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DAD747CA-BD78-4FFC-8B3B-D7215729B9DD}" xr6:coauthVersionLast="47" xr6:coauthVersionMax="47" xr10:uidLastSave="{00000000-0000-0000-0000-000000000000}"/>
  <bookViews>
    <workbookView xWindow="28680" yWindow="-120" windowWidth="29040" windowHeight="15720" tabRatio="959" firstSheet="2" activeTab="2" xr2:uid="{00000000-000D-0000-FFFF-FFFF00000000}"/>
  </bookViews>
  <sheets>
    <sheet name="프로브카드" sheetId="1" state="hidden" r:id="rId1"/>
    <sheet name="알루미늄파우치" sheetId="2" state="hidden" r:id="rId2"/>
    <sheet name="두산(합)" sheetId="221" r:id="rId3"/>
    <sheet name="두산(증평)" sheetId="222" r:id="rId4"/>
    <sheet name="두산(김천)" sheetId="223" r:id="rId5"/>
    <sheet name="두산(익산)" sheetId="224" r:id="rId6"/>
    <sheet name="두산(김제)" sheetId="225" r:id="rId7"/>
    <sheet name="DB하이텍" sheetId="236" r:id="rId8"/>
    <sheet name="제주반도체(칩)" sheetId="146" r:id="rId9"/>
    <sheet name="isc" sheetId="73" r:id="rId10"/>
    <sheet name="심텍" sheetId="44" r:id="rId11"/>
    <sheet name="삼성전기" sheetId="234" r:id="rId12"/>
    <sheet name="삼성전자(디램 합)" sheetId="97" r:id="rId13"/>
    <sheet name="삼성전자(평택)" sheetId="98" r:id="rId14"/>
    <sheet name="삼성전자(용인)" sheetId="99" r:id="rId15"/>
    <sheet name="삼성전자(화성)" sheetId="100" r:id="rId16"/>
    <sheet name="sk하이닉스(디램 + 낸드)" sheetId="101" r:id="rId17"/>
    <sheet name="sk하이닉스(디램 합)" sheetId="102" r:id="rId18"/>
    <sheet name="sk하이닉스(이천)" sheetId="103" r:id="rId19"/>
    <sheet name="sk하이닉스(청주)" sheetId="104" r:id="rId20"/>
    <sheet name="sk하이닉스(낸드 합)" sheetId="105" r:id="rId21"/>
    <sheet name="sk하이닉스(낸드 이천)" sheetId="106" r:id="rId22"/>
    <sheet name="sk하이닉스(낸드 청주)" sheetId="107" r:id="rId23"/>
    <sheet name="일진전기 4단위" sheetId="30" r:id="rId24"/>
    <sheet name="일진전기 전선" sheetId="31" r:id="rId25"/>
    <sheet name="산일전기" sheetId="38" r:id="rId26"/>
    <sheet name="이수페타시스" sheetId="32" r:id="rId27"/>
    <sheet name="대덕전자, 코리아써키트" sheetId="45" r:id="rId28"/>
    <sheet name="대덕전자(2)" sheetId="46" r:id="rId29"/>
    <sheet name="한국항공우주(합)" sheetId="117" r:id="rId30"/>
    <sheet name="한국항공우주(비행기부품)" sheetId="118" r:id="rId31"/>
    <sheet name="한국항공우주(비행기)" sheetId="119" r:id="rId32"/>
    <sheet name="코미코" sheetId="37" r:id="rId33"/>
    <sheet name="코미코 (2)" sheetId="229" r:id="rId34"/>
    <sheet name="월덱스" sheetId="7" r:id="rId35"/>
    <sheet name="티에스이" sheetId="74" r:id="rId36"/>
    <sheet name="리노공업(합)" sheetId="34" r:id="rId37"/>
    <sheet name="리노공업(리노핀)" sheetId="35" r:id="rId38"/>
    <sheet name="리노공업(플로그소켓)" sheetId="36" r:id="rId39"/>
    <sheet name="에스앤에스텍(합)" sheetId="4" r:id="rId40"/>
    <sheet name="에스앤에스텍(용인)" sheetId="5" r:id="rId41"/>
    <sheet name="에스앤에스텍(달서)" sheetId="6" r:id="rId42"/>
    <sheet name="한솔아이원스 티씨케이" sheetId="82" r:id="rId43"/>
    <sheet name="하나머티리얼즈" sheetId="83" r:id="rId44"/>
    <sheet name="해성디에스" sheetId="147" r:id="rId45"/>
    <sheet name="해성디에스(기판)" sheetId="235" r:id="rId46"/>
    <sheet name="토모큐브" sheetId="233" r:id="rId47"/>
    <sheet name="조선엔진" sheetId="232" r:id="rId48"/>
    <sheet name="HD현대인프라코어" sheetId="228" r:id="rId49"/>
    <sheet name="snt에너지" sheetId="227" r:id="rId50"/>
    <sheet name="비에이치아이" sheetId="226" r:id="rId51"/>
    <sheet name="휴젤(합)" sheetId="64" r:id="rId52"/>
    <sheet name="휴젤(톡신)" sheetId="65" r:id="rId53"/>
    <sheet name="휴젤(필러)" sheetId="66" r:id="rId54"/>
    <sheet name="메디톡스(합)" sheetId="67" r:id="rId55"/>
    <sheet name="메디톡스(톡신)" sheetId="68" r:id="rId56"/>
    <sheet name="메디톡스(필러)" sheetId="69" r:id="rId57"/>
    <sheet name="대웅제약" sheetId="13" r:id="rId58"/>
    <sheet name="파마리서치(합)" sheetId="40" r:id="rId59"/>
    <sheet name="파마리서치(리쥬란, 기타의약품2)" sheetId="41" r:id="rId60"/>
    <sheet name="파마리서치(리쥬란, 기타의약품1)" sheetId="42" r:id="rId61"/>
    <sheet name="파마리서치(화장품)" sheetId="43" r:id="rId62"/>
    <sheet name="휴메딕스(필러)(태국)" sheetId="218" state="hidden" r:id="rId63"/>
    <sheet name="휴메딕스(필러)(브라질)" sheetId="217" state="hidden" r:id="rId64"/>
    <sheet name="휴메딕스(필러)" sheetId="211" r:id="rId65"/>
    <sheet name="동방메디컬(필러)" sheetId="219" r:id="rId66"/>
    <sheet name="클래시스(6단위)" sheetId="76" r:id="rId67"/>
    <sheet name="원텍" sheetId="77" r:id="rId68"/>
    <sheet name="비올" sheetId="78" r:id="rId69"/>
    <sheet name="클래시스 이루다" sheetId="79" r:id="rId70"/>
    <sheet name="실리콘투" sheetId="75" r:id="rId71"/>
    <sheet name="달바글로벌" sheetId="216" r:id="rId72"/>
    <sheet name="코스맥스(합)" sheetId="54" r:id="rId73"/>
    <sheet name="코스맥스(성남)" sheetId="55" r:id="rId74"/>
    <sheet name="코스맥스(화성)" sheetId="56" r:id="rId75"/>
    <sheet name="한국콜마(합)" sheetId="57" r:id="rId76"/>
    <sheet name="한국콜마(부천)" sheetId="58" r:id="rId77"/>
    <sheet name="한국콜마(세종)" sheetId="59" r:id="rId78"/>
    <sheet name="삼양식품(합)" sheetId="26" r:id="rId79"/>
    <sheet name="라면 삼양 원주" sheetId="27" r:id="rId80"/>
    <sheet name="라면 삼양 밀양" sheetId="28" r:id="rId81"/>
    <sheet name="라면 농심(안양)" sheetId="29" r:id="rId82"/>
    <sheet name="에스앤디(합)" sheetId="213" r:id="rId83"/>
    <sheet name="에스앤디(원주)" sheetId="214" r:id="rId84"/>
    <sheet name="에스앤디(밀양)" sheetId="215" r:id="rId85"/>
    <sheet name="한화에어로스페이스 및 현대로템" sheetId="81" r:id="rId86"/>
    <sheet name="에스피지" sheetId="3" r:id="rId87"/>
    <sheet name="동진쎄미켐" sheetId="8" r:id="rId88"/>
    <sheet name="대동" sheetId="9" r:id="rId89"/>
    <sheet name="tym(합)" sheetId="10" r:id="rId90"/>
    <sheet name="tym(익산)" sheetId="11" r:id="rId91"/>
    <sheet name="tym (옥천)" sheetId="12" r:id="rId92"/>
    <sheet name="티앤엘" sheetId="25" r:id="rId93"/>
    <sheet name="셀트리온 및 삼성바이오로직스" sheetId="33" r:id="rId94"/>
    <sheet name="효성중공업 변압기" sheetId="39" r:id="rId95"/>
    <sheet name="엘에스일렉 전력기기합" sheetId="14" r:id="rId96"/>
    <sheet name="엘에스일렉 변압기(합)" sheetId="15" r:id="rId97"/>
    <sheet name="엘에스일렉 변압기(경기안양)" sheetId="16" r:id="rId98"/>
    <sheet name="엘에스일렉 변압기(천안)" sheetId="17" r:id="rId99"/>
    <sheet name="엘에스일렉 변압기(부산강서)" sheetId="18" r:id="rId100"/>
    <sheet name="엘에스일렉 변압기(충북청주)" sheetId="19" r:id="rId101"/>
    <sheet name="엘에스일렉 배전반(합)" sheetId="20" r:id="rId102"/>
    <sheet name="엘에스일렉 배전반(경기안양)" sheetId="21" r:id="rId103"/>
    <sheet name="엘에스일렉 배전반(충북청주)" sheetId="22" r:id="rId104"/>
    <sheet name="엘에스일렉 배전반(천안)" sheetId="23" r:id="rId105"/>
    <sheet name="엘에스일렉 배전반(부산강서)" sheetId="24" r:id="rId106"/>
    <sheet name="제룡전기(합)" sheetId="70" r:id="rId107"/>
    <sheet name="제룡전기" sheetId="71" r:id="rId108"/>
    <sheet name="제룡전기 (2)" sheetId="72" r:id="rId109"/>
    <sheet name="현대일렉트릭 변압기 + 배전반(합산)" sheetId="85" r:id="rId110"/>
    <sheet name="현대일렉트릭 변압기(합)" sheetId="86" r:id="rId111"/>
    <sheet name="현대일렉트릭 변압기(경기 성남)" sheetId="87" r:id="rId112"/>
    <sheet name="현대일렉트릭 변압기(서울 종로)" sheetId="88" r:id="rId113"/>
    <sheet name="현대일렉트릭 변압기(울산 동구)" sheetId="89" r:id="rId114"/>
    <sheet name="현대일렉트릭 배전반(합)" sheetId="90" r:id="rId115"/>
    <sheet name="현대일렉트릭 배전반(경기 성남)" sheetId="91" r:id="rId116"/>
    <sheet name="현대일렉트릭 배전반(서울 종로)" sheetId="92" r:id="rId117"/>
    <sheet name="현대일렉트릭 배전반(울산 동구)" sheetId="93" r:id="rId118"/>
    <sheet name="코스메카코리아(음성)" sheetId="60" r:id="rId119"/>
    <sheet name="씨앤씨인터내셔널(화성)" sheetId="61" r:id="rId120"/>
    <sheet name="아이패밀리에스씨(송파)" sheetId="62" r:id="rId121"/>
    <sheet name="노바렉스" sheetId="63" r:id="rId122"/>
    <sheet name="오스테오닉(합)" sheetId="47" r:id="rId123"/>
    <sheet name="오스테오닉(cmf)" sheetId="48" r:id="rId124"/>
    <sheet name="오스테오닉(트라우마)" sheetId="49" r:id="rId125"/>
    <sheet name="오스테오닉(생체)" sheetId="50" state="hidden" r:id="rId126"/>
    <sheet name="이오테크닉스 합" sheetId="51" r:id="rId127"/>
    <sheet name="어닐링(안양)" sheetId="52" r:id="rId128"/>
    <sheet name="레이저마커(안양)" sheetId="53" r:id="rId129"/>
    <sheet name="하이로닉" sheetId="80" state="hidden" r:id="rId130"/>
    <sheet name="경동나비엔(합)" sheetId="94" r:id="rId131"/>
    <sheet name="경동나비엔(보일러)" sheetId="95" r:id="rId132"/>
    <sheet name="경동나비엔(온수기)" sheetId="96" r:id="rId133"/>
    <sheet name="OIS 구미" sheetId="108" r:id="rId134"/>
    <sheet name="덕산하이메탈(합)" sheetId="109" r:id="rId135"/>
    <sheet name="덕산하이메탈" sheetId="110" r:id="rId136"/>
    <sheet name="덕산하이메탈 (2)" sheetId="111" r:id="rId137"/>
    <sheet name="덕산네오룩스" sheetId="112" r:id="rId138"/>
    <sheet name="OLED" sheetId="127" state="hidden" r:id="rId139"/>
    <sheet name="테크윙" sheetId="113" r:id="rId140"/>
    <sheet name="세방전지(합)" sheetId="114" r:id="rId141"/>
    <sheet name="세방전지(광주광산)" sheetId="115" r:id="rId142"/>
    <sheet name="세방전지(창원)" sheetId="116" r:id="rId143"/>
    <sheet name="제이브이엠(서초 + 달서)" sheetId="124" r:id="rId144"/>
    <sheet name="제이브이엠(서초)" sheetId="125" r:id="rId145"/>
    <sheet name="제이브이엠(달서)" sheetId="126" r:id="rId146"/>
    <sheet name="우양합" sheetId="120" r:id="rId147"/>
    <sheet name="우양 서천" sheetId="121" r:id="rId148"/>
    <sheet name="우양강남" sheetId="122" r:id="rId149"/>
    <sheet name="아이센스" sheetId="123" r:id="rId150"/>
    <sheet name="인텔리안테크 (합)" sheetId="128" r:id="rId151"/>
    <sheet name="인텔리안테크안테나시스템" sheetId="129" r:id="rId152"/>
    <sheet name="인텔리안테크 안테나" sheetId="130" r:id="rId153"/>
    <sheet name="제테마(필러)(합)" sheetId="131" state="hidden" r:id="rId154"/>
    <sheet name="제테마(필러)(용인)" sheetId="132" state="hidden" r:id="rId155"/>
    <sheet name="바디텍메드" sheetId="134" r:id="rId156"/>
    <sheet name="엘에스일렉 전기회로(합)" sheetId="135" state="hidden" r:id="rId157"/>
    <sheet name="엘에스일렉 전기회로등(충북청주)" sheetId="136" state="hidden" r:id="rId158"/>
    <sheet name="엘에스일렉 전기회로(천안)" sheetId="137" state="hidden" r:id="rId159"/>
    <sheet name="엘에스일렉 전기회로등(경기안양)" sheetId="138" state="hidden" r:id="rId160"/>
    <sheet name="엘에스일렉 전기회로(부산강서)" sheetId="139" state="hidden" r:id="rId161"/>
    <sheet name="엘에스일렉 부문품(합)" sheetId="140" state="hidden" r:id="rId162"/>
    <sheet name="엘에스일렉 부문품(경기안양)" sheetId="141" state="hidden" r:id="rId163"/>
    <sheet name="엘에스일렉 부문품(천안)" sheetId="142" state="hidden" r:id="rId164"/>
    <sheet name="엘에스일렉 부문품(충북청주)" sheetId="143" state="hidden" r:id="rId165"/>
    <sheet name="엘에스일렉 부문품(부산강서)" sheetId="144" state="hidden" r:id="rId166"/>
    <sheet name="비에이치" sheetId="145" r:id="rId167"/>
    <sheet name="한국단자 (합)" sheetId="148" r:id="rId168"/>
    <sheet name="한국단자 인천연수" sheetId="149" r:id="rId169"/>
    <sheet name="한국단자 경기 화성시" sheetId="150" r:id="rId170"/>
    <sheet name="한국단자 인천 남동구" sheetId="151" r:id="rId171"/>
    <sheet name="대창단조" sheetId="152" r:id="rId172"/>
    <sheet name="디와이파워" sheetId="153" r:id="rId173"/>
    <sheet name="고영" sheetId="154" r:id="rId174"/>
    <sheet name="인텍플러스" sheetId="155" r:id="rId175"/>
    <sheet name="넥스틴" sheetId="156" r:id="rId176"/>
    <sheet name="엘오티베큠(합)" sheetId="157" r:id="rId177"/>
    <sheet name="엘오티베큠(오산)" sheetId="158" r:id="rId178"/>
    <sheet name="엘오티베큠(안성)" sheetId="159" r:id="rId179"/>
    <sheet name="엘오티베큠(아산)" sheetId="160" r:id="rId180"/>
    <sheet name="디아이" sheetId="161" r:id="rId181"/>
    <sheet name="와이씨" sheetId="162" r:id="rId182"/>
    <sheet name="원익ips" sheetId="163" r:id="rId183"/>
    <sheet name="주성엔지니어링" sheetId="164" r:id="rId184"/>
    <sheet name="유진테크" sheetId="165" r:id="rId185"/>
    <sheet name="피에스케이" sheetId="167" r:id="rId186"/>
    <sheet name="지오엘리먼트" sheetId="166" r:id="rId187"/>
    <sheet name="타이어" sheetId="176" r:id="rId188"/>
    <sheet name="자동차" sheetId="177" r:id="rId189"/>
    <sheet name="자동차부품" sheetId="178" r:id="rId190"/>
    <sheet name="파크시스템스" sheetId="168" r:id="rId191"/>
    <sheet name="인터로조" sheetId="169" r:id="rId192"/>
    <sheet name="덴티움" sheetId="170" r:id="rId193"/>
    <sheet name="디오" sheetId="171" r:id="rId194"/>
    <sheet name="덴티스" sheetId="172" r:id="rId195"/>
    <sheet name="메가젠임플란트" sheetId="173" r:id="rId196"/>
    <sheet name="인바디" sheetId="174" r:id="rId197"/>
    <sheet name="엘앤케이바이오" sheetId="175" state="hidden" r:id="rId198"/>
    <sheet name="바텍" sheetId="179" r:id="rId199"/>
    <sheet name="레이" sheetId="180" r:id="rId200"/>
    <sheet name="메타바이오메드(합)" sheetId="181" r:id="rId201"/>
    <sheet name="메타바이오메드(봉합재)" sheetId="182" r:id="rId202"/>
    <sheet name="메타바이오메드(덴탈)" sheetId="183" r:id="rId203"/>
    <sheet name="케어젠(합)" sheetId="184" r:id="rId204"/>
    <sheet name="케어젠(화성)" sheetId="185" r:id="rId205"/>
    <sheet name="케어젠(안양)" sheetId="186" r:id="rId206"/>
    <sheet name="휴비츠" sheetId="187" r:id="rId207"/>
    <sheet name="와이지-원" sheetId="188" r:id="rId208"/>
    <sheet name="코텍, 토비스" sheetId="189" r:id="rId209"/>
    <sheet name="대한광통신" sheetId="190" r:id="rId210"/>
    <sheet name="뷰웍스" sheetId="191" r:id="rId211"/>
    <sheet name="에치에프알" sheetId="192" state="hidden" r:id="rId212"/>
    <sheet name="신흥에스이씨" sheetId="193" r:id="rId213"/>
    <sheet name="상신이디피" sheetId="194" r:id="rId214"/>
    <sheet name="tcc스틸" sheetId="195" r:id="rId215"/>
    <sheet name="삼아알미늄" sheetId="196" r:id="rId216"/>
    <sheet name="DI동일" sheetId="230" r:id="rId217"/>
    <sheet name="롯데케미칼, 동원시스템즈" sheetId="231" r:id="rId218"/>
    <sheet name="비츠로셀" sheetId="197" r:id="rId219"/>
    <sheet name="휴스틸" sheetId="198" r:id="rId220"/>
    <sheet name="빅솔론" sheetId="199" r:id="rId221"/>
    <sheet name="LX세미콘" sheetId="200" r:id="rId222"/>
    <sheet name="DDI" sheetId="201" r:id="rId223"/>
    <sheet name="T-CON" sheetId="202" r:id="rId224"/>
    <sheet name="삼영" sheetId="203" r:id="rId225"/>
    <sheet name="유니드" sheetId="204" r:id="rId226"/>
    <sheet name="와이엠텍" sheetId="205" r:id="rId227"/>
    <sheet name="제노레이(합)" sheetId="206" r:id="rId228"/>
    <sheet name="제노레이" sheetId="207" r:id="rId229"/>
    <sheet name="제노레이 (2)" sheetId="208" r:id="rId230"/>
    <sheet name="오스템임플란트" sheetId="209" state="hidden" r:id="rId231"/>
    <sheet name="오스템임플란트 (2)" sheetId="210" state="hidden" r:id="rId2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88" l="1"/>
  <c r="J57" i="20"/>
  <c r="I57" i="20"/>
  <c r="H57" i="20"/>
  <c r="K58" i="146"/>
  <c r="K58" i="73"/>
  <c r="K58" i="44"/>
  <c r="K58" i="234"/>
  <c r="K58" i="98"/>
  <c r="K58" i="99"/>
  <c r="K58" i="100"/>
  <c r="K58" i="103"/>
  <c r="K58" i="104"/>
  <c r="K58" i="106"/>
  <c r="K58" i="107"/>
  <c r="K58" i="30"/>
  <c r="K58" i="31"/>
  <c r="K58" i="38"/>
  <c r="K58" i="32"/>
  <c r="K58" i="45"/>
  <c r="K58" i="46"/>
  <c r="K58" i="118"/>
  <c r="K58" i="119"/>
  <c r="K58" i="37"/>
  <c r="K58" i="229"/>
  <c r="K58" i="7"/>
  <c r="K58" i="74"/>
  <c r="K58" i="35"/>
  <c r="K58" i="36"/>
  <c r="K58" i="5"/>
  <c r="K58" i="6"/>
  <c r="K58" i="82"/>
  <c r="K58" i="83"/>
  <c r="K58" i="147"/>
  <c r="K58" i="235"/>
  <c r="K58" i="233"/>
  <c r="K58" i="232"/>
  <c r="K58" i="228"/>
  <c r="K58" i="227"/>
  <c r="K58" i="226"/>
  <c r="K58" i="65"/>
  <c r="K58" i="66"/>
  <c r="K58" i="68"/>
  <c r="K58" i="69"/>
  <c r="K58" i="13"/>
  <c r="K58" i="41"/>
  <c r="K58" i="42"/>
  <c r="K58" i="43"/>
  <c r="K58" i="211"/>
  <c r="K58" i="219"/>
  <c r="K58" i="76"/>
  <c r="K58" i="77"/>
  <c r="K58" i="78"/>
  <c r="K58" i="79"/>
  <c r="K58" i="75"/>
  <c r="K58" i="216"/>
  <c r="K58" i="55"/>
  <c r="M58" i="56"/>
  <c r="L58" i="56"/>
  <c r="K58" i="57"/>
  <c r="K58" i="58"/>
  <c r="K58" i="59"/>
  <c r="K58" i="27"/>
  <c r="K58" i="28"/>
  <c r="K58" i="29"/>
  <c r="K58" i="214"/>
  <c r="K58" i="215"/>
  <c r="K58" i="81"/>
  <c r="K58" i="3"/>
  <c r="K58" i="8"/>
  <c r="K58" i="9"/>
  <c r="K58" i="11"/>
  <c r="K58" i="12"/>
  <c r="K58" i="25"/>
  <c r="K58" i="33"/>
  <c r="K58" i="39"/>
  <c r="K58" i="16"/>
  <c r="K58" i="17"/>
  <c r="K58" i="18"/>
  <c r="K58" i="19"/>
  <c r="K58" i="21"/>
  <c r="K58" i="22"/>
  <c r="K58" i="23"/>
  <c r="K58" i="24"/>
  <c r="K58" i="71"/>
  <c r="K58" i="72"/>
  <c r="K58" i="87"/>
  <c r="K58" i="88"/>
  <c r="K58" i="89"/>
  <c r="K58" i="91"/>
  <c r="K58" i="92"/>
  <c r="K58" i="93"/>
  <c r="K58" i="60"/>
  <c r="K58" i="61"/>
  <c r="K58" i="62"/>
  <c r="K58" i="63"/>
  <c r="K58" i="48"/>
  <c r="K58" i="49"/>
  <c r="M58" i="52"/>
  <c r="L58" i="52"/>
  <c r="M58" i="53"/>
  <c r="L58" i="53"/>
  <c r="K58" i="95"/>
  <c r="K58" i="96"/>
  <c r="K58" i="108"/>
  <c r="K58" i="110"/>
  <c r="K58" i="111"/>
  <c r="K58" i="112"/>
  <c r="O58" i="127"/>
  <c r="N58" i="127"/>
  <c r="M58" i="127"/>
  <c r="L58" i="127"/>
  <c r="K58" i="127"/>
  <c r="K58" i="113"/>
  <c r="K58" i="115"/>
  <c r="K58" i="116"/>
  <c r="K58" i="125"/>
  <c r="K58" i="126"/>
  <c r="K58" i="121"/>
  <c r="K58" i="122"/>
  <c r="K58" i="123"/>
  <c r="K58" i="129"/>
  <c r="K58" i="130"/>
  <c r="K58" i="134"/>
  <c r="K58" i="145"/>
  <c r="K58" i="149"/>
  <c r="K58" i="150"/>
  <c r="K58" i="151"/>
  <c r="K58" i="152"/>
  <c r="K58" i="153"/>
  <c r="K58" i="154"/>
  <c r="K58" i="155"/>
  <c r="K58" i="156"/>
  <c r="K58" i="158"/>
  <c r="K58" i="159"/>
  <c r="K58" i="160"/>
  <c r="K58" i="161"/>
  <c r="K58" i="162"/>
  <c r="K58" i="163"/>
  <c r="K58" i="164"/>
  <c r="K58" i="165"/>
  <c r="K58" i="167"/>
  <c r="K58" i="166"/>
  <c r="K58" i="176"/>
  <c r="K58" i="177"/>
  <c r="K58" i="178"/>
  <c r="K58" i="168"/>
  <c r="K58" i="169"/>
  <c r="K58" i="170"/>
  <c r="K58" i="171"/>
  <c r="K58" i="172"/>
  <c r="K58" i="173"/>
  <c r="K58" i="174"/>
  <c r="K58" i="179"/>
  <c r="K58" i="180"/>
  <c r="K58" i="182"/>
  <c r="K58" i="183"/>
  <c r="K58" i="185"/>
  <c r="K58" i="186"/>
  <c r="K58" i="187"/>
  <c r="K58" i="188"/>
  <c r="K58" i="189"/>
  <c r="K58" i="190"/>
  <c r="K58" i="191"/>
  <c r="K58" i="193"/>
  <c r="K58" i="194"/>
  <c r="K58" i="195"/>
  <c r="K58" i="196"/>
  <c r="K58" i="230"/>
  <c r="K58" i="231"/>
  <c r="K58" i="197"/>
  <c r="K58" i="198"/>
  <c r="K58" i="199"/>
  <c r="K58" i="201"/>
  <c r="K58" i="202"/>
  <c r="K58" i="203"/>
  <c r="K58" i="204"/>
  <c r="K58" i="205"/>
  <c r="K58" i="207"/>
  <c r="K58" i="208"/>
  <c r="K58" i="236"/>
  <c r="A58" i="127" l="1"/>
  <c r="B58" i="127" s="1"/>
  <c r="D57" i="222"/>
  <c r="D57" i="223"/>
  <c r="D57" i="224"/>
  <c r="D57" i="225"/>
  <c r="D57" i="236"/>
  <c r="D57" i="146"/>
  <c r="D57" i="73"/>
  <c r="D57" i="44"/>
  <c r="D57" i="234"/>
  <c r="D57" i="98"/>
  <c r="D57" i="99"/>
  <c r="D57" i="100"/>
  <c r="D57" i="103"/>
  <c r="D57" i="104"/>
  <c r="D57" i="106"/>
  <c r="D57" i="107"/>
  <c r="D57" i="30"/>
  <c r="D57" i="31"/>
  <c r="D57" i="38"/>
  <c r="D57" i="32"/>
  <c r="D57" i="45"/>
  <c r="D57" i="46"/>
  <c r="D57" i="118"/>
  <c r="D57" i="119"/>
  <c r="D57" i="37"/>
  <c r="D57" i="229"/>
  <c r="D57" i="7"/>
  <c r="D57" i="74"/>
  <c r="D57" i="35"/>
  <c r="D57" i="36"/>
  <c r="D57" i="5"/>
  <c r="D57" i="6"/>
  <c r="D57" i="82"/>
  <c r="D57" i="83"/>
  <c r="D57" i="147"/>
  <c r="D57" i="235"/>
  <c r="D57" i="233"/>
  <c r="D57" i="232"/>
  <c r="D57" i="228"/>
  <c r="D57" i="227"/>
  <c r="D57" i="226"/>
  <c r="D57" i="65"/>
  <c r="D57" i="66"/>
  <c r="D57" i="68"/>
  <c r="D57" i="69"/>
  <c r="D57" i="13"/>
  <c r="D57" i="41"/>
  <c r="D57" i="42"/>
  <c r="D57" i="43"/>
  <c r="D57" i="211"/>
  <c r="D57" i="219"/>
  <c r="D57" i="76"/>
  <c r="D57" i="77"/>
  <c r="D57" i="78"/>
  <c r="D57" i="79"/>
  <c r="D57" i="75"/>
  <c r="D57" i="216"/>
  <c r="D57" i="55"/>
  <c r="D57" i="56"/>
  <c r="D57" i="57"/>
  <c r="D57" i="58"/>
  <c r="D57" i="59"/>
  <c r="D57" i="27"/>
  <c r="D57" i="28"/>
  <c r="D57" i="29"/>
  <c r="D57" i="214"/>
  <c r="D57" i="215"/>
  <c r="D57" i="81"/>
  <c r="D57" i="3"/>
  <c r="D57" i="8"/>
  <c r="D57" i="9"/>
  <c r="D57" i="11"/>
  <c r="D57" i="12"/>
  <c r="D57" i="25"/>
  <c r="D57" i="33"/>
  <c r="D57" i="39"/>
  <c r="D57" i="16"/>
  <c r="D57" i="17"/>
  <c r="D57" i="18"/>
  <c r="D57" i="19"/>
  <c r="D57" i="21"/>
  <c r="D57" i="22"/>
  <c r="D57" i="23"/>
  <c r="D57" i="24"/>
  <c r="D57" i="71"/>
  <c r="D57" i="72"/>
  <c r="D57" i="87"/>
  <c r="D57" i="88"/>
  <c r="D57" i="89"/>
  <c r="D57" i="91"/>
  <c r="D57" i="92"/>
  <c r="D57" i="93"/>
  <c r="D57" i="60"/>
  <c r="D57" i="61"/>
  <c r="D57" i="62"/>
  <c r="D57" i="63"/>
  <c r="D57" i="48"/>
  <c r="D57" i="49"/>
  <c r="D57" i="51"/>
  <c r="D57" i="52"/>
  <c r="D57" i="53"/>
  <c r="D57" i="95"/>
  <c r="D57" i="96"/>
  <c r="D57" i="108"/>
  <c r="D57" i="110"/>
  <c r="D57" i="111"/>
  <c r="D57" i="112"/>
  <c r="D57" i="127"/>
  <c r="F57" i="127" s="1"/>
  <c r="D57" i="113"/>
  <c r="D57" i="115"/>
  <c r="D57" i="116"/>
  <c r="D57" i="125"/>
  <c r="D57" i="126"/>
  <c r="D57" i="121"/>
  <c r="D57" i="122"/>
  <c r="D57" i="123"/>
  <c r="D57" i="129"/>
  <c r="D57" i="130"/>
  <c r="D57" i="134"/>
  <c r="D57" i="145"/>
  <c r="D57" i="149"/>
  <c r="D57" i="150"/>
  <c r="D57" i="151"/>
  <c r="D57" i="152"/>
  <c r="D57" i="153"/>
  <c r="D57" i="154"/>
  <c r="D57" i="155"/>
  <c r="D57" i="156"/>
  <c r="D57" i="158"/>
  <c r="D57" i="159"/>
  <c r="D57" i="160"/>
  <c r="D57" i="161"/>
  <c r="D57" i="162"/>
  <c r="D57" i="163"/>
  <c r="D57" i="164"/>
  <c r="D57" i="165"/>
  <c r="D57" i="167"/>
  <c r="D57" i="166"/>
  <c r="D57" i="176"/>
  <c r="D57" i="177"/>
  <c r="D57" i="178"/>
  <c r="D57" i="168"/>
  <c r="D57" i="169"/>
  <c r="D57" i="170"/>
  <c r="D57" i="171"/>
  <c r="D57" i="172"/>
  <c r="D57" i="173"/>
  <c r="D57" i="174"/>
  <c r="D57" i="179"/>
  <c r="D57" i="180"/>
  <c r="D57" i="182"/>
  <c r="D57" i="183"/>
  <c r="D57" i="185"/>
  <c r="D57" i="186"/>
  <c r="D57" i="187"/>
  <c r="D57" i="188"/>
  <c r="D57" i="189"/>
  <c r="D57" i="190"/>
  <c r="D57" i="191"/>
  <c r="D57" i="193"/>
  <c r="D57" i="194"/>
  <c r="D57" i="195"/>
  <c r="D57" i="196"/>
  <c r="D57" i="230"/>
  <c r="D57" i="231"/>
  <c r="D57" i="197"/>
  <c r="D57" i="198"/>
  <c r="D57" i="199"/>
  <c r="D57" i="201"/>
  <c r="D57" i="202"/>
  <c r="D57" i="203"/>
  <c r="D57" i="204"/>
  <c r="D57" i="205"/>
  <c r="D57" i="207"/>
  <c r="D57" i="208"/>
  <c r="J57" i="222"/>
  <c r="J57" i="223"/>
  <c r="J57" i="224"/>
  <c r="J57" i="225"/>
  <c r="J57" i="236"/>
  <c r="J57" i="146"/>
  <c r="J57" i="73"/>
  <c r="J57" i="44"/>
  <c r="J57" i="234"/>
  <c r="I57" i="97"/>
  <c r="H57" i="97"/>
  <c r="D57" i="97" s="1"/>
  <c r="J57" i="98"/>
  <c r="J57" i="99"/>
  <c r="J57" i="100"/>
  <c r="I57" i="102"/>
  <c r="H57" i="102"/>
  <c r="J57" i="103"/>
  <c r="J57" i="104"/>
  <c r="I57" i="105"/>
  <c r="H57" i="105"/>
  <c r="J57" i="105" s="1"/>
  <c r="J57" i="106"/>
  <c r="J57" i="107"/>
  <c r="J57" i="30"/>
  <c r="J57" i="31"/>
  <c r="J57" i="38"/>
  <c r="J57" i="32"/>
  <c r="J57" i="45"/>
  <c r="J57" i="46"/>
  <c r="I57" i="117"/>
  <c r="H57" i="117"/>
  <c r="D57" i="117" s="1"/>
  <c r="J57" i="118"/>
  <c r="J57" i="119"/>
  <c r="J57" i="37"/>
  <c r="J57" i="229"/>
  <c r="J57" i="7"/>
  <c r="J57" i="74"/>
  <c r="I57" i="34"/>
  <c r="H57" i="34"/>
  <c r="D57" i="34" s="1"/>
  <c r="J57" i="35"/>
  <c r="J57" i="36"/>
  <c r="I57" i="4"/>
  <c r="H57" i="4"/>
  <c r="D57" i="4" s="1"/>
  <c r="J57" i="5"/>
  <c r="J57" i="6"/>
  <c r="J57" i="82"/>
  <c r="J57" i="83"/>
  <c r="J57" i="147"/>
  <c r="J57" i="235"/>
  <c r="J57" i="233"/>
  <c r="J57" i="232"/>
  <c r="J57" i="228"/>
  <c r="J57" i="227"/>
  <c r="J57" i="226"/>
  <c r="I57" i="64"/>
  <c r="H57" i="64"/>
  <c r="J57" i="65"/>
  <c r="J57" i="66"/>
  <c r="I57" i="67"/>
  <c r="H57" i="67"/>
  <c r="D57" i="67" s="1"/>
  <c r="J57" i="68"/>
  <c r="J57" i="69"/>
  <c r="J57" i="13"/>
  <c r="I57" i="40"/>
  <c r="H57" i="40"/>
  <c r="J57" i="41"/>
  <c r="J57" i="42"/>
  <c r="J57" i="43"/>
  <c r="J57" i="211"/>
  <c r="J57" i="219"/>
  <c r="J57" i="76"/>
  <c r="J57" i="77"/>
  <c r="J57" i="78"/>
  <c r="J57" i="79"/>
  <c r="J57" i="75"/>
  <c r="J57" i="216"/>
  <c r="I57" i="54"/>
  <c r="H57" i="54"/>
  <c r="J57" i="54" s="1"/>
  <c r="J57" i="55"/>
  <c r="J57" i="56"/>
  <c r="J57" i="57"/>
  <c r="J57" i="58"/>
  <c r="J57" i="59"/>
  <c r="I57" i="26"/>
  <c r="H57" i="26"/>
  <c r="D57" i="26" s="1"/>
  <c r="J57" i="27"/>
  <c r="J57" i="28"/>
  <c r="J57" i="29"/>
  <c r="I57" i="213"/>
  <c r="H57" i="213"/>
  <c r="D57" i="213" s="1"/>
  <c r="J57" i="214"/>
  <c r="J57" i="215"/>
  <c r="J57" i="81"/>
  <c r="J57" i="3"/>
  <c r="J57" i="8"/>
  <c r="J57" i="9"/>
  <c r="I57" i="10"/>
  <c r="H57" i="10"/>
  <c r="D57" i="10" s="1"/>
  <c r="J57" i="11"/>
  <c r="J57" i="12"/>
  <c r="J57" i="25"/>
  <c r="J57" i="33"/>
  <c r="J57" i="39"/>
  <c r="I57" i="15"/>
  <c r="H57" i="15"/>
  <c r="J57" i="16"/>
  <c r="J57" i="17"/>
  <c r="J57" i="18"/>
  <c r="J57" i="19"/>
  <c r="D57" i="20"/>
  <c r="J57" i="21"/>
  <c r="J57" i="22"/>
  <c r="J57" i="23"/>
  <c r="J57" i="24"/>
  <c r="I57" i="70"/>
  <c r="H57" i="70"/>
  <c r="D57" i="70" s="1"/>
  <c r="J57" i="71"/>
  <c r="J57" i="72"/>
  <c r="I57" i="86"/>
  <c r="H57" i="86"/>
  <c r="D57" i="86" s="1"/>
  <c r="J57" i="87"/>
  <c r="J57" i="88"/>
  <c r="J57" i="89"/>
  <c r="I57" i="90"/>
  <c r="H57" i="90"/>
  <c r="J57" i="91"/>
  <c r="J57" i="92"/>
  <c r="J57" i="93"/>
  <c r="J57" i="60"/>
  <c r="J57" i="61"/>
  <c r="J57" i="62"/>
  <c r="J57" i="63"/>
  <c r="I57" i="47"/>
  <c r="H57" i="47"/>
  <c r="J57" i="48"/>
  <c r="J57" i="49"/>
  <c r="I57" i="51"/>
  <c r="H57" i="51"/>
  <c r="J57" i="52"/>
  <c r="J57" i="53"/>
  <c r="I57" i="94"/>
  <c r="H57" i="94"/>
  <c r="D57" i="94" s="1"/>
  <c r="J57" i="95"/>
  <c r="J57" i="96"/>
  <c r="J57" i="108"/>
  <c r="I57" i="109"/>
  <c r="H57" i="109"/>
  <c r="D57" i="109" s="1"/>
  <c r="J57" i="110"/>
  <c r="J57" i="111"/>
  <c r="J57" i="112"/>
  <c r="J57" i="127"/>
  <c r="J57" i="113"/>
  <c r="I57" i="114"/>
  <c r="H57" i="114"/>
  <c r="D57" i="114" s="1"/>
  <c r="J57" i="115"/>
  <c r="J57" i="116"/>
  <c r="I57" i="124"/>
  <c r="H57" i="124"/>
  <c r="J57" i="125"/>
  <c r="J57" i="126"/>
  <c r="I57" i="120"/>
  <c r="H57" i="120"/>
  <c r="J57" i="121"/>
  <c r="J57" i="122"/>
  <c r="J57" i="123"/>
  <c r="I57" i="128"/>
  <c r="H57" i="128"/>
  <c r="J57" i="129"/>
  <c r="J57" i="130"/>
  <c r="J57" i="134"/>
  <c r="J57" i="145"/>
  <c r="I57" i="148"/>
  <c r="H57" i="148"/>
  <c r="J57" i="149"/>
  <c r="J57" i="150"/>
  <c r="J57" i="151"/>
  <c r="J57" i="152"/>
  <c r="J57" i="153"/>
  <c r="J57" i="154"/>
  <c r="J57" i="155"/>
  <c r="J57" i="156"/>
  <c r="I57" i="157"/>
  <c r="H57" i="157"/>
  <c r="D57" i="157" s="1"/>
  <c r="J57" i="158"/>
  <c r="J57" i="159"/>
  <c r="J57" i="160"/>
  <c r="J57" i="161"/>
  <c r="J57" i="162"/>
  <c r="J57" i="163"/>
  <c r="J57" i="164"/>
  <c r="J57" i="165"/>
  <c r="J57" i="167"/>
  <c r="J57" i="166"/>
  <c r="J57" i="176"/>
  <c r="J57" i="177"/>
  <c r="J57" i="178"/>
  <c r="J57" i="168"/>
  <c r="J57" i="169"/>
  <c r="J57" i="170"/>
  <c r="J57" i="171"/>
  <c r="J57" i="172"/>
  <c r="J57" i="173"/>
  <c r="J57" i="174"/>
  <c r="J57" i="179"/>
  <c r="J57" i="180"/>
  <c r="I57" i="181"/>
  <c r="H57" i="181"/>
  <c r="D57" i="181" s="1"/>
  <c r="J57" i="182"/>
  <c r="J57" i="183"/>
  <c r="I57" i="184"/>
  <c r="H57" i="184"/>
  <c r="J57" i="185"/>
  <c r="J57" i="186"/>
  <c r="J57" i="187"/>
  <c r="J57" i="188"/>
  <c r="J57" i="189"/>
  <c r="J57" i="190"/>
  <c r="J57" i="191"/>
  <c r="J57" i="193"/>
  <c r="J57" i="194"/>
  <c r="J57" i="195"/>
  <c r="J57" i="196"/>
  <c r="J57" i="230"/>
  <c r="J57" i="231"/>
  <c r="J57" i="197"/>
  <c r="J57" i="198"/>
  <c r="J57" i="199"/>
  <c r="I57" i="200"/>
  <c r="H57" i="200"/>
  <c r="D57" i="200" s="1"/>
  <c r="J57" i="201"/>
  <c r="J57" i="202"/>
  <c r="J57" i="203"/>
  <c r="J57" i="204"/>
  <c r="J57" i="205"/>
  <c r="I57" i="206"/>
  <c r="H57" i="206"/>
  <c r="D57" i="206" s="1"/>
  <c r="J57" i="207"/>
  <c r="J57" i="208"/>
  <c r="I57" i="221"/>
  <c r="H57" i="221"/>
  <c r="J57" i="51" l="1"/>
  <c r="D57" i="54"/>
  <c r="J57" i="221"/>
  <c r="J57" i="94"/>
  <c r="J57" i="206"/>
  <c r="J57" i="200"/>
  <c r="J57" i="184"/>
  <c r="D57" i="184"/>
  <c r="J57" i="181"/>
  <c r="J57" i="157"/>
  <c r="J57" i="148"/>
  <c r="D57" i="148"/>
  <c r="J57" i="128"/>
  <c r="D57" i="128"/>
  <c r="D57" i="120"/>
  <c r="D57" i="124"/>
  <c r="J57" i="114"/>
  <c r="J57" i="109"/>
  <c r="D57" i="47"/>
  <c r="J57" i="90"/>
  <c r="D57" i="90"/>
  <c r="J57" i="86"/>
  <c r="I57" i="85"/>
  <c r="J57" i="70"/>
  <c r="D57" i="15"/>
  <c r="J57" i="10"/>
  <c r="J57" i="26"/>
  <c r="D57" i="40"/>
  <c r="J57" i="67"/>
  <c r="D57" i="64"/>
  <c r="J57" i="64"/>
  <c r="J57" i="4"/>
  <c r="J57" i="117"/>
  <c r="D57" i="105"/>
  <c r="I57" i="101"/>
  <c r="J57" i="102"/>
  <c r="D57" i="102"/>
  <c r="H57" i="101"/>
  <c r="J57" i="97"/>
  <c r="D57" i="221"/>
  <c r="C58" i="127"/>
  <c r="E57" i="127"/>
  <c r="J57" i="124"/>
  <c r="H57" i="85"/>
  <c r="H57" i="14"/>
  <c r="J57" i="15"/>
  <c r="I57" i="14"/>
  <c r="J57" i="120"/>
  <c r="J57" i="213"/>
  <c r="J57" i="40"/>
  <c r="J57" i="47"/>
  <c r="J57" i="34"/>
  <c r="D57" i="85" l="1"/>
  <c r="D57" i="14"/>
  <c r="J57" i="101"/>
  <c r="D57" i="101"/>
  <c r="J57" i="14"/>
  <c r="J57" i="85"/>
  <c r="H47" i="102" l="1"/>
  <c r="I47" i="102"/>
  <c r="H48" i="102"/>
  <c r="I48" i="102"/>
  <c r="H49" i="102"/>
  <c r="I49" i="102"/>
  <c r="H50" i="102"/>
  <c r="I50" i="102"/>
  <c r="H51" i="102"/>
  <c r="I51" i="102"/>
  <c r="H52" i="102"/>
  <c r="I52" i="102"/>
  <c r="H53" i="102"/>
  <c r="I53" i="102"/>
  <c r="H54" i="102"/>
  <c r="I54" i="102"/>
  <c r="H55" i="102"/>
  <c r="I55" i="102"/>
  <c r="H56" i="102"/>
  <c r="K58" i="102" s="1"/>
  <c r="I56" i="102"/>
  <c r="D56" i="236" l="1"/>
  <c r="J56" i="236"/>
  <c r="N58" i="236" s="1"/>
  <c r="D56" i="222"/>
  <c r="D56" i="223"/>
  <c r="D56" i="224"/>
  <c r="D56" i="225"/>
  <c r="D56" i="73"/>
  <c r="D56" i="44"/>
  <c r="D56" i="234"/>
  <c r="D56" i="98"/>
  <c r="D56" i="99"/>
  <c r="D56" i="100"/>
  <c r="D56" i="102"/>
  <c r="D56" i="103"/>
  <c r="D56" i="104"/>
  <c r="D56" i="106"/>
  <c r="D56" i="107"/>
  <c r="D56" i="30"/>
  <c r="D56" i="31"/>
  <c r="D56" i="38"/>
  <c r="D56" i="32"/>
  <c r="D56" i="45"/>
  <c r="D56" i="46"/>
  <c r="D56" i="118"/>
  <c r="D56" i="119"/>
  <c r="D56" i="37"/>
  <c r="D56" i="229"/>
  <c r="D56" i="7"/>
  <c r="D56" i="74"/>
  <c r="D56" i="35"/>
  <c r="D56" i="36"/>
  <c r="D56" i="5"/>
  <c r="D56" i="6"/>
  <c r="D56" i="82"/>
  <c r="D56" i="83"/>
  <c r="D56" i="147"/>
  <c r="D56" i="235"/>
  <c r="D56" i="233"/>
  <c r="D56" i="232"/>
  <c r="D56" i="228"/>
  <c r="D56" i="227"/>
  <c r="D56" i="226"/>
  <c r="D56" i="65"/>
  <c r="D56" i="66"/>
  <c r="D56" i="68"/>
  <c r="D56" i="69"/>
  <c r="D56" i="13"/>
  <c r="D56" i="41"/>
  <c r="D56" i="42"/>
  <c r="D56" i="43"/>
  <c r="D56" i="211"/>
  <c r="D56" i="219"/>
  <c r="D56" i="76"/>
  <c r="D56" i="77"/>
  <c r="D56" i="78"/>
  <c r="D56" i="79"/>
  <c r="D56" i="75"/>
  <c r="D56" i="216"/>
  <c r="D56" i="55"/>
  <c r="D56" i="56"/>
  <c r="D56" i="57"/>
  <c r="D56" i="58"/>
  <c r="D56" i="59"/>
  <c r="D56" i="27"/>
  <c r="D56" i="28"/>
  <c r="D56" i="29"/>
  <c r="D56" i="214"/>
  <c r="D56" i="215"/>
  <c r="D56" i="81"/>
  <c r="D56" i="3"/>
  <c r="D56" i="8"/>
  <c r="D56" i="9"/>
  <c r="D56" i="11"/>
  <c r="D56" i="12"/>
  <c r="D56" i="25"/>
  <c r="D56" i="33"/>
  <c r="D56" i="39"/>
  <c r="D56" i="16"/>
  <c r="D56" i="17"/>
  <c r="D56" i="18"/>
  <c r="D56" i="19"/>
  <c r="D56" i="21"/>
  <c r="D56" i="22"/>
  <c r="D56" i="23"/>
  <c r="D56" i="24"/>
  <c r="D56" i="60"/>
  <c r="D56" i="61"/>
  <c r="D56" i="62"/>
  <c r="D56" i="63"/>
  <c r="D56" i="48"/>
  <c r="D56" i="49"/>
  <c r="D56" i="52"/>
  <c r="D56" i="53"/>
  <c r="D56" i="71"/>
  <c r="D56" i="72"/>
  <c r="D56" i="87"/>
  <c r="D56" i="88"/>
  <c r="D56" i="89"/>
  <c r="D56" i="91"/>
  <c r="D56" i="92"/>
  <c r="D56" i="93"/>
  <c r="D56" i="95"/>
  <c r="D56" i="96"/>
  <c r="D56" i="108"/>
  <c r="D56" i="110"/>
  <c r="D56" i="111"/>
  <c r="D56" i="112"/>
  <c r="D56" i="127"/>
  <c r="D56" i="113"/>
  <c r="D56" i="115"/>
  <c r="D56" i="116"/>
  <c r="D56" i="125"/>
  <c r="D56" i="126"/>
  <c r="D56" i="121"/>
  <c r="D56" i="122"/>
  <c r="D56" i="123"/>
  <c r="D56" i="129"/>
  <c r="D56" i="130"/>
  <c r="D56" i="134"/>
  <c r="D56" i="145"/>
  <c r="D56" i="146"/>
  <c r="D56" i="149"/>
  <c r="D56" i="150"/>
  <c r="D56" i="151"/>
  <c r="D56" i="152"/>
  <c r="D56" i="153"/>
  <c r="D56" i="154"/>
  <c r="D56" i="155"/>
  <c r="D56" i="156"/>
  <c r="D56" i="158"/>
  <c r="D56" i="159"/>
  <c r="D56" i="160"/>
  <c r="D56" i="161"/>
  <c r="D56" i="162"/>
  <c r="D56" i="163"/>
  <c r="D56" i="164"/>
  <c r="D56" i="165"/>
  <c r="D56" i="167"/>
  <c r="D56" i="166"/>
  <c r="D56" i="176"/>
  <c r="D56" i="177"/>
  <c r="D56" i="178"/>
  <c r="D56" i="168"/>
  <c r="D56" i="169"/>
  <c r="D56" i="170"/>
  <c r="D56" i="171"/>
  <c r="D56" i="172"/>
  <c r="D56" i="173"/>
  <c r="D56" i="174"/>
  <c r="D56" i="179"/>
  <c r="D56" i="180"/>
  <c r="D56" i="182"/>
  <c r="D56" i="183"/>
  <c r="D56" i="185"/>
  <c r="D56" i="186"/>
  <c r="D56" i="187"/>
  <c r="D56" i="188"/>
  <c r="D56" i="189"/>
  <c r="D56" i="190"/>
  <c r="D56" i="191"/>
  <c r="D56" i="193"/>
  <c r="D56" i="194"/>
  <c r="D56" i="195"/>
  <c r="D56" i="196"/>
  <c r="D56" i="230"/>
  <c r="D56" i="231"/>
  <c r="D56" i="197"/>
  <c r="D56" i="198"/>
  <c r="D56" i="199"/>
  <c r="D56" i="201"/>
  <c r="D56" i="202"/>
  <c r="D56" i="203"/>
  <c r="D56" i="204"/>
  <c r="D56" i="205"/>
  <c r="D56" i="207"/>
  <c r="D56" i="208"/>
  <c r="J56" i="222"/>
  <c r="J56" i="223"/>
  <c r="J56" i="224"/>
  <c r="J56" i="225"/>
  <c r="J56" i="73"/>
  <c r="N58" i="73" s="1"/>
  <c r="J56" i="44"/>
  <c r="N58" i="44" s="1"/>
  <c r="J56" i="234"/>
  <c r="N58" i="234" s="1"/>
  <c r="I56" i="97"/>
  <c r="H56" i="97"/>
  <c r="K58" i="97" s="1"/>
  <c r="J56" i="98"/>
  <c r="N58" i="98" s="1"/>
  <c r="J56" i="99"/>
  <c r="N58" i="99" s="1"/>
  <c r="J56" i="100"/>
  <c r="N58" i="100" s="1"/>
  <c r="J56" i="102"/>
  <c r="N58" i="102" s="1"/>
  <c r="J56" i="103"/>
  <c r="N58" i="103" s="1"/>
  <c r="J56" i="104"/>
  <c r="N58" i="104" s="1"/>
  <c r="I56" i="105"/>
  <c r="I56" i="101" s="1"/>
  <c r="H56" i="105"/>
  <c r="K58" i="105" s="1"/>
  <c r="J56" i="106"/>
  <c r="N58" i="106" s="1"/>
  <c r="J56" i="107"/>
  <c r="N58" i="107" s="1"/>
  <c r="J56" i="30"/>
  <c r="N58" i="30" s="1"/>
  <c r="J56" i="31"/>
  <c r="N58" i="31" s="1"/>
  <c r="J56" i="38"/>
  <c r="N58" i="38" s="1"/>
  <c r="J56" i="32"/>
  <c r="N58" i="32" s="1"/>
  <c r="J56" i="45"/>
  <c r="N58" i="45" s="1"/>
  <c r="J56" i="46"/>
  <c r="N58" i="46" s="1"/>
  <c r="I56" i="117"/>
  <c r="H56" i="117"/>
  <c r="J56" i="118"/>
  <c r="N58" i="118" s="1"/>
  <c r="J56" i="119"/>
  <c r="N58" i="119" s="1"/>
  <c r="J56" i="37"/>
  <c r="N58" i="37" s="1"/>
  <c r="J56" i="229"/>
  <c r="N58" i="229" s="1"/>
  <c r="J56" i="7"/>
  <c r="N58" i="7" s="1"/>
  <c r="J56" i="74"/>
  <c r="N58" i="74" s="1"/>
  <c r="I56" i="34"/>
  <c r="H56" i="34"/>
  <c r="K58" i="34" s="1"/>
  <c r="J56" i="35"/>
  <c r="N58" i="35" s="1"/>
  <c r="J56" i="36"/>
  <c r="N58" i="36" s="1"/>
  <c r="I56" i="4"/>
  <c r="H56" i="4"/>
  <c r="J56" i="5"/>
  <c r="N58" i="5" s="1"/>
  <c r="J56" i="6"/>
  <c r="N58" i="6" s="1"/>
  <c r="J56" i="82"/>
  <c r="N58" i="82" s="1"/>
  <c r="J56" i="83"/>
  <c r="N58" i="83" s="1"/>
  <c r="J56" i="147"/>
  <c r="N58" i="147" s="1"/>
  <c r="J56" i="235"/>
  <c r="N58" i="235" s="1"/>
  <c r="J56" i="233"/>
  <c r="N58" i="233" s="1"/>
  <c r="J56" i="232"/>
  <c r="N58" i="232" s="1"/>
  <c r="J56" i="228"/>
  <c r="N58" i="228" s="1"/>
  <c r="J56" i="227"/>
  <c r="N58" i="227" s="1"/>
  <c r="J56" i="226"/>
  <c r="N58" i="226" s="1"/>
  <c r="I56" i="64"/>
  <c r="H56" i="64"/>
  <c r="K58" i="64" s="1"/>
  <c r="J56" i="65"/>
  <c r="N58" i="65" s="1"/>
  <c r="J56" i="66"/>
  <c r="N58" i="66" s="1"/>
  <c r="I56" i="67"/>
  <c r="H56" i="67"/>
  <c r="J56" i="68"/>
  <c r="N58" i="68" s="1"/>
  <c r="J56" i="69"/>
  <c r="N58" i="69" s="1"/>
  <c r="J56" i="13"/>
  <c r="N58" i="13" s="1"/>
  <c r="I56" i="40"/>
  <c r="H56" i="40"/>
  <c r="J56" i="41"/>
  <c r="N58" i="41" s="1"/>
  <c r="J56" i="42"/>
  <c r="N58" i="42" s="1"/>
  <c r="J56" i="43"/>
  <c r="N58" i="43" s="1"/>
  <c r="J56" i="211"/>
  <c r="N58" i="211" s="1"/>
  <c r="J56" i="219"/>
  <c r="N58" i="219" s="1"/>
  <c r="J56" i="76"/>
  <c r="N58" i="76" s="1"/>
  <c r="J56" i="77"/>
  <c r="N58" i="77" s="1"/>
  <c r="J56" i="78"/>
  <c r="N58" i="78" s="1"/>
  <c r="J56" i="79"/>
  <c r="N58" i="79" s="1"/>
  <c r="J56" i="75"/>
  <c r="N58" i="75" s="1"/>
  <c r="J56" i="216"/>
  <c r="N58" i="216" s="1"/>
  <c r="I56" i="54"/>
  <c r="H56" i="54"/>
  <c r="J56" i="55"/>
  <c r="N58" i="55" s="1"/>
  <c r="J56" i="56"/>
  <c r="N58" i="56" s="1"/>
  <c r="J56" i="57"/>
  <c r="N58" i="57" s="1"/>
  <c r="J56" i="58"/>
  <c r="N58" i="58" s="1"/>
  <c r="J56" i="59"/>
  <c r="N58" i="59" s="1"/>
  <c r="I56" i="26"/>
  <c r="H56" i="26"/>
  <c r="J56" i="27"/>
  <c r="N58" i="27" s="1"/>
  <c r="J56" i="28"/>
  <c r="N58" i="28" s="1"/>
  <c r="J56" i="29"/>
  <c r="N58" i="29" s="1"/>
  <c r="I56" i="213"/>
  <c r="H56" i="213"/>
  <c r="J56" i="214"/>
  <c r="N58" i="214" s="1"/>
  <c r="J56" i="215"/>
  <c r="N58" i="215" s="1"/>
  <c r="J56" i="81"/>
  <c r="N58" i="81" s="1"/>
  <c r="J56" i="3"/>
  <c r="N58" i="3" s="1"/>
  <c r="J56" i="8"/>
  <c r="N58" i="8" s="1"/>
  <c r="J56" i="9"/>
  <c r="N58" i="9" s="1"/>
  <c r="I56" i="10"/>
  <c r="H56" i="10"/>
  <c r="J56" i="11"/>
  <c r="N58" i="11" s="1"/>
  <c r="J56" i="12"/>
  <c r="N58" i="12" s="1"/>
  <c r="J56" i="25"/>
  <c r="N58" i="25" s="1"/>
  <c r="J56" i="33"/>
  <c r="N58" i="33" s="1"/>
  <c r="J56" i="39"/>
  <c r="N58" i="39" s="1"/>
  <c r="I56" i="15"/>
  <c r="H56" i="15"/>
  <c r="K58" i="15" s="1"/>
  <c r="J56" i="16"/>
  <c r="N58" i="16" s="1"/>
  <c r="J56" i="17"/>
  <c r="N58" i="17" s="1"/>
  <c r="J56" i="18"/>
  <c r="N58" i="18" s="1"/>
  <c r="J56" i="19"/>
  <c r="N58" i="19" s="1"/>
  <c r="I56" i="20"/>
  <c r="H56" i="20"/>
  <c r="J56" i="21"/>
  <c r="N58" i="21" s="1"/>
  <c r="J56" i="22"/>
  <c r="N58" i="22" s="1"/>
  <c r="J56" i="23"/>
  <c r="N58" i="23" s="1"/>
  <c r="J56" i="24"/>
  <c r="N58" i="24" s="1"/>
  <c r="J56" i="60"/>
  <c r="N58" i="60" s="1"/>
  <c r="J56" i="61"/>
  <c r="N58" i="61" s="1"/>
  <c r="J56" i="62"/>
  <c r="N58" i="62" s="1"/>
  <c r="J56" i="63"/>
  <c r="N58" i="63" s="1"/>
  <c r="I56" i="47"/>
  <c r="H56" i="47"/>
  <c r="K58" i="47" s="1"/>
  <c r="J56" i="48"/>
  <c r="N58" i="48" s="1"/>
  <c r="J56" i="49"/>
  <c r="N58" i="49" s="1"/>
  <c r="I56" i="51"/>
  <c r="H56" i="51"/>
  <c r="J56" i="52"/>
  <c r="N58" i="52" s="1"/>
  <c r="J56" i="53"/>
  <c r="N58" i="53" s="1"/>
  <c r="I56" i="70"/>
  <c r="H56" i="70"/>
  <c r="J56" i="71"/>
  <c r="N58" i="71" s="1"/>
  <c r="J56" i="72"/>
  <c r="N58" i="72" s="1"/>
  <c r="I56" i="86"/>
  <c r="H56" i="86"/>
  <c r="J56" i="87"/>
  <c r="N58" i="87" s="1"/>
  <c r="J56" i="88"/>
  <c r="N58" i="88" s="1"/>
  <c r="J56" i="89"/>
  <c r="N58" i="89" s="1"/>
  <c r="I56" i="90"/>
  <c r="H56" i="90"/>
  <c r="J56" i="90" s="1"/>
  <c r="N58" i="90" s="1"/>
  <c r="J56" i="91"/>
  <c r="N58" i="91" s="1"/>
  <c r="J56" i="92"/>
  <c r="N58" i="92" s="1"/>
  <c r="J56" i="93"/>
  <c r="N58" i="93" s="1"/>
  <c r="I56" i="94"/>
  <c r="H56" i="94"/>
  <c r="K58" i="94" s="1"/>
  <c r="J56" i="95"/>
  <c r="N58" i="95" s="1"/>
  <c r="J56" i="96"/>
  <c r="N58" i="96" s="1"/>
  <c r="J56" i="108"/>
  <c r="N58" i="108" s="1"/>
  <c r="I56" i="109"/>
  <c r="H56" i="109"/>
  <c r="J56" i="110"/>
  <c r="N58" i="110" s="1"/>
  <c r="J56" i="111"/>
  <c r="N58" i="111" s="1"/>
  <c r="J56" i="112"/>
  <c r="N58" i="112" s="1"/>
  <c r="J56" i="127"/>
  <c r="J56" i="113"/>
  <c r="N58" i="113" s="1"/>
  <c r="I56" i="114"/>
  <c r="H56" i="114"/>
  <c r="K58" i="114" s="1"/>
  <c r="J56" i="115"/>
  <c r="N58" i="115" s="1"/>
  <c r="J56" i="116"/>
  <c r="N58" i="116" s="1"/>
  <c r="I56" i="124"/>
  <c r="H56" i="124"/>
  <c r="K58" i="124" s="1"/>
  <c r="J56" i="125"/>
  <c r="N58" i="125" s="1"/>
  <c r="J56" i="126"/>
  <c r="N58" i="126" s="1"/>
  <c r="I56" i="120"/>
  <c r="H56" i="120"/>
  <c r="J56" i="121"/>
  <c r="N58" i="121" s="1"/>
  <c r="J56" i="122"/>
  <c r="N58" i="122" s="1"/>
  <c r="J56" i="123"/>
  <c r="N58" i="123" s="1"/>
  <c r="I56" i="128"/>
  <c r="H56" i="128"/>
  <c r="J56" i="129"/>
  <c r="N58" i="129" s="1"/>
  <c r="J56" i="130"/>
  <c r="N58" i="130" s="1"/>
  <c r="J56" i="134"/>
  <c r="N58" i="134" s="1"/>
  <c r="J56" i="145"/>
  <c r="N58" i="145" s="1"/>
  <c r="J56" i="146"/>
  <c r="N58" i="146" s="1"/>
  <c r="I56" i="148"/>
  <c r="H56" i="148"/>
  <c r="K58" i="148" s="1"/>
  <c r="J56" i="149"/>
  <c r="N58" i="149" s="1"/>
  <c r="J56" i="150"/>
  <c r="N58" i="150" s="1"/>
  <c r="J56" i="151"/>
  <c r="N58" i="151" s="1"/>
  <c r="J56" i="152"/>
  <c r="N58" i="152" s="1"/>
  <c r="J56" i="153"/>
  <c r="N58" i="153" s="1"/>
  <c r="J56" i="154"/>
  <c r="N58" i="154" s="1"/>
  <c r="J56" i="155"/>
  <c r="N58" i="155" s="1"/>
  <c r="J56" i="156"/>
  <c r="N58" i="156" s="1"/>
  <c r="I56" i="157"/>
  <c r="H56" i="157"/>
  <c r="J56" i="158"/>
  <c r="N58" i="158" s="1"/>
  <c r="J56" i="159"/>
  <c r="N58" i="159" s="1"/>
  <c r="J56" i="160"/>
  <c r="N58" i="160" s="1"/>
  <c r="J56" i="161"/>
  <c r="N58" i="161" s="1"/>
  <c r="J56" i="162"/>
  <c r="N58" i="162" s="1"/>
  <c r="J56" i="163"/>
  <c r="N58" i="163" s="1"/>
  <c r="J56" i="164"/>
  <c r="N58" i="164" s="1"/>
  <c r="J56" i="165"/>
  <c r="N58" i="165" s="1"/>
  <c r="J56" i="167"/>
  <c r="N58" i="167" s="1"/>
  <c r="J56" i="166"/>
  <c r="N58" i="166" s="1"/>
  <c r="J56" i="176"/>
  <c r="N58" i="176" s="1"/>
  <c r="J56" i="177"/>
  <c r="N58" i="177" s="1"/>
  <c r="J56" i="178"/>
  <c r="N58" i="178" s="1"/>
  <c r="J56" i="168"/>
  <c r="N58" i="168" s="1"/>
  <c r="J56" i="169"/>
  <c r="N58" i="169" s="1"/>
  <c r="J56" i="170"/>
  <c r="N58" i="170" s="1"/>
  <c r="J56" i="171"/>
  <c r="N58" i="171" s="1"/>
  <c r="J56" i="172"/>
  <c r="N58" i="172" s="1"/>
  <c r="J56" i="173"/>
  <c r="N58" i="173" s="1"/>
  <c r="J56" i="174"/>
  <c r="N58" i="174" s="1"/>
  <c r="J56" i="179"/>
  <c r="N58" i="179" s="1"/>
  <c r="J56" i="180"/>
  <c r="N58" i="180" s="1"/>
  <c r="I56" i="181"/>
  <c r="H56" i="181"/>
  <c r="J56" i="182"/>
  <c r="N58" i="182" s="1"/>
  <c r="J56" i="183"/>
  <c r="N58" i="183" s="1"/>
  <c r="I56" i="184"/>
  <c r="H56" i="184"/>
  <c r="J56" i="185"/>
  <c r="N58" i="185" s="1"/>
  <c r="J56" i="186"/>
  <c r="N58" i="186" s="1"/>
  <c r="J56" i="187"/>
  <c r="N58" i="187" s="1"/>
  <c r="J56" i="188"/>
  <c r="N58" i="188" s="1"/>
  <c r="J56" i="189"/>
  <c r="N58" i="189" s="1"/>
  <c r="J56" i="190"/>
  <c r="N58" i="190" s="1"/>
  <c r="J56" i="191"/>
  <c r="N58" i="191" s="1"/>
  <c r="J56" i="193"/>
  <c r="N58" i="193" s="1"/>
  <c r="J56" i="194"/>
  <c r="N58" i="194" s="1"/>
  <c r="J56" i="195"/>
  <c r="N58" i="195" s="1"/>
  <c r="J56" i="196"/>
  <c r="N58" i="196" s="1"/>
  <c r="J56" i="230"/>
  <c r="N58" i="230" s="1"/>
  <c r="J56" i="231"/>
  <c r="N58" i="231" s="1"/>
  <c r="J56" i="197"/>
  <c r="N58" i="197" s="1"/>
  <c r="J56" i="198"/>
  <c r="N58" i="198" s="1"/>
  <c r="J56" i="199"/>
  <c r="N58" i="199" s="1"/>
  <c r="I56" i="200"/>
  <c r="H56" i="200"/>
  <c r="J56" i="201"/>
  <c r="N58" i="201" s="1"/>
  <c r="J56" i="202"/>
  <c r="N58" i="202" s="1"/>
  <c r="J56" i="203"/>
  <c r="N58" i="203" s="1"/>
  <c r="J56" i="204"/>
  <c r="N58" i="204" s="1"/>
  <c r="J56" i="205"/>
  <c r="N58" i="205" s="1"/>
  <c r="I56" i="206"/>
  <c r="H56" i="206"/>
  <c r="J56" i="207"/>
  <c r="N58" i="207" s="1"/>
  <c r="J56" i="208"/>
  <c r="N58" i="208" s="1"/>
  <c r="I56" i="221"/>
  <c r="H56" i="221"/>
  <c r="J56" i="54" l="1"/>
  <c r="N58" i="54" s="1"/>
  <c r="A58" i="130"/>
  <c r="E57" i="130"/>
  <c r="J56" i="184"/>
  <c r="N58" i="184" s="1"/>
  <c r="A58" i="53"/>
  <c r="E57" i="53"/>
  <c r="A58" i="5"/>
  <c r="E57" i="5"/>
  <c r="D56" i="221"/>
  <c r="K58" i="221"/>
  <c r="A58" i="57"/>
  <c r="E57" i="57"/>
  <c r="E57" i="119"/>
  <c r="A58" i="119"/>
  <c r="A58" i="41"/>
  <c r="E57" i="41"/>
  <c r="A58" i="207"/>
  <c r="E57" i="207"/>
  <c r="A58" i="208"/>
  <c r="E57" i="208"/>
  <c r="D56" i="206"/>
  <c r="K58" i="206"/>
  <c r="A58" i="205"/>
  <c r="E57" i="205"/>
  <c r="A58" i="204"/>
  <c r="E57" i="204"/>
  <c r="A58" i="203"/>
  <c r="E57" i="203"/>
  <c r="A58" i="201"/>
  <c r="E57" i="201"/>
  <c r="D56" i="200"/>
  <c r="K58" i="200"/>
  <c r="A58" i="202"/>
  <c r="E57" i="202"/>
  <c r="A58" i="199"/>
  <c r="E57" i="199"/>
  <c r="A58" i="198"/>
  <c r="E57" i="198"/>
  <c r="A58" i="197"/>
  <c r="E57" i="197"/>
  <c r="A58" i="231"/>
  <c r="E57" i="231"/>
  <c r="A58" i="230"/>
  <c r="E57" i="230"/>
  <c r="A58" i="196"/>
  <c r="E57" i="196"/>
  <c r="A58" i="195"/>
  <c r="E57" i="195"/>
  <c r="A58" i="193"/>
  <c r="E57" i="193"/>
  <c r="A58" i="194"/>
  <c r="E57" i="194"/>
  <c r="A58" i="191"/>
  <c r="E57" i="191"/>
  <c r="A58" i="190"/>
  <c r="E57" i="190"/>
  <c r="A58" i="189"/>
  <c r="E57" i="189"/>
  <c r="A58" i="188"/>
  <c r="E57" i="188"/>
  <c r="A58" i="187"/>
  <c r="E57" i="187"/>
  <c r="A58" i="186"/>
  <c r="E57" i="186"/>
  <c r="D56" i="184"/>
  <c r="K58" i="184"/>
  <c r="E57" i="185"/>
  <c r="A58" i="185"/>
  <c r="A58" i="182"/>
  <c r="E57" i="182"/>
  <c r="E57" i="183"/>
  <c r="A58" i="183"/>
  <c r="D56" i="181"/>
  <c r="K58" i="181"/>
  <c r="A58" i="180"/>
  <c r="E57" i="180"/>
  <c r="A58" i="179"/>
  <c r="E57" i="179"/>
  <c r="A58" i="174"/>
  <c r="E57" i="174"/>
  <c r="E57" i="172"/>
  <c r="A58" i="172"/>
  <c r="A58" i="171"/>
  <c r="E57" i="171"/>
  <c r="A58" i="170"/>
  <c r="E57" i="170"/>
  <c r="A58" i="173"/>
  <c r="E57" i="173"/>
  <c r="A58" i="169"/>
  <c r="E57" i="169"/>
  <c r="A58" i="168"/>
  <c r="E57" i="168"/>
  <c r="A58" i="176"/>
  <c r="E57" i="176"/>
  <c r="A58" i="178"/>
  <c r="E57" i="178"/>
  <c r="A58" i="177"/>
  <c r="E57" i="177"/>
  <c r="A58" i="166"/>
  <c r="E57" i="166"/>
  <c r="A58" i="167"/>
  <c r="E57" i="167"/>
  <c r="A58" i="165"/>
  <c r="E57" i="165"/>
  <c r="E57" i="164"/>
  <c r="A58" i="164"/>
  <c r="A58" i="163"/>
  <c r="E57" i="163"/>
  <c r="A58" i="162"/>
  <c r="E57" i="162"/>
  <c r="A58" i="161"/>
  <c r="E57" i="161"/>
  <c r="A58" i="159"/>
  <c r="E57" i="159"/>
  <c r="A58" i="158"/>
  <c r="E57" i="158"/>
  <c r="D56" i="157"/>
  <c r="K58" i="157"/>
  <c r="E57" i="160"/>
  <c r="A58" i="160"/>
  <c r="A58" i="156"/>
  <c r="E57" i="156"/>
  <c r="A58" i="155"/>
  <c r="E57" i="155"/>
  <c r="A58" i="154"/>
  <c r="E57" i="154"/>
  <c r="A58" i="153"/>
  <c r="E57" i="153"/>
  <c r="A58" i="152"/>
  <c r="E57" i="152"/>
  <c r="A58" i="151"/>
  <c r="E57" i="151"/>
  <c r="A58" i="150"/>
  <c r="E57" i="150"/>
  <c r="A58" i="149"/>
  <c r="E57" i="149"/>
  <c r="E57" i="145"/>
  <c r="A58" i="145"/>
  <c r="A58" i="134"/>
  <c r="E57" i="134"/>
  <c r="A58" i="129"/>
  <c r="E57" i="129"/>
  <c r="D56" i="128"/>
  <c r="K58" i="128"/>
  <c r="A58" i="123"/>
  <c r="E57" i="123"/>
  <c r="A58" i="121"/>
  <c r="E57" i="121"/>
  <c r="J56" i="120"/>
  <c r="N58" i="120" s="1"/>
  <c r="K58" i="120"/>
  <c r="A58" i="122"/>
  <c r="E57" i="122"/>
  <c r="A58" i="125"/>
  <c r="E57" i="125"/>
  <c r="A58" i="126"/>
  <c r="E57" i="126"/>
  <c r="D56" i="124"/>
  <c r="A58" i="116"/>
  <c r="E57" i="116"/>
  <c r="A58" i="115"/>
  <c r="E57" i="115"/>
  <c r="A58" i="113"/>
  <c r="E57" i="113"/>
  <c r="E57" i="112"/>
  <c r="A58" i="112"/>
  <c r="A58" i="111"/>
  <c r="E57" i="111"/>
  <c r="A58" i="110"/>
  <c r="E57" i="110"/>
  <c r="D56" i="109"/>
  <c r="K58" i="109"/>
  <c r="A58" i="108"/>
  <c r="E57" i="108"/>
  <c r="A58" i="96"/>
  <c r="E57" i="96"/>
  <c r="A58" i="95"/>
  <c r="E57" i="95"/>
  <c r="D56" i="94"/>
  <c r="J56" i="94"/>
  <c r="N58" i="94" s="1"/>
  <c r="D56" i="51"/>
  <c r="K58" i="51"/>
  <c r="A58" i="52"/>
  <c r="E57" i="52"/>
  <c r="A58" i="48"/>
  <c r="E57" i="48"/>
  <c r="A58" i="49"/>
  <c r="E57" i="49"/>
  <c r="D56" i="47"/>
  <c r="A58" i="63"/>
  <c r="E57" i="63"/>
  <c r="A58" i="62"/>
  <c r="E57" i="62"/>
  <c r="A58" i="61"/>
  <c r="E57" i="61"/>
  <c r="A58" i="60"/>
  <c r="E57" i="60"/>
  <c r="A58" i="91"/>
  <c r="E57" i="91"/>
  <c r="A58" i="92"/>
  <c r="E57" i="92"/>
  <c r="A58" i="93"/>
  <c r="E57" i="93"/>
  <c r="D56" i="90"/>
  <c r="K58" i="90"/>
  <c r="A58" i="89"/>
  <c r="E57" i="89"/>
  <c r="A58" i="88"/>
  <c r="E57" i="88"/>
  <c r="J56" i="86"/>
  <c r="N58" i="86" s="1"/>
  <c r="K58" i="86"/>
  <c r="A58" i="87"/>
  <c r="E57" i="87"/>
  <c r="A58" i="72"/>
  <c r="E57" i="72"/>
  <c r="A58" i="71"/>
  <c r="E57" i="71"/>
  <c r="J56" i="70"/>
  <c r="N58" i="70" s="1"/>
  <c r="K58" i="70"/>
  <c r="I56" i="14"/>
  <c r="A58" i="22"/>
  <c r="E57" i="22"/>
  <c r="A58" i="24"/>
  <c r="E57" i="24"/>
  <c r="A58" i="23"/>
  <c r="E57" i="23"/>
  <c r="A58" i="21"/>
  <c r="E57" i="21"/>
  <c r="D56" i="20"/>
  <c r="K58" i="20"/>
  <c r="A58" i="18"/>
  <c r="E57" i="18"/>
  <c r="A58" i="19"/>
  <c r="E57" i="19"/>
  <c r="A58" i="17"/>
  <c r="E57" i="17"/>
  <c r="A58" i="16"/>
  <c r="E57" i="16"/>
  <c r="A58" i="39"/>
  <c r="E57" i="39"/>
  <c r="A58" i="33"/>
  <c r="E57" i="33"/>
  <c r="A58" i="25"/>
  <c r="E57" i="25"/>
  <c r="A58" i="11"/>
  <c r="E57" i="11"/>
  <c r="D56" i="10"/>
  <c r="K58" i="10"/>
  <c r="A58" i="12"/>
  <c r="E57" i="12"/>
  <c r="A58" i="9"/>
  <c r="E57" i="9"/>
  <c r="A58" i="8"/>
  <c r="E57" i="8"/>
  <c r="A58" i="3"/>
  <c r="E57" i="3"/>
  <c r="A58" i="81"/>
  <c r="E57" i="81"/>
  <c r="A58" i="214"/>
  <c r="E57" i="214"/>
  <c r="A58" i="215"/>
  <c r="E57" i="215"/>
  <c r="D56" i="213"/>
  <c r="K58" i="213"/>
  <c r="A58" i="29"/>
  <c r="E57" i="29"/>
  <c r="A58" i="27"/>
  <c r="E57" i="27"/>
  <c r="D56" i="26"/>
  <c r="K58" i="26"/>
  <c r="A58" i="28"/>
  <c r="E57" i="28"/>
  <c r="A58" i="58"/>
  <c r="E57" i="58"/>
  <c r="A58" i="59"/>
  <c r="E57" i="59"/>
  <c r="A58" i="56"/>
  <c r="E57" i="56"/>
  <c r="A58" i="55"/>
  <c r="E57" i="55"/>
  <c r="D56" i="54"/>
  <c r="K58" i="54"/>
  <c r="A58" i="216"/>
  <c r="E57" i="216"/>
  <c r="A58" i="75"/>
  <c r="E57" i="75"/>
  <c r="A58" i="78"/>
  <c r="E57" i="78"/>
  <c r="A58" i="79"/>
  <c r="E57" i="79"/>
  <c r="A58" i="77"/>
  <c r="E57" i="77"/>
  <c r="A58" i="76"/>
  <c r="E57" i="76"/>
  <c r="A58" i="219"/>
  <c r="E57" i="219"/>
  <c r="A58" i="211"/>
  <c r="E57" i="211"/>
  <c r="A58" i="43"/>
  <c r="E57" i="43"/>
  <c r="D56" i="40"/>
  <c r="K58" i="40"/>
  <c r="A58" i="42"/>
  <c r="E57" i="42"/>
  <c r="E57" i="13"/>
  <c r="A58" i="13"/>
  <c r="A58" i="69"/>
  <c r="E57" i="69"/>
  <c r="E57" i="68"/>
  <c r="A58" i="68"/>
  <c r="D56" i="67"/>
  <c r="K58" i="67"/>
  <c r="A58" i="66"/>
  <c r="E57" i="66"/>
  <c r="A58" i="65"/>
  <c r="E57" i="65"/>
  <c r="D56" i="64"/>
  <c r="A58" i="226"/>
  <c r="E57" i="226"/>
  <c r="A58" i="227"/>
  <c r="E57" i="227"/>
  <c r="A58" i="228"/>
  <c r="E57" i="228"/>
  <c r="A58" i="232"/>
  <c r="E57" i="232"/>
  <c r="A58" i="233"/>
  <c r="E57" i="233"/>
  <c r="A58" i="147"/>
  <c r="E57" i="147"/>
  <c r="A58" i="235"/>
  <c r="E57" i="235"/>
  <c r="A58" i="83"/>
  <c r="E57" i="83"/>
  <c r="A58" i="82"/>
  <c r="E57" i="82"/>
  <c r="A58" i="6"/>
  <c r="E57" i="6"/>
  <c r="J56" i="4"/>
  <c r="N58" i="4" s="1"/>
  <c r="K58" i="4"/>
  <c r="A58" i="35"/>
  <c r="E57" i="35"/>
  <c r="A58" i="36"/>
  <c r="E57" i="36"/>
  <c r="D56" i="34"/>
  <c r="A58" i="74"/>
  <c r="E57" i="74"/>
  <c r="A58" i="7"/>
  <c r="E57" i="7"/>
  <c r="A58" i="37"/>
  <c r="E57" i="37"/>
  <c r="A58" i="229"/>
  <c r="E57" i="229"/>
  <c r="D56" i="117"/>
  <c r="K58" i="117"/>
  <c r="A58" i="118"/>
  <c r="E57" i="118"/>
  <c r="A58" i="46"/>
  <c r="E57" i="46"/>
  <c r="A58" i="45"/>
  <c r="E57" i="45"/>
  <c r="A58" i="32"/>
  <c r="E57" i="32"/>
  <c r="A58" i="38"/>
  <c r="E57" i="38"/>
  <c r="A58" i="31"/>
  <c r="E57" i="31"/>
  <c r="A58" i="30"/>
  <c r="E57" i="30"/>
  <c r="A58" i="106"/>
  <c r="E57" i="106"/>
  <c r="D56" i="105"/>
  <c r="A58" i="105" s="1"/>
  <c r="A58" i="107"/>
  <c r="E57" i="107"/>
  <c r="E57" i="104"/>
  <c r="A58" i="104"/>
  <c r="A58" i="103"/>
  <c r="E57" i="103"/>
  <c r="A58" i="102"/>
  <c r="E57" i="102"/>
  <c r="A58" i="100"/>
  <c r="E57" i="100"/>
  <c r="A58" i="99"/>
  <c r="E57" i="99"/>
  <c r="A58" i="98"/>
  <c r="E57" i="98"/>
  <c r="D56" i="97"/>
  <c r="A58" i="234"/>
  <c r="E57" i="234"/>
  <c r="A58" i="44"/>
  <c r="E57" i="44"/>
  <c r="A58" i="73"/>
  <c r="E57" i="73"/>
  <c r="A58" i="146"/>
  <c r="E57" i="146"/>
  <c r="A58" i="236"/>
  <c r="E57" i="236"/>
  <c r="A58" i="225"/>
  <c r="E57" i="225"/>
  <c r="A58" i="224"/>
  <c r="E57" i="224"/>
  <c r="A58" i="223"/>
  <c r="E57" i="223"/>
  <c r="A58" i="221"/>
  <c r="E57" i="221"/>
  <c r="A58" i="222"/>
  <c r="E57" i="222"/>
  <c r="J56" i="200"/>
  <c r="N58" i="200" s="1"/>
  <c r="J56" i="181"/>
  <c r="N58" i="181" s="1"/>
  <c r="J56" i="148"/>
  <c r="N58" i="148" s="1"/>
  <c r="D56" i="148"/>
  <c r="J56" i="128"/>
  <c r="N58" i="128" s="1"/>
  <c r="D56" i="120"/>
  <c r="J56" i="114"/>
  <c r="N58" i="114" s="1"/>
  <c r="D56" i="114"/>
  <c r="J56" i="51"/>
  <c r="N58" i="51" s="1"/>
  <c r="I56" i="85"/>
  <c r="D56" i="86"/>
  <c r="D56" i="70"/>
  <c r="J56" i="20"/>
  <c r="N58" i="20" s="1"/>
  <c r="H56" i="14"/>
  <c r="D56" i="15"/>
  <c r="J56" i="213"/>
  <c r="N58" i="213" s="1"/>
  <c r="J56" i="67"/>
  <c r="N58" i="67" s="1"/>
  <c r="D56" i="4"/>
  <c r="J56" i="117"/>
  <c r="N58" i="117" s="1"/>
  <c r="J56" i="97"/>
  <c r="N58" i="97" s="1"/>
  <c r="J56" i="206"/>
  <c r="N58" i="206" s="1"/>
  <c r="J56" i="26"/>
  <c r="N58" i="26" s="1"/>
  <c r="J56" i="221"/>
  <c r="N58" i="221" s="1"/>
  <c r="J56" i="109"/>
  <c r="N58" i="109" s="1"/>
  <c r="H56" i="85"/>
  <c r="J56" i="64"/>
  <c r="N58" i="64" s="1"/>
  <c r="J56" i="157"/>
  <c r="N58" i="157" s="1"/>
  <c r="J56" i="40"/>
  <c r="N58" i="40" s="1"/>
  <c r="H56" i="101"/>
  <c r="F56" i="127"/>
  <c r="J56" i="10"/>
  <c r="N58" i="10" s="1"/>
  <c r="J56" i="47"/>
  <c r="N58" i="47" s="1"/>
  <c r="J56" i="105"/>
  <c r="N58" i="105" s="1"/>
  <c r="J56" i="15"/>
  <c r="N58" i="15" s="1"/>
  <c r="J56" i="124"/>
  <c r="N58" i="124" s="1"/>
  <c r="J56" i="34"/>
  <c r="N58" i="34" s="1"/>
  <c r="H55" i="184"/>
  <c r="E57" i="105" l="1"/>
  <c r="A58" i="206"/>
  <c r="E57" i="206"/>
  <c r="A58" i="200"/>
  <c r="E57" i="200"/>
  <c r="A58" i="184"/>
  <c r="E57" i="184"/>
  <c r="A58" i="181"/>
  <c r="E57" i="181"/>
  <c r="A58" i="157"/>
  <c r="E57" i="157"/>
  <c r="A58" i="148"/>
  <c r="E57" i="148"/>
  <c r="A58" i="128"/>
  <c r="E57" i="128"/>
  <c r="A58" i="120"/>
  <c r="E57" i="120"/>
  <c r="A58" i="124"/>
  <c r="E57" i="124"/>
  <c r="A58" i="114"/>
  <c r="E57" i="114"/>
  <c r="A58" i="109"/>
  <c r="E57" i="109"/>
  <c r="A58" i="94"/>
  <c r="E57" i="94"/>
  <c r="A58" i="51"/>
  <c r="E57" i="51"/>
  <c r="A58" i="47"/>
  <c r="E57" i="47"/>
  <c r="A58" i="90"/>
  <c r="E57" i="90"/>
  <c r="A58" i="86"/>
  <c r="E57" i="86"/>
  <c r="D56" i="85"/>
  <c r="K58" i="85"/>
  <c r="A58" i="70"/>
  <c r="E57" i="70"/>
  <c r="A58" i="20"/>
  <c r="E57" i="20"/>
  <c r="A58" i="15"/>
  <c r="E57" i="15"/>
  <c r="D56" i="14"/>
  <c r="K58" i="14"/>
  <c r="J56" i="14"/>
  <c r="N58" i="14" s="1"/>
  <c r="A58" i="10"/>
  <c r="E57" i="10"/>
  <c r="A58" i="213"/>
  <c r="E57" i="213"/>
  <c r="A58" i="26"/>
  <c r="E57" i="26"/>
  <c r="A58" i="54"/>
  <c r="E57" i="54"/>
  <c r="A58" i="40"/>
  <c r="E57" i="40"/>
  <c r="A58" i="67"/>
  <c r="E57" i="67"/>
  <c r="A58" i="64"/>
  <c r="E57" i="64"/>
  <c r="A58" i="4"/>
  <c r="E57" i="4"/>
  <c r="A58" i="34"/>
  <c r="E57" i="34"/>
  <c r="A58" i="117"/>
  <c r="E57" i="117"/>
  <c r="D56" i="101"/>
  <c r="K58" i="101"/>
  <c r="A58" i="97"/>
  <c r="E57" i="97"/>
  <c r="J56" i="101"/>
  <c r="N58" i="101" s="1"/>
  <c r="J56" i="85"/>
  <c r="N58" i="85" s="1"/>
  <c r="D55" i="236"/>
  <c r="K55" i="236"/>
  <c r="J55" i="236"/>
  <c r="D55" i="222"/>
  <c r="E56" i="222" s="1"/>
  <c r="D55" i="223"/>
  <c r="E56" i="223" s="1"/>
  <c r="D55" i="224"/>
  <c r="E56" i="224" s="1"/>
  <c r="D55" i="225"/>
  <c r="E56" i="225" s="1"/>
  <c r="D55" i="73"/>
  <c r="E56" i="73" s="1"/>
  <c r="D55" i="44"/>
  <c r="E56" i="44" s="1"/>
  <c r="D55" i="234"/>
  <c r="E56" i="234" s="1"/>
  <c r="D55" i="98"/>
  <c r="E56" i="98" s="1"/>
  <c r="D55" i="99"/>
  <c r="E56" i="99" s="1"/>
  <c r="D55" i="100"/>
  <c r="E56" i="100" s="1"/>
  <c r="D55" i="102"/>
  <c r="E56" i="102" s="1"/>
  <c r="D55" i="103"/>
  <c r="E56" i="103" s="1"/>
  <c r="D55" i="104"/>
  <c r="E56" i="104" s="1"/>
  <c r="D55" i="106"/>
  <c r="E56" i="106" s="1"/>
  <c r="D55" i="107"/>
  <c r="E56" i="107" s="1"/>
  <c r="D55" i="30"/>
  <c r="E56" i="30" s="1"/>
  <c r="D55" i="31"/>
  <c r="E56" i="31" s="1"/>
  <c r="D55" i="38"/>
  <c r="E56" i="38" s="1"/>
  <c r="D55" i="32"/>
  <c r="E56" i="32" s="1"/>
  <c r="D55" i="45"/>
  <c r="E56" i="45" s="1"/>
  <c r="D55" i="46"/>
  <c r="E56" i="46" s="1"/>
  <c r="D55" i="118"/>
  <c r="E56" i="118" s="1"/>
  <c r="D55" i="119"/>
  <c r="E56" i="119" s="1"/>
  <c r="D55" i="37"/>
  <c r="E56" i="37" s="1"/>
  <c r="D55" i="229"/>
  <c r="E56" i="229" s="1"/>
  <c r="D55" i="7"/>
  <c r="E56" i="7" s="1"/>
  <c r="D55" i="74"/>
  <c r="E56" i="74" s="1"/>
  <c r="D55" i="35"/>
  <c r="E56" i="35" s="1"/>
  <c r="D55" i="36"/>
  <c r="E56" i="36" s="1"/>
  <c r="D55" i="5"/>
  <c r="E56" i="5" s="1"/>
  <c r="D55" i="6"/>
  <c r="E56" i="6" s="1"/>
  <c r="D55" i="82"/>
  <c r="E56" i="82" s="1"/>
  <c r="D55" i="83"/>
  <c r="E56" i="83" s="1"/>
  <c r="D55" i="147"/>
  <c r="E56" i="147" s="1"/>
  <c r="D55" i="235"/>
  <c r="E56" i="235" s="1"/>
  <c r="D55" i="233"/>
  <c r="E56" i="233" s="1"/>
  <c r="D55" i="232"/>
  <c r="E56" i="232" s="1"/>
  <c r="D55" i="228"/>
  <c r="E56" i="228" s="1"/>
  <c r="D55" i="227"/>
  <c r="E56" i="227" s="1"/>
  <c r="D55" i="226"/>
  <c r="E56" i="226" s="1"/>
  <c r="D55" i="65"/>
  <c r="E56" i="65" s="1"/>
  <c r="D55" i="66"/>
  <c r="E56" i="66" s="1"/>
  <c r="D55" i="68"/>
  <c r="E56" i="68" s="1"/>
  <c r="D55" i="69"/>
  <c r="E56" i="69" s="1"/>
  <c r="D55" i="13"/>
  <c r="E56" i="13" s="1"/>
  <c r="D55" i="41"/>
  <c r="E56" i="41" s="1"/>
  <c r="D55" i="42"/>
  <c r="E56" i="42" s="1"/>
  <c r="D55" i="43"/>
  <c r="E56" i="43" s="1"/>
  <c r="D55" i="211"/>
  <c r="E56" i="211" s="1"/>
  <c r="D55" i="219"/>
  <c r="E56" i="219" s="1"/>
  <c r="D55" i="76"/>
  <c r="E56" i="76" s="1"/>
  <c r="D55" i="77"/>
  <c r="E56" i="77" s="1"/>
  <c r="D55" i="78"/>
  <c r="E56" i="78" s="1"/>
  <c r="D55" i="79"/>
  <c r="E56" i="79" s="1"/>
  <c r="D55" i="75"/>
  <c r="E56" i="75" s="1"/>
  <c r="D55" i="216"/>
  <c r="E56" i="216" s="1"/>
  <c r="D55" i="55"/>
  <c r="E56" i="55" s="1"/>
  <c r="D55" i="56"/>
  <c r="E56" i="56" s="1"/>
  <c r="D55" i="57"/>
  <c r="E56" i="57" s="1"/>
  <c r="D55" i="58"/>
  <c r="E56" i="58" s="1"/>
  <c r="D55" i="59"/>
  <c r="E56" i="59" s="1"/>
  <c r="D55" i="27"/>
  <c r="E56" i="27" s="1"/>
  <c r="D55" i="28"/>
  <c r="E56" i="28" s="1"/>
  <c r="D55" i="29"/>
  <c r="E56" i="29" s="1"/>
  <c r="D55" i="214"/>
  <c r="E56" i="214" s="1"/>
  <c r="D55" i="215"/>
  <c r="E56" i="215" s="1"/>
  <c r="D55" i="81"/>
  <c r="E56" i="81" s="1"/>
  <c r="D55" i="3"/>
  <c r="E56" i="3" s="1"/>
  <c r="D55" i="8"/>
  <c r="E56" i="8" s="1"/>
  <c r="D55" i="9"/>
  <c r="E56" i="9" s="1"/>
  <c r="D55" i="11"/>
  <c r="E56" i="11" s="1"/>
  <c r="D55" i="12"/>
  <c r="E56" i="12" s="1"/>
  <c r="D55" i="25"/>
  <c r="E56" i="25" s="1"/>
  <c r="D55" i="33"/>
  <c r="E56" i="33" s="1"/>
  <c r="D55" i="39"/>
  <c r="E56" i="39" s="1"/>
  <c r="D55" i="16"/>
  <c r="E56" i="16" s="1"/>
  <c r="D55" i="17"/>
  <c r="E56" i="17" s="1"/>
  <c r="D55" i="18"/>
  <c r="E56" i="18" s="1"/>
  <c r="D55" i="19"/>
  <c r="E56" i="19" s="1"/>
  <c r="D55" i="21"/>
  <c r="E56" i="21" s="1"/>
  <c r="D55" i="22"/>
  <c r="E56" i="22" s="1"/>
  <c r="D55" i="23"/>
  <c r="E56" i="23" s="1"/>
  <c r="D55" i="24"/>
  <c r="E56" i="24" s="1"/>
  <c r="D55" i="60"/>
  <c r="E56" i="60" s="1"/>
  <c r="D55" i="61"/>
  <c r="E56" i="61" s="1"/>
  <c r="D55" i="62"/>
  <c r="E56" i="62" s="1"/>
  <c r="D55" i="63"/>
  <c r="E56" i="63" s="1"/>
  <c r="D55" i="48"/>
  <c r="E56" i="48" s="1"/>
  <c r="D55" i="49"/>
  <c r="E56" i="49" s="1"/>
  <c r="D55" i="52"/>
  <c r="E56" i="52" s="1"/>
  <c r="D55" i="53"/>
  <c r="E56" i="53" s="1"/>
  <c r="D55" i="71"/>
  <c r="E56" i="71" s="1"/>
  <c r="D55" i="72"/>
  <c r="E56" i="72" s="1"/>
  <c r="D55" i="87"/>
  <c r="E56" i="87" s="1"/>
  <c r="D55" i="88"/>
  <c r="E56" i="88" s="1"/>
  <c r="D55" i="89"/>
  <c r="E56" i="89" s="1"/>
  <c r="D55" i="91"/>
  <c r="E56" i="91" s="1"/>
  <c r="D55" i="92"/>
  <c r="E56" i="92" s="1"/>
  <c r="D55" i="93"/>
  <c r="E56" i="93" s="1"/>
  <c r="D55" i="95"/>
  <c r="E56" i="95" s="1"/>
  <c r="D55" i="96"/>
  <c r="E56" i="96" s="1"/>
  <c r="D55" i="108"/>
  <c r="E56" i="108" s="1"/>
  <c r="D55" i="110"/>
  <c r="E56" i="110" s="1"/>
  <c r="D55" i="111"/>
  <c r="E56" i="111" s="1"/>
  <c r="D55" i="112"/>
  <c r="E56" i="112" s="1"/>
  <c r="D55" i="127"/>
  <c r="E56" i="127" s="1"/>
  <c r="D55" i="113"/>
  <c r="E56" i="113" s="1"/>
  <c r="D55" i="115"/>
  <c r="E56" i="115" s="1"/>
  <c r="D55" i="116"/>
  <c r="E56" i="116" s="1"/>
  <c r="D55" i="125"/>
  <c r="E56" i="125" s="1"/>
  <c r="D55" i="126"/>
  <c r="E56" i="126" s="1"/>
  <c r="D55" i="121"/>
  <c r="E56" i="121" s="1"/>
  <c r="D55" i="122"/>
  <c r="E56" i="122" s="1"/>
  <c r="D55" i="123"/>
  <c r="E56" i="123" s="1"/>
  <c r="D55" i="129"/>
  <c r="E56" i="129" s="1"/>
  <c r="D55" i="130"/>
  <c r="E56" i="130" s="1"/>
  <c r="D55" i="134"/>
  <c r="E56" i="134" s="1"/>
  <c r="D55" i="145"/>
  <c r="E56" i="145" s="1"/>
  <c r="D55" i="146"/>
  <c r="E56" i="146" s="1"/>
  <c r="D55" i="149"/>
  <c r="E56" i="149" s="1"/>
  <c r="D55" i="150"/>
  <c r="E56" i="150" s="1"/>
  <c r="D55" i="151"/>
  <c r="E56" i="151" s="1"/>
  <c r="D55" i="152"/>
  <c r="E56" i="152" s="1"/>
  <c r="D55" i="153"/>
  <c r="E56" i="153" s="1"/>
  <c r="D55" i="154"/>
  <c r="E56" i="154" s="1"/>
  <c r="D55" i="155"/>
  <c r="E56" i="155" s="1"/>
  <c r="D55" i="156"/>
  <c r="E56" i="156" s="1"/>
  <c r="D55" i="158"/>
  <c r="E56" i="158" s="1"/>
  <c r="D55" i="159"/>
  <c r="E56" i="159" s="1"/>
  <c r="D55" i="160"/>
  <c r="E56" i="160" s="1"/>
  <c r="D55" i="161"/>
  <c r="E56" i="161" s="1"/>
  <c r="D55" i="162"/>
  <c r="E56" i="162" s="1"/>
  <c r="D55" i="163"/>
  <c r="E56" i="163" s="1"/>
  <c r="D55" i="164"/>
  <c r="E56" i="164" s="1"/>
  <c r="D55" i="165"/>
  <c r="E56" i="165" s="1"/>
  <c r="D55" i="167"/>
  <c r="E56" i="167" s="1"/>
  <c r="D55" i="166"/>
  <c r="E56" i="166" s="1"/>
  <c r="D55" i="176"/>
  <c r="E56" i="176" s="1"/>
  <c r="D55" i="177"/>
  <c r="E56" i="177" s="1"/>
  <c r="D55" i="178"/>
  <c r="E56" i="178" s="1"/>
  <c r="D55" i="168"/>
  <c r="E56" i="168" s="1"/>
  <c r="D55" i="169"/>
  <c r="E56" i="169" s="1"/>
  <c r="D55" i="170"/>
  <c r="E56" i="170" s="1"/>
  <c r="D55" i="171"/>
  <c r="E56" i="171" s="1"/>
  <c r="D55" i="172"/>
  <c r="E56" i="172" s="1"/>
  <c r="D55" i="173"/>
  <c r="E56" i="173" s="1"/>
  <c r="D55" i="174"/>
  <c r="E56" i="174" s="1"/>
  <c r="D55" i="179"/>
  <c r="E56" i="179" s="1"/>
  <c r="D55" i="180"/>
  <c r="E56" i="180" s="1"/>
  <c r="D55" i="182"/>
  <c r="E56" i="182" s="1"/>
  <c r="D55" i="183"/>
  <c r="E56" i="183" s="1"/>
  <c r="D55" i="185"/>
  <c r="E56" i="185" s="1"/>
  <c r="D55" i="186"/>
  <c r="E56" i="186" s="1"/>
  <c r="D55" i="187"/>
  <c r="E56" i="187" s="1"/>
  <c r="D55" i="188"/>
  <c r="E56" i="188" s="1"/>
  <c r="D55" i="189"/>
  <c r="E56" i="189" s="1"/>
  <c r="D55" i="190"/>
  <c r="E56" i="190" s="1"/>
  <c r="D55" i="191"/>
  <c r="E56" i="191" s="1"/>
  <c r="D55" i="193"/>
  <c r="E56" i="193" s="1"/>
  <c r="D55" i="194"/>
  <c r="E56" i="194" s="1"/>
  <c r="D55" i="195"/>
  <c r="E56" i="195" s="1"/>
  <c r="D55" i="196"/>
  <c r="E56" i="196" s="1"/>
  <c r="D55" i="230"/>
  <c r="E56" i="230" s="1"/>
  <c r="D55" i="231"/>
  <c r="E56" i="231" s="1"/>
  <c r="D55" i="197"/>
  <c r="E56" i="197" s="1"/>
  <c r="D55" i="198"/>
  <c r="E56" i="198" s="1"/>
  <c r="D55" i="199"/>
  <c r="E56" i="199" s="1"/>
  <c r="D55" i="201"/>
  <c r="E56" i="201" s="1"/>
  <c r="D55" i="202"/>
  <c r="E56" i="202" s="1"/>
  <c r="D55" i="203"/>
  <c r="E56" i="203" s="1"/>
  <c r="D55" i="204"/>
  <c r="E56" i="204" s="1"/>
  <c r="D55" i="205"/>
  <c r="E56" i="205" s="1"/>
  <c r="D55" i="207"/>
  <c r="E56" i="207" s="1"/>
  <c r="D55" i="208"/>
  <c r="E56" i="208" s="1"/>
  <c r="L58" i="236" l="1"/>
  <c r="A58" i="85"/>
  <c r="E57" i="85"/>
  <c r="A58" i="14"/>
  <c r="E57" i="14"/>
  <c r="A58" i="101"/>
  <c r="E57" i="101"/>
  <c r="E56" i="236"/>
  <c r="K55" i="222"/>
  <c r="K55" i="223"/>
  <c r="K55" i="224"/>
  <c r="K55" i="225"/>
  <c r="K55" i="73"/>
  <c r="K55" i="44"/>
  <c r="K55" i="234"/>
  <c r="K55" i="98"/>
  <c r="K55" i="99"/>
  <c r="K55" i="100"/>
  <c r="K55" i="102"/>
  <c r="L58" i="102" s="1"/>
  <c r="K55" i="103"/>
  <c r="K55" i="104"/>
  <c r="K55" i="106"/>
  <c r="K55" i="107"/>
  <c r="K55" i="30"/>
  <c r="K55" i="31"/>
  <c r="K55" i="38"/>
  <c r="K55" i="32"/>
  <c r="K55" i="45"/>
  <c r="K55" i="46"/>
  <c r="K55" i="118"/>
  <c r="K55" i="119"/>
  <c r="K55" i="37"/>
  <c r="K55" i="229"/>
  <c r="K55" i="7"/>
  <c r="K55" i="74"/>
  <c r="K55" i="35"/>
  <c r="K55" i="36"/>
  <c r="K55" i="5"/>
  <c r="K55" i="6"/>
  <c r="K55" i="82"/>
  <c r="K55" i="83"/>
  <c r="K55" i="147"/>
  <c r="K55" i="235"/>
  <c r="K55" i="233"/>
  <c r="K55" i="232"/>
  <c r="K55" i="228"/>
  <c r="K55" i="227"/>
  <c r="K55" i="226"/>
  <c r="K55" i="65"/>
  <c r="K55" i="66"/>
  <c r="K55" i="68"/>
  <c r="K55" i="69"/>
  <c r="K55" i="13"/>
  <c r="K55" i="41"/>
  <c r="K55" i="42"/>
  <c r="K55" i="43"/>
  <c r="K55" i="211"/>
  <c r="K55" i="219"/>
  <c r="K55" i="76"/>
  <c r="K55" i="77"/>
  <c r="K55" i="78"/>
  <c r="K55" i="79"/>
  <c r="K55" i="75"/>
  <c r="K55" i="216"/>
  <c r="K55" i="55"/>
  <c r="M55" i="56"/>
  <c r="L55" i="56"/>
  <c r="K55" i="57"/>
  <c r="K55" i="58"/>
  <c r="K55" i="59"/>
  <c r="K55" i="27"/>
  <c r="K55" i="28"/>
  <c r="K55" i="29"/>
  <c r="K55" i="214"/>
  <c r="K55" i="215"/>
  <c r="K55" i="81"/>
  <c r="K55" i="3"/>
  <c r="L58" i="3" s="1"/>
  <c r="K55" i="8"/>
  <c r="K55" i="9"/>
  <c r="K55" i="11"/>
  <c r="K55" i="12"/>
  <c r="K55" i="25"/>
  <c r="K55" i="33"/>
  <c r="K55" i="39"/>
  <c r="K55" i="16"/>
  <c r="K55" i="17"/>
  <c r="K55" i="18"/>
  <c r="K55" i="19"/>
  <c r="K55" i="21"/>
  <c r="K55" i="22"/>
  <c r="K55" i="23"/>
  <c r="K55" i="24"/>
  <c r="K55" i="60"/>
  <c r="K55" i="61"/>
  <c r="K55" i="62"/>
  <c r="K55" i="63"/>
  <c r="K55" i="48"/>
  <c r="K55" i="49"/>
  <c r="M55" i="52"/>
  <c r="L55" i="52"/>
  <c r="M55" i="53"/>
  <c r="L55" i="53"/>
  <c r="K55" i="71"/>
  <c r="K55" i="72"/>
  <c r="K55" i="87"/>
  <c r="K55" i="88"/>
  <c r="K55" i="89"/>
  <c r="K55" i="91"/>
  <c r="K55" i="92"/>
  <c r="K55" i="93"/>
  <c r="K55" i="95"/>
  <c r="K55" i="96"/>
  <c r="K55" i="108"/>
  <c r="K55" i="110"/>
  <c r="K55" i="111"/>
  <c r="K55" i="112"/>
  <c r="K55" i="127"/>
  <c r="M55" i="127" s="1"/>
  <c r="K55" i="113"/>
  <c r="K55" i="115"/>
  <c r="K55" i="116"/>
  <c r="K55" i="125"/>
  <c r="K55" i="126"/>
  <c r="K55" i="121"/>
  <c r="L58" i="121" s="1"/>
  <c r="K55" i="122"/>
  <c r="K55" i="123"/>
  <c r="K55" i="129"/>
  <c r="K55" i="130"/>
  <c r="K55" i="134"/>
  <c r="K55" i="145"/>
  <c r="K55" i="146"/>
  <c r="K55" i="149"/>
  <c r="K55" i="150"/>
  <c r="K55" i="151"/>
  <c r="K55" i="152"/>
  <c r="K55" i="153"/>
  <c r="K55" i="154"/>
  <c r="K55" i="155"/>
  <c r="K55" i="156"/>
  <c r="K55" i="158"/>
  <c r="K55" i="159"/>
  <c r="K55" i="160"/>
  <c r="K55" i="161"/>
  <c r="K55" i="162"/>
  <c r="K55" i="163"/>
  <c r="K55" i="164"/>
  <c r="K55" i="165"/>
  <c r="K55" i="167"/>
  <c r="L58" i="167" s="1"/>
  <c r="K55" i="166"/>
  <c r="K55" i="176"/>
  <c r="K55" i="177"/>
  <c r="K55" i="178"/>
  <c r="K55" i="168"/>
  <c r="K55" i="169"/>
  <c r="K55" i="170"/>
  <c r="K55" i="171"/>
  <c r="K55" i="172"/>
  <c r="K55" i="173"/>
  <c r="K55" i="174"/>
  <c r="K55" i="179"/>
  <c r="K55" i="180"/>
  <c r="K55" i="182"/>
  <c r="K55" i="183"/>
  <c r="K55" i="185"/>
  <c r="K55" i="186"/>
  <c r="K55" i="187"/>
  <c r="K55" i="188"/>
  <c r="K55" i="189"/>
  <c r="K55" i="190"/>
  <c r="K55" i="191"/>
  <c r="K55" i="193"/>
  <c r="K55" i="194"/>
  <c r="K55" i="195"/>
  <c r="K55" i="196"/>
  <c r="K55" i="230"/>
  <c r="K55" i="231"/>
  <c r="K55" i="197"/>
  <c r="K55" i="198"/>
  <c r="K55" i="199"/>
  <c r="K55" i="201"/>
  <c r="K55" i="202"/>
  <c r="K55" i="203"/>
  <c r="K55" i="204"/>
  <c r="K55" i="205"/>
  <c r="K55" i="207"/>
  <c r="K55" i="208"/>
  <c r="J55" i="222"/>
  <c r="J55" i="223"/>
  <c r="J55" i="224"/>
  <c r="J55" i="225"/>
  <c r="J55" i="73"/>
  <c r="J55" i="44"/>
  <c r="J55" i="234"/>
  <c r="I55" i="97"/>
  <c r="H55" i="97"/>
  <c r="J55" i="98"/>
  <c r="J55" i="99"/>
  <c r="J55" i="100"/>
  <c r="J55" i="102"/>
  <c r="J55" i="103"/>
  <c r="J55" i="104"/>
  <c r="I55" i="105"/>
  <c r="I55" i="101" s="1"/>
  <c r="H55" i="105"/>
  <c r="D55" i="105" s="1"/>
  <c r="J55" i="106"/>
  <c r="J55" i="107"/>
  <c r="J55" i="30"/>
  <c r="J55" i="31"/>
  <c r="J55" i="38"/>
  <c r="J55" i="32"/>
  <c r="J55" i="45"/>
  <c r="J55" i="46"/>
  <c r="I55" i="117"/>
  <c r="H55" i="117"/>
  <c r="D55" i="117" s="1"/>
  <c r="J55" i="118"/>
  <c r="J55" i="119"/>
  <c r="J55" i="37"/>
  <c r="J55" i="229"/>
  <c r="J55" i="7"/>
  <c r="J55" i="74"/>
  <c r="I55" i="34"/>
  <c r="H55" i="34"/>
  <c r="D55" i="34" s="1"/>
  <c r="J55" i="35"/>
  <c r="J55" i="36"/>
  <c r="I55" i="4"/>
  <c r="H55" i="4"/>
  <c r="J55" i="5"/>
  <c r="J55" i="6"/>
  <c r="J55" i="82"/>
  <c r="J55" i="83"/>
  <c r="J55" i="147"/>
  <c r="J55" i="235"/>
  <c r="J55" i="233"/>
  <c r="J55" i="232"/>
  <c r="J55" i="228"/>
  <c r="J55" i="227"/>
  <c r="J55" i="226"/>
  <c r="I55" i="64"/>
  <c r="H55" i="64"/>
  <c r="D55" i="64" s="1"/>
  <c r="J55" i="65"/>
  <c r="J55" i="66"/>
  <c r="I55" i="67"/>
  <c r="H55" i="67"/>
  <c r="D55" i="67" s="1"/>
  <c r="E56" i="67" s="1"/>
  <c r="J55" i="68"/>
  <c r="J55" i="69"/>
  <c r="J55" i="13"/>
  <c r="I55" i="40"/>
  <c r="H55" i="40"/>
  <c r="D55" i="40" s="1"/>
  <c r="E56" i="40" s="1"/>
  <c r="J55" i="41"/>
  <c r="J55" i="42"/>
  <c r="J55" i="43"/>
  <c r="J55" i="211"/>
  <c r="J55" i="219"/>
  <c r="J55" i="76"/>
  <c r="J55" i="77"/>
  <c r="J55" i="78"/>
  <c r="J55" i="79"/>
  <c r="J55" i="75"/>
  <c r="J55" i="216"/>
  <c r="I55" i="54"/>
  <c r="H55" i="54"/>
  <c r="J55" i="55"/>
  <c r="J55" i="56"/>
  <c r="J55" i="57"/>
  <c r="J55" i="58"/>
  <c r="J55" i="59"/>
  <c r="I55" i="26"/>
  <c r="H55" i="26"/>
  <c r="D55" i="26" s="1"/>
  <c r="J55" i="27"/>
  <c r="J55" i="28"/>
  <c r="J55" i="29"/>
  <c r="I55" i="213"/>
  <c r="H55" i="213"/>
  <c r="D55" i="213" s="1"/>
  <c r="E56" i="213" s="1"/>
  <c r="J55" i="214"/>
  <c r="J55" i="215"/>
  <c r="J55" i="81"/>
  <c r="J55" i="3"/>
  <c r="J55" i="8"/>
  <c r="J55" i="9"/>
  <c r="I55" i="10"/>
  <c r="H55" i="10"/>
  <c r="D55" i="10" s="1"/>
  <c r="J55" i="11"/>
  <c r="J55" i="12"/>
  <c r="J55" i="25"/>
  <c r="J55" i="33"/>
  <c r="J55" i="39"/>
  <c r="I55" i="15"/>
  <c r="H55" i="15"/>
  <c r="J55" i="16"/>
  <c r="J55" i="17"/>
  <c r="J55" i="18"/>
  <c r="J55" i="19"/>
  <c r="I55" i="20"/>
  <c r="H55" i="20"/>
  <c r="D55" i="20" s="1"/>
  <c r="E56" i="20" s="1"/>
  <c r="J55" i="21"/>
  <c r="J55" i="22"/>
  <c r="J55" i="23"/>
  <c r="J55" i="24"/>
  <c r="J55" i="60"/>
  <c r="J55" i="61"/>
  <c r="J55" i="62"/>
  <c r="J55" i="63"/>
  <c r="I55" i="47"/>
  <c r="H55" i="47"/>
  <c r="D55" i="47" s="1"/>
  <c r="E56" i="47" s="1"/>
  <c r="J55" i="48"/>
  <c r="J55" i="49"/>
  <c r="I55" i="51"/>
  <c r="H55" i="51"/>
  <c r="J55" i="52"/>
  <c r="J55" i="53"/>
  <c r="I55" i="70"/>
  <c r="H55" i="70"/>
  <c r="D55" i="70" s="1"/>
  <c r="J55" i="71"/>
  <c r="J55" i="72"/>
  <c r="I55" i="86"/>
  <c r="H55" i="86"/>
  <c r="D55" i="86" s="1"/>
  <c r="J55" i="87"/>
  <c r="J55" i="88"/>
  <c r="J55" i="89"/>
  <c r="I55" i="90"/>
  <c r="H55" i="90"/>
  <c r="D55" i="90" s="1"/>
  <c r="E56" i="90" s="1"/>
  <c r="J55" i="91"/>
  <c r="J55" i="92"/>
  <c r="J55" i="93"/>
  <c r="I55" i="94"/>
  <c r="H55" i="94"/>
  <c r="D55" i="94" s="1"/>
  <c r="J55" i="95"/>
  <c r="J55" i="96"/>
  <c r="J55" i="108"/>
  <c r="I55" i="109"/>
  <c r="H55" i="109"/>
  <c r="D55" i="109" s="1"/>
  <c r="E56" i="109" s="1"/>
  <c r="J55" i="110"/>
  <c r="J55" i="111"/>
  <c r="J55" i="112"/>
  <c r="J55" i="127"/>
  <c r="F55" i="127"/>
  <c r="J55" i="113"/>
  <c r="I55" i="114"/>
  <c r="H55" i="114"/>
  <c r="D55" i="114" s="1"/>
  <c r="J55" i="115"/>
  <c r="J55" i="116"/>
  <c r="I55" i="124"/>
  <c r="H55" i="124"/>
  <c r="J55" i="125"/>
  <c r="J55" i="126"/>
  <c r="I55" i="120"/>
  <c r="H55" i="120"/>
  <c r="D55" i="120" s="1"/>
  <c r="J55" i="121"/>
  <c r="J55" i="122"/>
  <c r="J55" i="123"/>
  <c r="I55" i="128"/>
  <c r="H55" i="128"/>
  <c r="D55" i="128" s="1"/>
  <c r="E56" i="128" s="1"/>
  <c r="J55" i="129"/>
  <c r="J55" i="130"/>
  <c r="J55" i="134"/>
  <c r="J55" i="145"/>
  <c r="J55" i="146"/>
  <c r="I55" i="148"/>
  <c r="H55" i="148"/>
  <c r="D55" i="148" s="1"/>
  <c r="E56" i="148" s="1"/>
  <c r="J55" i="149"/>
  <c r="J55" i="150"/>
  <c r="J55" i="151"/>
  <c r="J55" i="152"/>
  <c r="J55" i="153"/>
  <c r="J55" i="154"/>
  <c r="J55" i="155"/>
  <c r="J55" i="156"/>
  <c r="I55" i="157"/>
  <c r="H55" i="157"/>
  <c r="J55" i="158"/>
  <c r="J55" i="159"/>
  <c r="J55" i="160"/>
  <c r="J55" i="161"/>
  <c r="J55" i="162"/>
  <c r="J55" i="163"/>
  <c r="J55" i="164"/>
  <c r="J55" i="165"/>
  <c r="J55" i="167"/>
  <c r="J55" i="166"/>
  <c r="J55" i="176"/>
  <c r="J55" i="177"/>
  <c r="J55" i="178"/>
  <c r="J55" i="168"/>
  <c r="J55" i="169"/>
  <c r="J55" i="170"/>
  <c r="J55" i="171"/>
  <c r="J55" i="172"/>
  <c r="J55" i="173"/>
  <c r="J55" i="174"/>
  <c r="J55" i="179"/>
  <c r="J55" i="180"/>
  <c r="I55" i="181"/>
  <c r="H55" i="181"/>
  <c r="D55" i="181" s="1"/>
  <c r="E56" i="181" s="1"/>
  <c r="J55" i="182"/>
  <c r="J55" i="183"/>
  <c r="I55" i="184"/>
  <c r="J55" i="185"/>
  <c r="J55" i="186"/>
  <c r="J55" i="187"/>
  <c r="J55" i="188"/>
  <c r="J55" i="189"/>
  <c r="J55" i="190"/>
  <c r="J55" i="191"/>
  <c r="J55" i="193"/>
  <c r="J55" i="194"/>
  <c r="J55" i="195"/>
  <c r="J55" i="196"/>
  <c r="J55" i="230"/>
  <c r="J55" i="231"/>
  <c r="J55" i="197"/>
  <c r="J55" i="198"/>
  <c r="J55" i="199"/>
  <c r="I55" i="200"/>
  <c r="H55" i="200"/>
  <c r="D55" i="200" s="1"/>
  <c r="E56" i="200" s="1"/>
  <c r="J55" i="201"/>
  <c r="J55" i="202"/>
  <c r="J55" i="203"/>
  <c r="J55" i="204"/>
  <c r="J55" i="205"/>
  <c r="I55" i="206"/>
  <c r="H55" i="206"/>
  <c r="J55" i="207"/>
  <c r="J55" i="208"/>
  <c r="I55" i="221"/>
  <c r="H55" i="221"/>
  <c r="D55" i="221" s="1"/>
  <c r="H53" i="90"/>
  <c r="I53" i="90"/>
  <c r="H54" i="90"/>
  <c r="D54" i="90" s="1"/>
  <c r="I54" i="90"/>
  <c r="D54" i="222"/>
  <c r="E55" i="222" s="1"/>
  <c r="D54" i="223"/>
  <c r="E55" i="223" s="1"/>
  <c r="D54" i="224"/>
  <c r="D54" i="225"/>
  <c r="E55" i="225" s="1"/>
  <c r="D54" i="73"/>
  <c r="E55" i="73" s="1"/>
  <c r="D54" i="44"/>
  <c r="D54" i="234"/>
  <c r="D54" i="98"/>
  <c r="E55" i="98" s="1"/>
  <c r="D54" i="99"/>
  <c r="D54" i="100"/>
  <c r="D54" i="102"/>
  <c r="E55" i="102" s="1"/>
  <c r="D54" i="103"/>
  <c r="D54" i="104"/>
  <c r="D54" i="106"/>
  <c r="D54" i="107"/>
  <c r="E55" i="107" s="1"/>
  <c r="D54" i="30"/>
  <c r="D54" i="31"/>
  <c r="E55" i="31" s="1"/>
  <c r="D54" i="38"/>
  <c r="E55" i="38" s="1"/>
  <c r="D54" i="32"/>
  <c r="D54" i="45"/>
  <c r="D54" i="46"/>
  <c r="E55" i="46" s="1"/>
  <c r="D54" i="118"/>
  <c r="D54" i="119"/>
  <c r="D54" i="37"/>
  <c r="D54" i="229"/>
  <c r="D54" i="7"/>
  <c r="E55" i="7" s="1"/>
  <c r="D54" i="74"/>
  <c r="D54" i="35"/>
  <c r="D54" i="36"/>
  <c r="D54" i="5"/>
  <c r="D54" i="6"/>
  <c r="D54" i="82"/>
  <c r="E55" i="82" s="1"/>
  <c r="D54" i="83"/>
  <c r="E55" i="83" s="1"/>
  <c r="D54" i="147"/>
  <c r="D54" i="235"/>
  <c r="D54" i="233"/>
  <c r="D54" i="232"/>
  <c r="D54" i="228"/>
  <c r="D54" i="227"/>
  <c r="D54" i="226"/>
  <c r="D54" i="65"/>
  <c r="E55" i="65" s="1"/>
  <c r="D54" i="66"/>
  <c r="E55" i="66" s="1"/>
  <c r="D54" i="68"/>
  <c r="D54" i="69"/>
  <c r="E55" i="69" s="1"/>
  <c r="D54" i="13"/>
  <c r="D54" i="41"/>
  <c r="D54" i="42"/>
  <c r="D54" i="43"/>
  <c r="E55" i="43" s="1"/>
  <c r="D54" i="211"/>
  <c r="D54" i="219"/>
  <c r="D54" i="76"/>
  <c r="E55" i="76" s="1"/>
  <c r="D54" i="77"/>
  <c r="D54" i="78"/>
  <c r="E55" i="78" s="1"/>
  <c r="D54" i="79"/>
  <c r="E55" i="79" s="1"/>
  <c r="D54" i="75"/>
  <c r="D54" i="216"/>
  <c r="D54" i="55"/>
  <c r="D54" i="56"/>
  <c r="E55" i="56" s="1"/>
  <c r="D54" i="57"/>
  <c r="D54" i="58"/>
  <c r="D54" i="59"/>
  <c r="E55" i="59" s="1"/>
  <c r="D54" i="27"/>
  <c r="D54" i="28"/>
  <c r="E55" i="28" s="1"/>
  <c r="D54" i="29"/>
  <c r="D54" i="214"/>
  <c r="E55" i="214" s="1"/>
  <c r="D54" i="215"/>
  <c r="E55" i="215" s="1"/>
  <c r="D54" i="81"/>
  <c r="E55" i="81" s="1"/>
  <c r="D54" i="3"/>
  <c r="D54" i="8"/>
  <c r="D54" i="9"/>
  <c r="E55" i="9" s="1"/>
  <c r="D54" i="11"/>
  <c r="E55" i="11" s="1"/>
  <c r="D54" i="12"/>
  <c r="E55" i="12" s="1"/>
  <c r="D54" i="25"/>
  <c r="D54" i="33"/>
  <c r="E55" i="33" s="1"/>
  <c r="D54" i="39"/>
  <c r="E55" i="39" s="1"/>
  <c r="D54" i="16"/>
  <c r="D54" i="17"/>
  <c r="E55" i="17" s="1"/>
  <c r="D54" i="18"/>
  <c r="E55" i="18" s="1"/>
  <c r="D54" i="19"/>
  <c r="D54" i="21"/>
  <c r="E55" i="21" s="1"/>
  <c r="D54" i="22"/>
  <c r="E55" i="22" s="1"/>
  <c r="D54" i="23"/>
  <c r="D54" i="24"/>
  <c r="D54" i="60"/>
  <c r="D54" i="61"/>
  <c r="E55" i="61" s="1"/>
  <c r="D54" i="62"/>
  <c r="D54" i="63"/>
  <c r="D54" i="48"/>
  <c r="D54" i="49"/>
  <c r="D54" i="52"/>
  <c r="D54" i="53"/>
  <c r="D54" i="71"/>
  <c r="D54" i="72"/>
  <c r="E55" i="72" s="1"/>
  <c r="D54" i="87"/>
  <c r="D54" i="88"/>
  <c r="E55" i="88" s="1"/>
  <c r="D54" i="89"/>
  <c r="D54" i="91"/>
  <c r="D54" i="92"/>
  <c r="D54" i="93"/>
  <c r="E55" i="93" s="1"/>
  <c r="D54" i="95"/>
  <c r="D54" i="96"/>
  <c r="E55" i="96" s="1"/>
  <c r="D54" i="108"/>
  <c r="D54" i="110"/>
  <c r="D54" i="111"/>
  <c r="D54" i="112"/>
  <c r="D54" i="127"/>
  <c r="F54" i="127" s="1"/>
  <c r="D54" i="113"/>
  <c r="D54" i="115"/>
  <c r="D54" i="116"/>
  <c r="D54" i="125"/>
  <c r="D54" i="126"/>
  <c r="D54" i="121"/>
  <c r="D54" i="122"/>
  <c r="E55" i="122" s="1"/>
  <c r="D54" i="123"/>
  <c r="D54" i="129"/>
  <c r="D54" i="130"/>
  <c r="D54" i="134"/>
  <c r="E55" i="134" s="1"/>
  <c r="D54" i="145"/>
  <c r="D54" i="146"/>
  <c r="E55" i="146" s="1"/>
  <c r="D54" i="149"/>
  <c r="D54" i="150"/>
  <c r="E55" i="150" s="1"/>
  <c r="D54" i="151"/>
  <c r="E55" i="151" s="1"/>
  <c r="D54" i="152"/>
  <c r="D54" i="153"/>
  <c r="D54" i="154"/>
  <c r="E55" i="154" s="1"/>
  <c r="D54" i="155"/>
  <c r="D54" i="156"/>
  <c r="E55" i="156" s="1"/>
  <c r="D54" i="158"/>
  <c r="E55" i="158" s="1"/>
  <c r="D54" i="159"/>
  <c r="E55" i="159" s="1"/>
  <c r="D54" i="160"/>
  <c r="D54" i="161"/>
  <c r="D54" i="162"/>
  <c r="D54" i="163"/>
  <c r="D54" i="164"/>
  <c r="D54" i="165"/>
  <c r="D54" i="167"/>
  <c r="D54" i="166"/>
  <c r="D54" i="176"/>
  <c r="D54" i="177"/>
  <c r="E55" i="177" s="1"/>
  <c r="D54" i="178"/>
  <c r="D54" i="168"/>
  <c r="E55" i="168" s="1"/>
  <c r="D54" i="169"/>
  <c r="E55" i="169" s="1"/>
  <c r="D54" i="170"/>
  <c r="D54" i="171"/>
  <c r="D54" i="172"/>
  <c r="D54" i="173"/>
  <c r="D54" i="174"/>
  <c r="D54" i="179"/>
  <c r="E55" i="179" s="1"/>
  <c r="D54" i="180"/>
  <c r="D54" i="182"/>
  <c r="D54" i="183"/>
  <c r="E55" i="183" s="1"/>
  <c r="D54" i="185"/>
  <c r="D54" i="186"/>
  <c r="E55" i="186" s="1"/>
  <c r="D54" i="187"/>
  <c r="D54" i="188"/>
  <c r="E55" i="188" s="1"/>
  <c r="D54" i="189"/>
  <c r="E55" i="189" s="1"/>
  <c r="D54" i="190"/>
  <c r="E55" i="190" s="1"/>
  <c r="D54" i="191"/>
  <c r="D54" i="193"/>
  <c r="E55" i="193" s="1"/>
  <c r="D54" i="194"/>
  <c r="E55" i="194" s="1"/>
  <c r="D54" i="195"/>
  <c r="D54" i="196"/>
  <c r="D54" i="230"/>
  <c r="E55" i="230" s="1"/>
  <c r="D54" i="231"/>
  <c r="D54" i="197"/>
  <c r="D54" i="198"/>
  <c r="D54" i="199"/>
  <c r="E55" i="199" s="1"/>
  <c r="D54" i="201"/>
  <c r="D54" i="202"/>
  <c r="D54" i="203"/>
  <c r="E55" i="203" s="1"/>
  <c r="D54" i="204"/>
  <c r="D54" i="205"/>
  <c r="D54" i="207"/>
  <c r="E55" i="207" s="1"/>
  <c r="D54" i="208"/>
  <c r="D54" i="236"/>
  <c r="E55" i="236" s="1"/>
  <c r="I54" i="221"/>
  <c r="H54" i="221"/>
  <c r="D54" i="221" s="1"/>
  <c r="J54" i="222"/>
  <c r="J54" i="223"/>
  <c r="J54" i="224"/>
  <c r="J54" i="225"/>
  <c r="J54" i="73"/>
  <c r="J54" i="44"/>
  <c r="J54" i="234"/>
  <c r="I54" i="97"/>
  <c r="H54" i="97"/>
  <c r="D54" i="97" s="1"/>
  <c r="J54" i="98"/>
  <c r="J54" i="99"/>
  <c r="J54" i="100"/>
  <c r="J54" i="103"/>
  <c r="J54" i="104"/>
  <c r="I54" i="105"/>
  <c r="I54" i="101" s="1"/>
  <c r="H54" i="105"/>
  <c r="J54" i="105" s="1"/>
  <c r="J54" i="106"/>
  <c r="J54" i="107"/>
  <c r="J54" i="30"/>
  <c r="J54" i="31"/>
  <c r="J54" i="38"/>
  <c r="J54" i="32"/>
  <c r="J54" i="45"/>
  <c r="J54" i="46"/>
  <c r="I54" i="117"/>
  <c r="H54" i="117"/>
  <c r="D54" i="117" s="1"/>
  <c r="J54" i="118"/>
  <c r="J54" i="119"/>
  <c r="J54" i="37"/>
  <c r="J54" i="229"/>
  <c r="J54" i="7"/>
  <c r="J54" i="74"/>
  <c r="I54" i="34"/>
  <c r="H54" i="34"/>
  <c r="J54" i="35"/>
  <c r="J54" i="36"/>
  <c r="I54" i="4"/>
  <c r="H54" i="4"/>
  <c r="J54" i="5"/>
  <c r="J54" i="6"/>
  <c r="J54" i="82"/>
  <c r="J54" i="83"/>
  <c r="J54" i="147"/>
  <c r="J54" i="235"/>
  <c r="J54" i="233"/>
  <c r="J54" i="232"/>
  <c r="J54" i="228"/>
  <c r="J54" i="227"/>
  <c r="J54" i="226"/>
  <c r="I54" i="64"/>
  <c r="H54" i="64"/>
  <c r="D54" i="64" s="1"/>
  <c r="J54" i="65"/>
  <c r="J54" i="66"/>
  <c r="I54" i="67"/>
  <c r="H54" i="67"/>
  <c r="J54" i="68"/>
  <c r="J54" i="69"/>
  <c r="J54" i="13"/>
  <c r="I54" i="40"/>
  <c r="H54" i="40"/>
  <c r="J54" i="41"/>
  <c r="J54" i="42"/>
  <c r="J54" i="43"/>
  <c r="J54" i="211"/>
  <c r="J54" i="219"/>
  <c r="J54" i="76"/>
  <c r="J54" i="77"/>
  <c r="J54" i="78"/>
  <c r="J54" i="79"/>
  <c r="J54" i="75"/>
  <c r="J54" i="216"/>
  <c r="I54" i="54"/>
  <c r="H54" i="54"/>
  <c r="J54" i="55"/>
  <c r="J54" i="56"/>
  <c r="J54" i="57"/>
  <c r="J54" i="58"/>
  <c r="J54" i="59"/>
  <c r="I54" i="26"/>
  <c r="H54" i="26"/>
  <c r="J54" i="27"/>
  <c r="J54" i="28"/>
  <c r="J54" i="29"/>
  <c r="I54" i="213"/>
  <c r="H54" i="213"/>
  <c r="J54" i="214"/>
  <c r="J54" i="215"/>
  <c r="J54" i="81"/>
  <c r="J54" i="3"/>
  <c r="J54" i="8"/>
  <c r="J54" i="9"/>
  <c r="I54" i="10"/>
  <c r="H54" i="10"/>
  <c r="J54" i="11"/>
  <c r="J54" i="12"/>
  <c r="J54" i="25"/>
  <c r="J54" i="33"/>
  <c r="J54" i="39"/>
  <c r="I54" i="15"/>
  <c r="H54" i="15"/>
  <c r="J54" i="16"/>
  <c r="J54" i="17"/>
  <c r="J54" i="18"/>
  <c r="J54" i="19"/>
  <c r="I54" i="20"/>
  <c r="H54" i="20"/>
  <c r="D54" i="20" s="1"/>
  <c r="J54" i="21"/>
  <c r="J54" i="22"/>
  <c r="J54" i="23"/>
  <c r="J54" i="24"/>
  <c r="J54" i="60"/>
  <c r="J54" i="61"/>
  <c r="J54" i="62"/>
  <c r="J54" i="63"/>
  <c r="I54" i="47"/>
  <c r="H54" i="47"/>
  <c r="J54" i="48"/>
  <c r="J54" i="49"/>
  <c r="I54" i="51"/>
  <c r="H54" i="51"/>
  <c r="J54" i="52"/>
  <c r="J54" i="53"/>
  <c r="I54" i="70"/>
  <c r="H54" i="70"/>
  <c r="J54" i="70" s="1"/>
  <c r="J54" i="71"/>
  <c r="J54" i="72"/>
  <c r="I54" i="86"/>
  <c r="H54" i="86"/>
  <c r="J54" i="87"/>
  <c r="J54" i="88"/>
  <c r="J54" i="89"/>
  <c r="J54" i="91"/>
  <c r="J54" i="92"/>
  <c r="J54" i="93"/>
  <c r="I54" i="94"/>
  <c r="H54" i="94"/>
  <c r="J54" i="95"/>
  <c r="J54" i="96"/>
  <c r="J54" i="108"/>
  <c r="I54" i="109"/>
  <c r="H54" i="109"/>
  <c r="D54" i="109" s="1"/>
  <c r="J54" i="110"/>
  <c r="J54" i="111"/>
  <c r="J54" i="112"/>
  <c r="J54" i="127"/>
  <c r="J54" i="113"/>
  <c r="I54" i="114"/>
  <c r="H54" i="114"/>
  <c r="J54" i="115"/>
  <c r="J54" i="116"/>
  <c r="I54" i="124"/>
  <c r="H54" i="124"/>
  <c r="J54" i="125"/>
  <c r="J54" i="126"/>
  <c r="I54" i="120"/>
  <c r="H54" i="120"/>
  <c r="J54" i="121"/>
  <c r="J54" i="122"/>
  <c r="J54" i="123"/>
  <c r="I54" i="128"/>
  <c r="H54" i="128"/>
  <c r="D54" i="128" s="1"/>
  <c r="J54" i="129"/>
  <c r="J54" i="130"/>
  <c r="J54" i="134"/>
  <c r="J54" i="145"/>
  <c r="J54" i="146"/>
  <c r="I54" i="148"/>
  <c r="H54" i="148"/>
  <c r="J54" i="149"/>
  <c r="J54" i="150"/>
  <c r="J54" i="151"/>
  <c r="J54" i="152"/>
  <c r="J54" i="153"/>
  <c r="J54" i="154"/>
  <c r="J54" i="155"/>
  <c r="J54" i="156"/>
  <c r="I54" i="157"/>
  <c r="H54" i="157"/>
  <c r="D54" i="157" s="1"/>
  <c r="J54" i="158"/>
  <c r="J54" i="159"/>
  <c r="J54" i="160"/>
  <c r="J54" i="161"/>
  <c r="J54" i="162"/>
  <c r="J54" i="163"/>
  <c r="J54" i="164"/>
  <c r="J54" i="165"/>
  <c r="J54" i="167"/>
  <c r="J54" i="166"/>
  <c r="J54" i="176"/>
  <c r="J54" i="177"/>
  <c r="J54" i="178"/>
  <c r="J54" i="168"/>
  <c r="J54" i="169"/>
  <c r="J54" i="170"/>
  <c r="J54" i="171"/>
  <c r="J54" i="172"/>
  <c r="J54" i="173"/>
  <c r="J54" i="174"/>
  <c r="J54" i="179"/>
  <c r="J54" i="180"/>
  <c r="I54" i="181"/>
  <c r="H54" i="181"/>
  <c r="D54" i="181" s="1"/>
  <c r="J54" i="182"/>
  <c r="J54" i="183"/>
  <c r="I54" i="184"/>
  <c r="H54" i="184"/>
  <c r="D54" i="184" s="1"/>
  <c r="J54" i="185"/>
  <c r="J54" i="186"/>
  <c r="J54" i="187"/>
  <c r="J54" i="188"/>
  <c r="J54" i="189"/>
  <c r="J54" i="190"/>
  <c r="J54" i="191"/>
  <c r="J54" i="193"/>
  <c r="J54" i="194"/>
  <c r="J54" i="195"/>
  <c r="J54" i="196"/>
  <c r="J54" i="230"/>
  <c r="J54" i="231"/>
  <c r="J54" i="197"/>
  <c r="J54" i="198"/>
  <c r="J54" i="199"/>
  <c r="I54" i="200"/>
  <c r="H54" i="200"/>
  <c r="J54" i="201"/>
  <c r="J54" i="202"/>
  <c r="J54" i="203"/>
  <c r="J54" i="204"/>
  <c r="J54" i="205"/>
  <c r="I54" i="206"/>
  <c r="H54" i="206"/>
  <c r="D54" i="206" s="1"/>
  <c r="J54" i="207"/>
  <c r="J54" i="208"/>
  <c r="J54" i="236"/>
  <c r="L58" i="119" l="1"/>
  <c r="L58" i="146"/>
  <c r="L58" i="5"/>
  <c r="E55" i="57"/>
  <c r="L58" i="130"/>
  <c r="L58" i="57"/>
  <c r="L58" i="41"/>
  <c r="L58" i="207"/>
  <c r="L58" i="208"/>
  <c r="L58" i="205"/>
  <c r="L58" i="204"/>
  <c r="L58" i="203"/>
  <c r="L58" i="201"/>
  <c r="L58" i="202"/>
  <c r="L58" i="199"/>
  <c r="L58" i="198"/>
  <c r="E55" i="197"/>
  <c r="L58" i="197"/>
  <c r="L58" i="231"/>
  <c r="L58" i="230"/>
  <c r="L58" i="196"/>
  <c r="L58" i="195"/>
  <c r="L58" i="193"/>
  <c r="L58" i="194"/>
  <c r="L58" i="191"/>
  <c r="L58" i="190"/>
  <c r="L58" i="189"/>
  <c r="L58" i="188"/>
  <c r="L58" i="187"/>
  <c r="L58" i="186"/>
  <c r="L58" i="185"/>
  <c r="L58" i="182"/>
  <c r="L58" i="183"/>
  <c r="L58" i="180"/>
  <c r="L58" i="179"/>
  <c r="L58" i="174"/>
  <c r="L58" i="172"/>
  <c r="L58" i="171"/>
  <c r="L58" i="170"/>
  <c r="L58" i="173"/>
  <c r="L58" i="169"/>
  <c r="L58" i="168"/>
  <c r="L58" i="176"/>
  <c r="L58" i="178"/>
  <c r="L58" i="177"/>
  <c r="L58" i="166"/>
  <c r="E55" i="167"/>
  <c r="L58" i="165"/>
  <c r="L58" i="164"/>
  <c r="L58" i="163"/>
  <c r="L58" i="162"/>
  <c r="L58" i="161"/>
  <c r="L58" i="159"/>
  <c r="L58" i="158"/>
  <c r="L58" i="160"/>
  <c r="L58" i="156"/>
  <c r="L58" i="155"/>
  <c r="L58" i="154"/>
  <c r="E55" i="153"/>
  <c r="L58" i="153"/>
  <c r="L58" i="152"/>
  <c r="L58" i="151"/>
  <c r="L58" i="150"/>
  <c r="L58" i="149"/>
  <c r="L58" i="145"/>
  <c r="L58" i="134"/>
  <c r="L58" i="129"/>
  <c r="L58" i="123"/>
  <c r="L58" i="122"/>
  <c r="L58" i="125"/>
  <c r="L58" i="126"/>
  <c r="L58" i="116"/>
  <c r="L58" i="115"/>
  <c r="L58" i="113"/>
  <c r="L58" i="112"/>
  <c r="L58" i="111"/>
  <c r="L58" i="110"/>
  <c r="L58" i="108"/>
  <c r="J54" i="94"/>
  <c r="L58" i="96"/>
  <c r="L58" i="95"/>
  <c r="L58" i="48"/>
  <c r="L58" i="49"/>
  <c r="L58" i="63"/>
  <c r="L58" i="62"/>
  <c r="L58" i="61"/>
  <c r="L58" i="60"/>
  <c r="L58" i="91"/>
  <c r="L58" i="92"/>
  <c r="L58" i="93"/>
  <c r="L58" i="89"/>
  <c r="L58" i="88"/>
  <c r="L58" i="87"/>
  <c r="L58" i="72"/>
  <c r="L58" i="71"/>
  <c r="L58" i="22"/>
  <c r="L58" i="24"/>
  <c r="L58" i="23"/>
  <c r="L58" i="21"/>
  <c r="L58" i="18"/>
  <c r="L58" i="19"/>
  <c r="L58" i="17"/>
  <c r="L58" i="16"/>
  <c r="L58" i="39"/>
  <c r="L58" i="33"/>
  <c r="L58" i="25"/>
  <c r="L58" i="11"/>
  <c r="L58" i="12"/>
  <c r="L58" i="9"/>
  <c r="L58" i="8"/>
  <c r="L58" i="81"/>
  <c r="L58" i="214"/>
  <c r="L58" i="215"/>
  <c r="L58" i="29"/>
  <c r="E55" i="27"/>
  <c r="L58" i="27"/>
  <c r="L58" i="28"/>
  <c r="L58" i="58"/>
  <c r="L58" i="59"/>
  <c r="L58" i="55"/>
  <c r="L58" i="216"/>
  <c r="L58" i="75"/>
  <c r="L58" i="78"/>
  <c r="L58" i="79"/>
  <c r="L58" i="77"/>
  <c r="L58" i="76"/>
  <c r="L58" i="219"/>
  <c r="L58" i="211"/>
  <c r="L58" i="43"/>
  <c r="L58" i="42"/>
  <c r="L58" i="13"/>
  <c r="L58" i="69"/>
  <c r="L58" i="68"/>
  <c r="L58" i="66"/>
  <c r="L58" i="65"/>
  <c r="L58" i="226"/>
  <c r="L58" i="227"/>
  <c r="L58" i="228"/>
  <c r="L58" i="232"/>
  <c r="L58" i="233"/>
  <c r="L58" i="147"/>
  <c r="L58" i="235"/>
  <c r="L58" i="83"/>
  <c r="L58" i="82"/>
  <c r="L58" i="6"/>
  <c r="L58" i="35"/>
  <c r="L58" i="36"/>
  <c r="L58" i="74"/>
  <c r="L58" i="7"/>
  <c r="L58" i="37"/>
  <c r="L58" i="229"/>
  <c r="L58" i="118"/>
  <c r="L58" i="46"/>
  <c r="L58" i="45"/>
  <c r="L58" i="32"/>
  <c r="L58" i="38"/>
  <c r="L58" i="31"/>
  <c r="L58" i="30"/>
  <c r="L58" i="106"/>
  <c r="L58" i="107"/>
  <c r="L58" i="104"/>
  <c r="L58" i="103"/>
  <c r="L58" i="100"/>
  <c r="L58" i="99"/>
  <c r="L58" i="98"/>
  <c r="L58" i="234"/>
  <c r="L58" i="44"/>
  <c r="L58" i="73"/>
  <c r="E55" i="196"/>
  <c r="J54" i="184"/>
  <c r="E55" i="162"/>
  <c r="J54" i="148"/>
  <c r="J54" i="120"/>
  <c r="E56" i="120"/>
  <c r="E56" i="114"/>
  <c r="E56" i="94"/>
  <c r="J54" i="90"/>
  <c r="E56" i="86"/>
  <c r="I55" i="85"/>
  <c r="E56" i="70"/>
  <c r="J55" i="10"/>
  <c r="E56" i="10"/>
  <c r="E56" i="26"/>
  <c r="J54" i="40"/>
  <c r="E56" i="64"/>
  <c r="E56" i="34"/>
  <c r="E56" i="117"/>
  <c r="E56" i="105"/>
  <c r="E55" i="234"/>
  <c r="E55" i="44"/>
  <c r="E56" i="221"/>
  <c r="E55" i="208"/>
  <c r="J55" i="206"/>
  <c r="D55" i="206"/>
  <c r="E56" i="206" s="1"/>
  <c r="J54" i="206"/>
  <c r="E55" i="205"/>
  <c r="E55" i="202"/>
  <c r="J55" i="200"/>
  <c r="E55" i="198"/>
  <c r="E55" i="187"/>
  <c r="J55" i="184"/>
  <c r="D55" i="184"/>
  <c r="E56" i="184" s="1"/>
  <c r="E55" i="185"/>
  <c r="E55" i="181"/>
  <c r="J55" i="181"/>
  <c r="E55" i="174"/>
  <c r="E55" i="171"/>
  <c r="E55" i="172"/>
  <c r="E55" i="176"/>
  <c r="E55" i="165"/>
  <c r="E55" i="163"/>
  <c r="J55" i="157"/>
  <c r="D55" i="157"/>
  <c r="E56" i="157" s="1"/>
  <c r="J55" i="148"/>
  <c r="E55" i="121"/>
  <c r="J55" i="120"/>
  <c r="E55" i="125"/>
  <c r="E55" i="126"/>
  <c r="J55" i="124"/>
  <c r="D55" i="124"/>
  <c r="E56" i="124" s="1"/>
  <c r="E55" i="116"/>
  <c r="J55" i="114"/>
  <c r="L55" i="127"/>
  <c r="E55" i="127"/>
  <c r="E55" i="112"/>
  <c r="J54" i="109"/>
  <c r="E55" i="95"/>
  <c r="J55" i="94"/>
  <c r="K55" i="90"/>
  <c r="L58" i="90" s="1"/>
  <c r="J55" i="86"/>
  <c r="E55" i="87"/>
  <c r="J54" i="86"/>
  <c r="J55" i="70"/>
  <c r="E55" i="71"/>
  <c r="J55" i="51"/>
  <c r="D55" i="51"/>
  <c r="E56" i="51" s="1"/>
  <c r="J55" i="47"/>
  <c r="J54" i="47"/>
  <c r="E55" i="49"/>
  <c r="E55" i="23"/>
  <c r="I55" i="14"/>
  <c r="H55" i="14"/>
  <c r="D55" i="15"/>
  <c r="E56" i="15" s="1"/>
  <c r="J55" i="15"/>
  <c r="E55" i="3"/>
  <c r="J55" i="26"/>
  <c r="J54" i="26"/>
  <c r="J55" i="54"/>
  <c r="D55" i="54"/>
  <c r="E56" i="54" s="1"/>
  <c r="E55" i="216"/>
  <c r="E55" i="219"/>
  <c r="E55" i="42"/>
  <c r="D54" i="40"/>
  <c r="E55" i="40" s="1"/>
  <c r="J55" i="40"/>
  <c r="J55" i="67"/>
  <c r="J55" i="64"/>
  <c r="E55" i="228"/>
  <c r="E55" i="233"/>
  <c r="E55" i="235"/>
  <c r="J55" i="4"/>
  <c r="D55" i="4"/>
  <c r="E56" i="4" s="1"/>
  <c r="J54" i="34"/>
  <c r="J55" i="34"/>
  <c r="E55" i="36"/>
  <c r="E55" i="74"/>
  <c r="E55" i="119"/>
  <c r="J55" i="117"/>
  <c r="E55" i="45"/>
  <c r="E55" i="106"/>
  <c r="H55" i="101"/>
  <c r="J55" i="101" s="1"/>
  <c r="J55" i="105"/>
  <c r="E55" i="104"/>
  <c r="E55" i="99"/>
  <c r="J55" i="97"/>
  <c r="D55" i="97"/>
  <c r="E55" i="224"/>
  <c r="J55" i="221"/>
  <c r="E55" i="90"/>
  <c r="E55" i="128"/>
  <c r="E55" i="109"/>
  <c r="E55" i="20"/>
  <c r="H55" i="85"/>
  <c r="E55" i="195"/>
  <c r="E55" i="180"/>
  <c r="E55" i="170"/>
  <c r="E55" i="178"/>
  <c r="E55" i="166"/>
  <c r="E55" i="161"/>
  <c r="E55" i="130"/>
  <c r="E55" i="113"/>
  <c r="E55" i="92"/>
  <c r="E55" i="52"/>
  <c r="J55" i="20"/>
  <c r="E55" i="8"/>
  <c r="E55" i="58"/>
  <c r="E55" i="13"/>
  <c r="E55" i="37"/>
  <c r="E55" i="221"/>
  <c r="E55" i="204"/>
  <c r="E55" i="201"/>
  <c r="E55" i="182"/>
  <c r="E55" i="155"/>
  <c r="E55" i="152"/>
  <c r="E55" i="149"/>
  <c r="E55" i="123"/>
  <c r="E55" i="115"/>
  <c r="E55" i="108"/>
  <c r="E55" i="89"/>
  <c r="E55" i="48"/>
  <c r="E55" i="19"/>
  <c r="E55" i="16"/>
  <c r="E55" i="25"/>
  <c r="E55" i="29"/>
  <c r="E55" i="75"/>
  <c r="E55" i="77"/>
  <c r="E55" i="211"/>
  <c r="E55" i="41"/>
  <c r="E55" i="64"/>
  <c r="E55" i="35"/>
  <c r="E55" i="32"/>
  <c r="E55" i="30"/>
  <c r="E55" i="100"/>
  <c r="E55" i="231"/>
  <c r="E55" i="164"/>
  <c r="J55" i="109"/>
  <c r="E55" i="60"/>
  <c r="E55" i="227"/>
  <c r="E55" i="117"/>
  <c r="E55" i="103"/>
  <c r="E55" i="191"/>
  <c r="E55" i="173"/>
  <c r="J55" i="128"/>
  <c r="E55" i="111"/>
  <c r="J55" i="90"/>
  <c r="E55" i="63"/>
  <c r="E55" i="55"/>
  <c r="E55" i="5"/>
  <c r="E55" i="160"/>
  <c r="E55" i="145"/>
  <c r="E55" i="129"/>
  <c r="E55" i="110"/>
  <c r="E55" i="91"/>
  <c r="E55" i="62"/>
  <c r="E55" i="24"/>
  <c r="J55" i="213"/>
  <c r="E55" i="53"/>
  <c r="E55" i="68"/>
  <c r="E55" i="226"/>
  <c r="E55" i="232"/>
  <c r="E55" i="147"/>
  <c r="E55" i="6"/>
  <c r="E55" i="229"/>
  <c r="E55" i="118"/>
  <c r="J54" i="200"/>
  <c r="D54" i="200"/>
  <c r="E55" i="200" s="1"/>
  <c r="J54" i="181"/>
  <c r="J54" i="157"/>
  <c r="D54" i="148"/>
  <c r="J54" i="128"/>
  <c r="D54" i="120"/>
  <c r="E55" i="120" s="1"/>
  <c r="D54" i="124"/>
  <c r="J54" i="124"/>
  <c r="J54" i="114"/>
  <c r="D54" i="114"/>
  <c r="D54" i="94"/>
  <c r="E55" i="94" s="1"/>
  <c r="I54" i="85"/>
  <c r="D54" i="86"/>
  <c r="E55" i="86" s="1"/>
  <c r="D54" i="70"/>
  <c r="E55" i="70" s="1"/>
  <c r="D54" i="51"/>
  <c r="J54" i="51"/>
  <c r="D54" i="47"/>
  <c r="J54" i="20"/>
  <c r="H54" i="14"/>
  <c r="D54" i="14" s="1"/>
  <c r="I54" i="14"/>
  <c r="D54" i="15"/>
  <c r="J54" i="10"/>
  <c r="D54" i="10"/>
  <c r="E55" i="10" s="1"/>
  <c r="J54" i="213"/>
  <c r="D54" i="213"/>
  <c r="D54" i="26"/>
  <c r="E55" i="26" s="1"/>
  <c r="D54" i="54"/>
  <c r="J54" i="67"/>
  <c r="D54" i="67"/>
  <c r="E55" i="67" s="1"/>
  <c r="J54" i="64"/>
  <c r="D54" i="4"/>
  <c r="D54" i="34"/>
  <c r="E55" i="34" s="1"/>
  <c r="J54" i="117"/>
  <c r="D54" i="105"/>
  <c r="E55" i="105" s="1"/>
  <c r="J54" i="221"/>
  <c r="J54" i="54"/>
  <c r="J54" i="4"/>
  <c r="J54" i="102"/>
  <c r="J54" i="97"/>
  <c r="H54" i="85"/>
  <c r="J54" i="15"/>
  <c r="H54" i="101"/>
  <c r="I53" i="157"/>
  <c r="H53" i="157"/>
  <c r="K55" i="157" s="1"/>
  <c r="L58" i="157" s="1"/>
  <c r="I53" i="148"/>
  <c r="H53" i="148"/>
  <c r="K55" i="148" s="1"/>
  <c r="L58" i="148" s="1"/>
  <c r="H51" i="86"/>
  <c r="I51" i="86"/>
  <c r="H52" i="86"/>
  <c r="I52" i="86"/>
  <c r="H53" i="86"/>
  <c r="K55" i="86" s="1"/>
  <c r="L58" i="86" s="1"/>
  <c r="I53" i="86"/>
  <c r="H53" i="20"/>
  <c r="K55" i="20" s="1"/>
  <c r="L58" i="20" s="1"/>
  <c r="I53" i="10"/>
  <c r="H53" i="10"/>
  <c r="K55" i="10" s="1"/>
  <c r="L58" i="10" s="1"/>
  <c r="I53" i="54"/>
  <c r="H53" i="54"/>
  <c r="K55" i="54" s="1"/>
  <c r="L58" i="54" s="1"/>
  <c r="I53" i="64"/>
  <c r="H53" i="64"/>
  <c r="K55" i="64" s="1"/>
  <c r="L58" i="64" s="1"/>
  <c r="I53" i="34"/>
  <c r="H53" i="34"/>
  <c r="K55" i="34" s="1"/>
  <c r="L58" i="34" s="1"/>
  <c r="I53" i="221"/>
  <c r="H53" i="221"/>
  <c r="K55" i="221" s="1"/>
  <c r="L58" i="221" s="1"/>
  <c r="J41" i="236"/>
  <c r="J40" i="236"/>
  <c r="J39" i="236"/>
  <c r="J38" i="236"/>
  <c r="J37" i="236"/>
  <c r="J36" i="236"/>
  <c r="J35" i="236"/>
  <c r="J34" i="236"/>
  <c r="J33" i="236"/>
  <c r="J32" i="236"/>
  <c r="J31" i="236"/>
  <c r="J30" i="236"/>
  <c r="J29" i="236"/>
  <c r="J28" i="236"/>
  <c r="J27" i="236"/>
  <c r="J26" i="236"/>
  <c r="J25" i="236"/>
  <c r="J24" i="236"/>
  <c r="J23" i="236"/>
  <c r="J22" i="236"/>
  <c r="J21" i="236"/>
  <c r="J20" i="236"/>
  <c r="J19" i="236"/>
  <c r="J18" i="236"/>
  <c r="J17" i="236"/>
  <c r="J16" i="236"/>
  <c r="J15" i="236"/>
  <c r="J14" i="236"/>
  <c r="J13" i="236"/>
  <c r="J12" i="236"/>
  <c r="J11" i="236"/>
  <c r="J10" i="236"/>
  <c r="J9" i="236"/>
  <c r="J8" i="236"/>
  <c r="J7" i="236"/>
  <c r="J6" i="236"/>
  <c r="J5" i="236"/>
  <c r="J53" i="236"/>
  <c r="N55" i="236" s="1"/>
  <c r="J52" i="236"/>
  <c r="J51" i="236"/>
  <c r="J50" i="236"/>
  <c r="J49" i="236"/>
  <c r="J48" i="236"/>
  <c r="J47" i="236"/>
  <c r="J46" i="236"/>
  <c r="J45" i="236"/>
  <c r="J44" i="236"/>
  <c r="J43" i="236"/>
  <c r="J42" i="236"/>
  <c r="O58" i="236" l="1"/>
  <c r="E55" i="148"/>
  <c r="J55" i="14"/>
  <c r="E56" i="97"/>
  <c r="E55" i="97"/>
  <c r="E55" i="114"/>
  <c r="D55" i="85"/>
  <c r="E56" i="85" s="1"/>
  <c r="E55" i="47"/>
  <c r="J54" i="14"/>
  <c r="E55" i="15"/>
  <c r="D55" i="14"/>
  <c r="J53" i="10"/>
  <c r="N55" i="10" s="1"/>
  <c r="E55" i="213"/>
  <c r="D55" i="101"/>
  <c r="E56" i="101" s="1"/>
  <c r="E55" i="184"/>
  <c r="J55" i="85"/>
  <c r="E55" i="51"/>
  <c r="E55" i="206"/>
  <c r="E55" i="4"/>
  <c r="E55" i="124"/>
  <c r="E55" i="54"/>
  <c r="E55" i="157"/>
  <c r="D54" i="85"/>
  <c r="J53" i="54"/>
  <c r="N55" i="54" s="1"/>
  <c r="J53" i="34"/>
  <c r="N55" i="34" s="1"/>
  <c r="D54" i="101"/>
  <c r="J53" i="221"/>
  <c r="N55" i="221" s="1"/>
  <c r="J54" i="85"/>
  <c r="J54" i="101"/>
  <c r="D53" i="222"/>
  <c r="A55" i="222" s="1"/>
  <c r="B58" i="222" s="1"/>
  <c r="D53" i="223"/>
  <c r="A55" i="223" s="1"/>
  <c r="B58" i="223" s="1"/>
  <c r="D53" i="224"/>
  <c r="A55" i="224" s="1"/>
  <c r="B58" i="224" s="1"/>
  <c r="D53" i="225"/>
  <c r="A55" i="225" s="1"/>
  <c r="B58" i="225" s="1"/>
  <c r="D53" i="73"/>
  <c r="A55" i="73" s="1"/>
  <c r="B58" i="73" s="1"/>
  <c r="D53" i="44"/>
  <c r="A55" i="44" s="1"/>
  <c r="B58" i="44" s="1"/>
  <c r="D53" i="234"/>
  <c r="A55" i="234" s="1"/>
  <c r="B58" i="234" s="1"/>
  <c r="D53" i="98"/>
  <c r="A55" i="98" s="1"/>
  <c r="B58" i="98" s="1"/>
  <c r="D53" i="99"/>
  <c r="A55" i="99" s="1"/>
  <c r="B58" i="99" s="1"/>
  <c r="D53" i="100"/>
  <c r="A55" i="100" s="1"/>
  <c r="B58" i="100" s="1"/>
  <c r="D53" i="103"/>
  <c r="D53" i="104"/>
  <c r="A55" i="104" s="1"/>
  <c r="B58" i="104" s="1"/>
  <c r="D53" i="106"/>
  <c r="A55" i="106" s="1"/>
  <c r="B58" i="106" s="1"/>
  <c r="D53" i="107"/>
  <c r="A55" i="107" s="1"/>
  <c r="B58" i="107" s="1"/>
  <c r="D53" i="30"/>
  <c r="A55" i="30" s="1"/>
  <c r="B58" i="30" s="1"/>
  <c r="D53" i="31"/>
  <c r="A55" i="31" s="1"/>
  <c r="B58" i="31" s="1"/>
  <c r="D53" i="38"/>
  <c r="A55" i="38" s="1"/>
  <c r="B58" i="38" s="1"/>
  <c r="D53" i="32"/>
  <c r="A55" i="32" s="1"/>
  <c r="B58" i="32" s="1"/>
  <c r="D53" i="45"/>
  <c r="A55" i="45" s="1"/>
  <c r="B58" i="45" s="1"/>
  <c r="D53" i="46"/>
  <c r="A55" i="46" s="1"/>
  <c r="B58" i="46" s="1"/>
  <c r="D53" i="118"/>
  <c r="A55" i="118" s="1"/>
  <c r="B58" i="118" s="1"/>
  <c r="D53" i="119"/>
  <c r="A55" i="119" s="1"/>
  <c r="B58" i="119" s="1"/>
  <c r="D53" i="37"/>
  <c r="A55" i="37" s="1"/>
  <c r="B58" i="37" s="1"/>
  <c r="D53" i="229"/>
  <c r="A55" i="229" s="1"/>
  <c r="B58" i="229" s="1"/>
  <c r="D53" i="7"/>
  <c r="A55" i="7" s="1"/>
  <c r="B58" i="7" s="1"/>
  <c r="D53" i="74"/>
  <c r="A55" i="74" s="1"/>
  <c r="B58" i="74" s="1"/>
  <c r="D53" i="35"/>
  <c r="A55" i="35" s="1"/>
  <c r="B58" i="35" s="1"/>
  <c r="D53" i="36"/>
  <c r="A55" i="36" s="1"/>
  <c r="B58" i="36" s="1"/>
  <c r="D53" i="5"/>
  <c r="D53" i="6"/>
  <c r="A55" i="6" s="1"/>
  <c r="B58" i="6" s="1"/>
  <c r="D53" i="82"/>
  <c r="A55" i="82" s="1"/>
  <c r="B58" i="82" s="1"/>
  <c r="D53" i="83"/>
  <c r="A55" i="83" s="1"/>
  <c r="B58" i="83" s="1"/>
  <c r="D53" i="147"/>
  <c r="A55" i="147" s="1"/>
  <c r="B58" i="147" s="1"/>
  <c r="D53" i="235"/>
  <c r="A55" i="235" s="1"/>
  <c r="B58" i="235" s="1"/>
  <c r="D53" i="233"/>
  <c r="A55" i="233" s="1"/>
  <c r="B58" i="233" s="1"/>
  <c r="D53" i="232"/>
  <c r="A55" i="232" s="1"/>
  <c r="B58" i="232" s="1"/>
  <c r="D53" i="228"/>
  <c r="A55" i="228" s="1"/>
  <c r="B58" i="228" s="1"/>
  <c r="D53" i="227"/>
  <c r="A55" i="227" s="1"/>
  <c r="B58" i="227" s="1"/>
  <c r="D53" i="226"/>
  <c r="A55" i="226" s="1"/>
  <c r="B58" i="226" s="1"/>
  <c r="D53" i="65"/>
  <c r="A55" i="65" s="1"/>
  <c r="B58" i="65" s="1"/>
  <c r="D53" i="66"/>
  <c r="A55" i="66" s="1"/>
  <c r="B58" i="66" s="1"/>
  <c r="D53" i="68"/>
  <c r="A55" i="68" s="1"/>
  <c r="B58" i="68" s="1"/>
  <c r="D53" i="69"/>
  <c r="A55" i="69" s="1"/>
  <c r="B58" i="69" s="1"/>
  <c r="D53" i="13"/>
  <c r="A55" i="13" s="1"/>
  <c r="B58" i="13" s="1"/>
  <c r="D53" i="41"/>
  <c r="D53" i="42"/>
  <c r="A55" i="42" s="1"/>
  <c r="B58" i="42" s="1"/>
  <c r="D53" i="43"/>
  <c r="A55" i="43" s="1"/>
  <c r="B58" i="43" s="1"/>
  <c r="D53" i="211"/>
  <c r="A55" i="211" s="1"/>
  <c r="B58" i="211" s="1"/>
  <c r="D53" i="219"/>
  <c r="A55" i="219" s="1"/>
  <c r="B58" i="219" s="1"/>
  <c r="D53" i="76"/>
  <c r="A55" i="76" s="1"/>
  <c r="B58" i="76" s="1"/>
  <c r="D53" i="77"/>
  <c r="A55" i="77" s="1"/>
  <c r="B58" i="77" s="1"/>
  <c r="D53" i="78"/>
  <c r="A55" i="78" s="1"/>
  <c r="B58" i="78" s="1"/>
  <c r="D53" i="79"/>
  <c r="A55" i="79" s="1"/>
  <c r="B58" i="79" s="1"/>
  <c r="D53" i="75"/>
  <c r="A55" i="75" s="1"/>
  <c r="B58" i="75" s="1"/>
  <c r="D53" i="216"/>
  <c r="A55" i="216" s="1"/>
  <c r="B58" i="216" s="1"/>
  <c r="D53" i="55"/>
  <c r="A55" i="55" s="1"/>
  <c r="B58" i="55" s="1"/>
  <c r="D53" i="56"/>
  <c r="A55" i="56" s="1"/>
  <c r="B58" i="56" s="1"/>
  <c r="D53" i="57"/>
  <c r="D53" i="58"/>
  <c r="A55" i="58" s="1"/>
  <c r="B58" i="58" s="1"/>
  <c r="D53" i="59"/>
  <c r="A55" i="59" s="1"/>
  <c r="B58" i="59" s="1"/>
  <c r="D53" i="27"/>
  <c r="A55" i="27" s="1"/>
  <c r="B58" i="27" s="1"/>
  <c r="D53" i="28"/>
  <c r="A55" i="28" s="1"/>
  <c r="B58" i="28" s="1"/>
  <c r="D53" i="29"/>
  <c r="A55" i="29" s="1"/>
  <c r="B58" i="29" s="1"/>
  <c r="D53" i="214"/>
  <c r="A55" i="214" s="1"/>
  <c r="B58" i="214" s="1"/>
  <c r="D53" i="215"/>
  <c r="A55" i="215" s="1"/>
  <c r="B58" i="215" s="1"/>
  <c r="D53" i="81"/>
  <c r="A55" i="81" s="1"/>
  <c r="B58" i="81" s="1"/>
  <c r="D53" i="3"/>
  <c r="A55" i="3" s="1"/>
  <c r="B58" i="3" s="1"/>
  <c r="D53" i="8"/>
  <c r="A55" i="8" s="1"/>
  <c r="B58" i="8" s="1"/>
  <c r="D53" i="9"/>
  <c r="A55" i="9" s="1"/>
  <c r="B58" i="9" s="1"/>
  <c r="D53" i="10"/>
  <c r="A55" i="10" s="1"/>
  <c r="B58" i="10" s="1"/>
  <c r="D53" i="11"/>
  <c r="A55" i="11" s="1"/>
  <c r="B58" i="11" s="1"/>
  <c r="D53" i="12"/>
  <c r="A55" i="12" s="1"/>
  <c r="B58" i="12" s="1"/>
  <c r="D53" i="25"/>
  <c r="A55" i="25" s="1"/>
  <c r="B58" i="25" s="1"/>
  <c r="D53" i="33"/>
  <c r="A55" i="33" s="1"/>
  <c r="B58" i="33" s="1"/>
  <c r="D53" i="39"/>
  <c r="A55" i="39" s="1"/>
  <c r="B58" i="39" s="1"/>
  <c r="D53" i="16"/>
  <c r="A55" i="16" s="1"/>
  <c r="B58" i="16" s="1"/>
  <c r="D53" i="17"/>
  <c r="A55" i="17" s="1"/>
  <c r="B58" i="17" s="1"/>
  <c r="D53" i="18"/>
  <c r="A55" i="18" s="1"/>
  <c r="B58" i="18" s="1"/>
  <c r="D53" i="19"/>
  <c r="A55" i="19" s="1"/>
  <c r="B58" i="19" s="1"/>
  <c r="D53" i="21"/>
  <c r="A55" i="21" s="1"/>
  <c r="B58" i="21" s="1"/>
  <c r="D53" i="22"/>
  <c r="A55" i="22" s="1"/>
  <c r="B58" i="22" s="1"/>
  <c r="D53" i="23"/>
  <c r="A55" i="23" s="1"/>
  <c r="B58" i="23" s="1"/>
  <c r="D53" i="24"/>
  <c r="A55" i="24" s="1"/>
  <c r="B58" i="24" s="1"/>
  <c r="D53" i="60"/>
  <c r="A55" i="60" s="1"/>
  <c r="B58" i="60" s="1"/>
  <c r="D53" i="61"/>
  <c r="A55" i="61" s="1"/>
  <c r="B58" i="61" s="1"/>
  <c r="D53" i="62"/>
  <c r="A55" i="62" s="1"/>
  <c r="B58" i="62" s="1"/>
  <c r="D53" i="63"/>
  <c r="A55" i="63" s="1"/>
  <c r="B58" i="63" s="1"/>
  <c r="D53" i="48"/>
  <c r="A55" i="48" s="1"/>
  <c r="B58" i="48" s="1"/>
  <c r="D53" i="49"/>
  <c r="A55" i="49" s="1"/>
  <c r="B58" i="49" s="1"/>
  <c r="D53" i="52"/>
  <c r="A55" i="52" s="1"/>
  <c r="B58" i="52" s="1"/>
  <c r="D53" i="53"/>
  <c r="D53" i="71"/>
  <c r="A55" i="71" s="1"/>
  <c r="B58" i="71" s="1"/>
  <c r="D53" i="72"/>
  <c r="A55" i="72" s="1"/>
  <c r="B58" i="72" s="1"/>
  <c r="D53" i="86"/>
  <c r="A55" i="86" s="1"/>
  <c r="B58" i="86" s="1"/>
  <c r="D53" i="87"/>
  <c r="A55" i="87" s="1"/>
  <c r="B58" i="87" s="1"/>
  <c r="D53" i="88"/>
  <c r="A55" i="88" s="1"/>
  <c r="B58" i="88" s="1"/>
  <c r="D53" i="89"/>
  <c r="A55" i="89" s="1"/>
  <c r="B58" i="89" s="1"/>
  <c r="D53" i="91"/>
  <c r="A55" i="91" s="1"/>
  <c r="B58" i="91" s="1"/>
  <c r="D53" i="92"/>
  <c r="A55" i="92" s="1"/>
  <c r="B58" i="92" s="1"/>
  <c r="D53" i="93"/>
  <c r="A55" i="93" s="1"/>
  <c r="B58" i="93" s="1"/>
  <c r="D53" i="95"/>
  <c r="A55" i="95" s="1"/>
  <c r="B58" i="95" s="1"/>
  <c r="D53" i="96"/>
  <c r="A55" i="96" s="1"/>
  <c r="B58" i="96" s="1"/>
  <c r="D53" i="108"/>
  <c r="A55" i="108" s="1"/>
  <c r="B58" i="108" s="1"/>
  <c r="D53" i="110"/>
  <c r="A55" i="110" s="1"/>
  <c r="B58" i="110" s="1"/>
  <c r="D53" i="111"/>
  <c r="A55" i="111" s="1"/>
  <c r="B58" i="111" s="1"/>
  <c r="D53" i="112"/>
  <c r="A55" i="112" s="1"/>
  <c r="B58" i="112" s="1"/>
  <c r="D53" i="127"/>
  <c r="A55" i="127" s="1"/>
  <c r="D53" i="113"/>
  <c r="A55" i="113" s="1"/>
  <c r="B58" i="113" s="1"/>
  <c r="D53" i="115"/>
  <c r="A55" i="115" s="1"/>
  <c r="B58" i="115" s="1"/>
  <c r="D53" i="116"/>
  <c r="A55" i="116" s="1"/>
  <c r="B58" i="116" s="1"/>
  <c r="D53" i="125"/>
  <c r="A55" i="125" s="1"/>
  <c r="B58" i="125" s="1"/>
  <c r="D53" i="126"/>
  <c r="A55" i="126" s="1"/>
  <c r="B58" i="126" s="1"/>
  <c r="D53" i="121"/>
  <c r="A55" i="121" s="1"/>
  <c r="B58" i="121" s="1"/>
  <c r="D53" i="122"/>
  <c r="A55" i="122" s="1"/>
  <c r="B58" i="122" s="1"/>
  <c r="D53" i="123"/>
  <c r="D53" i="129"/>
  <c r="A55" i="129" s="1"/>
  <c r="B58" i="129" s="1"/>
  <c r="D53" i="130"/>
  <c r="A55" i="130" s="1"/>
  <c r="B58" i="130" s="1"/>
  <c r="D53" i="134"/>
  <c r="A55" i="134" s="1"/>
  <c r="B58" i="134" s="1"/>
  <c r="D53" i="145"/>
  <c r="A55" i="145" s="1"/>
  <c r="B58" i="145" s="1"/>
  <c r="D53" i="146"/>
  <c r="A55" i="146" s="1"/>
  <c r="B58" i="146" s="1"/>
  <c r="D53" i="149"/>
  <c r="A55" i="149" s="1"/>
  <c r="B58" i="149" s="1"/>
  <c r="D53" i="150"/>
  <c r="A55" i="150" s="1"/>
  <c r="B58" i="150" s="1"/>
  <c r="D53" i="151"/>
  <c r="A55" i="151" s="1"/>
  <c r="B58" i="151" s="1"/>
  <c r="D53" i="152"/>
  <c r="A55" i="152" s="1"/>
  <c r="B58" i="152" s="1"/>
  <c r="D53" i="153"/>
  <c r="A55" i="153" s="1"/>
  <c r="B58" i="153" s="1"/>
  <c r="D53" i="154"/>
  <c r="A55" i="154" s="1"/>
  <c r="B58" i="154" s="1"/>
  <c r="D53" i="155"/>
  <c r="A55" i="155" s="1"/>
  <c r="B58" i="155" s="1"/>
  <c r="D53" i="156"/>
  <c r="A55" i="156" s="1"/>
  <c r="B58" i="156" s="1"/>
  <c r="D53" i="158"/>
  <c r="A55" i="158" s="1"/>
  <c r="B58" i="158" s="1"/>
  <c r="D53" i="159"/>
  <c r="D53" i="160"/>
  <c r="A55" i="160" s="1"/>
  <c r="B58" i="160" s="1"/>
  <c r="D53" i="161"/>
  <c r="D53" i="162"/>
  <c r="A55" i="162" s="1"/>
  <c r="B58" i="162" s="1"/>
  <c r="D53" i="163"/>
  <c r="A55" i="163" s="1"/>
  <c r="B58" i="163" s="1"/>
  <c r="D53" i="164"/>
  <c r="A55" i="164" s="1"/>
  <c r="B58" i="164" s="1"/>
  <c r="D53" i="165"/>
  <c r="A55" i="165" s="1"/>
  <c r="B58" i="165" s="1"/>
  <c r="D53" i="167"/>
  <c r="A55" i="167" s="1"/>
  <c r="B58" i="167" s="1"/>
  <c r="D53" i="166"/>
  <c r="A55" i="166" s="1"/>
  <c r="B58" i="166" s="1"/>
  <c r="D53" i="176"/>
  <c r="A55" i="176" s="1"/>
  <c r="B58" i="176" s="1"/>
  <c r="D53" i="177"/>
  <c r="A55" i="177" s="1"/>
  <c r="B58" i="177" s="1"/>
  <c r="D53" i="178"/>
  <c r="A55" i="178" s="1"/>
  <c r="B58" i="178" s="1"/>
  <c r="D53" i="168"/>
  <c r="A55" i="168" s="1"/>
  <c r="B58" i="168" s="1"/>
  <c r="D53" i="169"/>
  <c r="A55" i="169" s="1"/>
  <c r="B58" i="169" s="1"/>
  <c r="D53" i="170"/>
  <c r="A55" i="170" s="1"/>
  <c r="B58" i="170" s="1"/>
  <c r="D53" i="171"/>
  <c r="A55" i="171" s="1"/>
  <c r="B58" i="171" s="1"/>
  <c r="D53" i="172"/>
  <c r="A55" i="172" s="1"/>
  <c r="B58" i="172" s="1"/>
  <c r="D53" i="173"/>
  <c r="A55" i="173" s="1"/>
  <c r="B58" i="173" s="1"/>
  <c r="D53" i="174"/>
  <c r="A55" i="174" s="1"/>
  <c r="B58" i="174" s="1"/>
  <c r="D53" i="179"/>
  <c r="A55" i="179" s="1"/>
  <c r="B58" i="179" s="1"/>
  <c r="D53" i="180"/>
  <c r="A55" i="180" s="1"/>
  <c r="B58" i="180" s="1"/>
  <c r="D53" i="182"/>
  <c r="A55" i="182" s="1"/>
  <c r="B58" i="182" s="1"/>
  <c r="D53" i="183"/>
  <c r="A55" i="183" s="1"/>
  <c r="B58" i="183" s="1"/>
  <c r="D53" i="185"/>
  <c r="A55" i="185" s="1"/>
  <c r="B58" i="185" s="1"/>
  <c r="D53" i="186"/>
  <c r="A55" i="186" s="1"/>
  <c r="B58" i="186" s="1"/>
  <c r="D53" i="187"/>
  <c r="A55" i="187" s="1"/>
  <c r="B58" i="187" s="1"/>
  <c r="D53" i="188"/>
  <c r="A55" i="188" s="1"/>
  <c r="B58" i="188" s="1"/>
  <c r="D53" i="189"/>
  <c r="A55" i="189" s="1"/>
  <c r="B58" i="189" s="1"/>
  <c r="D53" i="190"/>
  <c r="A55" i="190" s="1"/>
  <c r="B58" i="190" s="1"/>
  <c r="D53" i="191"/>
  <c r="A55" i="191" s="1"/>
  <c r="B58" i="191" s="1"/>
  <c r="D53" i="193"/>
  <c r="A55" i="193" s="1"/>
  <c r="B58" i="193" s="1"/>
  <c r="D53" i="194"/>
  <c r="A55" i="194" s="1"/>
  <c r="B58" i="194" s="1"/>
  <c r="D53" i="195"/>
  <c r="A55" i="195" s="1"/>
  <c r="B58" i="195" s="1"/>
  <c r="D53" i="196"/>
  <c r="A55" i="196" s="1"/>
  <c r="B58" i="196" s="1"/>
  <c r="D53" i="230"/>
  <c r="A55" i="230" s="1"/>
  <c r="B58" i="230" s="1"/>
  <c r="D53" i="231"/>
  <c r="A55" i="231" s="1"/>
  <c r="B58" i="231" s="1"/>
  <c r="D53" i="197"/>
  <c r="A55" i="197" s="1"/>
  <c r="B58" i="197" s="1"/>
  <c r="D53" i="198"/>
  <c r="A55" i="198" s="1"/>
  <c r="B58" i="198" s="1"/>
  <c r="D53" i="199"/>
  <c r="A55" i="199" s="1"/>
  <c r="B58" i="199" s="1"/>
  <c r="D53" i="201"/>
  <c r="A55" i="201" s="1"/>
  <c r="B58" i="201" s="1"/>
  <c r="D53" i="202"/>
  <c r="A55" i="202" s="1"/>
  <c r="B58" i="202" s="1"/>
  <c r="D53" i="203"/>
  <c r="A55" i="203" s="1"/>
  <c r="B58" i="203" s="1"/>
  <c r="D53" i="204"/>
  <c r="A55" i="204" s="1"/>
  <c r="B58" i="204" s="1"/>
  <c r="D53" i="205"/>
  <c r="A55" i="205" s="1"/>
  <c r="B58" i="205" s="1"/>
  <c r="D53" i="207"/>
  <c r="A55" i="207" s="1"/>
  <c r="B58" i="207" s="1"/>
  <c r="D53" i="208"/>
  <c r="A55" i="208" s="1"/>
  <c r="B58" i="208" s="1"/>
  <c r="D53" i="236"/>
  <c r="D53" i="221"/>
  <c r="A55" i="221" s="1"/>
  <c r="B58" i="221" s="1"/>
  <c r="J53" i="222"/>
  <c r="N55" i="222" s="1"/>
  <c r="J53" i="223"/>
  <c r="N55" i="223" s="1"/>
  <c r="J53" i="224"/>
  <c r="N55" i="224" s="1"/>
  <c r="J53" i="225"/>
  <c r="N55" i="225" s="1"/>
  <c r="J53" i="73"/>
  <c r="N55" i="73" s="1"/>
  <c r="J53" i="44"/>
  <c r="N55" i="44" s="1"/>
  <c r="J53" i="234"/>
  <c r="N55" i="234" s="1"/>
  <c r="I53" i="97"/>
  <c r="H53" i="97"/>
  <c r="K55" i="97" s="1"/>
  <c r="L58" i="97" s="1"/>
  <c r="J53" i="98"/>
  <c r="N55" i="98" s="1"/>
  <c r="J53" i="99"/>
  <c r="N55" i="99" s="1"/>
  <c r="J53" i="100"/>
  <c r="N55" i="100" s="1"/>
  <c r="D53" i="102"/>
  <c r="A55" i="102" s="1"/>
  <c r="B58" i="102" s="1"/>
  <c r="J53" i="103"/>
  <c r="N55" i="103" s="1"/>
  <c r="J53" i="104"/>
  <c r="N55" i="104" s="1"/>
  <c r="I53" i="105"/>
  <c r="H53" i="105"/>
  <c r="K55" i="105" s="1"/>
  <c r="L58" i="105" s="1"/>
  <c r="J53" i="106"/>
  <c r="N55" i="106" s="1"/>
  <c r="J53" i="107"/>
  <c r="N55" i="107" s="1"/>
  <c r="J53" i="30"/>
  <c r="N55" i="30" s="1"/>
  <c r="J53" i="31"/>
  <c r="N55" i="31" s="1"/>
  <c r="J53" i="38"/>
  <c r="N55" i="38" s="1"/>
  <c r="J53" i="32"/>
  <c r="N55" i="32" s="1"/>
  <c r="J53" i="45"/>
  <c r="N55" i="45" s="1"/>
  <c r="J53" i="46"/>
  <c r="N55" i="46" s="1"/>
  <c r="I53" i="117"/>
  <c r="H53" i="117"/>
  <c r="K55" i="117" s="1"/>
  <c r="L58" i="117" s="1"/>
  <c r="J53" i="118"/>
  <c r="N55" i="118" s="1"/>
  <c r="J53" i="119"/>
  <c r="N55" i="119" s="1"/>
  <c r="J53" i="37"/>
  <c r="N55" i="37" s="1"/>
  <c r="J53" i="229"/>
  <c r="N55" i="229" s="1"/>
  <c r="J53" i="7"/>
  <c r="N55" i="7" s="1"/>
  <c r="J53" i="74"/>
  <c r="N55" i="74" s="1"/>
  <c r="D53" i="34"/>
  <c r="A55" i="34" s="1"/>
  <c r="B58" i="34" s="1"/>
  <c r="J53" i="35"/>
  <c r="N55" i="35" s="1"/>
  <c r="J53" i="36"/>
  <c r="N55" i="36" s="1"/>
  <c r="I53" i="4"/>
  <c r="H53" i="4"/>
  <c r="K55" i="4" s="1"/>
  <c r="L58" i="4" s="1"/>
  <c r="J53" i="5"/>
  <c r="N55" i="5" s="1"/>
  <c r="J53" i="6"/>
  <c r="N55" i="6" s="1"/>
  <c r="J53" i="82"/>
  <c r="N55" i="82" s="1"/>
  <c r="J53" i="83"/>
  <c r="N55" i="83" s="1"/>
  <c r="J53" i="147"/>
  <c r="N55" i="147" s="1"/>
  <c r="J53" i="235"/>
  <c r="N55" i="235" s="1"/>
  <c r="J53" i="233"/>
  <c r="N55" i="233" s="1"/>
  <c r="J53" i="232"/>
  <c r="N55" i="232" s="1"/>
  <c r="J53" i="228"/>
  <c r="N55" i="228" s="1"/>
  <c r="J53" i="227"/>
  <c r="N55" i="227" s="1"/>
  <c r="J53" i="226"/>
  <c r="N55" i="226" s="1"/>
  <c r="D53" i="64"/>
  <c r="A55" i="64" s="1"/>
  <c r="B58" i="64" s="1"/>
  <c r="J53" i="65"/>
  <c r="N55" i="65" s="1"/>
  <c r="J53" i="66"/>
  <c r="N55" i="66" s="1"/>
  <c r="I53" i="67"/>
  <c r="H53" i="67"/>
  <c r="K55" i="67" s="1"/>
  <c r="L58" i="67" s="1"/>
  <c r="J53" i="68"/>
  <c r="N55" i="68" s="1"/>
  <c r="J53" i="69"/>
  <c r="N55" i="69" s="1"/>
  <c r="J53" i="13"/>
  <c r="N55" i="13" s="1"/>
  <c r="I53" i="40"/>
  <c r="H53" i="40"/>
  <c r="K55" i="40" s="1"/>
  <c r="L58" i="40" s="1"/>
  <c r="J53" i="41"/>
  <c r="N55" i="41" s="1"/>
  <c r="J53" i="42"/>
  <c r="N55" i="42" s="1"/>
  <c r="J53" i="43"/>
  <c r="N55" i="43" s="1"/>
  <c r="J53" i="211"/>
  <c r="N55" i="211" s="1"/>
  <c r="J53" i="219"/>
  <c r="N55" i="219" s="1"/>
  <c r="J53" i="76"/>
  <c r="N55" i="76" s="1"/>
  <c r="J53" i="77"/>
  <c r="N55" i="77" s="1"/>
  <c r="J53" i="78"/>
  <c r="N55" i="78" s="1"/>
  <c r="J53" i="79"/>
  <c r="N55" i="79" s="1"/>
  <c r="J53" i="75"/>
  <c r="N55" i="75" s="1"/>
  <c r="J53" i="216"/>
  <c r="N55" i="216" s="1"/>
  <c r="D53" i="54"/>
  <c r="A55" i="54" s="1"/>
  <c r="B58" i="54" s="1"/>
  <c r="J53" i="55"/>
  <c r="N55" i="55" s="1"/>
  <c r="J53" i="56"/>
  <c r="N55" i="56" s="1"/>
  <c r="J53" i="57"/>
  <c r="N55" i="57" s="1"/>
  <c r="J53" i="58"/>
  <c r="N55" i="58" s="1"/>
  <c r="J53" i="59"/>
  <c r="N55" i="59" s="1"/>
  <c r="I53" i="26"/>
  <c r="H53" i="26"/>
  <c r="K55" i="26" s="1"/>
  <c r="L58" i="26" s="1"/>
  <c r="J53" i="27"/>
  <c r="N55" i="27" s="1"/>
  <c r="J53" i="28"/>
  <c r="N55" i="28" s="1"/>
  <c r="J53" i="29"/>
  <c r="N55" i="29" s="1"/>
  <c r="I53" i="213"/>
  <c r="H53" i="213"/>
  <c r="K55" i="213" s="1"/>
  <c r="L58" i="213" s="1"/>
  <c r="J53" i="214"/>
  <c r="N55" i="214" s="1"/>
  <c r="J53" i="215"/>
  <c r="N55" i="215" s="1"/>
  <c r="J53" i="81"/>
  <c r="N55" i="81" s="1"/>
  <c r="O58" i="81" s="1"/>
  <c r="J53" i="3"/>
  <c r="N55" i="3" s="1"/>
  <c r="J53" i="8"/>
  <c r="N55" i="8" s="1"/>
  <c r="J53" i="9"/>
  <c r="N55" i="9" s="1"/>
  <c r="J53" i="11"/>
  <c r="N55" i="11" s="1"/>
  <c r="J53" i="12"/>
  <c r="N55" i="12" s="1"/>
  <c r="J53" i="25"/>
  <c r="N55" i="25" s="1"/>
  <c r="J53" i="33"/>
  <c r="N55" i="33" s="1"/>
  <c r="J53" i="39"/>
  <c r="N55" i="39" s="1"/>
  <c r="I53" i="15"/>
  <c r="H53" i="15"/>
  <c r="K55" i="15" s="1"/>
  <c r="L58" i="15" s="1"/>
  <c r="J53" i="16"/>
  <c r="N55" i="16" s="1"/>
  <c r="J53" i="17"/>
  <c r="N55" i="17" s="1"/>
  <c r="J53" i="18"/>
  <c r="N55" i="18" s="1"/>
  <c r="J53" i="19"/>
  <c r="N55" i="19" s="1"/>
  <c r="I53" i="20"/>
  <c r="J53" i="20" s="1"/>
  <c r="N55" i="20" s="1"/>
  <c r="J53" i="21"/>
  <c r="N55" i="21" s="1"/>
  <c r="J53" i="22"/>
  <c r="N55" i="22" s="1"/>
  <c r="J53" i="23"/>
  <c r="N55" i="23" s="1"/>
  <c r="J53" i="24"/>
  <c r="N55" i="24" s="1"/>
  <c r="J53" i="60"/>
  <c r="N55" i="60" s="1"/>
  <c r="J53" i="61"/>
  <c r="N55" i="61" s="1"/>
  <c r="J53" i="62"/>
  <c r="N55" i="62" s="1"/>
  <c r="J53" i="63"/>
  <c r="N55" i="63" s="1"/>
  <c r="I53" i="47"/>
  <c r="H53" i="47"/>
  <c r="K55" i="47" s="1"/>
  <c r="L58" i="47" s="1"/>
  <c r="J53" i="48"/>
  <c r="N55" i="48" s="1"/>
  <c r="J53" i="49"/>
  <c r="N55" i="49" s="1"/>
  <c r="I53" i="51"/>
  <c r="H53" i="51"/>
  <c r="K55" i="51" s="1"/>
  <c r="L58" i="51" s="1"/>
  <c r="J53" i="52"/>
  <c r="N55" i="52" s="1"/>
  <c r="J53" i="53"/>
  <c r="N55" i="53" s="1"/>
  <c r="I53" i="70"/>
  <c r="H53" i="70"/>
  <c r="K55" i="70" s="1"/>
  <c r="L58" i="70" s="1"/>
  <c r="J53" i="71"/>
  <c r="N55" i="71" s="1"/>
  <c r="J53" i="72"/>
  <c r="N55" i="72" s="1"/>
  <c r="J53" i="86"/>
  <c r="N55" i="86" s="1"/>
  <c r="J53" i="87"/>
  <c r="N55" i="87" s="1"/>
  <c r="J53" i="88"/>
  <c r="N55" i="88" s="1"/>
  <c r="J53" i="89"/>
  <c r="N55" i="89" s="1"/>
  <c r="D53" i="90"/>
  <c r="A55" i="90" s="1"/>
  <c r="B58" i="90" s="1"/>
  <c r="J53" i="91"/>
  <c r="N55" i="91" s="1"/>
  <c r="J53" i="92"/>
  <c r="N55" i="92" s="1"/>
  <c r="J53" i="93"/>
  <c r="N55" i="93" s="1"/>
  <c r="I53" i="94"/>
  <c r="H53" i="94"/>
  <c r="K55" i="94" s="1"/>
  <c r="L58" i="94" s="1"/>
  <c r="J53" i="95"/>
  <c r="N55" i="95" s="1"/>
  <c r="J53" i="96"/>
  <c r="N55" i="96" s="1"/>
  <c r="J53" i="108"/>
  <c r="N55" i="108" s="1"/>
  <c r="I53" i="109"/>
  <c r="H53" i="109"/>
  <c r="K55" i="109" s="1"/>
  <c r="L58" i="109" s="1"/>
  <c r="J53" i="110"/>
  <c r="N55" i="110" s="1"/>
  <c r="J53" i="111"/>
  <c r="N55" i="111" s="1"/>
  <c r="J53" i="112"/>
  <c r="N55" i="112" s="1"/>
  <c r="J53" i="127"/>
  <c r="N55" i="127" s="1"/>
  <c r="O55" i="127" s="1"/>
  <c r="J53" i="113"/>
  <c r="N55" i="113" s="1"/>
  <c r="I53" i="114"/>
  <c r="H53" i="114"/>
  <c r="K55" i="114" s="1"/>
  <c r="L58" i="114" s="1"/>
  <c r="J53" i="115"/>
  <c r="N55" i="115" s="1"/>
  <c r="J53" i="116"/>
  <c r="N55" i="116" s="1"/>
  <c r="I53" i="124"/>
  <c r="H53" i="124"/>
  <c r="K55" i="124" s="1"/>
  <c r="L58" i="124" s="1"/>
  <c r="J53" i="125"/>
  <c r="N55" i="125" s="1"/>
  <c r="J53" i="126"/>
  <c r="N55" i="126" s="1"/>
  <c r="I53" i="120"/>
  <c r="H53" i="120"/>
  <c r="K55" i="120" s="1"/>
  <c r="L58" i="120" s="1"/>
  <c r="J53" i="121"/>
  <c r="N55" i="121" s="1"/>
  <c r="J53" i="122"/>
  <c r="N55" i="122" s="1"/>
  <c r="J53" i="123"/>
  <c r="N55" i="123" s="1"/>
  <c r="I53" i="128"/>
  <c r="H53" i="128"/>
  <c r="K55" i="128" s="1"/>
  <c r="L58" i="128" s="1"/>
  <c r="J53" i="129"/>
  <c r="N55" i="129" s="1"/>
  <c r="J53" i="130"/>
  <c r="N55" i="130" s="1"/>
  <c r="J53" i="134"/>
  <c r="N55" i="134" s="1"/>
  <c r="J53" i="145"/>
  <c r="N55" i="145" s="1"/>
  <c r="J53" i="146"/>
  <c r="N55" i="146" s="1"/>
  <c r="J53" i="148"/>
  <c r="N55" i="148" s="1"/>
  <c r="J53" i="149"/>
  <c r="N55" i="149" s="1"/>
  <c r="J53" i="150"/>
  <c r="N55" i="150" s="1"/>
  <c r="J53" i="151"/>
  <c r="N55" i="151" s="1"/>
  <c r="J53" i="152"/>
  <c r="N55" i="152" s="1"/>
  <c r="J53" i="153"/>
  <c r="N55" i="153" s="1"/>
  <c r="J53" i="154"/>
  <c r="N55" i="154" s="1"/>
  <c r="J53" i="155"/>
  <c r="N55" i="155" s="1"/>
  <c r="J53" i="156"/>
  <c r="N55" i="156" s="1"/>
  <c r="J53" i="157"/>
  <c r="N55" i="157" s="1"/>
  <c r="D53" i="157"/>
  <c r="A55" i="157" s="1"/>
  <c r="B58" i="157" s="1"/>
  <c r="J53" i="158"/>
  <c r="N55" i="158" s="1"/>
  <c r="J53" i="159"/>
  <c r="N55" i="159" s="1"/>
  <c r="J53" i="160"/>
  <c r="N55" i="160" s="1"/>
  <c r="J53" i="161"/>
  <c r="N55" i="161" s="1"/>
  <c r="J53" i="162"/>
  <c r="N55" i="162" s="1"/>
  <c r="J53" i="163"/>
  <c r="N55" i="163" s="1"/>
  <c r="J53" i="164"/>
  <c r="N55" i="164" s="1"/>
  <c r="J53" i="165"/>
  <c r="N55" i="165" s="1"/>
  <c r="J53" i="167"/>
  <c r="N55" i="167" s="1"/>
  <c r="J53" i="166"/>
  <c r="N55" i="166" s="1"/>
  <c r="O58" i="166" s="1"/>
  <c r="J53" i="176"/>
  <c r="N55" i="176" s="1"/>
  <c r="J53" i="177"/>
  <c r="N55" i="177" s="1"/>
  <c r="J53" i="178"/>
  <c r="N55" i="178" s="1"/>
  <c r="J53" i="168"/>
  <c r="N55" i="168" s="1"/>
  <c r="J53" i="169"/>
  <c r="N55" i="169" s="1"/>
  <c r="J53" i="170"/>
  <c r="N55" i="170" s="1"/>
  <c r="J53" i="171"/>
  <c r="N55" i="171" s="1"/>
  <c r="J53" i="172"/>
  <c r="N55" i="172" s="1"/>
  <c r="J53" i="173"/>
  <c r="N55" i="173" s="1"/>
  <c r="J53" i="174"/>
  <c r="N55" i="174" s="1"/>
  <c r="J53" i="179"/>
  <c r="N55" i="179" s="1"/>
  <c r="J53" i="180"/>
  <c r="N55" i="180" s="1"/>
  <c r="I53" i="181"/>
  <c r="H53" i="181"/>
  <c r="K55" i="181" s="1"/>
  <c r="L58" i="181" s="1"/>
  <c r="J53" i="182"/>
  <c r="N55" i="182" s="1"/>
  <c r="J53" i="183"/>
  <c r="N55" i="183" s="1"/>
  <c r="I53" i="184"/>
  <c r="H53" i="184"/>
  <c r="K55" i="184" s="1"/>
  <c r="L58" i="184" s="1"/>
  <c r="J53" i="185"/>
  <c r="N55" i="185" s="1"/>
  <c r="J53" i="186"/>
  <c r="N55" i="186" s="1"/>
  <c r="J53" i="187"/>
  <c r="N55" i="187" s="1"/>
  <c r="J53" i="188"/>
  <c r="N55" i="188" s="1"/>
  <c r="J53" i="189"/>
  <c r="N55" i="189" s="1"/>
  <c r="J53" i="190"/>
  <c r="N55" i="190" s="1"/>
  <c r="J53" i="191"/>
  <c r="N55" i="191" s="1"/>
  <c r="J53" i="193"/>
  <c r="N55" i="193" s="1"/>
  <c r="J53" i="194"/>
  <c r="N55" i="194" s="1"/>
  <c r="J53" i="195"/>
  <c r="N55" i="195" s="1"/>
  <c r="J53" i="196"/>
  <c r="N55" i="196" s="1"/>
  <c r="J53" i="230"/>
  <c r="N55" i="230" s="1"/>
  <c r="J53" i="231"/>
  <c r="N55" i="231" s="1"/>
  <c r="J53" i="197"/>
  <c r="N55" i="197" s="1"/>
  <c r="J53" i="198"/>
  <c r="N55" i="198" s="1"/>
  <c r="J53" i="199"/>
  <c r="N55" i="199" s="1"/>
  <c r="I53" i="200"/>
  <c r="H53" i="200"/>
  <c r="K55" i="200" s="1"/>
  <c r="L58" i="200" s="1"/>
  <c r="J53" i="201"/>
  <c r="N55" i="201" s="1"/>
  <c r="J53" i="202"/>
  <c r="N55" i="202" s="1"/>
  <c r="J53" i="203"/>
  <c r="N55" i="203" s="1"/>
  <c r="J53" i="204"/>
  <c r="N55" i="204" s="1"/>
  <c r="J53" i="205"/>
  <c r="N55" i="205" s="1"/>
  <c r="I53" i="206"/>
  <c r="H53" i="206"/>
  <c r="K55" i="206" s="1"/>
  <c r="L58" i="206" s="1"/>
  <c r="J53" i="207"/>
  <c r="N55" i="207" s="1"/>
  <c r="J53" i="208"/>
  <c r="N55" i="208" s="1"/>
  <c r="O58" i="53" l="1"/>
  <c r="A55" i="5"/>
  <c r="E54" i="5"/>
  <c r="A55" i="41"/>
  <c r="E54" i="41"/>
  <c r="O58" i="146"/>
  <c r="O58" i="119"/>
  <c r="O58" i="221"/>
  <c r="O58" i="5"/>
  <c r="O58" i="130"/>
  <c r="O58" i="57"/>
  <c r="E54" i="57"/>
  <c r="A55" i="57"/>
  <c r="O58" i="41"/>
  <c r="O58" i="207"/>
  <c r="O58" i="208"/>
  <c r="O58" i="205"/>
  <c r="O58" i="204"/>
  <c r="O58" i="203"/>
  <c r="O58" i="201"/>
  <c r="O58" i="202"/>
  <c r="O58" i="199"/>
  <c r="O58" i="198"/>
  <c r="O58" i="197"/>
  <c r="O58" i="231"/>
  <c r="O58" i="230"/>
  <c r="O58" i="196"/>
  <c r="O58" i="195"/>
  <c r="O58" i="194"/>
  <c r="O58" i="191"/>
  <c r="O58" i="190"/>
  <c r="O58" i="189"/>
  <c r="O58" i="188"/>
  <c r="O58" i="187"/>
  <c r="O58" i="186"/>
  <c r="O58" i="185"/>
  <c r="O58" i="182"/>
  <c r="O58" i="183"/>
  <c r="O58" i="180"/>
  <c r="O58" i="179"/>
  <c r="O58" i="174"/>
  <c r="O58" i="172"/>
  <c r="O58" i="171"/>
  <c r="O58" i="170"/>
  <c r="O58" i="173"/>
  <c r="O58" i="169"/>
  <c r="O58" i="168"/>
  <c r="O58" i="176"/>
  <c r="O58" i="178"/>
  <c r="O58" i="177"/>
  <c r="O58" i="167"/>
  <c r="O58" i="165"/>
  <c r="O58" i="164"/>
  <c r="O58" i="163"/>
  <c r="O58" i="162"/>
  <c r="O58" i="161"/>
  <c r="O58" i="159"/>
  <c r="O58" i="158"/>
  <c r="O58" i="157"/>
  <c r="O58" i="160"/>
  <c r="O58" i="156"/>
  <c r="O58" i="155"/>
  <c r="O58" i="154"/>
  <c r="O58" i="153"/>
  <c r="O58" i="152"/>
  <c r="O58" i="151"/>
  <c r="O58" i="150"/>
  <c r="O58" i="148"/>
  <c r="O58" i="149"/>
  <c r="O58" i="145"/>
  <c r="O58" i="134"/>
  <c r="O58" i="129"/>
  <c r="O58" i="123"/>
  <c r="O58" i="121"/>
  <c r="O58" i="122"/>
  <c r="O58" i="125"/>
  <c r="O58" i="126"/>
  <c r="O58" i="116"/>
  <c r="O58" i="115"/>
  <c r="O58" i="113"/>
  <c r="O58" i="112"/>
  <c r="O58" i="111"/>
  <c r="O58" i="110"/>
  <c r="O58" i="108"/>
  <c r="O58" i="96"/>
  <c r="O58" i="95"/>
  <c r="O58" i="52"/>
  <c r="O58" i="48"/>
  <c r="O58" i="49"/>
  <c r="O58" i="63"/>
  <c r="O58" i="62"/>
  <c r="O58" i="61"/>
  <c r="O58" i="60"/>
  <c r="O58" i="91"/>
  <c r="O58" i="92"/>
  <c r="O58" i="93"/>
  <c r="O58" i="89"/>
  <c r="O58" i="88"/>
  <c r="O58" i="87"/>
  <c r="O58" i="86"/>
  <c r="O58" i="72"/>
  <c r="O58" i="71"/>
  <c r="O58" i="22"/>
  <c r="O58" i="24"/>
  <c r="O58" i="23"/>
  <c r="O58" i="21"/>
  <c r="O58" i="20"/>
  <c r="O58" i="18"/>
  <c r="O58" i="19"/>
  <c r="O58" i="17"/>
  <c r="O58" i="16"/>
  <c r="O58" i="39"/>
  <c r="O58" i="33"/>
  <c r="O58" i="25"/>
  <c r="O58" i="11"/>
  <c r="O58" i="10"/>
  <c r="O58" i="12"/>
  <c r="O58" i="9"/>
  <c r="O58" i="8"/>
  <c r="O58" i="3"/>
  <c r="O58" i="214"/>
  <c r="O58" i="215"/>
  <c r="O58" i="29"/>
  <c r="O58" i="27"/>
  <c r="O58" i="28"/>
  <c r="O58" i="58"/>
  <c r="O58" i="59"/>
  <c r="O58" i="56"/>
  <c r="O58" i="54"/>
  <c r="O58" i="55"/>
  <c r="O58" i="216"/>
  <c r="O58" i="75"/>
  <c r="O58" i="78"/>
  <c r="O58" i="79"/>
  <c r="O58" i="77"/>
  <c r="O58" i="76"/>
  <c r="O58" i="219"/>
  <c r="O58" i="211"/>
  <c r="O58" i="43"/>
  <c r="O58" i="42"/>
  <c r="O58" i="13"/>
  <c r="O58" i="69"/>
  <c r="O58" i="68"/>
  <c r="O58" i="66"/>
  <c r="O58" i="65"/>
  <c r="O58" i="226"/>
  <c r="O58" i="227"/>
  <c r="O58" i="228"/>
  <c r="O58" i="232"/>
  <c r="O58" i="233"/>
  <c r="O58" i="147"/>
  <c r="O58" i="235"/>
  <c r="O58" i="83"/>
  <c r="O58" i="82"/>
  <c r="O58" i="6"/>
  <c r="O58" i="35"/>
  <c r="O58" i="34"/>
  <c r="O58" i="36"/>
  <c r="O58" i="74"/>
  <c r="O58" i="7"/>
  <c r="O58" i="37"/>
  <c r="O58" i="229"/>
  <c r="O58" i="118"/>
  <c r="O58" i="46"/>
  <c r="O58" i="45"/>
  <c r="O58" i="32"/>
  <c r="O58" i="38"/>
  <c r="O58" i="31"/>
  <c r="O58" i="30"/>
  <c r="O58" i="106"/>
  <c r="O58" i="107"/>
  <c r="O58" i="104"/>
  <c r="O58" i="103"/>
  <c r="O58" i="100"/>
  <c r="O58" i="99"/>
  <c r="O58" i="98"/>
  <c r="O58" i="234"/>
  <c r="O58" i="44"/>
  <c r="O58" i="73"/>
  <c r="E56" i="14"/>
  <c r="A55" i="161"/>
  <c r="B58" i="161" s="1"/>
  <c r="E54" i="161"/>
  <c r="A55" i="159"/>
  <c r="B58" i="159" s="1"/>
  <c r="E54" i="159"/>
  <c r="A55" i="123"/>
  <c r="B58" i="123" s="1"/>
  <c r="E54" i="123"/>
  <c r="C55" i="127"/>
  <c r="B55" i="127"/>
  <c r="D53" i="94"/>
  <c r="A55" i="94" s="1"/>
  <c r="B58" i="94" s="1"/>
  <c r="E54" i="86"/>
  <c r="E54" i="53"/>
  <c r="A55" i="53"/>
  <c r="B58" i="53" s="1"/>
  <c r="E55" i="14"/>
  <c r="E55" i="101"/>
  <c r="A55" i="103"/>
  <c r="B58" i="103" s="1"/>
  <c r="E54" i="103"/>
  <c r="E54" i="236"/>
  <c r="A55" i="236"/>
  <c r="B58" i="236" s="1"/>
  <c r="E55" i="85"/>
  <c r="E54" i="208"/>
  <c r="E54" i="207"/>
  <c r="D53" i="206"/>
  <c r="A55" i="206" s="1"/>
  <c r="B58" i="206" s="1"/>
  <c r="E54" i="205"/>
  <c r="E54" i="204"/>
  <c r="E54" i="203"/>
  <c r="E54" i="202"/>
  <c r="E54" i="201"/>
  <c r="D53" i="200"/>
  <c r="A55" i="200" s="1"/>
  <c r="B58" i="200" s="1"/>
  <c r="E54" i="199"/>
  <c r="E54" i="198"/>
  <c r="E54" i="197"/>
  <c r="E54" i="231"/>
  <c r="E54" i="230"/>
  <c r="E54" i="196"/>
  <c r="E54" i="195"/>
  <c r="E54" i="194"/>
  <c r="E54" i="193"/>
  <c r="E54" i="191"/>
  <c r="E54" i="190"/>
  <c r="E54" i="189"/>
  <c r="E54" i="188"/>
  <c r="E54" i="187"/>
  <c r="E54" i="186"/>
  <c r="E54" i="185"/>
  <c r="D53" i="184"/>
  <c r="A55" i="184" s="1"/>
  <c r="B58" i="184" s="1"/>
  <c r="E54" i="183"/>
  <c r="E54" i="182"/>
  <c r="E54" i="180"/>
  <c r="E54" i="179"/>
  <c r="E54" i="174"/>
  <c r="E54" i="173"/>
  <c r="E54" i="171"/>
  <c r="E54" i="172"/>
  <c r="E54" i="170"/>
  <c r="E54" i="169"/>
  <c r="E54" i="168"/>
  <c r="E54" i="178"/>
  <c r="E54" i="177"/>
  <c r="E54" i="176"/>
  <c r="E54" i="166"/>
  <c r="E54" i="164"/>
  <c r="E54" i="165"/>
  <c r="E54" i="167"/>
  <c r="E54" i="163"/>
  <c r="E54" i="162"/>
  <c r="E54" i="158"/>
  <c r="E54" i="160"/>
  <c r="E54" i="157"/>
  <c r="E54" i="155"/>
  <c r="E54" i="156"/>
  <c r="E54" i="154"/>
  <c r="E54" i="153"/>
  <c r="E54" i="152"/>
  <c r="E54" i="151"/>
  <c r="E54" i="150"/>
  <c r="E54" i="149"/>
  <c r="E54" i="146"/>
  <c r="E54" i="145"/>
  <c r="E54" i="134"/>
  <c r="E54" i="130"/>
  <c r="E54" i="129"/>
  <c r="D53" i="128"/>
  <c r="A55" i="128" s="1"/>
  <c r="B58" i="128" s="1"/>
  <c r="E54" i="121"/>
  <c r="D53" i="120"/>
  <c r="A55" i="120" s="1"/>
  <c r="B58" i="120" s="1"/>
  <c r="E54" i="122"/>
  <c r="E54" i="125"/>
  <c r="D53" i="124"/>
  <c r="A55" i="124" s="1"/>
  <c r="B58" i="124" s="1"/>
  <c r="E54" i="126"/>
  <c r="E54" i="116"/>
  <c r="E54" i="115"/>
  <c r="E54" i="113"/>
  <c r="E54" i="127"/>
  <c r="E54" i="112"/>
  <c r="E54" i="111"/>
  <c r="D53" i="109"/>
  <c r="A55" i="109" s="1"/>
  <c r="B58" i="109" s="1"/>
  <c r="E54" i="110"/>
  <c r="E54" i="108"/>
  <c r="E54" i="96"/>
  <c r="J53" i="94"/>
  <c r="N55" i="94" s="1"/>
  <c r="E54" i="94"/>
  <c r="E54" i="95"/>
  <c r="E54" i="92"/>
  <c r="E54" i="93"/>
  <c r="E54" i="91"/>
  <c r="E54" i="90"/>
  <c r="E54" i="89"/>
  <c r="E54" i="88"/>
  <c r="E54" i="87"/>
  <c r="E54" i="72"/>
  <c r="E54" i="71"/>
  <c r="J53" i="51"/>
  <c r="N55" i="51" s="1"/>
  <c r="E54" i="52"/>
  <c r="E54" i="49"/>
  <c r="E54" i="48"/>
  <c r="D53" i="47"/>
  <c r="A55" i="47" s="1"/>
  <c r="B58" i="47" s="1"/>
  <c r="E54" i="63"/>
  <c r="E54" i="62"/>
  <c r="E54" i="61"/>
  <c r="E54" i="60"/>
  <c r="E54" i="24"/>
  <c r="E54" i="23"/>
  <c r="E54" i="22"/>
  <c r="E54" i="21"/>
  <c r="E54" i="19"/>
  <c r="E54" i="18"/>
  <c r="E54" i="17"/>
  <c r="E54" i="16"/>
  <c r="D53" i="15"/>
  <c r="A55" i="15" s="1"/>
  <c r="B58" i="15" s="1"/>
  <c r="E54" i="39"/>
  <c r="E54" i="33"/>
  <c r="E54" i="25"/>
  <c r="E54" i="11"/>
  <c r="E54" i="12"/>
  <c r="E54" i="10"/>
  <c r="E54" i="9"/>
  <c r="E54" i="8"/>
  <c r="E54" i="3"/>
  <c r="E54" i="81"/>
  <c r="E54" i="215"/>
  <c r="E54" i="214"/>
  <c r="D53" i="213"/>
  <c r="A55" i="213" s="1"/>
  <c r="B58" i="213" s="1"/>
  <c r="E54" i="29"/>
  <c r="E54" i="27"/>
  <c r="D53" i="26"/>
  <c r="A55" i="26" s="1"/>
  <c r="B58" i="26" s="1"/>
  <c r="E54" i="28"/>
  <c r="E54" i="58"/>
  <c r="E54" i="59"/>
  <c r="E54" i="56"/>
  <c r="E54" i="55"/>
  <c r="E54" i="54"/>
  <c r="E54" i="216"/>
  <c r="E54" i="75"/>
  <c r="E54" i="79"/>
  <c r="E54" i="78"/>
  <c r="E54" i="77"/>
  <c r="E54" i="76"/>
  <c r="E54" i="219"/>
  <c r="E54" i="211"/>
  <c r="E54" i="43"/>
  <c r="E54" i="42"/>
  <c r="D53" i="40"/>
  <c r="A55" i="40" s="1"/>
  <c r="B58" i="40" s="1"/>
  <c r="E54" i="13"/>
  <c r="E54" i="69"/>
  <c r="E54" i="68"/>
  <c r="E54" i="65"/>
  <c r="E54" i="64"/>
  <c r="E54" i="66"/>
  <c r="E54" i="226"/>
  <c r="E54" i="227"/>
  <c r="E54" i="228"/>
  <c r="E54" i="232"/>
  <c r="E54" i="233"/>
  <c r="E54" i="147"/>
  <c r="E54" i="235"/>
  <c r="E54" i="83"/>
  <c r="E54" i="82"/>
  <c r="E54" i="6"/>
  <c r="E54" i="36"/>
  <c r="E54" i="35"/>
  <c r="E54" i="34"/>
  <c r="E54" i="74"/>
  <c r="E54" i="7"/>
  <c r="E54" i="37"/>
  <c r="E54" i="229"/>
  <c r="E54" i="119"/>
  <c r="E54" i="118"/>
  <c r="J53" i="117"/>
  <c r="N55" i="117" s="1"/>
  <c r="E54" i="46"/>
  <c r="E54" i="45"/>
  <c r="E54" i="32"/>
  <c r="E54" i="38"/>
  <c r="E54" i="31"/>
  <c r="E54" i="30"/>
  <c r="E54" i="106"/>
  <c r="D53" i="105"/>
  <c r="A55" i="105" s="1"/>
  <c r="B58" i="105" s="1"/>
  <c r="E54" i="107"/>
  <c r="E54" i="104"/>
  <c r="E54" i="102"/>
  <c r="E54" i="100"/>
  <c r="E54" i="99"/>
  <c r="D53" i="97"/>
  <c r="A55" i="97" s="1"/>
  <c r="B58" i="97" s="1"/>
  <c r="E54" i="98"/>
  <c r="E54" i="234"/>
  <c r="E54" i="44"/>
  <c r="E54" i="73"/>
  <c r="E54" i="225"/>
  <c r="E54" i="224"/>
  <c r="E54" i="223"/>
  <c r="E54" i="222"/>
  <c r="E54" i="221"/>
  <c r="J53" i="200"/>
  <c r="N55" i="200" s="1"/>
  <c r="J53" i="206"/>
  <c r="N55" i="206" s="1"/>
  <c r="J53" i="184"/>
  <c r="N55" i="184" s="1"/>
  <c r="J53" i="181"/>
  <c r="N55" i="181" s="1"/>
  <c r="D53" i="181"/>
  <c r="A55" i="181" s="1"/>
  <c r="B58" i="181" s="1"/>
  <c r="D53" i="148"/>
  <c r="A55" i="148" s="1"/>
  <c r="B58" i="148" s="1"/>
  <c r="J53" i="128"/>
  <c r="N55" i="128" s="1"/>
  <c r="J53" i="114"/>
  <c r="N55" i="114" s="1"/>
  <c r="D53" i="114"/>
  <c r="A55" i="114" s="1"/>
  <c r="B58" i="114" s="1"/>
  <c r="J53" i="109"/>
  <c r="N55" i="109" s="1"/>
  <c r="J53" i="70"/>
  <c r="N55" i="70" s="1"/>
  <c r="D53" i="70"/>
  <c r="A55" i="70" s="1"/>
  <c r="B58" i="70" s="1"/>
  <c r="D53" i="51"/>
  <c r="A55" i="51" s="1"/>
  <c r="B58" i="51" s="1"/>
  <c r="I53" i="14"/>
  <c r="D53" i="20"/>
  <c r="A55" i="20" s="1"/>
  <c r="B58" i="20" s="1"/>
  <c r="J53" i="213"/>
  <c r="N55" i="213" s="1"/>
  <c r="J53" i="67"/>
  <c r="N55" i="67" s="1"/>
  <c r="J53" i="4"/>
  <c r="N55" i="4" s="1"/>
  <c r="J53" i="40"/>
  <c r="N55" i="40" s="1"/>
  <c r="D53" i="67"/>
  <c r="A55" i="67" s="1"/>
  <c r="B58" i="67" s="1"/>
  <c r="D53" i="4"/>
  <c r="A55" i="4" s="1"/>
  <c r="B58" i="4" s="1"/>
  <c r="D53" i="117"/>
  <c r="A55" i="117" s="1"/>
  <c r="B58" i="117" s="1"/>
  <c r="I53" i="101"/>
  <c r="J53" i="97"/>
  <c r="N55" i="97" s="1"/>
  <c r="J53" i="124"/>
  <c r="N55" i="124" s="1"/>
  <c r="J53" i="47"/>
  <c r="N55" i="47" s="1"/>
  <c r="J53" i="120"/>
  <c r="N55" i="120" s="1"/>
  <c r="J53" i="90"/>
  <c r="N55" i="90" s="1"/>
  <c r="J53" i="64"/>
  <c r="N55" i="64" s="1"/>
  <c r="H53" i="101"/>
  <c r="K55" i="101" s="1"/>
  <c r="L58" i="101" s="1"/>
  <c r="J53" i="102"/>
  <c r="N55" i="102" s="1"/>
  <c r="O58" i="102" s="1"/>
  <c r="H53" i="85"/>
  <c r="K55" i="85" s="1"/>
  <c r="L58" i="85" s="1"/>
  <c r="H53" i="14"/>
  <c r="K55" i="14" s="1"/>
  <c r="L58" i="14" s="1"/>
  <c r="J53" i="15"/>
  <c r="N55" i="15" s="1"/>
  <c r="I53" i="85"/>
  <c r="J53" i="26"/>
  <c r="N55" i="26" s="1"/>
  <c r="J53" i="105"/>
  <c r="N55" i="105" s="1"/>
  <c r="N49" i="236"/>
  <c r="N52" i="236"/>
  <c r="K52" i="236"/>
  <c r="L55" i="236" s="1"/>
  <c r="D52" i="236"/>
  <c r="D51" i="236"/>
  <c r="D50" i="236"/>
  <c r="K49" i="236"/>
  <c r="D49" i="236"/>
  <c r="D48" i="236"/>
  <c r="D47" i="236"/>
  <c r="K46" i="236"/>
  <c r="M58" i="236" s="1"/>
  <c r="D46" i="236"/>
  <c r="D45" i="236"/>
  <c r="F57" i="236" s="1"/>
  <c r="N46" i="236"/>
  <c r="D44" i="236"/>
  <c r="F56" i="236" s="1"/>
  <c r="K43" i="236"/>
  <c r="M55" i="236" s="1"/>
  <c r="D43" i="236"/>
  <c r="F55" i="236" s="1"/>
  <c r="D42" i="236"/>
  <c r="F54" i="236" s="1"/>
  <c r="N43" i="236"/>
  <c r="D41" i="236"/>
  <c r="F53" i="236" s="1"/>
  <c r="N40" i="236"/>
  <c r="K40" i="236"/>
  <c r="D40" i="236"/>
  <c r="D39" i="236"/>
  <c r="D38" i="236"/>
  <c r="K37" i="236"/>
  <c r="D37" i="236"/>
  <c r="D36" i="236"/>
  <c r="N37" i="236"/>
  <c r="D35" i="236"/>
  <c r="K34" i="236"/>
  <c r="D34" i="236"/>
  <c r="D33" i="236"/>
  <c r="D32" i="236"/>
  <c r="K31" i="236"/>
  <c r="D31" i="236"/>
  <c r="D30" i="236"/>
  <c r="N31" i="236"/>
  <c r="D29" i="236"/>
  <c r="K28" i="236"/>
  <c r="D28" i="236"/>
  <c r="D27" i="236"/>
  <c r="N28" i="236"/>
  <c r="D26" i="236"/>
  <c r="K25" i="236"/>
  <c r="D25" i="236"/>
  <c r="D24" i="236"/>
  <c r="D23" i="236"/>
  <c r="K22" i="236"/>
  <c r="D22" i="236"/>
  <c r="N22" i="236"/>
  <c r="D21" i="236"/>
  <c r="D20" i="236"/>
  <c r="K19" i="236"/>
  <c r="D19" i="236"/>
  <c r="D18" i="236"/>
  <c r="N19" i="236"/>
  <c r="D17" i="236"/>
  <c r="K16" i="236"/>
  <c r="D16" i="236"/>
  <c r="D15" i="236"/>
  <c r="N16" i="236"/>
  <c r="D14" i="236"/>
  <c r="K13" i="236"/>
  <c r="D13" i="236"/>
  <c r="D12" i="236"/>
  <c r="D11" i="236"/>
  <c r="K10" i="236"/>
  <c r="D10" i="236"/>
  <c r="D9" i="236"/>
  <c r="D8" i="236"/>
  <c r="K7" i="236"/>
  <c r="D7" i="236"/>
  <c r="D6" i="236"/>
  <c r="D5" i="236"/>
  <c r="A7" i="236" s="1"/>
  <c r="A1" i="236"/>
  <c r="B58" i="57" l="1"/>
  <c r="O52" i="236"/>
  <c r="O55" i="236"/>
  <c r="B58" i="41"/>
  <c r="B58" i="5"/>
  <c r="O58" i="206"/>
  <c r="O58" i="200"/>
  <c r="O58" i="184"/>
  <c r="O58" i="181"/>
  <c r="O58" i="128"/>
  <c r="O58" i="120"/>
  <c r="O58" i="124"/>
  <c r="O58" i="114"/>
  <c r="O58" i="109"/>
  <c r="O58" i="94"/>
  <c r="O58" i="51"/>
  <c r="O58" i="47"/>
  <c r="O58" i="90"/>
  <c r="O58" i="70"/>
  <c r="O58" i="15"/>
  <c r="O58" i="213"/>
  <c r="O58" i="26"/>
  <c r="O58" i="40"/>
  <c r="O58" i="67"/>
  <c r="O58" i="64"/>
  <c r="O58" i="4"/>
  <c r="O58" i="117"/>
  <c r="O58" i="105"/>
  <c r="O58" i="97"/>
  <c r="B55" i="236"/>
  <c r="E54" i="206"/>
  <c r="E54" i="200"/>
  <c r="E54" i="184"/>
  <c r="E54" i="181"/>
  <c r="E54" i="148"/>
  <c r="E54" i="128"/>
  <c r="E54" i="120"/>
  <c r="E54" i="124"/>
  <c r="E54" i="114"/>
  <c r="E54" i="109"/>
  <c r="D53" i="85"/>
  <c r="A55" i="85" s="1"/>
  <c r="B58" i="85" s="1"/>
  <c r="E54" i="70"/>
  <c r="E54" i="51"/>
  <c r="E54" i="47"/>
  <c r="E54" i="20"/>
  <c r="D53" i="14"/>
  <c r="A55" i="14" s="1"/>
  <c r="B58" i="14" s="1"/>
  <c r="E54" i="15"/>
  <c r="E54" i="213"/>
  <c r="E54" i="26"/>
  <c r="E54" i="40"/>
  <c r="E54" i="67"/>
  <c r="E54" i="4"/>
  <c r="E54" i="117"/>
  <c r="E54" i="105"/>
  <c r="D53" i="101"/>
  <c r="A55" i="101" s="1"/>
  <c r="B58" i="101" s="1"/>
  <c r="E54" i="97"/>
  <c r="O49" i="236"/>
  <c r="E46" i="236"/>
  <c r="F52" i="236"/>
  <c r="E52" i="236"/>
  <c r="E8" i="236"/>
  <c r="F48" i="236"/>
  <c r="A13" i="236"/>
  <c r="F19" i="236"/>
  <c r="F27" i="236"/>
  <c r="F35" i="236"/>
  <c r="A43" i="236"/>
  <c r="C55" i="236" s="1"/>
  <c r="L52" i="236"/>
  <c r="E53" i="236"/>
  <c r="O19" i="236"/>
  <c r="O40" i="236"/>
  <c r="F24" i="236"/>
  <c r="F40" i="236"/>
  <c r="F25" i="236"/>
  <c r="L40" i="236"/>
  <c r="M25" i="236"/>
  <c r="L10" i="236"/>
  <c r="F18" i="236"/>
  <c r="E37" i="236"/>
  <c r="F47" i="236"/>
  <c r="J53" i="14"/>
  <c r="N55" i="14" s="1"/>
  <c r="J53" i="85"/>
  <c r="N55" i="85" s="1"/>
  <c r="J53" i="101"/>
  <c r="N55" i="101" s="1"/>
  <c r="O58" i="101" s="1"/>
  <c r="F33" i="236"/>
  <c r="L19" i="236"/>
  <c r="F28" i="236"/>
  <c r="E10" i="236"/>
  <c r="F22" i="236"/>
  <c r="E7" i="236"/>
  <c r="E13" i="236"/>
  <c r="F23" i="236"/>
  <c r="F36" i="236"/>
  <c r="F29" i="236"/>
  <c r="F50" i="236"/>
  <c r="F44" i="236"/>
  <c r="F51" i="236"/>
  <c r="O43" i="236"/>
  <c r="M49" i="236"/>
  <c r="M52" i="236"/>
  <c r="A52" i="236"/>
  <c r="F49" i="236"/>
  <c r="F37" i="236"/>
  <c r="E9" i="236"/>
  <c r="F30" i="236"/>
  <c r="F34" i="236"/>
  <c r="M34" i="236"/>
  <c r="E6" i="236"/>
  <c r="F43" i="236"/>
  <c r="F41" i="236"/>
  <c r="M37" i="236"/>
  <c r="F42" i="236"/>
  <c r="E14" i="236"/>
  <c r="A34" i="236"/>
  <c r="L13" i="236"/>
  <c r="L25" i="236"/>
  <c r="E26" i="236"/>
  <c r="F38" i="236"/>
  <c r="F46" i="236"/>
  <c r="E19" i="236"/>
  <c r="L22" i="236"/>
  <c r="F31" i="236"/>
  <c r="M22" i="236"/>
  <c r="F39" i="236"/>
  <c r="M46" i="236"/>
  <c r="N10" i="236"/>
  <c r="A16" i="236"/>
  <c r="L34" i="236"/>
  <c r="L31" i="236"/>
  <c r="E11" i="236"/>
  <c r="E16" i="236"/>
  <c r="M19" i="236"/>
  <c r="N25" i="236"/>
  <c r="O25" i="236" s="1"/>
  <c r="E28" i="236"/>
  <c r="M31" i="236"/>
  <c r="M43" i="236"/>
  <c r="N13" i="236"/>
  <c r="O16" i="236" s="1"/>
  <c r="F20" i="236"/>
  <c r="N7" i="236"/>
  <c r="E12" i="236"/>
  <c r="L16" i="236"/>
  <c r="F32" i="236"/>
  <c r="A19" i="236"/>
  <c r="C19" i="236" s="1"/>
  <c r="A22" i="236"/>
  <c r="A25" i="236"/>
  <c r="M28" i="236"/>
  <c r="N34" i="236"/>
  <c r="O34" i="236" s="1"/>
  <c r="M40" i="236"/>
  <c r="F45" i="236"/>
  <c r="O22" i="236"/>
  <c r="O13" i="236"/>
  <c r="O46" i="236"/>
  <c r="O31" i="236"/>
  <c r="L49" i="236"/>
  <c r="E17" i="236"/>
  <c r="E21" i="236"/>
  <c r="E30" i="236"/>
  <c r="E39" i="236"/>
  <c r="F17" i="236"/>
  <c r="F26" i="236"/>
  <c r="E25" i="236"/>
  <c r="L28" i="236"/>
  <c r="A31" i="236"/>
  <c r="E34" i="236"/>
  <c r="L37" i="236"/>
  <c r="A40" i="236"/>
  <c r="E43" i="236"/>
  <c r="L46" i="236"/>
  <c r="A49" i="236"/>
  <c r="E18" i="236"/>
  <c r="E23" i="236"/>
  <c r="E27" i="236"/>
  <c r="E32" i="236"/>
  <c r="E36" i="236"/>
  <c r="E41" i="236"/>
  <c r="E45" i="236"/>
  <c r="E50" i="236"/>
  <c r="E22" i="236"/>
  <c r="A28" i="236"/>
  <c r="E31" i="236"/>
  <c r="A37" i="236"/>
  <c r="E40" i="236"/>
  <c r="L43" i="236"/>
  <c r="A46" i="236"/>
  <c r="C58" i="236" s="1"/>
  <c r="E49" i="236"/>
  <c r="A10" i="236"/>
  <c r="B10" i="236" s="1"/>
  <c r="E20" i="236"/>
  <c r="E24" i="236"/>
  <c r="E29" i="236"/>
  <c r="E33" i="236"/>
  <c r="E38" i="236"/>
  <c r="E42" i="236"/>
  <c r="E47" i="236"/>
  <c r="E51" i="236"/>
  <c r="E15" i="236"/>
  <c r="E35" i="236"/>
  <c r="E44" i="236"/>
  <c r="E48" i="236"/>
  <c r="F21" i="236"/>
  <c r="O58" i="85" l="1"/>
  <c r="O58" i="14"/>
  <c r="E54" i="85"/>
  <c r="E54" i="14"/>
  <c r="E54" i="101"/>
  <c r="B43" i="236"/>
  <c r="B22" i="236"/>
  <c r="C43" i="236"/>
  <c r="C25" i="236"/>
  <c r="B16" i="236"/>
  <c r="B19" i="236"/>
  <c r="O37" i="236"/>
  <c r="O10" i="236"/>
  <c r="O28" i="236"/>
  <c r="B25" i="236"/>
  <c r="C34" i="236"/>
  <c r="C37" i="236"/>
  <c r="B37" i="236"/>
  <c r="C49" i="236"/>
  <c r="B49" i="236"/>
  <c r="B52" i="236"/>
  <c r="B34" i="236"/>
  <c r="C28" i="236"/>
  <c r="B28" i="236"/>
  <c r="C22" i="236"/>
  <c r="C52" i="236"/>
  <c r="C40" i="236"/>
  <c r="B40" i="236"/>
  <c r="C31" i="236"/>
  <c r="B31" i="236"/>
  <c r="C46" i="236"/>
  <c r="B46" i="236"/>
  <c r="B13" i="236"/>
  <c r="H41" i="105" l="1"/>
  <c r="I41" i="105"/>
  <c r="H42" i="105"/>
  <c r="I42" i="105"/>
  <c r="H43" i="105"/>
  <c r="I43" i="105"/>
  <c r="H44" i="105"/>
  <c r="I44" i="105"/>
  <c r="H45" i="105"/>
  <c r="I45" i="105"/>
  <c r="H46" i="105"/>
  <c r="I46" i="105"/>
  <c r="H47" i="105"/>
  <c r="I47" i="105"/>
  <c r="H48" i="105"/>
  <c r="I48" i="105"/>
  <c r="H49" i="105"/>
  <c r="I49" i="105"/>
  <c r="H50" i="105"/>
  <c r="I50" i="105"/>
  <c r="H51" i="105"/>
  <c r="I51" i="105"/>
  <c r="H52" i="105"/>
  <c r="I52" i="105"/>
  <c r="I52" i="221"/>
  <c r="H52" i="221"/>
  <c r="K52" i="44" l="1"/>
  <c r="L55" i="44" s="1"/>
  <c r="K52" i="234"/>
  <c r="L55" i="234" s="1"/>
  <c r="K52" i="98"/>
  <c r="L55" i="98" s="1"/>
  <c r="K52" i="99"/>
  <c r="L55" i="99" s="1"/>
  <c r="K52" i="100"/>
  <c r="L55" i="100" s="1"/>
  <c r="K52" i="103"/>
  <c r="L55" i="103" s="1"/>
  <c r="K52" i="104"/>
  <c r="L55" i="104" s="1"/>
  <c r="K52" i="105"/>
  <c r="L55" i="105" s="1"/>
  <c r="K52" i="106"/>
  <c r="L55" i="106" s="1"/>
  <c r="K52" i="107"/>
  <c r="L55" i="107" s="1"/>
  <c r="K52" i="30"/>
  <c r="L55" i="30" s="1"/>
  <c r="K52" i="31"/>
  <c r="L55" i="31" s="1"/>
  <c r="K52" i="38"/>
  <c r="L55" i="38" s="1"/>
  <c r="K52" i="222"/>
  <c r="L55" i="222" s="1"/>
  <c r="K52" i="223"/>
  <c r="L55" i="223" s="1"/>
  <c r="K52" i="224"/>
  <c r="L55" i="224" s="1"/>
  <c r="K52" i="225"/>
  <c r="L55" i="225" s="1"/>
  <c r="K52" i="32"/>
  <c r="L55" i="32" s="1"/>
  <c r="K52" i="45"/>
  <c r="L55" i="45" s="1"/>
  <c r="K52" i="46"/>
  <c r="L55" i="46" s="1"/>
  <c r="K52" i="118"/>
  <c r="L55" i="118" s="1"/>
  <c r="K52" i="119"/>
  <c r="L55" i="119" s="1"/>
  <c r="K52" i="37"/>
  <c r="L55" i="37" s="1"/>
  <c r="K52" i="229"/>
  <c r="L55" i="229" s="1"/>
  <c r="K52" i="7"/>
  <c r="L55" i="7" s="1"/>
  <c r="K52" i="74"/>
  <c r="L55" i="74" s="1"/>
  <c r="K52" i="35"/>
  <c r="L55" i="35" s="1"/>
  <c r="K52" i="36"/>
  <c r="L55" i="36" s="1"/>
  <c r="K52" i="5"/>
  <c r="L55" i="5" s="1"/>
  <c r="K52" i="6"/>
  <c r="L55" i="6" s="1"/>
  <c r="K52" i="82"/>
  <c r="L55" i="82" s="1"/>
  <c r="K52" i="83"/>
  <c r="L55" i="83" s="1"/>
  <c r="K52" i="147"/>
  <c r="L55" i="147" s="1"/>
  <c r="K52" i="235"/>
  <c r="L55" i="235" s="1"/>
  <c r="K52" i="233"/>
  <c r="L55" i="233" s="1"/>
  <c r="K52" i="232"/>
  <c r="L55" i="232" s="1"/>
  <c r="K52" i="228"/>
  <c r="L55" i="228" s="1"/>
  <c r="K52" i="227"/>
  <c r="L55" i="227" s="1"/>
  <c r="K52" i="226"/>
  <c r="L55" i="226" s="1"/>
  <c r="K52" i="65"/>
  <c r="L55" i="65" s="1"/>
  <c r="K52" i="66"/>
  <c r="L55" i="66" s="1"/>
  <c r="K52" i="68"/>
  <c r="L55" i="68" s="1"/>
  <c r="K52" i="69"/>
  <c r="L55" i="69" s="1"/>
  <c r="K52" i="13"/>
  <c r="L55" i="13" s="1"/>
  <c r="K52" i="41"/>
  <c r="L55" i="41" s="1"/>
  <c r="K52" i="42"/>
  <c r="L55" i="42" s="1"/>
  <c r="K52" i="43"/>
  <c r="L55" i="43" s="1"/>
  <c r="K52" i="211"/>
  <c r="L55" i="211" s="1"/>
  <c r="K52" i="219"/>
  <c r="L55" i="219" s="1"/>
  <c r="K52" i="76"/>
  <c r="L55" i="76" s="1"/>
  <c r="K52" i="77"/>
  <c r="L55" i="77" s="1"/>
  <c r="K52" i="78"/>
  <c r="L55" i="78" s="1"/>
  <c r="K52" i="79"/>
  <c r="L55" i="79" s="1"/>
  <c r="K52" i="75"/>
  <c r="L55" i="75" s="1"/>
  <c r="K52" i="216"/>
  <c r="L55" i="216" s="1"/>
  <c r="K52" i="55"/>
  <c r="L55" i="55" s="1"/>
  <c r="M52" i="56"/>
  <c r="L52" i="56"/>
  <c r="K52" i="58"/>
  <c r="L55" i="58" s="1"/>
  <c r="K52" i="59"/>
  <c r="L55" i="59" s="1"/>
  <c r="K52" i="27"/>
  <c r="L55" i="27" s="1"/>
  <c r="K52" i="28"/>
  <c r="L55" i="28" s="1"/>
  <c r="K52" i="29"/>
  <c r="L55" i="29" s="1"/>
  <c r="K52" i="214"/>
  <c r="L55" i="214" s="1"/>
  <c r="K52" i="215"/>
  <c r="L55" i="215" s="1"/>
  <c r="K52" i="81"/>
  <c r="L55" i="81" s="1"/>
  <c r="K52" i="3"/>
  <c r="L55" i="3" s="1"/>
  <c r="K52" i="8"/>
  <c r="L55" i="8" s="1"/>
  <c r="K52" i="9"/>
  <c r="L55" i="9" s="1"/>
  <c r="K52" i="11"/>
  <c r="L55" i="11" s="1"/>
  <c r="K52" i="12"/>
  <c r="L55" i="12" s="1"/>
  <c r="K52" i="25"/>
  <c r="L55" i="25" s="1"/>
  <c r="K52" i="33"/>
  <c r="L55" i="33" s="1"/>
  <c r="K52" i="39"/>
  <c r="L55" i="39" s="1"/>
  <c r="K52" i="16"/>
  <c r="L55" i="16" s="1"/>
  <c r="K52" i="17"/>
  <c r="L55" i="17" s="1"/>
  <c r="K52" i="18"/>
  <c r="L55" i="18" s="1"/>
  <c r="K52" i="19"/>
  <c r="L55" i="19" s="1"/>
  <c r="K52" i="21"/>
  <c r="L55" i="21" s="1"/>
  <c r="K52" i="22"/>
  <c r="L55" i="22" s="1"/>
  <c r="K52" i="23"/>
  <c r="L55" i="23" s="1"/>
  <c r="K52" i="24"/>
  <c r="L55" i="24" s="1"/>
  <c r="K52" i="60"/>
  <c r="L55" i="60" s="1"/>
  <c r="K52" i="61"/>
  <c r="L55" i="61" s="1"/>
  <c r="K52" i="62"/>
  <c r="L55" i="62" s="1"/>
  <c r="K52" i="63"/>
  <c r="L55" i="63" s="1"/>
  <c r="K52" i="48"/>
  <c r="L55" i="48" s="1"/>
  <c r="K52" i="49"/>
  <c r="L55" i="49" s="1"/>
  <c r="M52" i="52"/>
  <c r="L52" i="52"/>
  <c r="M52" i="53"/>
  <c r="L52" i="53"/>
  <c r="K52" i="71"/>
  <c r="L55" i="71" s="1"/>
  <c r="K52" i="72"/>
  <c r="L55" i="72" s="1"/>
  <c r="K52" i="87"/>
  <c r="L55" i="87" s="1"/>
  <c r="K52" i="88"/>
  <c r="L55" i="88" s="1"/>
  <c r="K52" i="89"/>
  <c r="L55" i="89" s="1"/>
  <c r="K52" i="91"/>
  <c r="L55" i="91" s="1"/>
  <c r="K52" i="92"/>
  <c r="L55" i="92" s="1"/>
  <c r="K52" i="93"/>
  <c r="L55" i="93" s="1"/>
  <c r="K52" i="95"/>
  <c r="L55" i="95" s="1"/>
  <c r="K52" i="96"/>
  <c r="L55" i="96" s="1"/>
  <c r="K52" i="108"/>
  <c r="L55" i="108" s="1"/>
  <c r="K52" i="110"/>
  <c r="L55" i="110" s="1"/>
  <c r="K52" i="111"/>
  <c r="L55" i="111" s="1"/>
  <c r="K52" i="112"/>
  <c r="L55" i="112" s="1"/>
  <c r="K52" i="127"/>
  <c r="K52" i="113"/>
  <c r="L55" i="113" s="1"/>
  <c r="K52" i="115"/>
  <c r="L55" i="115" s="1"/>
  <c r="K52" i="116"/>
  <c r="L55" i="116" s="1"/>
  <c r="K52" i="125"/>
  <c r="L55" i="125" s="1"/>
  <c r="K52" i="126"/>
  <c r="L55" i="126" s="1"/>
  <c r="K52" i="121"/>
  <c r="L55" i="121" s="1"/>
  <c r="K52" i="122"/>
  <c r="L55" i="122" s="1"/>
  <c r="K52" i="123"/>
  <c r="L55" i="123" s="1"/>
  <c r="K52" i="129"/>
  <c r="L55" i="129" s="1"/>
  <c r="K52" i="130"/>
  <c r="L55" i="130" s="1"/>
  <c r="K52" i="134"/>
  <c r="L55" i="134" s="1"/>
  <c r="K52" i="145"/>
  <c r="L55" i="145" s="1"/>
  <c r="K52" i="146"/>
  <c r="L55" i="146" s="1"/>
  <c r="K52" i="149"/>
  <c r="L55" i="149" s="1"/>
  <c r="K52" i="150"/>
  <c r="L55" i="150" s="1"/>
  <c r="K52" i="151"/>
  <c r="L55" i="151" s="1"/>
  <c r="K52" i="152"/>
  <c r="L55" i="152" s="1"/>
  <c r="K52" i="153"/>
  <c r="L55" i="153" s="1"/>
  <c r="K52" i="154"/>
  <c r="L55" i="154" s="1"/>
  <c r="K52" i="155"/>
  <c r="L55" i="155" s="1"/>
  <c r="K52" i="156"/>
  <c r="L55" i="156" s="1"/>
  <c r="K52" i="158"/>
  <c r="L55" i="158" s="1"/>
  <c r="K52" i="159"/>
  <c r="L55" i="159" s="1"/>
  <c r="K52" i="160"/>
  <c r="L55" i="160" s="1"/>
  <c r="K52" i="161"/>
  <c r="L55" i="161" s="1"/>
  <c r="K52" i="162"/>
  <c r="L55" i="162" s="1"/>
  <c r="K52" i="163"/>
  <c r="L55" i="163" s="1"/>
  <c r="K52" i="164"/>
  <c r="L55" i="164" s="1"/>
  <c r="K52" i="165"/>
  <c r="L55" i="165" s="1"/>
  <c r="K52" i="167"/>
  <c r="L55" i="167" s="1"/>
  <c r="K52" i="166"/>
  <c r="L55" i="166" s="1"/>
  <c r="K52" i="176"/>
  <c r="L55" i="176" s="1"/>
  <c r="K52" i="177"/>
  <c r="L55" i="177" s="1"/>
  <c r="K52" i="178"/>
  <c r="L55" i="178" s="1"/>
  <c r="K52" i="168"/>
  <c r="L55" i="168" s="1"/>
  <c r="K52" i="169"/>
  <c r="L55" i="169" s="1"/>
  <c r="K52" i="170"/>
  <c r="L55" i="170" s="1"/>
  <c r="K52" i="171"/>
  <c r="L55" i="171" s="1"/>
  <c r="K52" i="172"/>
  <c r="L55" i="172" s="1"/>
  <c r="K52" i="173"/>
  <c r="L55" i="173" s="1"/>
  <c r="K52" i="174"/>
  <c r="L55" i="174" s="1"/>
  <c r="K52" i="179"/>
  <c r="L55" i="179" s="1"/>
  <c r="K52" i="180"/>
  <c r="L55" i="180" s="1"/>
  <c r="K52" i="182"/>
  <c r="L55" i="182" s="1"/>
  <c r="K52" i="183"/>
  <c r="L55" i="183" s="1"/>
  <c r="K52" i="185"/>
  <c r="L55" i="185" s="1"/>
  <c r="K52" i="186"/>
  <c r="L55" i="186" s="1"/>
  <c r="K52" i="187"/>
  <c r="L55" i="187" s="1"/>
  <c r="K52" i="188"/>
  <c r="L55" i="188" s="1"/>
  <c r="K52" i="189"/>
  <c r="L55" i="189" s="1"/>
  <c r="K52" i="190"/>
  <c r="L55" i="190" s="1"/>
  <c r="K52" i="191"/>
  <c r="L55" i="191" s="1"/>
  <c r="K52" i="193"/>
  <c r="L55" i="193" s="1"/>
  <c r="K52" i="194"/>
  <c r="L55" i="194" s="1"/>
  <c r="K52" i="195"/>
  <c r="L55" i="195" s="1"/>
  <c r="K52" i="196"/>
  <c r="L55" i="196" s="1"/>
  <c r="K52" i="230"/>
  <c r="L55" i="230" s="1"/>
  <c r="K52" i="231"/>
  <c r="L55" i="231" s="1"/>
  <c r="K52" i="197"/>
  <c r="L55" i="197" s="1"/>
  <c r="K52" i="198"/>
  <c r="L55" i="198" s="1"/>
  <c r="K52" i="199"/>
  <c r="L55" i="199" s="1"/>
  <c r="K52" i="201"/>
  <c r="L55" i="201" s="1"/>
  <c r="K52" i="202"/>
  <c r="L55" i="202" s="1"/>
  <c r="K52" i="203"/>
  <c r="L55" i="203" s="1"/>
  <c r="K52" i="204"/>
  <c r="L55" i="204" s="1"/>
  <c r="K52" i="205"/>
  <c r="L55" i="205" s="1"/>
  <c r="K52" i="207"/>
  <c r="L55" i="207" s="1"/>
  <c r="K52" i="208"/>
  <c r="L55" i="208" s="1"/>
  <c r="K52" i="73"/>
  <c r="L55" i="73" s="1"/>
  <c r="D52" i="44"/>
  <c r="D52" i="234"/>
  <c r="D52" i="98"/>
  <c r="D52" i="99"/>
  <c r="D52" i="100"/>
  <c r="D52" i="103"/>
  <c r="D52" i="104"/>
  <c r="D52" i="105"/>
  <c r="D52" i="106"/>
  <c r="D52" i="107"/>
  <c r="D52" i="30"/>
  <c r="D52" i="31"/>
  <c r="D52" i="38"/>
  <c r="D52" i="222"/>
  <c r="D52" i="223"/>
  <c r="D52" i="224"/>
  <c r="D52" i="225"/>
  <c r="D52" i="32"/>
  <c r="D52" i="45"/>
  <c r="D52" i="46"/>
  <c r="D52" i="118"/>
  <c r="D52" i="119"/>
  <c r="D52" i="37"/>
  <c r="D52" i="229"/>
  <c r="D52" i="7"/>
  <c r="D52" i="74"/>
  <c r="D52" i="35"/>
  <c r="D52" i="36"/>
  <c r="D52" i="5"/>
  <c r="D52" i="6"/>
  <c r="D52" i="82"/>
  <c r="D52" i="83"/>
  <c r="D52" i="147"/>
  <c r="D52" i="235"/>
  <c r="D52" i="233"/>
  <c r="D52" i="232"/>
  <c r="D52" i="228"/>
  <c r="D52" i="227"/>
  <c r="D52" i="226"/>
  <c r="D52" i="65"/>
  <c r="D52" i="66"/>
  <c r="D52" i="68"/>
  <c r="D52" i="69"/>
  <c r="D52" i="13"/>
  <c r="D52" i="41"/>
  <c r="D52" i="42"/>
  <c r="D52" i="43"/>
  <c r="D52" i="211"/>
  <c r="D52" i="219"/>
  <c r="D52" i="76"/>
  <c r="D52" i="77"/>
  <c r="D52" i="78"/>
  <c r="D52" i="79"/>
  <c r="D52" i="75"/>
  <c r="D52" i="216"/>
  <c r="D52" i="55"/>
  <c r="D52" i="56"/>
  <c r="D52" i="58"/>
  <c r="D52" i="59"/>
  <c r="D52" i="27"/>
  <c r="D52" i="28"/>
  <c r="D52" i="29"/>
  <c r="D52" i="214"/>
  <c r="D52" i="215"/>
  <c r="D52" i="81"/>
  <c r="D52" i="3"/>
  <c r="D52" i="8"/>
  <c r="D52" i="9"/>
  <c r="D52" i="11"/>
  <c r="D52" i="12"/>
  <c r="D52" i="25"/>
  <c r="D52" i="33"/>
  <c r="D52" i="39"/>
  <c r="D52" i="16"/>
  <c r="D52" i="17"/>
  <c r="D52" i="18"/>
  <c r="D52" i="19"/>
  <c r="D52" i="21"/>
  <c r="D52" i="22"/>
  <c r="D52" i="23"/>
  <c r="D52" i="24"/>
  <c r="D52" i="60"/>
  <c r="D52" i="61"/>
  <c r="D52" i="62"/>
  <c r="D52" i="63"/>
  <c r="D52" i="48"/>
  <c r="D52" i="49"/>
  <c r="D52" i="52"/>
  <c r="D52" i="53"/>
  <c r="D52" i="70"/>
  <c r="D52" i="71"/>
  <c r="D52" i="72"/>
  <c r="D52" i="87"/>
  <c r="D52" i="88"/>
  <c r="D52" i="89"/>
  <c r="D52" i="91"/>
  <c r="D52" i="92"/>
  <c r="D52" i="93"/>
  <c r="D52" i="95"/>
  <c r="D52" i="96"/>
  <c r="D52" i="108"/>
  <c r="D52" i="110"/>
  <c r="D52" i="111"/>
  <c r="D52" i="112"/>
  <c r="D52" i="127"/>
  <c r="D52" i="113"/>
  <c r="D52" i="115"/>
  <c r="D52" i="116"/>
  <c r="D52" i="125"/>
  <c r="D52" i="126"/>
  <c r="D52" i="121"/>
  <c r="D52" i="122"/>
  <c r="D52" i="123"/>
  <c r="D52" i="129"/>
  <c r="D52" i="130"/>
  <c r="D52" i="134"/>
  <c r="D52" i="145"/>
  <c r="D52" i="146"/>
  <c r="D52" i="149"/>
  <c r="D52" i="150"/>
  <c r="D52" i="151"/>
  <c r="D52" i="152"/>
  <c r="D52" i="153"/>
  <c r="D52" i="154"/>
  <c r="D52" i="155"/>
  <c r="D52" i="156"/>
  <c r="D52" i="158"/>
  <c r="D52" i="159"/>
  <c r="D52" i="160"/>
  <c r="D52" i="161"/>
  <c r="D52" i="162"/>
  <c r="D52" i="163"/>
  <c r="D52" i="164"/>
  <c r="D52" i="165"/>
  <c r="D52" i="167"/>
  <c r="D52" i="166"/>
  <c r="D52" i="176"/>
  <c r="D52" i="177"/>
  <c r="D52" i="178"/>
  <c r="D52" i="168"/>
  <c r="D52" i="169"/>
  <c r="D52" i="170"/>
  <c r="D52" i="171"/>
  <c r="D52" i="172"/>
  <c r="D52" i="173"/>
  <c r="D52" i="174"/>
  <c r="D52" i="179"/>
  <c r="D52" i="180"/>
  <c r="D52" i="182"/>
  <c r="D52" i="183"/>
  <c r="D52" i="185"/>
  <c r="D52" i="186"/>
  <c r="D52" i="187"/>
  <c r="D52" i="188"/>
  <c r="D52" i="189"/>
  <c r="D52" i="190"/>
  <c r="D52" i="191"/>
  <c r="D52" i="193"/>
  <c r="D52" i="194"/>
  <c r="D52" i="195"/>
  <c r="D52" i="196"/>
  <c r="D52" i="230"/>
  <c r="D52" i="231"/>
  <c r="D52" i="197"/>
  <c r="D52" i="198"/>
  <c r="D52" i="199"/>
  <c r="D52" i="201"/>
  <c r="D52" i="202"/>
  <c r="D52" i="203"/>
  <c r="D52" i="204"/>
  <c r="D52" i="205"/>
  <c r="D52" i="207"/>
  <c r="D52" i="208"/>
  <c r="D52" i="73"/>
  <c r="J52" i="44"/>
  <c r="J52" i="234"/>
  <c r="I52" i="97"/>
  <c r="H52" i="97"/>
  <c r="D52" i="97" s="1"/>
  <c r="J52" i="98"/>
  <c r="J52" i="99"/>
  <c r="J52" i="100"/>
  <c r="I52" i="101"/>
  <c r="D52" i="102"/>
  <c r="J52" i="103"/>
  <c r="J52" i="104"/>
  <c r="J52" i="105"/>
  <c r="J52" i="106"/>
  <c r="J52" i="107"/>
  <c r="J52" i="30"/>
  <c r="J52" i="31"/>
  <c r="J52" i="38"/>
  <c r="J52" i="222"/>
  <c r="J52" i="223"/>
  <c r="J52" i="224"/>
  <c r="J52" i="225"/>
  <c r="J52" i="32"/>
  <c r="J52" i="45"/>
  <c r="J52" i="46"/>
  <c r="I52" i="117"/>
  <c r="H52" i="117"/>
  <c r="D52" i="117" s="1"/>
  <c r="J52" i="118"/>
  <c r="J52" i="119"/>
  <c r="J52" i="37"/>
  <c r="J52" i="229"/>
  <c r="J52" i="7"/>
  <c r="J52" i="74"/>
  <c r="I52" i="34"/>
  <c r="H52" i="34"/>
  <c r="J52" i="35"/>
  <c r="J52" i="36"/>
  <c r="I52" i="4"/>
  <c r="H52" i="4"/>
  <c r="J52" i="5"/>
  <c r="J52" i="6"/>
  <c r="J52" i="82"/>
  <c r="J52" i="83"/>
  <c r="J52" i="147"/>
  <c r="J52" i="235"/>
  <c r="J52" i="233"/>
  <c r="J52" i="232"/>
  <c r="J52" i="228"/>
  <c r="J52" i="227"/>
  <c r="J52" i="226"/>
  <c r="I52" i="64"/>
  <c r="H52" i="64"/>
  <c r="D52" i="64" s="1"/>
  <c r="J52" i="65"/>
  <c r="J52" i="66"/>
  <c r="I52" i="67"/>
  <c r="H52" i="67"/>
  <c r="D52" i="67" s="1"/>
  <c r="J52" i="68"/>
  <c r="J52" i="69"/>
  <c r="J52" i="13"/>
  <c r="I52" i="40"/>
  <c r="H52" i="40"/>
  <c r="J52" i="41"/>
  <c r="J52" i="42"/>
  <c r="J52" i="43"/>
  <c r="J52" i="211"/>
  <c r="J52" i="219"/>
  <c r="J52" i="76"/>
  <c r="J52" i="77"/>
  <c r="J52" i="78"/>
  <c r="J52" i="79"/>
  <c r="J52" i="75"/>
  <c r="J52" i="216"/>
  <c r="I52" i="54"/>
  <c r="H52" i="54"/>
  <c r="D52" i="54" s="1"/>
  <c r="J52" i="55"/>
  <c r="J52" i="56"/>
  <c r="I52" i="57"/>
  <c r="H52" i="57"/>
  <c r="D52" i="57" s="1"/>
  <c r="J52" i="58"/>
  <c r="J52" i="59"/>
  <c r="I52" i="26"/>
  <c r="H52" i="26"/>
  <c r="J52" i="27"/>
  <c r="J52" i="28"/>
  <c r="J52" i="29"/>
  <c r="I52" i="213"/>
  <c r="H52" i="213"/>
  <c r="J52" i="214"/>
  <c r="J52" i="215"/>
  <c r="J52" i="81"/>
  <c r="J52" i="3"/>
  <c r="J52" i="8"/>
  <c r="J52" i="9"/>
  <c r="I52" i="10"/>
  <c r="H52" i="10"/>
  <c r="D52" i="10" s="1"/>
  <c r="J52" i="11"/>
  <c r="J52" i="12"/>
  <c r="J52" i="25"/>
  <c r="J52" i="33"/>
  <c r="J52" i="39"/>
  <c r="I52" i="15"/>
  <c r="H52" i="15"/>
  <c r="D52" i="15" s="1"/>
  <c r="J52" i="16"/>
  <c r="J52" i="17"/>
  <c r="J52" i="18"/>
  <c r="J52" i="19"/>
  <c r="I52" i="20"/>
  <c r="H52" i="20"/>
  <c r="H52" i="14" s="1"/>
  <c r="D52" i="14" s="1"/>
  <c r="J52" i="21"/>
  <c r="J52" i="22"/>
  <c r="J52" i="23"/>
  <c r="J52" i="24"/>
  <c r="J52" i="60"/>
  <c r="J52" i="61"/>
  <c r="J52" i="62"/>
  <c r="J52" i="63"/>
  <c r="I52" i="47"/>
  <c r="H52" i="47"/>
  <c r="D52" i="47" s="1"/>
  <c r="J52" i="48"/>
  <c r="J52" i="49"/>
  <c r="I52" i="51"/>
  <c r="H52" i="51"/>
  <c r="D52" i="51" s="1"/>
  <c r="J52" i="52"/>
  <c r="J52" i="53"/>
  <c r="I52" i="70"/>
  <c r="H52" i="70"/>
  <c r="J52" i="71"/>
  <c r="J52" i="72"/>
  <c r="D52" i="86"/>
  <c r="J52" i="87"/>
  <c r="J52" i="88"/>
  <c r="J52" i="89"/>
  <c r="I52" i="90"/>
  <c r="H52" i="90"/>
  <c r="D52" i="90" s="1"/>
  <c r="J52" i="91"/>
  <c r="J52" i="92"/>
  <c r="J52" i="93"/>
  <c r="I52" i="94"/>
  <c r="H52" i="94"/>
  <c r="J52" i="95"/>
  <c r="J52" i="96"/>
  <c r="J52" i="108"/>
  <c r="I52" i="109"/>
  <c r="H52" i="109"/>
  <c r="D52" i="109" s="1"/>
  <c r="J52" i="110"/>
  <c r="J52" i="111"/>
  <c r="J52" i="112"/>
  <c r="J52" i="127"/>
  <c r="J52" i="113"/>
  <c r="I52" i="114"/>
  <c r="H52" i="114"/>
  <c r="D52" i="114" s="1"/>
  <c r="J52" i="115"/>
  <c r="J52" i="116"/>
  <c r="I52" i="124"/>
  <c r="H52" i="124"/>
  <c r="D52" i="124" s="1"/>
  <c r="J52" i="125"/>
  <c r="J52" i="126"/>
  <c r="I52" i="120"/>
  <c r="H52" i="120"/>
  <c r="D52" i="120" s="1"/>
  <c r="J52" i="121"/>
  <c r="J52" i="122"/>
  <c r="J52" i="123"/>
  <c r="I52" i="128"/>
  <c r="H52" i="128"/>
  <c r="J52" i="129"/>
  <c r="J52" i="130"/>
  <c r="J52" i="134"/>
  <c r="J52" i="145"/>
  <c r="J52" i="146"/>
  <c r="I52" i="148"/>
  <c r="H52" i="148"/>
  <c r="J52" i="149"/>
  <c r="J52" i="150"/>
  <c r="J52" i="151"/>
  <c r="J52" i="152"/>
  <c r="J52" i="153"/>
  <c r="J52" i="154"/>
  <c r="J52" i="155"/>
  <c r="J52" i="156"/>
  <c r="I52" i="157"/>
  <c r="H52" i="157"/>
  <c r="D52" i="157" s="1"/>
  <c r="J52" i="158"/>
  <c r="J52" i="159"/>
  <c r="J52" i="160"/>
  <c r="J52" i="161"/>
  <c r="J52" i="162"/>
  <c r="J52" i="163"/>
  <c r="J52" i="164"/>
  <c r="J52" i="165"/>
  <c r="J52" i="167"/>
  <c r="J52" i="166"/>
  <c r="J52" i="176"/>
  <c r="J52" i="177"/>
  <c r="J52" i="178"/>
  <c r="J52" i="168"/>
  <c r="J52" i="169"/>
  <c r="J52" i="170"/>
  <c r="J52" i="171"/>
  <c r="J52" i="172"/>
  <c r="J52" i="173"/>
  <c r="J52" i="174"/>
  <c r="J52" i="179"/>
  <c r="J52" i="180"/>
  <c r="I52" i="181"/>
  <c r="H52" i="181"/>
  <c r="D52" i="181" s="1"/>
  <c r="J52" i="182"/>
  <c r="J52" i="183"/>
  <c r="I52" i="184"/>
  <c r="H52" i="184"/>
  <c r="J52" i="185"/>
  <c r="J52" i="186"/>
  <c r="J52" i="187"/>
  <c r="J52" i="188"/>
  <c r="J52" i="189"/>
  <c r="J52" i="190"/>
  <c r="J52" i="191"/>
  <c r="J52" i="193"/>
  <c r="J52" i="194"/>
  <c r="J52" i="195"/>
  <c r="J52" i="196"/>
  <c r="J52" i="230"/>
  <c r="J52" i="231"/>
  <c r="J52" i="197"/>
  <c r="J52" i="198"/>
  <c r="J52" i="199"/>
  <c r="I52" i="200"/>
  <c r="H52" i="200"/>
  <c r="J52" i="201"/>
  <c r="J52" i="202"/>
  <c r="J52" i="203"/>
  <c r="J52" i="204"/>
  <c r="J52" i="205"/>
  <c r="I52" i="206"/>
  <c r="H52" i="206"/>
  <c r="J52" i="207"/>
  <c r="J52" i="208"/>
  <c r="J52" i="73"/>
  <c r="J52" i="34" l="1"/>
  <c r="J52" i="4"/>
  <c r="E53" i="120"/>
  <c r="E53" i="115"/>
  <c r="E53" i="160"/>
  <c r="E53" i="25"/>
  <c r="E53" i="158"/>
  <c r="E53" i="24"/>
  <c r="E53" i="188"/>
  <c r="E53" i="89"/>
  <c r="E53" i="27"/>
  <c r="E53" i="145"/>
  <c r="E53" i="168"/>
  <c r="E53" i="87"/>
  <c r="E53" i="12"/>
  <c r="E53" i="157"/>
  <c r="E53" i="51"/>
  <c r="E53" i="185"/>
  <c r="E53" i="11"/>
  <c r="E53" i="109"/>
  <c r="E53" i="156"/>
  <c r="E53" i="55"/>
  <c r="E53" i="170"/>
  <c r="E53" i="33"/>
  <c r="E53" i="169"/>
  <c r="E53" i="59"/>
  <c r="E53" i="197"/>
  <c r="E53" i="58"/>
  <c r="E53" i="112"/>
  <c r="E53" i="230"/>
  <c r="E53" i="111"/>
  <c r="E53" i="88"/>
  <c r="E53" i="134"/>
  <c r="E53" i="196"/>
  <c r="E53" i="176"/>
  <c r="E53" i="123"/>
  <c r="E53" i="71"/>
  <c r="E53" i="8"/>
  <c r="E53" i="10"/>
  <c r="E53" i="207"/>
  <c r="E53" i="195"/>
  <c r="E53" i="180"/>
  <c r="E53" i="166"/>
  <c r="E53" i="154"/>
  <c r="E53" i="122"/>
  <c r="E53" i="108"/>
  <c r="E53" i="70"/>
  <c r="E53" i="21"/>
  <c r="E53" i="3"/>
  <c r="E53" i="75"/>
  <c r="E53" i="183"/>
  <c r="E53" i="14"/>
  <c r="E53" i="208"/>
  <c r="E53" i="155"/>
  <c r="E53" i="110"/>
  <c r="E53" i="22"/>
  <c r="E53" i="216"/>
  <c r="E53" i="47"/>
  <c r="E53" i="205"/>
  <c r="E53" i="194"/>
  <c r="E53" i="179"/>
  <c r="E53" i="167"/>
  <c r="E53" i="153"/>
  <c r="E53" i="121"/>
  <c r="E53" i="96"/>
  <c r="E53" i="53"/>
  <c r="E53" i="19"/>
  <c r="E53" i="81"/>
  <c r="E53" i="199"/>
  <c r="E53" i="146"/>
  <c r="E53" i="198"/>
  <c r="E53" i="113"/>
  <c r="E53" i="186"/>
  <c r="E53" i="159"/>
  <c r="E53" i="127"/>
  <c r="E53" i="54"/>
  <c r="E53" i="178"/>
  <c r="E53" i="130"/>
  <c r="E53" i="177"/>
  <c r="E53" i="72"/>
  <c r="E53" i="9"/>
  <c r="E53" i="174"/>
  <c r="E53" i="152"/>
  <c r="E53" i="52"/>
  <c r="E53" i="215"/>
  <c r="E53" i="203"/>
  <c r="E53" i="191"/>
  <c r="E53" i="173"/>
  <c r="E53" i="164"/>
  <c r="E53" i="151"/>
  <c r="E53" i="126"/>
  <c r="E53" i="93"/>
  <c r="E53" i="49"/>
  <c r="E53" i="17"/>
  <c r="E53" i="214"/>
  <c r="J52" i="114"/>
  <c r="E53" i="202"/>
  <c r="E52" i="190"/>
  <c r="E53" i="190"/>
  <c r="E53" i="172"/>
  <c r="E53" i="163"/>
  <c r="E53" i="150"/>
  <c r="E53" i="125"/>
  <c r="E53" i="92"/>
  <c r="E53" i="48"/>
  <c r="E52" i="16"/>
  <c r="E53" i="16"/>
  <c r="E53" i="29"/>
  <c r="E53" i="161"/>
  <c r="E53" i="62"/>
  <c r="E53" i="61"/>
  <c r="E53" i="90"/>
  <c r="E53" i="60"/>
  <c r="E53" i="56"/>
  <c r="E53" i="129"/>
  <c r="E53" i="23"/>
  <c r="E53" i="124"/>
  <c r="E53" i="204"/>
  <c r="E53" i="193"/>
  <c r="E53" i="165"/>
  <c r="E53" i="95"/>
  <c r="E53" i="18"/>
  <c r="E53" i="114"/>
  <c r="E53" i="15"/>
  <c r="E53" i="57"/>
  <c r="E53" i="201"/>
  <c r="E53" i="189"/>
  <c r="E53" i="171"/>
  <c r="E53" i="162"/>
  <c r="E53" i="149"/>
  <c r="E53" i="116"/>
  <c r="E52" i="91"/>
  <c r="E53" i="91"/>
  <c r="E53" i="63"/>
  <c r="E53" i="39"/>
  <c r="E53" i="28"/>
  <c r="E53" i="231"/>
  <c r="E53" i="187"/>
  <c r="E53" i="182"/>
  <c r="E53" i="181"/>
  <c r="E53" i="86"/>
  <c r="E53" i="69"/>
  <c r="E53" i="68"/>
  <c r="E53" i="6"/>
  <c r="E53" i="103"/>
  <c r="E53" i="102"/>
  <c r="E53" i="79"/>
  <c r="E53" i="66"/>
  <c r="E53" i="5"/>
  <c r="E53" i="225"/>
  <c r="E53" i="100"/>
  <c r="E53" i="82"/>
  <c r="E53" i="78"/>
  <c r="E53" i="65"/>
  <c r="E53" i="36"/>
  <c r="E53" i="224"/>
  <c r="E53" i="99"/>
  <c r="E53" i="77"/>
  <c r="E53" i="226"/>
  <c r="E53" i="35"/>
  <c r="E53" i="223"/>
  <c r="E53" i="98"/>
  <c r="E53" i="13"/>
  <c r="E53" i="45"/>
  <c r="E53" i="76"/>
  <c r="E53" i="227"/>
  <c r="E53" i="74"/>
  <c r="E53" i="222"/>
  <c r="E53" i="234"/>
  <c r="E53" i="73"/>
  <c r="E53" i="104"/>
  <c r="E53" i="219"/>
  <c r="E53" i="228"/>
  <c r="E53" i="7"/>
  <c r="E53" i="38"/>
  <c r="E53" i="44"/>
  <c r="E53" i="32"/>
  <c r="E53" i="97"/>
  <c r="E53" i="211"/>
  <c r="E53" i="232"/>
  <c r="E52" i="229"/>
  <c r="E53" i="229"/>
  <c r="E53" i="67"/>
  <c r="E53" i="64"/>
  <c r="E53" i="43"/>
  <c r="E53" i="37"/>
  <c r="E53" i="117"/>
  <c r="E53" i="42"/>
  <c r="E53" i="235"/>
  <c r="E52" i="119"/>
  <c r="E53" i="119"/>
  <c r="E53" i="107"/>
  <c r="E53" i="83"/>
  <c r="E53" i="46"/>
  <c r="E53" i="105"/>
  <c r="E53" i="41"/>
  <c r="E53" i="147"/>
  <c r="E53" i="118"/>
  <c r="E53" i="106"/>
  <c r="E53" i="233"/>
  <c r="E53" i="31"/>
  <c r="E53" i="30"/>
  <c r="D52" i="206"/>
  <c r="D52" i="200"/>
  <c r="J52" i="200"/>
  <c r="D52" i="184"/>
  <c r="J52" i="181"/>
  <c r="J52" i="148"/>
  <c r="D52" i="148"/>
  <c r="D52" i="128"/>
  <c r="J52" i="128"/>
  <c r="J52" i="120"/>
  <c r="J52" i="109"/>
  <c r="J52" i="94"/>
  <c r="D52" i="94"/>
  <c r="I52" i="85"/>
  <c r="H52" i="85"/>
  <c r="D52" i="85" s="1"/>
  <c r="J52" i="86"/>
  <c r="J52" i="70"/>
  <c r="J52" i="47"/>
  <c r="I52" i="14"/>
  <c r="J52" i="14" s="1"/>
  <c r="D52" i="20"/>
  <c r="J52" i="15"/>
  <c r="J52" i="10"/>
  <c r="J52" i="213"/>
  <c r="D52" i="213"/>
  <c r="J52" i="26"/>
  <c r="D52" i="26"/>
  <c r="J52" i="54"/>
  <c r="J52" i="40"/>
  <c r="D52" i="40"/>
  <c r="J52" i="67"/>
  <c r="D52" i="4"/>
  <c r="D52" i="34"/>
  <c r="J52" i="117"/>
  <c r="J52" i="221"/>
  <c r="D52" i="221"/>
  <c r="J52" i="206"/>
  <c r="J52" i="184"/>
  <c r="J52" i="157"/>
  <c r="J52" i="124"/>
  <c r="J52" i="51"/>
  <c r="J52" i="57"/>
  <c r="J52" i="64"/>
  <c r="J52" i="102"/>
  <c r="J52" i="97"/>
  <c r="J52" i="90"/>
  <c r="J52" i="20"/>
  <c r="H52" i="101"/>
  <c r="D51" i="233"/>
  <c r="E52" i="233" s="1"/>
  <c r="D51" i="232"/>
  <c r="E52" i="232" s="1"/>
  <c r="D51" i="228"/>
  <c r="E52" i="228" s="1"/>
  <c r="D51" i="227"/>
  <c r="E52" i="227" s="1"/>
  <c r="D51" i="226"/>
  <c r="E52" i="226" s="1"/>
  <c r="D51" i="234"/>
  <c r="E52" i="234" s="1"/>
  <c r="D51" i="222"/>
  <c r="E52" i="222" s="1"/>
  <c r="D51" i="223"/>
  <c r="E52" i="223" s="1"/>
  <c r="D51" i="224"/>
  <c r="E52" i="224" s="1"/>
  <c r="D51" i="225"/>
  <c r="E52" i="225" s="1"/>
  <c r="D51" i="65"/>
  <c r="E52" i="65" s="1"/>
  <c r="D51" i="66"/>
  <c r="E52" i="66" s="1"/>
  <c r="D51" i="68"/>
  <c r="E52" i="68" s="1"/>
  <c r="D51" i="69"/>
  <c r="E52" i="69" s="1"/>
  <c r="D51" i="13"/>
  <c r="E52" i="13" s="1"/>
  <c r="D51" i="41"/>
  <c r="D51" i="42"/>
  <c r="E52" i="42" s="1"/>
  <c r="D51" i="43"/>
  <c r="E52" i="43" s="1"/>
  <c r="D51" i="211"/>
  <c r="E52" i="211" s="1"/>
  <c r="D51" i="219"/>
  <c r="E52" i="219" s="1"/>
  <c r="D51" i="76"/>
  <c r="E52" i="76" s="1"/>
  <c r="D51" i="77"/>
  <c r="E52" i="77" s="1"/>
  <c r="D51" i="78"/>
  <c r="E52" i="78" s="1"/>
  <c r="D51" i="79"/>
  <c r="E52" i="79" s="1"/>
  <c r="D51" i="32"/>
  <c r="E52" i="32" s="1"/>
  <c r="D51" i="75"/>
  <c r="E52" i="75" s="1"/>
  <c r="D51" i="216"/>
  <c r="E52" i="216" s="1"/>
  <c r="D51" i="55"/>
  <c r="E52" i="55" s="1"/>
  <c r="D51" i="56"/>
  <c r="E52" i="56" s="1"/>
  <c r="D51" i="58"/>
  <c r="E52" i="58" s="1"/>
  <c r="D51" i="59"/>
  <c r="E52" i="59" s="1"/>
  <c r="D51" i="27"/>
  <c r="E52" i="27" s="1"/>
  <c r="D51" i="28"/>
  <c r="E52" i="28" s="1"/>
  <c r="D51" i="29"/>
  <c r="E52" i="29" s="1"/>
  <c r="D51" i="214"/>
  <c r="E52" i="214" s="1"/>
  <c r="D51" i="215"/>
  <c r="E52" i="215" s="1"/>
  <c r="D51" i="118"/>
  <c r="E52" i="118" s="1"/>
  <c r="D51" i="119"/>
  <c r="D51" i="7"/>
  <c r="E52" i="7" s="1"/>
  <c r="D51" i="73"/>
  <c r="E52" i="73" s="1"/>
  <c r="D51" i="74"/>
  <c r="E52" i="74" s="1"/>
  <c r="D51" i="35"/>
  <c r="E52" i="35" s="1"/>
  <c r="D51" i="36"/>
  <c r="E52" i="36" s="1"/>
  <c r="D51" i="81"/>
  <c r="E52" i="81" s="1"/>
  <c r="D51" i="3"/>
  <c r="E52" i="3" s="1"/>
  <c r="D51" i="44"/>
  <c r="E52" i="44" s="1"/>
  <c r="D51" i="45"/>
  <c r="E52" i="45" s="1"/>
  <c r="D51" i="46"/>
  <c r="E52" i="46" s="1"/>
  <c r="D51" i="5"/>
  <c r="E52" i="5" s="1"/>
  <c r="D51" i="6"/>
  <c r="E52" i="6" s="1"/>
  <c r="D51" i="8"/>
  <c r="E52" i="8" s="1"/>
  <c r="D51" i="37"/>
  <c r="E52" i="37" s="1"/>
  <c r="D51" i="229"/>
  <c r="D51" i="9"/>
  <c r="E52" i="9" s="1"/>
  <c r="D51" i="11"/>
  <c r="E52" i="11" s="1"/>
  <c r="D51" i="12"/>
  <c r="E52" i="12" s="1"/>
  <c r="D51" i="30"/>
  <c r="E52" i="30" s="1"/>
  <c r="D51" i="31"/>
  <c r="E52" i="31" s="1"/>
  <c r="D51" i="25"/>
  <c r="E52" i="25" s="1"/>
  <c r="D51" i="33"/>
  <c r="E52" i="33" s="1"/>
  <c r="D51" i="39"/>
  <c r="E52" i="39" s="1"/>
  <c r="D51" i="16"/>
  <c r="D51" i="17"/>
  <c r="E52" i="17" s="1"/>
  <c r="D51" i="18"/>
  <c r="E52" i="18" s="1"/>
  <c r="D51" i="19"/>
  <c r="E52" i="19" s="1"/>
  <c r="D51" i="21"/>
  <c r="E52" i="21" s="1"/>
  <c r="D51" i="22"/>
  <c r="E52" i="22" s="1"/>
  <c r="D51" i="23"/>
  <c r="E52" i="23" s="1"/>
  <c r="D51" i="24"/>
  <c r="E52" i="24" s="1"/>
  <c r="D51" i="60"/>
  <c r="E52" i="60" s="1"/>
  <c r="D51" i="61"/>
  <c r="E52" i="61" s="1"/>
  <c r="D51" i="62"/>
  <c r="E52" i="62" s="1"/>
  <c r="D51" i="63"/>
  <c r="E52" i="63" s="1"/>
  <c r="D51" i="48"/>
  <c r="E52" i="48" s="1"/>
  <c r="D51" i="49"/>
  <c r="E52" i="49" s="1"/>
  <c r="D51" i="52"/>
  <c r="E52" i="52" s="1"/>
  <c r="D51" i="53"/>
  <c r="E52" i="53" s="1"/>
  <c r="D51" i="71"/>
  <c r="E52" i="71" s="1"/>
  <c r="D51" i="72"/>
  <c r="E52" i="72" s="1"/>
  <c r="D51" i="82"/>
  <c r="E52" i="82" s="1"/>
  <c r="D51" i="83"/>
  <c r="E52" i="83" s="1"/>
  <c r="D51" i="87"/>
  <c r="E52" i="87" s="1"/>
  <c r="D51" i="88"/>
  <c r="E52" i="88" s="1"/>
  <c r="D51" i="89"/>
  <c r="E52" i="89" s="1"/>
  <c r="D51" i="91"/>
  <c r="D51" i="92"/>
  <c r="E52" i="92" s="1"/>
  <c r="D51" i="93"/>
  <c r="E52" i="93" s="1"/>
  <c r="D51" i="95"/>
  <c r="E52" i="95" s="1"/>
  <c r="D51" i="96"/>
  <c r="E52" i="96" s="1"/>
  <c r="D51" i="98"/>
  <c r="E52" i="98" s="1"/>
  <c r="D51" i="99"/>
  <c r="E52" i="99" s="1"/>
  <c r="D51" i="100"/>
  <c r="E52" i="100" s="1"/>
  <c r="D51" i="103"/>
  <c r="E52" i="103" s="1"/>
  <c r="D51" i="104"/>
  <c r="E52" i="104" s="1"/>
  <c r="D51" i="106"/>
  <c r="E52" i="106" s="1"/>
  <c r="D51" i="107"/>
  <c r="E52" i="107" s="1"/>
  <c r="D51" i="108"/>
  <c r="E52" i="108" s="1"/>
  <c r="D51" i="110"/>
  <c r="E52" i="110" s="1"/>
  <c r="D51" i="111"/>
  <c r="E52" i="111" s="1"/>
  <c r="D51" i="112"/>
  <c r="E52" i="112" s="1"/>
  <c r="D51" i="127"/>
  <c r="E52" i="127" s="1"/>
  <c r="D51" i="113"/>
  <c r="E52" i="113" s="1"/>
  <c r="D51" i="115"/>
  <c r="E52" i="115" s="1"/>
  <c r="D51" i="116"/>
  <c r="E52" i="116" s="1"/>
  <c r="D51" i="125"/>
  <c r="E52" i="125" s="1"/>
  <c r="D51" i="126"/>
  <c r="E52" i="126" s="1"/>
  <c r="D51" i="121"/>
  <c r="E52" i="121" s="1"/>
  <c r="D51" i="122"/>
  <c r="E52" i="122" s="1"/>
  <c r="D51" i="123"/>
  <c r="E52" i="123" s="1"/>
  <c r="D51" i="129"/>
  <c r="E52" i="129" s="1"/>
  <c r="D51" i="130"/>
  <c r="E52" i="130" s="1"/>
  <c r="D51" i="134"/>
  <c r="E52" i="134" s="1"/>
  <c r="D51" i="145"/>
  <c r="E52" i="145" s="1"/>
  <c r="D51" i="146"/>
  <c r="E52" i="146" s="1"/>
  <c r="D51" i="147"/>
  <c r="E52" i="147" s="1"/>
  <c r="D51" i="235"/>
  <c r="E52" i="235" s="1"/>
  <c r="D51" i="149"/>
  <c r="E52" i="149" s="1"/>
  <c r="D51" i="150"/>
  <c r="E52" i="150" s="1"/>
  <c r="D51" i="151"/>
  <c r="E52" i="151" s="1"/>
  <c r="D51" i="152"/>
  <c r="E52" i="152" s="1"/>
  <c r="D51" i="153"/>
  <c r="E52" i="153" s="1"/>
  <c r="D51" i="154"/>
  <c r="E52" i="154" s="1"/>
  <c r="D51" i="155"/>
  <c r="E52" i="155" s="1"/>
  <c r="D51" i="156"/>
  <c r="E52" i="156" s="1"/>
  <c r="D51" i="158"/>
  <c r="E52" i="158" s="1"/>
  <c r="D51" i="159"/>
  <c r="E52" i="159" s="1"/>
  <c r="D51" i="160"/>
  <c r="E52" i="160" s="1"/>
  <c r="D51" i="161"/>
  <c r="E52" i="161" s="1"/>
  <c r="D51" i="162"/>
  <c r="E52" i="162" s="1"/>
  <c r="D51" i="163"/>
  <c r="E52" i="163" s="1"/>
  <c r="D51" i="164"/>
  <c r="E52" i="164" s="1"/>
  <c r="D51" i="165"/>
  <c r="E52" i="165" s="1"/>
  <c r="D51" i="167"/>
  <c r="E52" i="167" s="1"/>
  <c r="D51" i="166"/>
  <c r="E52" i="166" s="1"/>
  <c r="D51" i="176"/>
  <c r="E52" i="176" s="1"/>
  <c r="D51" i="177"/>
  <c r="E52" i="177" s="1"/>
  <c r="D51" i="178"/>
  <c r="E52" i="178" s="1"/>
  <c r="D51" i="168"/>
  <c r="E52" i="168" s="1"/>
  <c r="D51" i="169"/>
  <c r="E52" i="169" s="1"/>
  <c r="D51" i="170"/>
  <c r="E52" i="170" s="1"/>
  <c r="D51" i="171"/>
  <c r="E52" i="171" s="1"/>
  <c r="D51" i="172"/>
  <c r="E52" i="172" s="1"/>
  <c r="D51" i="173"/>
  <c r="E52" i="173" s="1"/>
  <c r="D51" i="174"/>
  <c r="E52" i="174" s="1"/>
  <c r="D51" i="179"/>
  <c r="E52" i="179" s="1"/>
  <c r="D51" i="180"/>
  <c r="E52" i="180" s="1"/>
  <c r="D51" i="182"/>
  <c r="E52" i="182" s="1"/>
  <c r="D51" i="183"/>
  <c r="E52" i="183" s="1"/>
  <c r="D51" i="185"/>
  <c r="E52" i="185" s="1"/>
  <c r="D51" i="186"/>
  <c r="E52" i="186" s="1"/>
  <c r="D51" i="187"/>
  <c r="E52" i="187" s="1"/>
  <c r="D51" i="188"/>
  <c r="E52" i="188" s="1"/>
  <c r="D51" i="189"/>
  <c r="E52" i="189" s="1"/>
  <c r="D51" i="190"/>
  <c r="D51" i="191"/>
  <c r="E52" i="191" s="1"/>
  <c r="D51" i="193"/>
  <c r="E52" i="193" s="1"/>
  <c r="D51" i="194"/>
  <c r="E52" i="194" s="1"/>
  <c r="D51" i="195"/>
  <c r="E52" i="195" s="1"/>
  <c r="D51" i="196"/>
  <c r="E52" i="196" s="1"/>
  <c r="D51" i="230"/>
  <c r="E52" i="230" s="1"/>
  <c r="D51" i="231"/>
  <c r="E52" i="231" s="1"/>
  <c r="D51" i="197"/>
  <c r="E52" i="197" s="1"/>
  <c r="D51" i="198"/>
  <c r="E52" i="198" s="1"/>
  <c r="D51" i="199"/>
  <c r="E52" i="199" s="1"/>
  <c r="D51" i="201"/>
  <c r="E52" i="201" s="1"/>
  <c r="D51" i="202"/>
  <c r="E52" i="202" s="1"/>
  <c r="D51" i="203"/>
  <c r="E52" i="203" s="1"/>
  <c r="D51" i="204"/>
  <c r="E52" i="204" s="1"/>
  <c r="D51" i="205"/>
  <c r="E52" i="205" s="1"/>
  <c r="D51" i="207"/>
  <c r="E52" i="207" s="1"/>
  <c r="D51" i="208"/>
  <c r="E52" i="208" s="1"/>
  <c r="D51" i="38"/>
  <c r="E52" i="38" s="1"/>
  <c r="J51" i="233"/>
  <c r="J51" i="232"/>
  <c r="J51" i="228"/>
  <c r="J51" i="227"/>
  <c r="J51" i="226"/>
  <c r="J51" i="234"/>
  <c r="I51" i="221"/>
  <c r="H51" i="221"/>
  <c r="D51" i="221" s="1"/>
  <c r="J51" i="222"/>
  <c r="J51" i="223"/>
  <c r="J51" i="224"/>
  <c r="J51" i="225"/>
  <c r="I51" i="64"/>
  <c r="H51" i="64"/>
  <c r="J51" i="65"/>
  <c r="J51" i="66"/>
  <c r="I51" i="67"/>
  <c r="H51" i="67"/>
  <c r="J51" i="68"/>
  <c r="J51" i="69"/>
  <c r="J51" i="13"/>
  <c r="I51" i="40"/>
  <c r="H51" i="40"/>
  <c r="D51" i="40" s="1"/>
  <c r="J51" i="41"/>
  <c r="J51" i="42"/>
  <c r="J51" i="43"/>
  <c r="J51" i="211"/>
  <c r="J51" i="219"/>
  <c r="J51" i="76"/>
  <c r="J51" i="77"/>
  <c r="J51" i="78"/>
  <c r="J51" i="79"/>
  <c r="J51" i="32"/>
  <c r="J51" i="75"/>
  <c r="J51" i="216"/>
  <c r="I51" i="54"/>
  <c r="H51" i="54"/>
  <c r="J51" i="55"/>
  <c r="J51" i="56"/>
  <c r="I51" i="57"/>
  <c r="H51" i="57"/>
  <c r="J51" i="58"/>
  <c r="J51" i="59"/>
  <c r="I51" i="26"/>
  <c r="H51" i="26"/>
  <c r="D51" i="26" s="1"/>
  <c r="J51" i="27"/>
  <c r="J51" i="28"/>
  <c r="J51" i="29"/>
  <c r="I51" i="213"/>
  <c r="H51" i="213"/>
  <c r="J51" i="214"/>
  <c r="J51" i="215"/>
  <c r="I51" i="117"/>
  <c r="H51" i="117"/>
  <c r="J51" i="118"/>
  <c r="J51" i="119"/>
  <c r="J51" i="7"/>
  <c r="J51" i="73"/>
  <c r="J51" i="74"/>
  <c r="I51" i="34"/>
  <c r="H51" i="34"/>
  <c r="J51" i="35"/>
  <c r="J51" i="36"/>
  <c r="J51" i="81"/>
  <c r="J51" i="3"/>
  <c r="J51" i="44"/>
  <c r="J51" i="45"/>
  <c r="J51" i="46"/>
  <c r="I51" i="4"/>
  <c r="H51" i="4"/>
  <c r="J51" i="5"/>
  <c r="J51" i="6"/>
  <c r="J51" i="8"/>
  <c r="J51" i="37"/>
  <c r="J51" i="229"/>
  <c r="J51" i="9"/>
  <c r="I51" i="10"/>
  <c r="H51" i="10"/>
  <c r="J51" i="11"/>
  <c r="J51" i="12"/>
  <c r="J51" i="30"/>
  <c r="J51" i="31"/>
  <c r="J51" i="25"/>
  <c r="J51" i="33"/>
  <c r="J51" i="39"/>
  <c r="I51" i="15"/>
  <c r="H51" i="15"/>
  <c r="D51" i="15" s="1"/>
  <c r="E52" i="15" s="1"/>
  <c r="J51" i="16"/>
  <c r="J51" i="17"/>
  <c r="J51" i="18"/>
  <c r="J51" i="19"/>
  <c r="I51" i="20"/>
  <c r="H51" i="20"/>
  <c r="D51" i="20" s="1"/>
  <c r="J51" i="21"/>
  <c r="J51" i="22"/>
  <c r="J51" i="23"/>
  <c r="J51" i="24"/>
  <c r="J51" i="60"/>
  <c r="J51" i="61"/>
  <c r="J51" i="62"/>
  <c r="J51" i="63"/>
  <c r="I51" i="47"/>
  <c r="H51" i="47"/>
  <c r="J51" i="48"/>
  <c r="J51" i="49"/>
  <c r="I51" i="51"/>
  <c r="H51" i="51"/>
  <c r="J51" i="52"/>
  <c r="J51" i="53"/>
  <c r="I51" i="70"/>
  <c r="H51" i="70"/>
  <c r="J51" i="71"/>
  <c r="J51" i="72"/>
  <c r="J51" i="82"/>
  <c r="J51" i="83"/>
  <c r="J51" i="87"/>
  <c r="J51" i="88"/>
  <c r="J51" i="89"/>
  <c r="I51" i="90"/>
  <c r="H51" i="90"/>
  <c r="J51" i="91"/>
  <c r="J51" i="92"/>
  <c r="J51" i="93"/>
  <c r="I51" i="94"/>
  <c r="H51" i="94"/>
  <c r="J51" i="95"/>
  <c r="J51" i="96"/>
  <c r="I51" i="97"/>
  <c r="H51" i="97"/>
  <c r="J51" i="98"/>
  <c r="J51" i="99"/>
  <c r="J51" i="100"/>
  <c r="D51" i="102"/>
  <c r="E52" i="102" s="1"/>
  <c r="J51" i="103"/>
  <c r="J51" i="104"/>
  <c r="D51" i="105"/>
  <c r="E52" i="105" s="1"/>
  <c r="J51" i="106"/>
  <c r="J51" i="107"/>
  <c r="J51" i="108"/>
  <c r="I51" i="109"/>
  <c r="H51" i="109"/>
  <c r="J51" i="110"/>
  <c r="J51" i="111"/>
  <c r="J51" i="112"/>
  <c r="J51" i="127"/>
  <c r="J51" i="113"/>
  <c r="I51" i="114"/>
  <c r="H51" i="114"/>
  <c r="J51" i="115"/>
  <c r="J51" i="116"/>
  <c r="I51" i="124"/>
  <c r="H51" i="124"/>
  <c r="D51" i="124" s="1"/>
  <c r="E52" i="124" s="1"/>
  <c r="J51" i="125"/>
  <c r="J51" i="126"/>
  <c r="I51" i="120"/>
  <c r="H51" i="120"/>
  <c r="J51" i="121"/>
  <c r="J51" i="122"/>
  <c r="J51" i="123"/>
  <c r="I51" i="128"/>
  <c r="H51" i="128"/>
  <c r="D51" i="128" s="1"/>
  <c r="J51" i="129"/>
  <c r="J51" i="130"/>
  <c r="J51" i="134"/>
  <c r="J51" i="145"/>
  <c r="J51" i="146"/>
  <c r="J51" i="147"/>
  <c r="J51" i="235"/>
  <c r="I51" i="148"/>
  <c r="H51" i="148"/>
  <c r="D51" i="148" s="1"/>
  <c r="J51" i="149"/>
  <c r="J51" i="150"/>
  <c r="J51" i="151"/>
  <c r="J51" i="152"/>
  <c r="J51" i="153"/>
  <c r="J51" i="154"/>
  <c r="J51" i="155"/>
  <c r="J51" i="156"/>
  <c r="I51" i="157"/>
  <c r="H51" i="157"/>
  <c r="D51" i="157" s="1"/>
  <c r="E52" i="157" s="1"/>
  <c r="J51" i="158"/>
  <c r="J51" i="159"/>
  <c r="J51" i="160"/>
  <c r="J51" i="161"/>
  <c r="J51" i="162"/>
  <c r="J51" i="163"/>
  <c r="J51" i="164"/>
  <c r="J51" i="165"/>
  <c r="J51" i="167"/>
  <c r="J51" i="166"/>
  <c r="J51" i="176"/>
  <c r="J51" i="177"/>
  <c r="J51" i="178"/>
  <c r="J51" i="168"/>
  <c r="J51" i="169"/>
  <c r="J51" i="170"/>
  <c r="J51" i="171"/>
  <c r="J51" i="172"/>
  <c r="J51" i="173"/>
  <c r="J51" i="174"/>
  <c r="J51" i="179"/>
  <c r="J51" i="180"/>
  <c r="I51" i="181"/>
  <c r="H51" i="181"/>
  <c r="J51" i="182"/>
  <c r="J51" i="183"/>
  <c r="I51" i="184"/>
  <c r="H51" i="184"/>
  <c r="D51" i="184" s="1"/>
  <c r="J51" i="185"/>
  <c r="J51" i="186"/>
  <c r="J51" i="187"/>
  <c r="J51" i="188"/>
  <c r="J51" i="189"/>
  <c r="J51" i="190"/>
  <c r="J51" i="191"/>
  <c r="J51" i="193"/>
  <c r="J51" i="194"/>
  <c r="J51" i="195"/>
  <c r="J51" i="196"/>
  <c r="J51" i="230"/>
  <c r="J51" i="231"/>
  <c r="J51" i="197"/>
  <c r="J51" i="198"/>
  <c r="J51" i="199"/>
  <c r="I51" i="200"/>
  <c r="H51" i="200"/>
  <c r="D51" i="200" s="1"/>
  <c r="J51" i="201"/>
  <c r="J51" i="202"/>
  <c r="J51" i="203"/>
  <c r="J51" i="204"/>
  <c r="J51" i="205"/>
  <c r="I51" i="206"/>
  <c r="H51" i="206"/>
  <c r="D51" i="206" s="1"/>
  <c r="J51" i="207"/>
  <c r="J51" i="208"/>
  <c r="J51" i="38"/>
  <c r="E52" i="20" l="1"/>
  <c r="E53" i="20"/>
  <c r="E52" i="184"/>
  <c r="E53" i="184"/>
  <c r="E52" i="128"/>
  <c r="E53" i="128"/>
  <c r="E52" i="148"/>
  <c r="E53" i="148"/>
  <c r="E52" i="26"/>
  <c r="E53" i="26"/>
  <c r="E53" i="94"/>
  <c r="E52" i="206"/>
  <c r="E53" i="206"/>
  <c r="E53" i="213"/>
  <c r="E52" i="200"/>
  <c r="E53" i="200"/>
  <c r="E53" i="85"/>
  <c r="E52" i="221"/>
  <c r="E53" i="221"/>
  <c r="E52" i="41"/>
  <c r="E53" i="34"/>
  <c r="E53" i="4"/>
  <c r="E52" i="40"/>
  <c r="E53" i="40"/>
  <c r="D51" i="114"/>
  <c r="E52" i="114" s="1"/>
  <c r="J51" i="109"/>
  <c r="J52" i="85"/>
  <c r="D51" i="70"/>
  <c r="E52" i="70" s="1"/>
  <c r="D51" i="51"/>
  <c r="E52" i="51" s="1"/>
  <c r="D51" i="10"/>
  <c r="E52" i="10" s="1"/>
  <c r="D51" i="57"/>
  <c r="E52" i="57" s="1"/>
  <c r="J51" i="54"/>
  <c r="D51" i="67"/>
  <c r="E52" i="67" s="1"/>
  <c r="D51" i="64"/>
  <c r="E52" i="64" s="1"/>
  <c r="D51" i="117"/>
  <c r="E52" i="117" s="1"/>
  <c r="D52" i="101"/>
  <c r="J52" i="101"/>
  <c r="I51" i="101"/>
  <c r="J51" i="102"/>
  <c r="J51" i="128"/>
  <c r="J51" i="10"/>
  <c r="J51" i="97"/>
  <c r="J51" i="51"/>
  <c r="J51" i="34"/>
  <c r="J51" i="117"/>
  <c r="D51" i="181"/>
  <c r="E52" i="181" s="1"/>
  <c r="J51" i="157"/>
  <c r="J51" i="148"/>
  <c r="D51" i="120"/>
  <c r="E52" i="120" s="1"/>
  <c r="D51" i="109"/>
  <c r="E52" i="109" s="1"/>
  <c r="J51" i="105"/>
  <c r="H51" i="101"/>
  <c r="D51" i="101" s="1"/>
  <c r="D51" i="97"/>
  <c r="E52" i="97" s="1"/>
  <c r="D51" i="94"/>
  <c r="E52" i="94" s="1"/>
  <c r="I51" i="85"/>
  <c r="J51" i="90"/>
  <c r="D51" i="90"/>
  <c r="E52" i="90" s="1"/>
  <c r="H51" i="85"/>
  <c r="D51" i="86"/>
  <c r="E52" i="86" s="1"/>
  <c r="J51" i="86"/>
  <c r="D51" i="47"/>
  <c r="E52" i="47" s="1"/>
  <c r="I51" i="14"/>
  <c r="D51" i="4"/>
  <c r="E52" i="4" s="1"/>
  <c r="J51" i="4"/>
  <c r="D51" i="34"/>
  <c r="E52" i="34" s="1"/>
  <c r="J51" i="213"/>
  <c r="D51" i="213"/>
  <c r="E52" i="213" s="1"/>
  <c r="J51" i="26"/>
  <c r="D51" i="54"/>
  <c r="E52" i="54" s="1"/>
  <c r="J51" i="67"/>
  <c r="J51" i="200"/>
  <c r="J51" i="206"/>
  <c r="J51" i="221"/>
  <c r="J51" i="114"/>
  <c r="H51" i="14"/>
  <c r="J51" i="15"/>
  <c r="J51" i="70"/>
  <c r="J51" i="57"/>
  <c r="J51" i="120"/>
  <c r="J51" i="20"/>
  <c r="J51" i="94"/>
  <c r="J51" i="124"/>
  <c r="J51" i="184"/>
  <c r="J51" i="181"/>
  <c r="J51" i="64"/>
  <c r="J51" i="47"/>
  <c r="J51" i="40"/>
  <c r="E52" i="101" l="1"/>
  <c r="E53" i="101"/>
  <c r="D51" i="85"/>
  <c r="E52" i="85" s="1"/>
  <c r="D51" i="14"/>
  <c r="E52" i="14" s="1"/>
  <c r="J51" i="101"/>
  <c r="J51" i="85"/>
  <c r="J51" i="14"/>
  <c r="J50" i="235" l="1"/>
  <c r="N52" i="235" s="1"/>
  <c r="O55" i="235" s="1"/>
  <c r="D50" i="235"/>
  <c r="A52" i="235" s="1"/>
  <c r="B55" i="235" s="1"/>
  <c r="K49" i="235"/>
  <c r="L52" i="235" s="1"/>
  <c r="J49" i="235"/>
  <c r="D49" i="235"/>
  <c r="J48" i="235"/>
  <c r="D48" i="235"/>
  <c r="J47" i="235"/>
  <c r="N49" i="235" s="1"/>
  <c r="D47" i="235"/>
  <c r="K46" i="235"/>
  <c r="M58" i="235" s="1"/>
  <c r="J46" i="235"/>
  <c r="D46" i="235"/>
  <c r="J45" i="235"/>
  <c r="D45" i="235"/>
  <c r="F57" i="235" s="1"/>
  <c r="J44" i="235"/>
  <c r="D44" i="235"/>
  <c r="F56" i="235" s="1"/>
  <c r="K43" i="235"/>
  <c r="M55" i="235" s="1"/>
  <c r="J43" i="235"/>
  <c r="D43" i="235"/>
  <c r="F55" i="235" s="1"/>
  <c r="J42" i="235"/>
  <c r="D42" i="235"/>
  <c r="F54" i="235" s="1"/>
  <c r="J41" i="235"/>
  <c r="D41" i="235"/>
  <c r="K40" i="235"/>
  <c r="M52" i="235" s="1"/>
  <c r="J40" i="235"/>
  <c r="D40" i="235"/>
  <c r="F52" i="235" s="1"/>
  <c r="J39" i="235"/>
  <c r="D39" i="235"/>
  <c r="F51" i="235" s="1"/>
  <c r="J38" i="235"/>
  <c r="D38" i="235"/>
  <c r="K37" i="235"/>
  <c r="J37" i="235"/>
  <c r="D37" i="235"/>
  <c r="F49" i="235" s="1"/>
  <c r="J36" i="235"/>
  <c r="D36" i="235"/>
  <c r="J35" i="235"/>
  <c r="D35" i="235"/>
  <c r="K34" i="235"/>
  <c r="J34" i="235"/>
  <c r="D34" i="235"/>
  <c r="J33" i="235"/>
  <c r="D33" i="235"/>
  <c r="J32" i="235"/>
  <c r="D32" i="235"/>
  <c r="K31" i="235"/>
  <c r="J31" i="235"/>
  <c r="D31" i="235"/>
  <c r="J30" i="235"/>
  <c r="D30" i="235"/>
  <c r="J29" i="235"/>
  <c r="D29" i="235"/>
  <c r="K28" i="235"/>
  <c r="J28" i="235"/>
  <c r="D28" i="235"/>
  <c r="J27" i="235"/>
  <c r="D27" i="235"/>
  <c r="J26" i="235"/>
  <c r="D26" i="235"/>
  <c r="K25" i="235"/>
  <c r="J25" i="235"/>
  <c r="D25" i="235"/>
  <c r="J24" i="235"/>
  <c r="D24" i="235"/>
  <c r="J23" i="235"/>
  <c r="D23" i="235"/>
  <c r="K22" i="235"/>
  <c r="J22" i="235"/>
  <c r="D22" i="235"/>
  <c r="J21" i="235"/>
  <c r="D21" i="235"/>
  <c r="J20" i="235"/>
  <c r="D20" i="235"/>
  <c r="K19" i="235"/>
  <c r="J19" i="235"/>
  <c r="D19" i="235"/>
  <c r="J18" i="235"/>
  <c r="D18" i="235"/>
  <c r="J17" i="235"/>
  <c r="D17" i="235"/>
  <c r="K16" i="235"/>
  <c r="J16" i="235"/>
  <c r="D16" i="235"/>
  <c r="J15" i="235"/>
  <c r="D15" i="235"/>
  <c r="J14" i="235"/>
  <c r="D14" i="235"/>
  <c r="K13" i="235"/>
  <c r="J13" i="235"/>
  <c r="D13" i="235"/>
  <c r="J12" i="235"/>
  <c r="D12" i="235"/>
  <c r="J11" i="235"/>
  <c r="D11" i="235"/>
  <c r="K10" i="235"/>
  <c r="J10" i="235"/>
  <c r="D10" i="235"/>
  <c r="J9" i="235"/>
  <c r="D9" i="235"/>
  <c r="J8" i="235"/>
  <c r="D8" i="235"/>
  <c r="K7" i="235"/>
  <c r="J7" i="235"/>
  <c r="D7" i="235"/>
  <c r="J6" i="235"/>
  <c r="D6" i="235"/>
  <c r="J5" i="235"/>
  <c r="D5" i="235"/>
  <c r="A1" i="235"/>
  <c r="A1" i="30"/>
  <c r="D5" i="30"/>
  <c r="J5" i="30"/>
  <c r="D6" i="30"/>
  <c r="J6" i="30"/>
  <c r="D7" i="30"/>
  <c r="J7" i="30"/>
  <c r="D8" i="30"/>
  <c r="E8" i="30"/>
  <c r="J8" i="30"/>
  <c r="D9" i="30"/>
  <c r="J9" i="30"/>
  <c r="D10" i="30"/>
  <c r="J10" i="30"/>
  <c r="D11" i="30"/>
  <c r="J11" i="30"/>
  <c r="D12" i="30"/>
  <c r="J12" i="30"/>
  <c r="D13" i="30"/>
  <c r="E13" i="30" s="1"/>
  <c r="J13" i="30"/>
  <c r="D14" i="30"/>
  <c r="J14" i="30"/>
  <c r="D15" i="30"/>
  <c r="J15" i="30"/>
  <c r="D16" i="30"/>
  <c r="J16" i="30"/>
  <c r="D17" i="30"/>
  <c r="J17" i="30"/>
  <c r="D18" i="30"/>
  <c r="J18" i="30"/>
  <c r="D19" i="30"/>
  <c r="J19" i="30"/>
  <c r="D20" i="30"/>
  <c r="E20" i="30" s="1"/>
  <c r="J20" i="30"/>
  <c r="D21" i="30"/>
  <c r="F21" i="30"/>
  <c r="J21" i="30"/>
  <c r="D22" i="30"/>
  <c r="E23" i="30" s="1"/>
  <c r="J22" i="30"/>
  <c r="D23" i="30"/>
  <c r="J23" i="30"/>
  <c r="D24" i="30"/>
  <c r="E24" i="30" s="1"/>
  <c r="J24" i="30"/>
  <c r="D25" i="30"/>
  <c r="J25" i="30"/>
  <c r="D26" i="30"/>
  <c r="J26" i="30"/>
  <c r="D27" i="30"/>
  <c r="E28" i="30" s="1"/>
  <c r="J27" i="30"/>
  <c r="D28" i="30"/>
  <c r="J28" i="30"/>
  <c r="D29" i="30"/>
  <c r="J29" i="30"/>
  <c r="D30" i="30"/>
  <c r="E30" i="30" s="1"/>
  <c r="J30" i="30"/>
  <c r="D31" i="30"/>
  <c r="J31" i="30"/>
  <c r="D32" i="30"/>
  <c r="J32" i="30"/>
  <c r="D33" i="30"/>
  <c r="E34" i="30" s="1"/>
  <c r="J33" i="30"/>
  <c r="D34" i="30"/>
  <c r="F34" i="30" s="1"/>
  <c r="J34" i="30"/>
  <c r="D35" i="30"/>
  <c r="F35" i="30" s="1"/>
  <c r="J35" i="30"/>
  <c r="D36" i="30"/>
  <c r="J36" i="30"/>
  <c r="D37" i="30"/>
  <c r="J37" i="30"/>
  <c r="D38" i="30"/>
  <c r="J38" i="30"/>
  <c r="D39" i="30"/>
  <c r="F51" i="30" s="1"/>
  <c r="J39" i="30"/>
  <c r="D40" i="30"/>
  <c r="F52" i="30" s="1"/>
  <c r="J40" i="30"/>
  <c r="D41" i="30"/>
  <c r="F53" i="30" s="1"/>
  <c r="J41" i="30"/>
  <c r="D42" i="30"/>
  <c r="F54" i="30" s="1"/>
  <c r="J42" i="30"/>
  <c r="D43" i="30"/>
  <c r="F55" i="30" s="1"/>
  <c r="J43" i="30"/>
  <c r="D44" i="30"/>
  <c r="F56" i="30" s="1"/>
  <c r="J44" i="30"/>
  <c r="D45" i="30"/>
  <c r="F57" i="30" s="1"/>
  <c r="J45" i="30"/>
  <c r="D46" i="30"/>
  <c r="J46" i="30"/>
  <c r="D47" i="30"/>
  <c r="J47" i="30"/>
  <c r="D48" i="30"/>
  <c r="J48" i="30"/>
  <c r="D49" i="30"/>
  <c r="J49" i="30"/>
  <c r="D50" i="30"/>
  <c r="A52" i="30" s="1"/>
  <c r="B55" i="30" s="1"/>
  <c r="J50" i="30"/>
  <c r="N52" i="30" s="1"/>
  <c r="O55" i="30" s="1"/>
  <c r="D50" i="234"/>
  <c r="A52" i="234" s="1"/>
  <c r="B55" i="234" s="1"/>
  <c r="D50" i="233"/>
  <c r="A52" i="233" s="1"/>
  <c r="B55" i="233" s="1"/>
  <c r="D50" i="232"/>
  <c r="A52" i="232" s="1"/>
  <c r="B55" i="232" s="1"/>
  <c r="D50" i="228"/>
  <c r="A52" i="228" s="1"/>
  <c r="B55" i="228" s="1"/>
  <c r="D50" i="227"/>
  <c r="A52" i="227" s="1"/>
  <c r="B55" i="227" s="1"/>
  <c r="D50" i="226"/>
  <c r="A52" i="226" s="1"/>
  <c r="B55" i="226" s="1"/>
  <c r="D50" i="222"/>
  <c r="A52" i="222" s="1"/>
  <c r="B55" i="222" s="1"/>
  <c r="D50" i="223"/>
  <c r="A52" i="223" s="1"/>
  <c r="B55" i="223" s="1"/>
  <c r="D50" i="224"/>
  <c r="A52" i="224" s="1"/>
  <c r="B55" i="224" s="1"/>
  <c r="D50" i="225"/>
  <c r="A52" i="225" s="1"/>
  <c r="B55" i="225" s="1"/>
  <c r="D50" i="65"/>
  <c r="A52" i="65" s="1"/>
  <c r="B55" i="65" s="1"/>
  <c r="D50" i="66"/>
  <c r="A52" i="66" s="1"/>
  <c r="B55" i="66" s="1"/>
  <c r="D50" i="68"/>
  <c r="A52" i="68" s="1"/>
  <c r="B55" i="68" s="1"/>
  <c r="D50" i="69"/>
  <c r="A52" i="69" s="1"/>
  <c r="B55" i="69" s="1"/>
  <c r="D50" i="13"/>
  <c r="A52" i="13" s="1"/>
  <c r="B55" i="13" s="1"/>
  <c r="D50" i="41"/>
  <c r="A52" i="41" s="1"/>
  <c r="B55" i="41" s="1"/>
  <c r="D50" i="42"/>
  <c r="A52" i="42" s="1"/>
  <c r="B55" i="42" s="1"/>
  <c r="D50" i="43"/>
  <c r="A52" i="43" s="1"/>
  <c r="B55" i="43" s="1"/>
  <c r="D50" i="211"/>
  <c r="A52" i="211" s="1"/>
  <c r="B55" i="211" s="1"/>
  <c r="D50" i="219"/>
  <c r="A52" i="219" s="1"/>
  <c r="B55" i="219" s="1"/>
  <c r="D50" i="76"/>
  <c r="A52" i="76" s="1"/>
  <c r="B55" i="76" s="1"/>
  <c r="D50" i="77"/>
  <c r="A52" i="77" s="1"/>
  <c r="B55" i="77" s="1"/>
  <c r="D50" i="78"/>
  <c r="A52" i="78" s="1"/>
  <c r="B55" i="78" s="1"/>
  <c r="D50" i="79"/>
  <c r="A52" i="79" s="1"/>
  <c r="B55" i="79" s="1"/>
  <c r="D50" i="32"/>
  <c r="A52" i="32" s="1"/>
  <c r="B55" i="32" s="1"/>
  <c r="D50" i="75"/>
  <c r="A52" i="75" s="1"/>
  <c r="B55" i="75" s="1"/>
  <c r="D50" i="216"/>
  <c r="A52" i="216" s="1"/>
  <c r="B55" i="216" s="1"/>
  <c r="D50" i="55"/>
  <c r="A52" i="55" s="1"/>
  <c r="B55" i="55" s="1"/>
  <c r="D50" i="56"/>
  <c r="A52" i="56" s="1"/>
  <c r="B55" i="56" s="1"/>
  <c r="D50" i="58"/>
  <c r="A52" i="58" s="1"/>
  <c r="B55" i="58" s="1"/>
  <c r="D50" i="59"/>
  <c r="A52" i="59" s="1"/>
  <c r="B55" i="59" s="1"/>
  <c r="D50" i="27"/>
  <c r="A52" i="27" s="1"/>
  <c r="B55" i="27" s="1"/>
  <c r="D50" i="28"/>
  <c r="A52" i="28" s="1"/>
  <c r="B55" i="28" s="1"/>
  <c r="D50" i="29"/>
  <c r="A52" i="29" s="1"/>
  <c r="B55" i="29" s="1"/>
  <c r="D50" i="214"/>
  <c r="A52" i="214" s="1"/>
  <c r="B55" i="214" s="1"/>
  <c r="D50" i="215"/>
  <c r="A52" i="215" s="1"/>
  <c r="B55" i="215" s="1"/>
  <c r="D50" i="118"/>
  <c r="A52" i="118" s="1"/>
  <c r="B55" i="118" s="1"/>
  <c r="D50" i="119"/>
  <c r="A52" i="119" s="1"/>
  <c r="B55" i="119" s="1"/>
  <c r="D50" i="7"/>
  <c r="A52" i="7" s="1"/>
  <c r="B55" i="7" s="1"/>
  <c r="D50" i="73"/>
  <c r="A52" i="73" s="1"/>
  <c r="B55" i="73" s="1"/>
  <c r="D50" i="74"/>
  <c r="A52" i="74" s="1"/>
  <c r="B55" i="74" s="1"/>
  <c r="D50" i="35"/>
  <c r="A52" i="35" s="1"/>
  <c r="B55" i="35" s="1"/>
  <c r="D50" i="36"/>
  <c r="A52" i="36" s="1"/>
  <c r="B55" i="36" s="1"/>
  <c r="D50" i="81"/>
  <c r="A52" i="81" s="1"/>
  <c r="B55" i="81" s="1"/>
  <c r="D50" i="3"/>
  <c r="A52" i="3" s="1"/>
  <c r="B55" i="3" s="1"/>
  <c r="D50" i="44"/>
  <c r="A52" i="44" s="1"/>
  <c r="B55" i="44" s="1"/>
  <c r="D50" i="45"/>
  <c r="A52" i="45" s="1"/>
  <c r="B55" i="45" s="1"/>
  <c r="D50" i="46"/>
  <c r="A52" i="46" s="1"/>
  <c r="B55" i="46" s="1"/>
  <c r="D50" i="5"/>
  <c r="A52" i="5" s="1"/>
  <c r="B55" i="5" s="1"/>
  <c r="D50" i="6"/>
  <c r="A52" i="6" s="1"/>
  <c r="B55" i="6" s="1"/>
  <c r="D50" i="8"/>
  <c r="A52" i="8" s="1"/>
  <c r="B55" i="8" s="1"/>
  <c r="D50" i="37"/>
  <c r="A52" i="37" s="1"/>
  <c r="B55" i="37" s="1"/>
  <c r="D50" i="229"/>
  <c r="A52" i="229" s="1"/>
  <c r="B55" i="229" s="1"/>
  <c r="D50" i="9"/>
  <c r="A52" i="9" s="1"/>
  <c r="B55" i="9" s="1"/>
  <c r="D50" i="11"/>
  <c r="A52" i="11" s="1"/>
  <c r="B55" i="11" s="1"/>
  <c r="D50" i="12"/>
  <c r="A52" i="12" s="1"/>
  <c r="B55" i="12" s="1"/>
  <c r="D50" i="31"/>
  <c r="A52" i="31" s="1"/>
  <c r="B55" i="31" s="1"/>
  <c r="D50" i="25"/>
  <c r="A52" i="25" s="1"/>
  <c r="B55" i="25" s="1"/>
  <c r="D50" i="33"/>
  <c r="A52" i="33" s="1"/>
  <c r="B55" i="33" s="1"/>
  <c r="D50" i="39"/>
  <c r="A52" i="39" s="1"/>
  <c r="B55" i="39" s="1"/>
  <c r="D50" i="16"/>
  <c r="A52" i="16" s="1"/>
  <c r="B55" i="16" s="1"/>
  <c r="D50" i="17"/>
  <c r="A52" i="17" s="1"/>
  <c r="B55" i="17" s="1"/>
  <c r="D50" i="18"/>
  <c r="A52" i="18" s="1"/>
  <c r="B55" i="18" s="1"/>
  <c r="D50" i="19"/>
  <c r="A52" i="19" s="1"/>
  <c r="B55" i="19" s="1"/>
  <c r="D50" i="21"/>
  <c r="A52" i="21" s="1"/>
  <c r="B55" i="21" s="1"/>
  <c r="D50" i="22"/>
  <c r="A52" i="22" s="1"/>
  <c r="B55" i="22" s="1"/>
  <c r="D50" i="23"/>
  <c r="A52" i="23" s="1"/>
  <c r="B55" i="23" s="1"/>
  <c r="D50" i="24"/>
  <c r="A52" i="24" s="1"/>
  <c r="B55" i="24" s="1"/>
  <c r="D50" i="60"/>
  <c r="A52" i="60" s="1"/>
  <c r="B55" i="60" s="1"/>
  <c r="D50" i="61"/>
  <c r="A52" i="61" s="1"/>
  <c r="B55" i="61" s="1"/>
  <c r="D50" i="62"/>
  <c r="A52" i="62" s="1"/>
  <c r="B55" i="62" s="1"/>
  <c r="D50" i="63"/>
  <c r="A52" i="63" s="1"/>
  <c r="B55" i="63" s="1"/>
  <c r="D50" i="48"/>
  <c r="A52" i="48" s="1"/>
  <c r="B55" i="48" s="1"/>
  <c r="D50" i="49"/>
  <c r="A52" i="49" s="1"/>
  <c r="B55" i="49" s="1"/>
  <c r="D50" i="52"/>
  <c r="A52" i="52" s="1"/>
  <c r="B55" i="52" s="1"/>
  <c r="D50" i="53"/>
  <c r="A52" i="53" s="1"/>
  <c r="B55" i="53" s="1"/>
  <c r="D50" i="71"/>
  <c r="A52" i="71" s="1"/>
  <c r="B55" i="71" s="1"/>
  <c r="D50" i="72"/>
  <c r="A52" i="72" s="1"/>
  <c r="B55" i="72" s="1"/>
  <c r="D50" i="82"/>
  <c r="A52" i="82" s="1"/>
  <c r="B55" i="82" s="1"/>
  <c r="D50" i="83"/>
  <c r="A52" i="83" s="1"/>
  <c r="B55" i="83" s="1"/>
  <c r="D50" i="87"/>
  <c r="A52" i="87" s="1"/>
  <c r="B55" i="87" s="1"/>
  <c r="D50" i="88"/>
  <c r="A52" i="88" s="1"/>
  <c r="B55" i="88" s="1"/>
  <c r="D50" i="89"/>
  <c r="A52" i="89" s="1"/>
  <c r="B55" i="89" s="1"/>
  <c r="D50" i="91"/>
  <c r="A52" i="91" s="1"/>
  <c r="B55" i="91" s="1"/>
  <c r="D50" i="92"/>
  <c r="A52" i="92" s="1"/>
  <c r="B55" i="92" s="1"/>
  <c r="D50" i="93"/>
  <c r="A52" i="93" s="1"/>
  <c r="B55" i="93" s="1"/>
  <c r="D50" i="95"/>
  <c r="A52" i="95" s="1"/>
  <c r="B55" i="95" s="1"/>
  <c r="D50" i="96"/>
  <c r="A52" i="96" s="1"/>
  <c r="B55" i="96" s="1"/>
  <c r="D50" i="98"/>
  <c r="A52" i="98" s="1"/>
  <c r="B55" i="98" s="1"/>
  <c r="D50" i="99"/>
  <c r="A52" i="99" s="1"/>
  <c r="B55" i="99" s="1"/>
  <c r="D50" i="100"/>
  <c r="A52" i="100" s="1"/>
  <c r="B55" i="100" s="1"/>
  <c r="D50" i="103"/>
  <c r="A52" i="103" s="1"/>
  <c r="B55" i="103" s="1"/>
  <c r="D50" i="104"/>
  <c r="A52" i="104" s="1"/>
  <c r="B55" i="104" s="1"/>
  <c r="D50" i="106"/>
  <c r="A52" i="106" s="1"/>
  <c r="B55" i="106" s="1"/>
  <c r="D50" i="107"/>
  <c r="A52" i="107" s="1"/>
  <c r="B55" i="107" s="1"/>
  <c r="D50" i="108"/>
  <c r="A52" i="108" s="1"/>
  <c r="B55" i="108" s="1"/>
  <c r="D50" i="110"/>
  <c r="A52" i="110" s="1"/>
  <c r="B55" i="110" s="1"/>
  <c r="D50" i="111"/>
  <c r="A52" i="111" s="1"/>
  <c r="B55" i="111" s="1"/>
  <c r="D50" i="112"/>
  <c r="A52" i="112" s="1"/>
  <c r="B55" i="112" s="1"/>
  <c r="D50" i="127"/>
  <c r="A52" i="127" s="1"/>
  <c r="D50" i="113"/>
  <c r="A52" i="113" s="1"/>
  <c r="B55" i="113" s="1"/>
  <c r="D50" i="115"/>
  <c r="A52" i="115" s="1"/>
  <c r="B55" i="115" s="1"/>
  <c r="D50" i="116"/>
  <c r="A52" i="116" s="1"/>
  <c r="B55" i="116" s="1"/>
  <c r="D50" i="125"/>
  <c r="A52" i="125" s="1"/>
  <c r="B55" i="125" s="1"/>
  <c r="D50" i="126"/>
  <c r="A52" i="126" s="1"/>
  <c r="B55" i="126" s="1"/>
  <c r="D50" i="121"/>
  <c r="A52" i="121" s="1"/>
  <c r="B55" i="121" s="1"/>
  <c r="D50" i="122"/>
  <c r="A52" i="122" s="1"/>
  <c r="B55" i="122" s="1"/>
  <c r="D50" i="123"/>
  <c r="A52" i="123" s="1"/>
  <c r="B55" i="123" s="1"/>
  <c r="D50" i="129"/>
  <c r="A52" i="129" s="1"/>
  <c r="B55" i="129" s="1"/>
  <c r="D50" i="130"/>
  <c r="A52" i="130" s="1"/>
  <c r="B55" i="130" s="1"/>
  <c r="D50" i="134"/>
  <c r="A52" i="134" s="1"/>
  <c r="B55" i="134" s="1"/>
  <c r="D50" i="145"/>
  <c r="A52" i="145" s="1"/>
  <c r="B55" i="145" s="1"/>
  <c r="D50" i="146"/>
  <c r="A52" i="146" s="1"/>
  <c r="B55" i="146" s="1"/>
  <c r="D50" i="147"/>
  <c r="A52" i="147" s="1"/>
  <c r="B55" i="147" s="1"/>
  <c r="D50" i="149"/>
  <c r="A52" i="149" s="1"/>
  <c r="B55" i="149" s="1"/>
  <c r="D50" i="150"/>
  <c r="A52" i="150" s="1"/>
  <c r="B55" i="150" s="1"/>
  <c r="D50" i="151"/>
  <c r="A52" i="151" s="1"/>
  <c r="B55" i="151" s="1"/>
  <c r="D50" i="152"/>
  <c r="A52" i="152" s="1"/>
  <c r="B55" i="152" s="1"/>
  <c r="D50" i="153"/>
  <c r="A52" i="153" s="1"/>
  <c r="B55" i="153" s="1"/>
  <c r="D50" i="154"/>
  <c r="A52" i="154" s="1"/>
  <c r="B55" i="154" s="1"/>
  <c r="D50" i="155"/>
  <c r="A52" i="155" s="1"/>
  <c r="B55" i="155" s="1"/>
  <c r="D50" i="156"/>
  <c r="A52" i="156" s="1"/>
  <c r="B55" i="156" s="1"/>
  <c r="D50" i="158"/>
  <c r="A52" i="158" s="1"/>
  <c r="B55" i="158" s="1"/>
  <c r="D50" i="159"/>
  <c r="A52" i="159" s="1"/>
  <c r="B55" i="159" s="1"/>
  <c r="D50" i="160"/>
  <c r="A52" i="160" s="1"/>
  <c r="B55" i="160" s="1"/>
  <c r="D50" i="161"/>
  <c r="A52" i="161" s="1"/>
  <c r="B55" i="161" s="1"/>
  <c r="D50" i="162"/>
  <c r="A52" i="162" s="1"/>
  <c r="B55" i="162" s="1"/>
  <c r="D50" i="163"/>
  <c r="A52" i="163" s="1"/>
  <c r="B55" i="163" s="1"/>
  <c r="D50" i="164"/>
  <c r="A52" i="164" s="1"/>
  <c r="B55" i="164" s="1"/>
  <c r="D50" i="165"/>
  <c r="A52" i="165" s="1"/>
  <c r="B55" i="165" s="1"/>
  <c r="D50" i="167"/>
  <c r="A52" i="167" s="1"/>
  <c r="B55" i="167" s="1"/>
  <c r="D50" i="166"/>
  <c r="A52" i="166" s="1"/>
  <c r="B55" i="166" s="1"/>
  <c r="D50" i="176"/>
  <c r="A52" i="176" s="1"/>
  <c r="B55" i="176" s="1"/>
  <c r="D50" i="177"/>
  <c r="A52" i="177" s="1"/>
  <c r="B55" i="177" s="1"/>
  <c r="D50" i="178"/>
  <c r="A52" i="178" s="1"/>
  <c r="B55" i="178" s="1"/>
  <c r="D50" i="168"/>
  <c r="A52" i="168" s="1"/>
  <c r="B55" i="168" s="1"/>
  <c r="D50" i="169"/>
  <c r="A52" i="169" s="1"/>
  <c r="B55" i="169" s="1"/>
  <c r="D50" i="170"/>
  <c r="A52" i="170" s="1"/>
  <c r="B55" i="170" s="1"/>
  <c r="D50" i="171"/>
  <c r="A52" i="171" s="1"/>
  <c r="B55" i="171" s="1"/>
  <c r="D50" i="172"/>
  <c r="A52" i="172" s="1"/>
  <c r="B55" i="172" s="1"/>
  <c r="D50" i="173"/>
  <c r="A52" i="173" s="1"/>
  <c r="B55" i="173" s="1"/>
  <c r="D50" i="174"/>
  <c r="A52" i="174" s="1"/>
  <c r="B55" i="174" s="1"/>
  <c r="D50" i="179"/>
  <c r="A52" i="179" s="1"/>
  <c r="B55" i="179" s="1"/>
  <c r="D50" i="180"/>
  <c r="A52" i="180" s="1"/>
  <c r="B55" i="180" s="1"/>
  <c r="D50" i="182"/>
  <c r="A52" i="182" s="1"/>
  <c r="B55" i="182" s="1"/>
  <c r="D50" i="183"/>
  <c r="A52" i="183" s="1"/>
  <c r="B55" i="183" s="1"/>
  <c r="D50" i="185"/>
  <c r="A52" i="185" s="1"/>
  <c r="B55" i="185" s="1"/>
  <c r="D50" i="186"/>
  <c r="A52" i="186" s="1"/>
  <c r="B55" i="186" s="1"/>
  <c r="D50" i="187"/>
  <c r="A52" i="187" s="1"/>
  <c r="B55" i="187" s="1"/>
  <c r="D50" i="188"/>
  <c r="A52" i="188" s="1"/>
  <c r="B55" i="188" s="1"/>
  <c r="D50" i="189"/>
  <c r="A52" i="189" s="1"/>
  <c r="B55" i="189" s="1"/>
  <c r="D50" i="190"/>
  <c r="A52" i="190" s="1"/>
  <c r="B55" i="190" s="1"/>
  <c r="D50" i="191"/>
  <c r="A52" i="191" s="1"/>
  <c r="B55" i="191" s="1"/>
  <c r="D50" i="193"/>
  <c r="A52" i="193" s="1"/>
  <c r="B55" i="193" s="1"/>
  <c r="D50" i="194"/>
  <c r="A52" i="194" s="1"/>
  <c r="B55" i="194" s="1"/>
  <c r="D50" i="195"/>
  <c r="A52" i="195" s="1"/>
  <c r="B55" i="195" s="1"/>
  <c r="D50" i="196"/>
  <c r="A52" i="196" s="1"/>
  <c r="B55" i="196" s="1"/>
  <c r="D50" i="230"/>
  <c r="A52" i="230" s="1"/>
  <c r="B55" i="230" s="1"/>
  <c r="D50" i="231"/>
  <c r="A52" i="231" s="1"/>
  <c r="B55" i="231" s="1"/>
  <c r="D50" i="197"/>
  <c r="A52" i="197" s="1"/>
  <c r="B55" i="197" s="1"/>
  <c r="D50" i="198"/>
  <c r="A52" i="198" s="1"/>
  <c r="B55" i="198" s="1"/>
  <c r="D50" i="199"/>
  <c r="A52" i="199" s="1"/>
  <c r="B55" i="199" s="1"/>
  <c r="D50" i="201"/>
  <c r="A52" i="201" s="1"/>
  <c r="B55" i="201" s="1"/>
  <c r="D50" i="202"/>
  <c r="A52" i="202" s="1"/>
  <c r="B55" i="202" s="1"/>
  <c r="D50" i="203"/>
  <c r="A52" i="203" s="1"/>
  <c r="B55" i="203" s="1"/>
  <c r="D50" i="204"/>
  <c r="A52" i="204" s="1"/>
  <c r="B55" i="204" s="1"/>
  <c r="D50" i="205"/>
  <c r="A52" i="205" s="1"/>
  <c r="B55" i="205" s="1"/>
  <c r="D50" i="207"/>
  <c r="A52" i="207" s="1"/>
  <c r="B55" i="207" s="1"/>
  <c r="D50" i="208"/>
  <c r="A52" i="208" s="1"/>
  <c r="B55" i="208" s="1"/>
  <c r="D50" i="38"/>
  <c r="A52" i="38" s="1"/>
  <c r="B55" i="38" s="1"/>
  <c r="E37" i="235" l="1"/>
  <c r="F26" i="30"/>
  <c r="F23" i="30"/>
  <c r="E44" i="30"/>
  <c r="E40" i="30"/>
  <c r="F28" i="30"/>
  <c r="F45" i="30"/>
  <c r="E10" i="30"/>
  <c r="E15" i="30"/>
  <c r="A43" i="235"/>
  <c r="F53" i="235"/>
  <c r="N43" i="235"/>
  <c r="A10" i="30"/>
  <c r="L40" i="235"/>
  <c r="E7" i="30"/>
  <c r="F22" i="30"/>
  <c r="E18" i="30"/>
  <c r="E12" i="30"/>
  <c r="E22" i="30"/>
  <c r="L28" i="235"/>
  <c r="F32" i="30"/>
  <c r="E6" i="30"/>
  <c r="E47" i="30"/>
  <c r="E48" i="30"/>
  <c r="F40" i="30"/>
  <c r="F41" i="30"/>
  <c r="E31" i="30"/>
  <c r="F33" i="30"/>
  <c r="L43" i="235"/>
  <c r="E37" i="30"/>
  <c r="F29" i="30"/>
  <c r="N31" i="235"/>
  <c r="E49" i="30"/>
  <c r="E47" i="235"/>
  <c r="O52" i="235"/>
  <c r="F44" i="30"/>
  <c r="E51" i="41"/>
  <c r="F39" i="30"/>
  <c r="E26" i="30"/>
  <c r="F17" i="30"/>
  <c r="E48" i="235"/>
  <c r="E11" i="30"/>
  <c r="L10" i="235"/>
  <c r="N34" i="235"/>
  <c r="E51" i="5"/>
  <c r="F46" i="30"/>
  <c r="E42" i="30"/>
  <c r="E38" i="30"/>
  <c r="E35" i="30"/>
  <c r="E25" i="30"/>
  <c r="E16" i="30"/>
  <c r="A7" i="30"/>
  <c r="F47" i="30"/>
  <c r="E43" i="235"/>
  <c r="E46" i="30"/>
  <c r="F38" i="30"/>
  <c r="E17" i="30"/>
  <c r="L13" i="235"/>
  <c r="E30" i="235"/>
  <c r="E50" i="30"/>
  <c r="E9" i="30"/>
  <c r="F22" i="235"/>
  <c r="E16" i="235"/>
  <c r="F47" i="235"/>
  <c r="F20" i="30"/>
  <c r="L34" i="235"/>
  <c r="F49" i="30"/>
  <c r="E36" i="30"/>
  <c r="E32" i="30"/>
  <c r="E29" i="30"/>
  <c r="E19" i="30"/>
  <c r="A7" i="235"/>
  <c r="A31" i="235"/>
  <c r="E51" i="208"/>
  <c r="E51" i="207"/>
  <c r="E51" i="205"/>
  <c r="E51" i="204"/>
  <c r="E51" i="203"/>
  <c r="E51" i="201"/>
  <c r="E51" i="202"/>
  <c r="E51" i="199"/>
  <c r="E51" i="198"/>
  <c r="E51" i="197"/>
  <c r="E51" i="231"/>
  <c r="E51" i="230"/>
  <c r="E51" i="196"/>
  <c r="E51" i="195"/>
  <c r="E51" i="193"/>
  <c r="E51" i="194"/>
  <c r="E51" i="191"/>
  <c r="E51" i="190"/>
  <c r="E51" i="189"/>
  <c r="E51" i="188"/>
  <c r="E51" i="187"/>
  <c r="E51" i="185"/>
  <c r="E51" i="186"/>
  <c r="E51" i="183"/>
  <c r="E51" i="182"/>
  <c r="E51" i="180"/>
  <c r="E51" i="179"/>
  <c r="E51" i="174"/>
  <c r="E51" i="171"/>
  <c r="E51" i="172"/>
  <c r="E51" i="173"/>
  <c r="E51" i="170"/>
  <c r="E51" i="169"/>
  <c r="E51" i="168"/>
  <c r="E51" i="178"/>
  <c r="E51" i="177"/>
  <c r="E51" i="176"/>
  <c r="E51" i="166"/>
  <c r="E51" i="167"/>
  <c r="E51" i="165"/>
  <c r="E51" i="164"/>
  <c r="E51" i="163"/>
  <c r="E51" i="162"/>
  <c r="E51" i="161"/>
  <c r="E51" i="159"/>
  <c r="E51" i="158"/>
  <c r="E51" i="160"/>
  <c r="E51" i="156"/>
  <c r="E51" i="155"/>
  <c r="E51" i="154"/>
  <c r="E51" i="153"/>
  <c r="E51" i="152"/>
  <c r="E51" i="151"/>
  <c r="E51" i="150"/>
  <c r="E51" i="149"/>
  <c r="E51" i="235"/>
  <c r="E51" i="147"/>
  <c r="E51" i="146"/>
  <c r="E51" i="145"/>
  <c r="E51" i="134"/>
  <c r="E51" i="130"/>
  <c r="E51" i="129"/>
  <c r="E51" i="123"/>
  <c r="E51" i="121"/>
  <c r="E51" i="122"/>
  <c r="E51" i="125"/>
  <c r="E51" i="126"/>
  <c r="E51" i="116"/>
  <c r="E51" i="115"/>
  <c r="E51" i="113"/>
  <c r="E51" i="127"/>
  <c r="E51" i="112"/>
  <c r="E51" i="111"/>
  <c r="E51" i="110"/>
  <c r="E51" i="108"/>
  <c r="E51" i="106"/>
  <c r="E51" i="107"/>
  <c r="E51" i="104"/>
  <c r="E51" i="103"/>
  <c r="E51" i="100"/>
  <c r="E51" i="99"/>
  <c r="E51" i="98"/>
  <c r="E51" i="96"/>
  <c r="E51" i="95"/>
  <c r="E51" i="93"/>
  <c r="E51" i="92"/>
  <c r="E51" i="91"/>
  <c r="E51" i="89"/>
  <c r="E51" i="88"/>
  <c r="E51" i="87"/>
  <c r="E51" i="83"/>
  <c r="E51" i="82"/>
  <c r="E51" i="72"/>
  <c r="E51" i="71"/>
  <c r="E51" i="53"/>
  <c r="E51" i="52"/>
  <c r="E51" i="49"/>
  <c r="E51" i="48"/>
  <c r="E51" i="63"/>
  <c r="E51" i="62"/>
  <c r="E51" i="61"/>
  <c r="E51" i="60"/>
  <c r="E51" i="24"/>
  <c r="E51" i="23"/>
  <c r="E51" i="22"/>
  <c r="E51" i="21"/>
  <c r="E51" i="19"/>
  <c r="E51" i="18"/>
  <c r="E51" i="17"/>
  <c r="E51" i="16"/>
  <c r="E51" i="39"/>
  <c r="E51" i="33"/>
  <c r="E51" i="25"/>
  <c r="E51" i="12"/>
  <c r="E51" i="11"/>
  <c r="E51" i="9"/>
  <c r="E51" i="229"/>
  <c r="E51" i="37"/>
  <c r="E51" i="8"/>
  <c r="E51" i="6"/>
  <c r="E51" i="31"/>
  <c r="F50" i="30"/>
  <c r="E51" i="30"/>
  <c r="E41" i="30"/>
  <c r="E43" i="30"/>
  <c r="E51" i="46"/>
  <c r="E51" i="44"/>
  <c r="E51" i="45"/>
  <c r="E51" i="3"/>
  <c r="E51" i="81"/>
  <c r="E51" i="36"/>
  <c r="E51" i="35"/>
  <c r="E51" i="74"/>
  <c r="E51" i="73"/>
  <c r="E51" i="7"/>
  <c r="E51" i="118"/>
  <c r="E51" i="119"/>
  <c r="E51" i="215"/>
  <c r="E51" i="214"/>
  <c r="E51" i="29"/>
  <c r="E51" i="28"/>
  <c r="E51" i="27"/>
  <c r="E51" i="58"/>
  <c r="E51" i="59"/>
  <c r="E51" i="56"/>
  <c r="E51" i="55"/>
  <c r="E51" i="216"/>
  <c r="E51" i="75"/>
  <c r="E51" i="32"/>
  <c r="E51" i="76"/>
  <c r="E51" i="77"/>
  <c r="E51" i="78"/>
  <c r="E51" i="79"/>
  <c r="E51" i="219"/>
  <c r="E51" i="211"/>
  <c r="E51" i="42"/>
  <c r="E51" i="43"/>
  <c r="E51" i="13"/>
  <c r="E51" i="69"/>
  <c r="E51" i="68"/>
  <c r="E51" i="66"/>
  <c r="E51" i="65"/>
  <c r="E51" i="225"/>
  <c r="E51" i="224"/>
  <c r="E51" i="223"/>
  <c r="E51" i="222"/>
  <c r="E51" i="234"/>
  <c r="E51" i="226"/>
  <c r="E51" i="227"/>
  <c r="E51" i="228"/>
  <c r="E51" i="232"/>
  <c r="E51" i="233"/>
  <c r="E51" i="38"/>
  <c r="E10" i="235"/>
  <c r="E7" i="235"/>
  <c r="N16" i="235"/>
  <c r="E17" i="235"/>
  <c r="E20" i="235"/>
  <c r="F28" i="235"/>
  <c r="N22" i="235"/>
  <c r="F33" i="235"/>
  <c r="A46" i="235"/>
  <c r="C58" i="235" s="1"/>
  <c r="L49" i="235"/>
  <c r="N46" i="235"/>
  <c r="O49" i="235" s="1"/>
  <c r="L46" i="235"/>
  <c r="E46" i="235"/>
  <c r="A49" i="235"/>
  <c r="B52" i="235" s="1"/>
  <c r="E49" i="235"/>
  <c r="E40" i="235"/>
  <c r="A40" i="235"/>
  <c r="E31" i="235"/>
  <c r="F20" i="235"/>
  <c r="N25" i="235"/>
  <c r="L22" i="235"/>
  <c r="E29" i="235"/>
  <c r="L16" i="235"/>
  <c r="M25" i="235"/>
  <c r="N10" i="235"/>
  <c r="N13" i="235"/>
  <c r="M22" i="235"/>
  <c r="F21" i="235"/>
  <c r="F25" i="235"/>
  <c r="M34" i="235"/>
  <c r="N19" i="235"/>
  <c r="L19" i="235"/>
  <c r="E25" i="235"/>
  <c r="N28" i="235"/>
  <c r="L31" i="235"/>
  <c r="F30" i="235"/>
  <c r="N40" i="235"/>
  <c r="F40" i="235"/>
  <c r="F42" i="235"/>
  <c r="M43" i="235"/>
  <c r="F29" i="235"/>
  <c r="E38" i="235"/>
  <c r="F38" i="235"/>
  <c r="N7" i="235"/>
  <c r="F24" i="235"/>
  <c r="A16" i="235"/>
  <c r="E19" i="235"/>
  <c r="A22" i="235"/>
  <c r="A25" i="235"/>
  <c r="E28" i="235"/>
  <c r="F34" i="235"/>
  <c r="A37" i="235"/>
  <c r="F39" i="235"/>
  <c r="A19" i="235"/>
  <c r="C31" i="235" s="1"/>
  <c r="F50" i="235"/>
  <c r="A13" i="235"/>
  <c r="E21" i="235"/>
  <c r="A28" i="235"/>
  <c r="C28" i="235" s="1"/>
  <c r="F31" i="235"/>
  <c r="E6" i="235"/>
  <c r="E22" i="235"/>
  <c r="L25" i="235"/>
  <c r="A34" i="235"/>
  <c r="B34" i="235" s="1"/>
  <c r="E34" i="235"/>
  <c r="N37" i="235"/>
  <c r="L37" i="235"/>
  <c r="E39" i="235"/>
  <c r="F43" i="235"/>
  <c r="F48" i="235"/>
  <c r="E9" i="235"/>
  <c r="E11" i="235"/>
  <c r="E15" i="235"/>
  <c r="F19" i="235"/>
  <c r="E26" i="235"/>
  <c r="M31" i="235"/>
  <c r="E35" i="235"/>
  <c r="F37" i="235"/>
  <c r="M40" i="235"/>
  <c r="E44" i="235"/>
  <c r="F46" i="235"/>
  <c r="M49" i="235"/>
  <c r="E12" i="235"/>
  <c r="E14" i="235"/>
  <c r="F17" i="235"/>
  <c r="F26" i="235"/>
  <c r="F35" i="235"/>
  <c r="F44" i="235"/>
  <c r="E13" i="235"/>
  <c r="E24" i="235"/>
  <c r="E33" i="235"/>
  <c r="E42" i="235"/>
  <c r="A10" i="235"/>
  <c r="E8" i="235"/>
  <c r="E18" i="235"/>
  <c r="M19" i="235"/>
  <c r="E23" i="235"/>
  <c r="E27" i="235"/>
  <c r="M28" i="235"/>
  <c r="E32" i="235"/>
  <c r="E36" i="235"/>
  <c r="M37" i="235"/>
  <c r="E41" i="235"/>
  <c r="E45" i="235"/>
  <c r="M46" i="235"/>
  <c r="E50" i="235"/>
  <c r="F18" i="235"/>
  <c r="F23" i="235"/>
  <c r="F27" i="235"/>
  <c r="F32" i="235"/>
  <c r="F36" i="235"/>
  <c r="F41" i="235"/>
  <c r="F45" i="235"/>
  <c r="B10" i="30"/>
  <c r="A31" i="30"/>
  <c r="F43" i="30"/>
  <c r="F37" i="30"/>
  <c r="F31" i="30"/>
  <c r="F25" i="30"/>
  <c r="F19" i="30"/>
  <c r="A16" i="30"/>
  <c r="F27" i="30"/>
  <c r="E45" i="30"/>
  <c r="A25" i="30"/>
  <c r="A13" i="30"/>
  <c r="B13" i="30" s="1"/>
  <c r="F48" i="30"/>
  <c r="F42" i="30"/>
  <c r="F36" i="30"/>
  <c r="F30" i="30"/>
  <c r="F24" i="30"/>
  <c r="F18" i="30"/>
  <c r="A49" i="30"/>
  <c r="B52" i="30" s="1"/>
  <c r="A43" i="30"/>
  <c r="C55" i="30" s="1"/>
  <c r="E39" i="30"/>
  <c r="A37" i="30"/>
  <c r="E33" i="30"/>
  <c r="E27" i="30"/>
  <c r="E21" i="30"/>
  <c r="A19" i="30"/>
  <c r="E14" i="30"/>
  <c r="A46" i="30"/>
  <c r="C58" i="30" s="1"/>
  <c r="A40" i="30"/>
  <c r="C52" i="30" s="1"/>
  <c r="A34" i="30"/>
  <c r="A28" i="30"/>
  <c r="A22" i="30"/>
  <c r="J50" i="234"/>
  <c r="N52" i="234" s="1"/>
  <c r="O55" i="234" s="1"/>
  <c r="J50" i="233"/>
  <c r="N52" i="233" s="1"/>
  <c r="O55" i="233" s="1"/>
  <c r="J50" i="232"/>
  <c r="N52" i="232" s="1"/>
  <c r="O55" i="232" s="1"/>
  <c r="J50" i="228"/>
  <c r="N52" i="228" s="1"/>
  <c r="O55" i="228" s="1"/>
  <c r="J50" i="227"/>
  <c r="N52" i="227" s="1"/>
  <c r="O55" i="227" s="1"/>
  <c r="J50" i="226"/>
  <c r="N52" i="226" s="1"/>
  <c r="O55" i="226" s="1"/>
  <c r="I50" i="221"/>
  <c r="H50" i="221"/>
  <c r="K52" i="221" s="1"/>
  <c r="L55" i="221" s="1"/>
  <c r="J50" i="222"/>
  <c r="N52" i="222" s="1"/>
  <c r="O55" i="222" s="1"/>
  <c r="J50" i="223"/>
  <c r="N52" i="223" s="1"/>
  <c r="O55" i="223" s="1"/>
  <c r="J50" i="224"/>
  <c r="N52" i="224" s="1"/>
  <c r="O55" i="224" s="1"/>
  <c r="J50" i="225"/>
  <c r="N52" i="225" s="1"/>
  <c r="O55" i="225" s="1"/>
  <c r="I50" i="64"/>
  <c r="H50" i="64"/>
  <c r="K52" i="64" s="1"/>
  <c r="L55" i="64" s="1"/>
  <c r="J50" i="65"/>
  <c r="N52" i="65" s="1"/>
  <c r="O55" i="65" s="1"/>
  <c r="J50" i="66"/>
  <c r="N52" i="66" s="1"/>
  <c r="O55" i="66" s="1"/>
  <c r="I50" i="67"/>
  <c r="H50" i="67"/>
  <c r="K52" i="67" s="1"/>
  <c r="L55" i="67" s="1"/>
  <c r="J50" i="68"/>
  <c r="N52" i="68" s="1"/>
  <c r="O55" i="68" s="1"/>
  <c r="J50" i="69"/>
  <c r="N52" i="69" s="1"/>
  <c r="O55" i="69" s="1"/>
  <c r="J50" i="13"/>
  <c r="N52" i="13" s="1"/>
  <c r="O55" i="13" s="1"/>
  <c r="I50" i="40"/>
  <c r="H50" i="40"/>
  <c r="J50" i="41"/>
  <c r="N52" i="41" s="1"/>
  <c r="O55" i="41" s="1"/>
  <c r="J50" i="42"/>
  <c r="N52" i="42" s="1"/>
  <c r="O55" i="42" s="1"/>
  <c r="J50" i="43"/>
  <c r="N52" i="43" s="1"/>
  <c r="O55" i="43" s="1"/>
  <c r="J50" i="211"/>
  <c r="N52" i="211" s="1"/>
  <c r="O55" i="211" s="1"/>
  <c r="J50" i="219"/>
  <c r="N52" i="219" s="1"/>
  <c r="O55" i="219" s="1"/>
  <c r="J50" i="76"/>
  <c r="N52" i="76" s="1"/>
  <c r="O55" i="76" s="1"/>
  <c r="J50" i="77"/>
  <c r="N52" i="77" s="1"/>
  <c r="O55" i="77" s="1"/>
  <c r="J50" i="78"/>
  <c r="N52" i="78" s="1"/>
  <c r="O55" i="78" s="1"/>
  <c r="J50" i="79"/>
  <c r="N52" i="79" s="1"/>
  <c r="O55" i="79" s="1"/>
  <c r="J50" i="32"/>
  <c r="N52" i="32" s="1"/>
  <c r="O55" i="32" s="1"/>
  <c r="J50" i="75"/>
  <c r="N52" i="75" s="1"/>
  <c r="O55" i="75" s="1"/>
  <c r="J50" i="216"/>
  <c r="N52" i="216" s="1"/>
  <c r="O55" i="216" s="1"/>
  <c r="I50" i="54"/>
  <c r="H50" i="54"/>
  <c r="K52" i="54" s="1"/>
  <c r="L55" i="54" s="1"/>
  <c r="J50" i="55"/>
  <c r="N52" i="55" s="1"/>
  <c r="O55" i="55" s="1"/>
  <c r="J50" i="56"/>
  <c r="N52" i="56" s="1"/>
  <c r="O55" i="56" s="1"/>
  <c r="I50" i="57"/>
  <c r="H50" i="57"/>
  <c r="K52" i="57" s="1"/>
  <c r="L55" i="57" s="1"/>
  <c r="J50" i="58"/>
  <c r="N52" i="58" s="1"/>
  <c r="O55" i="58" s="1"/>
  <c r="J50" i="59"/>
  <c r="N52" i="59" s="1"/>
  <c r="O55" i="59" s="1"/>
  <c r="I50" i="26"/>
  <c r="H50" i="26"/>
  <c r="K52" i="26" s="1"/>
  <c r="L55" i="26" s="1"/>
  <c r="J50" i="27"/>
  <c r="N52" i="27" s="1"/>
  <c r="O55" i="27" s="1"/>
  <c r="J50" i="28"/>
  <c r="N52" i="28" s="1"/>
  <c r="O55" i="28" s="1"/>
  <c r="J50" i="29"/>
  <c r="N52" i="29" s="1"/>
  <c r="O55" i="29" s="1"/>
  <c r="I50" i="213"/>
  <c r="H50" i="213"/>
  <c r="K52" i="213" s="1"/>
  <c r="L55" i="213" s="1"/>
  <c r="J50" i="214"/>
  <c r="N52" i="214" s="1"/>
  <c r="O55" i="214" s="1"/>
  <c r="J50" i="215"/>
  <c r="N52" i="215" s="1"/>
  <c r="O55" i="215" s="1"/>
  <c r="I50" i="117"/>
  <c r="H50" i="117"/>
  <c r="K52" i="117" s="1"/>
  <c r="L55" i="117" s="1"/>
  <c r="J50" i="118"/>
  <c r="N52" i="118" s="1"/>
  <c r="O55" i="118" s="1"/>
  <c r="J50" i="119"/>
  <c r="N52" i="119" s="1"/>
  <c r="O55" i="119" s="1"/>
  <c r="J50" i="7"/>
  <c r="N52" i="7" s="1"/>
  <c r="O55" i="7" s="1"/>
  <c r="J50" i="73"/>
  <c r="N52" i="73" s="1"/>
  <c r="O55" i="73" s="1"/>
  <c r="J50" i="74"/>
  <c r="N52" i="74" s="1"/>
  <c r="O55" i="74" s="1"/>
  <c r="I50" i="34"/>
  <c r="H50" i="34"/>
  <c r="J50" i="35"/>
  <c r="N52" i="35" s="1"/>
  <c r="O55" i="35" s="1"/>
  <c r="J50" i="36"/>
  <c r="N52" i="36" s="1"/>
  <c r="O55" i="36" s="1"/>
  <c r="J50" i="81"/>
  <c r="N52" i="81" s="1"/>
  <c r="O55" i="81" s="1"/>
  <c r="J50" i="3"/>
  <c r="N52" i="3" s="1"/>
  <c r="O55" i="3" s="1"/>
  <c r="J50" i="44"/>
  <c r="N52" i="44" s="1"/>
  <c r="O55" i="44" s="1"/>
  <c r="J50" i="45"/>
  <c r="N52" i="45" s="1"/>
  <c r="O55" i="45" s="1"/>
  <c r="J50" i="46"/>
  <c r="N52" i="46" s="1"/>
  <c r="O55" i="46" s="1"/>
  <c r="I50" i="4"/>
  <c r="H50" i="4"/>
  <c r="K52" i="4" s="1"/>
  <c r="L55" i="4" s="1"/>
  <c r="J50" i="5"/>
  <c r="N52" i="5" s="1"/>
  <c r="O55" i="5" s="1"/>
  <c r="J50" i="6"/>
  <c r="N52" i="6" s="1"/>
  <c r="O55" i="6" s="1"/>
  <c r="J50" i="8"/>
  <c r="N52" i="8" s="1"/>
  <c r="O55" i="8" s="1"/>
  <c r="J50" i="37"/>
  <c r="N52" i="37" s="1"/>
  <c r="O55" i="37" s="1"/>
  <c r="J50" i="229"/>
  <c r="N52" i="229" s="1"/>
  <c r="O55" i="229" s="1"/>
  <c r="J50" i="9"/>
  <c r="N52" i="9" s="1"/>
  <c r="O55" i="9" s="1"/>
  <c r="I50" i="10"/>
  <c r="H50" i="10"/>
  <c r="K52" i="10" s="1"/>
  <c r="L55" i="10" s="1"/>
  <c r="J50" i="11"/>
  <c r="N52" i="11" s="1"/>
  <c r="O55" i="11" s="1"/>
  <c r="J50" i="12"/>
  <c r="N52" i="12" s="1"/>
  <c r="O55" i="12" s="1"/>
  <c r="J50" i="31"/>
  <c r="N52" i="31" s="1"/>
  <c r="O55" i="31" s="1"/>
  <c r="J50" i="25"/>
  <c r="N52" i="25" s="1"/>
  <c r="O55" i="25" s="1"/>
  <c r="J50" i="33"/>
  <c r="N52" i="33" s="1"/>
  <c r="O55" i="33" s="1"/>
  <c r="J50" i="39"/>
  <c r="N52" i="39" s="1"/>
  <c r="O55" i="39" s="1"/>
  <c r="I50" i="15"/>
  <c r="H50" i="15"/>
  <c r="K52" i="15" s="1"/>
  <c r="L55" i="15" s="1"/>
  <c r="J50" i="16"/>
  <c r="N52" i="16" s="1"/>
  <c r="O55" i="16" s="1"/>
  <c r="J50" i="17"/>
  <c r="N52" i="17" s="1"/>
  <c r="O55" i="17" s="1"/>
  <c r="J50" i="18"/>
  <c r="N52" i="18" s="1"/>
  <c r="O55" i="18" s="1"/>
  <c r="J50" i="19"/>
  <c r="N52" i="19" s="1"/>
  <c r="O55" i="19" s="1"/>
  <c r="I50" i="20"/>
  <c r="H50" i="20"/>
  <c r="K52" i="20" s="1"/>
  <c r="L55" i="20" s="1"/>
  <c r="J50" i="21"/>
  <c r="N52" i="21" s="1"/>
  <c r="O55" i="21" s="1"/>
  <c r="J50" i="22"/>
  <c r="N52" i="22" s="1"/>
  <c r="O55" i="22" s="1"/>
  <c r="J50" i="23"/>
  <c r="N52" i="23" s="1"/>
  <c r="O55" i="23" s="1"/>
  <c r="J50" i="24"/>
  <c r="N52" i="24" s="1"/>
  <c r="O55" i="24" s="1"/>
  <c r="J50" i="60"/>
  <c r="N52" i="60" s="1"/>
  <c r="O55" i="60" s="1"/>
  <c r="J50" i="61"/>
  <c r="N52" i="61" s="1"/>
  <c r="O55" i="61" s="1"/>
  <c r="J50" i="62"/>
  <c r="N52" i="62" s="1"/>
  <c r="O55" i="62" s="1"/>
  <c r="J50" i="63"/>
  <c r="N52" i="63" s="1"/>
  <c r="O55" i="63" s="1"/>
  <c r="I50" i="47"/>
  <c r="H50" i="47"/>
  <c r="K52" i="47" s="1"/>
  <c r="L55" i="47" s="1"/>
  <c r="J50" i="48"/>
  <c r="N52" i="48" s="1"/>
  <c r="O55" i="48" s="1"/>
  <c r="J50" i="49"/>
  <c r="N52" i="49" s="1"/>
  <c r="O55" i="49" s="1"/>
  <c r="I50" i="51"/>
  <c r="H50" i="51"/>
  <c r="K52" i="51" s="1"/>
  <c r="L55" i="51" s="1"/>
  <c r="J50" i="52"/>
  <c r="N52" i="52" s="1"/>
  <c r="O55" i="52" s="1"/>
  <c r="J50" i="53"/>
  <c r="N52" i="53" s="1"/>
  <c r="O55" i="53" s="1"/>
  <c r="I50" i="70"/>
  <c r="H50" i="70"/>
  <c r="K52" i="70" s="1"/>
  <c r="L55" i="70" s="1"/>
  <c r="J50" i="71"/>
  <c r="N52" i="71" s="1"/>
  <c r="O55" i="71" s="1"/>
  <c r="J50" i="72"/>
  <c r="N52" i="72" s="1"/>
  <c r="O55" i="72" s="1"/>
  <c r="J50" i="82"/>
  <c r="N52" i="82" s="1"/>
  <c r="O55" i="82" s="1"/>
  <c r="J50" i="83"/>
  <c r="N52" i="83" s="1"/>
  <c r="O55" i="83" s="1"/>
  <c r="I50" i="86"/>
  <c r="H50" i="86"/>
  <c r="K52" i="86" s="1"/>
  <c r="L55" i="86" s="1"/>
  <c r="J50" i="87"/>
  <c r="N52" i="87" s="1"/>
  <c r="O55" i="87" s="1"/>
  <c r="J50" i="88"/>
  <c r="N52" i="88" s="1"/>
  <c r="O55" i="88" s="1"/>
  <c r="J50" i="89"/>
  <c r="N52" i="89" s="1"/>
  <c r="O55" i="89" s="1"/>
  <c r="I50" i="90"/>
  <c r="H50" i="90"/>
  <c r="K52" i="90" s="1"/>
  <c r="L55" i="90" s="1"/>
  <c r="J50" i="91"/>
  <c r="N52" i="91" s="1"/>
  <c r="O55" i="91" s="1"/>
  <c r="J50" i="92"/>
  <c r="N52" i="92" s="1"/>
  <c r="O55" i="92" s="1"/>
  <c r="J50" i="93"/>
  <c r="N52" i="93" s="1"/>
  <c r="O55" i="93" s="1"/>
  <c r="I50" i="94"/>
  <c r="H50" i="94"/>
  <c r="K52" i="94" s="1"/>
  <c r="L55" i="94" s="1"/>
  <c r="J50" i="95"/>
  <c r="N52" i="95" s="1"/>
  <c r="O55" i="95" s="1"/>
  <c r="J50" i="96"/>
  <c r="N52" i="96" s="1"/>
  <c r="O55" i="96" s="1"/>
  <c r="I50" i="97"/>
  <c r="H50" i="97"/>
  <c r="K52" i="97" s="1"/>
  <c r="L55" i="97" s="1"/>
  <c r="J50" i="98"/>
  <c r="N52" i="98" s="1"/>
  <c r="O55" i="98" s="1"/>
  <c r="J50" i="99"/>
  <c r="N52" i="99" s="1"/>
  <c r="O55" i="99" s="1"/>
  <c r="J50" i="100"/>
  <c r="N52" i="100" s="1"/>
  <c r="O55" i="100" s="1"/>
  <c r="K52" i="102"/>
  <c r="L55" i="102" s="1"/>
  <c r="J50" i="103"/>
  <c r="N52" i="103" s="1"/>
  <c r="O55" i="103" s="1"/>
  <c r="J50" i="104"/>
  <c r="N52" i="104" s="1"/>
  <c r="O55" i="104" s="1"/>
  <c r="J50" i="106"/>
  <c r="N52" i="106" s="1"/>
  <c r="O55" i="106" s="1"/>
  <c r="J50" i="107"/>
  <c r="N52" i="107" s="1"/>
  <c r="O55" i="107" s="1"/>
  <c r="J50" i="108"/>
  <c r="N52" i="108" s="1"/>
  <c r="O55" i="108" s="1"/>
  <c r="I50" i="109"/>
  <c r="H50" i="109"/>
  <c r="K52" i="109" s="1"/>
  <c r="L55" i="109" s="1"/>
  <c r="J50" i="110"/>
  <c r="N52" i="110" s="1"/>
  <c r="O55" i="110" s="1"/>
  <c r="J50" i="111"/>
  <c r="N52" i="111" s="1"/>
  <c r="O55" i="111" s="1"/>
  <c r="J50" i="112"/>
  <c r="N52" i="112" s="1"/>
  <c r="O55" i="112" s="1"/>
  <c r="J50" i="127"/>
  <c r="N52" i="127" s="1"/>
  <c r="J50" i="113"/>
  <c r="N52" i="113" s="1"/>
  <c r="O55" i="113" s="1"/>
  <c r="I50" i="114"/>
  <c r="H50" i="114"/>
  <c r="K52" i="114" s="1"/>
  <c r="L55" i="114" s="1"/>
  <c r="J50" i="115"/>
  <c r="N52" i="115" s="1"/>
  <c r="O55" i="115" s="1"/>
  <c r="J50" i="116"/>
  <c r="N52" i="116" s="1"/>
  <c r="O55" i="116" s="1"/>
  <c r="I50" i="124"/>
  <c r="H50" i="124"/>
  <c r="K52" i="124" s="1"/>
  <c r="L55" i="124" s="1"/>
  <c r="J50" i="125"/>
  <c r="N52" i="125" s="1"/>
  <c r="O55" i="125" s="1"/>
  <c r="J50" i="126"/>
  <c r="N52" i="126" s="1"/>
  <c r="O55" i="126" s="1"/>
  <c r="I50" i="120"/>
  <c r="H50" i="120"/>
  <c r="K52" i="120" s="1"/>
  <c r="L55" i="120" s="1"/>
  <c r="J50" i="121"/>
  <c r="N52" i="121" s="1"/>
  <c r="O55" i="121" s="1"/>
  <c r="J50" i="122"/>
  <c r="N52" i="122" s="1"/>
  <c r="O55" i="122" s="1"/>
  <c r="J50" i="123"/>
  <c r="N52" i="123" s="1"/>
  <c r="O55" i="123" s="1"/>
  <c r="I50" i="128"/>
  <c r="H50" i="128"/>
  <c r="K52" i="128" s="1"/>
  <c r="L55" i="128" s="1"/>
  <c r="J50" i="129"/>
  <c r="N52" i="129" s="1"/>
  <c r="O55" i="129" s="1"/>
  <c r="J50" i="130"/>
  <c r="N52" i="130" s="1"/>
  <c r="O55" i="130" s="1"/>
  <c r="J50" i="134"/>
  <c r="N52" i="134" s="1"/>
  <c r="O55" i="134" s="1"/>
  <c r="J50" i="145"/>
  <c r="N52" i="145" s="1"/>
  <c r="O55" i="145" s="1"/>
  <c r="J50" i="146"/>
  <c r="N52" i="146" s="1"/>
  <c r="O55" i="146" s="1"/>
  <c r="J50" i="147"/>
  <c r="N52" i="147" s="1"/>
  <c r="O55" i="147" s="1"/>
  <c r="I50" i="148"/>
  <c r="H50" i="148"/>
  <c r="K52" i="148" s="1"/>
  <c r="L55" i="148" s="1"/>
  <c r="J50" i="149"/>
  <c r="N52" i="149" s="1"/>
  <c r="O55" i="149" s="1"/>
  <c r="J50" i="150"/>
  <c r="N52" i="150" s="1"/>
  <c r="O55" i="150" s="1"/>
  <c r="J50" i="151"/>
  <c r="N52" i="151" s="1"/>
  <c r="O55" i="151" s="1"/>
  <c r="J50" i="152"/>
  <c r="N52" i="152" s="1"/>
  <c r="O55" i="152" s="1"/>
  <c r="J50" i="153"/>
  <c r="N52" i="153" s="1"/>
  <c r="O55" i="153" s="1"/>
  <c r="J50" i="154"/>
  <c r="N52" i="154" s="1"/>
  <c r="O55" i="154" s="1"/>
  <c r="J50" i="155"/>
  <c r="N52" i="155" s="1"/>
  <c r="O55" i="155" s="1"/>
  <c r="J50" i="156"/>
  <c r="N52" i="156" s="1"/>
  <c r="O55" i="156" s="1"/>
  <c r="I50" i="157"/>
  <c r="H50" i="157"/>
  <c r="K52" i="157" s="1"/>
  <c r="L55" i="157" s="1"/>
  <c r="J50" i="158"/>
  <c r="N52" i="158" s="1"/>
  <c r="O55" i="158" s="1"/>
  <c r="J50" i="159"/>
  <c r="N52" i="159" s="1"/>
  <c r="O55" i="159" s="1"/>
  <c r="J50" i="160"/>
  <c r="N52" i="160" s="1"/>
  <c r="O55" i="160" s="1"/>
  <c r="J50" i="161"/>
  <c r="N52" i="161" s="1"/>
  <c r="O55" i="161" s="1"/>
  <c r="J50" i="162"/>
  <c r="N52" i="162" s="1"/>
  <c r="O55" i="162" s="1"/>
  <c r="J50" i="163"/>
  <c r="N52" i="163" s="1"/>
  <c r="O55" i="163" s="1"/>
  <c r="J50" i="164"/>
  <c r="N52" i="164" s="1"/>
  <c r="O55" i="164" s="1"/>
  <c r="J50" i="165"/>
  <c r="N52" i="165" s="1"/>
  <c r="O55" i="165" s="1"/>
  <c r="J50" i="167"/>
  <c r="N52" i="167" s="1"/>
  <c r="O55" i="167" s="1"/>
  <c r="J50" i="166"/>
  <c r="N52" i="166" s="1"/>
  <c r="O55" i="166" s="1"/>
  <c r="J50" i="176"/>
  <c r="N52" i="176" s="1"/>
  <c r="O55" i="176" s="1"/>
  <c r="J50" i="177"/>
  <c r="N52" i="177" s="1"/>
  <c r="O55" i="177" s="1"/>
  <c r="J50" i="178"/>
  <c r="N52" i="178" s="1"/>
  <c r="O55" i="178" s="1"/>
  <c r="J50" i="168"/>
  <c r="N52" i="168" s="1"/>
  <c r="O55" i="168" s="1"/>
  <c r="J50" i="169"/>
  <c r="N52" i="169" s="1"/>
  <c r="O55" i="169" s="1"/>
  <c r="J50" i="170"/>
  <c r="N52" i="170" s="1"/>
  <c r="O55" i="170" s="1"/>
  <c r="J50" i="171"/>
  <c r="N52" i="171" s="1"/>
  <c r="O55" i="171" s="1"/>
  <c r="J50" i="172"/>
  <c r="N52" i="172" s="1"/>
  <c r="O55" i="172" s="1"/>
  <c r="J50" i="173"/>
  <c r="N52" i="173" s="1"/>
  <c r="O55" i="173" s="1"/>
  <c r="J50" i="174"/>
  <c r="N52" i="174" s="1"/>
  <c r="O55" i="174" s="1"/>
  <c r="J50" i="179"/>
  <c r="N52" i="179" s="1"/>
  <c r="O55" i="179" s="1"/>
  <c r="J50" i="180"/>
  <c r="N52" i="180" s="1"/>
  <c r="O55" i="180" s="1"/>
  <c r="I50" i="181"/>
  <c r="H50" i="181"/>
  <c r="K52" i="181" s="1"/>
  <c r="L55" i="181" s="1"/>
  <c r="J50" i="182"/>
  <c r="N52" i="182" s="1"/>
  <c r="O55" i="182" s="1"/>
  <c r="J50" i="183"/>
  <c r="N52" i="183" s="1"/>
  <c r="O55" i="183" s="1"/>
  <c r="I50" i="184"/>
  <c r="H50" i="184"/>
  <c r="K52" i="184" s="1"/>
  <c r="L55" i="184" s="1"/>
  <c r="J50" i="185"/>
  <c r="N52" i="185" s="1"/>
  <c r="O55" i="185" s="1"/>
  <c r="J50" i="186"/>
  <c r="N52" i="186" s="1"/>
  <c r="O55" i="186" s="1"/>
  <c r="J50" i="187"/>
  <c r="N52" i="187" s="1"/>
  <c r="O55" i="187" s="1"/>
  <c r="J50" i="188"/>
  <c r="N52" i="188" s="1"/>
  <c r="O55" i="188" s="1"/>
  <c r="J50" i="189"/>
  <c r="N52" i="189" s="1"/>
  <c r="O55" i="189" s="1"/>
  <c r="J50" i="190"/>
  <c r="N52" i="190" s="1"/>
  <c r="O55" i="190" s="1"/>
  <c r="J50" i="191"/>
  <c r="N52" i="191" s="1"/>
  <c r="O55" i="191" s="1"/>
  <c r="J50" i="193"/>
  <c r="N52" i="193" s="1"/>
  <c r="J50" i="194"/>
  <c r="N52" i="194" s="1"/>
  <c r="O55" i="194" s="1"/>
  <c r="J50" i="195"/>
  <c r="N52" i="195" s="1"/>
  <c r="O55" i="195" s="1"/>
  <c r="J50" i="196"/>
  <c r="N52" i="196" s="1"/>
  <c r="O55" i="196" s="1"/>
  <c r="J50" i="230"/>
  <c r="N52" i="230" s="1"/>
  <c r="O55" i="230" s="1"/>
  <c r="J50" i="231"/>
  <c r="N52" i="231" s="1"/>
  <c r="O55" i="231" s="1"/>
  <c r="J50" i="197"/>
  <c r="N52" i="197" s="1"/>
  <c r="O55" i="197" s="1"/>
  <c r="J50" i="198"/>
  <c r="N52" i="198" s="1"/>
  <c r="O55" i="198" s="1"/>
  <c r="J50" i="199"/>
  <c r="N52" i="199" s="1"/>
  <c r="O55" i="199" s="1"/>
  <c r="I50" i="200"/>
  <c r="H50" i="200"/>
  <c r="K52" i="200" s="1"/>
  <c r="L55" i="200" s="1"/>
  <c r="J50" i="201"/>
  <c r="N52" i="201" s="1"/>
  <c r="O55" i="201" s="1"/>
  <c r="J50" i="202"/>
  <c r="N52" i="202" s="1"/>
  <c r="O55" i="202" s="1"/>
  <c r="J50" i="203"/>
  <c r="N52" i="203" s="1"/>
  <c r="O55" i="203" s="1"/>
  <c r="J50" i="204"/>
  <c r="N52" i="204" s="1"/>
  <c r="O55" i="204" s="1"/>
  <c r="J50" i="205"/>
  <c r="N52" i="205" s="1"/>
  <c r="O55" i="205" s="1"/>
  <c r="I50" i="206"/>
  <c r="H50" i="206"/>
  <c r="K52" i="206" s="1"/>
  <c r="L55" i="206" s="1"/>
  <c r="J50" i="207"/>
  <c r="N52" i="207" s="1"/>
  <c r="O55" i="207" s="1"/>
  <c r="J50" i="208"/>
  <c r="N52" i="208" s="1"/>
  <c r="O55" i="208" s="1"/>
  <c r="J50" i="38"/>
  <c r="N52" i="38" s="1"/>
  <c r="O55" i="38" s="1"/>
  <c r="J35" i="82"/>
  <c r="J36" i="82"/>
  <c r="J37" i="82"/>
  <c r="J38" i="82"/>
  <c r="J39" i="82"/>
  <c r="J40" i="82"/>
  <c r="J41" i="82"/>
  <c r="J42" i="82"/>
  <c r="J43" i="82"/>
  <c r="J44" i="82"/>
  <c r="J45" i="82"/>
  <c r="J46" i="82"/>
  <c r="J47" i="82"/>
  <c r="J48" i="82"/>
  <c r="J49" i="82"/>
  <c r="I49" i="20"/>
  <c r="H49" i="15"/>
  <c r="I49" i="34"/>
  <c r="H49" i="34"/>
  <c r="I49" i="117"/>
  <c r="H49" i="117"/>
  <c r="H49" i="26"/>
  <c r="J46" i="43"/>
  <c r="J47" i="43"/>
  <c r="J48" i="43"/>
  <c r="J49" i="43"/>
  <c r="J41" i="232"/>
  <c r="J42" i="232"/>
  <c r="J43" i="232"/>
  <c r="J44" i="232"/>
  <c r="J45" i="232"/>
  <c r="J46" i="232"/>
  <c r="J47" i="232"/>
  <c r="J48" i="232"/>
  <c r="J49" i="232"/>
  <c r="J39" i="228"/>
  <c r="J40" i="228"/>
  <c r="J41" i="228"/>
  <c r="J42" i="228"/>
  <c r="J43" i="228"/>
  <c r="J44" i="228"/>
  <c r="J45" i="228"/>
  <c r="J46" i="228"/>
  <c r="J47" i="228"/>
  <c r="J48" i="228"/>
  <c r="J49" i="228"/>
  <c r="J39" i="227"/>
  <c r="J40" i="227"/>
  <c r="J41" i="227"/>
  <c r="J42" i="227"/>
  <c r="J43" i="227"/>
  <c r="J44" i="227"/>
  <c r="J45" i="227"/>
  <c r="J46" i="227"/>
  <c r="J47" i="227"/>
  <c r="J48" i="227"/>
  <c r="J49" i="227"/>
  <c r="J39" i="226"/>
  <c r="J40" i="226"/>
  <c r="J41" i="226"/>
  <c r="J42" i="226"/>
  <c r="J43" i="226"/>
  <c r="J44" i="226"/>
  <c r="J45" i="226"/>
  <c r="J46" i="226"/>
  <c r="J47" i="226"/>
  <c r="J48" i="226"/>
  <c r="J49" i="226"/>
  <c r="J39" i="222"/>
  <c r="J40" i="222"/>
  <c r="J41" i="222"/>
  <c r="J42" i="222"/>
  <c r="J43" i="222"/>
  <c r="J44" i="222"/>
  <c r="J45" i="222"/>
  <c r="J46" i="222"/>
  <c r="J47" i="222"/>
  <c r="J48" i="222"/>
  <c r="J49" i="222"/>
  <c r="J39" i="223"/>
  <c r="J40" i="223"/>
  <c r="J41" i="223"/>
  <c r="J42" i="223"/>
  <c r="J43" i="223"/>
  <c r="J44" i="223"/>
  <c r="J45" i="223"/>
  <c r="J46" i="223"/>
  <c r="J47" i="223"/>
  <c r="J48" i="223"/>
  <c r="J49" i="223"/>
  <c r="J39" i="224"/>
  <c r="J40" i="224"/>
  <c r="J41" i="224"/>
  <c r="J42" i="224"/>
  <c r="J43" i="224"/>
  <c r="J44" i="224"/>
  <c r="J45" i="224"/>
  <c r="J46" i="224"/>
  <c r="J47" i="224"/>
  <c r="J48" i="224"/>
  <c r="J49" i="224"/>
  <c r="J39" i="225"/>
  <c r="J40" i="225"/>
  <c r="J41" i="225"/>
  <c r="J42" i="225"/>
  <c r="J43" i="225"/>
  <c r="J44" i="225"/>
  <c r="J45" i="225"/>
  <c r="J46" i="225"/>
  <c r="J47" i="225"/>
  <c r="J48" i="225"/>
  <c r="J49" i="225"/>
  <c r="J39" i="65"/>
  <c r="J40" i="65"/>
  <c r="J41" i="65"/>
  <c r="J42" i="65"/>
  <c r="J43" i="65"/>
  <c r="J44" i="65"/>
  <c r="J45" i="65"/>
  <c r="J46" i="65"/>
  <c r="J47" i="65"/>
  <c r="J48" i="65"/>
  <c r="J49" i="65"/>
  <c r="J39" i="66"/>
  <c r="J40" i="66"/>
  <c r="J41" i="66"/>
  <c r="J42" i="66"/>
  <c r="J43" i="66"/>
  <c r="J44" i="66"/>
  <c r="J45" i="66"/>
  <c r="J46" i="66"/>
  <c r="J47" i="66"/>
  <c r="J48" i="66"/>
  <c r="J49" i="66"/>
  <c r="J39" i="68"/>
  <c r="J40" i="68"/>
  <c r="J41" i="68"/>
  <c r="J42" i="68"/>
  <c r="J43" i="68"/>
  <c r="J44" i="68"/>
  <c r="J45" i="68"/>
  <c r="J46" i="68"/>
  <c r="J47" i="68"/>
  <c r="J48" i="68"/>
  <c r="J49" i="68"/>
  <c r="J39" i="69"/>
  <c r="J40" i="69"/>
  <c r="J41" i="69"/>
  <c r="J42" i="69"/>
  <c r="J43" i="69"/>
  <c r="J44" i="69"/>
  <c r="J45" i="69"/>
  <c r="J46" i="69"/>
  <c r="J47" i="69"/>
  <c r="J48" i="69"/>
  <c r="J49" i="69"/>
  <c r="J39" i="13"/>
  <c r="J40" i="13"/>
  <c r="J41" i="13"/>
  <c r="J42" i="13"/>
  <c r="J43" i="13"/>
  <c r="J44" i="13"/>
  <c r="J45" i="13"/>
  <c r="J46" i="13"/>
  <c r="J47" i="13"/>
  <c r="J48" i="13"/>
  <c r="J49" i="13"/>
  <c r="J39" i="41"/>
  <c r="J40" i="41"/>
  <c r="J41" i="41"/>
  <c r="J42" i="41"/>
  <c r="J43" i="41"/>
  <c r="J44" i="41"/>
  <c r="J45" i="41"/>
  <c r="J46" i="41"/>
  <c r="J47" i="41"/>
  <c r="N49" i="41" s="1"/>
  <c r="J48" i="41"/>
  <c r="J49" i="41"/>
  <c r="J39" i="42"/>
  <c r="J40" i="42"/>
  <c r="J41" i="42"/>
  <c r="J42" i="42"/>
  <c r="J43" i="42"/>
  <c r="J44" i="42"/>
  <c r="J45" i="42"/>
  <c r="J46" i="42"/>
  <c r="J47" i="42"/>
  <c r="J48" i="42"/>
  <c r="J49" i="42"/>
  <c r="J39" i="43"/>
  <c r="J40" i="43"/>
  <c r="J41" i="43"/>
  <c r="J42" i="43"/>
  <c r="J43" i="43"/>
  <c r="J44" i="43"/>
  <c r="J45" i="43"/>
  <c r="J39" i="218"/>
  <c r="J40" i="218"/>
  <c r="J41" i="218"/>
  <c r="J42" i="218"/>
  <c r="J43" i="218"/>
  <c r="J44" i="218"/>
  <c r="J45" i="218"/>
  <c r="J46" i="218"/>
  <c r="J47" i="218"/>
  <c r="J48" i="218"/>
  <c r="J49" i="218"/>
  <c r="J39" i="217"/>
  <c r="J40" i="217"/>
  <c r="J41" i="217"/>
  <c r="J42" i="217"/>
  <c r="J43" i="217"/>
  <c r="J44" i="217"/>
  <c r="J45" i="217"/>
  <c r="J46" i="217"/>
  <c r="J47" i="217"/>
  <c r="J48" i="217"/>
  <c r="J49" i="217"/>
  <c r="N49" i="217" s="1"/>
  <c r="J39" i="211"/>
  <c r="J40" i="211"/>
  <c r="J41" i="211"/>
  <c r="J42" i="211"/>
  <c r="J43" i="211"/>
  <c r="J44" i="211"/>
  <c r="J45" i="211"/>
  <c r="J46" i="211"/>
  <c r="J47" i="211"/>
  <c r="J48" i="211"/>
  <c r="J49" i="211"/>
  <c r="J39" i="219"/>
  <c r="J40" i="219"/>
  <c r="J41" i="219"/>
  <c r="J42" i="219"/>
  <c r="J43" i="219"/>
  <c r="J44" i="219"/>
  <c r="J45" i="219"/>
  <c r="J46" i="219"/>
  <c r="J47" i="219"/>
  <c r="J48" i="219"/>
  <c r="J49" i="219"/>
  <c r="J39" i="76"/>
  <c r="J40" i="76"/>
  <c r="J41" i="76"/>
  <c r="J42" i="76"/>
  <c r="J43" i="76"/>
  <c r="J44" i="76"/>
  <c r="J45" i="76"/>
  <c r="J46" i="76"/>
  <c r="J47" i="76"/>
  <c r="J48" i="76"/>
  <c r="J49" i="76"/>
  <c r="J39" i="77"/>
  <c r="J40" i="77"/>
  <c r="J41" i="77"/>
  <c r="J42" i="77"/>
  <c r="J43" i="77"/>
  <c r="J44" i="77"/>
  <c r="J45" i="77"/>
  <c r="J46" i="77"/>
  <c r="J47" i="77"/>
  <c r="J48" i="77"/>
  <c r="J49" i="77"/>
  <c r="J39" i="78"/>
  <c r="J40" i="78"/>
  <c r="J41" i="78"/>
  <c r="J42" i="78"/>
  <c r="J43" i="78"/>
  <c r="J44" i="78"/>
  <c r="J45" i="78"/>
  <c r="J46" i="78"/>
  <c r="J47" i="78"/>
  <c r="J48" i="78"/>
  <c r="J49" i="78"/>
  <c r="J39" i="79"/>
  <c r="J40" i="79"/>
  <c r="J41" i="79"/>
  <c r="J42" i="79"/>
  <c r="J43" i="79"/>
  <c r="J44" i="79"/>
  <c r="J45" i="79"/>
  <c r="J46" i="79"/>
  <c r="J47" i="79"/>
  <c r="J48" i="79"/>
  <c r="J49" i="79"/>
  <c r="J39" i="32"/>
  <c r="J40" i="32"/>
  <c r="J41" i="32"/>
  <c r="J42" i="32"/>
  <c r="J43" i="32"/>
  <c r="J44" i="32"/>
  <c r="J45" i="32"/>
  <c r="J46" i="32"/>
  <c r="J47" i="32"/>
  <c r="J48" i="32"/>
  <c r="J49" i="32"/>
  <c r="J39" i="75"/>
  <c r="J40" i="75"/>
  <c r="J41" i="75"/>
  <c r="J42" i="75"/>
  <c r="J43" i="75"/>
  <c r="J44" i="75"/>
  <c r="J45" i="75"/>
  <c r="J46" i="75"/>
  <c r="J47" i="75"/>
  <c r="J48" i="75"/>
  <c r="J49" i="75"/>
  <c r="J39" i="216"/>
  <c r="J40" i="216"/>
  <c r="J41" i="216"/>
  <c r="J42" i="216"/>
  <c r="J43" i="216"/>
  <c r="J44" i="216"/>
  <c r="J45" i="216"/>
  <c r="J46" i="216"/>
  <c r="J47" i="216"/>
  <c r="J48" i="216"/>
  <c r="J49" i="216"/>
  <c r="J39" i="55"/>
  <c r="J40" i="55"/>
  <c r="J41" i="55"/>
  <c r="J42" i="55"/>
  <c r="J43" i="55"/>
  <c r="J44" i="55"/>
  <c r="J45" i="55"/>
  <c r="J46" i="55"/>
  <c r="J47" i="55"/>
  <c r="J48" i="55"/>
  <c r="J49" i="55"/>
  <c r="J39" i="56"/>
  <c r="J40" i="56"/>
  <c r="J41" i="56"/>
  <c r="J42" i="56"/>
  <c r="J43" i="56"/>
  <c r="J44" i="56"/>
  <c r="J45" i="56"/>
  <c r="J46" i="56"/>
  <c r="J47" i="56"/>
  <c r="J48" i="56"/>
  <c r="J49" i="56"/>
  <c r="J39" i="58"/>
  <c r="J40" i="58"/>
  <c r="J41" i="58"/>
  <c r="J42" i="58"/>
  <c r="J43" i="58"/>
  <c r="J44" i="58"/>
  <c r="J45" i="58"/>
  <c r="J46" i="58"/>
  <c r="J47" i="58"/>
  <c r="J48" i="58"/>
  <c r="J49" i="58"/>
  <c r="J39" i="59"/>
  <c r="J40" i="59"/>
  <c r="J41" i="59"/>
  <c r="J42" i="59"/>
  <c r="J43" i="59"/>
  <c r="J44" i="59"/>
  <c r="J45" i="59"/>
  <c r="J46" i="59"/>
  <c r="J47" i="59"/>
  <c r="J48" i="59"/>
  <c r="J49" i="59"/>
  <c r="J39" i="27"/>
  <c r="J40" i="27"/>
  <c r="J41" i="27"/>
  <c r="J42" i="27"/>
  <c r="J43" i="27"/>
  <c r="J44" i="27"/>
  <c r="J45" i="27"/>
  <c r="J46" i="27"/>
  <c r="J47" i="27"/>
  <c r="J48" i="27"/>
  <c r="J49" i="27"/>
  <c r="J39" i="28"/>
  <c r="J40" i="28"/>
  <c r="J41" i="28"/>
  <c r="J42" i="28"/>
  <c r="J43" i="28"/>
  <c r="J44" i="28"/>
  <c r="J45" i="28"/>
  <c r="J46" i="28"/>
  <c r="J47" i="28"/>
  <c r="J48" i="28"/>
  <c r="J49" i="28"/>
  <c r="J39" i="29"/>
  <c r="J40" i="29"/>
  <c r="J41" i="29"/>
  <c r="J42" i="29"/>
  <c r="J43" i="29"/>
  <c r="J44" i="29"/>
  <c r="J45" i="29"/>
  <c r="J46" i="29"/>
  <c r="J47" i="29"/>
  <c r="J48" i="29"/>
  <c r="J49" i="29"/>
  <c r="J39" i="214"/>
  <c r="J40" i="214"/>
  <c r="J41" i="214"/>
  <c r="J42" i="214"/>
  <c r="J43" i="214"/>
  <c r="J44" i="214"/>
  <c r="J45" i="214"/>
  <c r="J46" i="214"/>
  <c r="J47" i="214"/>
  <c r="J48" i="214"/>
  <c r="J49" i="214"/>
  <c r="J39" i="215"/>
  <c r="J40" i="215"/>
  <c r="J41" i="215"/>
  <c r="J42" i="215"/>
  <c r="J43" i="215"/>
  <c r="J44" i="215"/>
  <c r="J45" i="215"/>
  <c r="J46" i="215"/>
  <c r="J47" i="215"/>
  <c r="J48" i="215"/>
  <c r="J49" i="215"/>
  <c r="J39" i="118"/>
  <c r="J40" i="118"/>
  <c r="J41" i="118"/>
  <c r="J42" i="118"/>
  <c r="J43" i="118"/>
  <c r="J44" i="118"/>
  <c r="J45" i="118"/>
  <c r="J46" i="118"/>
  <c r="J47" i="118"/>
  <c r="J48" i="118"/>
  <c r="J49" i="118"/>
  <c r="J39" i="119"/>
  <c r="J40" i="119"/>
  <c r="J41" i="119"/>
  <c r="J42" i="119"/>
  <c r="J43" i="119"/>
  <c r="J44" i="119"/>
  <c r="J45" i="119"/>
  <c r="J46" i="119"/>
  <c r="J47" i="119"/>
  <c r="J48" i="119"/>
  <c r="J49" i="119"/>
  <c r="J39" i="7"/>
  <c r="J40" i="7"/>
  <c r="J41" i="7"/>
  <c r="J42" i="7"/>
  <c r="J43" i="7"/>
  <c r="J44" i="7"/>
  <c r="J45" i="7"/>
  <c r="J46" i="7"/>
  <c r="J47" i="7"/>
  <c r="J48" i="7"/>
  <c r="J49" i="7"/>
  <c r="J39" i="73"/>
  <c r="J40" i="73"/>
  <c r="J41" i="73"/>
  <c r="J42" i="73"/>
  <c r="J43" i="73"/>
  <c r="J44" i="73"/>
  <c r="J45" i="73"/>
  <c r="J46" i="73"/>
  <c r="J47" i="73"/>
  <c r="J48" i="73"/>
  <c r="J49" i="73"/>
  <c r="J39" i="74"/>
  <c r="J40" i="74"/>
  <c r="J41" i="74"/>
  <c r="J42" i="74"/>
  <c r="J43" i="74"/>
  <c r="J44" i="74"/>
  <c r="J45" i="74"/>
  <c r="J46" i="74"/>
  <c r="J47" i="74"/>
  <c r="J48" i="74"/>
  <c r="J49" i="74"/>
  <c r="J39" i="35"/>
  <c r="J40" i="35"/>
  <c r="J41" i="35"/>
  <c r="J42" i="35"/>
  <c r="J43" i="35"/>
  <c r="J44" i="35"/>
  <c r="J45" i="35"/>
  <c r="J46" i="35"/>
  <c r="J47" i="35"/>
  <c r="J48" i="35"/>
  <c r="J49" i="35"/>
  <c r="J39" i="36"/>
  <c r="J40" i="36"/>
  <c r="J41" i="36"/>
  <c r="J42" i="36"/>
  <c r="J43" i="36"/>
  <c r="J44" i="36"/>
  <c r="J45" i="36"/>
  <c r="J46" i="36"/>
  <c r="J47" i="36"/>
  <c r="J48" i="36"/>
  <c r="J49" i="36"/>
  <c r="J39" i="81"/>
  <c r="J40" i="81"/>
  <c r="J41" i="81"/>
  <c r="J42" i="81"/>
  <c r="J43" i="81"/>
  <c r="J44" i="81"/>
  <c r="J45" i="81"/>
  <c r="J46" i="81"/>
  <c r="J47" i="81"/>
  <c r="J48" i="81"/>
  <c r="J49" i="81"/>
  <c r="J39" i="3"/>
  <c r="J40" i="3"/>
  <c r="J41" i="3"/>
  <c r="J42" i="3"/>
  <c r="J43" i="3"/>
  <c r="J44" i="3"/>
  <c r="J45" i="3"/>
  <c r="J46" i="3"/>
  <c r="J47" i="3"/>
  <c r="J48" i="3"/>
  <c r="J49" i="3"/>
  <c r="J39" i="44"/>
  <c r="J40" i="44"/>
  <c r="J41" i="44"/>
  <c r="J42" i="44"/>
  <c r="J43" i="44"/>
  <c r="J44" i="44"/>
  <c r="J45" i="44"/>
  <c r="J46" i="44"/>
  <c r="J47" i="44"/>
  <c r="J48" i="44"/>
  <c r="J49" i="44"/>
  <c r="J39" i="45"/>
  <c r="J40" i="45"/>
  <c r="J41" i="45"/>
  <c r="J42" i="45"/>
  <c r="J43" i="45"/>
  <c r="J44" i="45"/>
  <c r="J45" i="45"/>
  <c r="J46" i="45"/>
  <c r="J47" i="45"/>
  <c r="J48" i="45"/>
  <c r="J49" i="45"/>
  <c r="J39" i="46"/>
  <c r="J40" i="46"/>
  <c r="J41" i="46"/>
  <c r="J42" i="46"/>
  <c r="J43" i="46"/>
  <c r="J44" i="46"/>
  <c r="J45" i="46"/>
  <c r="J46" i="46"/>
  <c r="J47" i="46"/>
  <c r="J48" i="46"/>
  <c r="J49" i="46"/>
  <c r="J39" i="5"/>
  <c r="J40" i="5"/>
  <c r="J41" i="5"/>
  <c r="J42" i="5"/>
  <c r="J43" i="5"/>
  <c r="J44" i="5"/>
  <c r="J45" i="5"/>
  <c r="J46" i="5"/>
  <c r="J47" i="5"/>
  <c r="J48" i="5"/>
  <c r="J49" i="5"/>
  <c r="J39" i="6"/>
  <c r="J40" i="6"/>
  <c r="J41" i="6"/>
  <c r="J42" i="6"/>
  <c r="J43" i="6"/>
  <c r="J44" i="6"/>
  <c r="J45" i="6"/>
  <c r="J46" i="6"/>
  <c r="J47" i="6"/>
  <c r="J48" i="6"/>
  <c r="J49" i="6"/>
  <c r="J39" i="8"/>
  <c r="J40" i="8"/>
  <c r="J41" i="8"/>
  <c r="J42" i="8"/>
  <c r="J43" i="8"/>
  <c r="J44" i="8"/>
  <c r="J45" i="8"/>
  <c r="J46" i="8"/>
  <c r="J47" i="8"/>
  <c r="J48" i="8"/>
  <c r="J49" i="8"/>
  <c r="J39" i="9"/>
  <c r="J40" i="9"/>
  <c r="J41" i="9"/>
  <c r="J42" i="9"/>
  <c r="J43" i="9"/>
  <c r="J44" i="9"/>
  <c r="J45" i="9"/>
  <c r="J46" i="9"/>
  <c r="J47" i="9"/>
  <c r="J48" i="9"/>
  <c r="J49" i="9"/>
  <c r="J39" i="11"/>
  <c r="J40" i="11"/>
  <c r="J41" i="11"/>
  <c r="J42" i="11"/>
  <c r="J43" i="11"/>
  <c r="J44" i="11"/>
  <c r="J45" i="11"/>
  <c r="J46" i="11"/>
  <c r="J47" i="11"/>
  <c r="J48" i="11"/>
  <c r="J49" i="11"/>
  <c r="J39" i="12"/>
  <c r="J40" i="12"/>
  <c r="J41" i="12"/>
  <c r="J42" i="12"/>
  <c r="J43" i="12"/>
  <c r="J44" i="12"/>
  <c r="J45" i="12"/>
  <c r="J46" i="12"/>
  <c r="J47" i="12"/>
  <c r="J48" i="12"/>
  <c r="J49" i="12"/>
  <c r="J39" i="31"/>
  <c r="J40" i="31"/>
  <c r="J41" i="31"/>
  <c r="J42" i="31"/>
  <c r="J43" i="31"/>
  <c r="J44" i="31"/>
  <c r="J45" i="31"/>
  <c r="J46" i="31"/>
  <c r="J47" i="31"/>
  <c r="J48" i="31"/>
  <c r="J49" i="31"/>
  <c r="J39" i="37"/>
  <c r="J40" i="37"/>
  <c r="J41" i="37"/>
  <c r="J42" i="37"/>
  <c r="J43" i="37"/>
  <c r="J44" i="37"/>
  <c r="J45" i="37"/>
  <c r="J46" i="37"/>
  <c r="J47" i="37"/>
  <c r="J48" i="37"/>
  <c r="J49" i="37"/>
  <c r="J39" i="229"/>
  <c r="J40" i="229"/>
  <c r="J41" i="229"/>
  <c r="J42" i="229"/>
  <c r="J43" i="229"/>
  <c r="J44" i="229"/>
  <c r="J45" i="229"/>
  <c r="J46" i="229"/>
  <c r="J47" i="229"/>
  <c r="J48" i="229"/>
  <c r="J49" i="229"/>
  <c r="J39" i="25"/>
  <c r="J40" i="25"/>
  <c r="J41" i="25"/>
  <c r="J42" i="25"/>
  <c r="J43" i="25"/>
  <c r="J44" i="25"/>
  <c r="J45" i="25"/>
  <c r="J46" i="25"/>
  <c r="J47" i="25"/>
  <c r="J48" i="25"/>
  <c r="J49" i="25"/>
  <c r="J39" i="33"/>
  <c r="J40" i="33"/>
  <c r="J41" i="33"/>
  <c r="J42" i="33"/>
  <c r="J43" i="33"/>
  <c r="J44" i="33"/>
  <c r="J45" i="33"/>
  <c r="J46" i="33"/>
  <c r="J47" i="33"/>
  <c r="J48" i="33"/>
  <c r="J49" i="33"/>
  <c r="J39" i="39"/>
  <c r="J40" i="39"/>
  <c r="J41" i="39"/>
  <c r="J42" i="39"/>
  <c r="J43" i="39"/>
  <c r="J44" i="39"/>
  <c r="J45" i="39"/>
  <c r="J46" i="39"/>
  <c r="J47" i="39"/>
  <c r="J48" i="39"/>
  <c r="J49" i="39"/>
  <c r="J39" i="16"/>
  <c r="J40" i="16"/>
  <c r="J41" i="16"/>
  <c r="J42" i="16"/>
  <c r="J43" i="16"/>
  <c r="J44" i="16"/>
  <c r="J45" i="16"/>
  <c r="J46" i="16"/>
  <c r="J47" i="16"/>
  <c r="J48" i="16"/>
  <c r="J49" i="16"/>
  <c r="J39" i="17"/>
  <c r="J40" i="17"/>
  <c r="J41" i="17"/>
  <c r="J42" i="17"/>
  <c r="J43" i="17"/>
  <c r="J44" i="17"/>
  <c r="J45" i="17"/>
  <c r="J46" i="17"/>
  <c r="J47" i="17"/>
  <c r="J48" i="17"/>
  <c r="J49" i="17"/>
  <c r="J39" i="18"/>
  <c r="J40" i="18"/>
  <c r="J41" i="18"/>
  <c r="J42" i="18"/>
  <c r="J43" i="18"/>
  <c r="J44" i="18"/>
  <c r="J45" i="18"/>
  <c r="J46" i="18"/>
  <c r="J47" i="18"/>
  <c r="J48" i="18"/>
  <c r="J49" i="18"/>
  <c r="J39" i="19"/>
  <c r="J40" i="19"/>
  <c r="J41" i="19"/>
  <c r="J42" i="19"/>
  <c r="J43" i="19"/>
  <c r="J44" i="19"/>
  <c r="J45" i="19"/>
  <c r="J46" i="19"/>
  <c r="J47" i="19"/>
  <c r="J48" i="19"/>
  <c r="J49" i="19"/>
  <c r="J39" i="21"/>
  <c r="J40" i="21"/>
  <c r="J41" i="21"/>
  <c r="J42" i="21"/>
  <c r="J43" i="21"/>
  <c r="J44" i="21"/>
  <c r="J45" i="21"/>
  <c r="J46" i="21"/>
  <c r="J47" i="21"/>
  <c r="J48" i="21"/>
  <c r="J49" i="21"/>
  <c r="J39" i="22"/>
  <c r="J40" i="22"/>
  <c r="J41" i="22"/>
  <c r="J42" i="22"/>
  <c r="J43" i="22"/>
  <c r="J44" i="22"/>
  <c r="J45" i="22"/>
  <c r="J46" i="22"/>
  <c r="J47" i="22"/>
  <c r="J48" i="22"/>
  <c r="J49" i="22"/>
  <c r="J39" i="23"/>
  <c r="J40" i="23"/>
  <c r="J41" i="23"/>
  <c r="J42" i="23"/>
  <c r="J43" i="23"/>
  <c r="J44" i="23"/>
  <c r="J45" i="23"/>
  <c r="J46" i="23"/>
  <c r="J47" i="23"/>
  <c r="J48" i="23"/>
  <c r="J49" i="23"/>
  <c r="J39" i="24"/>
  <c r="J40" i="24"/>
  <c r="J41" i="24"/>
  <c r="J42" i="24"/>
  <c r="J43" i="24"/>
  <c r="J44" i="24"/>
  <c r="J45" i="24"/>
  <c r="J46" i="24"/>
  <c r="J47" i="24"/>
  <c r="J48" i="24"/>
  <c r="J49" i="24"/>
  <c r="J39" i="60"/>
  <c r="J40" i="60"/>
  <c r="J41" i="60"/>
  <c r="J42" i="60"/>
  <c r="J43" i="60"/>
  <c r="J44" i="60"/>
  <c r="J45" i="60"/>
  <c r="J46" i="60"/>
  <c r="J47" i="60"/>
  <c r="J48" i="60"/>
  <c r="J49" i="60"/>
  <c r="J39" i="61"/>
  <c r="J40" i="61"/>
  <c r="J41" i="61"/>
  <c r="J42" i="61"/>
  <c r="J43" i="61"/>
  <c r="J44" i="61"/>
  <c r="J45" i="61"/>
  <c r="J46" i="61"/>
  <c r="J47" i="61"/>
  <c r="J48" i="61"/>
  <c r="J49" i="61"/>
  <c r="J39" i="62"/>
  <c r="J40" i="62"/>
  <c r="J41" i="62"/>
  <c r="J42" i="62"/>
  <c r="J43" i="62"/>
  <c r="J44" i="62"/>
  <c r="J45" i="62"/>
  <c r="J46" i="62"/>
  <c r="J47" i="62"/>
  <c r="J48" i="62"/>
  <c r="J49" i="62"/>
  <c r="J39" i="63"/>
  <c r="J40" i="63"/>
  <c r="J41" i="63"/>
  <c r="J42" i="63"/>
  <c r="J43" i="63"/>
  <c r="J44" i="63"/>
  <c r="J45" i="63"/>
  <c r="J46" i="63"/>
  <c r="J47" i="63"/>
  <c r="J48" i="63"/>
  <c r="J49" i="63"/>
  <c r="J39" i="48"/>
  <c r="J40" i="48"/>
  <c r="J41" i="48"/>
  <c r="J42" i="48"/>
  <c r="J43" i="48"/>
  <c r="J44" i="48"/>
  <c r="J45" i="48"/>
  <c r="J46" i="48"/>
  <c r="J47" i="48"/>
  <c r="J48" i="48"/>
  <c r="J49" i="48"/>
  <c r="J39" i="49"/>
  <c r="J40" i="49"/>
  <c r="J41" i="49"/>
  <c r="J42" i="49"/>
  <c r="J43" i="49"/>
  <c r="J44" i="49"/>
  <c r="J45" i="49"/>
  <c r="J46" i="49"/>
  <c r="J47" i="49"/>
  <c r="J48" i="49"/>
  <c r="J49" i="49"/>
  <c r="J39" i="52"/>
  <c r="J40" i="52"/>
  <c r="J41" i="52"/>
  <c r="J42" i="52"/>
  <c r="J43" i="52"/>
  <c r="J44" i="52"/>
  <c r="J45" i="52"/>
  <c r="J46" i="52"/>
  <c r="J47" i="52"/>
  <c r="J48" i="52"/>
  <c r="J49" i="52"/>
  <c r="J39" i="53"/>
  <c r="J40" i="53"/>
  <c r="J41" i="53"/>
  <c r="J42" i="53"/>
  <c r="J43" i="53"/>
  <c r="J44" i="53"/>
  <c r="J45" i="53"/>
  <c r="J46" i="53"/>
  <c r="J47" i="53"/>
  <c r="J48" i="53"/>
  <c r="J49" i="53"/>
  <c r="J39" i="71"/>
  <c r="J40" i="71"/>
  <c r="J41" i="71"/>
  <c r="J42" i="71"/>
  <c r="J43" i="71"/>
  <c r="J44" i="71"/>
  <c r="J45" i="71"/>
  <c r="J46" i="71"/>
  <c r="J47" i="71"/>
  <c r="J48" i="71"/>
  <c r="J49" i="71"/>
  <c r="J39" i="72"/>
  <c r="J40" i="72"/>
  <c r="J41" i="72"/>
  <c r="J42" i="72"/>
  <c r="J43" i="72"/>
  <c r="J44" i="72"/>
  <c r="J45" i="72"/>
  <c r="J46" i="72"/>
  <c r="J47" i="72"/>
  <c r="J48" i="72"/>
  <c r="J49" i="72"/>
  <c r="J39" i="83"/>
  <c r="J40" i="83"/>
  <c r="J41" i="83"/>
  <c r="J42" i="83"/>
  <c r="J43" i="83"/>
  <c r="J44" i="83"/>
  <c r="J45" i="83"/>
  <c r="J46" i="83"/>
  <c r="J47" i="83"/>
  <c r="J48" i="83"/>
  <c r="J49" i="83"/>
  <c r="J39" i="87"/>
  <c r="J40" i="87"/>
  <c r="J41" i="87"/>
  <c r="J42" i="87"/>
  <c r="J43" i="87"/>
  <c r="J44" i="87"/>
  <c r="J45" i="87"/>
  <c r="J46" i="87"/>
  <c r="J47" i="87"/>
  <c r="J48" i="87"/>
  <c r="J49" i="87"/>
  <c r="J39" i="88"/>
  <c r="J40" i="88"/>
  <c r="J41" i="88"/>
  <c r="J42" i="88"/>
  <c r="J43" i="88"/>
  <c r="J44" i="88"/>
  <c r="J45" i="88"/>
  <c r="J46" i="88"/>
  <c r="J47" i="88"/>
  <c r="J48" i="88"/>
  <c r="J49" i="88"/>
  <c r="J39" i="89"/>
  <c r="J40" i="89"/>
  <c r="J41" i="89"/>
  <c r="J42" i="89"/>
  <c r="J43" i="89"/>
  <c r="J44" i="89"/>
  <c r="J45" i="89"/>
  <c r="J46" i="89"/>
  <c r="J47" i="89"/>
  <c r="N49" i="89" s="1"/>
  <c r="J48" i="89"/>
  <c r="J49" i="89"/>
  <c r="J39" i="91"/>
  <c r="J40" i="91"/>
  <c r="J41" i="91"/>
  <c r="J42" i="91"/>
  <c r="J43" i="91"/>
  <c r="J44" i="91"/>
  <c r="J45" i="91"/>
  <c r="J46" i="91"/>
  <c r="J47" i="91"/>
  <c r="J48" i="91"/>
  <c r="J49" i="91"/>
  <c r="J39" i="92"/>
  <c r="J40" i="92"/>
  <c r="J41" i="92"/>
  <c r="J42" i="92"/>
  <c r="J43" i="92"/>
  <c r="J44" i="92"/>
  <c r="J45" i="92"/>
  <c r="J46" i="92"/>
  <c r="J47" i="92"/>
  <c r="J48" i="92"/>
  <c r="J49" i="92"/>
  <c r="J39" i="93"/>
  <c r="J40" i="93"/>
  <c r="J41" i="93"/>
  <c r="J42" i="93"/>
  <c r="J43" i="93"/>
  <c r="J44" i="93"/>
  <c r="J45" i="93"/>
  <c r="J46" i="93"/>
  <c r="J47" i="93"/>
  <c r="J48" i="93"/>
  <c r="J49" i="93"/>
  <c r="J39" i="95"/>
  <c r="J40" i="95"/>
  <c r="J41" i="95"/>
  <c r="J42" i="95"/>
  <c r="J43" i="95"/>
  <c r="J44" i="95"/>
  <c r="J45" i="95"/>
  <c r="J46" i="95"/>
  <c r="J47" i="95"/>
  <c r="J48" i="95"/>
  <c r="J49" i="95"/>
  <c r="J39" i="96"/>
  <c r="J40" i="96"/>
  <c r="J41" i="96"/>
  <c r="J42" i="96"/>
  <c r="J43" i="96"/>
  <c r="J44" i="96"/>
  <c r="J45" i="96"/>
  <c r="J46" i="96"/>
  <c r="J47" i="96"/>
  <c r="N49" i="96" s="1"/>
  <c r="J48" i="96"/>
  <c r="J49" i="96"/>
  <c r="J39" i="98"/>
  <c r="J40" i="98"/>
  <c r="J41" i="98"/>
  <c r="J42" i="98"/>
  <c r="J43" i="98"/>
  <c r="J44" i="98"/>
  <c r="J45" i="98"/>
  <c r="J46" i="98"/>
  <c r="J47" i="98"/>
  <c r="J48" i="98"/>
  <c r="J49" i="98"/>
  <c r="J39" i="99"/>
  <c r="J40" i="99"/>
  <c r="J41" i="99"/>
  <c r="J42" i="99"/>
  <c r="J43" i="99"/>
  <c r="J44" i="99"/>
  <c r="J45" i="99"/>
  <c r="J46" i="99"/>
  <c r="J47" i="99"/>
  <c r="J48" i="99"/>
  <c r="J49" i="99"/>
  <c r="J39" i="100"/>
  <c r="J40" i="100"/>
  <c r="J41" i="100"/>
  <c r="J42" i="100"/>
  <c r="J43" i="100"/>
  <c r="J44" i="100"/>
  <c r="J45" i="100"/>
  <c r="J46" i="100"/>
  <c r="J47" i="100"/>
  <c r="J48" i="100"/>
  <c r="J49" i="100"/>
  <c r="J39" i="103"/>
  <c r="J40" i="103"/>
  <c r="J41" i="103"/>
  <c r="J42" i="103"/>
  <c r="J43" i="103"/>
  <c r="J44" i="103"/>
  <c r="J45" i="103"/>
  <c r="J46" i="103"/>
  <c r="J47" i="103"/>
  <c r="J48" i="103"/>
  <c r="J49" i="103"/>
  <c r="J39" i="104"/>
  <c r="J40" i="104"/>
  <c r="J41" i="104"/>
  <c r="J42" i="104"/>
  <c r="J43" i="104"/>
  <c r="J44" i="104"/>
  <c r="J45" i="104"/>
  <c r="J46" i="104"/>
  <c r="J47" i="104"/>
  <c r="J48" i="104"/>
  <c r="J49" i="104"/>
  <c r="J39" i="106"/>
  <c r="J40" i="106"/>
  <c r="J41" i="106"/>
  <c r="J42" i="106"/>
  <c r="J43" i="106"/>
  <c r="J44" i="106"/>
  <c r="J45" i="106"/>
  <c r="J46" i="106"/>
  <c r="J47" i="106"/>
  <c r="J48" i="106"/>
  <c r="J49" i="106"/>
  <c r="J39" i="107"/>
  <c r="J40" i="107"/>
  <c r="J41" i="107"/>
  <c r="J42" i="107"/>
  <c r="J43" i="107"/>
  <c r="J44" i="107"/>
  <c r="J45" i="107"/>
  <c r="J46" i="107"/>
  <c r="J47" i="107"/>
  <c r="J48" i="107"/>
  <c r="J49" i="107"/>
  <c r="J39" i="108"/>
  <c r="J40" i="108"/>
  <c r="J41" i="108"/>
  <c r="J42" i="108"/>
  <c r="J43" i="108"/>
  <c r="J44" i="108"/>
  <c r="J45" i="108"/>
  <c r="J46" i="108"/>
  <c r="J47" i="108"/>
  <c r="J48" i="108"/>
  <c r="J49" i="108"/>
  <c r="J39" i="110"/>
  <c r="J40" i="110"/>
  <c r="J41" i="110"/>
  <c r="J42" i="110"/>
  <c r="J43" i="110"/>
  <c r="J44" i="110"/>
  <c r="J45" i="110"/>
  <c r="J46" i="110"/>
  <c r="J47" i="110"/>
  <c r="J48" i="110"/>
  <c r="J49" i="110"/>
  <c r="J39" i="111"/>
  <c r="J40" i="111"/>
  <c r="J41" i="111"/>
  <c r="J42" i="111"/>
  <c r="J43" i="111"/>
  <c r="J44" i="111"/>
  <c r="J45" i="111"/>
  <c r="J46" i="111"/>
  <c r="J47" i="111"/>
  <c r="J48" i="111"/>
  <c r="J49" i="111"/>
  <c r="J39" i="112"/>
  <c r="J40" i="112"/>
  <c r="J41" i="112"/>
  <c r="J42" i="112"/>
  <c r="J43" i="112"/>
  <c r="J44" i="112"/>
  <c r="J45" i="112"/>
  <c r="J46" i="112"/>
  <c r="J47" i="112"/>
  <c r="J48" i="112"/>
  <c r="J49" i="112"/>
  <c r="J39" i="113"/>
  <c r="J40" i="113"/>
  <c r="J41" i="113"/>
  <c r="J42" i="113"/>
  <c r="J43" i="113"/>
  <c r="J44" i="113"/>
  <c r="J45" i="113"/>
  <c r="J46" i="113"/>
  <c r="J47" i="113"/>
  <c r="J48" i="113"/>
  <c r="J49" i="113"/>
  <c r="J39" i="115"/>
  <c r="J40" i="115"/>
  <c r="J41" i="115"/>
  <c r="J42" i="115"/>
  <c r="J43" i="115"/>
  <c r="J44" i="115"/>
  <c r="J45" i="115"/>
  <c r="J46" i="115"/>
  <c r="J47" i="115"/>
  <c r="J48" i="115"/>
  <c r="J49" i="115"/>
  <c r="J39" i="116"/>
  <c r="J40" i="116"/>
  <c r="J41" i="116"/>
  <c r="J42" i="116"/>
  <c r="J43" i="116"/>
  <c r="J44" i="116"/>
  <c r="J45" i="116"/>
  <c r="J46" i="116"/>
  <c r="J47" i="116"/>
  <c r="N49" i="116" s="1"/>
  <c r="J48" i="116"/>
  <c r="J49" i="116"/>
  <c r="J39" i="125"/>
  <c r="J40" i="125"/>
  <c r="J41" i="125"/>
  <c r="J42" i="125"/>
  <c r="J43" i="125"/>
  <c r="J44" i="125"/>
  <c r="J45" i="125"/>
  <c r="J46" i="125"/>
  <c r="J47" i="125"/>
  <c r="J48" i="125"/>
  <c r="J49" i="125"/>
  <c r="J39" i="126"/>
  <c r="J40" i="126"/>
  <c r="J41" i="126"/>
  <c r="J42" i="126"/>
  <c r="J43" i="126"/>
  <c r="J44" i="126"/>
  <c r="J45" i="126"/>
  <c r="J46" i="126"/>
  <c r="J47" i="126"/>
  <c r="J48" i="126"/>
  <c r="J49" i="126"/>
  <c r="J39" i="121"/>
  <c r="J40" i="121"/>
  <c r="J41" i="121"/>
  <c r="J42" i="121"/>
  <c r="J43" i="121"/>
  <c r="J44" i="121"/>
  <c r="J45" i="121"/>
  <c r="J46" i="121"/>
  <c r="J47" i="121"/>
  <c r="J48" i="121"/>
  <c r="J49" i="121"/>
  <c r="J39" i="122"/>
  <c r="J40" i="122"/>
  <c r="J41" i="122"/>
  <c r="J42" i="122"/>
  <c r="J43" i="122"/>
  <c r="J44" i="122"/>
  <c r="J45" i="122"/>
  <c r="J46" i="122"/>
  <c r="J47" i="122"/>
  <c r="J48" i="122"/>
  <c r="J49" i="122"/>
  <c r="J39" i="123"/>
  <c r="J40" i="123"/>
  <c r="J41" i="123"/>
  <c r="J42" i="123"/>
  <c r="J43" i="123"/>
  <c r="J44" i="123"/>
  <c r="J45" i="123"/>
  <c r="J46" i="123"/>
  <c r="J47" i="123"/>
  <c r="J48" i="123"/>
  <c r="J49" i="123"/>
  <c r="J39" i="127"/>
  <c r="J40" i="127"/>
  <c r="J41" i="127"/>
  <c r="J42" i="127"/>
  <c r="J43" i="127"/>
  <c r="J44" i="127"/>
  <c r="J45" i="127"/>
  <c r="J46" i="127"/>
  <c r="J47" i="127"/>
  <c r="J48" i="127"/>
  <c r="J49" i="127"/>
  <c r="J39" i="129"/>
  <c r="J40" i="129"/>
  <c r="J41" i="129"/>
  <c r="J42" i="129"/>
  <c r="J43" i="129"/>
  <c r="J44" i="129"/>
  <c r="J45" i="129"/>
  <c r="J46" i="129"/>
  <c r="J47" i="129"/>
  <c r="J48" i="129"/>
  <c r="J49" i="129"/>
  <c r="J39" i="130"/>
  <c r="J40" i="130"/>
  <c r="J41" i="130"/>
  <c r="J42" i="130"/>
  <c r="J43" i="130"/>
  <c r="J44" i="130"/>
  <c r="J45" i="130"/>
  <c r="J46" i="130"/>
  <c r="J47" i="130"/>
  <c r="J48" i="130"/>
  <c r="J49" i="130"/>
  <c r="N49" i="130" s="1"/>
  <c r="J39" i="134"/>
  <c r="J40" i="134"/>
  <c r="J41" i="134"/>
  <c r="J42" i="134"/>
  <c r="J43" i="134"/>
  <c r="J44" i="134"/>
  <c r="J45" i="134"/>
  <c r="J46" i="134"/>
  <c r="J47" i="134"/>
  <c r="J48" i="134"/>
  <c r="J49" i="134"/>
  <c r="J39" i="145"/>
  <c r="J40" i="145"/>
  <c r="J41" i="145"/>
  <c r="J42" i="145"/>
  <c r="J43" i="145"/>
  <c r="J44" i="145"/>
  <c r="J45" i="145"/>
  <c r="J46" i="145"/>
  <c r="J47" i="145"/>
  <c r="J48" i="145"/>
  <c r="J49" i="145"/>
  <c r="J39" i="146"/>
  <c r="J40" i="146"/>
  <c r="J41" i="146"/>
  <c r="J42" i="146"/>
  <c r="J43" i="146"/>
  <c r="J44" i="146"/>
  <c r="J45" i="146"/>
  <c r="J46" i="146"/>
  <c r="J47" i="146"/>
  <c r="J48" i="146"/>
  <c r="J49" i="146"/>
  <c r="J39" i="147"/>
  <c r="J40" i="147"/>
  <c r="J41" i="147"/>
  <c r="J42" i="147"/>
  <c r="J43" i="147"/>
  <c r="J44" i="147"/>
  <c r="J45" i="147"/>
  <c r="J46" i="147"/>
  <c r="J47" i="147"/>
  <c r="J48" i="147"/>
  <c r="J49" i="147"/>
  <c r="J39" i="149"/>
  <c r="J40" i="149"/>
  <c r="J41" i="149"/>
  <c r="J42" i="149"/>
  <c r="J43" i="149"/>
  <c r="J44" i="149"/>
  <c r="J45" i="149"/>
  <c r="J46" i="149"/>
  <c r="J47" i="149"/>
  <c r="J48" i="149"/>
  <c r="J49" i="149"/>
  <c r="J39" i="150"/>
  <c r="J40" i="150"/>
  <c r="J41" i="150"/>
  <c r="J42" i="150"/>
  <c r="J43" i="150"/>
  <c r="J44" i="150"/>
  <c r="J45" i="150"/>
  <c r="J46" i="150"/>
  <c r="J47" i="150"/>
  <c r="J48" i="150"/>
  <c r="J49" i="150"/>
  <c r="J39" i="151"/>
  <c r="J40" i="151"/>
  <c r="J41" i="151"/>
  <c r="J42" i="151"/>
  <c r="J43" i="151"/>
  <c r="J44" i="151"/>
  <c r="J45" i="151"/>
  <c r="J46" i="151"/>
  <c r="J47" i="151"/>
  <c r="J48" i="151"/>
  <c r="J49" i="151"/>
  <c r="J39" i="152"/>
  <c r="J40" i="152"/>
  <c r="J41" i="152"/>
  <c r="J42" i="152"/>
  <c r="J43" i="152"/>
  <c r="J44" i="152"/>
  <c r="J45" i="152"/>
  <c r="J46" i="152"/>
  <c r="J47" i="152"/>
  <c r="J48" i="152"/>
  <c r="J49" i="152"/>
  <c r="J39" i="153"/>
  <c r="J40" i="153"/>
  <c r="J41" i="153"/>
  <c r="J42" i="153"/>
  <c r="J43" i="153"/>
  <c r="J44" i="153"/>
  <c r="J45" i="153"/>
  <c r="J46" i="153"/>
  <c r="J47" i="153"/>
  <c r="J48" i="153"/>
  <c r="J49" i="153"/>
  <c r="J39" i="154"/>
  <c r="J40" i="154"/>
  <c r="J41" i="154"/>
  <c r="J42" i="154"/>
  <c r="J43" i="154"/>
  <c r="J44" i="154"/>
  <c r="J45" i="154"/>
  <c r="J46" i="154"/>
  <c r="J47" i="154"/>
  <c r="J48" i="154"/>
  <c r="J49" i="154"/>
  <c r="J39" i="155"/>
  <c r="J40" i="155"/>
  <c r="J41" i="155"/>
  <c r="J42" i="155"/>
  <c r="J43" i="155"/>
  <c r="J44" i="155"/>
  <c r="J45" i="155"/>
  <c r="J46" i="155"/>
  <c r="J47" i="155"/>
  <c r="J48" i="155"/>
  <c r="J49" i="155"/>
  <c r="J39" i="156"/>
  <c r="J40" i="156"/>
  <c r="J41" i="156"/>
  <c r="J42" i="156"/>
  <c r="J43" i="156"/>
  <c r="J44" i="156"/>
  <c r="J45" i="156"/>
  <c r="J46" i="156"/>
  <c r="J47" i="156"/>
  <c r="J48" i="156"/>
  <c r="J49" i="156"/>
  <c r="J39" i="158"/>
  <c r="J40" i="158"/>
  <c r="J41" i="158"/>
  <c r="J42" i="158"/>
  <c r="J43" i="158"/>
  <c r="J44" i="158"/>
  <c r="J45" i="158"/>
  <c r="J46" i="158"/>
  <c r="J47" i="158"/>
  <c r="J48" i="158"/>
  <c r="J49" i="158"/>
  <c r="J39" i="159"/>
  <c r="J40" i="159"/>
  <c r="J41" i="159"/>
  <c r="J42" i="159"/>
  <c r="J43" i="159"/>
  <c r="J44" i="159"/>
  <c r="J45" i="159"/>
  <c r="J46" i="159"/>
  <c r="J47" i="159"/>
  <c r="J48" i="159"/>
  <c r="J49" i="159"/>
  <c r="J39" i="160"/>
  <c r="J40" i="160"/>
  <c r="J41" i="160"/>
  <c r="J42" i="160"/>
  <c r="J43" i="160"/>
  <c r="J44" i="160"/>
  <c r="J45" i="160"/>
  <c r="J46" i="160"/>
  <c r="J47" i="160"/>
  <c r="J48" i="160"/>
  <c r="J49" i="160"/>
  <c r="J39" i="161"/>
  <c r="J40" i="161"/>
  <c r="J41" i="161"/>
  <c r="J42" i="161"/>
  <c r="J43" i="161"/>
  <c r="J44" i="161"/>
  <c r="J45" i="161"/>
  <c r="J46" i="161"/>
  <c r="J47" i="161"/>
  <c r="J48" i="161"/>
  <c r="J49" i="161"/>
  <c r="J39" i="162"/>
  <c r="J40" i="162"/>
  <c r="J41" i="162"/>
  <c r="J42" i="162"/>
  <c r="J43" i="162"/>
  <c r="J44" i="162"/>
  <c r="J45" i="162"/>
  <c r="J46" i="162"/>
  <c r="J47" i="162"/>
  <c r="J48" i="162"/>
  <c r="J49" i="162"/>
  <c r="J39" i="163"/>
  <c r="J40" i="163"/>
  <c r="J41" i="163"/>
  <c r="J42" i="163"/>
  <c r="J43" i="163"/>
  <c r="J44" i="163"/>
  <c r="J45" i="163"/>
  <c r="J46" i="163"/>
  <c r="J47" i="163"/>
  <c r="J48" i="163"/>
  <c r="J49" i="163"/>
  <c r="J39" i="164"/>
  <c r="J40" i="164"/>
  <c r="J41" i="164"/>
  <c r="J42" i="164"/>
  <c r="J43" i="164"/>
  <c r="J44" i="164"/>
  <c r="J45" i="164"/>
  <c r="J46" i="164"/>
  <c r="J47" i="164"/>
  <c r="J48" i="164"/>
  <c r="J49" i="164"/>
  <c r="J39" i="165"/>
  <c r="J40" i="165"/>
  <c r="J41" i="165"/>
  <c r="J42" i="165"/>
  <c r="J43" i="165"/>
  <c r="J44" i="165"/>
  <c r="J45" i="165"/>
  <c r="J46" i="165"/>
  <c r="J47" i="165"/>
  <c r="J48" i="165"/>
  <c r="J49" i="165"/>
  <c r="J39" i="167"/>
  <c r="J40" i="167"/>
  <c r="J41" i="167"/>
  <c r="J42" i="167"/>
  <c r="J43" i="167"/>
  <c r="J44" i="167"/>
  <c r="J45" i="167"/>
  <c r="J46" i="167"/>
  <c r="J47" i="167"/>
  <c r="J48" i="167"/>
  <c r="J49" i="167"/>
  <c r="J39" i="166"/>
  <c r="J40" i="166"/>
  <c r="J41" i="166"/>
  <c r="J42" i="166"/>
  <c r="J43" i="166"/>
  <c r="J44" i="166"/>
  <c r="J45" i="166"/>
  <c r="J46" i="166"/>
  <c r="J47" i="166"/>
  <c r="J48" i="166"/>
  <c r="J49" i="166"/>
  <c r="J39" i="176"/>
  <c r="J40" i="176"/>
  <c r="J41" i="176"/>
  <c r="J42" i="176"/>
  <c r="J43" i="176"/>
  <c r="J44" i="176"/>
  <c r="J45" i="176"/>
  <c r="J46" i="176"/>
  <c r="J47" i="176"/>
  <c r="J48" i="176"/>
  <c r="J49" i="176"/>
  <c r="J39" i="177"/>
  <c r="J40" i="177"/>
  <c r="J41" i="177"/>
  <c r="J42" i="177"/>
  <c r="J43" i="177"/>
  <c r="J44" i="177"/>
  <c r="J45" i="177"/>
  <c r="J46" i="177"/>
  <c r="J47" i="177"/>
  <c r="J48" i="177"/>
  <c r="J49" i="177"/>
  <c r="J39" i="178"/>
  <c r="J40" i="178"/>
  <c r="J41" i="178"/>
  <c r="J42" i="178"/>
  <c r="J43" i="178"/>
  <c r="J44" i="178"/>
  <c r="J45" i="178"/>
  <c r="J46" i="178"/>
  <c r="J47" i="178"/>
  <c r="J48" i="178"/>
  <c r="J49" i="178"/>
  <c r="J39" i="168"/>
  <c r="J40" i="168"/>
  <c r="J41" i="168"/>
  <c r="J42" i="168"/>
  <c r="J43" i="168"/>
  <c r="J44" i="168"/>
  <c r="J45" i="168"/>
  <c r="J46" i="168"/>
  <c r="J47" i="168"/>
  <c r="J48" i="168"/>
  <c r="J49" i="168"/>
  <c r="J39" i="169"/>
  <c r="J40" i="169"/>
  <c r="J41" i="169"/>
  <c r="J42" i="169"/>
  <c r="J43" i="169"/>
  <c r="J44" i="169"/>
  <c r="J45" i="169"/>
  <c r="J46" i="169"/>
  <c r="J47" i="169"/>
  <c r="J48" i="169"/>
  <c r="J49" i="169"/>
  <c r="J39" i="170"/>
  <c r="J40" i="170"/>
  <c r="J41" i="170"/>
  <c r="J42" i="170"/>
  <c r="J43" i="170"/>
  <c r="J44" i="170"/>
  <c r="J45" i="170"/>
  <c r="J46" i="170"/>
  <c r="J47" i="170"/>
  <c r="J48" i="170"/>
  <c r="J49" i="170"/>
  <c r="J39" i="171"/>
  <c r="J40" i="171"/>
  <c r="J41" i="171"/>
  <c r="J42" i="171"/>
  <c r="J43" i="171"/>
  <c r="J44" i="171"/>
  <c r="J45" i="171"/>
  <c r="J46" i="171"/>
  <c r="J47" i="171"/>
  <c r="J48" i="171"/>
  <c r="J49" i="171"/>
  <c r="J39" i="172"/>
  <c r="J40" i="172"/>
  <c r="J41" i="172"/>
  <c r="J42" i="172"/>
  <c r="J43" i="172"/>
  <c r="J44" i="172"/>
  <c r="J45" i="172"/>
  <c r="J46" i="172"/>
  <c r="J47" i="172"/>
  <c r="J48" i="172"/>
  <c r="J49" i="172"/>
  <c r="J39" i="173"/>
  <c r="J40" i="173"/>
  <c r="J41" i="173"/>
  <c r="J42" i="173"/>
  <c r="J43" i="173"/>
  <c r="J44" i="173"/>
  <c r="J45" i="173"/>
  <c r="J46" i="173"/>
  <c r="J47" i="173"/>
  <c r="J48" i="173"/>
  <c r="J49" i="173"/>
  <c r="J39" i="174"/>
  <c r="J40" i="174"/>
  <c r="J41" i="174"/>
  <c r="J42" i="174"/>
  <c r="J43" i="174"/>
  <c r="J44" i="174"/>
  <c r="J45" i="174"/>
  <c r="J46" i="174"/>
  <c r="J47" i="174"/>
  <c r="J48" i="174"/>
  <c r="J49" i="174"/>
  <c r="J39" i="179"/>
  <c r="J40" i="179"/>
  <c r="J41" i="179"/>
  <c r="J42" i="179"/>
  <c r="J43" i="179"/>
  <c r="J44" i="179"/>
  <c r="J45" i="179"/>
  <c r="J46" i="179"/>
  <c r="J47" i="179"/>
  <c r="J48" i="179"/>
  <c r="J49" i="179"/>
  <c r="J39" i="180"/>
  <c r="J40" i="180"/>
  <c r="J41" i="180"/>
  <c r="J42" i="180"/>
  <c r="J43" i="180"/>
  <c r="J44" i="180"/>
  <c r="J45" i="180"/>
  <c r="J46" i="180"/>
  <c r="J47" i="180"/>
  <c r="J48" i="180"/>
  <c r="J49" i="180"/>
  <c r="J39" i="182"/>
  <c r="J40" i="182"/>
  <c r="J41" i="182"/>
  <c r="J42" i="182"/>
  <c r="J43" i="182"/>
  <c r="J44" i="182"/>
  <c r="J45" i="182"/>
  <c r="J46" i="182"/>
  <c r="J47" i="182"/>
  <c r="J48" i="182"/>
  <c r="J49" i="182"/>
  <c r="J39" i="183"/>
  <c r="J40" i="183"/>
  <c r="J41" i="183"/>
  <c r="J42" i="183"/>
  <c r="J43" i="183"/>
  <c r="J44" i="183"/>
  <c r="J45" i="183"/>
  <c r="J46" i="183"/>
  <c r="J47" i="183"/>
  <c r="J48" i="183"/>
  <c r="J49" i="183"/>
  <c r="J39" i="185"/>
  <c r="J40" i="185"/>
  <c r="J41" i="185"/>
  <c r="J42" i="185"/>
  <c r="J43" i="185"/>
  <c r="J44" i="185"/>
  <c r="J45" i="185"/>
  <c r="J46" i="185"/>
  <c r="J47" i="185"/>
  <c r="J48" i="185"/>
  <c r="J49" i="185"/>
  <c r="J39" i="186"/>
  <c r="J40" i="186"/>
  <c r="J41" i="186"/>
  <c r="J42" i="186"/>
  <c r="J43" i="186"/>
  <c r="J44" i="186"/>
  <c r="J45" i="186"/>
  <c r="J46" i="186"/>
  <c r="J47" i="186"/>
  <c r="J48" i="186"/>
  <c r="J49" i="186"/>
  <c r="J39" i="187"/>
  <c r="J40" i="187"/>
  <c r="J41" i="187"/>
  <c r="J42" i="187"/>
  <c r="J43" i="187"/>
  <c r="J44" i="187"/>
  <c r="J45" i="187"/>
  <c r="J46" i="187"/>
  <c r="J47" i="187"/>
  <c r="J48" i="187"/>
  <c r="J49" i="187"/>
  <c r="J39" i="188"/>
  <c r="J40" i="188"/>
  <c r="J41" i="188"/>
  <c r="J42" i="188"/>
  <c r="J43" i="188"/>
  <c r="J44" i="188"/>
  <c r="J45" i="188"/>
  <c r="J46" i="188"/>
  <c r="J47" i="188"/>
  <c r="J48" i="188"/>
  <c r="J49" i="188"/>
  <c r="J39" i="189"/>
  <c r="J40" i="189"/>
  <c r="J41" i="189"/>
  <c r="J42" i="189"/>
  <c r="J43" i="189"/>
  <c r="J44" i="189"/>
  <c r="J45" i="189"/>
  <c r="J46" i="189"/>
  <c r="J47" i="189"/>
  <c r="J48" i="189"/>
  <c r="J49" i="189"/>
  <c r="J39" i="190"/>
  <c r="J40" i="190"/>
  <c r="J41" i="190"/>
  <c r="J42" i="190"/>
  <c r="J43" i="190"/>
  <c r="J44" i="190"/>
  <c r="J45" i="190"/>
  <c r="J46" i="190"/>
  <c r="J47" i="190"/>
  <c r="J48" i="190"/>
  <c r="J49" i="190"/>
  <c r="J39" i="191"/>
  <c r="J40" i="191"/>
  <c r="J41" i="191"/>
  <c r="J42" i="191"/>
  <c r="J43" i="191"/>
  <c r="J44" i="191"/>
  <c r="J45" i="191"/>
  <c r="J46" i="191"/>
  <c r="J47" i="191"/>
  <c r="J48" i="191"/>
  <c r="J49" i="191"/>
  <c r="J39" i="193"/>
  <c r="J40" i="193"/>
  <c r="J41" i="193"/>
  <c r="J42" i="193"/>
  <c r="J43" i="193"/>
  <c r="J44" i="193"/>
  <c r="J45" i="193"/>
  <c r="J46" i="193"/>
  <c r="J47" i="193"/>
  <c r="J48" i="193"/>
  <c r="J49" i="193"/>
  <c r="J39" i="194"/>
  <c r="J40" i="194"/>
  <c r="J41" i="194"/>
  <c r="J42" i="194"/>
  <c r="J43" i="194"/>
  <c r="J44" i="194"/>
  <c r="J45" i="194"/>
  <c r="J46" i="194"/>
  <c r="J47" i="194"/>
  <c r="J48" i="194"/>
  <c r="J49" i="194"/>
  <c r="J39" i="195"/>
  <c r="J40" i="195"/>
  <c r="J41" i="195"/>
  <c r="J42" i="195"/>
  <c r="J43" i="195"/>
  <c r="J44" i="195"/>
  <c r="J45" i="195"/>
  <c r="J46" i="195"/>
  <c r="J47" i="195"/>
  <c r="J48" i="195"/>
  <c r="J49" i="195"/>
  <c r="J39" i="196"/>
  <c r="J40" i="196"/>
  <c r="J41" i="196"/>
  <c r="J42" i="196"/>
  <c r="J43" i="196"/>
  <c r="J44" i="196"/>
  <c r="J45" i="196"/>
  <c r="J46" i="196"/>
  <c r="J47" i="196"/>
  <c r="J48" i="196"/>
  <c r="J49" i="196"/>
  <c r="J39" i="230"/>
  <c r="J40" i="230"/>
  <c r="J41" i="230"/>
  <c r="J42" i="230"/>
  <c r="J43" i="230"/>
  <c r="J44" i="230"/>
  <c r="J45" i="230"/>
  <c r="J46" i="230"/>
  <c r="J47" i="230"/>
  <c r="J48" i="230"/>
  <c r="J49" i="230"/>
  <c r="J39" i="231"/>
  <c r="J40" i="231"/>
  <c r="J41" i="231"/>
  <c r="J42" i="231"/>
  <c r="J43" i="231"/>
  <c r="J44" i="231"/>
  <c r="J45" i="231"/>
  <c r="J46" i="231"/>
  <c r="J47" i="231"/>
  <c r="J48" i="231"/>
  <c r="J49" i="231"/>
  <c r="J39" i="197"/>
  <c r="J40" i="197"/>
  <c r="J41" i="197"/>
  <c r="J42" i="197"/>
  <c r="J43" i="197"/>
  <c r="J44" i="197"/>
  <c r="J45" i="197"/>
  <c r="J46" i="197"/>
  <c r="J47" i="197"/>
  <c r="J48" i="197"/>
  <c r="J49" i="197"/>
  <c r="J39" i="198"/>
  <c r="J40" i="198"/>
  <c r="J41" i="198"/>
  <c r="J42" i="198"/>
  <c r="J43" i="198"/>
  <c r="J44" i="198"/>
  <c r="J45" i="198"/>
  <c r="J46" i="198"/>
  <c r="J47" i="198"/>
  <c r="J48" i="198"/>
  <c r="J49" i="198"/>
  <c r="J39" i="199"/>
  <c r="J40" i="199"/>
  <c r="J41" i="199"/>
  <c r="J42" i="199"/>
  <c r="J43" i="199"/>
  <c r="J44" i="199"/>
  <c r="J45" i="199"/>
  <c r="J46" i="199"/>
  <c r="J47" i="199"/>
  <c r="J48" i="199"/>
  <c r="J49" i="199"/>
  <c r="J39" i="201"/>
  <c r="J40" i="201"/>
  <c r="J41" i="201"/>
  <c r="J42" i="201"/>
  <c r="J43" i="201"/>
  <c r="J44" i="201"/>
  <c r="J45" i="201"/>
  <c r="J46" i="201"/>
  <c r="J47" i="201"/>
  <c r="J48" i="201"/>
  <c r="J49" i="201"/>
  <c r="J39" i="202"/>
  <c r="J40" i="202"/>
  <c r="J41" i="202"/>
  <c r="J42" i="202"/>
  <c r="J43" i="202"/>
  <c r="J44" i="202"/>
  <c r="J45" i="202"/>
  <c r="J46" i="202"/>
  <c r="J47" i="202"/>
  <c r="J48" i="202"/>
  <c r="J49" i="202"/>
  <c r="J39" i="203"/>
  <c r="J40" i="203"/>
  <c r="J41" i="203"/>
  <c r="J42" i="203"/>
  <c r="J43" i="203"/>
  <c r="J44" i="203"/>
  <c r="J45" i="203"/>
  <c r="J46" i="203"/>
  <c r="J47" i="203"/>
  <c r="J48" i="203"/>
  <c r="J49" i="203"/>
  <c r="J39" i="204"/>
  <c r="J40" i="204"/>
  <c r="J41" i="204"/>
  <c r="J42" i="204"/>
  <c r="J43" i="204"/>
  <c r="J44" i="204"/>
  <c r="J45" i="204"/>
  <c r="J46" i="204"/>
  <c r="J47" i="204"/>
  <c r="J48" i="204"/>
  <c r="J49" i="204"/>
  <c r="J39" i="205"/>
  <c r="J40" i="205"/>
  <c r="J41" i="205"/>
  <c r="J42" i="205"/>
  <c r="J43" i="205"/>
  <c r="J44" i="205"/>
  <c r="J45" i="205"/>
  <c r="J46" i="205"/>
  <c r="J47" i="205"/>
  <c r="J48" i="205"/>
  <c r="J49" i="205"/>
  <c r="J39" i="207"/>
  <c r="J40" i="207"/>
  <c r="J41" i="207"/>
  <c r="J42" i="207"/>
  <c r="J43" i="207"/>
  <c r="J44" i="207"/>
  <c r="J45" i="207"/>
  <c r="J46" i="207"/>
  <c r="J47" i="207"/>
  <c r="J48" i="207"/>
  <c r="J49" i="207"/>
  <c r="J39" i="208"/>
  <c r="J40" i="208"/>
  <c r="J41" i="208"/>
  <c r="J42" i="208"/>
  <c r="J43" i="208"/>
  <c r="J44" i="208"/>
  <c r="J45" i="208"/>
  <c r="J46" i="208"/>
  <c r="J47" i="208"/>
  <c r="J48" i="208"/>
  <c r="J49" i="208"/>
  <c r="J39" i="232"/>
  <c r="J40" i="232"/>
  <c r="J38" i="228"/>
  <c r="J38" i="227"/>
  <c r="J38" i="226"/>
  <c r="J38" i="222"/>
  <c r="J38" i="223"/>
  <c r="J38" i="224"/>
  <c r="J38" i="225"/>
  <c r="J38" i="65"/>
  <c r="J38" i="66"/>
  <c r="J38" i="68"/>
  <c r="J38" i="69"/>
  <c r="J38" i="13"/>
  <c r="J38" i="41"/>
  <c r="J38" i="42"/>
  <c r="J38" i="43"/>
  <c r="J38" i="218"/>
  <c r="J38" i="217"/>
  <c r="J38" i="211"/>
  <c r="J38" i="219"/>
  <c r="J38" i="76"/>
  <c r="J38" i="77"/>
  <c r="J38" i="78"/>
  <c r="J38" i="79"/>
  <c r="J38" i="32"/>
  <c r="J38" i="75"/>
  <c r="J38" i="216"/>
  <c r="J38" i="55"/>
  <c r="J38" i="56"/>
  <c r="J38" i="58"/>
  <c r="J38" i="59"/>
  <c r="J38" i="27"/>
  <c r="J38" i="28"/>
  <c r="J38" i="29"/>
  <c r="J38" i="214"/>
  <c r="J38" i="215"/>
  <c r="J38" i="118"/>
  <c r="J38" i="119"/>
  <c r="J38" i="7"/>
  <c r="J38" i="73"/>
  <c r="J38" i="74"/>
  <c r="J38" i="35"/>
  <c r="J38" i="36"/>
  <c r="J38" i="81"/>
  <c r="J38" i="3"/>
  <c r="J38" i="44"/>
  <c r="J38" i="45"/>
  <c r="J38" i="46"/>
  <c r="J38" i="5"/>
  <c r="J38" i="6"/>
  <c r="J38" i="8"/>
  <c r="J38" i="9"/>
  <c r="J38" i="11"/>
  <c r="J38" i="12"/>
  <c r="J38" i="31"/>
  <c r="J38" i="37"/>
  <c r="J38" i="229"/>
  <c r="J38" i="25"/>
  <c r="J38" i="33"/>
  <c r="J38" i="39"/>
  <c r="J38" i="16"/>
  <c r="J38" i="17"/>
  <c r="J38" i="18"/>
  <c r="J38" i="19"/>
  <c r="J38" i="21"/>
  <c r="J38" i="22"/>
  <c r="J38" i="23"/>
  <c r="J38" i="24"/>
  <c r="J38" i="60"/>
  <c r="J38" i="61"/>
  <c r="J38" i="62"/>
  <c r="J38" i="63"/>
  <c r="J38" i="48"/>
  <c r="J38" i="49"/>
  <c r="J38" i="52"/>
  <c r="J38" i="53"/>
  <c r="J38" i="71"/>
  <c r="J38" i="72"/>
  <c r="J38" i="83"/>
  <c r="J38" i="87"/>
  <c r="J38" i="88"/>
  <c r="J38" i="89"/>
  <c r="J38" i="91"/>
  <c r="J38" i="92"/>
  <c r="J38" i="93"/>
  <c r="J38" i="95"/>
  <c r="J38" i="96"/>
  <c r="J38" i="98"/>
  <c r="J38" i="99"/>
  <c r="J38" i="100"/>
  <c r="J38" i="103"/>
  <c r="J38" i="104"/>
  <c r="J38" i="106"/>
  <c r="J38" i="107"/>
  <c r="J38" i="108"/>
  <c r="J38" i="110"/>
  <c r="J38" i="111"/>
  <c r="J38" i="112"/>
  <c r="J38" i="113"/>
  <c r="J38" i="115"/>
  <c r="J38" i="116"/>
  <c r="J38" i="125"/>
  <c r="J38" i="126"/>
  <c r="J38" i="121"/>
  <c r="J38" i="122"/>
  <c r="J38" i="123"/>
  <c r="J38" i="127"/>
  <c r="J38" i="129"/>
  <c r="J38" i="130"/>
  <c r="J38" i="134"/>
  <c r="J38" i="145"/>
  <c r="J38" i="146"/>
  <c r="J38" i="147"/>
  <c r="J38" i="149"/>
  <c r="J38" i="150"/>
  <c r="J38" i="151"/>
  <c r="J38" i="152"/>
  <c r="J38" i="153"/>
  <c r="J38" i="154"/>
  <c r="J38" i="155"/>
  <c r="J38" i="156"/>
  <c r="J38" i="158"/>
  <c r="J38" i="159"/>
  <c r="J38" i="160"/>
  <c r="J38" i="161"/>
  <c r="J38" i="162"/>
  <c r="J38" i="163"/>
  <c r="J38" i="164"/>
  <c r="J38" i="165"/>
  <c r="J38" i="167"/>
  <c r="J38" i="166"/>
  <c r="J38" i="176"/>
  <c r="J38" i="177"/>
  <c r="J38" i="178"/>
  <c r="J38" i="168"/>
  <c r="J38" i="169"/>
  <c r="J38" i="170"/>
  <c r="J38" i="171"/>
  <c r="J38" i="172"/>
  <c r="J38" i="173"/>
  <c r="J38" i="174"/>
  <c r="J38" i="179"/>
  <c r="J38" i="180"/>
  <c r="J38" i="182"/>
  <c r="J38" i="183"/>
  <c r="J38" i="185"/>
  <c r="J38" i="186"/>
  <c r="J38" i="187"/>
  <c r="J38" i="188"/>
  <c r="J38" i="189"/>
  <c r="J38" i="190"/>
  <c r="J38" i="191"/>
  <c r="J38" i="193"/>
  <c r="J38" i="194"/>
  <c r="J38" i="195"/>
  <c r="J38" i="196"/>
  <c r="J38" i="230"/>
  <c r="J38" i="231"/>
  <c r="J38" i="197"/>
  <c r="J38" i="198"/>
  <c r="J38" i="199"/>
  <c r="J38" i="201"/>
  <c r="J38" i="202"/>
  <c r="J38" i="203"/>
  <c r="J38" i="204"/>
  <c r="J38" i="205"/>
  <c r="J38" i="207"/>
  <c r="J38" i="208"/>
  <c r="J38" i="232"/>
  <c r="J37" i="234"/>
  <c r="J38" i="234"/>
  <c r="J39" i="234"/>
  <c r="J40" i="234"/>
  <c r="J41" i="234"/>
  <c r="J42" i="234"/>
  <c r="J43" i="234"/>
  <c r="J44" i="234"/>
  <c r="J45" i="234"/>
  <c r="J46" i="234"/>
  <c r="J47" i="234"/>
  <c r="J48" i="234"/>
  <c r="J49" i="234"/>
  <c r="J49" i="233"/>
  <c r="J38" i="233"/>
  <c r="J39" i="233"/>
  <c r="J40" i="233"/>
  <c r="J41" i="233"/>
  <c r="J42" i="233"/>
  <c r="J43" i="233"/>
  <c r="J44" i="233"/>
  <c r="J45" i="233"/>
  <c r="J46" i="233"/>
  <c r="J47" i="233"/>
  <c r="J48" i="233"/>
  <c r="J38" i="38"/>
  <c r="J39" i="38"/>
  <c r="J40" i="38"/>
  <c r="J41" i="38"/>
  <c r="J42" i="38"/>
  <c r="J43" i="38"/>
  <c r="J44" i="38"/>
  <c r="J45" i="38"/>
  <c r="J46" i="38"/>
  <c r="J47" i="38"/>
  <c r="J48" i="38"/>
  <c r="J49" i="38"/>
  <c r="K49" i="234"/>
  <c r="L52" i="234" s="1"/>
  <c r="K49" i="233"/>
  <c r="L52" i="233" s="1"/>
  <c r="K49" i="232"/>
  <c r="L52" i="232" s="1"/>
  <c r="K49" i="228"/>
  <c r="L52" i="228" s="1"/>
  <c r="K49" i="227"/>
  <c r="L52" i="227" s="1"/>
  <c r="K49" i="226"/>
  <c r="L52" i="226" s="1"/>
  <c r="K49" i="222"/>
  <c r="L52" i="222" s="1"/>
  <c r="K49" i="223"/>
  <c r="L52" i="223" s="1"/>
  <c r="K49" i="224"/>
  <c r="L52" i="224" s="1"/>
  <c r="K49" i="225"/>
  <c r="L52" i="225" s="1"/>
  <c r="K49" i="65"/>
  <c r="L52" i="65" s="1"/>
  <c r="K49" i="66"/>
  <c r="L52" i="66" s="1"/>
  <c r="K49" i="68"/>
  <c r="L52" i="68" s="1"/>
  <c r="K49" i="69"/>
  <c r="L52" i="69" s="1"/>
  <c r="K49" i="13"/>
  <c r="L52" i="13" s="1"/>
  <c r="K49" i="41"/>
  <c r="L52" i="41" s="1"/>
  <c r="K49" i="42"/>
  <c r="L52" i="42" s="1"/>
  <c r="K49" i="43"/>
  <c r="L52" i="43" s="1"/>
  <c r="N49" i="218"/>
  <c r="K49" i="218"/>
  <c r="K49" i="217"/>
  <c r="K49" i="211"/>
  <c r="L52" i="211" s="1"/>
  <c r="K49" i="219"/>
  <c r="L52" i="219" s="1"/>
  <c r="K49" i="76"/>
  <c r="L52" i="76" s="1"/>
  <c r="K49" i="77"/>
  <c r="L52" i="77" s="1"/>
  <c r="K49" i="78"/>
  <c r="L52" i="78" s="1"/>
  <c r="K49" i="79"/>
  <c r="L52" i="79" s="1"/>
  <c r="K49" i="32"/>
  <c r="L52" i="32" s="1"/>
  <c r="K49" i="75"/>
  <c r="L52" i="75" s="1"/>
  <c r="K49" i="216"/>
  <c r="L52" i="216" s="1"/>
  <c r="K49" i="55"/>
  <c r="L52" i="55" s="1"/>
  <c r="M49" i="56"/>
  <c r="L49" i="56"/>
  <c r="K49" i="58"/>
  <c r="L52" i="58" s="1"/>
  <c r="K49" i="59"/>
  <c r="L52" i="59" s="1"/>
  <c r="K49" i="27"/>
  <c r="L52" i="27" s="1"/>
  <c r="K49" i="28"/>
  <c r="L52" i="28" s="1"/>
  <c r="K49" i="29"/>
  <c r="L52" i="29" s="1"/>
  <c r="K49" i="214"/>
  <c r="L52" i="214" s="1"/>
  <c r="K49" i="215"/>
  <c r="L52" i="215" s="1"/>
  <c r="K49" i="118"/>
  <c r="L52" i="118" s="1"/>
  <c r="K49" i="119"/>
  <c r="L52" i="119" s="1"/>
  <c r="K49" i="7"/>
  <c r="L52" i="7" s="1"/>
  <c r="K49" i="73"/>
  <c r="L52" i="73" s="1"/>
  <c r="K49" i="74"/>
  <c r="L52" i="74" s="1"/>
  <c r="K49" i="35"/>
  <c r="L52" i="35" s="1"/>
  <c r="K49" i="36"/>
  <c r="L52" i="36" s="1"/>
  <c r="K49" i="81"/>
  <c r="L52" i="81" s="1"/>
  <c r="K49" i="3"/>
  <c r="L52" i="3" s="1"/>
  <c r="K49" i="44"/>
  <c r="L52" i="44" s="1"/>
  <c r="K49" i="45"/>
  <c r="L52" i="45" s="1"/>
  <c r="K49" i="46"/>
  <c r="L52" i="46" s="1"/>
  <c r="K49" i="5"/>
  <c r="L52" i="5" s="1"/>
  <c r="K49" i="6"/>
  <c r="L52" i="6" s="1"/>
  <c r="K49" i="8"/>
  <c r="L52" i="8" s="1"/>
  <c r="K49" i="9"/>
  <c r="L52" i="9" s="1"/>
  <c r="K49" i="11"/>
  <c r="L52" i="11" s="1"/>
  <c r="K49" i="12"/>
  <c r="L52" i="12" s="1"/>
  <c r="K49" i="30"/>
  <c r="L52" i="30" s="1"/>
  <c r="K49" i="31"/>
  <c r="L52" i="31" s="1"/>
  <c r="K49" i="37"/>
  <c r="L52" i="37" s="1"/>
  <c r="K49" i="229"/>
  <c r="L52" i="229" s="1"/>
  <c r="K49" i="25"/>
  <c r="L52" i="25" s="1"/>
  <c r="K49" i="33"/>
  <c r="L52" i="33" s="1"/>
  <c r="K49" i="39"/>
  <c r="L52" i="39" s="1"/>
  <c r="K49" i="16"/>
  <c r="L52" i="16" s="1"/>
  <c r="K49" i="17"/>
  <c r="L52" i="17" s="1"/>
  <c r="K49" i="18"/>
  <c r="L52" i="18" s="1"/>
  <c r="K49" i="19"/>
  <c r="L52" i="19" s="1"/>
  <c r="K49" i="21"/>
  <c r="L52" i="21" s="1"/>
  <c r="K49" i="22"/>
  <c r="L52" i="22" s="1"/>
  <c r="K49" i="23"/>
  <c r="L52" i="23" s="1"/>
  <c r="K49" i="24"/>
  <c r="L52" i="24" s="1"/>
  <c r="K49" i="60"/>
  <c r="L52" i="60" s="1"/>
  <c r="K49" i="61"/>
  <c r="L52" i="61" s="1"/>
  <c r="K49" i="62"/>
  <c r="L52" i="62" s="1"/>
  <c r="K49" i="63"/>
  <c r="L52" i="63" s="1"/>
  <c r="K49" i="48"/>
  <c r="L52" i="48" s="1"/>
  <c r="K49" i="49"/>
  <c r="L52" i="49" s="1"/>
  <c r="M49" i="52"/>
  <c r="L49" i="52"/>
  <c r="N49" i="53"/>
  <c r="M49" i="53"/>
  <c r="L49" i="53"/>
  <c r="K49" i="71"/>
  <c r="L52" i="71" s="1"/>
  <c r="K49" i="72"/>
  <c r="L52" i="72" s="1"/>
  <c r="K49" i="82"/>
  <c r="L52" i="82" s="1"/>
  <c r="K49" i="83"/>
  <c r="L52" i="83" s="1"/>
  <c r="K49" i="87"/>
  <c r="L52" i="87" s="1"/>
  <c r="K49" i="88"/>
  <c r="L52" i="88" s="1"/>
  <c r="K49" i="89"/>
  <c r="L52" i="89" s="1"/>
  <c r="K49" i="91"/>
  <c r="L52" i="91" s="1"/>
  <c r="K49" i="92"/>
  <c r="L52" i="92" s="1"/>
  <c r="K49" i="93"/>
  <c r="L52" i="93" s="1"/>
  <c r="K49" i="95"/>
  <c r="L52" i="95" s="1"/>
  <c r="K49" i="96"/>
  <c r="L52" i="96" s="1"/>
  <c r="K49" i="98"/>
  <c r="L52" i="98" s="1"/>
  <c r="K49" i="99"/>
  <c r="L52" i="99" s="1"/>
  <c r="K49" i="100"/>
  <c r="L52" i="100" s="1"/>
  <c r="K49" i="103"/>
  <c r="L52" i="103" s="1"/>
  <c r="K49" i="104"/>
  <c r="L52" i="104" s="1"/>
  <c r="K49" i="106"/>
  <c r="L52" i="106" s="1"/>
  <c r="K49" i="107"/>
  <c r="L52" i="107" s="1"/>
  <c r="N49" i="108"/>
  <c r="K49" i="108"/>
  <c r="L52" i="108" s="1"/>
  <c r="K49" i="110"/>
  <c r="L52" i="110" s="1"/>
  <c r="K49" i="111"/>
  <c r="L52" i="111" s="1"/>
  <c r="K49" i="112"/>
  <c r="L52" i="112" s="1"/>
  <c r="K49" i="113"/>
  <c r="L52" i="113" s="1"/>
  <c r="K49" i="115"/>
  <c r="L52" i="115" s="1"/>
  <c r="K49" i="116"/>
  <c r="L52" i="116" s="1"/>
  <c r="K49" i="125"/>
  <c r="L52" i="125" s="1"/>
  <c r="K49" i="126"/>
  <c r="L52" i="126" s="1"/>
  <c r="K49" i="121"/>
  <c r="L52" i="121" s="1"/>
  <c r="K49" i="122"/>
  <c r="L52" i="122" s="1"/>
  <c r="K49" i="123"/>
  <c r="L52" i="123" s="1"/>
  <c r="K49" i="127"/>
  <c r="L52" i="127" s="1"/>
  <c r="K49" i="129"/>
  <c r="L52" i="129" s="1"/>
  <c r="K49" i="130"/>
  <c r="L52" i="130" s="1"/>
  <c r="K49" i="134"/>
  <c r="L52" i="134" s="1"/>
  <c r="K49" i="145"/>
  <c r="L52" i="145" s="1"/>
  <c r="K49" i="146"/>
  <c r="L52" i="146" s="1"/>
  <c r="K49" i="147"/>
  <c r="L52" i="147" s="1"/>
  <c r="K49" i="149"/>
  <c r="L52" i="149" s="1"/>
  <c r="K49" i="150"/>
  <c r="L52" i="150" s="1"/>
  <c r="K49" i="151"/>
  <c r="L52" i="151" s="1"/>
  <c r="K49" i="152"/>
  <c r="L52" i="152" s="1"/>
  <c r="K49" i="153"/>
  <c r="L52" i="153" s="1"/>
  <c r="K49" i="154"/>
  <c r="L52" i="154" s="1"/>
  <c r="K49" i="155"/>
  <c r="L52" i="155" s="1"/>
  <c r="K49" i="156"/>
  <c r="L52" i="156" s="1"/>
  <c r="K49" i="158"/>
  <c r="L52" i="158" s="1"/>
  <c r="K49" i="159"/>
  <c r="L52" i="159" s="1"/>
  <c r="K49" i="160"/>
  <c r="L52" i="160" s="1"/>
  <c r="K49" i="161"/>
  <c r="L52" i="161" s="1"/>
  <c r="K49" i="162"/>
  <c r="L52" i="162" s="1"/>
  <c r="K49" i="163"/>
  <c r="L52" i="163" s="1"/>
  <c r="K49" i="164"/>
  <c r="L52" i="164" s="1"/>
  <c r="K49" i="165"/>
  <c r="L52" i="165" s="1"/>
  <c r="K49" i="167"/>
  <c r="L52" i="167" s="1"/>
  <c r="K49" i="166"/>
  <c r="L52" i="166" s="1"/>
  <c r="K49" i="176"/>
  <c r="L52" i="176" s="1"/>
  <c r="K49" i="177"/>
  <c r="L52" i="177" s="1"/>
  <c r="K49" i="178"/>
  <c r="L52" i="178" s="1"/>
  <c r="K49" i="168"/>
  <c r="L52" i="168" s="1"/>
  <c r="K49" i="169"/>
  <c r="L52" i="169" s="1"/>
  <c r="K49" i="170"/>
  <c r="L52" i="170" s="1"/>
  <c r="K49" i="171"/>
  <c r="L52" i="171" s="1"/>
  <c r="K49" i="172"/>
  <c r="L52" i="172" s="1"/>
  <c r="K49" i="173"/>
  <c r="L52" i="173" s="1"/>
  <c r="K49" i="174"/>
  <c r="L52" i="174" s="1"/>
  <c r="K49" i="179"/>
  <c r="L52" i="179" s="1"/>
  <c r="K49" i="180"/>
  <c r="L52" i="180" s="1"/>
  <c r="K49" i="182"/>
  <c r="L52" i="182" s="1"/>
  <c r="K49" i="183"/>
  <c r="L52" i="183" s="1"/>
  <c r="K49" i="185"/>
  <c r="L52" i="185" s="1"/>
  <c r="K49" i="186"/>
  <c r="L52" i="186" s="1"/>
  <c r="K49" i="187"/>
  <c r="L52" i="187" s="1"/>
  <c r="K49" i="188"/>
  <c r="L52" i="188" s="1"/>
  <c r="K49" i="189"/>
  <c r="L52" i="189" s="1"/>
  <c r="K49" i="190"/>
  <c r="L52" i="190" s="1"/>
  <c r="K49" i="191"/>
  <c r="L52" i="191" s="1"/>
  <c r="K49" i="193"/>
  <c r="L52" i="193" s="1"/>
  <c r="K49" i="194"/>
  <c r="L52" i="194" s="1"/>
  <c r="K49" i="195"/>
  <c r="L52" i="195" s="1"/>
  <c r="K49" i="196"/>
  <c r="L52" i="196" s="1"/>
  <c r="K49" i="230"/>
  <c r="L52" i="230" s="1"/>
  <c r="K49" i="231"/>
  <c r="L52" i="231" s="1"/>
  <c r="K49" i="197"/>
  <c r="L52" i="197" s="1"/>
  <c r="K49" i="198"/>
  <c r="L52" i="198" s="1"/>
  <c r="K49" i="199"/>
  <c r="L52" i="199" s="1"/>
  <c r="K49" i="201"/>
  <c r="L52" i="201" s="1"/>
  <c r="K49" i="202"/>
  <c r="L52" i="202" s="1"/>
  <c r="K49" i="203"/>
  <c r="L52" i="203" s="1"/>
  <c r="K49" i="204"/>
  <c r="L52" i="204" s="1"/>
  <c r="K49" i="205"/>
  <c r="L52" i="205" s="1"/>
  <c r="K49" i="207"/>
  <c r="L52" i="207" s="1"/>
  <c r="K49" i="208"/>
  <c r="L52" i="208" s="1"/>
  <c r="K49" i="38"/>
  <c r="L52" i="38" s="1"/>
  <c r="N49" i="121" l="1"/>
  <c r="C43" i="235"/>
  <c r="C55" i="235"/>
  <c r="B25" i="235"/>
  <c r="O10" i="235"/>
  <c r="O19" i="235"/>
  <c r="O16" i="235"/>
  <c r="O52" i="89"/>
  <c r="O43" i="235"/>
  <c r="O52" i="108"/>
  <c r="O52" i="96"/>
  <c r="N49" i="24"/>
  <c r="B10" i="235"/>
  <c r="B46" i="235"/>
  <c r="N49" i="103"/>
  <c r="N49" i="232"/>
  <c r="O25" i="235"/>
  <c r="N49" i="46"/>
  <c r="O52" i="46" s="1"/>
  <c r="C37" i="235"/>
  <c r="O46" i="235"/>
  <c r="B43" i="235"/>
  <c r="O52" i="41"/>
  <c r="B22" i="235"/>
  <c r="O34" i="235"/>
  <c r="O37" i="235"/>
  <c r="C52" i="235"/>
  <c r="N49" i="176"/>
  <c r="O52" i="176" s="1"/>
  <c r="N49" i="166"/>
  <c r="O52" i="166" s="1"/>
  <c r="O52" i="130"/>
  <c r="O52" i="121"/>
  <c r="O52" i="126"/>
  <c r="O52" i="116"/>
  <c r="N49" i="113"/>
  <c r="O52" i="113" s="1"/>
  <c r="O52" i="53"/>
  <c r="O52" i="24"/>
  <c r="J50" i="40"/>
  <c r="N52" i="40" s="1"/>
  <c r="O55" i="40" s="1"/>
  <c r="K52" i="40"/>
  <c r="L55" i="40" s="1"/>
  <c r="O52" i="232"/>
  <c r="D50" i="34"/>
  <c r="A52" i="34" s="1"/>
  <c r="B55" i="34" s="1"/>
  <c r="K52" i="34"/>
  <c r="L55" i="34" s="1"/>
  <c r="O52" i="103"/>
  <c r="N49" i="170"/>
  <c r="O52" i="170" s="1"/>
  <c r="N49" i="147"/>
  <c r="O52" i="147" s="1"/>
  <c r="N49" i="65"/>
  <c r="O52" i="65" s="1"/>
  <c r="N49" i="203"/>
  <c r="O52" i="203" s="1"/>
  <c r="N49" i="152"/>
  <c r="O52" i="152" s="1"/>
  <c r="O22" i="235"/>
  <c r="N49" i="193"/>
  <c r="N49" i="207"/>
  <c r="O52" i="207" s="1"/>
  <c r="N49" i="155"/>
  <c r="O52" i="155" s="1"/>
  <c r="N49" i="154"/>
  <c r="O52" i="154" s="1"/>
  <c r="N49" i="33"/>
  <c r="O52" i="33" s="1"/>
  <c r="N49" i="129"/>
  <c r="O52" i="129" s="1"/>
  <c r="B49" i="235"/>
  <c r="N49" i="95"/>
  <c r="O52" i="95" s="1"/>
  <c r="N49" i="99"/>
  <c r="O52" i="99" s="1"/>
  <c r="N49" i="225"/>
  <c r="O52" i="225" s="1"/>
  <c r="D50" i="200"/>
  <c r="A52" i="200" s="1"/>
  <c r="B55" i="200" s="1"/>
  <c r="D50" i="184"/>
  <c r="A52" i="184" s="1"/>
  <c r="B55" i="184" s="1"/>
  <c r="D50" i="181"/>
  <c r="A52" i="181" s="1"/>
  <c r="B55" i="181" s="1"/>
  <c r="N49" i="160"/>
  <c r="O52" i="160" s="1"/>
  <c r="D50" i="157"/>
  <c r="A52" i="157" s="1"/>
  <c r="B55" i="157" s="1"/>
  <c r="D50" i="148"/>
  <c r="A52" i="148" s="1"/>
  <c r="B55" i="148" s="1"/>
  <c r="D50" i="128"/>
  <c r="A52" i="128" s="1"/>
  <c r="B55" i="128" s="1"/>
  <c r="J50" i="120"/>
  <c r="N52" i="120" s="1"/>
  <c r="O55" i="120" s="1"/>
  <c r="D50" i="124"/>
  <c r="A52" i="124" s="1"/>
  <c r="B55" i="124" s="1"/>
  <c r="D50" i="114"/>
  <c r="A52" i="114" s="1"/>
  <c r="B55" i="114" s="1"/>
  <c r="D50" i="105"/>
  <c r="A52" i="105" s="1"/>
  <c r="B55" i="105" s="1"/>
  <c r="D50" i="102"/>
  <c r="A52" i="102" s="1"/>
  <c r="B55" i="102" s="1"/>
  <c r="D50" i="94"/>
  <c r="A52" i="94" s="1"/>
  <c r="B55" i="94" s="1"/>
  <c r="D50" i="86"/>
  <c r="A52" i="86" s="1"/>
  <c r="B55" i="86" s="1"/>
  <c r="D50" i="70"/>
  <c r="A52" i="70" s="1"/>
  <c r="B55" i="70" s="1"/>
  <c r="D50" i="51"/>
  <c r="A52" i="51" s="1"/>
  <c r="B55" i="51" s="1"/>
  <c r="D50" i="47"/>
  <c r="A52" i="47" s="1"/>
  <c r="B55" i="47" s="1"/>
  <c r="D50" i="20"/>
  <c r="A52" i="20" s="1"/>
  <c r="B55" i="20" s="1"/>
  <c r="N49" i="19"/>
  <c r="O52" i="19" s="1"/>
  <c r="N49" i="17"/>
  <c r="O52" i="17" s="1"/>
  <c r="N49" i="16"/>
  <c r="O52" i="16" s="1"/>
  <c r="D50" i="15"/>
  <c r="A52" i="15" s="1"/>
  <c r="B55" i="15" s="1"/>
  <c r="I50" i="14"/>
  <c r="D50" i="10"/>
  <c r="A52" i="10" s="1"/>
  <c r="B55" i="10" s="1"/>
  <c r="N49" i="45"/>
  <c r="O52" i="45" s="1"/>
  <c r="N49" i="36"/>
  <c r="O52" i="36" s="1"/>
  <c r="J49" i="34"/>
  <c r="N49" i="35"/>
  <c r="O52" i="35" s="1"/>
  <c r="N49" i="73"/>
  <c r="O52" i="73" s="1"/>
  <c r="D50" i="57"/>
  <c r="A52" i="57" s="1"/>
  <c r="B55" i="57" s="1"/>
  <c r="N49" i="59"/>
  <c r="O52" i="59" s="1"/>
  <c r="N49" i="56"/>
  <c r="O52" i="56" s="1"/>
  <c r="D50" i="54"/>
  <c r="A52" i="54" s="1"/>
  <c r="B55" i="54" s="1"/>
  <c r="N49" i="78"/>
  <c r="O52" i="78" s="1"/>
  <c r="N49" i="211"/>
  <c r="O52" i="211" s="1"/>
  <c r="N49" i="13"/>
  <c r="O52" i="13" s="1"/>
  <c r="N49" i="68"/>
  <c r="O52" i="68" s="1"/>
  <c r="D50" i="67"/>
  <c r="A52" i="67" s="1"/>
  <c r="B55" i="67" s="1"/>
  <c r="D50" i="64"/>
  <c r="A52" i="64" s="1"/>
  <c r="B55" i="64" s="1"/>
  <c r="J50" i="206"/>
  <c r="N52" i="206" s="1"/>
  <c r="O55" i="206" s="1"/>
  <c r="D50" i="206"/>
  <c r="A52" i="206" s="1"/>
  <c r="B55" i="206" s="1"/>
  <c r="N49" i="202"/>
  <c r="O52" i="202" s="1"/>
  <c r="J50" i="200"/>
  <c r="N52" i="200" s="1"/>
  <c r="O55" i="200" s="1"/>
  <c r="N49" i="198"/>
  <c r="O52" i="198" s="1"/>
  <c r="N49" i="197"/>
  <c r="O52" i="197" s="1"/>
  <c r="J50" i="184"/>
  <c r="N52" i="184" s="1"/>
  <c r="O55" i="184" s="1"/>
  <c r="N49" i="179"/>
  <c r="O52" i="179" s="1"/>
  <c r="N49" i="162"/>
  <c r="O52" i="162" s="1"/>
  <c r="N49" i="159"/>
  <c r="O52" i="159" s="1"/>
  <c r="J50" i="157"/>
  <c r="N52" i="157" s="1"/>
  <c r="O55" i="157" s="1"/>
  <c r="J50" i="148"/>
  <c r="N52" i="148" s="1"/>
  <c r="O55" i="148" s="1"/>
  <c r="B19" i="235"/>
  <c r="C34" i="235"/>
  <c r="C40" i="235"/>
  <c r="C25" i="235"/>
  <c r="O28" i="235"/>
  <c r="O13" i="235"/>
  <c r="B16" i="235"/>
  <c r="B31" i="235"/>
  <c r="C19" i="235"/>
  <c r="O40" i="235"/>
  <c r="B37" i="235"/>
  <c r="C49" i="235"/>
  <c r="B40" i="235"/>
  <c r="C46" i="235"/>
  <c r="B28" i="235"/>
  <c r="O31" i="235"/>
  <c r="C22" i="235"/>
  <c r="B13" i="235"/>
  <c r="N49" i="145"/>
  <c r="O52" i="145" s="1"/>
  <c r="D50" i="120"/>
  <c r="A52" i="120" s="1"/>
  <c r="B55" i="120" s="1"/>
  <c r="N49" i="122"/>
  <c r="O52" i="122" s="1"/>
  <c r="N49" i="125"/>
  <c r="O52" i="125" s="1"/>
  <c r="J50" i="114"/>
  <c r="N52" i="114" s="1"/>
  <c r="O55" i="114" s="1"/>
  <c r="J50" i="109"/>
  <c r="N52" i="109" s="1"/>
  <c r="O55" i="109" s="1"/>
  <c r="D50" i="109"/>
  <c r="A52" i="109" s="1"/>
  <c r="B55" i="109" s="1"/>
  <c r="I50" i="101"/>
  <c r="J50" i="105"/>
  <c r="N52" i="105" s="1"/>
  <c r="O55" i="105" s="1"/>
  <c r="J50" i="97"/>
  <c r="N52" i="97" s="1"/>
  <c r="O55" i="97" s="1"/>
  <c r="D50" i="97"/>
  <c r="A52" i="97" s="1"/>
  <c r="B55" i="97" s="1"/>
  <c r="N49" i="93"/>
  <c r="O52" i="93" s="1"/>
  <c r="D50" i="90"/>
  <c r="A52" i="90" s="1"/>
  <c r="B55" i="90" s="1"/>
  <c r="J50" i="90"/>
  <c r="N52" i="90" s="1"/>
  <c r="O55" i="90" s="1"/>
  <c r="N49" i="83"/>
  <c r="O52" i="83" s="1"/>
  <c r="J50" i="70"/>
  <c r="N52" i="70" s="1"/>
  <c r="O55" i="70" s="1"/>
  <c r="N49" i="52"/>
  <c r="O52" i="52" s="1"/>
  <c r="N49" i="49"/>
  <c r="O52" i="49" s="1"/>
  <c r="N49" i="63"/>
  <c r="O52" i="63" s="1"/>
  <c r="N49" i="23"/>
  <c r="O52" i="23" s="1"/>
  <c r="N49" i="21"/>
  <c r="O52" i="21" s="1"/>
  <c r="J50" i="20"/>
  <c r="N52" i="20" s="1"/>
  <c r="O55" i="20" s="1"/>
  <c r="N49" i="18"/>
  <c r="O52" i="18" s="1"/>
  <c r="N49" i="25"/>
  <c r="O52" i="25" s="1"/>
  <c r="B40" i="30"/>
  <c r="C40" i="30"/>
  <c r="C25" i="30"/>
  <c r="B25" i="30"/>
  <c r="B34" i="30"/>
  <c r="C34" i="30"/>
  <c r="B46" i="30"/>
  <c r="C46" i="30"/>
  <c r="B37" i="30"/>
  <c r="C37" i="30"/>
  <c r="B22" i="30"/>
  <c r="C22" i="30"/>
  <c r="C19" i="30"/>
  <c r="B19" i="30"/>
  <c r="B43" i="30"/>
  <c r="C43" i="30"/>
  <c r="B16" i="30"/>
  <c r="C31" i="30"/>
  <c r="B31" i="30"/>
  <c r="B28" i="30"/>
  <c r="C28" i="30"/>
  <c r="B49" i="30"/>
  <c r="C49" i="30"/>
  <c r="N49" i="12"/>
  <c r="O52" i="12" s="1"/>
  <c r="J50" i="10"/>
  <c r="N52" i="10" s="1"/>
  <c r="O55" i="10" s="1"/>
  <c r="N49" i="8"/>
  <c r="O52" i="8" s="1"/>
  <c r="J50" i="4"/>
  <c r="N52" i="4" s="1"/>
  <c r="O55" i="4" s="1"/>
  <c r="D50" i="4"/>
  <c r="A52" i="4" s="1"/>
  <c r="B55" i="4" s="1"/>
  <c r="D50" i="117"/>
  <c r="A52" i="117" s="1"/>
  <c r="B55" i="117" s="1"/>
  <c r="J50" i="213"/>
  <c r="N52" i="213" s="1"/>
  <c r="O55" i="213" s="1"/>
  <c r="D50" i="213"/>
  <c r="A52" i="213" s="1"/>
  <c r="B55" i="213" s="1"/>
  <c r="N49" i="29"/>
  <c r="O52" i="29" s="1"/>
  <c r="N49" i="27"/>
  <c r="O52" i="27" s="1"/>
  <c r="J50" i="26"/>
  <c r="N52" i="26" s="1"/>
  <c r="O55" i="26" s="1"/>
  <c r="D50" i="26"/>
  <c r="A52" i="26" s="1"/>
  <c r="B55" i="26" s="1"/>
  <c r="J50" i="57"/>
  <c r="N52" i="57" s="1"/>
  <c r="O55" i="57" s="1"/>
  <c r="N49" i="55"/>
  <c r="O52" i="55" s="1"/>
  <c r="N49" i="216"/>
  <c r="O52" i="216" s="1"/>
  <c r="N49" i="75"/>
  <c r="O52" i="75" s="1"/>
  <c r="N49" i="43"/>
  <c r="O52" i="43" s="1"/>
  <c r="D50" i="40"/>
  <c r="A52" i="40" s="1"/>
  <c r="B55" i="40" s="1"/>
  <c r="N49" i="42"/>
  <c r="O52" i="42" s="1"/>
  <c r="N49" i="69"/>
  <c r="O52" i="69" s="1"/>
  <c r="J50" i="67"/>
  <c r="N52" i="67" s="1"/>
  <c r="O55" i="67" s="1"/>
  <c r="N49" i="224"/>
  <c r="O52" i="224" s="1"/>
  <c r="N49" i="223"/>
  <c r="O52" i="223" s="1"/>
  <c r="D50" i="221"/>
  <c r="A52" i="221" s="1"/>
  <c r="B55" i="221" s="1"/>
  <c r="J50" i="221"/>
  <c r="N52" i="221" s="1"/>
  <c r="O55" i="221" s="1"/>
  <c r="N49" i="226"/>
  <c r="O52" i="226" s="1"/>
  <c r="N49" i="228"/>
  <c r="O52" i="228" s="1"/>
  <c r="N49" i="233"/>
  <c r="O52" i="233" s="1"/>
  <c r="J50" i="181"/>
  <c r="N52" i="181" s="1"/>
  <c r="O55" i="181" s="1"/>
  <c r="J50" i="128"/>
  <c r="N52" i="128" s="1"/>
  <c r="O55" i="128" s="1"/>
  <c r="J50" i="124"/>
  <c r="N52" i="124" s="1"/>
  <c r="O55" i="124" s="1"/>
  <c r="H50" i="85"/>
  <c r="K52" i="85" s="1"/>
  <c r="L55" i="85" s="1"/>
  <c r="J50" i="86"/>
  <c r="N52" i="86" s="1"/>
  <c r="O55" i="86" s="1"/>
  <c r="J50" i="15"/>
  <c r="N52" i="15" s="1"/>
  <c r="O55" i="15" s="1"/>
  <c r="H50" i="14"/>
  <c r="K52" i="14" s="1"/>
  <c r="L55" i="14" s="1"/>
  <c r="J50" i="94"/>
  <c r="N52" i="94" s="1"/>
  <c r="O55" i="94" s="1"/>
  <c r="I50" i="85"/>
  <c r="J50" i="34"/>
  <c r="N52" i="34" s="1"/>
  <c r="O55" i="34" s="1"/>
  <c r="H50" i="101"/>
  <c r="K52" i="101" s="1"/>
  <c r="L55" i="101" s="1"/>
  <c r="J50" i="102"/>
  <c r="N52" i="102" s="1"/>
  <c r="O55" i="102" s="1"/>
  <c r="J50" i="47"/>
  <c r="N52" i="47" s="1"/>
  <c r="O55" i="47" s="1"/>
  <c r="J50" i="51"/>
  <c r="N52" i="51" s="1"/>
  <c r="O55" i="51" s="1"/>
  <c r="J50" i="64"/>
  <c r="N52" i="64" s="1"/>
  <c r="O55" i="64" s="1"/>
  <c r="J50" i="54"/>
  <c r="N52" i="54" s="1"/>
  <c r="O55" i="54" s="1"/>
  <c r="J50" i="117"/>
  <c r="N52" i="117" s="1"/>
  <c r="O55" i="117" s="1"/>
  <c r="N49" i="199"/>
  <c r="O52" i="199" s="1"/>
  <c r="N49" i="195"/>
  <c r="O52" i="195" s="1"/>
  <c r="N49" i="189"/>
  <c r="O52" i="189" s="1"/>
  <c r="N49" i="177"/>
  <c r="O52" i="177" s="1"/>
  <c r="N49" i="149"/>
  <c r="O52" i="149" s="1"/>
  <c r="N49" i="126"/>
  <c r="N49" i="115"/>
  <c r="O52" i="115" s="1"/>
  <c r="N49" i="61"/>
  <c r="O52" i="61" s="1"/>
  <c r="N49" i="37"/>
  <c r="O52" i="37" s="1"/>
  <c r="N49" i="11"/>
  <c r="O52" i="11" s="1"/>
  <c r="N49" i="74"/>
  <c r="O52" i="74" s="1"/>
  <c r="N49" i="7"/>
  <c r="O52" i="7" s="1"/>
  <c r="N49" i="32"/>
  <c r="O52" i="32" s="1"/>
  <c r="N49" i="79"/>
  <c r="O52" i="79" s="1"/>
  <c r="N49" i="38"/>
  <c r="O52" i="38" s="1"/>
  <c r="N49" i="234"/>
  <c r="O52" i="234" s="1"/>
  <c r="N49" i="208"/>
  <c r="O52" i="208" s="1"/>
  <c r="N49" i="204"/>
  <c r="O52" i="204" s="1"/>
  <c r="N49" i="231"/>
  <c r="O52" i="231" s="1"/>
  <c r="N49" i="230"/>
  <c r="O52" i="230" s="1"/>
  <c r="N49" i="190"/>
  <c r="O52" i="190" s="1"/>
  <c r="N49" i="185"/>
  <c r="O52" i="185" s="1"/>
  <c r="N49" i="169"/>
  <c r="O52" i="169" s="1"/>
  <c r="N49" i="168"/>
  <c r="O52" i="168" s="1"/>
  <c r="N49" i="62"/>
  <c r="O52" i="62" s="1"/>
  <c r="N49" i="9"/>
  <c r="O52" i="9" s="1"/>
  <c r="N49" i="191"/>
  <c r="O52" i="191" s="1"/>
  <c r="N49" i="180"/>
  <c r="O52" i="180" s="1"/>
  <c r="N49" i="167"/>
  <c r="O52" i="167" s="1"/>
  <c r="N49" i="161"/>
  <c r="O52" i="161" s="1"/>
  <c r="N49" i="151"/>
  <c r="O52" i="151" s="1"/>
  <c r="N49" i="106"/>
  <c r="O52" i="106" s="1"/>
  <c r="N49" i="88"/>
  <c r="O52" i="88" s="1"/>
  <c r="N49" i="87"/>
  <c r="O52" i="87" s="1"/>
  <c r="N49" i="118"/>
  <c r="O52" i="118" s="1"/>
  <c r="N49" i="227"/>
  <c r="O52" i="227" s="1"/>
  <c r="N49" i="219"/>
  <c r="O52" i="219" s="1"/>
  <c r="N49" i="201"/>
  <c r="O52" i="201" s="1"/>
  <c r="N49" i="110"/>
  <c r="O52" i="110" s="1"/>
  <c r="N49" i="31"/>
  <c r="O52" i="31" s="1"/>
  <c r="N49" i="119"/>
  <c r="O52" i="119" s="1"/>
  <c r="N49" i="186"/>
  <c r="O52" i="186" s="1"/>
  <c r="N49" i="91"/>
  <c r="O52" i="91" s="1"/>
  <c r="N49" i="22"/>
  <c r="O52" i="22" s="1"/>
  <c r="N49" i="39"/>
  <c r="O52" i="39" s="1"/>
  <c r="N49" i="28"/>
  <c r="O52" i="28" s="1"/>
  <c r="N49" i="205"/>
  <c r="O52" i="205" s="1"/>
  <c r="N49" i="196"/>
  <c r="O52" i="196" s="1"/>
  <c r="N49" i="194"/>
  <c r="O52" i="194" s="1"/>
  <c r="N49" i="188"/>
  <c r="O52" i="188" s="1"/>
  <c r="N49" i="187"/>
  <c r="O52" i="187" s="1"/>
  <c r="N49" i="183"/>
  <c r="O52" i="183" s="1"/>
  <c r="N49" i="182"/>
  <c r="O52" i="182" s="1"/>
  <c r="N49" i="174"/>
  <c r="O52" i="174" s="1"/>
  <c r="N49" i="171"/>
  <c r="O52" i="171" s="1"/>
  <c r="N49" i="172"/>
  <c r="O52" i="172" s="1"/>
  <c r="N49" i="173"/>
  <c r="O52" i="173" s="1"/>
  <c r="N49" i="178"/>
  <c r="O52" i="178" s="1"/>
  <c r="N49" i="165"/>
  <c r="O52" i="165" s="1"/>
  <c r="N49" i="164"/>
  <c r="O52" i="164" s="1"/>
  <c r="N49" i="163"/>
  <c r="O52" i="163" s="1"/>
  <c r="N49" i="158"/>
  <c r="O52" i="158" s="1"/>
  <c r="N49" i="156"/>
  <c r="O52" i="156" s="1"/>
  <c r="N49" i="153"/>
  <c r="O52" i="153" s="1"/>
  <c r="N49" i="150"/>
  <c r="O52" i="150" s="1"/>
  <c r="N49" i="146"/>
  <c r="O52" i="146" s="1"/>
  <c r="N49" i="134"/>
  <c r="O52" i="134" s="1"/>
  <c r="N49" i="123"/>
  <c r="O52" i="123" s="1"/>
  <c r="N49" i="127"/>
  <c r="O52" i="127" s="1"/>
  <c r="N49" i="112"/>
  <c r="O52" i="112" s="1"/>
  <c r="N49" i="111"/>
  <c r="O52" i="111" s="1"/>
  <c r="N49" i="107"/>
  <c r="O52" i="107" s="1"/>
  <c r="N49" i="104"/>
  <c r="O52" i="104" s="1"/>
  <c r="N49" i="100"/>
  <c r="O52" i="100" s="1"/>
  <c r="N49" i="98"/>
  <c r="O52" i="98" s="1"/>
  <c r="N49" i="92"/>
  <c r="O52" i="92" s="1"/>
  <c r="N49" i="82"/>
  <c r="O52" i="82" s="1"/>
  <c r="N49" i="72"/>
  <c r="O52" i="72" s="1"/>
  <c r="N49" i="71"/>
  <c r="O52" i="71" s="1"/>
  <c r="N49" i="48"/>
  <c r="O52" i="48" s="1"/>
  <c r="N49" i="60"/>
  <c r="O52" i="60" s="1"/>
  <c r="N49" i="30"/>
  <c r="O52" i="30" s="1"/>
  <c r="N49" i="229"/>
  <c r="O52" i="229" s="1"/>
  <c r="N49" i="5"/>
  <c r="O52" i="5" s="1"/>
  <c r="N49" i="6"/>
  <c r="O52" i="6" s="1"/>
  <c r="N49" i="44"/>
  <c r="O52" i="44" s="1"/>
  <c r="N49" i="3"/>
  <c r="O52" i="3" s="1"/>
  <c r="N49" i="81"/>
  <c r="O52" i="81" s="1"/>
  <c r="N49" i="215"/>
  <c r="O52" i="215" s="1"/>
  <c r="N49" i="214"/>
  <c r="O52" i="214" s="1"/>
  <c r="N49" i="58"/>
  <c r="O52" i="58" s="1"/>
  <c r="N49" i="77"/>
  <c r="O52" i="77" s="1"/>
  <c r="N49" i="76"/>
  <c r="O52" i="76" s="1"/>
  <c r="N49" i="66"/>
  <c r="O52" i="66" s="1"/>
  <c r="N49" i="222"/>
  <c r="O52" i="222" s="1"/>
  <c r="D49" i="233"/>
  <c r="E50" i="233" s="1"/>
  <c r="D49" i="232"/>
  <c r="E50" i="232" s="1"/>
  <c r="D49" i="228"/>
  <c r="E50" i="228" s="1"/>
  <c r="D49" i="227"/>
  <c r="E50" i="227" s="1"/>
  <c r="D49" i="226"/>
  <c r="E50" i="226" s="1"/>
  <c r="D49" i="222"/>
  <c r="E50" i="222" s="1"/>
  <c r="D49" i="223"/>
  <c r="E50" i="223" s="1"/>
  <c r="D49" i="224"/>
  <c r="E50" i="224" s="1"/>
  <c r="D49" i="225"/>
  <c r="E50" i="225" s="1"/>
  <c r="D49" i="65"/>
  <c r="E50" i="65" s="1"/>
  <c r="D49" i="66"/>
  <c r="E50" i="66" s="1"/>
  <c r="D49" i="68"/>
  <c r="E50" i="68" s="1"/>
  <c r="D49" i="69"/>
  <c r="E50" i="69" s="1"/>
  <c r="D49" i="13"/>
  <c r="E50" i="13" s="1"/>
  <c r="D49" i="41"/>
  <c r="E50" i="41" s="1"/>
  <c r="D49" i="42"/>
  <c r="E50" i="42" s="1"/>
  <c r="D49" i="43"/>
  <c r="E50" i="43" s="1"/>
  <c r="D49" i="218"/>
  <c r="D49" i="217"/>
  <c r="D49" i="211"/>
  <c r="E50" i="211" s="1"/>
  <c r="D49" i="219"/>
  <c r="E50" i="219" s="1"/>
  <c r="D49" i="76"/>
  <c r="E50" i="76" s="1"/>
  <c r="D49" i="77"/>
  <c r="E50" i="77" s="1"/>
  <c r="D49" i="78"/>
  <c r="E50" i="78" s="1"/>
  <c r="D49" i="79"/>
  <c r="E50" i="79" s="1"/>
  <c r="D49" i="32"/>
  <c r="E50" i="32" s="1"/>
  <c r="D49" i="75"/>
  <c r="E50" i="75" s="1"/>
  <c r="D49" i="216"/>
  <c r="E50" i="216" s="1"/>
  <c r="D49" i="55"/>
  <c r="E50" i="55" s="1"/>
  <c r="D49" i="56"/>
  <c r="E50" i="56" s="1"/>
  <c r="D49" i="58"/>
  <c r="E50" i="58" s="1"/>
  <c r="D49" i="59"/>
  <c r="E50" i="59" s="1"/>
  <c r="D49" i="27"/>
  <c r="E50" i="27" s="1"/>
  <c r="D49" i="28"/>
  <c r="E50" i="28" s="1"/>
  <c r="D49" i="29"/>
  <c r="E50" i="29" s="1"/>
  <c r="D49" i="214"/>
  <c r="E50" i="214" s="1"/>
  <c r="D49" i="215"/>
  <c r="E50" i="215" s="1"/>
  <c r="D49" i="118"/>
  <c r="E50" i="118" s="1"/>
  <c r="D49" i="119"/>
  <c r="E50" i="119" s="1"/>
  <c r="D49" i="7"/>
  <c r="E50" i="7" s="1"/>
  <c r="D49" i="73"/>
  <c r="E50" i="73" s="1"/>
  <c r="D49" i="74"/>
  <c r="E50" i="74" s="1"/>
  <c r="D49" i="35"/>
  <c r="E50" i="35" s="1"/>
  <c r="D49" i="36"/>
  <c r="E50" i="36" s="1"/>
  <c r="D49" i="81"/>
  <c r="E50" i="81" s="1"/>
  <c r="D49" i="3"/>
  <c r="E50" i="3" s="1"/>
  <c r="D49" i="44"/>
  <c r="E50" i="44" s="1"/>
  <c r="D49" i="45"/>
  <c r="E50" i="45" s="1"/>
  <c r="D49" i="46"/>
  <c r="E50" i="46" s="1"/>
  <c r="D49" i="5"/>
  <c r="E50" i="5" s="1"/>
  <c r="D49" i="6"/>
  <c r="E50" i="6" s="1"/>
  <c r="D49" i="8"/>
  <c r="E50" i="8" s="1"/>
  <c r="D49" i="9"/>
  <c r="E50" i="9" s="1"/>
  <c r="D49" i="11"/>
  <c r="E50" i="11" s="1"/>
  <c r="D49" i="12"/>
  <c r="E50" i="12" s="1"/>
  <c r="D49" i="38"/>
  <c r="E50" i="38" s="1"/>
  <c r="D49" i="31"/>
  <c r="E50" i="31" s="1"/>
  <c r="D49" i="37"/>
  <c r="E50" i="37" s="1"/>
  <c r="D49" i="229"/>
  <c r="E50" i="229" s="1"/>
  <c r="D49" i="25"/>
  <c r="E50" i="25" s="1"/>
  <c r="D49" i="33"/>
  <c r="E50" i="33" s="1"/>
  <c r="D49" i="39"/>
  <c r="E50" i="39" s="1"/>
  <c r="D49" i="16"/>
  <c r="E50" i="16" s="1"/>
  <c r="D49" i="17"/>
  <c r="E50" i="17" s="1"/>
  <c r="D49" i="18"/>
  <c r="E50" i="18" s="1"/>
  <c r="D49" i="19"/>
  <c r="E50" i="19" s="1"/>
  <c r="D49" i="21"/>
  <c r="E50" i="21" s="1"/>
  <c r="D49" i="22"/>
  <c r="E50" i="22" s="1"/>
  <c r="D49" i="23"/>
  <c r="E50" i="23" s="1"/>
  <c r="D49" i="24"/>
  <c r="E50" i="24" s="1"/>
  <c r="D49" i="60"/>
  <c r="E50" i="60" s="1"/>
  <c r="D49" i="61"/>
  <c r="E50" i="61" s="1"/>
  <c r="D49" i="62"/>
  <c r="E50" i="62" s="1"/>
  <c r="D49" i="63"/>
  <c r="E50" i="63" s="1"/>
  <c r="D49" i="48"/>
  <c r="E50" i="48" s="1"/>
  <c r="D49" i="49"/>
  <c r="E50" i="49" s="1"/>
  <c r="D49" i="52"/>
  <c r="E50" i="52" s="1"/>
  <c r="D49" i="53"/>
  <c r="E50" i="53" s="1"/>
  <c r="D49" i="71"/>
  <c r="E50" i="71" s="1"/>
  <c r="D49" i="72"/>
  <c r="E50" i="72" s="1"/>
  <c r="D49" i="82"/>
  <c r="E50" i="82" s="1"/>
  <c r="D49" i="83"/>
  <c r="E50" i="83" s="1"/>
  <c r="D49" i="87"/>
  <c r="E50" i="87" s="1"/>
  <c r="D49" i="88"/>
  <c r="E50" i="88" s="1"/>
  <c r="D49" i="89"/>
  <c r="E50" i="89" s="1"/>
  <c r="D49" i="91"/>
  <c r="E50" i="91" s="1"/>
  <c r="D49" i="92"/>
  <c r="E50" i="92" s="1"/>
  <c r="D49" i="93"/>
  <c r="E50" i="93" s="1"/>
  <c r="D49" i="95"/>
  <c r="E50" i="95" s="1"/>
  <c r="D49" i="96"/>
  <c r="E50" i="96" s="1"/>
  <c r="D49" i="98"/>
  <c r="E50" i="98" s="1"/>
  <c r="D49" i="99"/>
  <c r="E50" i="99" s="1"/>
  <c r="D49" i="100"/>
  <c r="E50" i="100" s="1"/>
  <c r="D49" i="103"/>
  <c r="E50" i="103" s="1"/>
  <c r="D49" i="104"/>
  <c r="E50" i="104" s="1"/>
  <c r="D49" i="106"/>
  <c r="E50" i="106" s="1"/>
  <c r="D49" i="107"/>
  <c r="E50" i="107" s="1"/>
  <c r="D49" i="108"/>
  <c r="E50" i="108" s="1"/>
  <c r="D49" i="110"/>
  <c r="E50" i="110" s="1"/>
  <c r="D49" i="111"/>
  <c r="E50" i="111" s="1"/>
  <c r="D49" i="112"/>
  <c r="E50" i="112" s="1"/>
  <c r="D49" i="113"/>
  <c r="E50" i="113" s="1"/>
  <c r="D49" i="115"/>
  <c r="E50" i="115" s="1"/>
  <c r="D49" i="116"/>
  <c r="E50" i="116" s="1"/>
  <c r="D49" i="125"/>
  <c r="E50" i="125" s="1"/>
  <c r="D49" i="126"/>
  <c r="E50" i="126" s="1"/>
  <c r="D49" i="121"/>
  <c r="E50" i="121" s="1"/>
  <c r="D49" i="122"/>
  <c r="E50" i="122" s="1"/>
  <c r="D49" i="123"/>
  <c r="E50" i="123" s="1"/>
  <c r="D49" i="127"/>
  <c r="E50" i="127" s="1"/>
  <c r="D49" i="129"/>
  <c r="E50" i="129" s="1"/>
  <c r="D49" i="130"/>
  <c r="E50" i="130" s="1"/>
  <c r="D49" i="134"/>
  <c r="E50" i="134" s="1"/>
  <c r="D49" i="145"/>
  <c r="E50" i="145" s="1"/>
  <c r="D49" i="146"/>
  <c r="E50" i="146" s="1"/>
  <c r="D49" i="147"/>
  <c r="E50" i="147" s="1"/>
  <c r="D49" i="149"/>
  <c r="E50" i="149" s="1"/>
  <c r="D49" i="150"/>
  <c r="E50" i="150" s="1"/>
  <c r="D49" i="151"/>
  <c r="E50" i="151" s="1"/>
  <c r="D49" i="152"/>
  <c r="E50" i="152" s="1"/>
  <c r="D49" i="153"/>
  <c r="E50" i="153" s="1"/>
  <c r="D49" i="154"/>
  <c r="E50" i="154" s="1"/>
  <c r="D49" i="155"/>
  <c r="E50" i="155" s="1"/>
  <c r="D49" i="156"/>
  <c r="E50" i="156" s="1"/>
  <c r="D49" i="158"/>
  <c r="E50" i="158" s="1"/>
  <c r="D49" i="159"/>
  <c r="E50" i="159" s="1"/>
  <c r="D49" i="160"/>
  <c r="E50" i="160" s="1"/>
  <c r="D49" i="161"/>
  <c r="E50" i="161" s="1"/>
  <c r="D49" i="162"/>
  <c r="E50" i="162" s="1"/>
  <c r="D49" i="163"/>
  <c r="E50" i="163" s="1"/>
  <c r="D49" i="164"/>
  <c r="E50" i="164" s="1"/>
  <c r="D49" i="165"/>
  <c r="E50" i="165" s="1"/>
  <c r="D49" i="167"/>
  <c r="E50" i="167" s="1"/>
  <c r="D49" i="166"/>
  <c r="E50" i="166" s="1"/>
  <c r="D49" i="176"/>
  <c r="E50" i="176" s="1"/>
  <c r="D49" i="177"/>
  <c r="E50" i="177" s="1"/>
  <c r="D49" i="178"/>
  <c r="E50" i="178" s="1"/>
  <c r="D49" i="168"/>
  <c r="E50" i="168" s="1"/>
  <c r="D49" i="169"/>
  <c r="E50" i="169" s="1"/>
  <c r="D49" i="170"/>
  <c r="E50" i="170" s="1"/>
  <c r="D49" i="171"/>
  <c r="E50" i="171" s="1"/>
  <c r="D49" i="172"/>
  <c r="E50" i="172" s="1"/>
  <c r="D49" i="173"/>
  <c r="E50" i="173" s="1"/>
  <c r="D49" i="174"/>
  <c r="E50" i="174" s="1"/>
  <c r="D49" i="179"/>
  <c r="E50" i="179" s="1"/>
  <c r="D49" i="180"/>
  <c r="E50" i="180" s="1"/>
  <c r="D49" i="182"/>
  <c r="E50" i="182" s="1"/>
  <c r="D49" i="183"/>
  <c r="E50" i="183" s="1"/>
  <c r="D49" i="185"/>
  <c r="E50" i="185" s="1"/>
  <c r="D49" i="186"/>
  <c r="E50" i="186" s="1"/>
  <c r="D49" i="187"/>
  <c r="E50" i="187" s="1"/>
  <c r="D49" i="188"/>
  <c r="E50" i="188" s="1"/>
  <c r="D49" i="189"/>
  <c r="E50" i="189" s="1"/>
  <c r="D49" i="190"/>
  <c r="E50" i="190" s="1"/>
  <c r="D49" i="191"/>
  <c r="E50" i="191" s="1"/>
  <c r="D49" i="193"/>
  <c r="E50" i="193" s="1"/>
  <c r="D49" i="194"/>
  <c r="E50" i="194" s="1"/>
  <c r="D49" i="195"/>
  <c r="E50" i="195" s="1"/>
  <c r="D49" i="196"/>
  <c r="E50" i="196" s="1"/>
  <c r="D49" i="230"/>
  <c r="E50" i="230" s="1"/>
  <c r="D49" i="231"/>
  <c r="E50" i="231" s="1"/>
  <c r="D49" i="197"/>
  <c r="E50" i="197" s="1"/>
  <c r="D49" i="198"/>
  <c r="E50" i="198" s="1"/>
  <c r="D49" i="199"/>
  <c r="E50" i="199" s="1"/>
  <c r="D49" i="201"/>
  <c r="E50" i="201" s="1"/>
  <c r="D49" i="202"/>
  <c r="E50" i="202" s="1"/>
  <c r="D49" i="203"/>
  <c r="E50" i="203" s="1"/>
  <c r="D49" i="204"/>
  <c r="E50" i="204" s="1"/>
  <c r="D49" i="205"/>
  <c r="E50" i="205" s="1"/>
  <c r="D49" i="207"/>
  <c r="E50" i="207" s="1"/>
  <c r="D49" i="208"/>
  <c r="E50" i="208" s="1"/>
  <c r="D49" i="234"/>
  <c r="E50" i="234" s="1"/>
  <c r="E51" i="34" l="1"/>
  <c r="E51" i="206"/>
  <c r="E51" i="200"/>
  <c r="E51" i="184"/>
  <c r="E51" i="181"/>
  <c r="E51" i="157"/>
  <c r="E51" i="148"/>
  <c r="E51" i="128"/>
  <c r="E51" i="120"/>
  <c r="E51" i="124"/>
  <c r="E51" i="114"/>
  <c r="E51" i="109"/>
  <c r="E51" i="105"/>
  <c r="D50" i="101"/>
  <c r="A52" i="101" s="1"/>
  <c r="B55" i="101" s="1"/>
  <c r="E51" i="102"/>
  <c r="E51" i="97"/>
  <c r="E51" i="94"/>
  <c r="E51" i="90"/>
  <c r="E51" i="86"/>
  <c r="D50" i="85"/>
  <c r="A52" i="85" s="1"/>
  <c r="B55" i="85" s="1"/>
  <c r="E51" i="70"/>
  <c r="E51" i="51"/>
  <c r="E51" i="47"/>
  <c r="E51" i="20"/>
  <c r="D50" i="14"/>
  <c r="A52" i="14" s="1"/>
  <c r="B55" i="14" s="1"/>
  <c r="E51" i="15"/>
  <c r="E51" i="10"/>
  <c r="E51" i="4"/>
  <c r="E51" i="117"/>
  <c r="E51" i="213"/>
  <c r="E51" i="26"/>
  <c r="E51" i="57"/>
  <c r="E51" i="54"/>
  <c r="E51" i="40"/>
  <c r="E51" i="67"/>
  <c r="E51" i="64"/>
  <c r="E51" i="221"/>
  <c r="J50" i="85"/>
  <c r="N52" i="85" s="1"/>
  <c r="O55" i="85" s="1"/>
  <c r="J50" i="14"/>
  <c r="N52" i="14" s="1"/>
  <c r="O55" i="14" s="1"/>
  <c r="J50" i="101"/>
  <c r="N52" i="101" s="1"/>
  <c r="O55" i="101" s="1"/>
  <c r="I49" i="221"/>
  <c r="H49" i="221"/>
  <c r="I49" i="64"/>
  <c r="H49" i="64"/>
  <c r="I49" i="67"/>
  <c r="H49" i="67"/>
  <c r="I49" i="40"/>
  <c r="H49" i="40"/>
  <c r="I49" i="54"/>
  <c r="H49" i="54"/>
  <c r="I49" i="57"/>
  <c r="H49" i="57"/>
  <c r="I49" i="26"/>
  <c r="I49" i="213"/>
  <c r="H49" i="213"/>
  <c r="I49" i="4"/>
  <c r="H49" i="4"/>
  <c r="I49" i="10"/>
  <c r="H49" i="10"/>
  <c r="I49" i="15"/>
  <c r="H49" i="20"/>
  <c r="I49" i="47"/>
  <c r="H49" i="47"/>
  <c r="I49" i="51"/>
  <c r="H49" i="51"/>
  <c r="I49" i="70"/>
  <c r="H49" i="70"/>
  <c r="I49" i="86"/>
  <c r="H49" i="86"/>
  <c r="I49" i="90"/>
  <c r="H49" i="90"/>
  <c r="I49" i="94"/>
  <c r="H49" i="94"/>
  <c r="I49" i="97"/>
  <c r="H49" i="97"/>
  <c r="I49" i="109"/>
  <c r="H49" i="109"/>
  <c r="I49" i="114"/>
  <c r="H49" i="114"/>
  <c r="I49" i="124"/>
  <c r="H49" i="124"/>
  <c r="I49" i="120"/>
  <c r="H49" i="120"/>
  <c r="I49" i="128"/>
  <c r="H49" i="128"/>
  <c r="I49" i="148"/>
  <c r="H49" i="148"/>
  <c r="I49" i="157"/>
  <c r="H49" i="157"/>
  <c r="I49" i="181"/>
  <c r="H49" i="181"/>
  <c r="I49" i="184"/>
  <c r="H49" i="184"/>
  <c r="I49" i="200"/>
  <c r="H49" i="200"/>
  <c r="I49" i="206"/>
  <c r="H49" i="206"/>
  <c r="E51" i="101" l="1"/>
  <c r="E51" i="85"/>
  <c r="E51" i="14"/>
  <c r="H49" i="14"/>
  <c r="J49" i="206"/>
  <c r="D49" i="206"/>
  <c r="E50" i="206" s="1"/>
  <c r="J49" i="200"/>
  <c r="D49" i="200"/>
  <c r="E50" i="200" s="1"/>
  <c r="J49" i="184"/>
  <c r="D49" i="184"/>
  <c r="E50" i="184" s="1"/>
  <c r="J49" i="181"/>
  <c r="D49" i="181"/>
  <c r="E50" i="181" s="1"/>
  <c r="J49" i="157"/>
  <c r="D49" i="157"/>
  <c r="E50" i="157" s="1"/>
  <c r="J49" i="148"/>
  <c r="D49" i="148"/>
  <c r="E50" i="148" s="1"/>
  <c r="J49" i="128"/>
  <c r="D49" i="128"/>
  <c r="E50" i="128" s="1"/>
  <c r="J49" i="120"/>
  <c r="D49" i="120"/>
  <c r="E50" i="120" s="1"/>
  <c r="J49" i="124"/>
  <c r="D49" i="124"/>
  <c r="E50" i="124" s="1"/>
  <c r="J49" i="114"/>
  <c r="D49" i="114"/>
  <c r="E50" i="114" s="1"/>
  <c r="J49" i="109"/>
  <c r="D49" i="109"/>
  <c r="E50" i="109" s="1"/>
  <c r="I49" i="101"/>
  <c r="J49" i="105"/>
  <c r="D49" i="105"/>
  <c r="E50" i="105" s="1"/>
  <c r="J49" i="102"/>
  <c r="D49" i="102"/>
  <c r="E50" i="102" s="1"/>
  <c r="H49" i="101"/>
  <c r="J49" i="97"/>
  <c r="D49" i="97"/>
  <c r="E50" i="97" s="1"/>
  <c r="J49" i="94"/>
  <c r="D49" i="94"/>
  <c r="E50" i="94" s="1"/>
  <c r="J49" i="90"/>
  <c r="D49" i="90"/>
  <c r="E50" i="90" s="1"/>
  <c r="I49" i="85"/>
  <c r="J49" i="86"/>
  <c r="D49" i="86"/>
  <c r="E50" i="86" s="1"/>
  <c r="H49" i="85"/>
  <c r="J49" i="70"/>
  <c r="D49" i="70"/>
  <c r="E50" i="70" s="1"/>
  <c r="J49" i="47"/>
  <c r="D49" i="47"/>
  <c r="E50" i="47" s="1"/>
  <c r="J49" i="51"/>
  <c r="D49" i="51"/>
  <c r="E50" i="51" s="1"/>
  <c r="I49" i="14"/>
  <c r="J49" i="20"/>
  <c r="D49" i="20"/>
  <c r="E50" i="20" s="1"/>
  <c r="J49" i="15"/>
  <c r="D49" i="15"/>
  <c r="E50" i="15" s="1"/>
  <c r="J49" i="10"/>
  <c r="D49" i="10"/>
  <c r="E50" i="10" s="1"/>
  <c r="J49" i="4"/>
  <c r="D49" i="4"/>
  <c r="E50" i="4" s="1"/>
  <c r="D49" i="34"/>
  <c r="E50" i="34" s="1"/>
  <c r="J49" i="117"/>
  <c r="D49" i="117"/>
  <c r="E50" i="117" s="1"/>
  <c r="J49" i="213"/>
  <c r="D49" i="213"/>
  <c r="E50" i="213" s="1"/>
  <c r="J49" i="26"/>
  <c r="D49" i="26"/>
  <c r="E50" i="26" s="1"/>
  <c r="J49" i="57"/>
  <c r="D49" i="57"/>
  <c r="E50" i="57" s="1"/>
  <c r="J49" i="54"/>
  <c r="D49" i="54"/>
  <c r="E50" i="54" s="1"/>
  <c r="J49" i="40"/>
  <c r="D49" i="40"/>
  <c r="E50" i="40" s="1"/>
  <c r="J49" i="67"/>
  <c r="D49" i="67"/>
  <c r="E50" i="67" s="1"/>
  <c r="J49" i="64"/>
  <c r="D49" i="64"/>
  <c r="E50" i="64" s="1"/>
  <c r="J49" i="221"/>
  <c r="D49" i="221"/>
  <c r="E50" i="221" s="1"/>
  <c r="H48" i="57"/>
  <c r="J49" i="14" l="1"/>
  <c r="D49" i="14"/>
  <c r="E50" i="14" s="1"/>
  <c r="J49" i="101"/>
  <c r="D49" i="101"/>
  <c r="E50" i="101" s="1"/>
  <c r="J49" i="85"/>
  <c r="D49" i="85"/>
  <c r="E50" i="85" s="1"/>
  <c r="D48" i="233"/>
  <c r="E49" i="233" s="1"/>
  <c r="D48" i="232"/>
  <c r="E49" i="232" s="1"/>
  <c r="D48" i="228"/>
  <c r="E49" i="228" s="1"/>
  <c r="D48" i="227"/>
  <c r="E49" i="227" s="1"/>
  <c r="D48" i="226"/>
  <c r="E49" i="226" s="1"/>
  <c r="D48" i="222"/>
  <c r="E49" i="222" s="1"/>
  <c r="D48" i="223"/>
  <c r="E49" i="223" s="1"/>
  <c r="D48" i="224"/>
  <c r="E49" i="224" s="1"/>
  <c r="D48" i="225"/>
  <c r="E49" i="225" s="1"/>
  <c r="D48" i="65"/>
  <c r="E49" i="65" s="1"/>
  <c r="D48" i="66"/>
  <c r="E49" i="66" s="1"/>
  <c r="D48" i="68"/>
  <c r="E49" i="68" s="1"/>
  <c r="D48" i="69"/>
  <c r="E49" i="69" s="1"/>
  <c r="D48" i="13"/>
  <c r="E49" i="13" s="1"/>
  <c r="D48" i="41"/>
  <c r="E49" i="41" s="1"/>
  <c r="D48" i="42"/>
  <c r="E49" i="42" s="1"/>
  <c r="D48" i="43"/>
  <c r="E49" i="43" s="1"/>
  <c r="D48" i="218"/>
  <c r="E49" i="218" s="1"/>
  <c r="D48" i="217"/>
  <c r="E49" i="217" s="1"/>
  <c r="D48" i="211"/>
  <c r="E49" i="211" s="1"/>
  <c r="D48" i="219"/>
  <c r="E49" i="219" s="1"/>
  <c r="D48" i="76"/>
  <c r="E49" i="76" s="1"/>
  <c r="D48" i="77"/>
  <c r="E49" i="77" s="1"/>
  <c r="D48" i="78"/>
  <c r="E49" i="78" s="1"/>
  <c r="D48" i="79"/>
  <c r="E49" i="79" s="1"/>
  <c r="D48" i="32"/>
  <c r="E49" i="32" s="1"/>
  <c r="D48" i="75"/>
  <c r="E49" i="75" s="1"/>
  <c r="D48" i="216"/>
  <c r="E49" i="216" s="1"/>
  <c r="D48" i="55"/>
  <c r="E49" i="55" s="1"/>
  <c r="D48" i="56"/>
  <c r="E49" i="56" s="1"/>
  <c r="D48" i="58"/>
  <c r="E49" i="58" s="1"/>
  <c r="D48" i="59"/>
  <c r="E49" i="59" s="1"/>
  <c r="D48" i="27"/>
  <c r="E49" i="27" s="1"/>
  <c r="D48" i="28"/>
  <c r="E49" i="28" s="1"/>
  <c r="D48" i="29"/>
  <c r="E49" i="29" s="1"/>
  <c r="D48" i="214"/>
  <c r="E49" i="214" s="1"/>
  <c r="D48" i="215"/>
  <c r="E49" i="215" s="1"/>
  <c r="D48" i="118"/>
  <c r="E49" i="118" s="1"/>
  <c r="D48" i="119"/>
  <c r="E49" i="119" s="1"/>
  <c r="D48" i="7"/>
  <c r="E49" i="7" s="1"/>
  <c r="D48" i="73"/>
  <c r="E49" i="73" s="1"/>
  <c r="D48" i="74"/>
  <c r="E49" i="74" s="1"/>
  <c r="D48" i="35"/>
  <c r="E49" i="35" s="1"/>
  <c r="D48" i="36"/>
  <c r="E49" i="36" s="1"/>
  <c r="D48" i="81"/>
  <c r="E49" i="81" s="1"/>
  <c r="D48" i="3"/>
  <c r="E49" i="3" s="1"/>
  <c r="D48" i="44"/>
  <c r="E49" i="44" s="1"/>
  <c r="D48" i="45"/>
  <c r="E49" i="45" s="1"/>
  <c r="D48" i="46"/>
  <c r="E49" i="46" s="1"/>
  <c r="D48" i="5"/>
  <c r="E49" i="5" s="1"/>
  <c r="D48" i="6"/>
  <c r="E49" i="6" s="1"/>
  <c r="D48" i="8"/>
  <c r="E49" i="8" s="1"/>
  <c r="D48" i="9"/>
  <c r="E49" i="9" s="1"/>
  <c r="D48" i="11"/>
  <c r="E49" i="11" s="1"/>
  <c r="D48" i="12"/>
  <c r="E49" i="12" s="1"/>
  <c r="D48" i="38"/>
  <c r="E49" i="38" s="1"/>
  <c r="D48" i="31"/>
  <c r="E49" i="31" s="1"/>
  <c r="D48" i="25"/>
  <c r="E49" i="25" s="1"/>
  <c r="D48" i="33"/>
  <c r="E49" i="33" s="1"/>
  <c r="D48" i="37"/>
  <c r="E49" i="37" s="1"/>
  <c r="D48" i="229"/>
  <c r="E49" i="229" s="1"/>
  <c r="D48" i="39"/>
  <c r="E49" i="39" s="1"/>
  <c r="D48" i="16"/>
  <c r="E49" i="16" s="1"/>
  <c r="D48" i="17"/>
  <c r="E49" i="17" s="1"/>
  <c r="D48" i="18"/>
  <c r="E49" i="18" s="1"/>
  <c r="D48" i="19"/>
  <c r="E49" i="19" s="1"/>
  <c r="D48" i="21"/>
  <c r="E49" i="21" s="1"/>
  <c r="D48" i="22"/>
  <c r="E49" i="22" s="1"/>
  <c r="D48" i="23"/>
  <c r="E49" i="23" s="1"/>
  <c r="D48" i="24"/>
  <c r="E49" i="24" s="1"/>
  <c r="D48" i="60"/>
  <c r="E49" i="60" s="1"/>
  <c r="D48" i="61"/>
  <c r="E49" i="61" s="1"/>
  <c r="D48" i="62"/>
  <c r="E49" i="62" s="1"/>
  <c r="D48" i="63"/>
  <c r="E49" i="63" s="1"/>
  <c r="D48" i="48"/>
  <c r="E49" i="48" s="1"/>
  <c r="D48" i="49"/>
  <c r="E49" i="49" s="1"/>
  <c r="D48" i="52"/>
  <c r="E49" i="52" s="1"/>
  <c r="D48" i="53"/>
  <c r="E49" i="53" s="1"/>
  <c r="D48" i="71"/>
  <c r="E49" i="71" s="1"/>
  <c r="D48" i="72"/>
  <c r="E49" i="72" s="1"/>
  <c r="D48" i="82"/>
  <c r="E49" i="82" s="1"/>
  <c r="D48" i="83"/>
  <c r="E49" i="83" s="1"/>
  <c r="D48" i="87"/>
  <c r="E49" i="87" s="1"/>
  <c r="D48" i="88"/>
  <c r="E49" i="88" s="1"/>
  <c r="D48" i="89"/>
  <c r="E49" i="89" s="1"/>
  <c r="D48" i="91"/>
  <c r="E49" i="91" s="1"/>
  <c r="D48" i="92"/>
  <c r="E49" i="92" s="1"/>
  <c r="D48" i="93"/>
  <c r="E49" i="93" s="1"/>
  <c r="D48" i="95"/>
  <c r="E49" i="95" s="1"/>
  <c r="D48" i="96"/>
  <c r="E49" i="96" s="1"/>
  <c r="D48" i="98"/>
  <c r="E49" i="98" s="1"/>
  <c r="D48" i="99"/>
  <c r="E49" i="99" s="1"/>
  <c r="D48" i="100"/>
  <c r="E49" i="100" s="1"/>
  <c r="D48" i="103"/>
  <c r="E49" i="103" s="1"/>
  <c r="D48" i="104"/>
  <c r="E49" i="104" s="1"/>
  <c r="D48" i="106"/>
  <c r="E49" i="106" s="1"/>
  <c r="D48" i="107"/>
  <c r="E49" i="107" s="1"/>
  <c r="D48" i="108"/>
  <c r="E49" i="108" s="1"/>
  <c r="D48" i="110"/>
  <c r="E49" i="110" s="1"/>
  <c r="D48" i="111"/>
  <c r="E49" i="111" s="1"/>
  <c r="D48" i="112"/>
  <c r="E49" i="112" s="1"/>
  <c r="D48" i="113"/>
  <c r="E49" i="113" s="1"/>
  <c r="D48" i="115"/>
  <c r="E49" i="115" s="1"/>
  <c r="D48" i="116"/>
  <c r="E49" i="116" s="1"/>
  <c r="D48" i="125"/>
  <c r="E49" i="125" s="1"/>
  <c r="D48" i="126"/>
  <c r="E49" i="126" s="1"/>
  <c r="D48" i="121"/>
  <c r="E49" i="121" s="1"/>
  <c r="D48" i="122"/>
  <c r="E49" i="122" s="1"/>
  <c r="D48" i="123"/>
  <c r="E49" i="123" s="1"/>
  <c r="D48" i="127"/>
  <c r="E49" i="127" s="1"/>
  <c r="D48" i="129"/>
  <c r="E49" i="129" s="1"/>
  <c r="D48" i="130"/>
  <c r="E49" i="130" s="1"/>
  <c r="D48" i="134"/>
  <c r="E49" i="134" s="1"/>
  <c r="D48" i="145"/>
  <c r="E49" i="145" s="1"/>
  <c r="D48" i="146"/>
  <c r="E49" i="146" s="1"/>
  <c r="D48" i="147"/>
  <c r="E49" i="147" s="1"/>
  <c r="D48" i="149"/>
  <c r="E49" i="149" s="1"/>
  <c r="D48" i="150"/>
  <c r="E49" i="150" s="1"/>
  <c r="D48" i="151"/>
  <c r="E49" i="151" s="1"/>
  <c r="D48" i="152"/>
  <c r="E49" i="152" s="1"/>
  <c r="D48" i="153"/>
  <c r="E49" i="153" s="1"/>
  <c r="D48" i="154"/>
  <c r="E49" i="154" s="1"/>
  <c r="D48" i="155"/>
  <c r="E49" i="155" s="1"/>
  <c r="D48" i="156"/>
  <c r="E49" i="156" s="1"/>
  <c r="D48" i="158"/>
  <c r="E49" i="158" s="1"/>
  <c r="D48" i="159"/>
  <c r="E49" i="159" s="1"/>
  <c r="D48" i="160"/>
  <c r="E49" i="160" s="1"/>
  <c r="D48" i="161"/>
  <c r="E49" i="161" s="1"/>
  <c r="D48" i="162"/>
  <c r="E49" i="162" s="1"/>
  <c r="D48" i="163"/>
  <c r="E49" i="163" s="1"/>
  <c r="D48" i="164"/>
  <c r="E49" i="164" s="1"/>
  <c r="D48" i="165"/>
  <c r="E49" i="165" s="1"/>
  <c r="D48" i="166"/>
  <c r="E49" i="166" s="1"/>
  <c r="D48" i="176"/>
  <c r="E49" i="176" s="1"/>
  <c r="D48" i="177"/>
  <c r="E49" i="177" s="1"/>
  <c r="D48" i="178"/>
  <c r="E49" i="178" s="1"/>
  <c r="D48" i="168"/>
  <c r="E49" i="168" s="1"/>
  <c r="D48" i="167"/>
  <c r="E49" i="167" s="1"/>
  <c r="D48" i="169"/>
  <c r="E49" i="169" s="1"/>
  <c r="D48" i="170"/>
  <c r="E49" i="170" s="1"/>
  <c r="D48" i="171"/>
  <c r="E49" i="171" s="1"/>
  <c r="D48" i="172"/>
  <c r="E49" i="172" s="1"/>
  <c r="D48" i="173"/>
  <c r="E49" i="173" s="1"/>
  <c r="D48" i="174"/>
  <c r="E49" i="174" s="1"/>
  <c r="D48" i="179"/>
  <c r="E49" i="179" s="1"/>
  <c r="D48" i="180"/>
  <c r="E49" i="180" s="1"/>
  <c r="D48" i="182"/>
  <c r="E49" i="182" s="1"/>
  <c r="D48" i="183"/>
  <c r="E49" i="183" s="1"/>
  <c r="D48" i="185"/>
  <c r="E49" i="185" s="1"/>
  <c r="D48" i="186"/>
  <c r="E49" i="186" s="1"/>
  <c r="D48" i="187"/>
  <c r="E49" i="187" s="1"/>
  <c r="D48" i="188"/>
  <c r="E49" i="188" s="1"/>
  <c r="D48" i="189"/>
  <c r="E49" i="189" s="1"/>
  <c r="D48" i="190"/>
  <c r="E49" i="190" s="1"/>
  <c r="D48" i="191"/>
  <c r="E49" i="191" s="1"/>
  <c r="D48" i="193"/>
  <c r="E49" i="193" s="1"/>
  <c r="D48" i="194"/>
  <c r="E49" i="194" s="1"/>
  <c r="D48" i="195"/>
  <c r="E49" i="195" s="1"/>
  <c r="D48" i="196"/>
  <c r="E49" i="196" s="1"/>
  <c r="D48" i="230"/>
  <c r="E49" i="230" s="1"/>
  <c r="D48" i="231"/>
  <c r="E49" i="231" s="1"/>
  <c r="D48" i="197"/>
  <c r="E49" i="197" s="1"/>
  <c r="D48" i="198"/>
  <c r="E49" i="198" s="1"/>
  <c r="D48" i="199"/>
  <c r="E49" i="199" s="1"/>
  <c r="D48" i="201"/>
  <c r="E49" i="201" s="1"/>
  <c r="D48" i="202"/>
  <c r="E49" i="202" s="1"/>
  <c r="D48" i="203"/>
  <c r="E49" i="203" s="1"/>
  <c r="D48" i="204"/>
  <c r="E49" i="204" s="1"/>
  <c r="D48" i="205"/>
  <c r="E49" i="205" s="1"/>
  <c r="D48" i="207"/>
  <c r="E49" i="207" s="1"/>
  <c r="D48" i="208"/>
  <c r="E49" i="208" s="1"/>
  <c r="D48" i="234"/>
  <c r="E49" i="234" s="1"/>
  <c r="I48" i="221"/>
  <c r="H48" i="221"/>
  <c r="I48" i="64"/>
  <c r="H48" i="64"/>
  <c r="I48" i="67"/>
  <c r="H48" i="67"/>
  <c r="I48" i="40"/>
  <c r="H48" i="40"/>
  <c r="I48" i="54"/>
  <c r="H48" i="54"/>
  <c r="I48" i="57"/>
  <c r="J48" i="57" s="1"/>
  <c r="D48" i="57"/>
  <c r="E49" i="57" s="1"/>
  <c r="I48" i="26"/>
  <c r="H48" i="26"/>
  <c r="I48" i="213"/>
  <c r="H48" i="213"/>
  <c r="I48" i="117"/>
  <c r="H48" i="117"/>
  <c r="I48" i="34"/>
  <c r="H48" i="34"/>
  <c r="I48" i="4"/>
  <c r="H48" i="4"/>
  <c r="I48" i="10"/>
  <c r="H48" i="10"/>
  <c r="I48" i="15"/>
  <c r="H48" i="15"/>
  <c r="I48" i="20"/>
  <c r="H48" i="20"/>
  <c r="I48" i="47"/>
  <c r="H48" i="47"/>
  <c r="I48" i="51"/>
  <c r="H48" i="51"/>
  <c r="I48" i="70"/>
  <c r="H48" i="70"/>
  <c r="I48" i="86"/>
  <c r="H48" i="86"/>
  <c r="I48" i="90"/>
  <c r="H48" i="90"/>
  <c r="I48" i="94"/>
  <c r="H48" i="94"/>
  <c r="I48" i="97"/>
  <c r="H48" i="97"/>
  <c r="I48" i="109"/>
  <c r="H48" i="109"/>
  <c r="I48" i="114"/>
  <c r="H48" i="114"/>
  <c r="I48" i="124"/>
  <c r="H48" i="124"/>
  <c r="I48" i="120"/>
  <c r="H48" i="120"/>
  <c r="I48" i="128"/>
  <c r="H48" i="128"/>
  <c r="I48" i="148"/>
  <c r="H48" i="148"/>
  <c r="I48" i="157"/>
  <c r="H48" i="157"/>
  <c r="I48" i="181"/>
  <c r="H48" i="181"/>
  <c r="I48" i="184"/>
  <c r="H48" i="184"/>
  <c r="I48" i="200"/>
  <c r="H48" i="200"/>
  <c r="I48" i="206"/>
  <c r="H48" i="206"/>
  <c r="D48" i="206" l="1"/>
  <c r="E49" i="206" s="1"/>
  <c r="J48" i="206"/>
  <c r="J48" i="200"/>
  <c r="J48" i="184"/>
  <c r="J48" i="181"/>
  <c r="D48" i="157"/>
  <c r="E49" i="157" s="1"/>
  <c r="J48" i="157"/>
  <c r="J48" i="148"/>
  <c r="J48" i="128"/>
  <c r="J48" i="120"/>
  <c r="J48" i="124"/>
  <c r="J48" i="114"/>
  <c r="D48" i="109"/>
  <c r="E49" i="109" s="1"/>
  <c r="J48" i="109"/>
  <c r="D48" i="105"/>
  <c r="E49" i="105" s="1"/>
  <c r="J48" i="105"/>
  <c r="D48" i="102"/>
  <c r="E49" i="102" s="1"/>
  <c r="J48" i="102"/>
  <c r="D48" i="97"/>
  <c r="E49" i="97" s="1"/>
  <c r="J48" i="97"/>
  <c r="J48" i="94"/>
  <c r="D48" i="90"/>
  <c r="E49" i="90" s="1"/>
  <c r="J48" i="90"/>
  <c r="J48" i="86"/>
  <c r="D48" i="70"/>
  <c r="E49" i="70" s="1"/>
  <c r="J48" i="70"/>
  <c r="J48" i="47"/>
  <c r="D48" i="51"/>
  <c r="E49" i="51" s="1"/>
  <c r="J48" i="51"/>
  <c r="J48" i="20"/>
  <c r="J48" i="15"/>
  <c r="D48" i="10"/>
  <c r="E49" i="10" s="1"/>
  <c r="J48" i="10"/>
  <c r="J48" i="4"/>
  <c r="J48" i="34"/>
  <c r="J48" i="117"/>
  <c r="J48" i="213"/>
  <c r="J48" i="26"/>
  <c r="J48" i="54"/>
  <c r="D48" i="40"/>
  <c r="E49" i="40" s="1"/>
  <c r="J48" i="40"/>
  <c r="J48" i="67"/>
  <c r="D48" i="64"/>
  <c r="E49" i="64" s="1"/>
  <c r="J48" i="64"/>
  <c r="J48" i="221"/>
  <c r="D48" i="200"/>
  <c r="E49" i="200" s="1"/>
  <c r="D48" i="184"/>
  <c r="E49" i="184" s="1"/>
  <c r="D48" i="181"/>
  <c r="E49" i="181" s="1"/>
  <c r="D48" i="148"/>
  <c r="E49" i="148" s="1"/>
  <c r="D48" i="128"/>
  <c r="E49" i="128" s="1"/>
  <c r="D48" i="120"/>
  <c r="E49" i="120" s="1"/>
  <c r="D48" i="124"/>
  <c r="E49" i="124" s="1"/>
  <c r="D48" i="114"/>
  <c r="E49" i="114" s="1"/>
  <c r="I48" i="101"/>
  <c r="D48" i="94"/>
  <c r="E49" i="94" s="1"/>
  <c r="H48" i="85"/>
  <c r="I48" i="85"/>
  <c r="D48" i="86"/>
  <c r="E49" i="86" s="1"/>
  <c r="D48" i="47"/>
  <c r="E49" i="47" s="1"/>
  <c r="I48" i="14"/>
  <c r="D48" i="20"/>
  <c r="E49" i="20" s="1"/>
  <c r="H48" i="14"/>
  <c r="D48" i="15"/>
  <c r="E49" i="15" s="1"/>
  <c r="D48" i="4"/>
  <c r="E49" i="4" s="1"/>
  <c r="D48" i="34"/>
  <c r="E49" i="34" s="1"/>
  <c r="D48" i="117"/>
  <c r="E49" i="117" s="1"/>
  <c r="D48" i="213"/>
  <c r="E49" i="213" s="1"/>
  <c r="D48" i="26"/>
  <c r="E49" i="26" s="1"/>
  <c r="D48" i="54"/>
  <c r="E49" i="54" s="1"/>
  <c r="D48" i="67"/>
  <c r="E49" i="67" s="1"/>
  <c r="D48" i="221"/>
  <c r="E49" i="221" s="1"/>
  <c r="H48" i="101"/>
  <c r="D48" i="101" l="1"/>
  <c r="E49" i="101" s="1"/>
  <c r="J48" i="101"/>
  <c r="D48" i="85"/>
  <c r="E49" i="85" s="1"/>
  <c r="J48" i="85"/>
  <c r="D48" i="14"/>
  <c r="E49" i="14" s="1"/>
  <c r="J48" i="14"/>
  <c r="D47" i="234"/>
  <c r="A49" i="234" s="1"/>
  <c r="B52" i="234" s="1"/>
  <c r="K46" i="234"/>
  <c r="D46" i="234"/>
  <c r="D45" i="234"/>
  <c r="F57" i="234" s="1"/>
  <c r="D44" i="234"/>
  <c r="F56" i="234" s="1"/>
  <c r="K43" i="234"/>
  <c r="M55" i="234" s="1"/>
  <c r="D43" i="234"/>
  <c r="F55" i="234" s="1"/>
  <c r="D42" i="234"/>
  <c r="F54" i="234" s="1"/>
  <c r="D41" i="234"/>
  <c r="F53" i="234" s="1"/>
  <c r="K40" i="234"/>
  <c r="M52" i="234" s="1"/>
  <c r="D40" i="234"/>
  <c r="F52" i="234" s="1"/>
  <c r="D39" i="234"/>
  <c r="F51" i="234" s="1"/>
  <c r="D38" i="234"/>
  <c r="F50" i="234" s="1"/>
  <c r="K37" i="234"/>
  <c r="M49" i="234" s="1"/>
  <c r="D37" i="234"/>
  <c r="F49" i="234" s="1"/>
  <c r="J36" i="234"/>
  <c r="D36" i="234"/>
  <c r="F48" i="234" s="1"/>
  <c r="J35" i="234"/>
  <c r="D35" i="234"/>
  <c r="K34" i="234"/>
  <c r="J34" i="234"/>
  <c r="D34" i="234"/>
  <c r="J33" i="234"/>
  <c r="D33" i="234"/>
  <c r="J32" i="234"/>
  <c r="D32" i="234"/>
  <c r="K31" i="234"/>
  <c r="J31" i="234"/>
  <c r="D31" i="234"/>
  <c r="J30" i="234"/>
  <c r="D30" i="234"/>
  <c r="J29" i="234"/>
  <c r="D29" i="234"/>
  <c r="K28" i="234"/>
  <c r="J28" i="234"/>
  <c r="D28" i="234"/>
  <c r="J27" i="234"/>
  <c r="D27" i="234"/>
  <c r="J26" i="234"/>
  <c r="D26" i="234"/>
  <c r="K25" i="234"/>
  <c r="J25" i="234"/>
  <c r="D25" i="234"/>
  <c r="J24" i="234"/>
  <c r="D24" i="234"/>
  <c r="J23" i="234"/>
  <c r="D23" i="234"/>
  <c r="K22" i="234"/>
  <c r="J22" i="234"/>
  <c r="D22" i="234"/>
  <c r="J21" i="234"/>
  <c r="D21" i="234"/>
  <c r="J20" i="234"/>
  <c r="D20" i="234"/>
  <c r="K19" i="234"/>
  <c r="J19" i="234"/>
  <c r="D19" i="234"/>
  <c r="J18" i="234"/>
  <c r="D18" i="234"/>
  <c r="J17" i="234"/>
  <c r="D17" i="234"/>
  <c r="K16" i="234"/>
  <c r="J16" i="234"/>
  <c r="D16" i="234"/>
  <c r="J15" i="234"/>
  <c r="D15" i="234"/>
  <c r="J14" i="234"/>
  <c r="D14" i="234"/>
  <c r="K13" i="234"/>
  <c r="J13" i="234"/>
  <c r="D13" i="234"/>
  <c r="J12" i="234"/>
  <c r="D12" i="234"/>
  <c r="J11" i="234"/>
  <c r="D11" i="234"/>
  <c r="K10" i="234"/>
  <c r="J10" i="234"/>
  <c r="D10" i="234"/>
  <c r="J9" i="234"/>
  <c r="D9" i="234"/>
  <c r="J8" i="234"/>
  <c r="D8" i="234"/>
  <c r="K7" i="234"/>
  <c r="J7" i="234"/>
  <c r="D7" i="234"/>
  <c r="J6" i="234"/>
  <c r="D6" i="234"/>
  <c r="J5" i="234"/>
  <c r="D5" i="234"/>
  <c r="A1" i="234"/>
  <c r="D47" i="233"/>
  <c r="A49" i="233" s="1"/>
  <c r="B52" i="233" s="1"/>
  <c r="K46" i="233"/>
  <c r="M58" i="233" s="1"/>
  <c r="D46" i="233"/>
  <c r="D45" i="233"/>
  <c r="F57" i="233" s="1"/>
  <c r="D44" i="233"/>
  <c r="F56" i="233" s="1"/>
  <c r="K43" i="233"/>
  <c r="M55" i="233" s="1"/>
  <c r="D43" i="233"/>
  <c r="F55" i="233" s="1"/>
  <c r="D42" i="233"/>
  <c r="F54" i="233" s="1"/>
  <c r="N43" i="233"/>
  <c r="D41" i="233"/>
  <c r="F53" i="233" s="1"/>
  <c r="K40" i="233"/>
  <c r="M52" i="233" s="1"/>
  <c r="D40" i="233"/>
  <c r="F52" i="233" s="1"/>
  <c r="D39" i="233"/>
  <c r="F51" i="233" s="1"/>
  <c r="D38" i="233"/>
  <c r="F50" i="233" s="1"/>
  <c r="K37" i="233"/>
  <c r="M49" i="233" s="1"/>
  <c r="J37" i="233"/>
  <c r="D37" i="233"/>
  <c r="F49" i="233" s="1"/>
  <c r="J36" i="233"/>
  <c r="D36" i="233"/>
  <c r="J35" i="233"/>
  <c r="D35" i="233"/>
  <c r="K34" i="233"/>
  <c r="J34" i="233"/>
  <c r="D34" i="233"/>
  <c r="J33" i="233"/>
  <c r="D33" i="233"/>
  <c r="J32" i="233"/>
  <c r="D32" i="233"/>
  <c r="K31" i="233"/>
  <c r="J31" i="233"/>
  <c r="D31" i="233"/>
  <c r="J30" i="233"/>
  <c r="D30" i="233"/>
  <c r="J29" i="233"/>
  <c r="D29" i="233"/>
  <c r="K28" i="233"/>
  <c r="J28" i="233"/>
  <c r="D28" i="233"/>
  <c r="J27" i="233"/>
  <c r="D27" i="233"/>
  <c r="J26" i="233"/>
  <c r="D26" i="233"/>
  <c r="K25" i="233"/>
  <c r="J25" i="233"/>
  <c r="D25" i="233"/>
  <c r="F37" i="233" s="1"/>
  <c r="J24" i="233"/>
  <c r="D24" i="233"/>
  <c r="J23" i="233"/>
  <c r="N25" i="233" s="1"/>
  <c r="D23" i="233"/>
  <c r="K22" i="233"/>
  <c r="J22" i="233"/>
  <c r="D22" i="233"/>
  <c r="J21" i="233"/>
  <c r="D21" i="233"/>
  <c r="J20" i="233"/>
  <c r="D20" i="233"/>
  <c r="K19" i="233"/>
  <c r="J19" i="233"/>
  <c r="D19" i="233"/>
  <c r="J18" i="233"/>
  <c r="D18" i="233"/>
  <c r="J17" i="233"/>
  <c r="D17" i="233"/>
  <c r="K16" i="233"/>
  <c r="J16" i="233"/>
  <c r="D16" i="233"/>
  <c r="J15" i="233"/>
  <c r="D15" i="233"/>
  <c r="J14" i="233"/>
  <c r="D14" i="233"/>
  <c r="K13" i="233"/>
  <c r="J13" i="233"/>
  <c r="D13" i="233"/>
  <c r="J12" i="233"/>
  <c r="D12" i="233"/>
  <c r="J11" i="233"/>
  <c r="D11" i="233"/>
  <c r="K10" i="233"/>
  <c r="J10" i="233"/>
  <c r="D10" i="233"/>
  <c r="J9" i="233"/>
  <c r="D9" i="233"/>
  <c r="J8" i="233"/>
  <c r="D8" i="233"/>
  <c r="K7" i="233"/>
  <c r="J7" i="233"/>
  <c r="D7" i="233"/>
  <c r="J6" i="233"/>
  <c r="D6" i="233"/>
  <c r="J5" i="233"/>
  <c r="D5" i="233"/>
  <c r="A1" i="233"/>
  <c r="A1" i="232"/>
  <c r="D47" i="232"/>
  <c r="A49" i="232" s="1"/>
  <c r="B52" i="232" s="1"/>
  <c r="K46" i="232"/>
  <c r="D46" i="232"/>
  <c r="D45" i="232"/>
  <c r="F57" i="232" s="1"/>
  <c r="D44" i="232"/>
  <c r="F56" i="232" s="1"/>
  <c r="K43" i="232"/>
  <c r="M55" i="232" s="1"/>
  <c r="D43" i="232"/>
  <c r="F55" i="232" s="1"/>
  <c r="D42" i="232"/>
  <c r="F54" i="232" s="1"/>
  <c r="N43" i="232"/>
  <c r="D41" i="232"/>
  <c r="F53" i="232" s="1"/>
  <c r="K40" i="232"/>
  <c r="M52" i="232" s="1"/>
  <c r="D40" i="232"/>
  <c r="F52" i="232" s="1"/>
  <c r="D39" i="232"/>
  <c r="F51" i="232" s="1"/>
  <c r="D38" i="232"/>
  <c r="F50" i="232" s="1"/>
  <c r="K37" i="232"/>
  <c r="M49" i="232" s="1"/>
  <c r="J37" i="232"/>
  <c r="D37" i="232"/>
  <c r="F49" i="232" s="1"/>
  <c r="J36" i="232"/>
  <c r="D36" i="232"/>
  <c r="F48" i="232" s="1"/>
  <c r="J35" i="232"/>
  <c r="D35" i="232"/>
  <c r="K34" i="232"/>
  <c r="J34" i="232"/>
  <c r="D34" i="232"/>
  <c r="J33" i="232"/>
  <c r="D33" i="232"/>
  <c r="J32" i="232"/>
  <c r="D32" i="232"/>
  <c r="K31" i="232"/>
  <c r="J31" i="232"/>
  <c r="D31" i="232"/>
  <c r="J30" i="232"/>
  <c r="D30" i="232"/>
  <c r="J29" i="232"/>
  <c r="D29" i="232"/>
  <c r="K28" i="232"/>
  <c r="J28" i="232"/>
  <c r="D28" i="232"/>
  <c r="J27" i="232"/>
  <c r="D27" i="232"/>
  <c r="J26" i="232"/>
  <c r="D26" i="232"/>
  <c r="K25" i="232"/>
  <c r="J25" i="232"/>
  <c r="D25" i="232"/>
  <c r="J24" i="232"/>
  <c r="D24" i="232"/>
  <c r="J23" i="232"/>
  <c r="D23" i="232"/>
  <c r="K22" i="232"/>
  <c r="J22" i="232"/>
  <c r="D22" i="232"/>
  <c r="J21" i="232"/>
  <c r="D21" i="232"/>
  <c r="J20" i="232"/>
  <c r="D20" i="232"/>
  <c r="K19" i="232"/>
  <c r="J19" i="232"/>
  <c r="D19" i="232"/>
  <c r="J18" i="232"/>
  <c r="D18" i="232"/>
  <c r="J17" i="232"/>
  <c r="D17" i="232"/>
  <c r="K16" i="232"/>
  <c r="J16" i="232"/>
  <c r="D16" i="232"/>
  <c r="J15" i="232"/>
  <c r="D15" i="232"/>
  <c r="J14" i="232"/>
  <c r="D14" i="232"/>
  <c r="K13" i="232"/>
  <c r="J13" i="232"/>
  <c r="D13" i="232"/>
  <c r="J12" i="232"/>
  <c r="D12" i="232"/>
  <c r="J11" i="232"/>
  <c r="D11" i="232"/>
  <c r="K10" i="232"/>
  <c r="J10" i="232"/>
  <c r="D10" i="232"/>
  <c r="J9" i="232"/>
  <c r="D9" i="232"/>
  <c r="J8" i="232"/>
  <c r="D8" i="232"/>
  <c r="K7" i="232"/>
  <c r="J7" i="232"/>
  <c r="D7" i="232"/>
  <c r="J6" i="232"/>
  <c r="D6" i="232"/>
  <c r="J5" i="232"/>
  <c r="D5" i="232"/>
  <c r="D47" i="231"/>
  <c r="A49" i="231" s="1"/>
  <c r="B52" i="231" s="1"/>
  <c r="K46" i="231"/>
  <c r="M58" i="231" s="1"/>
  <c r="D46" i="231"/>
  <c r="D45" i="231"/>
  <c r="F57" i="231" s="1"/>
  <c r="D44" i="231"/>
  <c r="F56" i="231" s="1"/>
  <c r="K43" i="231"/>
  <c r="M55" i="231" s="1"/>
  <c r="D43" i="231"/>
  <c r="F55" i="231" s="1"/>
  <c r="D42" i="231"/>
  <c r="F54" i="231" s="1"/>
  <c r="D41" i="231"/>
  <c r="F53" i="231" s="1"/>
  <c r="K40" i="231"/>
  <c r="M52" i="231" s="1"/>
  <c r="D40" i="231"/>
  <c r="F52" i="231" s="1"/>
  <c r="D39" i="231"/>
  <c r="F51" i="231" s="1"/>
  <c r="D38" i="231"/>
  <c r="F50" i="231" s="1"/>
  <c r="K37" i="231"/>
  <c r="M49" i="231" s="1"/>
  <c r="J37" i="231"/>
  <c r="D37" i="231"/>
  <c r="F49" i="231" s="1"/>
  <c r="J36" i="231"/>
  <c r="D36" i="231"/>
  <c r="F48" i="231" s="1"/>
  <c r="J35" i="231"/>
  <c r="D35" i="231"/>
  <c r="K34" i="231"/>
  <c r="J34" i="231"/>
  <c r="D34" i="231"/>
  <c r="J33" i="231"/>
  <c r="D33" i="231"/>
  <c r="J32" i="231"/>
  <c r="D32" i="231"/>
  <c r="K31" i="231"/>
  <c r="J31" i="231"/>
  <c r="D31" i="231"/>
  <c r="J30" i="231"/>
  <c r="D30" i="231"/>
  <c r="J29" i="231"/>
  <c r="D29" i="231"/>
  <c r="K28" i="231"/>
  <c r="J28" i="231"/>
  <c r="D28" i="231"/>
  <c r="J27" i="231"/>
  <c r="D27" i="231"/>
  <c r="J26" i="231"/>
  <c r="D26" i="231"/>
  <c r="K25" i="231"/>
  <c r="M37" i="231" s="1"/>
  <c r="J25" i="231"/>
  <c r="D25" i="231"/>
  <c r="J24" i="231"/>
  <c r="D24" i="231"/>
  <c r="J23" i="231"/>
  <c r="D23" i="231"/>
  <c r="K22" i="231"/>
  <c r="J22" i="231"/>
  <c r="D22" i="231"/>
  <c r="J21" i="231"/>
  <c r="D21" i="231"/>
  <c r="J20" i="231"/>
  <c r="D20" i="231"/>
  <c r="K19" i="231"/>
  <c r="J19" i="231"/>
  <c r="D19" i="231"/>
  <c r="J18" i="231"/>
  <c r="D18" i="231"/>
  <c r="J17" i="231"/>
  <c r="D17" i="231"/>
  <c r="K16" i="231"/>
  <c r="J16" i="231"/>
  <c r="D16" i="231"/>
  <c r="F28" i="231" s="1"/>
  <c r="J15" i="231"/>
  <c r="D15" i="231"/>
  <c r="J14" i="231"/>
  <c r="D14" i="231"/>
  <c r="K13" i="231"/>
  <c r="J13" i="231"/>
  <c r="D13" i="231"/>
  <c r="J12" i="231"/>
  <c r="D12" i="231"/>
  <c r="J11" i="231"/>
  <c r="D11" i="231"/>
  <c r="K10" i="231"/>
  <c r="M22" i="231" s="1"/>
  <c r="J10" i="231"/>
  <c r="D10" i="231"/>
  <c r="J9" i="231"/>
  <c r="D9" i="231"/>
  <c r="J8" i="231"/>
  <c r="D8" i="231"/>
  <c r="K7" i="231"/>
  <c r="J7" i="231"/>
  <c r="D7" i="231"/>
  <c r="J6" i="231"/>
  <c r="D6" i="231"/>
  <c r="J5" i="231"/>
  <c r="D5" i="231"/>
  <c r="A1" i="231"/>
  <c r="D47" i="230"/>
  <c r="A49" i="230" s="1"/>
  <c r="B52" i="230" s="1"/>
  <c r="K46" i="230"/>
  <c r="D46" i="230"/>
  <c r="D45" i="230"/>
  <c r="F57" i="230" s="1"/>
  <c r="D44" i="230"/>
  <c r="F56" i="230" s="1"/>
  <c r="K43" i="230"/>
  <c r="M55" i="230" s="1"/>
  <c r="D43" i="230"/>
  <c r="F55" i="230" s="1"/>
  <c r="D42" i="230"/>
  <c r="F54" i="230" s="1"/>
  <c r="D41" i="230"/>
  <c r="F53" i="230" s="1"/>
  <c r="K40" i="230"/>
  <c r="M52" i="230" s="1"/>
  <c r="D40" i="230"/>
  <c r="F52" i="230" s="1"/>
  <c r="D39" i="230"/>
  <c r="F51" i="230" s="1"/>
  <c r="D38" i="230"/>
  <c r="F50" i="230" s="1"/>
  <c r="K37" i="230"/>
  <c r="M49" i="230" s="1"/>
  <c r="J37" i="230"/>
  <c r="D37" i="230"/>
  <c r="F49" i="230" s="1"/>
  <c r="J36" i="230"/>
  <c r="D36" i="230"/>
  <c r="F48" i="230" s="1"/>
  <c r="J35" i="230"/>
  <c r="D35" i="230"/>
  <c r="K34" i="230"/>
  <c r="J34" i="230"/>
  <c r="D34" i="230"/>
  <c r="J33" i="230"/>
  <c r="D33" i="230"/>
  <c r="J32" i="230"/>
  <c r="D32" i="230"/>
  <c r="K31" i="230"/>
  <c r="J31" i="230"/>
  <c r="D31" i="230"/>
  <c r="J30" i="230"/>
  <c r="D30" i="230"/>
  <c r="J29" i="230"/>
  <c r="D29" i="230"/>
  <c r="K28" i="230"/>
  <c r="J28" i="230"/>
  <c r="D28" i="230"/>
  <c r="J27" i="230"/>
  <c r="D27" i="230"/>
  <c r="J26" i="230"/>
  <c r="D26" i="230"/>
  <c r="K25" i="230"/>
  <c r="J25" i="230"/>
  <c r="D25" i="230"/>
  <c r="J24" i="230"/>
  <c r="D24" i="230"/>
  <c r="J23" i="230"/>
  <c r="D23" i="230"/>
  <c r="K22" i="230"/>
  <c r="J22" i="230"/>
  <c r="D22" i="230"/>
  <c r="J21" i="230"/>
  <c r="D21" i="230"/>
  <c r="J20" i="230"/>
  <c r="D20" i="230"/>
  <c r="K19" i="230"/>
  <c r="J19" i="230"/>
  <c r="D19" i="230"/>
  <c r="J18" i="230"/>
  <c r="D18" i="230"/>
  <c r="J17" i="230"/>
  <c r="D17" i="230"/>
  <c r="K16" i="230"/>
  <c r="J16" i="230"/>
  <c r="D16" i="230"/>
  <c r="J15" i="230"/>
  <c r="D15" i="230"/>
  <c r="J14" i="230"/>
  <c r="D14" i="230"/>
  <c r="K13" i="230"/>
  <c r="J13" i="230"/>
  <c r="D13" i="230"/>
  <c r="J12" i="230"/>
  <c r="D12" i="230"/>
  <c r="J11" i="230"/>
  <c r="D11" i="230"/>
  <c r="K10" i="230"/>
  <c r="J10" i="230"/>
  <c r="D10" i="230"/>
  <c r="J9" i="230"/>
  <c r="D9" i="230"/>
  <c r="J8" i="230"/>
  <c r="D8" i="230"/>
  <c r="K7" i="230"/>
  <c r="J7" i="230"/>
  <c r="D7" i="230"/>
  <c r="J6" i="230"/>
  <c r="D6" i="230"/>
  <c r="J5" i="230"/>
  <c r="D5" i="230"/>
  <c r="A1" i="230"/>
  <c r="L49" i="232" l="1"/>
  <c r="M58" i="232"/>
  <c r="L49" i="234"/>
  <c r="M58" i="234"/>
  <c r="L49" i="230"/>
  <c r="M58" i="230"/>
  <c r="M19" i="231"/>
  <c r="E10" i="232"/>
  <c r="M28" i="233"/>
  <c r="E40" i="234"/>
  <c r="M40" i="231"/>
  <c r="E19" i="234"/>
  <c r="F40" i="230"/>
  <c r="M46" i="233"/>
  <c r="E45" i="233"/>
  <c r="M19" i="230"/>
  <c r="F25" i="230"/>
  <c r="A40" i="231"/>
  <c r="C52" i="231" s="1"/>
  <c r="F46" i="233"/>
  <c r="N19" i="234"/>
  <c r="L22" i="234"/>
  <c r="F37" i="230"/>
  <c r="N31" i="232"/>
  <c r="N22" i="234"/>
  <c r="N10" i="232"/>
  <c r="M31" i="230"/>
  <c r="E9" i="232"/>
  <c r="F40" i="233"/>
  <c r="A16" i="234"/>
  <c r="L34" i="234"/>
  <c r="M34" i="230"/>
  <c r="F19" i="231"/>
  <c r="F37" i="231"/>
  <c r="N13" i="232"/>
  <c r="L16" i="232"/>
  <c r="F22" i="232"/>
  <c r="M19" i="233"/>
  <c r="N34" i="234"/>
  <c r="L46" i="231"/>
  <c r="L49" i="231"/>
  <c r="M43" i="230"/>
  <c r="F43" i="233"/>
  <c r="M43" i="233"/>
  <c r="L46" i="233"/>
  <c r="L49" i="233"/>
  <c r="N43" i="234"/>
  <c r="L46" i="234"/>
  <c r="N46" i="234"/>
  <c r="O49" i="234" s="1"/>
  <c r="E30" i="231"/>
  <c r="L46" i="232"/>
  <c r="L37" i="230"/>
  <c r="L40" i="231"/>
  <c r="L43" i="231"/>
  <c r="E36" i="233"/>
  <c r="F48" i="233"/>
  <c r="E48" i="231"/>
  <c r="M46" i="231"/>
  <c r="A43" i="231"/>
  <c r="C55" i="231" s="1"/>
  <c r="M43" i="231"/>
  <c r="E48" i="230"/>
  <c r="E46" i="230"/>
  <c r="E48" i="232"/>
  <c r="E48" i="233"/>
  <c r="E48" i="234"/>
  <c r="E14" i="234"/>
  <c r="N25" i="234"/>
  <c r="E46" i="234"/>
  <c r="N40" i="234"/>
  <c r="N37" i="234"/>
  <c r="M25" i="234"/>
  <c r="L13" i="234"/>
  <c r="F17" i="234"/>
  <c r="E7" i="234"/>
  <c r="N16" i="234"/>
  <c r="F24" i="234"/>
  <c r="F31" i="234"/>
  <c r="F36" i="234"/>
  <c r="F41" i="234"/>
  <c r="E6" i="234"/>
  <c r="E13" i="234"/>
  <c r="F21" i="234"/>
  <c r="F26" i="234"/>
  <c r="E28" i="234"/>
  <c r="N31" i="234"/>
  <c r="F33" i="234"/>
  <c r="F38" i="234"/>
  <c r="F45" i="234"/>
  <c r="F43" i="234"/>
  <c r="A7" i="234"/>
  <c r="N7" i="234"/>
  <c r="N10" i="234"/>
  <c r="L10" i="234"/>
  <c r="N13" i="234"/>
  <c r="E16" i="234"/>
  <c r="F18" i="234"/>
  <c r="M19" i="234"/>
  <c r="F23" i="234"/>
  <c r="F25" i="234"/>
  <c r="N28" i="234"/>
  <c r="F30" i="234"/>
  <c r="L31" i="234"/>
  <c r="F35" i="234"/>
  <c r="E37" i="234"/>
  <c r="F42" i="234"/>
  <c r="M43" i="234"/>
  <c r="F47" i="234"/>
  <c r="F29" i="234"/>
  <c r="M37" i="234"/>
  <c r="E8" i="234"/>
  <c r="E10" i="234"/>
  <c r="E12" i="234"/>
  <c r="A13" i="234"/>
  <c r="L16" i="234"/>
  <c r="F20" i="234"/>
  <c r="F22" i="234"/>
  <c r="F27" i="234"/>
  <c r="M28" i="234"/>
  <c r="F32" i="234"/>
  <c r="F34" i="234"/>
  <c r="F39" i="234"/>
  <c r="M40" i="234"/>
  <c r="F44" i="234"/>
  <c r="E9" i="234"/>
  <c r="E11" i="234"/>
  <c r="A19" i="234"/>
  <c r="L19" i="234"/>
  <c r="E22" i="234"/>
  <c r="E25" i="234"/>
  <c r="L25" i="234"/>
  <c r="L28" i="234"/>
  <c r="A31" i="234"/>
  <c r="E31" i="234"/>
  <c r="E34" i="234"/>
  <c r="L37" i="234"/>
  <c r="A40" i="234"/>
  <c r="C52" i="234" s="1"/>
  <c r="L40" i="234"/>
  <c r="E43" i="234"/>
  <c r="L43" i="234"/>
  <c r="A10" i="234"/>
  <c r="E15" i="234"/>
  <c r="E17" i="234"/>
  <c r="E18" i="234"/>
  <c r="F19" i="234"/>
  <c r="E20" i="234"/>
  <c r="E21" i="234"/>
  <c r="M22" i="234"/>
  <c r="E23" i="234"/>
  <c r="E24" i="234"/>
  <c r="E26" i="234"/>
  <c r="E27" i="234"/>
  <c r="F28" i="234"/>
  <c r="E29" i="234"/>
  <c r="E30" i="234"/>
  <c r="M31" i="234"/>
  <c r="E32" i="234"/>
  <c r="E33" i="234"/>
  <c r="M34" i="234"/>
  <c r="E35" i="234"/>
  <c r="E36" i="234"/>
  <c r="F37" i="234"/>
  <c r="E38" i="234"/>
  <c r="E39" i="234"/>
  <c r="F40" i="234"/>
  <c r="E41" i="234"/>
  <c r="E42" i="234"/>
  <c r="E44" i="234"/>
  <c r="E45" i="234"/>
  <c r="F46" i="234"/>
  <c r="M46" i="234"/>
  <c r="E47" i="234"/>
  <c r="A22" i="234"/>
  <c r="A25" i="234"/>
  <c r="A28" i="234"/>
  <c r="A34" i="234"/>
  <c r="A37" i="234"/>
  <c r="C49" i="234" s="1"/>
  <c r="A43" i="234"/>
  <c r="C55" i="234" s="1"/>
  <c r="A46" i="234"/>
  <c r="E23" i="233"/>
  <c r="E43" i="233"/>
  <c r="E39" i="233"/>
  <c r="N10" i="233"/>
  <c r="L25" i="233"/>
  <c r="E6" i="233"/>
  <c r="A13" i="233"/>
  <c r="N16" i="233"/>
  <c r="A10" i="233"/>
  <c r="N13" i="233"/>
  <c r="E15" i="233"/>
  <c r="L43" i="233"/>
  <c r="E44" i="233"/>
  <c r="N46" i="233"/>
  <c r="L40" i="233"/>
  <c r="L34" i="233"/>
  <c r="A40" i="233"/>
  <c r="C52" i="233" s="1"/>
  <c r="E41" i="233"/>
  <c r="M40" i="233"/>
  <c r="A34" i="233"/>
  <c r="N40" i="233"/>
  <c r="O43" i="233" s="1"/>
  <c r="M37" i="233"/>
  <c r="L28" i="233"/>
  <c r="E11" i="233"/>
  <c r="F22" i="233"/>
  <c r="F19" i="233"/>
  <c r="E9" i="233"/>
  <c r="M22" i="233"/>
  <c r="F21" i="233"/>
  <c r="E13" i="233"/>
  <c r="F25" i="233"/>
  <c r="E26" i="233"/>
  <c r="F29" i="233"/>
  <c r="A31" i="233"/>
  <c r="N34" i="233"/>
  <c r="F34" i="233"/>
  <c r="M34" i="233"/>
  <c r="E10" i="233"/>
  <c r="F18" i="233"/>
  <c r="A7" i="233"/>
  <c r="E7" i="233"/>
  <c r="E8" i="233"/>
  <c r="L10" i="233"/>
  <c r="L13" i="233"/>
  <c r="E17" i="233"/>
  <c r="A22" i="233"/>
  <c r="L22" i="233"/>
  <c r="E25" i="233"/>
  <c r="N28" i="233"/>
  <c r="O28" i="233" s="1"/>
  <c r="N31" i="233"/>
  <c r="L31" i="233"/>
  <c r="E33" i="233"/>
  <c r="A37" i="233"/>
  <c r="B40" i="233" s="1"/>
  <c r="L37" i="233"/>
  <c r="F47" i="233"/>
  <c r="N7" i="233"/>
  <c r="A16" i="233"/>
  <c r="E16" i="233"/>
  <c r="N19" i="233"/>
  <c r="N22" i="233"/>
  <c r="O25" i="233" s="1"/>
  <c r="E28" i="233"/>
  <c r="E30" i="233"/>
  <c r="F31" i="233"/>
  <c r="M31" i="233"/>
  <c r="N37" i="233"/>
  <c r="A19" i="233"/>
  <c r="E19" i="233"/>
  <c r="E22" i="233"/>
  <c r="A28" i="233"/>
  <c r="L16" i="233"/>
  <c r="E18" i="233"/>
  <c r="E20" i="233"/>
  <c r="E21" i="233"/>
  <c r="E24" i="233"/>
  <c r="M25" i="233"/>
  <c r="E27" i="233"/>
  <c r="F28" i="233"/>
  <c r="E29" i="233"/>
  <c r="E32" i="233"/>
  <c r="E35" i="233"/>
  <c r="E38" i="233"/>
  <c r="E42" i="233"/>
  <c r="E47" i="233"/>
  <c r="E12" i="233"/>
  <c r="E14" i="233"/>
  <c r="F17" i="233"/>
  <c r="F20" i="233"/>
  <c r="F23" i="233"/>
  <c r="F24" i="233"/>
  <c r="F26" i="233"/>
  <c r="F27" i="233"/>
  <c r="F30" i="233"/>
  <c r="F32" i="233"/>
  <c r="F33" i="233"/>
  <c r="F35" i="233"/>
  <c r="F36" i="233"/>
  <c r="F38" i="233"/>
  <c r="F39" i="233"/>
  <c r="F41" i="233"/>
  <c r="F42" i="233"/>
  <c r="F44" i="233"/>
  <c r="F45" i="233"/>
  <c r="L19" i="233"/>
  <c r="A25" i="233"/>
  <c r="E31" i="233"/>
  <c r="E34" i="233"/>
  <c r="E37" i="233"/>
  <c r="E40" i="233"/>
  <c r="A43" i="233"/>
  <c r="C55" i="233" s="1"/>
  <c r="A46" i="233"/>
  <c r="E46" i="233"/>
  <c r="N34" i="232"/>
  <c r="O34" i="232" s="1"/>
  <c r="M28" i="232"/>
  <c r="F24" i="232"/>
  <c r="E6" i="232"/>
  <c r="F21" i="232"/>
  <c r="M22" i="232"/>
  <c r="F27" i="232"/>
  <c r="M25" i="232"/>
  <c r="E11" i="232"/>
  <c r="E13" i="232"/>
  <c r="F29" i="232"/>
  <c r="N19" i="232"/>
  <c r="F38" i="232"/>
  <c r="F40" i="232"/>
  <c r="F31" i="232"/>
  <c r="F30" i="232"/>
  <c r="M31" i="232"/>
  <c r="F35" i="232"/>
  <c r="F37" i="232"/>
  <c r="F41" i="232"/>
  <c r="F43" i="232"/>
  <c r="F44" i="232"/>
  <c r="F46" i="232"/>
  <c r="L34" i="232"/>
  <c r="N40" i="232"/>
  <c r="O43" i="232" s="1"/>
  <c r="L43" i="232"/>
  <c r="N46" i="232"/>
  <c r="A13" i="232"/>
  <c r="M19" i="232"/>
  <c r="L22" i="232"/>
  <c r="L25" i="232"/>
  <c r="L28" i="232"/>
  <c r="L31" i="232"/>
  <c r="A10" i="232"/>
  <c r="L10" i="232"/>
  <c r="F20" i="232"/>
  <c r="F23" i="232"/>
  <c r="F25" i="232"/>
  <c r="F26" i="232"/>
  <c r="F28" i="232"/>
  <c r="F36" i="232"/>
  <c r="M37" i="232"/>
  <c r="F39" i="232"/>
  <c r="M40" i="232"/>
  <c r="F42" i="232"/>
  <c r="M43" i="232"/>
  <c r="F18" i="232"/>
  <c r="F33" i="232"/>
  <c r="M34" i="232"/>
  <c r="N37" i="232"/>
  <c r="F47" i="232"/>
  <c r="N7" i="232"/>
  <c r="A16" i="232"/>
  <c r="A7" i="232"/>
  <c r="E7" i="232"/>
  <c r="E8" i="232"/>
  <c r="N16" i="232"/>
  <c r="F17" i="232"/>
  <c r="F19" i="232"/>
  <c r="N22" i="232"/>
  <c r="N25" i="232"/>
  <c r="N28" i="232"/>
  <c r="F32" i="232"/>
  <c r="F34" i="232"/>
  <c r="L37" i="232"/>
  <c r="L40" i="232"/>
  <c r="F45" i="232"/>
  <c r="M46" i="232"/>
  <c r="A19" i="232"/>
  <c r="E19" i="232"/>
  <c r="L19" i="232"/>
  <c r="A22" i="232"/>
  <c r="E22" i="232"/>
  <c r="A25" i="232"/>
  <c r="E25" i="232"/>
  <c r="A28" i="232"/>
  <c r="E28" i="232"/>
  <c r="A31" i="232"/>
  <c r="E31" i="232"/>
  <c r="A34" i="232"/>
  <c r="E34" i="232"/>
  <c r="A37" i="232"/>
  <c r="C49" i="232" s="1"/>
  <c r="E37" i="232"/>
  <c r="A40" i="232"/>
  <c r="C52" i="232" s="1"/>
  <c r="E40" i="232"/>
  <c r="A43" i="232"/>
  <c r="C55" i="232" s="1"/>
  <c r="E43" i="232"/>
  <c r="A46" i="232"/>
  <c r="E46" i="232"/>
  <c r="E15" i="232"/>
  <c r="E17" i="232"/>
  <c r="E18" i="232"/>
  <c r="E20" i="232"/>
  <c r="E21" i="232"/>
  <c r="E23" i="232"/>
  <c r="E24" i="232"/>
  <c r="E26" i="232"/>
  <c r="E27" i="232"/>
  <c r="E29" i="232"/>
  <c r="E30" i="232"/>
  <c r="E32" i="232"/>
  <c r="E33" i="232"/>
  <c r="E35" i="232"/>
  <c r="E36" i="232"/>
  <c r="E38" i="232"/>
  <c r="E39" i="232"/>
  <c r="E41" i="232"/>
  <c r="E42" i="232"/>
  <c r="E44" i="232"/>
  <c r="E45" i="232"/>
  <c r="E47" i="232"/>
  <c r="E14" i="232"/>
  <c r="E16" i="232"/>
  <c r="E12" i="232"/>
  <c r="L13" i="232"/>
  <c r="L37" i="231"/>
  <c r="L43" i="230"/>
  <c r="E27" i="231"/>
  <c r="F46" i="231"/>
  <c r="N7" i="230"/>
  <c r="E9" i="230"/>
  <c r="A16" i="230"/>
  <c r="E16" i="230"/>
  <c r="N19" i="230"/>
  <c r="L34" i="230"/>
  <c r="L46" i="230"/>
  <c r="N22" i="231"/>
  <c r="A16" i="231"/>
  <c r="N19" i="231"/>
  <c r="E44" i="231"/>
  <c r="N43" i="231"/>
  <c r="N46" i="231"/>
  <c r="O49" i="231" s="1"/>
  <c r="F43" i="231"/>
  <c r="E42" i="231"/>
  <c r="E46" i="231"/>
  <c r="N34" i="231"/>
  <c r="N40" i="231"/>
  <c r="F47" i="231"/>
  <c r="L34" i="231"/>
  <c r="N37" i="231"/>
  <c r="F40" i="231"/>
  <c r="E37" i="231"/>
  <c r="E39" i="231"/>
  <c r="L22" i="231"/>
  <c r="E18" i="231"/>
  <c r="A25" i="231"/>
  <c r="F32" i="231"/>
  <c r="M34" i="231"/>
  <c r="A13" i="231"/>
  <c r="N16" i="231"/>
  <c r="E11" i="231"/>
  <c r="N13" i="231"/>
  <c r="N7" i="231"/>
  <c r="E9" i="231"/>
  <c r="N10" i="231"/>
  <c r="E13" i="231"/>
  <c r="E15" i="231"/>
  <c r="L16" i="231"/>
  <c r="N25" i="231"/>
  <c r="F25" i="231"/>
  <c r="F26" i="231"/>
  <c r="A31" i="231"/>
  <c r="L31" i="231"/>
  <c r="E33" i="231"/>
  <c r="E35" i="231"/>
  <c r="F22" i="231"/>
  <c r="E10" i="231"/>
  <c r="F21" i="231"/>
  <c r="L25" i="231"/>
  <c r="L28" i="231"/>
  <c r="F34" i="231"/>
  <c r="E6" i="231"/>
  <c r="E7" i="231"/>
  <c r="E8" i="231"/>
  <c r="A10" i="231"/>
  <c r="L10" i="231"/>
  <c r="M25" i="231"/>
  <c r="A19" i="231"/>
  <c r="E20" i="231"/>
  <c r="E25" i="231"/>
  <c r="N28" i="231"/>
  <c r="N31" i="231"/>
  <c r="F31" i="231"/>
  <c r="M31" i="231"/>
  <c r="E19" i="231"/>
  <c r="E22" i="231"/>
  <c r="A28" i="231"/>
  <c r="E28" i="231"/>
  <c r="A34" i="231"/>
  <c r="E43" i="231"/>
  <c r="E17" i="231"/>
  <c r="E21" i="231"/>
  <c r="E23" i="231"/>
  <c r="E24" i="231"/>
  <c r="E26" i="231"/>
  <c r="M28" i="231"/>
  <c r="E29" i="231"/>
  <c r="E32" i="231"/>
  <c r="E36" i="231"/>
  <c r="E38" i="231"/>
  <c r="E41" i="231"/>
  <c r="E45" i="231"/>
  <c r="E47" i="231"/>
  <c r="E12" i="231"/>
  <c r="L13" i="231"/>
  <c r="E14" i="231"/>
  <c r="E16" i="231"/>
  <c r="F17" i="231"/>
  <c r="F18" i="231"/>
  <c r="F20" i="231"/>
  <c r="F23" i="231"/>
  <c r="F24" i="231"/>
  <c r="F27" i="231"/>
  <c r="F29" i="231"/>
  <c r="F30" i="231"/>
  <c r="F33" i="231"/>
  <c r="F35" i="231"/>
  <c r="F36" i="231"/>
  <c r="F38" i="231"/>
  <c r="F39" i="231"/>
  <c r="F41" i="231"/>
  <c r="F42" i="231"/>
  <c r="F44" i="231"/>
  <c r="F45" i="231"/>
  <c r="L19" i="231"/>
  <c r="A22" i="231"/>
  <c r="E31" i="231"/>
  <c r="E34" i="231"/>
  <c r="A37" i="231"/>
  <c r="C49" i="231" s="1"/>
  <c r="E40" i="231"/>
  <c r="A46" i="231"/>
  <c r="A7" i="231"/>
  <c r="F29" i="230"/>
  <c r="F24" i="230"/>
  <c r="A13" i="230"/>
  <c r="B16" i="230" s="1"/>
  <c r="N16" i="230"/>
  <c r="E6" i="230"/>
  <c r="E11" i="230"/>
  <c r="N13" i="230"/>
  <c r="F27" i="230"/>
  <c r="E28" i="230"/>
  <c r="F38" i="230"/>
  <c r="L19" i="230"/>
  <c r="N25" i="230"/>
  <c r="F35" i="230"/>
  <c r="N22" i="230"/>
  <c r="F32" i="230"/>
  <c r="L40" i="230"/>
  <c r="N40" i="230"/>
  <c r="F31" i="230"/>
  <c r="M37" i="230"/>
  <c r="M40" i="230"/>
  <c r="F46" i="230"/>
  <c r="F43" i="230"/>
  <c r="N43" i="230"/>
  <c r="N46" i="230"/>
  <c r="O49" i="230" s="1"/>
  <c r="M46" i="230"/>
  <c r="F18" i="230"/>
  <c r="F21" i="230"/>
  <c r="N28" i="230"/>
  <c r="N31" i="230"/>
  <c r="F41" i="230"/>
  <c r="F44" i="230"/>
  <c r="N10" i="230"/>
  <c r="E13" i="230"/>
  <c r="E15" i="230"/>
  <c r="L22" i="230"/>
  <c r="L25" i="230"/>
  <c r="F30" i="230"/>
  <c r="F33" i="230"/>
  <c r="N34" i="230"/>
  <c r="N37" i="230"/>
  <c r="F47" i="230"/>
  <c r="A34" i="230"/>
  <c r="E10" i="230"/>
  <c r="A7" i="230"/>
  <c r="E7" i="230"/>
  <c r="E8" i="230"/>
  <c r="A10" i="230"/>
  <c r="L10" i="230"/>
  <c r="L13" i="230"/>
  <c r="F17" i="230"/>
  <c r="A19" i="230"/>
  <c r="B19" i="230" s="1"/>
  <c r="A22" i="230"/>
  <c r="F34" i="230"/>
  <c r="A25" i="230"/>
  <c r="F26" i="230"/>
  <c r="L28" i="230"/>
  <c r="L31" i="230"/>
  <c r="F36" i="230"/>
  <c r="F39" i="230"/>
  <c r="F42" i="230"/>
  <c r="F45" i="230"/>
  <c r="E19" i="230"/>
  <c r="E25" i="230"/>
  <c r="A28" i="230"/>
  <c r="A31" i="230"/>
  <c r="E31" i="230"/>
  <c r="E34" i="230"/>
  <c r="E37" i="230"/>
  <c r="A40" i="230"/>
  <c r="C52" i="230" s="1"/>
  <c r="E40" i="230"/>
  <c r="E43" i="230"/>
  <c r="L16" i="230"/>
  <c r="E17" i="230"/>
  <c r="E18" i="230"/>
  <c r="F19" i="230"/>
  <c r="E20" i="230"/>
  <c r="E21" i="230"/>
  <c r="F22" i="230"/>
  <c r="M22" i="230"/>
  <c r="E23" i="230"/>
  <c r="E24" i="230"/>
  <c r="M25" i="230"/>
  <c r="E26" i="230"/>
  <c r="E27" i="230"/>
  <c r="F28" i="230"/>
  <c r="M28" i="230"/>
  <c r="E29" i="230"/>
  <c r="E30" i="230"/>
  <c r="E32" i="230"/>
  <c r="E33" i="230"/>
  <c r="E35" i="230"/>
  <c r="E36" i="230"/>
  <c r="E38" i="230"/>
  <c r="E39" i="230"/>
  <c r="E41" i="230"/>
  <c r="E42" i="230"/>
  <c r="E44" i="230"/>
  <c r="E45" i="230"/>
  <c r="E47" i="230"/>
  <c r="E22" i="230"/>
  <c r="A37" i="230"/>
  <c r="C49" i="230" s="1"/>
  <c r="A43" i="230"/>
  <c r="C55" i="230" s="1"/>
  <c r="A46" i="230"/>
  <c r="E12" i="230"/>
  <c r="E14" i="230"/>
  <c r="F20" i="230"/>
  <c r="F23" i="230"/>
  <c r="B49" i="230" l="1"/>
  <c r="C58" i="230"/>
  <c r="B49" i="233"/>
  <c r="C58" i="233"/>
  <c r="B49" i="231"/>
  <c r="C58" i="231"/>
  <c r="B49" i="234"/>
  <c r="C58" i="234"/>
  <c r="B49" i="232"/>
  <c r="C58" i="232"/>
  <c r="O34" i="234"/>
  <c r="O16" i="232"/>
  <c r="O10" i="232"/>
  <c r="B43" i="231"/>
  <c r="O25" i="234"/>
  <c r="B16" i="234"/>
  <c r="O28" i="232"/>
  <c r="O13" i="233"/>
  <c r="O19" i="234"/>
  <c r="O19" i="232"/>
  <c r="O37" i="234"/>
  <c r="B22" i="233"/>
  <c r="O16" i="234"/>
  <c r="B10" i="231"/>
  <c r="O22" i="234"/>
  <c r="O31" i="230"/>
  <c r="O16" i="231"/>
  <c r="O37" i="231"/>
  <c r="O13" i="232"/>
  <c r="B34" i="233"/>
  <c r="O16" i="233"/>
  <c r="O43" i="230"/>
  <c r="O28" i="231"/>
  <c r="C49" i="233"/>
  <c r="O46" i="232"/>
  <c r="O49" i="232"/>
  <c r="O43" i="234"/>
  <c r="O46" i="233"/>
  <c r="O49" i="233"/>
  <c r="O46" i="234"/>
  <c r="B16" i="231"/>
  <c r="O43" i="231"/>
  <c r="B13" i="233"/>
  <c r="O22" i="230"/>
  <c r="O37" i="232"/>
  <c r="B10" i="233"/>
  <c r="O37" i="230"/>
  <c r="O10" i="230"/>
  <c r="O46" i="230"/>
  <c r="O19" i="230"/>
  <c r="C43" i="231"/>
  <c r="O19" i="231"/>
  <c r="C25" i="231"/>
  <c r="C22" i="233"/>
  <c r="O34" i="231"/>
  <c r="O25" i="231"/>
  <c r="C25" i="230"/>
  <c r="B10" i="234"/>
  <c r="B19" i="231"/>
  <c r="O19" i="233"/>
  <c r="O10" i="231"/>
  <c r="O40" i="231"/>
  <c r="O31" i="233"/>
  <c r="O28" i="234"/>
  <c r="O40" i="234"/>
  <c r="O13" i="234"/>
  <c r="O10" i="234"/>
  <c r="O31" i="234"/>
  <c r="C34" i="234"/>
  <c r="B34" i="234"/>
  <c r="C46" i="234"/>
  <c r="B46" i="234"/>
  <c r="C28" i="234"/>
  <c r="B28" i="234"/>
  <c r="C19" i="234"/>
  <c r="B19" i="234"/>
  <c r="C43" i="234"/>
  <c r="B43" i="234"/>
  <c r="C25" i="234"/>
  <c r="B25" i="234"/>
  <c r="B13" i="234"/>
  <c r="C37" i="234"/>
  <c r="B37" i="234"/>
  <c r="C22" i="234"/>
  <c r="B22" i="234"/>
  <c r="C40" i="234"/>
  <c r="B40" i="234"/>
  <c r="C31" i="234"/>
  <c r="B31" i="234"/>
  <c r="O37" i="233"/>
  <c r="O10" i="233"/>
  <c r="B16" i="233"/>
  <c r="C34" i="233"/>
  <c r="C31" i="233"/>
  <c r="O22" i="233"/>
  <c r="O40" i="233"/>
  <c r="B37" i="233"/>
  <c r="B31" i="233"/>
  <c r="C37" i="233"/>
  <c r="O34" i="233"/>
  <c r="C46" i="233"/>
  <c r="B46" i="233"/>
  <c r="C43" i="233"/>
  <c r="B43" i="233"/>
  <c r="C19" i="233"/>
  <c r="B19" i="233"/>
  <c r="B25" i="233"/>
  <c r="C25" i="233"/>
  <c r="B28" i="233"/>
  <c r="C28" i="233"/>
  <c r="C40" i="233"/>
  <c r="O22" i="232"/>
  <c r="O40" i="232"/>
  <c r="B16" i="232"/>
  <c r="O25" i="232"/>
  <c r="B10" i="232"/>
  <c r="B13" i="232"/>
  <c r="O31" i="232"/>
  <c r="C19" i="232"/>
  <c r="B19" i="232"/>
  <c r="C46" i="232"/>
  <c r="B46" i="232"/>
  <c r="C22" i="232"/>
  <c r="B22" i="232"/>
  <c r="C40" i="232"/>
  <c r="B40" i="232"/>
  <c r="C34" i="232"/>
  <c r="B34" i="232"/>
  <c r="C28" i="232"/>
  <c r="B28" i="232"/>
  <c r="C43" i="232"/>
  <c r="B43" i="232"/>
  <c r="C37" i="232"/>
  <c r="B37" i="232"/>
  <c r="C31" i="232"/>
  <c r="B31" i="232"/>
  <c r="C25" i="232"/>
  <c r="B25" i="232"/>
  <c r="C19" i="230"/>
  <c r="B10" i="230"/>
  <c r="B31" i="231"/>
  <c r="O22" i="231"/>
  <c r="C34" i="230"/>
  <c r="O40" i="230"/>
  <c r="O46" i="231"/>
  <c r="B13" i="231"/>
  <c r="O13" i="231"/>
  <c r="O31" i="231"/>
  <c r="C19" i="231"/>
  <c r="C31" i="231"/>
  <c r="B37" i="231"/>
  <c r="C37" i="231"/>
  <c r="C34" i="231"/>
  <c r="B34" i="231"/>
  <c r="B40" i="231"/>
  <c r="B46" i="231"/>
  <c r="C46" i="231"/>
  <c r="C28" i="231"/>
  <c r="B28" i="231"/>
  <c r="C40" i="231"/>
  <c r="C22" i="231"/>
  <c r="B22" i="231"/>
  <c r="B25" i="231"/>
  <c r="O28" i="230"/>
  <c r="O16" i="230"/>
  <c r="O13" i="230"/>
  <c r="O25" i="230"/>
  <c r="C22" i="230"/>
  <c r="B13" i="230"/>
  <c r="B25" i="230"/>
  <c r="B22" i="230"/>
  <c r="O34" i="230"/>
  <c r="B34" i="230"/>
  <c r="C28" i="230"/>
  <c r="B28" i="230"/>
  <c r="C43" i="230"/>
  <c r="B43" i="230"/>
  <c r="C37" i="230"/>
  <c r="B37" i="230"/>
  <c r="C46" i="230"/>
  <c r="B46" i="230"/>
  <c r="C40" i="230"/>
  <c r="B40" i="230"/>
  <c r="C31" i="230"/>
  <c r="B31" i="230"/>
  <c r="I47" i="128" l="1"/>
  <c r="H47" i="128"/>
  <c r="I47" i="47"/>
  <c r="H47" i="47"/>
  <c r="D47" i="229"/>
  <c r="A49" i="229" s="1"/>
  <c r="B52" i="229" s="1"/>
  <c r="K46" i="229"/>
  <c r="D46" i="229"/>
  <c r="D45" i="229"/>
  <c r="D44" i="229"/>
  <c r="F56" i="229" s="1"/>
  <c r="K43" i="229"/>
  <c r="M55" i="229" s="1"/>
  <c r="D43" i="229"/>
  <c r="F55" i="229" s="1"/>
  <c r="D42" i="229"/>
  <c r="F54" i="229" s="1"/>
  <c r="D41" i="229"/>
  <c r="F53" i="229" s="1"/>
  <c r="K40" i="229"/>
  <c r="M52" i="229" s="1"/>
  <c r="D40" i="229"/>
  <c r="F52" i="229" s="1"/>
  <c r="D39" i="229"/>
  <c r="F51" i="229" s="1"/>
  <c r="D38" i="229"/>
  <c r="F50" i="229" s="1"/>
  <c r="K37" i="229"/>
  <c r="M49" i="229" s="1"/>
  <c r="J37" i="229"/>
  <c r="D37" i="229"/>
  <c r="F49" i="229" s="1"/>
  <c r="J36" i="229"/>
  <c r="D36" i="229"/>
  <c r="F48" i="229" s="1"/>
  <c r="J35" i="229"/>
  <c r="D35" i="229"/>
  <c r="K34" i="229"/>
  <c r="J34" i="229"/>
  <c r="D34" i="229"/>
  <c r="J33" i="229"/>
  <c r="D33" i="229"/>
  <c r="J32" i="229"/>
  <c r="D32" i="229"/>
  <c r="K31" i="229"/>
  <c r="J31" i="229"/>
  <c r="D31" i="229"/>
  <c r="J30" i="229"/>
  <c r="D30" i="229"/>
  <c r="J29" i="229"/>
  <c r="D29" i="229"/>
  <c r="K28" i="229"/>
  <c r="J28" i="229"/>
  <c r="D28" i="229"/>
  <c r="J27" i="229"/>
  <c r="D27" i="229"/>
  <c r="J26" i="229"/>
  <c r="D26" i="229"/>
  <c r="K25" i="229"/>
  <c r="J25" i="229"/>
  <c r="D25" i="229"/>
  <c r="J24" i="229"/>
  <c r="D24" i="229"/>
  <c r="J23" i="229"/>
  <c r="D23" i="229"/>
  <c r="K22" i="229"/>
  <c r="J22" i="229"/>
  <c r="D22" i="229"/>
  <c r="J21" i="229"/>
  <c r="D21" i="229"/>
  <c r="J20" i="229"/>
  <c r="D20" i="229"/>
  <c r="K19" i="229"/>
  <c r="J19" i="229"/>
  <c r="D19" i="229"/>
  <c r="J18" i="229"/>
  <c r="D18" i="229"/>
  <c r="J17" i="229"/>
  <c r="D17" i="229"/>
  <c r="K16" i="229"/>
  <c r="J16" i="229"/>
  <c r="D16" i="229"/>
  <c r="J15" i="229"/>
  <c r="D15" i="229"/>
  <c r="J14" i="229"/>
  <c r="D14" i="229"/>
  <c r="K13" i="229"/>
  <c r="J13" i="229"/>
  <c r="D13" i="229"/>
  <c r="J12" i="229"/>
  <c r="D12" i="229"/>
  <c r="J11" i="229"/>
  <c r="D11" i="229"/>
  <c r="K10" i="229"/>
  <c r="J10" i="229"/>
  <c r="D10" i="229"/>
  <c r="J9" i="229"/>
  <c r="D9" i="229"/>
  <c r="J8" i="229"/>
  <c r="D8" i="229"/>
  <c r="K7" i="229"/>
  <c r="J7" i="229"/>
  <c r="D7" i="229"/>
  <c r="J6" i="229"/>
  <c r="D6" i="229"/>
  <c r="J5" i="229"/>
  <c r="D5" i="229"/>
  <c r="A1" i="229"/>
  <c r="H47" i="26"/>
  <c r="D47" i="227"/>
  <c r="A49" i="227" s="1"/>
  <c r="B52" i="227" s="1"/>
  <c r="D47" i="226"/>
  <c r="A49" i="226" s="1"/>
  <c r="B52" i="226" s="1"/>
  <c r="I47" i="221"/>
  <c r="H47" i="221"/>
  <c r="D47" i="222"/>
  <c r="A49" i="222" s="1"/>
  <c r="B52" i="222" s="1"/>
  <c r="D47" i="223"/>
  <c r="A49" i="223" s="1"/>
  <c r="B52" i="223" s="1"/>
  <c r="D47" i="224"/>
  <c r="A49" i="224" s="1"/>
  <c r="B52" i="224" s="1"/>
  <c r="D47" i="225"/>
  <c r="A49" i="225" s="1"/>
  <c r="B52" i="225" s="1"/>
  <c r="I47" i="64"/>
  <c r="H47" i="64"/>
  <c r="D47" i="65"/>
  <c r="A49" i="65" s="1"/>
  <c r="B52" i="65" s="1"/>
  <c r="D47" i="66"/>
  <c r="A49" i="66" s="1"/>
  <c r="B52" i="66" s="1"/>
  <c r="I47" i="67"/>
  <c r="H47" i="67"/>
  <c r="D47" i="68"/>
  <c r="A49" i="68" s="1"/>
  <c r="B52" i="68" s="1"/>
  <c r="D47" i="69"/>
  <c r="A49" i="69" s="1"/>
  <c r="B52" i="69" s="1"/>
  <c r="D47" i="13"/>
  <c r="A49" i="13" s="1"/>
  <c r="B52" i="13" s="1"/>
  <c r="I47" i="40"/>
  <c r="H47" i="40"/>
  <c r="D47" i="41"/>
  <c r="A49" i="41" s="1"/>
  <c r="B52" i="41" s="1"/>
  <c r="D47" i="42"/>
  <c r="A49" i="42" s="1"/>
  <c r="B52" i="42" s="1"/>
  <c r="D47" i="43"/>
  <c r="A49" i="43" s="1"/>
  <c r="B52" i="43" s="1"/>
  <c r="D47" i="218"/>
  <c r="A49" i="218" s="1"/>
  <c r="D47" i="217"/>
  <c r="A49" i="217" s="1"/>
  <c r="D47" i="211"/>
  <c r="A49" i="211" s="1"/>
  <c r="B52" i="211" s="1"/>
  <c r="D47" i="219"/>
  <c r="A49" i="219" s="1"/>
  <c r="B52" i="219" s="1"/>
  <c r="D47" i="76"/>
  <c r="A49" i="76" s="1"/>
  <c r="B52" i="76" s="1"/>
  <c r="D47" i="77"/>
  <c r="A49" i="77" s="1"/>
  <c r="B52" i="77" s="1"/>
  <c r="D47" i="78"/>
  <c r="A49" i="78" s="1"/>
  <c r="B52" i="78" s="1"/>
  <c r="D47" i="79"/>
  <c r="A49" i="79" s="1"/>
  <c r="B52" i="79" s="1"/>
  <c r="D47" i="32"/>
  <c r="A49" i="32" s="1"/>
  <c r="B52" i="32" s="1"/>
  <c r="D47" i="75"/>
  <c r="A49" i="75" s="1"/>
  <c r="B52" i="75" s="1"/>
  <c r="D47" i="216"/>
  <c r="A49" i="216" s="1"/>
  <c r="B52" i="216" s="1"/>
  <c r="I47" i="54"/>
  <c r="H47" i="54"/>
  <c r="D47" i="55"/>
  <c r="A49" i="55" s="1"/>
  <c r="B52" i="55" s="1"/>
  <c r="D47" i="56"/>
  <c r="A49" i="56" s="1"/>
  <c r="B52" i="56" s="1"/>
  <c r="I47" i="57"/>
  <c r="H47" i="57"/>
  <c r="D47" i="58"/>
  <c r="A49" i="58" s="1"/>
  <c r="B52" i="58" s="1"/>
  <c r="D47" i="59"/>
  <c r="A49" i="59" s="1"/>
  <c r="B52" i="59" s="1"/>
  <c r="I47" i="26"/>
  <c r="D47" i="27"/>
  <c r="A49" i="27" s="1"/>
  <c r="B52" i="27" s="1"/>
  <c r="D47" i="28"/>
  <c r="A49" i="28" s="1"/>
  <c r="B52" i="28" s="1"/>
  <c r="D47" i="29"/>
  <c r="A49" i="29" s="1"/>
  <c r="B52" i="29" s="1"/>
  <c r="I47" i="213"/>
  <c r="H47" i="213"/>
  <c r="D47" i="214"/>
  <c r="A49" i="214" s="1"/>
  <c r="B52" i="214" s="1"/>
  <c r="D47" i="215"/>
  <c r="A49" i="215" s="1"/>
  <c r="B52" i="215" s="1"/>
  <c r="I47" i="117"/>
  <c r="H47" i="117"/>
  <c r="D47" i="118"/>
  <c r="A49" i="118" s="1"/>
  <c r="B52" i="118" s="1"/>
  <c r="D47" i="119"/>
  <c r="A49" i="119" s="1"/>
  <c r="B52" i="119" s="1"/>
  <c r="D47" i="7"/>
  <c r="A49" i="7" s="1"/>
  <c r="B52" i="7" s="1"/>
  <c r="D47" i="73"/>
  <c r="A49" i="73" s="1"/>
  <c r="B52" i="73" s="1"/>
  <c r="D47" i="74"/>
  <c r="A49" i="74" s="1"/>
  <c r="B52" i="74" s="1"/>
  <c r="D47" i="81"/>
  <c r="A49" i="81" s="1"/>
  <c r="B52" i="81" s="1"/>
  <c r="I47" i="34"/>
  <c r="H47" i="34"/>
  <c r="D47" i="35"/>
  <c r="A49" i="35" s="1"/>
  <c r="B52" i="35" s="1"/>
  <c r="D47" i="36"/>
  <c r="A49" i="36" s="1"/>
  <c r="B52" i="36" s="1"/>
  <c r="D47" i="3"/>
  <c r="A49" i="3" s="1"/>
  <c r="B52" i="3" s="1"/>
  <c r="D47" i="44"/>
  <c r="A49" i="44" s="1"/>
  <c r="B52" i="44" s="1"/>
  <c r="D47" i="45"/>
  <c r="A49" i="45" s="1"/>
  <c r="B52" i="45" s="1"/>
  <c r="D47" i="46"/>
  <c r="A49" i="46" s="1"/>
  <c r="B52" i="46" s="1"/>
  <c r="I47" i="4"/>
  <c r="H47" i="4"/>
  <c r="D47" i="5"/>
  <c r="A49" i="5" s="1"/>
  <c r="B52" i="5" s="1"/>
  <c r="D47" i="6"/>
  <c r="A49" i="6" s="1"/>
  <c r="B52" i="6" s="1"/>
  <c r="D47" i="8"/>
  <c r="A49" i="8" s="1"/>
  <c r="B52" i="8" s="1"/>
  <c r="D47" i="9"/>
  <c r="A49" i="9" s="1"/>
  <c r="B52" i="9" s="1"/>
  <c r="I47" i="10"/>
  <c r="H47" i="10"/>
  <c r="D47" i="11"/>
  <c r="A49" i="11" s="1"/>
  <c r="B52" i="11" s="1"/>
  <c r="D47" i="12"/>
  <c r="A49" i="12" s="1"/>
  <c r="B52" i="12" s="1"/>
  <c r="D47" i="38"/>
  <c r="A49" i="38" s="1"/>
  <c r="B52" i="38" s="1"/>
  <c r="D47" i="31"/>
  <c r="A49" i="31" s="1"/>
  <c r="B52" i="31" s="1"/>
  <c r="D47" i="25"/>
  <c r="A49" i="25" s="1"/>
  <c r="B52" i="25" s="1"/>
  <c r="D47" i="33"/>
  <c r="A49" i="33" s="1"/>
  <c r="B52" i="33" s="1"/>
  <c r="D47" i="37"/>
  <c r="A49" i="37" s="1"/>
  <c r="B52" i="37" s="1"/>
  <c r="D47" i="39"/>
  <c r="A49" i="39" s="1"/>
  <c r="B52" i="39" s="1"/>
  <c r="I47" i="15"/>
  <c r="H47" i="15"/>
  <c r="D47" i="16"/>
  <c r="A49" i="16" s="1"/>
  <c r="B52" i="16" s="1"/>
  <c r="D47" i="17"/>
  <c r="A49" i="17" s="1"/>
  <c r="B52" i="17" s="1"/>
  <c r="D47" i="18"/>
  <c r="A49" i="18" s="1"/>
  <c r="B52" i="18" s="1"/>
  <c r="D47" i="19"/>
  <c r="A49" i="19" s="1"/>
  <c r="B52" i="19" s="1"/>
  <c r="I47" i="20"/>
  <c r="H47" i="20"/>
  <c r="D47" i="21"/>
  <c r="A49" i="21" s="1"/>
  <c r="B52" i="21" s="1"/>
  <c r="D47" i="22"/>
  <c r="A49" i="22" s="1"/>
  <c r="B52" i="22" s="1"/>
  <c r="D47" i="23"/>
  <c r="A49" i="23" s="1"/>
  <c r="B52" i="23" s="1"/>
  <c r="D47" i="24"/>
  <c r="A49" i="24" s="1"/>
  <c r="B52" i="24" s="1"/>
  <c r="D47" i="60"/>
  <c r="A49" i="60" s="1"/>
  <c r="B52" i="60" s="1"/>
  <c r="D47" i="61"/>
  <c r="A49" i="61" s="1"/>
  <c r="B52" i="61" s="1"/>
  <c r="D47" i="62"/>
  <c r="A49" i="62" s="1"/>
  <c r="B52" i="62" s="1"/>
  <c r="D47" i="63"/>
  <c r="A49" i="63" s="1"/>
  <c r="B52" i="63" s="1"/>
  <c r="D47" i="48"/>
  <c r="A49" i="48" s="1"/>
  <c r="B52" i="48" s="1"/>
  <c r="D47" i="49"/>
  <c r="A49" i="49" s="1"/>
  <c r="B52" i="49" s="1"/>
  <c r="I47" i="51"/>
  <c r="H47" i="51"/>
  <c r="D47" i="52"/>
  <c r="A49" i="52" s="1"/>
  <c r="B52" i="52" s="1"/>
  <c r="D47" i="53"/>
  <c r="A49" i="53" s="1"/>
  <c r="B52" i="53" s="1"/>
  <c r="I47" i="70"/>
  <c r="H47" i="70"/>
  <c r="D47" i="71"/>
  <c r="A49" i="71" s="1"/>
  <c r="B52" i="71" s="1"/>
  <c r="D47" i="72"/>
  <c r="A49" i="72" s="1"/>
  <c r="B52" i="72" s="1"/>
  <c r="D47" i="82"/>
  <c r="A49" i="82" s="1"/>
  <c r="B52" i="82" s="1"/>
  <c r="D47" i="83"/>
  <c r="A49" i="83" s="1"/>
  <c r="B52" i="83" s="1"/>
  <c r="I47" i="86"/>
  <c r="H47" i="86"/>
  <c r="D47" i="87"/>
  <c r="A49" i="87" s="1"/>
  <c r="B52" i="87" s="1"/>
  <c r="D47" i="88"/>
  <c r="A49" i="88" s="1"/>
  <c r="B52" i="88" s="1"/>
  <c r="D47" i="89"/>
  <c r="A49" i="89" s="1"/>
  <c r="B52" i="89" s="1"/>
  <c r="I47" i="90"/>
  <c r="H47" i="90"/>
  <c r="D47" i="91"/>
  <c r="A49" i="91" s="1"/>
  <c r="B52" i="91" s="1"/>
  <c r="D47" i="92"/>
  <c r="A49" i="92" s="1"/>
  <c r="B52" i="92" s="1"/>
  <c r="D47" i="93"/>
  <c r="A49" i="93" s="1"/>
  <c r="B52" i="93" s="1"/>
  <c r="I47" i="94"/>
  <c r="H47" i="94"/>
  <c r="D47" i="94" s="1"/>
  <c r="A49" i="94" s="1"/>
  <c r="B52" i="94" s="1"/>
  <c r="D47" i="95"/>
  <c r="A49" i="95" s="1"/>
  <c r="B52" i="95" s="1"/>
  <c r="D47" i="96"/>
  <c r="A49" i="96" s="1"/>
  <c r="B52" i="96" s="1"/>
  <c r="I47" i="97"/>
  <c r="H47" i="97"/>
  <c r="D47" i="98"/>
  <c r="A49" i="98" s="1"/>
  <c r="B52" i="98" s="1"/>
  <c r="D47" i="99"/>
  <c r="A49" i="99" s="1"/>
  <c r="B52" i="99" s="1"/>
  <c r="D47" i="100"/>
  <c r="A49" i="100" s="1"/>
  <c r="B52" i="100" s="1"/>
  <c r="D47" i="103"/>
  <c r="A49" i="103" s="1"/>
  <c r="B52" i="103" s="1"/>
  <c r="D47" i="104"/>
  <c r="A49" i="104" s="1"/>
  <c r="B52" i="104" s="1"/>
  <c r="D47" i="106"/>
  <c r="A49" i="106" s="1"/>
  <c r="B52" i="106" s="1"/>
  <c r="D47" i="107"/>
  <c r="A49" i="107" s="1"/>
  <c r="B52" i="107" s="1"/>
  <c r="D47" i="108"/>
  <c r="A49" i="108" s="1"/>
  <c r="B52" i="108" s="1"/>
  <c r="I47" i="109"/>
  <c r="H47" i="109"/>
  <c r="D47" i="110"/>
  <c r="A49" i="110" s="1"/>
  <c r="B52" i="110" s="1"/>
  <c r="D47" i="111"/>
  <c r="A49" i="111" s="1"/>
  <c r="B52" i="111" s="1"/>
  <c r="D47" i="112"/>
  <c r="A49" i="112" s="1"/>
  <c r="B52" i="112" s="1"/>
  <c r="D47" i="113"/>
  <c r="A49" i="113" s="1"/>
  <c r="B52" i="113" s="1"/>
  <c r="I47" i="114"/>
  <c r="H47" i="114"/>
  <c r="D47" i="115"/>
  <c r="A49" i="115" s="1"/>
  <c r="B52" i="115" s="1"/>
  <c r="D47" i="116"/>
  <c r="A49" i="116" s="1"/>
  <c r="B52" i="116" s="1"/>
  <c r="I47" i="124"/>
  <c r="H47" i="124"/>
  <c r="D47" i="125"/>
  <c r="A49" i="125" s="1"/>
  <c r="B52" i="125" s="1"/>
  <c r="D47" i="126"/>
  <c r="A49" i="126" s="1"/>
  <c r="B52" i="126" s="1"/>
  <c r="I47" i="120"/>
  <c r="H47" i="120"/>
  <c r="D47" i="121"/>
  <c r="A49" i="121" s="1"/>
  <c r="B52" i="121" s="1"/>
  <c r="D47" i="122"/>
  <c r="A49" i="122" s="1"/>
  <c r="B52" i="122" s="1"/>
  <c r="D47" i="123"/>
  <c r="A49" i="123" s="1"/>
  <c r="B52" i="123" s="1"/>
  <c r="D47" i="127"/>
  <c r="A49" i="127" s="1"/>
  <c r="B52" i="127" s="1"/>
  <c r="D47" i="129"/>
  <c r="A49" i="129" s="1"/>
  <c r="B52" i="129" s="1"/>
  <c r="D47" i="130"/>
  <c r="A49" i="130" s="1"/>
  <c r="B52" i="130" s="1"/>
  <c r="D47" i="134"/>
  <c r="A49" i="134" s="1"/>
  <c r="B52" i="134" s="1"/>
  <c r="D47" i="145"/>
  <c r="A49" i="145" s="1"/>
  <c r="B52" i="145" s="1"/>
  <c r="D47" i="146"/>
  <c r="A49" i="146" s="1"/>
  <c r="B52" i="146" s="1"/>
  <c r="D47" i="147"/>
  <c r="A49" i="147" s="1"/>
  <c r="B52" i="147" s="1"/>
  <c r="I47" i="148"/>
  <c r="H47" i="148"/>
  <c r="D47" i="149"/>
  <c r="A49" i="149" s="1"/>
  <c r="B52" i="149" s="1"/>
  <c r="D47" i="150"/>
  <c r="A49" i="150" s="1"/>
  <c r="B52" i="150" s="1"/>
  <c r="D47" i="151"/>
  <c r="A49" i="151" s="1"/>
  <c r="B52" i="151" s="1"/>
  <c r="D47" i="152"/>
  <c r="A49" i="152" s="1"/>
  <c r="B52" i="152" s="1"/>
  <c r="D47" i="153"/>
  <c r="A49" i="153" s="1"/>
  <c r="B52" i="153" s="1"/>
  <c r="D47" i="154"/>
  <c r="A49" i="154" s="1"/>
  <c r="B52" i="154" s="1"/>
  <c r="D47" i="155"/>
  <c r="A49" i="155" s="1"/>
  <c r="B52" i="155" s="1"/>
  <c r="D47" i="156"/>
  <c r="A49" i="156" s="1"/>
  <c r="B52" i="156" s="1"/>
  <c r="I47" i="157"/>
  <c r="H47" i="157"/>
  <c r="D47" i="158"/>
  <c r="A49" i="158" s="1"/>
  <c r="B52" i="158" s="1"/>
  <c r="D47" i="159"/>
  <c r="A49" i="159" s="1"/>
  <c r="B52" i="159" s="1"/>
  <c r="D47" i="160"/>
  <c r="A49" i="160" s="1"/>
  <c r="B52" i="160" s="1"/>
  <c r="D47" i="161"/>
  <c r="A49" i="161" s="1"/>
  <c r="B52" i="161" s="1"/>
  <c r="D47" i="162"/>
  <c r="A49" i="162" s="1"/>
  <c r="B52" i="162" s="1"/>
  <c r="D47" i="163"/>
  <c r="A49" i="163" s="1"/>
  <c r="B52" i="163" s="1"/>
  <c r="D47" i="164"/>
  <c r="A49" i="164" s="1"/>
  <c r="B52" i="164" s="1"/>
  <c r="D47" i="165"/>
  <c r="A49" i="165" s="1"/>
  <c r="B52" i="165" s="1"/>
  <c r="D47" i="166"/>
  <c r="A49" i="166" s="1"/>
  <c r="B52" i="166" s="1"/>
  <c r="D47" i="176"/>
  <c r="A49" i="176" s="1"/>
  <c r="B52" i="176" s="1"/>
  <c r="D47" i="177"/>
  <c r="A49" i="177" s="1"/>
  <c r="B52" i="177" s="1"/>
  <c r="D47" i="178"/>
  <c r="A49" i="178" s="1"/>
  <c r="B52" i="178" s="1"/>
  <c r="D47" i="168"/>
  <c r="A49" i="168" s="1"/>
  <c r="B52" i="168" s="1"/>
  <c r="D47" i="167"/>
  <c r="A49" i="167" s="1"/>
  <c r="B52" i="167" s="1"/>
  <c r="D47" i="169"/>
  <c r="A49" i="169" s="1"/>
  <c r="B52" i="169" s="1"/>
  <c r="D47" i="170"/>
  <c r="A49" i="170" s="1"/>
  <c r="B52" i="170" s="1"/>
  <c r="D47" i="171"/>
  <c r="A49" i="171" s="1"/>
  <c r="B52" i="171" s="1"/>
  <c r="D47" i="172"/>
  <c r="A49" i="172" s="1"/>
  <c r="B52" i="172" s="1"/>
  <c r="D47" i="173"/>
  <c r="A49" i="173" s="1"/>
  <c r="B52" i="173" s="1"/>
  <c r="D47" i="174"/>
  <c r="A49" i="174" s="1"/>
  <c r="B52" i="174" s="1"/>
  <c r="J47" i="175"/>
  <c r="D47" i="175"/>
  <c r="D47" i="179"/>
  <c r="A49" i="179" s="1"/>
  <c r="B52" i="179" s="1"/>
  <c r="D47" i="180"/>
  <c r="A49" i="180" s="1"/>
  <c r="B52" i="180" s="1"/>
  <c r="I47" i="181"/>
  <c r="H47" i="181"/>
  <c r="D47" i="182"/>
  <c r="A49" i="182" s="1"/>
  <c r="B52" i="182" s="1"/>
  <c r="D47" i="183"/>
  <c r="A49" i="183" s="1"/>
  <c r="B52" i="183" s="1"/>
  <c r="I47" i="184"/>
  <c r="H47" i="184"/>
  <c r="D47" i="185"/>
  <c r="A49" i="185" s="1"/>
  <c r="B52" i="185" s="1"/>
  <c r="D47" i="186"/>
  <c r="A49" i="186" s="1"/>
  <c r="B52" i="186" s="1"/>
  <c r="D47" i="187"/>
  <c r="A49" i="187" s="1"/>
  <c r="B52" i="187" s="1"/>
  <c r="D47" i="188"/>
  <c r="A49" i="188" s="1"/>
  <c r="B52" i="188" s="1"/>
  <c r="D47" i="189"/>
  <c r="A49" i="189" s="1"/>
  <c r="B52" i="189" s="1"/>
  <c r="D47" i="190"/>
  <c r="A49" i="190" s="1"/>
  <c r="B52" i="190" s="1"/>
  <c r="D47" i="191"/>
  <c r="A49" i="191" s="1"/>
  <c r="B52" i="191" s="1"/>
  <c r="D47" i="193"/>
  <c r="A49" i="193" s="1"/>
  <c r="B52" i="193" s="1"/>
  <c r="D47" i="194"/>
  <c r="A49" i="194" s="1"/>
  <c r="B52" i="194" s="1"/>
  <c r="D47" i="195"/>
  <c r="A49" i="195" s="1"/>
  <c r="B52" i="195" s="1"/>
  <c r="D47" i="196"/>
  <c r="A49" i="196" s="1"/>
  <c r="B52" i="196" s="1"/>
  <c r="D47" i="197"/>
  <c r="A49" i="197" s="1"/>
  <c r="B52" i="197" s="1"/>
  <c r="D47" i="198"/>
  <c r="A49" i="198" s="1"/>
  <c r="B52" i="198" s="1"/>
  <c r="D47" i="199"/>
  <c r="A49" i="199" s="1"/>
  <c r="B52" i="199" s="1"/>
  <c r="I47" i="200"/>
  <c r="H47" i="200"/>
  <c r="D47" i="201"/>
  <c r="A49" i="201" s="1"/>
  <c r="B52" i="201" s="1"/>
  <c r="D47" i="202"/>
  <c r="A49" i="202" s="1"/>
  <c r="B52" i="202" s="1"/>
  <c r="D47" i="203"/>
  <c r="A49" i="203" s="1"/>
  <c r="B52" i="203" s="1"/>
  <c r="D47" i="204"/>
  <c r="A49" i="204" s="1"/>
  <c r="B52" i="204" s="1"/>
  <c r="D47" i="205"/>
  <c r="A49" i="205" s="1"/>
  <c r="B52" i="205" s="1"/>
  <c r="I47" i="206"/>
  <c r="H47" i="206"/>
  <c r="D47" i="207"/>
  <c r="A49" i="207" s="1"/>
  <c r="B52" i="207" s="1"/>
  <c r="D47" i="208"/>
  <c r="A49" i="208" s="1"/>
  <c r="B52" i="208" s="1"/>
  <c r="D47" i="228"/>
  <c r="A49" i="228" s="1"/>
  <c r="B52" i="228" s="1"/>
  <c r="E11" i="229" l="1"/>
  <c r="E46" i="229"/>
  <c r="F57" i="229"/>
  <c r="L49" i="229"/>
  <c r="M58" i="229"/>
  <c r="N22" i="229"/>
  <c r="M22" i="229"/>
  <c r="L19" i="229"/>
  <c r="J47" i="206"/>
  <c r="N49" i="206" s="1"/>
  <c r="O52" i="206" s="1"/>
  <c r="K49" i="206"/>
  <c r="L52" i="206" s="1"/>
  <c r="D47" i="200"/>
  <c r="A49" i="200" s="1"/>
  <c r="B52" i="200" s="1"/>
  <c r="J47" i="200"/>
  <c r="N49" i="200" s="1"/>
  <c r="O52" i="200" s="1"/>
  <c r="K49" i="200"/>
  <c r="L52" i="200" s="1"/>
  <c r="J47" i="184"/>
  <c r="N49" i="184" s="1"/>
  <c r="O52" i="184" s="1"/>
  <c r="K49" i="184"/>
  <c r="L52" i="184" s="1"/>
  <c r="D47" i="181"/>
  <c r="A49" i="181" s="1"/>
  <c r="B52" i="181" s="1"/>
  <c r="J47" i="181"/>
  <c r="N49" i="181" s="1"/>
  <c r="O52" i="181" s="1"/>
  <c r="K49" i="181"/>
  <c r="L52" i="181" s="1"/>
  <c r="J47" i="157"/>
  <c r="N49" i="157" s="1"/>
  <c r="O52" i="157" s="1"/>
  <c r="K49" i="157"/>
  <c r="L52" i="157" s="1"/>
  <c r="D47" i="148"/>
  <c r="A49" i="148" s="1"/>
  <c r="B52" i="148" s="1"/>
  <c r="J47" i="148"/>
  <c r="N49" i="148" s="1"/>
  <c r="O52" i="148" s="1"/>
  <c r="K49" i="148"/>
  <c r="L52" i="148" s="1"/>
  <c r="J47" i="128"/>
  <c r="N49" i="128" s="1"/>
  <c r="O52" i="128" s="1"/>
  <c r="K49" i="128"/>
  <c r="L52" i="128" s="1"/>
  <c r="D47" i="120"/>
  <c r="A49" i="120" s="1"/>
  <c r="B52" i="120" s="1"/>
  <c r="J47" i="120"/>
  <c r="N49" i="120" s="1"/>
  <c r="O52" i="120" s="1"/>
  <c r="K49" i="120"/>
  <c r="L52" i="120" s="1"/>
  <c r="J47" i="124"/>
  <c r="N49" i="124" s="1"/>
  <c r="O52" i="124" s="1"/>
  <c r="K49" i="124"/>
  <c r="L52" i="124" s="1"/>
  <c r="D47" i="114"/>
  <c r="A49" i="114" s="1"/>
  <c r="B52" i="114" s="1"/>
  <c r="J47" i="114"/>
  <c r="N49" i="114" s="1"/>
  <c r="O52" i="114" s="1"/>
  <c r="K49" i="114"/>
  <c r="L52" i="114" s="1"/>
  <c r="D47" i="109"/>
  <c r="A49" i="109" s="1"/>
  <c r="B52" i="109" s="1"/>
  <c r="J47" i="109"/>
  <c r="N49" i="109" s="1"/>
  <c r="O52" i="109" s="1"/>
  <c r="K49" i="109"/>
  <c r="L52" i="109" s="1"/>
  <c r="D47" i="105"/>
  <c r="A49" i="105" s="1"/>
  <c r="B52" i="105" s="1"/>
  <c r="J47" i="105"/>
  <c r="N49" i="105" s="1"/>
  <c r="O52" i="105" s="1"/>
  <c r="K49" i="105"/>
  <c r="L52" i="105" s="1"/>
  <c r="I47" i="101"/>
  <c r="J47" i="102"/>
  <c r="N49" i="102" s="1"/>
  <c r="O52" i="102" s="1"/>
  <c r="K49" i="102"/>
  <c r="L52" i="102" s="1"/>
  <c r="D47" i="97"/>
  <c r="A49" i="97" s="1"/>
  <c r="B52" i="97" s="1"/>
  <c r="J47" i="97"/>
  <c r="N49" i="97" s="1"/>
  <c r="O52" i="97" s="1"/>
  <c r="K49" i="97"/>
  <c r="L52" i="97" s="1"/>
  <c r="J47" i="94"/>
  <c r="N49" i="94" s="1"/>
  <c r="O52" i="94" s="1"/>
  <c r="K49" i="94"/>
  <c r="L52" i="94" s="1"/>
  <c r="D47" i="90"/>
  <c r="A49" i="90" s="1"/>
  <c r="B52" i="90" s="1"/>
  <c r="J47" i="90"/>
  <c r="N49" i="90" s="1"/>
  <c r="O52" i="90" s="1"/>
  <c r="K49" i="90"/>
  <c r="L52" i="90" s="1"/>
  <c r="D47" i="86"/>
  <c r="A49" i="86" s="1"/>
  <c r="B52" i="86" s="1"/>
  <c r="J47" i="86"/>
  <c r="N49" i="86" s="1"/>
  <c r="O52" i="86" s="1"/>
  <c r="K49" i="86"/>
  <c r="L52" i="86" s="1"/>
  <c r="D47" i="70"/>
  <c r="A49" i="70" s="1"/>
  <c r="B52" i="70" s="1"/>
  <c r="J47" i="70"/>
  <c r="N49" i="70" s="1"/>
  <c r="O52" i="70" s="1"/>
  <c r="K49" i="70"/>
  <c r="L52" i="70" s="1"/>
  <c r="J47" i="47"/>
  <c r="N49" i="47" s="1"/>
  <c r="O52" i="47" s="1"/>
  <c r="K49" i="47"/>
  <c r="L52" i="47" s="1"/>
  <c r="D47" i="51"/>
  <c r="A49" i="51" s="1"/>
  <c r="B52" i="51" s="1"/>
  <c r="J47" i="51"/>
  <c r="N49" i="51" s="1"/>
  <c r="O52" i="51" s="1"/>
  <c r="K49" i="51"/>
  <c r="L52" i="51" s="1"/>
  <c r="D47" i="20"/>
  <c r="A49" i="20" s="1"/>
  <c r="B52" i="20" s="1"/>
  <c r="J47" i="20"/>
  <c r="N49" i="20" s="1"/>
  <c r="O52" i="20" s="1"/>
  <c r="K49" i="20"/>
  <c r="L52" i="20" s="1"/>
  <c r="J47" i="15"/>
  <c r="N49" i="15" s="1"/>
  <c r="O52" i="15" s="1"/>
  <c r="K49" i="15"/>
  <c r="L52" i="15" s="1"/>
  <c r="J47" i="10"/>
  <c r="N49" i="10" s="1"/>
  <c r="O52" i="10" s="1"/>
  <c r="K49" i="10"/>
  <c r="L52" i="10" s="1"/>
  <c r="F43" i="229"/>
  <c r="M43" i="229"/>
  <c r="M46" i="229"/>
  <c r="F46" i="229"/>
  <c r="D47" i="4"/>
  <c r="A49" i="4" s="1"/>
  <c r="B52" i="4" s="1"/>
  <c r="J47" i="4"/>
  <c r="N49" i="4" s="1"/>
  <c r="O52" i="4" s="1"/>
  <c r="K49" i="4"/>
  <c r="L52" i="4" s="1"/>
  <c r="J47" i="34"/>
  <c r="N49" i="34" s="1"/>
  <c r="O52" i="34" s="1"/>
  <c r="K49" i="34"/>
  <c r="L52" i="34" s="1"/>
  <c r="D47" i="117"/>
  <c r="A49" i="117" s="1"/>
  <c r="B52" i="117" s="1"/>
  <c r="J47" i="117"/>
  <c r="N49" i="117" s="1"/>
  <c r="O52" i="117" s="1"/>
  <c r="K49" i="117"/>
  <c r="L52" i="117" s="1"/>
  <c r="D47" i="213"/>
  <c r="A49" i="213" s="1"/>
  <c r="B52" i="213" s="1"/>
  <c r="J47" i="213"/>
  <c r="N49" i="213" s="1"/>
  <c r="O52" i="213" s="1"/>
  <c r="K49" i="213"/>
  <c r="L52" i="213" s="1"/>
  <c r="J47" i="26"/>
  <c r="N49" i="26" s="1"/>
  <c r="O52" i="26" s="1"/>
  <c r="K49" i="26"/>
  <c r="L52" i="26" s="1"/>
  <c r="D47" i="57"/>
  <c r="A49" i="57" s="1"/>
  <c r="B52" i="57" s="1"/>
  <c r="J47" i="57"/>
  <c r="N49" i="57" s="1"/>
  <c r="O52" i="57" s="1"/>
  <c r="K49" i="57"/>
  <c r="L52" i="57" s="1"/>
  <c r="D47" i="54"/>
  <c r="A49" i="54" s="1"/>
  <c r="B52" i="54" s="1"/>
  <c r="J47" i="54"/>
  <c r="N49" i="54" s="1"/>
  <c r="O52" i="54" s="1"/>
  <c r="K49" i="54"/>
  <c r="L52" i="54" s="1"/>
  <c r="D47" i="40"/>
  <c r="A49" i="40" s="1"/>
  <c r="B52" i="40" s="1"/>
  <c r="J47" i="40"/>
  <c r="N49" i="40" s="1"/>
  <c r="O52" i="40" s="1"/>
  <c r="K49" i="40"/>
  <c r="L52" i="40" s="1"/>
  <c r="J47" i="67"/>
  <c r="N49" i="67" s="1"/>
  <c r="O52" i="67" s="1"/>
  <c r="K49" i="67"/>
  <c r="L52" i="67" s="1"/>
  <c r="D47" i="64"/>
  <c r="A49" i="64" s="1"/>
  <c r="B52" i="64" s="1"/>
  <c r="J47" i="64"/>
  <c r="N49" i="64" s="1"/>
  <c r="O52" i="64" s="1"/>
  <c r="K49" i="64"/>
  <c r="L52" i="64" s="1"/>
  <c r="D47" i="221"/>
  <c r="A49" i="221" s="1"/>
  <c r="B52" i="221" s="1"/>
  <c r="J47" i="221"/>
  <c r="N49" i="221" s="1"/>
  <c r="O52" i="221" s="1"/>
  <c r="K49" i="221"/>
  <c r="L52" i="221" s="1"/>
  <c r="E48" i="42"/>
  <c r="E48" i="56"/>
  <c r="E48" i="41"/>
  <c r="A37" i="229"/>
  <c r="C49" i="229" s="1"/>
  <c r="N40" i="229"/>
  <c r="E48" i="164"/>
  <c r="E48" i="76"/>
  <c r="E48" i="89"/>
  <c r="E48" i="53"/>
  <c r="E9" i="229"/>
  <c r="E15" i="229"/>
  <c r="A22" i="229"/>
  <c r="N37" i="229"/>
  <c r="E48" i="208"/>
  <c r="E48" i="207"/>
  <c r="E48" i="205"/>
  <c r="E48" i="204"/>
  <c r="E48" i="203"/>
  <c r="E48" i="202"/>
  <c r="E48" i="201"/>
  <c r="E48" i="199"/>
  <c r="E48" i="198"/>
  <c r="E48" i="197"/>
  <c r="E48" i="196"/>
  <c r="E48" i="195"/>
  <c r="E48" i="194"/>
  <c r="E48" i="193"/>
  <c r="E48" i="191"/>
  <c r="E48" i="190"/>
  <c r="E48" i="189"/>
  <c r="E48" i="188"/>
  <c r="E48" i="187"/>
  <c r="E48" i="185"/>
  <c r="E48" i="186"/>
  <c r="E48" i="183"/>
  <c r="E48" i="182"/>
  <c r="E48" i="180"/>
  <c r="E48" i="179"/>
  <c r="E48" i="174"/>
  <c r="E48" i="171"/>
  <c r="E48" i="172"/>
  <c r="E48" i="170"/>
  <c r="E48" i="173"/>
  <c r="E48" i="169"/>
  <c r="E48" i="168"/>
  <c r="E48" i="176"/>
  <c r="E48" i="178"/>
  <c r="E48" i="177"/>
  <c r="E48" i="166"/>
  <c r="E48" i="167"/>
  <c r="E48" i="165"/>
  <c r="E48" i="163"/>
  <c r="E48" i="162"/>
  <c r="E48" i="161"/>
  <c r="E48" i="159"/>
  <c r="E48" i="158"/>
  <c r="E48" i="160"/>
  <c r="E48" i="156"/>
  <c r="E48" i="155"/>
  <c r="E48" i="154"/>
  <c r="E48" i="153"/>
  <c r="E48" i="152"/>
  <c r="E48" i="151"/>
  <c r="E48" i="150"/>
  <c r="E48" i="149"/>
  <c r="E48" i="147"/>
  <c r="E48" i="146"/>
  <c r="E48" i="145"/>
  <c r="E48" i="134"/>
  <c r="E48" i="130"/>
  <c r="E48" i="129"/>
  <c r="E48" i="127"/>
  <c r="E48" i="123"/>
  <c r="E48" i="121"/>
  <c r="E48" i="122"/>
  <c r="E48" i="125"/>
  <c r="E48" i="126"/>
  <c r="E48" i="116"/>
  <c r="E48" i="115"/>
  <c r="E48" i="113"/>
  <c r="E48" i="112"/>
  <c r="E48" i="111"/>
  <c r="E48" i="110"/>
  <c r="E48" i="108"/>
  <c r="E48" i="106"/>
  <c r="E48" i="107"/>
  <c r="E48" i="104"/>
  <c r="E48" i="103"/>
  <c r="E48" i="100"/>
  <c r="E48" i="99"/>
  <c r="E48" i="98"/>
  <c r="E48" i="96"/>
  <c r="E48" i="94"/>
  <c r="E48" i="95"/>
  <c r="E48" i="93"/>
  <c r="E48" i="92"/>
  <c r="E48" i="91"/>
  <c r="E48" i="87"/>
  <c r="E48" i="88"/>
  <c r="E48" i="83"/>
  <c r="E48" i="82"/>
  <c r="E48" i="72"/>
  <c r="E48" i="71"/>
  <c r="E48" i="52"/>
  <c r="E48" i="48"/>
  <c r="E48" i="49"/>
  <c r="E48" i="63"/>
  <c r="E48" i="61"/>
  <c r="E48" i="62"/>
  <c r="E48" i="60"/>
  <c r="E48" i="24"/>
  <c r="E48" i="23"/>
  <c r="E48" i="22"/>
  <c r="E48" i="21"/>
  <c r="E48" i="19"/>
  <c r="E48" i="18"/>
  <c r="E48" i="17"/>
  <c r="E48" i="16"/>
  <c r="E48" i="39"/>
  <c r="E48" i="33"/>
  <c r="E48" i="25"/>
  <c r="E48" i="229"/>
  <c r="E48" i="37"/>
  <c r="E48" i="31"/>
  <c r="E48" i="38"/>
  <c r="E48" i="12"/>
  <c r="E48" i="11"/>
  <c r="E48" i="9"/>
  <c r="E48" i="8"/>
  <c r="E48" i="5"/>
  <c r="E48" i="6"/>
  <c r="E48" i="46"/>
  <c r="E48" i="44"/>
  <c r="E48" i="45"/>
  <c r="E48" i="3"/>
  <c r="E48" i="81"/>
  <c r="E48" i="36"/>
  <c r="E48" i="35"/>
  <c r="E48" i="74"/>
  <c r="E48" i="73"/>
  <c r="E48" i="7"/>
  <c r="E48" i="118"/>
  <c r="E48" i="119"/>
  <c r="E48" i="215"/>
  <c r="E48" i="214"/>
  <c r="E48" i="29"/>
  <c r="E48" i="28"/>
  <c r="E48" i="27"/>
  <c r="E48" i="58"/>
  <c r="E48" i="59"/>
  <c r="E48" i="55"/>
  <c r="E48" i="216"/>
  <c r="E48" i="75"/>
  <c r="E48" i="32"/>
  <c r="E48" i="79"/>
  <c r="E48" i="78"/>
  <c r="E48" i="77"/>
  <c r="E48" i="218"/>
  <c r="E48" i="217"/>
  <c r="E48" i="219"/>
  <c r="E48" i="211"/>
  <c r="E48" i="43"/>
  <c r="E48" i="13"/>
  <c r="E48" i="68"/>
  <c r="E48" i="69"/>
  <c r="E48" i="66"/>
  <c r="E48" i="65"/>
  <c r="E48" i="225"/>
  <c r="E48" i="224"/>
  <c r="E48" i="223"/>
  <c r="E48" i="222"/>
  <c r="E48" i="226"/>
  <c r="E48" i="227"/>
  <c r="E48" i="228"/>
  <c r="L46" i="229"/>
  <c r="F47" i="229"/>
  <c r="E40" i="229"/>
  <c r="N34" i="229"/>
  <c r="D47" i="47"/>
  <c r="A49" i="47" s="1"/>
  <c r="B52" i="47" s="1"/>
  <c r="I47" i="14"/>
  <c r="L22" i="229"/>
  <c r="N10" i="229"/>
  <c r="A13" i="229"/>
  <c r="A25" i="229"/>
  <c r="N28" i="229"/>
  <c r="L28" i="229"/>
  <c r="L43" i="229"/>
  <c r="N43" i="229"/>
  <c r="A43" i="229"/>
  <c r="C55" i="229" s="1"/>
  <c r="N46" i="229"/>
  <c r="L40" i="229"/>
  <c r="N31" i="229"/>
  <c r="L25" i="229"/>
  <c r="F29" i="229"/>
  <c r="A28" i="229"/>
  <c r="A7" i="229"/>
  <c r="E7" i="229"/>
  <c r="E13" i="229"/>
  <c r="E8" i="229"/>
  <c r="L13" i="229"/>
  <c r="F17" i="229"/>
  <c r="N25" i="229"/>
  <c r="N7" i="229"/>
  <c r="A16" i="229"/>
  <c r="E16" i="229"/>
  <c r="N19" i="229"/>
  <c r="F21" i="229"/>
  <c r="F24" i="229"/>
  <c r="F27" i="229"/>
  <c r="E31" i="229"/>
  <c r="E34" i="229"/>
  <c r="F36" i="229"/>
  <c r="M37" i="229"/>
  <c r="M40" i="229"/>
  <c r="F42" i="229"/>
  <c r="E6" i="229"/>
  <c r="L10" i="229"/>
  <c r="E10" i="229"/>
  <c r="N13" i="229"/>
  <c r="F25" i="229"/>
  <c r="N16" i="229"/>
  <c r="E19" i="229"/>
  <c r="L31" i="229"/>
  <c r="L34" i="229"/>
  <c r="L37" i="229"/>
  <c r="F32" i="229"/>
  <c r="F37" i="229"/>
  <c r="F38" i="229"/>
  <c r="F40" i="229"/>
  <c r="F44" i="229"/>
  <c r="A10" i="229"/>
  <c r="B13" i="229" s="1"/>
  <c r="A19" i="229"/>
  <c r="E22" i="229"/>
  <c r="E28" i="229"/>
  <c r="A34" i="229"/>
  <c r="E37" i="229"/>
  <c r="E43" i="229"/>
  <c r="A46" i="229"/>
  <c r="L16" i="229"/>
  <c r="E17" i="229"/>
  <c r="E18" i="229"/>
  <c r="F19" i="229"/>
  <c r="M19" i="229"/>
  <c r="E20" i="229"/>
  <c r="E21" i="229"/>
  <c r="F22" i="229"/>
  <c r="E23" i="229"/>
  <c r="E24" i="229"/>
  <c r="M25" i="229"/>
  <c r="E26" i="229"/>
  <c r="E27" i="229"/>
  <c r="F28" i="229"/>
  <c r="M28" i="229"/>
  <c r="E29" i="229"/>
  <c r="E30" i="229"/>
  <c r="F31" i="229"/>
  <c r="M31" i="229"/>
  <c r="E32" i="229"/>
  <c r="E33" i="229"/>
  <c r="F34" i="229"/>
  <c r="M34" i="229"/>
  <c r="E35" i="229"/>
  <c r="E36" i="229"/>
  <c r="E38" i="229"/>
  <c r="E39" i="229"/>
  <c r="E41" i="229"/>
  <c r="E42" i="229"/>
  <c r="E44" i="229"/>
  <c r="E45" i="229"/>
  <c r="E47" i="229"/>
  <c r="E25" i="229"/>
  <c r="A31" i="229"/>
  <c r="A40" i="229"/>
  <c r="C52" i="229" s="1"/>
  <c r="E12" i="229"/>
  <c r="E14" i="229"/>
  <c r="F18" i="229"/>
  <c r="F20" i="229"/>
  <c r="F23" i="229"/>
  <c r="F26" i="229"/>
  <c r="F30" i="229"/>
  <c r="F33" i="229"/>
  <c r="F35" i="229"/>
  <c r="F39" i="229"/>
  <c r="F41" i="229"/>
  <c r="F45" i="229"/>
  <c r="I47" i="85"/>
  <c r="D47" i="184"/>
  <c r="A49" i="184" s="1"/>
  <c r="B52" i="184" s="1"/>
  <c r="D47" i="206"/>
  <c r="A49" i="206" s="1"/>
  <c r="B52" i="206" s="1"/>
  <c r="H47" i="101"/>
  <c r="D47" i="157"/>
  <c r="A49" i="157" s="1"/>
  <c r="B52" i="157" s="1"/>
  <c r="D47" i="128"/>
  <c r="A49" i="128" s="1"/>
  <c r="B52" i="128" s="1"/>
  <c r="D47" i="124"/>
  <c r="A49" i="124" s="1"/>
  <c r="B52" i="124" s="1"/>
  <c r="D47" i="102"/>
  <c r="A49" i="102" s="1"/>
  <c r="B52" i="102" s="1"/>
  <c r="H47" i="85"/>
  <c r="D47" i="10"/>
  <c r="A49" i="10" s="1"/>
  <c r="B52" i="10" s="1"/>
  <c r="D47" i="67"/>
  <c r="A49" i="67" s="1"/>
  <c r="B52" i="67" s="1"/>
  <c r="D47" i="15"/>
  <c r="A49" i="15" s="1"/>
  <c r="B52" i="15" s="1"/>
  <c r="H47" i="14"/>
  <c r="D47" i="34"/>
  <c r="A49" i="34" s="1"/>
  <c r="B52" i="34" s="1"/>
  <c r="D47" i="26"/>
  <c r="A49" i="26" s="1"/>
  <c r="B52" i="26" s="1"/>
  <c r="K46" i="228"/>
  <c r="D46" i="228"/>
  <c r="E47" i="228" s="1"/>
  <c r="D45" i="228"/>
  <c r="F57" i="228" s="1"/>
  <c r="D44" i="228"/>
  <c r="F56" i="228" s="1"/>
  <c r="K43" i="228"/>
  <c r="M55" i="228" s="1"/>
  <c r="D43" i="228"/>
  <c r="F55" i="228" s="1"/>
  <c r="D42" i="228"/>
  <c r="F54" i="228" s="1"/>
  <c r="D41" i="228"/>
  <c r="F53" i="228" s="1"/>
  <c r="K40" i="228"/>
  <c r="M52" i="228" s="1"/>
  <c r="D40" i="228"/>
  <c r="F52" i="228" s="1"/>
  <c r="D39" i="228"/>
  <c r="F51" i="228" s="1"/>
  <c r="D38" i="228"/>
  <c r="F50" i="228" s="1"/>
  <c r="K37" i="228"/>
  <c r="M49" i="228" s="1"/>
  <c r="J37" i="228"/>
  <c r="D37" i="228"/>
  <c r="F49" i="228" s="1"/>
  <c r="J36" i="228"/>
  <c r="D36" i="228"/>
  <c r="F48" i="228" s="1"/>
  <c r="J35" i="228"/>
  <c r="D35" i="228"/>
  <c r="F47" i="228" s="1"/>
  <c r="K34" i="228"/>
  <c r="J34" i="228"/>
  <c r="D34" i="228"/>
  <c r="J33" i="228"/>
  <c r="D33" i="228"/>
  <c r="J32" i="228"/>
  <c r="D32" i="228"/>
  <c r="K31" i="228"/>
  <c r="J31" i="228"/>
  <c r="D31" i="228"/>
  <c r="J30" i="228"/>
  <c r="D30" i="228"/>
  <c r="J29" i="228"/>
  <c r="D29" i="228"/>
  <c r="K28" i="228"/>
  <c r="J28" i="228"/>
  <c r="D28" i="228"/>
  <c r="J27" i="228"/>
  <c r="D27" i="228"/>
  <c r="J26" i="228"/>
  <c r="D26" i="228"/>
  <c r="K25" i="228"/>
  <c r="J25" i="228"/>
  <c r="D25" i="228"/>
  <c r="J24" i="228"/>
  <c r="D24" i="228"/>
  <c r="J23" i="228"/>
  <c r="D23" i="228"/>
  <c r="K22" i="228"/>
  <c r="J22" i="228"/>
  <c r="D22" i="228"/>
  <c r="J21" i="228"/>
  <c r="D21" i="228"/>
  <c r="J20" i="228"/>
  <c r="D20" i="228"/>
  <c r="K19" i="228"/>
  <c r="J19" i="228"/>
  <c r="D19" i="228"/>
  <c r="J18" i="228"/>
  <c r="D18" i="228"/>
  <c r="J17" i="228"/>
  <c r="D17" i="228"/>
  <c r="K16" i="228"/>
  <c r="J16" i="228"/>
  <c r="D16" i="228"/>
  <c r="J15" i="228"/>
  <c r="D15" i="228"/>
  <c r="J14" i="228"/>
  <c r="D14" i="228"/>
  <c r="K13" i="228"/>
  <c r="J13" i="228"/>
  <c r="D13" i="228"/>
  <c r="J12" i="228"/>
  <c r="D12" i="228"/>
  <c r="J11" i="228"/>
  <c r="D11" i="228"/>
  <c r="K10" i="228"/>
  <c r="J10" i="228"/>
  <c r="D10" i="228"/>
  <c r="J9" i="228"/>
  <c r="D9" i="228"/>
  <c r="J8" i="228"/>
  <c r="D8" i="228"/>
  <c r="K7" i="228"/>
  <c r="J7" i="228"/>
  <c r="D7" i="228"/>
  <c r="J6" i="228"/>
  <c r="D6" i="228"/>
  <c r="J5" i="228"/>
  <c r="D5" i="228"/>
  <c r="L49" i="228" l="1"/>
  <c r="M58" i="228"/>
  <c r="B49" i="229"/>
  <c r="C58" i="229"/>
  <c r="E48" i="114"/>
  <c r="O31" i="229"/>
  <c r="E48" i="181"/>
  <c r="E48" i="51"/>
  <c r="E48" i="57"/>
  <c r="E48" i="40"/>
  <c r="N7" i="228"/>
  <c r="O34" i="229"/>
  <c r="E48" i="64"/>
  <c r="E48" i="4"/>
  <c r="E48" i="54"/>
  <c r="E48" i="109"/>
  <c r="E48" i="117"/>
  <c r="O28" i="229"/>
  <c r="E48" i="200"/>
  <c r="B28" i="229"/>
  <c r="O22" i="229"/>
  <c r="E48" i="221"/>
  <c r="E48" i="213"/>
  <c r="E48" i="70"/>
  <c r="E48" i="105"/>
  <c r="E48" i="148"/>
  <c r="E48" i="120"/>
  <c r="J47" i="101"/>
  <c r="N49" i="101" s="1"/>
  <c r="O52" i="101" s="1"/>
  <c r="K49" i="101"/>
  <c r="L52" i="101" s="1"/>
  <c r="E48" i="97"/>
  <c r="E48" i="90"/>
  <c r="E48" i="86"/>
  <c r="J47" i="85"/>
  <c r="N49" i="85" s="1"/>
  <c r="O52" i="85" s="1"/>
  <c r="K49" i="85"/>
  <c r="L52" i="85" s="1"/>
  <c r="E48" i="20"/>
  <c r="J47" i="14"/>
  <c r="N49" i="14" s="1"/>
  <c r="O52" i="14" s="1"/>
  <c r="K49" i="14"/>
  <c r="L52" i="14" s="1"/>
  <c r="O46" i="229"/>
  <c r="O49" i="229"/>
  <c r="O25" i="229"/>
  <c r="O13" i="229"/>
  <c r="O10" i="229"/>
  <c r="O37" i="229"/>
  <c r="O40" i="229"/>
  <c r="O43" i="229"/>
  <c r="E48" i="206"/>
  <c r="E48" i="184"/>
  <c r="E48" i="157"/>
  <c r="E48" i="128"/>
  <c r="E48" i="124"/>
  <c r="E48" i="102"/>
  <c r="E48" i="47"/>
  <c r="E48" i="15"/>
  <c r="E48" i="10"/>
  <c r="E48" i="34"/>
  <c r="E48" i="26"/>
  <c r="E48" i="67"/>
  <c r="N34" i="228"/>
  <c r="N46" i="228"/>
  <c r="O49" i="228" s="1"/>
  <c r="N31" i="228"/>
  <c r="A40" i="228"/>
  <c r="C52" i="228" s="1"/>
  <c r="L46" i="228"/>
  <c r="C22" i="229"/>
  <c r="B16" i="229"/>
  <c r="C25" i="229"/>
  <c r="B25" i="229"/>
  <c r="C28" i="229"/>
  <c r="C37" i="229"/>
  <c r="B10" i="229"/>
  <c r="O16" i="229"/>
  <c r="O19" i="229"/>
  <c r="C19" i="229"/>
  <c r="B19" i="229"/>
  <c r="C34" i="229"/>
  <c r="B34" i="229"/>
  <c r="B37" i="229"/>
  <c r="C46" i="229"/>
  <c r="B46" i="229"/>
  <c r="C31" i="229"/>
  <c r="B31" i="229"/>
  <c r="C43" i="229"/>
  <c r="C40" i="229"/>
  <c r="B40" i="229"/>
  <c r="B43" i="229"/>
  <c r="B22" i="229"/>
  <c r="L43" i="228"/>
  <c r="D47" i="14"/>
  <c r="A49" i="14" s="1"/>
  <c r="B52" i="14" s="1"/>
  <c r="D47" i="101"/>
  <c r="A49" i="101" s="1"/>
  <c r="B52" i="101" s="1"/>
  <c r="D47" i="85"/>
  <c r="A49" i="85" s="1"/>
  <c r="B52" i="85" s="1"/>
  <c r="E11" i="228"/>
  <c r="L19" i="228"/>
  <c r="A22" i="228"/>
  <c r="N25" i="228"/>
  <c r="E6" i="228"/>
  <c r="E7" i="228"/>
  <c r="E13" i="228"/>
  <c r="N22" i="228"/>
  <c r="N43" i="228"/>
  <c r="E43" i="228"/>
  <c r="N40" i="228"/>
  <c r="N37" i="228"/>
  <c r="E40" i="228"/>
  <c r="F29" i="228"/>
  <c r="F31" i="228"/>
  <c r="N28" i="228"/>
  <c r="M31" i="228"/>
  <c r="F21" i="228"/>
  <c r="F26" i="228"/>
  <c r="F28" i="228"/>
  <c r="A13" i="228"/>
  <c r="F23" i="228"/>
  <c r="F25" i="228"/>
  <c r="N10" i="228"/>
  <c r="O10" i="228" s="1"/>
  <c r="E9" i="228"/>
  <c r="E15" i="228"/>
  <c r="F22" i="228"/>
  <c r="F32" i="228"/>
  <c r="F34" i="228"/>
  <c r="F35" i="228"/>
  <c r="F37" i="228"/>
  <c r="F40" i="228"/>
  <c r="F41" i="228"/>
  <c r="F43" i="228"/>
  <c r="F44" i="228"/>
  <c r="F46" i="228"/>
  <c r="E8" i="228"/>
  <c r="A10" i="228"/>
  <c r="L13" i="228"/>
  <c r="F17" i="228"/>
  <c r="F19" i="228"/>
  <c r="A16" i="228"/>
  <c r="E16" i="228"/>
  <c r="N19" i="228"/>
  <c r="M22" i="228"/>
  <c r="E25" i="228"/>
  <c r="M25" i="228"/>
  <c r="F27" i="228"/>
  <c r="M28" i="228"/>
  <c r="E31" i="228"/>
  <c r="E34" i="228"/>
  <c r="M34" i="228"/>
  <c r="F36" i="228"/>
  <c r="M37" i="228"/>
  <c r="M40" i="228"/>
  <c r="M43" i="228"/>
  <c r="F45" i="228"/>
  <c r="M46" i="228"/>
  <c r="L10" i="228"/>
  <c r="E10" i="228"/>
  <c r="N13" i="228"/>
  <c r="N16" i="228"/>
  <c r="F18" i="228"/>
  <c r="M19" i="228"/>
  <c r="L22" i="228"/>
  <c r="L25" i="228"/>
  <c r="L28" i="228"/>
  <c r="L31" i="228"/>
  <c r="L34" i="228"/>
  <c r="L37" i="228"/>
  <c r="L40" i="228"/>
  <c r="A19" i="228"/>
  <c r="E22" i="228"/>
  <c r="A28" i="228"/>
  <c r="E37" i="228"/>
  <c r="A43" i="228"/>
  <c r="C55" i="228" s="1"/>
  <c r="E46" i="228"/>
  <c r="L16" i="228"/>
  <c r="E17" i="228"/>
  <c r="E18" i="228"/>
  <c r="E20" i="228"/>
  <c r="E21" i="228"/>
  <c r="E23" i="228"/>
  <c r="E24" i="228"/>
  <c r="E26" i="228"/>
  <c r="E27" i="228"/>
  <c r="E29" i="228"/>
  <c r="E30" i="228"/>
  <c r="E32" i="228"/>
  <c r="E33" i="228"/>
  <c r="E35" i="228"/>
  <c r="E36" i="228"/>
  <c r="E38" i="228"/>
  <c r="E39" i="228"/>
  <c r="E41" i="228"/>
  <c r="E42" i="228"/>
  <c r="E44" i="228"/>
  <c r="E45" i="228"/>
  <c r="E19" i="228"/>
  <c r="A25" i="228"/>
  <c r="E28" i="228"/>
  <c r="A31" i="228"/>
  <c r="A34" i="228"/>
  <c r="A37" i="228"/>
  <c r="C49" i="228" s="1"/>
  <c r="A46" i="228"/>
  <c r="A7" i="228"/>
  <c r="E12" i="228"/>
  <c r="E14" i="228"/>
  <c r="F20" i="228"/>
  <c r="F24" i="228"/>
  <c r="F30" i="228"/>
  <c r="F33" i="228"/>
  <c r="F38" i="228"/>
  <c r="F39" i="228"/>
  <c r="F42" i="228"/>
  <c r="K46" i="227"/>
  <c r="D46" i="227"/>
  <c r="E47" i="227" s="1"/>
  <c r="D45" i="227"/>
  <c r="F57" i="227" s="1"/>
  <c r="D44" i="227"/>
  <c r="F56" i="227" s="1"/>
  <c r="K43" i="227"/>
  <c r="M55" i="227" s="1"/>
  <c r="D43" i="227"/>
  <c r="F55" i="227" s="1"/>
  <c r="D42" i="227"/>
  <c r="F54" i="227" s="1"/>
  <c r="D41" i="227"/>
  <c r="F53" i="227" s="1"/>
  <c r="K40" i="227"/>
  <c r="M52" i="227" s="1"/>
  <c r="D40" i="227"/>
  <c r="F52" i="227" s="1"/>
  <c r="D39" i="227"/>
  <c r="F51" i="227" s="1"/>
  <c r="D38" i="227"/>
  <c r="F50" i="227" s="1"/>
  <c r="K37" i="227"/>
  <c r="M49" i="227" s="1"/>
  <c r="J37" i="227"/>
  <c r="D37" i="227"/>
  <c r="F49" i="227" s="1"/>
  <c r="J36" i="227"/>
  <c r="D36" i="227"/>
  <c r="F48" i="227" s="1"/>
  <c r="J35" i="227"/>
  <c r="D35" i="227"/>
  <c r="F47" i="227" s="1"/>
  <c r="K34" i="227"/>
  <c r="J34" i="227"/>
  <c r="D34" i="227"/>
  <c r="J33" i="227"/>
  <c r="D33" i="227"/>
  <c r="J32" i="227"/>
  <c r="D32" i="227"/>
  <c r="K31" i="227"/>
  <c r="J31" i="227"/>
  <c r="D31" i="227"/>
  <c r="J30" i="227"/>
  <c r="D30" i="227"/>
  <c r="J29" i="227"/>
  <c r="D29" i="227"/>
  <c r="K28" i="227"/>
  <c r="J28" i="227"/>
  <c r="D28" i="227"/>
  <c r="J27" i="227"/>
  <c r="D27" i="227"/>
  <c r="J26" i="227"/>
  <c r="D26" i="227"/>
  <c r="K25" i="227"/>
  <c r="J25" i="227"/>
  <c r="D25" i="227"/>
  <c r="J24" i="227"/>
  <c r="D24" i="227"/>
  <c r="J23" i="227"/>
  <c r="D23" i="227"/>
  <c r="K22" i="227"/>
  <c r="J22" i="227"/>
  <c r="D22" i="227"/>
  <c r="J21" i="227"/>
  <c r="D21" i="227"/>
  <c r="J20" i="227"/>
  <c r="D20" i="227"/>
  <c r="K19" i="227"/>
  <c r="J19" i="227"/>
  <c r="D19" i="227"/>
  <c r="J18" i="227"/>
  <c r="D18" i="227"/>
  <c r="J17" i="227"/>
  <c r="D17" i="227"/>
  <c r="K16" i="227"/>
  <c r="J16" i="227"/>
  <c r="D16" i="227"/>
  <c r="J15" i="227"/>
  <c r="D15" i="227"/>
  <c r="J14" i="227"/>
  <c r="D14" i="227"/>
  <c r="K13" i="227"/>
  <c r="J13" i="227"/>
  <c r="D13" i="227"/>
  <c r="J12" i="227"/>
  <c r="D12" i="227"/>
  <c r="J11" i="227"/>
  <c r="D11" i="227"/>
  <c r="K10" i="227"/>
  <c r="J10" i="227"/>
  <c r="D10" i="227"/>
  <c r="J9" i="227"/>
  <c r="D9" i="227"/>
  <c r="J8" i="227"/>
  <c r="D8" i="227"/>
  <c r="K7" i="227"/>
  <c r="J7" i="227"/>
  <c r="D7" i="227"/>
  <c r="J6" i="227"/>
  <c r="D6" i="227"/>
  <c r="J5" i="227"/>
  <c r="D5" i="227"/>
  <c r="K46" i="226"/>
  <c r="D45" i="226"/>
  <c r="F57" i="226" s="1"/>
  <c r="D44" i="226"/>
  <c r="F56" i="226" s="1"/>
  <c r="D43" i="226"/>
  <c r="F55" i="226" s="1"/>
  <c r="D42" i="226"/>
  <c r="F54" i="226" s="1"/>
  <c r="D41" i="226"/>
  <c r="F53" i="226" s="1"/>
  <c r="K40" i="226"/>
  <c r="M52" i="226" s="1"/>
  <c r="D39" i="226"/>
  <c r="F51" i="226" s="1"/>
  <c r="D38" i="226"/>
  <c r="F50" i="226" s="1"/>
  <c r="D37" i="226"/>
  <c r="F49" i="226" s="1"/>
  <c r="J36" i="226"/>
  <c r="D36" i="226"/>
  <c r="F48" i="226" s="1"/>
  <c r="J35" i="226"/>
  <c r="D35" i="226"/>
  <c r="F47" i="226" s="1"/>
  <c r="J34" i="226"/>
  <c r="K34" i="226"/>
  <c r="J33" i="226"/>
  <c r="D33" i="226"/>
  <c r="J32" i="226"/>
  <c r="D32" i="226"/>
  <c r="D31" i="226"/>
  <c r="J30" i="226"/>
  <c r="D30" i="226"/>
  <c r="J29" i="226"/>
  <c r="D29" i="226"/>
  <c r="J28" i="226"/>
  <c r="K28" i="226"/>
  <c r="J27" i="226"/>
  <c r="D27" i="226"/>
  <c r="J26" i="226"/>
  <c r="D26" i="226"/>
  <c r="D25" i="226"/>
  <c r="J24" i="226"/>
  <c r="D24" i="226"/>
  <c r="J23" i="226"/>
  <c r="D23" i="226"/>
  <c r="J22" i="226"/>
  <c r="K22" i="226"/>
  <c r="J21" i="226"/>
  <c r="D21" i="226"/>
  <c r="J20" i="226"/>
  <c r="D20" i="226"/>
  <c r="D19" i="226"/>
  <c r="J18" i="226"/>
  <c r="D18" i="226"/>
  <c r="J17" i="226"/>
  <c r="D17" i="226"/>
  <c r="J16" i="226"/>
  <c r="K16" i="226"/>
  <c r="J14" i="226"/>
  <c r="J13" i="226"/>
  <c r="K13" i="226"/>
  <c r="D13" i="226"/>
  <c r="J12" i="226"/>
  <c r="J11" i="226"/>
  <c r="D11" i="226"/>
  <c r="K10" i="226"/>
  <c r="J10" i="226"/>
  <c r="D10" i="226"/>
  <c r="J9" i="226"/>
  <c r="D9" i="226"/>
  <c r="J8" i="226"/>
  <c r="D8" i="226"/>
  <c r="J7" i="226"/>
  <c r="K7" i="226"/>
  <c r="D7" i="226"/>
  <c r="J6" i="226"/>
  <c r="J5" i="226"/>
  <c r="L49" i="226" l="1"/>
  <c r="M58" i="226"/>
  <c r="B49" i="228"/>
  <c r="C58" i="228"/>
  <c r="L49" i="227"/>
  <c r="M58" i="227"/>
  <c r="O25" i="228"/>
  <c r="O34" i="228"/>
  <c r="O31" i="228"/>
  <c r="O16" i="228"/>
  <c r="O37" i="228"/>
  <c r="B10" i="228"/>
  <c r="N28" i="227"/>
  <c r="N40" i="227"/>
  <c r="O40" i="228"/>
  <c r="O46" i="228"/>
  <c r="L16" i="227"/>
  <c r="E32" i="226"/>
  <c r="O19" i="228"/>
  <c r="O43" i="228"/>
  <c r="F29" i="226"/>
  <c r="N34" i="226"/>
  <c r="E48" i="101"/>
  <c r="E48" i="85"/>
  <c r="E48" i="14"/>
  <c r="E15" i="227"/>
  <c r="N37" i="227"/>
  <c r="B22" i="228"/>
  <c r="O13" i="228"/>
  <c r="O28" i="228"/>
  <c r="B16" i="228"/>
  <c r="B13" i="228"/>
  <c r="O22" i="228"/>
  <c r="C22" i="228"/>
  <c r="C37" i="228"/>
  <c r="B37" i="228"/>
  <c r="C25" i="228"/>
  <c r="B25" i="228"/>
  <c r="C43" i="228"/>
  <c r="B43" i="228"/>
  <c r="C19" i="228"/>
  <c r="B19" i="228"/>
  <c r="C46" i="228"/>
  <c r="B46" i="228"/>
  <c r="C34" i="228"/>
  <c r="B34" i="228"/>
  <c r="B40" i="228"/>
  <c r="C31" i="228"/>
  <c r="B31" i="228"/>
  <c r="C28" i="228"/>
  <c r="B28" i="228"/>
  <c r="C40" i="228"/>
  <c r="F23" i="227"/>
  <c r="N40" i="226"/>
  <c r="E45" i="226"/>
  <c r="E7" i="227"/>
  <c r="F18" i="227"/>
  <c r="N13" i="226"/>
  <c r="E9" i="227"/>
  <c r="L10" i="227"/>
  <c r="E39" i="226"/>
  <c r="E13" i="227"/>
  <c r="E6" i="227"/>
  <c r="N10" i="227"/>
  <c r="N13" i="227"/>
  <c r="L13" i="227"/>
  <c r="E10" i="227"/>
  <c r="E12" i="227"/>
  <c r="A13" i="227"/>
  <c r="E14" i="227"/>
  <c r="A16" i="227"/>
  <c r="F17" i="227"/>
  <c r="F24" i="227"/>
  <c r="F20" i="227"/>
  <c r="F27" i="227"/>
  <c r="A7" i="227"/>
  <c r="N7" i="227"/>
  <c r="N16" i="227"/>
  <c r="E16" i="227"/>
  <c r="N19" i="227"/>
  <c r="F21" i="227"/>
  <c r="F26" i="227"/>
  <c r="F33" i="227"/>
  <c r="F38" i="227"/>
  <c r="F30" i="227"/>
  <c r="F35" i="227"/>
  <c r="N25" i="227"/>
  <c r="O28" i="227" s="1"/>
  <c r="F32" i="227"/>
  <c r="F39" i="227"/>
  <c r="M40" i="227"/>
  <c r="N22" i="227"/>
  <c r="F29" i="227"/>
  <c r="F36" i="227"/>
  <c r="F44" i="227"/>
  <c r="M43" i="227"/>
  <c r="N34" i="227"/>
  <c r="F41" i="227"/>
  <c r="F42" i="227"/>
  <c r="N31" i="227"/>
  <c r="O31" i="227" s="1"/>
  <c r="F45" i="227"/>
  <c r="N46" i="227"/>
  <c r="O49" i="227" s="1"/>
  <c r="N43" i="227"/>
  <c r="F28" i="227"/>
  <c r="E28" i="227"/>
  <c r="F31" i="227"/>
  <c r="E31" i="227"/>
  <c r="F37" i="227"/>
  <c r="E37" i="227"/>
  <c r="E11" i="227"/>
  <c r="L22" i="227"/>
  <c r="M22" i="227"/>
  <c r="L25" i="227"/>
  <c r="M25" i="227"/>
  <c r="L28" i="227"/>
  <c r="M28" i="227"/>
  <c r="M31" i="227"/>
  <c r="L31" i="227"/>
  <c r="M34" i="227"/>
  <c r="L34" i="227"/>
  <c r="M37" i="227"/>
  <c r="L37" i="227"/>
  <c r="F43" i="227"/>
  <c r="F19" i="227"/>
  <c r="E19" i="227"/>
  <c r="F22" i="227"/>
  <c r="E22" i="227"/>
  <c r="F25" i="227"/>
  <c r="E25" i="227"/>
  <c r="F34" i="227"/>
  <c r="E34" i="227"/>
  <c r="F46" i="227"/>
  <c r="L19" i="227"/>
  <c r="M19" i="227"/>
  <c r="E8" i="227"/>
  <c r="A10" i="227"/>
  <c r="F40" i="227"/>
  <c r="M46" i="227"/>
  <c r="A19" i="227"/>
  <c r="A28" i="227"/>
  <c r="A31" i="227"/>
  <c r="A34" i="227"/>
  <c r="A37" i="227"/>
  <c r="C49" i="227" s="1"/>
  <c r="A40" i="227"/>
  <c r="C52" i="227" s="1"/>
  <c r="E40" i="227"/>
  <c r="L40" i="227"/>
  <c r="A43" i="227"/>
  <c r="C55" i="227" s="1"/>
  <c r="E43" i="227"/>
  <c r="L43" i="227"/>
  <c r="A46" i="227"/>
  <c r="E46" i="227"/>
  <c r="L46" i="227"/>
  <c r="E17" i="227"/>
  <c r="E18" i="227"/>
  <c r="E20" i="227"/>
  <c r="E21" i="227"/>
  <c r="E23" i="227"/>
  <c r="E24" i="227"/>
  <c r="E26" i="227"/>
  <c r="E27" i="227"/>
  <c r="E29" i="227"/>
  <c r="E30" i="227"/>
  <c r="E32" i="227"/>
  <c r="E33" i="227"/>
  <c r="E35" i="227"/>
  <c r="E36" i="227"/>
  <c r="E38" i="227"/>
  <c r="E39" i="227"/>
  <c r="E41" i="227"/>
  <c r="E42" i="227"/>
  <c r="E44" i="227"/>
  <c r="E45" i="227"/>
  <c r="A22" i="227"/>
  <c r="A25" i="227"/>
  <c r="E18" i="226"/>
  <c r="E27" i="226"/>
  <c r="E21" i="226"/>
  <c r="F45" i="226"/>
  <c r="F41" i="226"/>
  <c r="E42" i="226"/>
  <c r="F35" i="226"/>
  <c r="E20" i="226"/>
  <c r="E24" i="226"/>
  <c r="N28" i="226"/>
  <c r="E10" i="226"/>
  <c r="F33" i="226"/>
  <c r="E11" i="226"/>
  <c r="A10" i="226"/>
  <c r="E9" i="226"/>
  <c r="E36" i="226"/>
  <c r="L13" i="226"/>
  <c r="E30" i="226"/>
  <c r="E33" i="226"/>
  <c r="F39" i="226"/>
  <c r="F43" i="226"/>
  <c r="E43" i="226"/>
  <c r="F37" i="226"/>
  <c r="E37" i="226"/>
  <c r="M46" i="226"/>
  <c r="F25" i="226"/>
  <c r="E25" i="226"/>
  <c r="N10" i="226"/>
  <c r="N22" i="226"/>
  <c r="E26" i="226"/>
  <c r="F31" i="226"/>
  <c r="E31" i="226"/>
  <c r="M40" i="226"/>
  <c r="E44" i="226"/>
  <c r="L10" i="226"/>
  <c r="M28" i="226"/>
  <c r="L16" i="226"/>
  <c r="N7" i="226"/>
  <c r="F19" i="226"/>
  <c r="E19" i="226"/>
  <c r="M22" i="226"/>
  <c r="M34" i="226"/>
  <c r="E38" i="226"/>
  <c r="N46" i="226"/>
  <c r="O49" i="226" s="1"/>
  <c r="E8" i="226"/>
  <c r="D5" i="226"/>
  <c r="D6" i="226"/>
  <c r="F18" i="226" s="1"/>
  <c r="D15" i="226"/>
  <c r="J15" i="226"/>
  <c r="N16" i="226" s="1"/>
  <c r="A19" i="226"/>
  <c r="J19" i="226"/>
  <c r="N19" i="226" s="1"/>
  <c r="F20" i="226"/>
  <c r="A25" i="226"/>
  <c r="J25" i="226"/>
  <c r="N25" i="226" s="1"/>
  <c r="F30" i="226"/>
  <c r="A31" i="226"/>
  <c r="J31" i="226"/>
  <c r="N31" i="226" s="1"/>
  <c r="F32" i="226"/>
  <c r="F36" i="226"/>
  <c r="A37" i="226"/>
  <c r="C49" i="226" s="1"/>
  <c r="J37" i="226"/>
  <c r="N37" i="226" s="1"/>
  <c r="F38" i="226"/>
  <c r="F42" i="226"/>
  <c r="A43" i="226"/>
  <c r="C55" i="226" s="1"/>
  <c r="N43" i="226"/>
  <c r="F44" i="226"/>
  <c r="K19" i="226"/>
  <c r="D22" i="226"/>
  <c r="E23" i="226" s="1"/>
  <c r="K25" i="226"/>
  <c r="D28" i="226"/>
  <c r="E29" i="226" s="1"/>
  <c r="K31" i="226"/>
  <c r="D34" i="226"/>
  <c r="K37" i="226"/>
  <c r="D40" i="226"/>
  <c r="F52" i="226" s="1"/>
  <c r="K43" i="226"/>
  <c r="D46" i="226"/>
  <c r="E47" i="226" s="1"/>
  <c r="F21" i="226"/>
  <c r="F23" i="226"/>
  <c r="D12" i="226"/>
  <c r="E12" i="226" s="1"/>
  <c r="D14" i="226"/>
  <c r="D16" i="226"/>
  <c r="I46" i="221"/>
  <c r="H46" i="221"/>
  <c r="I45" i="221"/>
  <c r="H45" i="221"/>
  <c r="I44" i="221"/>
  <c r="H44" i="221"/>
  <c r="I43" i="221"/>
  <c r="H43" i="221"/>
  <c r="I42" i="221"/>
  <c r="H42" i="221"/>
  <c r="I41" i="221"/>
  <c r="H41" i="221"/>
  <c r="I40" i="221"/>
  <c r="H40" i="221"/>
  <c r="I39" i="221"/>
  <c r="H39" i="221"/>
  <c r="I38" i="221"/>
  <c r="H38" i="221"/>
  <c r="I37" i="221"/>
  <c r="H37" i="221"/>
  <c r="I36" i="221"/>
  <c r="H36" i="221"/>
  <c r="D36" i="221" s="1"/>
  <c r="F48" i="221" s="1"/>
  <c r="I35" i="221"/>
  <c r="H35" i="221"/>
  <c r="I34" i="221"/>
  <c r="H34" i="221"/>
  <c r="D34" i="221" s="1"/>
  <c r="I33" i="221"/>
  <c r="H33" i="221"/>
  <c r="I32" i="221"/>
  <c r="H32" i="221"/>
  <c r="D32" i="221" s="1"/>
  <c r="I31" i="221"/>
  <c r="H31" i="221"/>
  <c r="I30" i="221"/>
  <c r="H30" i="221"/>
  <c r="D30" i="221" s="1"/>
  <c r="I29" i="221"/>
  <c r="H29" i="221"/>
  <c r="I28" i="221"/>
  <c r="H28" i="221"/>
  <c r="D28" i="221" s="1"/>
  <c r="I27" i="221"/>
  <c r="H27" i="221"/>
  <c r="I26" i="221"/>
  <c r="H26" i="221"/>
  <c r="I25" i="221"/>
  <c r="H25" i="221"/>
  <c r="D25" i="221" s="1"/>
  <c r="I24" i="221"/>
  <c r="H24" i="221"/>
  <c r="I23" i="221"/>
  <c r="H23" i="221"/>
  <c r="D23" i="221" s="1"/>
  <c r="I22" i="221"/>
  <c r="H22" i="221"/>
  <c r="D22" i="221" s="1"/>
  <c r="I21" i="221"/>
  <c r="H21" i="221"/>
  <c r="D21" i="221" s="1"/>
  <c r="I20" i="221"/>
  <c r="H20" i="221"/>
  <c r="D20" i="221" s="1"/>
  <c r="I19" i="221"/>
  <c r="H19" i="221"/>
  <c r="I18" i="221"/>
  <c r="H18" i="221"/>
  <c r="D18" i="221" s="1"/>
  <c r="I17" i="221"/>
  <c r="H17" i="221"/>
  <c r="I16" i="221"/>
  <c r="H16" i="221"/>
  <c r="D16" i="221" s="1"/>
  <c r="I15" i="221"/>
  <c r="H15" i="221"/>
  <c r="I14" i="221"/>
  <c r="H14" i="221"/>
  <c r="D14" i="221" s="1"/>
  <c r="I13" i="221"/>
  <c r="H13" i="221"/>
  <c r="I12" i="221"/>
  <c r="H12" i="221"/>
  <c r="D12" i="221" s="1"/>
  <c r="I11" i="221"/>
  <c r="H11" i="221"/>
  <c r="D11" i="221" s="1"/>
  <c r="I10" i="221"/>
  <c r="H10" i="221"/>
  <c r="I9" i="221"/>
  <c r="H9" i="221"/>
  <c r="D9" i="221" s="1"/>
  <c r="I8" i="221"/>
  <c r="H8" i="221"/>
  <c r="I7" i="221"/>
  <c r="H7" i="221"/>
  <c r="D7" i="221" s="1"/>
  <c r="I6" i="221"/>
  <c r="H6" i="221"/>
  <c r="I5" i="221"/>
  <c r="H5" i="221"/>
  <c r="D5" i="221" s="1"/>
  <c r="K46" i="225"/>
  <c r="L49" i="225" s="1"/>
  <c r="D46" i="225"/>
  <c r="E47" i="225" s="1"/>
  <c r="D45" i="225"/>
  <c r="F57" i="225" s="1"/>
  <c r="D44" i="225"/>
  <c r="F56" i="225" s="1"/>
  <c r="K43" i="225"/>
  <c r="M55" i="225" s="1"/>
  <c r="D43" i="225"/>
  <c r="F55" i="225" s="1"/>
  <c r="D42" i="225"/>
  <c r="F54" i="225" s="1"/>
  <c r="D41" i="225"/>
  <c r="F53" i="225" s="1"/>
  <c r="K40" i="225"/>
  <c r="M52" i="225" s="1"/>
  <c r="D40" i="225"/>
  <c r="F52" i="225" s="1"/>
  <c r="D39" i="225"/>
  <c r="F51" i="225" s="1"/>
  <c r="D38" i="225"/>
  <c r="F50" i="225" s="1"/>
  <c r="K37" i="225"/>
  <c r="M49" i="225" s="1"/>
  <c r="J37" i="225"/>
  <c r="D37" i="225"/>
  <c r="F49" i="225" s="1"/>
  <c r="J36" i="225"/>
  <c r="D36" i="225"/>
  <c r="F48" i="225" s="1"/>
  <c r="J35" i="225"/>
  <c r="D35" i="225"/>
  <c r="F47" i="225" s="1"/>
  <c r="K34" i="225"/>
  <c r="J34" i="225"/>
  <c r="D34" i="225"/>
  <c r="J33" i="225"/>
  <c r="D33" i="225"/>
  <c r="J32" i="225"/>
  <c r="D32" i="225"/>
  <c r="K31" i="225"/>
  <c r="J31" i="225"/>
  <c r="D31" i="225"/>
  <c r="J30" i="225"/>
  <c r="D30" i="225"/>
  <c r="J29" i="225"/>
  <c r="D29" i="225"/>
  <c r="K28" i="225"/>
  <c r="J28" i="225"/>
  <c r="D28" i="225"/>
  <c r="J27" i="225"/>
  <c r="D27" i="225"/>
  <c r="J26" i="225"/>
  <c r="D26" i="225"/>
  <c r="K25" i="225"/>
  <c r="J25" i="225"/>
  <c r="D25" i="225"/>
  <c r="J24" i="225"/>
  <c r="D24" i="225"/>
  <c r="J23" i="225"/>
  <c r="D23" i="225"/>
  <c r="K22" i="225"/>
  <c r="J22" i="225"/>
  <c r="D22" i="225"/>
  <c r="J21" i="225"/>
  <c r="D21" i="225"/>
  <c r="J20" i="225"/>
  <c r="N22" i="225" s="1"/>
  <c r="D20" i="225"/>
  <c r="K19" i="225"/>
  <c r="J19" i="225"/>
  <c r="D19" i="225"/>
  <c r="J18" i="225"/>
  <c r="D18" i="225"/>
  <c r="J17" i="225"/>
  <c r="D17" i="225"/>
  <c r="K16" i="225"/>
  <c r="J16" i="225"/>
  <c r="D16" i="225"/>
  <c r="J15" i="225"/>
  <c r="D15" i="225"/>
  <c r="J14" i="225"/>
  <c r="N16" i="225" s="1"/>
  <c r="D14" i="225"/>
  <c r="K13" i="225"/>
  <c r="J13" i="225"/>
  <c r="D13" i="225"/>
  <c r="J12" i="225"/>
  <c r="D12" i="225"/>
  <c r="J11" i="225"/>
  <c r="N13" i="225" s="1"/>
  <c r="D11" i="225"/>
  <c r="K10" i="225"/>
  <c r="J10" i="225"/>
  <c r="D10" i="225"/>
  <c r="J9" i="225"/>
  <c r="D9" i="225"/>
  <c r="J8" i="225"/>
  <c r="D8" i="225"/>
  <c r="K7" i="225"/>
  <c r="J7" i="225"/>
  <c r="D7" i="225"/>
  <c r="J6" i="225"/>
  <c r="D6" i="225"/>
  <c r="J5" i="225"/>
  <c r="D5" i="225"/>
  <c r="K46" i="224"/>
  <c r="L49" i="224" s="1"/>
  <c r="D46" i="224"/>
  <c r="E47" i="224" s="1"/>
  <c r="D45" i="224"/>
  <c r="F57" i="224" s="1"/>
  <c r="D44" i="224"/>
  <c r="F56" i="224" s="1"/>
  <c r="K43" i="224"/>
  <c r="M55" i="224" s="1"/>
  <c r="D43" i="224"/>
  <c r="F55" i="224" s="1"/>
  <c r="D42" i="224"/>
  <c r="F54" i="224" s="1"/>
  <c r="D41" i="224"/>
  <c r="F53" i="224" s="1"/>
  <c r="K40" i="224"/>
  <c r="M52" i="224" s="1"/>
  <c r="D40" i="224"/>
  <c r="F52" i="224" s="1"/>
  <c r="D39" i="224"/>
  <c r="F51" i="224" s="1"/>
  <c r="D38" i="224"/>
  <c r="F50" i="224" s="1"/>
  <c r="K37" i="224"/>
  <c r="M49" i="224" s="1"/>
  <c r="J37" i="224"/>
  <c r="D37" i="224"/>
  <c r="J36" i="224"/>
  <c r="D36" i="224"/>
  <c r="F48" i="224" s="1"/>
  <c r="J35" i="224"/>
  <c r="D35" i="224"/>
  <c r="F47" i="224" s="1"/>
  <c r="K34" i="224"/>
  <c r="J34" i="224"/>
  <c r="D34" i="224"/>
  <c r="J33" i="224"/>
  <c r="D33" i="224"/>
  <c r="J32" i="224"/>
  <c r="D32" i="224"/>
  <c r="K31" i="224"/>
  <c r="J31" i="224"/>
  <c r="D31" i="224"/>
  <c r="J30" i="224"/>
  <c r="D30" i="224"/>
  <c r="J29" i="224"/>
  <c r="D29" i="224"/>
  <c r="K28" i="224"/>
  <c r="J28" i="224"/>
  <c r="D28" i="224"/>
  <c r="J27" i="224"/>
  <c r="D27" i="224"/>
  <c r="J26" i="224"/>
  <c r="D26" i="224"/>
  <c r="K25" i="224"/>
  <c r="J25" i="224"/>
  <c r="D25" i="224"/>
  <c r="J24" i="224"/>
  <c r="D24" i="224"/>
  <c r="J23" i="224"/>
  <c r="D23" i="224"/>
  <c r="K22" i="224"/>
  <c r="J22" i="224"/>
  <c r="D22" i="224"/>
  <c r="J21" i="224"/>
  <c r="D21" i="224"/>
  <c r="J20" i="224"/>
  <c r="D20" i="224"/>
  <c r="K19" i="224"/>
  <c r="J19" i="224"/>
  <c r="D19" i="224"/>
  <c r="J18" i="224"/>
  <c r="D18" i="224"/>
  <c r="J17" i="224"/>
  <c r="D17" i="224"/>
  <c r="K16" i="224"/>
  <c r="J16" i="224"/>
  <c r="D16" i="224"/>
  <c r="J15" i="224"/>
  <c r="D15" i="224"/>
  <c r="J14" i="224"/>
  <c r="D14" i="224"/>
  <c r="K13" i="224"/>
  <c r="J13" i="224"/>
  <c r="D13" i="224"/>
  <c r="J12" i="224"/>
  <c r="D12" i="224"/>
  <c r="J11" i="224"/>
  <c r="D11" i="224"/>
  <c r="K10" i="224"/>
  <c r="J10" i="224"/>
  <c r="D10" i="224"/>
  <c r="J9" i="224"/>
  <c r="D9" i="224"/>
  <c r="J8" i="224"/>
  <c r="D8" i="224"/>
  <c r="K7" i="224"/>
  <c r="J7" i="224"/>
  <c r="D7" i="224"/>
  <c r="J6" i="224"/>
  <c r="D6" i="224"/>
  <c r="J5" i="224"/>
  <c r="D5" i="224"/>
  <c r="K46" i="223"/>
  <c r="L49" i="223" s="1"/>
  <c r="D46" i="223"/>
  <c r="E47" i="223" s="1"/>
  <c r="D45" i="223"/>
  <c r="F57" i="223" s="1"/>
  <c r="D44" i="223"/>
  <c r="F56" i="223" s="1"/>
  <c r="K43" i="223"/>
  <c r="M55" i="223" s="1"/>
  <c r="D43" i="223"/>
  <c r="F55" i="223" s="1"/>
  <c r="D42" i="223"/>
  <c r="F54" i="223" s="1"/>
  <c r="D41" i="223"/>
  <c r="F53" i="223" s="1"/>
  <c r="K40" i="223"/>
  <c r="M52" i="223" s="1"/>
  <c r="D40" i="223"/>
  <c r="F52" i="223" s="1"/>
  <c r="D39" i="223"/>
  <c r="F51" i="223" s="1"/>
  <c r="D38" i="223"/>
  <c r="K37" i="223"/>
  <c r="M49" i="223" s="1"/>
  <c r="J37" i="223"/>
  <c r="D37" i="223"/>
  <c r="F49" i="223" s="1"/>
  <c r="J36" i="223"/>
  <c r="D36" i="223"/>
  <c r="F48" i="223" s="1"/>
  <c r="J35" i="223"/>
  <c r="D35" i="223"/>
  <c r="F47" i="223" s="1"/>
  <c r="K34" i="223"/>
  <c r="J34" i="223"/>
  <c r="D34" i="223"/>
  <c r="J33" i="223"/>
  <c r="D33" i="223"/>
  <c r="J32" i="223"/>
  <c r="D32" i="223"/>
  <c r="K31" i="223"/>
  <c r="J31" i="223"/>
  <c r="D31" i="223"/>
  <c r="J30" i="223"/>
  <c r="D30" i="223"/>
  <c r="J29" i="223"/>
  <c r="D29" i="223"/>
  <c r="K28" i="223"/>
  <c r="J28" i="223"/>
  <c r="D28" i="223"/>
  <c r="J27" i="223"/>
  <c r="D27" i="223"/>
  <c r="J26" i="223"/>
  <c r="D26" i="223"/>
  <c r="K25" i="223"/>
  <c r="J25" i="223"/>
  <c r="D25" i="223"/>
  <c r="J24" i="223"/>
  <c r="D24" i="223"/>
  <c r="J23" i="223"/>
  <c r="D23" i="223"/>
  <c r="K22" i="223"/>
  <c r="J22" i="223"/>
  <c r="D22" i="223"/>
  <c r="J21" i="223"/>
  <c r="D21" i="223"/>
  <c r="J20" i="223"/>
  <c r="D20" i="223"/>
  <c r="K19" i="223"/>
  <c r="J19" i="223"/>
  <c r="D19" i="223"/>
  <c r="J18" i="223"/>
  <c r="D18" i="223"/>
  <c r="J17" i="223"/>
  <c r="D17" i="223"/>
  <c r="K16" i="223"/>
  <c r="J16" i="223"/>
  <c r="D16" i="223"/>
  <c r="J15" i="223"/>
  <c r="D15" i="223"/>
  <c r="J14" i="223"/>
  <c r="D14" i="223"/>
  <c r="K13" i="223"/>
  <c r="J13" i="223"/>
  <c r="D13" i="223"/>
  <c r="J12" i="223"/>
  <c r="D12" i="223"/>
  <c r="J11" i="223"/>
  <c r="D11" i="223"/>
  <c r="K10" i="223"/>
  <c r="J10" i="223"/>
  <c r="D10" i="223"/>
  <c r="J9" i="223"/>
  <c r="D9" i="223"/>
  <c r="J8" i="223"/>
  <c r="D8" i="223"/>
  <c r="K7" i="223"/>
  <c r="J7" i="223"/>
  <c r="D7" i="223"/>
  <c r="J6" i="223"/>
  <c r="D6" i="223"/>
  <c r="J5" i="223"/>
  <c r="D5" i="223"/>
  <c r="K46" i="222"/>
  <c r="L49" i="222" s="1"/>
  <c r="D46" i="222"/>
  <c r="E47" i="222" s="1"/>
  <c r="D45" i="222"/>
  <c r="F57" i="222" s="1"/>
  <c r="D44" i="222"/>
  <c r="F56" i="222" s="1"/>
  <c r="K43" i="222"/>
  <c r="M55" i="222" s="1"/>
  <c r="D43" i="222"/>
  <c r="F55" i="222" s="1"/>
  <c r="D42" i="222"/>
  <c r="F54" i="222" s="1"/>
  <c r="D41" i="222"/>
  <c r="F53" i="222" s="1"/>
  <c r="K40" i="222"/>
  <c r="M52" i="222" s="1"/>
  <c r="D40" i="222"/>
  <c r="F52" i="222" s="1"/>
  <c r="D39" i="222"/>
  <c r="F51" i="222" s="1"/>
  <c r="D38" i="222"/>
  <c r="F50" i="222" s="1"/>
  <c r="K37" i="222"/>
  <c r="M49" i="222" s="1"/>
  <c r="J37" i="222"/>
  <c r="D37" i="222"/>
  <c r="F49" i="222" s="1"/>
  <c r="J36" i="222"/>
  <c r="D36" i="222"/>
  <c r="F48" i="222" s="1"/>
  <c r="J35" i="222"/>
  <c r="D35" i="222"/>
  <c r="F47" i="222" s="1"/>
  <c r="K34" i="222"/>
  <c r="J34" i="222"/>
  <c r="D34" i="222"/>
  <c r="J33" i="222"/>
  <c r="D33" i="222"/>
  <c r="J32" i="222"/>
  <c r="D32" i="222"/>
  <c r="K31" i="222"/>
  <c r="J31" i="222"/>
  <c r="D31" i="222"/>
  <c r="J30" i="222"/>
  <c r="D30" i="222"/>
  <c r="J29" i="222"/>
  <c r="D29" i="222"/>
  <c r="K28" i="222"/>
  <c r="J28" i="222"/>
  <c r="D28" i="222"/>
  <c r="J27" i="222"/>
  <c r="D27" i="222"/>
  <c r="J26" i="222"/>
  <c r="D26" i="222"/>
  <c r="K25" i="222"/>
  <c r="J25" i="222"/>
  <c r="D25" i="222"/>
  <c r="J24" i="222"/>
  <c r="D24" i="222"/>
  <c r="J23" i="222"/>
  <c r="D23" i="222"/>
  <c r="K22" i="222"/>
  <c r="J22" i="222"/>
  <c r="D22" i="222"/>
  <c r="J21" i="222"/>
  <c r="D21" i="222"/>
  <c r="J20" i="222"/>
  <c r="D20" i="222"/>
  <c r="K19" i="222"/>
  <c r="J19" i="222"/>
  <c r="D19" i="222"/>
  <c r="J18" i="222"/>
  <c r="D18" i="222"/>
  <c r="J17" i="222"/>
  <c r="D17" i="222"/>
  <c r="K16" i="222"/>
  <c r="J16" i="222"/>
  <c r="D16" i="222"/>
  <c r="J15" i="222"/>
  <c r="D15" i="222"/>
  <c r="J14" i="222"/>
  <c r="D14" i="222"/>
  <c r="K13" i="222"/>
  <c r="J13" i="222"/>
  <c r="D13" i="222"/>
  <c r="J12" i="222"/>
  <c r="D12" i="222"/>
  <c r="J11" i="222"/>
  <c r="D11" i="222"/>
  <c r="K10" i="222"/>
  <c r="J10" i="222"/>
  <c r="D10" i="222"/>
  <c r="J9" i="222"/>
  <c r="D9" i="222"/>
  <c r="J8" i="222"/>
  <c r="D8" i="222"/>
  <c r="K7" i="222"/>
  <c r="J7" i="222"/>
  <c r="D7" i="222"/>
  <c r="J6" i="222"/>
  <c r="D6" i="222"/>
  <c r="J5" i="222"/>
  <c r="D5" i="222"/>
  <c r="L46" i="226" l="1"/>
  <c r="M55" i="226"/>
  <c r="B49" i="227"/>
  <c r="C58" i="227"/>
  <c r="A28" i="226"/>
  <c r="J15" i="221"/>
  <c r="J39" i="221"/>
  <c r="M40" i="225"/>
  <c r="E41" i="226"/>
  <c r="F34" i="223"/>
  <c r="F37" i="224"/>
  <c r="M34" i="225"/>
  <c r="F22" i="224"/>
  <c r="F25" i="225"/>
  <c r="F40" i="223"/>
  <c r="A40" i="223"/>
  <c r="C52" i="223" s="1"/>
  <c r="F50" i="223"/>
  <c r="F27" i="224"/>
  <c r="M19" i="225"/>
  <c r="F34" i="224"/>
  <c r="M31" i="225"/>
  <c r="F19" i="224"/>
  <c r="F29" i="224"/>
  <c r="B16" i="227"/>
  <c r="F40" i="224"/>
  <c r="M37" i="225"/>
  <c r="F44" i="222"/>
  <c r="D38" i="221"/>
  <c r="F50" i="221" s="1"/>
  <c r="J38" i="221"/>
  <c r="J44" i="221"/>
  <c r="F43" i="225"/>
  <c r="F29" i="222"/>
  <c r="M34" i="223"/>
  <c r="M19" i="224"/>
  <c r="F25" i="224"/>
  <c r="F30" i="224"/>
  <c r="F43" i="224"/>
  <c r="N37" i="222"/>
  <c r="F17" i="223"/>
  <c r="F43" i="223"/>
  <c r="F20" i="224"/>
  <c r="M22" i="224"/>
  <c r="F28" i="224"/>
  <c r="F31" i="225"/>
  <c r="M43" i="225"/>
  <c r="L40" i="226"/>
  <c r="M49" i="226"/>
  <c r="O16" i="226"/>
  <c r="O43" i="227"/>
  <c r="F30" i="222"/>
  <c r="E39" i="222"/>
  <c r="A28" i="223"/>
  <c r="F23" i="224"/>
  <c r="M25" i="224"/>
  <c r="E38" i="224"/>
  <c r="F49" i="224"/>
  <c r="F34" i="225"/>
  <c r="M46" i="225"/>
  <c r="J40" i="221"/>
  <c r="J43" i="221"/>
  <c r="F46" i="225"/>
  <c r="D46" i="221"/>
  <c r="E47" i="221" s="1"/>
  <c r="J46" i="221"/>
  <c r="J41" i="221"/>
  <c r="J42" i="221"/>
  <c r="J45" i="221"/>
  <c r="O43" i="226"/>
  <c r="O40" i="227"/>
  <c r="A22" i="226"/>
  <c r="B22" i="226" s="1"/>
  <c r="N34" i="222"/>
  <c r="J29" i="221"/>
  <c r="J31" i="221"/>
  <c r="E42" i="222"/>
  <c r="O13" i="227"/>
  <c r="E31" i="224"/>
  <c r="E40" i="223"/>
  <c r="O10" i="226"/>
  <c r="N46" i="225"/>
  <c r="O49" i="225" s="1"/>
  <c r="L43" i="225"/>
  <c r="E43" i="224"/>
  <c r="A43" i="223"/>
  <c r="C55" i="223" s="1"/>
  <c r="A43" i="222"/>
  <c r="C55" i="222" s="1"/>
  <c r="D42" i="221"/>
  <c r="D44" i="221"/>
  <c r="F56" i="221" s="1"/>
  <c r="N43" i="222"/>
  <c r="E19" i="223"/>
  <c r="E37" i="223"/>
  <c r="M43" i="223"/>
  <c r="E37" i="224"/>
  <c r="L40" i="224"/>
  <c r="A43" i="224"/>
  <c r="C55" i="224" s="1"/>
  <c r="E44" i="224"/>
  <c r="O19" i="227"/>
  <c r="E45" i="222"/>
  <c r="N7" i="224"/>
  <c r="A28" i="224"/>
  <c r="A10" i="225"/>
  <c r="E28" i="225"/>
  <c r="O10" i="227"/>
  <c r="E38" i="222"/>
  <c r="E38" i="223"/>
  <c r="M46" i="222"/>
  <c r="N37" i="223"/>
  <c r="F46" i="223"/>
  <c r="E34" i="224"/>
  <c r="L37" i="223"/>
  <c r="N43" i="223"/>
  <c r="L43" i="224"/>
  <c r="L37" i="225"/>
  <c r="E7" i="226"/>
  <c r="O16" i="227"/>
  <c r="O46" i="227"/>
  <c r="E33" i="223"/>
  <c r="L34" i="223"/>
  <c r="L40" i="223"/>
  <c r="L43" i="223"/>
  <c r="L46" i="223"/>
  <c r="N37" i="224"/>
  <c r="F46" i="224"/>
  <c r="L46" i="225"/>
  <c r="O34" i="227"/>
  <c r="B10" i="227"/>
  <c r="O22" i="227"/>
  <c r="O25" i="227"/>
  <c r="O37" i="227"/>
  <c r="C25" i="227"/>
  <c r="B25" i="227"/>
  <c r="C34" i="227"/>
  <c r="B34" i="227"/>
  <c r="C22" i="227"/>
  <c r="B22" i="227"/>
  <c r="C40" i="227"/>
  <c r="B40" i="227"/>
  <c r="C28" i="227"/>
  <c r="B28" i="227"/>
  <c r="B13" i="227"/>
  <c r="C46" i="227"/>
  <c r="B46" i="227"/>
  <c r="C31" i="227"/>
  <c r="B31" i="227"/>
  <c r="C43" i="227"/>
  <c r="B43" i="227"/>
  <c r="C37" i="227"/>
  <c r="B37" i="227"/>
  <c r="C19" i="227"/>
  <c r="B19" i="227"/>
  <c r="E13" i="226"/>
  <c r="A40" i="226"/>
  <c r="C52" i="226" s="1"/>
  <c r="E6" i="226"/>
  <c r="O37" i="226"/>
  <c r="O40" i="226"/>
  <c r="O31" i="226"/>
  <c r="O34" i="226"/>
  <c r="O25" i="226"/>
  <c r="O28" i="226"/>
  <c r="O19" i="226"/>
  <c r="A16" i="226"/>
  <c r="E14" i="226"/>
  <c r="F27" i="226"/>
  <c r="E15" i="226"/>
  <c r="F46" i="226"/>
  <c r="E46" i="226"/>
  <c r="F34" i="226"/>
  <c r="E34" i="226"/>
  <c r="F22" i="226"/>
  <c r="E22" i="226"/>
  <c r="C43" i="226"/>
  <c r="C37" i="226"/>
  <c r="C31" i="226"/>
  <c r="B31" i="226"/>
  <c r="B25" i="226"/>
  <c r="A13" i="226"/>
  <c r="B13" i="226" s="1"/>
  <c r="O46" i="226"/>
  <c r="O22" i="226"/>
  <c r="M25" i="226"/>
  <c r="L25" i="226"/>
  <c r="A46" i="226"/>
  <c r="M43" i="226"/>
  <c r="L43" i="226"/>
  <c r="M31" i="226"/>
  <c r="L31" i="226"/>
  <c r="M19" i="226"/>
  <c r="L19" i="226"/>
  <c r="F24" i="226"/>
  <c r="M37" i="226"/>
  <c r="L37" i="226"/>
  <c r="L28" i="226"/>
  <c r="E16" i="226"/>
  <c r="A34" i="226"/>
  <c r="B37" i="226" s="1"/>
  <c r="B28" i="226"/>
  <c r="F40" i="226"/>
  <c r="E40" i="226"/>
  <c r="F28" i="226"/>
  <c r="E28" i="226"/>
  <c r="F26" i="226"/>
  <c r="F17" i="226"/>
  <c r="A7" i="226"/>
  <c r="B10" i="226" s="1"/>
  <c r="L34" i="226"/>
  <c r="L22" i="226"/>
  <c r="E35" i="226"/>
  <c r="E17" i="226"/>
  <c r="O13" i="226"/>
  <c r="F20" i="222"/>
  <c r="N31" i="223"/>
  <c r="L46" i="224"/>
  <c r="A37" i="224"/>
  <c r="C49" i="224" s="1"/>
  <c r="E36" i="224"/>
  <c r="E40" i="224"/>
  <c r="E41" i="224"/>
  <c r="E46" i="224"/>
  <c r="N7" i="222"/>
  <c r="E9" i="222"/>
  <c r="F21" i="222"/>
  <c r="F45" i="222"/>
  <c r="E43" i="222"/>
  <c r="M40" i="223"/>
  <c r="M46" i="223"/>
  <c r="L31" i="224"/>
  <c r="A34" i="224"/>
  <c r="E35" i="224"/>
  <c r="A40" i="224"/>
  <c r="C52" i="224" s="1"/>
  <c r="E39" i="224"/>
  <c r="A46" i="224"/>
  <c r="E45" i="224"/>
  <c r="N46" i="224"/>
  <c r="O49" i="224" s="1"/>
  <c r="N43" i="225"/>
  <c r="E46" i="225"/>
  <c r="K40" i="221"/>
  <c r="M52" i="221" s="1"/>
  <c r="E42" i="224"/>
  <c r="D43" i="221"/>
  <c r="F55" i="221" s="1"/>
  <c r="M43" i="224"/>
  <c r="N40" i="224"/>
  <c r="D41" i="221"/>
  <c r="F53" i="221" s="1"/>
  <c r="N46" i="222"/>
  <c r="O49" i="222" s="1"/>
  <c r="E46" i="222"/>
  <c r="N34" i="223"/>
  <c r="N40" i="223"/>
  <c r="N46" i="223"/>
  <c r="O49" i="223" s="1"/>
  <c r="A7" i="224"/>
  <c r="N10" i="224"/>
  <c r="M37" i="224"/>
  <c r="N43" i="224"/>
  <c r="A37" i="225"/>
  <c r="C49" i="225" s="1"/>
  <c r="J26" i="221"/>
  <c r="N19" i="223"/>
  <c r="L25" i="224"/>
  <c r="M22" i="222"/>
  <c r="M34" i="222"/>
  <c r="N13" i="223"/>
  <c r="E15" i="223"/>
  <c r="E6" i="224"/>
  <c r="N16" i="224"/>
  <c r="A25" i="224"/>
  <c r="A19" i="225"/>
  <c r="E11" i="225"/>
  <c r="F23" i="222"/>
  <c r="F31" i="223"/>
  <c r="E22" i="225"/>
  <c r="J24" i="221"/>
  <c r="M19" i="223"/>
  <c r="K13" i="221"/>
  <c r="J9" i="221"/>
  <c r="J11" i="221"/>
  <c r="A13" i="223"/>
  <c r="J8" i="221"/>
  <c r="J10" i="221"/>
  <c r="N7" i="223"/>
  <c r="L25" i="223"/>
  <c r="L19" i="223"/>
  <c r="E25" i="223"/>
  <c r="M31" i="223"/>
  <c r="F37" i="223"/>
  <c r="L22" i="223"/>
  <c r="J27" i="221"/>
  <c r="L28" i="223"/>
  <c r="M37" i="223"/>
  <c r="J14" i="221"/>
  <c r="M25" i="223"/>
  <c r="E18" i="223"/>
  <c r="F22" i="223"/>
  <c r="E28" i="223"/>
  <c r="M28" i="223"/>
  <c r="J12" i="221"/>
  <c r="J13" i="221"/>
  <c r="L13" i="223"/>
  <c r="N16" i="223"/>
  <c r="A19" i="223"/>
  <c r="F18" i="223"/>
  <c r="N22" i="223"/>
  <c r="N28" i="223"/>
  <c r="L31" i="223"/>
  <c r="J16" i="221"/>
  <c r="J7" i="221"/>
  <c r="D13" i="221"/>
  <c r="E14" i="221" s="1"/>
  <c r="D27" i="221"/>
  <c r="E28" i="221" s="1"/>
  <c r="N10" i="223"/>
  <c r="E11" i="223"/>
  <c r="E16" i="223"/>
  <c r="N25" i="223"/>
  <c r="E26" i="223"/>
  <c r="N13" i="224"/>
  <c r="A13" i="224"/>
  <c r="N19" i="224"/>
  <c r="M34" i="224"/>
  <c r="L22" i="224"/>
  <c r="L19" i="224"/>
  <c r="E25" i="224"/>
  <c r="E27" i="224"/>
  <c r="E10" i="224"/>
  <c r="F18" i="224"/>
  <c r="E22" i="224"/>
  <c r="N22" i="224"/>
  <c r="E26" i="224"/>
  <c r="A31" i="224"/>
  <c r="E30" i="224"/>
  <c r="F31" i="224"/>
  <c r="M31" i="224"/>
  <c r="L34" i="224"/>
  <c r="L37" i="224"/>
  <c r="E23" i="224"/>
  <c r="M46" i="224"/>
  <c r="F26" i="224"/>
  <c r="F17" i="224"/>
  <c r="A22" i="224"/>
  <c r="E21" i="224"/>
  <c r="N25" i="224"/>
  <c r="E29" i="224"/>
  <c r="N31" i="224"/>
  <c r="E33" i="224"/>
  <c r="M40" i="224"/>
  <c r="A10" i="224"/>
  <c r="E20" i="224"/>
  <c r="E24" i="224"/>
  <c r="L28" i="224"/>
  <c r="E28" i="224"/>
  <c r="N28" i="224"/>
  <c r="E32" i="224"/>
  <c r="N34" i="224"/>
  <c r="E34" i="225"/>
  <c r="N37" i="225"/>
  <c r="N40" i="225"/>
  <c r="F40" i="225"/>
  <c r="N34" i="225"/>
  <c r="E40" i="225"/>
  <c r="F37" i="225"/>
  <c r="L40" i="225"/>
  <c r="E15" i="225"/>
  <c r="E9" i="225"/>
  <c r="N10" i="225"/>
  <c r="O13" i="225" s="1"/>
  <c r="A13" i="225"/>
  <c r="A7" i="225"/>
  <c r="E7" i="225"/>
  <c r="E8" i="225"/>
  <c r="L10" i="225"/>
  <c r="L13" i="225"/>
  <c r="L19" i="225"/>
  <c r="L22" i="225"/>
  <c r="L25" i="225"/>
  <c r="L28" i="225"/>
  <c r="L31" i="225"/>
  <c r="E10" i="225"/>
  <c r="N25" i="225"/>
  <c r="O25" i="225" s="1"/>
  <c r="N28" i="225"/>
  <c r="N31" i="225"/>
  <c r="E13" i="225"/>
  <c r="A16" i="225"/>
  <c r="E16" i="225"/>
  <c r="N19" i="225"/>
  <c r="O19" i="225" s="1"/>
  <c r="A25" i="225"/>
  <c r="A31" i="225"/>
  <c r="L34" i="225"/>
  <c r="L13" i="222"/>
  <c r="N13" i="222"/>
  <c r="E15" i="222"/>
  <c r="E16" i="222"/>
  <c r="A7" i="222"/>
  <c r="E13" i="222"/>
  <c r="J23" i="221"/>
  <c r="E21" i="222"/>
  <c r="E24" i="222"/>
  <c r="N22" i="222"/>
  <c r="F35" i="222"/>
  <c r="J17" i="221"/>
  <c r="F36" i="222"/>
  <c r="J36" i="221"/>
  <c r="F39" i="222"/>
  <c r="E30" i="222"/>
  <c r="A40" i="222"/>
  <c r="C52" i="222" s="1"/>
  <c r="D39" i="221"/>
  <c r="A31" i="222"/>
  <c r="N40" i="222"/>
  <c r="O40" i="222" s="1"/>
  <c r="E40" i="222"/>
  <c r="F21" i="221"/>
  <c r="E22" i="221"/>
  <c r="J5" i="221"/>
  <c r="E12" i="221"/>
  <c r="J18" i="221"/>
  <c r="J21" i="221"/>
  <c r="J22" i="221"/>
  <c r="J25" i="221"/>
  <c r="J30" i="221"/>
  <c r="J32" i="221"/>
  <c r="E7" i="222"/>
  <c r="A16" i="222"/>
  <c r="A19" i="222"/>
  <c r="E18" i="222"/>
  <c r="E23" i="222"/>
  <c r="L25" i="222"/>
  <c r="E27" i="222"/>
  <c r="N31" i="222"/>
  <c r="E34" i="222"/>
  <c r="A22" i="221"/>
  <c r="K7" i="221"/>
  <c r="K19" i="221"/>
  <c r="D31" i="221"/>
  <c r="E31" i="221" s="1"/>
  <c r="J34" i="221"/>
  <c r="N10" i="222"/>
  <c r="F17" i="222"/>
  <c r="L19" i="222"/>
  <c r="E22" i="222"/>
  <c r="A28" i="222"/>
  <c r="F27" i="222"/>
  <c r="E31" i="222"/>
  <c r="E33" i="222"/>
  <c r="E36" i="222"/>
  <c r="F38" i="222"/>
  <c r="F41" i="222"/>
  <c r="F42" i="222"/>
  <c r="F43" i="222"/>
  <c r="K10" i="221"/>
  <c r="E19" i="222"/>
  <c r="E28" i="222"/>
  <c r="K16" i="221"/>
  <c r="D29" i="221"/>
  <c r="E30" i="221" s="1"/>
  <c r="L10" i="222"/>
  <c r="E12" i="222"/>
  <c r="L16" i="222"/>
  <c r="N19" i="222"/>
  <c r="F22" i="222"/>
  <c r="N25" i="222"/>
  <c r="N28" i="222"/>
  <c r="F31" i="222"/>
  <c r="F32" i="222"/>
  <c r="F33" i="222"/>
  <c r="L37" i="222"/>
  <c r="L16" i="224"/>
  <c r="F33" i="225"/>
  <c r="E33" i="225"/>
  <c r="F41" i="225"/>
  <c r="E41" i="225"/>
  <c r="E12" i="224"/>
  <c r="L13" i="224"/>
  <c r="E14" i="224"/>
  <c r="E16" i="224"/>
  <c r="M28" i="224"/>
  <c r="O16" i="225"/>
  <c r="E15" i="224"/>
  <c r="F17" i="225"/>
  <c r="E17" i="225"/>
  <c r="F21" i="225"/>
  <c r="E21" i="225"/>
  <c r="F23" i="225"/>
  <c r="E23" i="225"/>
  <c r="F27" i="225"/>
  <c r="E27" i="225"/>
  <c r="F29" i="225"/>
  <c r="E29" i="225"/>
  <c r="F35" i="225"/>
  <c r="E35" i="225"/>
  <c r="F45" i="225"/>
  <c r="E45" i="225"/>
  <c r="E7" i="224"/>
  <c r="E9" i="224"/>
  <c r="L10" i="224"/>
  <c r="E11" i="224"/>
  <c r="E13" i="224"/>
  <c r="A16" i="224"/>
  <c r="A19" i="224"/>
  <c r="E19" i="224"/>
  <c r="F21" i="224"/>
  <c r="F24" i="224"/>
  <c r="N7" i="225"/>
  <c r="F18" i="225"/>
  <c r="E18" i="225"/>
  <c r="E19" i="225"/>
  <c r="F20" i="225"/>
  <c r="E20" i="225"/>
  <c r="A22" i="225"/>
  <c r="F24" i="225"/>
  <c r="E24" i="225"/>
  <c r="E25" i="225"/>
  <c r="F26" i="225"/>
  <c r="E26" i="225"/>
  <c r="A28" i="225"/>
  <c r="F30" i="225"/>
  <c r="E30" i="225"/>
  <c r="E31" i="225"/>
  <c r="F32" i="225"/>
  <c r="E32" i="225"/>
  <c r="A34" i="225"/>
  <c r="F36" i="225"/>
  <c r="E36" i="225"/>
  <c r="E37" i="225"/>
  <c r="F38" i="225"/>
  <c r="E38" i="225"/>
  <c r="A40" i="225"/>
  <c r="C52" i="225" s="1"/>
  <c r="F42" i="225"/>
  <c r="E42" i="225"/>
  <c r="E43" i="225"/>
  <c r="F44" i="225"/>
  <c r="E44" i="225"/>
  <c r="A46" i="225"/>
  <c r="F39" i="225"/>
  <c r="E39" i="225"/>
  <c r="A43" i="225"/>
  <c r="C55" i="225" s="1"/>
  <c r="E8" i="224"/>
  <c r="E17" i="224"/>
  <c r="E18" i="224"/>
  <c r="E6" i="225"/>
  <c r="M28" i="225"/>
  <c r="L16" i="225"/>
  <c r="F32" i="224"/>
  <c r="F33" i="224"/>
  <c r="F35" i="224"/>
  <c r="F36" i="224"/>
  <c r="F38" i="224"/>
  <c r="F39" i="224"/>
  <c r="F41" i="224"/>
  <c r="F42" i="224"/>
  <c r="F44" i="224"/>
  <c r="F45" i="224"/>
  <c r="F19" i="225"/>
  <c r="F22" i="225"/>
  <c r="M22" i="225"/>
  <c r="M25" i="225"/>
  <c r="F28" i="225"/>
  <c r="E12" i="225"/>
  <c r="E14" i="225"/>
  <c r="E9" i="223"/>
  <c r="A10" i="223"/>
  <c r="F30" i="223"/>
  <c r="E31" i="223"/>
  <c r="E30" i="223"/>
  <c r="D19" i="221"/>
  <c r="E20" i="221" s="1"/>
  <c r="E21" i="221"/>
  <c r="E23" i="221"/>
  <c r="F28" i="221"/>
  <c r="M25" i="222"/>
  <c r="L28" i="222"/>
  <c r="M28" i="222"/>
  <c r="F34" i="222"/>
  <c r="A7" i="223"/>
  <c r="F21" i="223"/>
  <c r="E22" i="223"/>
  <c r="D6" i="221"/>
  <c r="E6" i="221" s="1"/>
  <c r="J6" i="221"/>
  <c r="D15" i="221"/>
  <c r="E16" i="221" s="1"/>
  <c r="D17" i="221"/>
  <c r="E18" i="221" s="1"/>
  <c r="J19" i="221"/>
  <c r="J20" i="221"/>
  <c r="K22" i="221"/>
  <c r="F23" i="221"/>
  <c r="D24" i="221"/>
  <c r="K25" i="221"/>
  <c r="D26" i="221"/>
  <c r="K28" i="221"/>
  <c r="J28" i="221"/>
  <c r="F30" i="221"/>
  <c r="J33" i="221"/>
  <c r="K34" i="221"/>
  <c r="D33" i="221"/>
  <c r="A34" i="221" s="1"/>
  <c r="D40" i="221"/>
  <c r="F52" i="221" s="1"/>
  <c r="K46" i="221"/>
  <c r="D45" i="221"/>
  <c r="F57" i="221" s="1"/>
  <c r="F18" i="222"/>
  <c r="E6" i="222"/>
  <c r="E14" i="222"/>
  <c r="E25" i="222"/>
  <c r="F25" i="222"/>
  <c r="M37" i="222"/>
  <c r="E7" i="223"/>
  <c r="E8" i="223"/>
  <c r="E13" i="223"/>
  <c r="E14" i="223"/>
  <c r="F25" i="223"/>
  <c r="E21" i="223"/>
  <c r="F23" i="223"/>
  <c r="A25" i="223"/>
  <c r="E24" i="223"/>
  <c r="A31" i="223"/>
  <c r="F32" i="223"/>
  <c r="A34" i="223"/>
  <c r="E32" i="223"/>
  <c r="F35" i="223"/>
  <c r="A37" i="223"/>
  <c r="C49" i="223" s="1"/>
  <c r="E36" i="223"/>
  <c r="F42" i="223"/>
  <c r="E43" i="223"/>
  <c r="E42" i="223"/>
  <c r="F45" i="223"/>
  <c r="E46" i="223"/>
  <c r="F34" i="221"/>
  <c r="F33" i="223"/>
  <c r="E34" i="223"/>
  <c r="F44" i="223"/>
  <c r="A46" i="223"/>
  <c r="E44" i="223"/>
  <c r="F32" i="221"/>
  <c r="E17" i="223"/>
  <c r="F28" i="223"/>
  <c r="D8" i="221"/>
  <c r="D10" i="221"/>
  <c r="E10" i="221" s="1"/>
  <c r="J35" i="221"/>
  <c r="D35" i="221"/>
  <c r="K37" i="221"/>
  <c r="M49" i="221" s="1"/>
  <c r="J37" i="221"/>
  <c r="D37" i="221"/>
  <c r="E10" i="222"/>
  <c r="N16" i="222"/>
  <c r="F19" i="222"/>
  <c r="F24" i="222"/>
  <c r="E26" i="222"/>
  <c r="E35" i="222"/>
  <c r="E37" i="222"/>
  <c r="F37" i="222"/>
  <c r="L40" i="222"/>
  <c r="M40" i="222"/>
  <c r="F46" i="222"/>
  <c r="E10" i="223"/>
  <c r="E12" i="223"/>
  <c r="L16" i="223"/>
  <c r="F19" i="223"/>
  <c r="F20" i="223"/>
  <c r="A22" i="223"/>
  <c r="E20" i="223"/>
  <c r="E23" i="223"/>
  <c r="E35" i="223"/>
  <c r="E45" i="223"/>
  <c r="K31" i="221"/>
  <c r="K43" i="221"/>
  <c r="M55" i="221" s="1"/>
  <c r="E8" i="222"/>
  <c r="A13" i="222"/>
  <c r="E17" i="222"/>
  <c r="A22" i="222"/>
  <c r="F26" i="222"/>
  <c r="E29" i="222"/>
  <c r="L31" i="222"/>
  <c r="A34" i="222"/>
  <c r="E41" i="222"/>
  <c r="L43" i="222"/>
  <c r="A46" i="222"/>
  <c r="E6" i="223"/>
  <c r="A16" i="223"/>
  <c r="F27" i="223"/>
  <c r="F29" i="223"/>
  <c r="F39" i="223"/>
  <c r="F41" i="223"/>
  <c r="A10" i="222"/>
  <c r="E11" i="222"/>
  <c r="M19" i="222"/>
  <c r="E20" i="222"/>
  <c r="L22" i="222"/>
  <c r="A25" i="222"/>
  <c r="F28" i="222"/>
  <c r="M31" i="222"/>
  <c r="E32" i="222"/>
  <c r="L34" i="222"/>
  <c r="A37" i="222"/>
  <c r="C49" i="222" s="1"/>
  <c r="F40" i="222"/>
  <c r="M43" i="222"/>
  <c r="E44" i="222"/>
  <c r="L46" i="222"/>
  <c r="L10" i="223"/>
  <c r="M22" i="223"/>
  <c r="F24" i="223"/>
  <c r="F26" i="223"/>
  <c r="E27" i="223"/>
  <c r="E29" i="223"/>
  <c r="F36" i="223"/>
  <c r="F38" i="223"/>
  <c r="E39" i="223"/>
  <c r="E41" i="223"/>
  <c r="D46" i="65"/>
  <c r="E47" i="65" s="1"/>
  <c r="D46" i="66"/>
  <c r="E47" i="66" s="1"/>
  <c r="D46" i="68"/>
  <c r="E47" i="68" s="1"/>
  <c r="D46" i="69"/>
  <c r="E47" i="69" s="1"/>
  <c r="D46" i="13"/>
  <c r="E47" i="13" s="1"/>
  <c r="D46" i="41"/>
  <c r="E47" i="41" s="1"/>
  <c r="D46" i="42"/>
  <c r="E47" i="42" s="1"/>
  <c r="D46" i="43"/>
  <c r="E47" i="43" s="1"/>
  <c r="D46" i="218"/>
  <c r="E47" i="218" s="1"/>
  <c r="D46" i="217"/>
  <c r="E47" i="217" s="1"/>
  <c r="D46" i="211"/>
  <c r="E47" i="211" s="1"/>
  <c r="D46" i="219"/>
  <c r="E47" i="219" s="1"/>
  <c r="D46" i="76"/>
  <c r="E47" i="76" s="1"/>
  <c r="D46" i="77"/>
  <c r="E47" i="77" s="1"/>
  <c r="D46" i="78"/>
  <c r="E47" i="78" s="1"/>
  <c r="D46" i="79"/>
  <c r="E47" i="79" s="1"/>
  <c r="D46" i="32"/>
  <c r="E47" i="32" s="1"/>
  <c r="D46" i="75"/>
  <c r="E47" i="75" s="1"/>
  <c r="D46" i="216"/>
  <c r="E47" i="216" s="1"/>
  <c r="D46" i="55"/>
  <c r="E47" i="55" s="1"/>
  <c r="D46" i="56"/>
  <c r="E47" i="56" s="1"/>
  <c r="D46" i="58"/>
  <c r="E47" i="58" s="1"/>
  <c r="D46" i="59"/>
  <c r="E47" i="59" s="1"/>
  <c r="D46" i="27"/>
  <c r="E47" i="27" s="1"/>
  <c r="D46" i="28"/>
  <c r="E47" i="28" s="1"/>
  <c r="D46" i="29"/>
  <c r="E47" i="29" s="1"/>
  <c r="D46" i="214"/>
  <c r="E47" i="214" s="1"/>
  <c r="D46" i="215"/>
  <c r="E47" i="215" s="1"/>
  <c r="D46" i="118"/>
  <c r="E47" i="118" s="1"/>
  <c r="D46" i="119"/>
  <c r="E47" i="119" s="1"/>
  <c r="D46" i="7"/>
  <c r="E47" i="7" s="1"/>
  <c r="D46" i="35"/>
  <c r="E47" i="35" s="1"/>
  <c r="D46" i="36"/>
  <c r="E47" i="36" s="1"/>
  <c r="D46" i="3"/>
  <c r="E47" i="3" s="1"/>
  <c r="D46" i="44"/>
  <c r="E47" i="44" s="1"/>
  <c r="D46" i="45"/>
  <c r="E47" i="45" s="1"/>
  <c r="D46" i="46"/>
  <c r="E47" i="46" s="1"/>
  <c r="D46" i="5"/>
  <c r="E47" i="5" s="1"/>
  <c r="D46" i="6"/>
  <c r="E47" i="6" s="1"/>
  <c r="D46" i="8"/>
  <c r="E47" i="8" s="1"/>
  <c r="D46" i="9"/>
  <c r="E47" i="9" s="1"/>
  <c r="D46" i="11"/>
  <c r="E47" i="11" s="1"/>
  <c r="D46" i="12"/>
  <c r="E47" i="12" s="1"/>
  <c r="D46" i="31"/>
  <c r="E47" i="31" s="1"/>
  <c r="D46" i="38"/>
  <c r="E47" i="38" s="1"/>
  <c r="D46" i="25"/>
  <c r="E47" i="25" s="1"/>
  <c r="D46" i="33"/>
  <c r="E47" i="33" s="1"/>
  <c r="D46" i="37"/>
  <c r="E47" i="37" s="1"/>
  <c r="D46" i="39"/>
  <c r="E47" i="39" s="1"/>
  <c r="D46" i="16"/>
  <c r="E47" i="16" s="1"/>
  <c r="D46" i="17"/>
  <c r="E47" i="17" s="1"/>
  <c r="D46" i="18"/>
  <c r="E47" i="18" s="1"/>
  <c r="D46" i="19"/>
  <c r="E47" i="19" s="1"/>
  <c r="D46" i="21"/>
  <c r="E47" i="21" s="1"/>
  <c r="D46" i="22"/>
  <c r="E47" i="22" s="1"/>
  <c r="D46" i="23"/>
  <c r="E47" i="23" s="1"/>
  <c r="D46" i="24"/>
  <c r="E47" i="24" s="1"/>
  <c r="D46" i="48"/>
  <c r="E47" i="48" s="1"/>
  <c r="D46" i="49"/>
  <c r="E47" i="49" s="1"/>
  <c r="D46" i="52"/>
  <c r="E47" i="52" s="1"/>
  <c r="D46" i="53"/>
  <c r="E47" i="53" s="1"/>
  <c r="D46" i="60"/>
  <c r="E47" i="60" s="1"/>
  <c r="D46" i="61"/>
  <c r="E47" i="61" s="1"/>
  <c r="D46" i="62"/>
  <c r="E47" i="62" s="1"/>
  <c r="D46" i="63"/>
  <c r="E47" i="63" s="1"/>
  <c r="D46" i="71"/>
  <c r="E47" i="71" s="1"/>
  <c r="D46" i="72"/>
  <c r="E47" i="72" s="1"/>
  <c r="D46" i="73"/>
  <c r="E47" i="73" s="1"/>
  <c r="D46" i="74"/>
  <c r="E47" i="74" s="1"/>
  <c r="D46" i="81"/>
  <c r="E47" i="81" s="1"/>
  <c r="D46" i="82"/>
  <c r="E47" i="82" s="1"/>
  <c r="D46" i="83"/>
  <c r="E47" i="83" s="1"/>
  <c r="D46" i="87"/>
  <c r="E47" i="87" s="1"/>
  <c r="D46" i="88"/>
  <c r="E47" i="88" s="1"/>
  <c r="D46" i="89"/>
  <c r="E47" i="89" s="1"/>
  <c r="D46" i="91"/>
  <c r="E47" i="91" s="1"/>
  <c r="D46" i="92"/>
  <c r="E47" i="92" s="1"/>
  <c r="D46" i="93"/>
  <c r="E47" i="93" s="1"/>
  <c r="D46" i="95"/>
  <c r="E47" i="95" s="1"/>
  <c r="D46" i="96"/>
  <c r="E47" i="96" s="1"/>
  <c r="D46" i="98"/>
  <c r="E47" i="98" s="1"/>
  <c r="D46" i="99"/>
  <c r="E47" i="99" s="1"/>
  <c r="D46" i="100"/>
  <c r="E47" i="100" s="1"/>
  <c r="D46" i="103"/>
  <c r="E47" i="103" s="1"/>
  <c r="D46" i="104"/>
  <c r="E47" i="104" s="1"/>
  <c r="D46" i="106"/>
  <c r="E47" i="106" s="1"/>
  <c r="D46" i="107"/>
  <c r="E47" i="107" s="1"/>
  <c r="D46" i="108"/>
  <c r="E47" i="108" s="1"/>
  <c r="D46" i="110"/>
  <c r="E47" i="110" s="1"/>
  <c r="D46" i="111"/>
  <c r="E47" i="111" s="1"/>
  <c r="D46" i="112"/>
  <c r="E47" i="112" s="1"/>
  <c r="D46" i="113"/>
  <c r="E47" i="113" s="1"/>
  <c r="D46" i="115"/>
  <c r="E47" i="115" s="1"/>
  <c r="D46" i="116"/>
  <c r="E47" i="116" s="1"/>
  <c r="D46" i="121"/>
  <c r="E47" i="121" s="1"/>
  <c r="D46" i="122"/>
  <c r="E47" i="122" s="1"/>
  <c r="D46" i="123"/>
  <c r="E47" i="123" s="1"/>
  <c r="D46" i="125"/>
  <c r="E47" i="125" s="1"/>
  <c r="D46" i="126"/>
  <c r="E47" i="126" s="1"/>
  <c r="D46" i="127"/>
  <c r="E47" i="127" s="1"/>
  <c r="D46" i="129"/>
  <c r="E47" i="129" s="1"/>
  <c r="D46" i="130"/>
  <c r="E47" i="130" s="1"/>
  <c r="D46" i="134"/>
  <c r="E47" i="134" s="1"/>
  <c r="D46" i="145"/>
  <c r="E47" i="145" s="1"/>
  <c r="D46" i="146"/>
  <c r="E47" i="146" s="1"/>
  <c r="D46" i="147"/>
  <c r="E47" i="147" s="1"/>
  <c r="D46" i="149"/>
  <c r="E47" i="149" s="1"/>
  <c r="D46" i="150"/>
  <c r="E47" i="150" s="1"/>
  <c r="D46" i="151"/>
  <c r="E47" i="151" s="1"/>
  <c r="D46" i="152"/>
  <c r="E47" i="152" s="1"/>
  <c r="D46" i="153"/>
  <c r="E47" i="153" s="1"/>
  <c r="D46" i="154"/>
  <c r="E47" i="154" s="1"/>
  <c r="D46" i="155"/>
  <c r="E47" i="155" s="1"/>
  <c r="D46" i="156"/>
  <c r="E47" i="156" s="1"/>
  <c r="D46" i="158"/>
  <c r="E47" i="158" s="1"/>
  <c r="D46" i="159"/>
  <c r="E47" i="159" s="1"/>
  <c r="D46" i="160"/>
  <c r="E47" i="160" s="1"/>
  <c r="D46" i="161"/>
  <c r="E47" i="161" s="1"/>
  <c r="D46" i="162"/>
  <c r="E47" i="162" s="1"/>
  <c r="D46" i="163"/>
  <c r="E47" i="163" s="1"/>
  <c r="D46" i="164"/>
  <c r="E47" i="164" s="1"/>
  <c r="D46" i="165"/>
  <c r="E47" i="165" s="1"/>
  <c r="D46" i="166"/>
  <c r="E47" i="166" s="1"/>
  <c r="D46" i="176"/>
  <c r="E47" i="176" s="1"/>
  <c r="D46" i="177"/>
  <c r="E47" i="177" s="1"/>
  <c r="D46" i="178"/>
  <c r="E47" i="178" s="1"/>
  <c r="D46" i="168"/>
  <c r="E47" i="168" s="1"/>
  <c r="D46" i="167"/>
  <c r="E47" i="167" s="1"/>
  <c r="D46" i="169"/>
  <c r="E47" i="169" s="1"/>
  <c r="D46" i="170"/>
  <c r="E47" i="170" s="1"/>
  <c r="D46" i="171"/>
  <c r="E47" i="171" s="1"/>
  <c r="D46" i="172"/>
  <c r="E47" i="172" s="1"/>
  <c r="D46" i="173"/>
  <c r="E47" i="173" s="1"/>
  <c r="D46" i="174"/>
  <c r="E47" i="174" s="1"/>
  <c r="D46" i="175"/>
  <c r="E47" i="175" s="1"/>
  <c r="D46" i="179"/>
  <c r="E47" i="179" s="1"/>
  <c r="D46" i="180"/>
  <c r="E47" i="180" s="1"/>
  <c r="D46" i="182"/>
  <c r="E47" i="182" s="1"/>
  <c r="D46" i="183"/>
  <c r="E47" i="183" s="1"/>
  <c r="D46" i="185"/>
  <c r="E47" i="185" s="1"/>
  <c r="D46" i="186"/>
  <c r="E47" i="186" s="1"/>
  <c r="D46" i="187"/>
  <c r="E47" i="187" s="1"/>
  <c r="D46" i="188"/>
  <c r="E47" i="188" s="1"/>
  <c r="D46" i="189"/>
  <c r="E47" i="189" s="1"/>
  <c r="D46" i="190"/>
  <c r="E47" i="190" s="1"/>
  <c r="D46" i="191"/>
  <c r="E47" i="191" s="1"/>
  <c r="D46" i="193"/>
  <c r="E47" i="193" s="1"/>
  <c r="D46" i="194"/>
  <c r="E47" i="194" s="1"/>
  <c r="D46" i="195"/>
  <c r="E47" i="195" s="1"/>
  <c r="D46" i="196"/>
  <c r="E47" i="196" s="1"/>
  <c r="D46" i="197"/>
  <c r="E47" i="197" s="1"/>
  <c r="D46" i="198"/>
  <c r="E47" i="198" s="1"/>
  <c r="D46" i="199"/>
  <c r="E47" i="199" s="1"/>
  <c r="D46" i="201"/>
  <c r="E47" i="201" s="1"/>
  <c r="D46" i="202"/>
  <c r="E47" i="202" s="1"/>
  <c r="D46" i="203"/>
  <c r="E47" i="203" s="1"/>
  <c r="D46" i="204"/>
  <c r="E47" i="204" s="1"/>
  <c r="D46" i="205"/>
  <c r="E47" i="205" s="1"/>
  <c r="D46" i="207"/>
  <c r="E47" i="207" s="1"/>
  <c r="D46" i="208"/>
  <c r="E47" i="208" s="1"/>
  <c r="L49" i="221" l="1"/>
  <c r="M58" i="221"/>
  <c r="F42" i="221"/>
  <c r="F54" i="221"/>
  <c r="B49" i="225"/>
  <c r="C58" i="225"/>
  <c r="B49" i="224"/>
  <c r="C58" i="224"/>
  <c r="B49" i="226"/>
  <c r="C58" i="226"/>
  <c r="B49" i="223"/>
  <c r="C58" i="223"/>
  <c r="B49" i="222"/>
  <c r="C58" i="222"/>
  <c r="A13" i="221"/>
  <c r="B28" i="223"/>
  <c r="O10" i="223"/>
  <c r="O37" i="222"/>
  <c r="C40" i="226"/>
  <c r="B43" i="223"/>
  <c r="C40" i="223"/>
  <c r="O40" i="224"/>
  <c r="O34" i="222"/>
  <c r="C19" i="225"/>
  <c r="E39" i="221"/>
  <c r="F51" i="221"/>
  <c r="C22" i="226"/>
  <c r="B16" i="224"/>
  <c r="C31" i="225"/>
  <c r="B43" i="226"/>
  <c r="B10" i="224"/>
  <c r="B40" i="226"/>
  <c r="B43" i="222"/>
  <c r="E42" i="221"/>
  <c r="C43" i="222"/>
  <c r="F46" i="221"/>
  <c r="C19" i="223"/>
  <c r="F25" i="221"/>
  <c r="O28" i="225"/>
  <c r="O34" i="223"/>
  <c r="C22" i="224"/>
  <c r="E38" i="221"/>
  <c r="F49" i="221"/>
  <c r="F18" i="221"/>
  <c r="O43" i="223"/>
  <c r="N31" i="221"/>
  <c r="C43" i="223"/>
  <c r="B13" i="225"/>
  <c r="C37" i="225"/>
  <c r="C43" i="224"/>
  <c r="O10" i="224"/>
  <c r="O16" i="222"/>
  <c r="O31" i="224"/>
  <c r="O37" i="223"/>
  <c r="B40" i="223"/>
  <c r="O43" i="222"/>
  <c r="E13" i="221"/>
  <c r="O46" i="225"/>
  <c r="B46" i="224"/>
  <c r="O46" i="223"/>
  <c r="N46" i="221"/>
  <c r="O49" i="221" s="1"/>
  <c r="E36" i="221"/>
  <c r="F47" i="221"/>
  <c r="O37" i="225"/>
  <c r="O46" i="224"/>
  <c r="C25" i="224"/>
  <c r="E44" i="221"/>
  <c r="F44" i="221"/>
  <c r="B43" i="224"/>
  <c r="C46" i="224"/>
  <c r="N43" i="221"/>
  <c r="O46" i="222"/>
  <c r="E43" i="221"/>
  <c r="C31" i="222"/>
  <c r="O37" i="224"/>
  <c r="O28" i="224"/>
  <c r="B28" i="224"/>
  <c r="C40" i="224"/>
  <c r="O40" i="225"/>
  <c r="O31" i="223"/>
  <c r="O43" i="224"/>
  <c r="N40" i="221"/>
  <c r="C37" i="224"/>
  <c r="O16" i="223"/>
  <c r="O40" i="223"/>
  <c r="O13" i="224"/>
  <c r="C19" i="226"/>
  <c r="B16" i="226"/>
  <c r="C28" i="226"/>
  <c r="C25" i="226"/>
  <c r="B34" i="226"/>
  <c r="C34" i="226"/>
  <c r="B46" i="226"/>
  <c r="C46" i="226"/>
  <c r="B19" i="226"/>
  <c r="A43" i="221"/>
  <c r="C55" i="221" s="1"/>
  <c r="O22" i="223"/>
  <c r="O16" i="224"/>
  <c r="L40" i="221"/>
  <c r="O43" i="225"/>
  <c r="B37" i="224"/>
  <c r="O22" i="222"/>
  <c r="C19" i="222"/>
  <c r="B13" i="224"/>
  <c r="B40" i="224"/>
  <c r="B16" i="223"/>
  <c r="E41" i="221"/>
  <c r="O28" i="222"/>
  <c r="O34" i="225"/>
  <c r="B25" i="224"/>
  <c r="O13" i="223"/>
  <c r="O13" i="222"/>
  <c r="O22" i="224"/>
  <c r="O19" i="224"/>
  <c r="O25" i="223"/>
  <c r="B10" i="222"/>
  <c r="C28" i="224"/>
  <c r="O25" i="222"/>
  <c r="B16" i="225"/>
  <c r="N10" i="221"/>
  <c r="N28" i="221"/>
  <c r="F43" i="221"/>
  <c r="N13" i="221"/>
  <c r="L13" i="221"/>
  <c r="N16" i="221"/>
  <c r="L16" i="221"/>
  <c r="O19" i="223"/>
  <c r="O28" i="223"/>
  <c r="N25" i="221"/>
  <c r="L10" i="221"/>
  <c r="C34" i="224"/>
  <c r="O25" i="224"/>
  <c r="O34" i="224"/>
  <c r="B31" i="224"/>
  <c r="B34" i="224"/>
  <c r="C31" i="224"/>
  <c r="C25" i="225"/>
  <c r="O22" i="225"/>
  <c r="O10" i="225"/>
  <c r="B10" i="225"/>
  <c r="B19" i="225"/>
  <c r="O31" i="225"/>
  <c r="N7" i="221"/>
  <c r="B16" i="222"/>
  <c r="M19" i="221"/>
  <c r="N19" i="221"/>
  <c r="E32" i="221"/>
  <c r="F39" i="221"/>
  <c r="N34" i="221"/>
  <c r="A31" i="221"/>
  <c r="B34" i="221" s="1"/>
  <c r="O19" i="222"/>
  <c r="L19" i="221"/>
  <c r="B31" i="222"/>
  <c r="C40" i="222"/>
  <c r="F31" i="221"/>
  <c r="C28" i="222"/>
  <c r="E29" i="221"/>
  <c r="N22" i="221"/>
  <c r="A16" i="221"/>
  <c r="B16" i="221" s="1"/>
  <c r="A7" i="221"/>
  <c r="O10" i="222"/>
  <c r="O31" i="222"/>
  <c r="F41" i="221"/>
  <c r="B19" i="222"/>
  <c r="C40" i="225"/>
  <c r="B40" i="225"/>
  <c r="C28" i="225"/>
  <c r="B28" i="225"/>
  <c r="B31" i="225"/>
  <c r="B19" i="224"/>
  <c r="C19" i="224"/>
  <c r="B22" i="224"/>
  <c r="C43" i="225"/>
  <c r="B43" i="225"/>
  <c r="C46" i="225"/>
  <c r="B46" i="225"/>
  <c r="C34" i="225"/>
  <c r="B34" i="225"/>
  <c r="C22" i="225"/>
  <c r="B22" i="225"/>
  <c r="B25" i="225"/>
  <c r="B37" i="225"/>
  <c r="A40" i="221"/>
  <c r="C52" i="221" s="1"/>
  <c r="C34" i="221"/>
  <c r="C31" i="223"/>
  <c r="B31" i="223"/>
  <c r="E45" i="221"/>
  <c r="F45" i="221"/>
  <c r="E46" i="221"/>
  <c r="L28" i="221"/>
  <c r="M28" i="221"/>
  <c r="C46" i="222"/>
  <c r="B46" i="222"/>
  <c r="M31" i="221"/>
  <c r="L31" i="221"/>
  <c r="E35" i="221"/>
  <c r="F35" i="221"/>
  <c r="A37" i="221"/>
  <c r="C49" i="221" s="1"/>
  <c r="A10" i="221"/>
  <c r="E8" i="221"/>
  <c r="F20" i="221"/>
  <c r="M46" i="221"/>
  <c r="L46" i="221"/>
  <c r="E33" i="221"/>
  <c r="F33" i="221"/>
  <c r="E34" i="221"/>
  <c r="E26" i="221"/>
  <c r="A28" i="221"/>
  <c r="E27" i="221"/>
  <c r="F26" i="221"/>
  <c r="F38" i="221"/>
  <c r="L22" i="221"/>
  <c r="M22" i="221"/>
  <c r="F29" i="221"/>
  <c r="E17" i="221"/>
  <c r="A19" i="221"/>
  <c r="F17" i="221"/>
  <c r="F19" i="221"/>
  <c r="E19" i="221"/>
  <c r="B37" i="222"/>
  <c r="C37" i="222"/>
  <c r="C22" i="223"/>
  <c r="B22" i="223"/>
  <c r="E40" i="221"/>
  <c r="F40" i="221"/>
  <c r="E24" i="221"/>
  <c r="F24" i="221"/>
  <c r="E25" i="221"/>
  <c r="F36" i="221"/>
  <c r="B10" i="223"/>
  <c r="B13" i="223"/>
  <c r="B25" i="222"/>
  <c r="B28" i="222"/>
  <c r="C25" i="222"/>
  <c r="C34" i="222"/>
  <c r="B34" i="222"/>
  <c r="C22" i="222"/>
  <c r="B22" i="222"/>
  <c r="M43" i="221"/>
  <c r="L43" i="221"/>
  <c r="L37" i="221"/>
  <c r="M37" i="221"/>
  <c r="C46" i="223"/>
  <c r="B46" i="223"/>
  <c r="C25" i="223"/>
  <c r="B25" i="223"/>
  <c r="B13" i="222"/>
  <c r="F37" i="221"/>
  <c r="E37" i="221"/>
  <c r="N37" i="221"/>
  <c r="A46" i="221"/>
  <c r="B19" i="223"/>
  <c r="F22" i="221"/>
  <c r="C37" i="223"/>
  <c r="B37" i="223"/>
  <c r="C34" i="223"/>
  <c r="B34" i="223"/>
  <c r="C28" i="223"/>
  <c r="M34" i="221"/>
  <c r="L34" i="221"/>
  <c r="M25" i="221"/>
  <c r="L25" i="221"/>
  <c r="E15" i="221"/>
  <c r="F27" i="221"/>
  <c r="E11" i="221"/>
  <c r="M40" i="221"/>
  <c r="B40" i="222"/>
  <c r="E7" i="221"/>
  <c r="A25" i="221"/>
  <c r="E9" i="221"/>
  <c r="K46" i="65"/>
  <c r="K46" i="66"/>
  <c r="K46" i="68"/>
  <c r="K46" i="69"/>
  <c r="K46" i="13"/>
  <c r="K46" i="41"/>
  <c r="K46" i="42"/>
  <c r="K46" i="43"/>
  <c r="K46" i="218"/>
  <c r="L49" i="218" s="1"/>
  <c r="K46" i="217"/>
  <c r="L49" i="217" s="1"/>
  <c r="K46" i="211"/>
  <c r="K46" i="219"/>
  <c r="K46" i="76"/>
  <c r="K46" i="77"/>
  <c r="K46" i="78"/>
  <c r="K46" i="79"/>
  <c r="K46" i="32"/>
  <c r="K46" i="75"/>
  <c r="K46" i="216"/>
  <c r="K46" i="55"/>
  <c r="M46" i="56"/>
  <c r="L46" i="56"/>
  <c r="K46" i="58"/>
  <c r="K46" i="59"/>
  <c r="K46" i="27"/>
  <c r="K46" i="28"/>
  <c r="K46" i="29"/>
  <c r="K46" i="214"/>
  <c r="K46" i="215"/>
  <c r="K46" i="118"/>
  <c r="K46" i="119"/>
  <c r="K46" i="7"/>
  <c r="K46" i="35"/>
  <c r="K46" i="36"/>
  <c r="K46" i="3"/>
  <c r="K46" i="44"/>
  <c r="K46" i="45"/>
  <c r="K46" i="46"/>
  <c r="K46" i="5"/>
  <c r="K46" i="6"/>
  <c r="K46" i="8"/>
  <c r="K46" i="9"/>
  <c r="K46" i="11"/>
  <c r="K46" i="12"/>
  <c r="K46" i="30"/>
  <c r="K46" i="31"/>
  <c r="K46" i="38"/>
  <c r="K46" i="25"/>
  <c r="K46" i="33"/>
  <c r="K46" i="37"/>
  <c r="K46" i="39"/>
  <c r="K46" i="16"/>
  <c r="K46" i="17"/>
  <c r="K46" i="18"/>
  <c r="K46" i="19"/>
  <c r="K46" i="21"/>
  <c r="K46" i="22"/>
  <c r="K46" i="23"/>
  <c r="K46" i="24"/>
  <c r="K46" i="48"/>
  <c r="K46" i="49"/>
  <c r="M46" i="52"/>
  <c r="L46" i="52"/>
  <c r="M46" i="53"/>
  <c r="L46" i="53"/>
  <c r="K46" i="60"/>
  <c r="K46" i="61"/>
  <c r="K46" i="62"/>
  <c r="K46" i="63"/>
  <c r="K46" i="71"/>
  <c r="K46" i="72"/>
  <c r="K46" i="73"/>
  <c r="K46" i="74"/>
  <c r="K46" i="81"/>
  <c r="K46" i="82"/>
  <c r="K46" i="83"/>
  <c r="K46" i="87"/>
  <c r="K46" i="88"/>
  <c r="K46" i="89"/>
  <c r="K46" i="91"/>
  <c r="K46" i="92"/>
  <c r="K46" i="93"/>
  <c r="K46" i="95"/>
  <c r="K46" i="96"/>
  <c r="K46" i="98"/>
  <c r="K46" i="99"/>
  <c r="K46" i="100"/>
  <c r="K46" i="103"/>
  <c r="K46" i="104"/>
  <c r="K46" i="106"/>
  <c r="K46" i="107"/>
  <c r="K46" i="108"/>
  <c r="K46" i="110"/>
  <c r="K46" i="111"/>
  <c r="K46" i="112"/>
  <c r="K46" i="113"/>
  <c r="K46" i="115"/>
  <c r="K46" i="116"/>
  <c r="K46" i="121"/>
  <c r="K46" i="122"/>
  <c r="K46" i="123"/>
  <c r="K46" i="125"/>
  <c r="K46" i="126"/>
  <c r="K46" i="127"/>
  <c r="L49" i="127" s="1"/>
  <c r="K46" i="129"/>
  <c r="K46" i="130"/>
  <c r="K46" i="134"/>
  <c r="K46" i="145"/>
  <c r="K46" i="146"/>
  <c r="K46" i="147"/>
  <c r="K46" i="149"/>
  <c r="K46" i="150"/>
  <c r="K46" i="151"/>
  <c r="K46" i="152"/>
  <c r="K46" i="153"/>
  <c r="K46" i="154"/>
  <c r="K46" i="155"/>
  <c r="K46" i="156"/>
  <c r="K46" i="158"/>
  <c r="K46" i="159"/>
  <c r="K46" i="160"/>
  <c r="K46" i="161"/>
  <c r="K46" i="162"/>
  <c r="K46" i="163"/>
  <c r="K46" i="164"/>
  <c r="K46" i="165"/>
  <c r="K46" i="166"/>
  <c r="K46" i="176"/>
  <c r="K46" i="177"/>
  <c r="K46" i="178"/>
  <c r="K46" i="168"/>
  <c r="K46" i="167"/>
  <c r="K46" i="169"/>
  <c r="K46" i="170"/>
  <c r="K46" i="171"/>
  <c r="K46" i="172"/>
  <c r="K46" i="173"/>
  <c r="K46" i="174"/>
  <c r="K46" i="175"/>
  <c r="K46" i="179"/>
  <c r="K46" i="180"/>
  <c r="K46" i="182"/>
  <c r="K46" i="183"/>
  <c r="K46" i="185"/>
  <c r="K46" i="186"/>
  <c r="K46" i="187"/>
  <c r="K46" i="188"/>
  <c r="K46" i="189"/>
  <c r="K46" i="190"/>
  <c r="K46" i="191"/>
  <c r="K46" i="193"/>
  <c r="K46" i="194"/>
  <c r="K46" i="195"/>
  <c r="K46" i="196"/>
  <c r="K46" i="197"/>
  <c r="K46" i="198"/>
  <c r="K46" i="199"/>
  <c r="K46" i="201"/>
  <c r="K46" i="202"/>
  <c r="K46" i="203"/>
  <c r="K46" i="204"/>
  <c r="K46" i="205"/>
  <c r="K46" i="207"/>
  <c r="K46" i="208"/>
  <c r="I46" i="67"/>
  <c r="H46" i="67"/>
  <c r="I46" i="40"/>
  <c r="H46" i="40"/>
  <c r="I46" i="54"/>
  <c r="H46" i="54"/>
  <c r="I46" i="57"/>
  <c r="H46" i="57"/>
  <c r="I46" i="26"/>
  <c r="H46" i="26"/>
  <c r="I46" i="213"/>
  <c r="H46" i="213"/>
  <c r="I46" i="117"/>
  <c r="H46" i="117"/>
  <c r="I46" i="34"/>
  <c r="H46" i="34"/>
  <c r="I46" i="4"/>
  <c r="H46" i="4"/>
  <c r="I46" i="10"/>
  <c r="H46" i="10"/>
  <c r="I46" i="15"/>
  <c r="H46" i="15"/>
  <c r="I46" i="20"/>
  <c r="H46" i="20"/>
  <c r="I46" i="47"/>
  <c r="H46" i="47"/>
  <c r="I46" i="51"/>
  <c r="H46" i="51"/>
  <c r="I46" i="70"/>
  <c r="H46" i="70"/>
  <c r="I46" i="86"/>
  <c r="H46" i="86"/>
  <c r="I46" i="90"/>
  <c r="H46" i="90"/>
  <c r="I46" i="94"/>
  <c r="H46" i="94"/>
  <c r="I46" i="97"/>
  <c r="H46" i="97"/>
  <c r="I46" i="102"/>
  <c r="H46" i="102"/>
  <c r="I46" i="109"/>
  <c r="H46" i="109"/>
  <c r="I46" i="114"/>
  <c r="H46" i="114"/>
  <c r="I46" i="120"/>
  <c r="H46" i="120"/>
  <c r="I46" i="124"/>
  <c r="H46" i="124"/>
  <c r="I46" i="128"/>
  <c r="H46" i="128"/>
  <c r="I46" i="148"/>
  <c r="H46" i="148"/>
  <c r="I46" i="157"/>
  <c r="H46" i="157"/>
  <c r="J46" i="175"/>
  <c r="I46" i="181"/>
  <c r="H46" i="181"/>
  <c r="I46" i="184"/>
  <c r="H46" i="184"/>
  <c r="I46" i="200"/>
  <c r="H46" i="200"/>
  <c r="I46" i="206"/>
  <c r="H46" i="206"/>
  <c r="J46" i="206" s="1"/>
  <c r="I46" i="64"/>
  <c r="H46" i="64"/>
  <c r="L49" i="145" l="1"/>
  <c r="M58" i="145"/>
  <c r="L49" i="195"/>
  <c r="M58" i="195"/>
  <c r="L49" i="180"/>
  <c r="M58" i="180"/>
  <c r="L49" i="63"/>
  <c r="M58" i="63"/>
  <c r="L49" i="205"/>
  <c r="M58" i="205"/>
  <c r="L49" i="165"/>
  <c r="M58" i="165"/>
  <c r="L49" i="106"/>
  <c r="M58" i="106"/>
  <c r="L49" i="18"/>
  <c r="M58" i="18"/>
  <c r="L49" i="118"/>
  <c r="M58" i="118"/>
  <c r="L49" i="75"/>
  <c r="M58" i="75"/>
  <c r="L49" i="41"/>
  <c r="M58" i="41"/>
  <c r="L49" i="73"/>
  <c r="M58" i="73"/>
  <c r="L49" i="219"/>
  <c r="M58" i="219"/>
  <c r="L49" i="30"/>
  <c r="M58" i="30"/>
  <c r="L49" i="174"/>
  <c r="M58" i="174"/>
  <c r="L49" i="125"/>
  <c r="M58" i="125"/>
  <c r="L49" i="88"/>
  <c r="M58" i="88"/>
  <c r="L49" i="60"/>
  <c r="M58" i="60"/>
  <c r="L49" i="9"/>
  <c r="M58" i="9"/>
  <c r="L49" i="204"/>
  <c r="M58" i="204"/>
  <c r="L49" i="190"/>
  <c r="M58" i="190"/>
  <c r="L49" i="173"/>
  <c r="M58" i="173"/>
  <c r="L49" i="164"/>
  <c r="M58" i="164"/>
  <c r="L49" i="151"/>
  <c r="M58" i="151"/>
  <c r="L49" i="123"/>
  <c r="M58" i="123"/>
  <c r="L49" i="104"/>
  <c r="M58" i="104"/>
  <c r="L49" i="87"/>
  <c r="M58" i="87"/>
  <c r="L49" i="17"/>
  <c r="M58" i="17"/>
  <c r="L49" i="8"/>
  <c r="M58" i="8"/>
  <c r="L49" i="215"/>
  <c r="M58" i="215"/>
  <c r="L49" i="32"/>
  <c r="M58" i="32"/>
  <c r="L49" i="13"/>
  <c r="M58" i="13"/>
  <c r="B49" i="221"/>
  <c r="C58" i="221"/>
  <c r="L49" i="177"/>
  <c r="M58" i="177"/>
  <c r="L49" i="129"/>
  <c r="M58" i="129"/>
  <c r="L49" i="92"/>
  <c r="M58" i="92"/>
  <c r="L49" i="22"/>
  <c r="M58" i="22"/>
  <c r="L49" i="191"/>
  <c r="M58" i="191"/>
  <c r="L49" i="152"/>
  <c r="M58" i="152"/>
  <c r="L49" i="203"/>
  <c r="M58" i="203"/>
  <c r="L49" i="189"/>
  <c r="M58" i="189"/>
  <c r="L49" i="172"/>
  <c r="M58" i="172"/>
  <c r="L49" i="163"/>
  <c r="M58" i="163"/>
  <c r="L49" i="150"/>
  <c r="M58" i="150"/>
  <c r="L49" i="122"/>
  <c r="M58" i="122"/>
  <c r="L49" i="103"/>
  <c r="M58" i="103"/>
  <c r="L49" i="83"/>
  <c r="M58" i="83"/>
  <c r="L49" i="16"/>
  <c r="M58" i="16"/>
  <c r="L49" i="6"/>
  <c r="M58" i="6"/>
  <c r="L49" i="214"/>
  <c r="M58" i="214"/>
  <c r="L49" i="79"/>
  <c r="M58" i="79"/>
  <c r="L49" i="69"/>
  <c r="M58" i="69"/>
  <c r="L49" i="100"/>
  <c r="M58" i="100"/>
  <c r="L49" i="78"/>
  <c r="M58" i="78"/>
  <c r="L49" i="68"/>
  <c r="M58" i="68"/>
  <c r="L49" i="185"/>
  <c r="M58" i="185"/>
  <c r="L49" i="5"/>
  <c r="M58" i="5"/>
  <c r="L49" i="29"/>
  <c r="M58" i="29"/>
  <c r="L49" i="201"/>
  <c r="M58" i="201"/>
  <c r="L49" i="187"/>
  <c r="M58" i="187"/>
  <c r="L49" i="170"/>
  <c r="M58" i="170"/>
  <c r="L49" i="161"/>
  <c r="M58" i="161"/>
  <c r="L49" i="147"/>
  <c r="M58" i="147"/>
  <c r="L49" i="116"/>
  <c r="M58" i="116"/>
  <c r="L49" i="99"/>
  <c r="M58" i="99"/>
  <c r="L49" i="81"/>
  <c r="M58" i="81"/>
  <c r="L49" i="37"/>
  <c r="M58" i="37"/>
  <c r="L49" i="46"/>
  <c r="M58" i="46"/>
  <c r="L49" i="28"/>
  <c r="M58" i="28"/>
  <c r="L49" i="77"/>
  <c r="M58" i="77"/>
  <c r="L49" i="66"/>
  <c r="M58" i="66"/>
  <c r="L49" i="198"/>
  <c r="M58" i="198"/>
  <c r="L49" i="113"/>
  <c r="M58" i="113"/>
  <c r="L49" i="59"/>
  <c r="M58" i="59"/>
  <c r="L49" i="202"/>
  <c r="M58" i="202"/>
  <c r="L49" i="188"/>
  <c r="M58" i="188"/>
  <c r="L49" i="171"/>
  <c r="M58" i="171"/>
  <c r="L49" i="162"/>
  <c r="M58" i="162"/>
  <c r="L49" i="149"/>
  <c r="M58" i="149"/>
  <c r="L49" i="121"/>
  <c r="M58" i="121"/>
  <c r="L49" i="82"/>
  <c r="M58" i="82"/>
  <c r="L49" i="39"/>
  <c r="M58" i="39"/>
  <c r="L49" i="199"/>
  <c r="M58" i="199"/>
  <c r="L49" i="186"/>
  <c r="M58" i="186"/>
  <c r="L49" i="169"/>
  <c r="M58" i="169"/>
  <c r="L49" i="160"/>
  <c r="M58" i="160"/>
  <c r="L49" i="146"/>
  <c r="M58" i="146"/>
  <c r="L49" i="115"/>
  <c r="M58" i="115"/>
  <c r="L49" i="98"/>
  <c r="M58" i="98"/>
  <c r="L49" i="74"/>
  <c r="M58" i="74"/>
  <c r="L49" i="49"/>
  <c r="M58" i="49"/>
  <c r="L49" i="33"/>
  <c r="M58" i="33"/>
  <c r="L49" i="45"/>
  <c r="M58" i="45"/>
  <c r="L49" i="27"/>
  <c r="M58" i="27"/>
  <c r="L49" i="76"/>
  <c r="M58" i="76"/>
  <c r="L49" i="65"/>
  <c r="M58" i="65"/>
  <c r="L49" i="48"/>
  <c r="M58" i="48"/>
  <c r="L49" i="159"/>
  <c r="M58" i="159"/>
  <c r="L49" i="44"/>
  <c r="M58" i="44"/>
  <c r="L49" i="183"/>
  <c r="M58" i="183"/>
  <c r="L49" i="158"/>
  <c r="M58" i="158"/>
  <c r="L49" i="24"/>
  <c r="M58" i="24"/>
  <c r="L49" i="197"/>
  <c r="M58" i="197"/>
  <c r="L49" i="168"/>
  <c r="M58" i="168"/>
  <c r="L49" i="134"/>
  <c r="M58" i="134"/>
  <c r="L49" i="112"/>
  <c r="M58" i="112"/>
  <c r="L49" i="95"/>
  <c r="M58" i="95"/>
  <c r="L49" i="72"/>
  <c r="M58" i="72"/>
  <c r="L49" i="38"/>
  <c r="M58" i="38"/>
  <c r="L49" i="3"/>
  <c r="M58" i="3"/>
  <c r="L49" i="58"/>
  <c r="M58" i="58"/>
  <c r="L49" i="211"/>
  <c r="M58" i="211"/>
  <c r="L49" i="196"/>
  <c r="M58" i="196"/>
  <c r="L49" i="182"/>
  <c r="M58" i="182"/>
  <c r="L49" i="178"/>
  <c r="M58" i="178"/>
  <c r="L49" i="156"/>
  <c r="M58" i="156"/>
  <c r="L49" i="130"/>
  <c r="M58" i="130"/>
  <c r="L49" i="111"/>
  <c r="M58" i="111"/>
  <c r="L49" i="93"/>
  <c r="M58" i="93"/>
  <c r="L49" i="71"/>
  <c r="M58" i="71"/>
  <c r="L49" i="23"/>
  <c r="M58" i="23"/>
  <c r="L49" i="31"/>
  <c r="M58" i="31"/>
  <c r="L49" i="36"/>
  <c r="M58" i="36"/>
  <c r="L49" i="167"/>
  <c r="M58" i="167"/>
  <c r="L49" i="96"/>
  <c r="M58" i="96"/>
  <c r="L49" i="25"/>
  <c r="M58" i="25"/>
  <c r="L49" i="155"/>
  <c r="M58" i="155"/>
  <c r="L49" i="110"/>
  <c r="M58" i="110"/>
  <c r="L49" i="35"/>
  <c r="M58" i="35"/>
  <c r="L49" i="208"/>
  <c r="M58" i="208"/>
  <c r="L49" i="194"/>
  <c r="M58" i="194"/>
  <c r="L49" i="179"/>
  <c r="M58" i="179"/>
  <c r="L49" i="176"/>
  <c r="M58" i="176"/>
  <c r="L49" i="154"/>
  <c r="M58" i="154"/>
  <c r="L49" i="108"/>
  <c r="M58" i="108"/>
  <c r="L49" i="91"/>
  <c r="M58" i="91"/>
  <c r="L49" i="62"/>
  <c r="M58" i="62"/>
  <c r="L49" i="21"/>
  <c r="M58" i="21"/>
  <c r="L49" i="12"/>
  <c r="M58" i="12"/>
  <c r="L49" i="7"/>
  <c r="M58" i="7"/>
  <c r="L49" i="55"/>
  <c r="M58" i="55"/>
  <c r="L49" i="43"/>
  <c r="M58" i="43"/>
  <c r="L49" i="207"/>
  <c r="M58" i="207"/>
  <c r="L49" i="193"/>
  <c r="M58" i="193"/>
  <c r="L49" i="166"/>
  <c r="M58" i="166"/>
  <c r="L49" i="153"/>
  <c r="M58" i="153"/>
  <c r="L49" i="126"/>
  <c r="M58" i="126"/>
  <c r="L49" i="107"/>
  <c r="M58" i="107"/>
  <c r="L49" i="89"/>
  <c r="M58" i="89"/>
  <c r="L49" i="61"/>
  <c r="M58" i="61"/>
  <c r="L49" i="19"/>
  <c r="M58" i="19"/>
  <c r="L49" i="11"/>
  <c r="M58" i="11"/>
  <c r="L49" i="119"/>
  <c r="M58" i="119"/>
  <c r="L49" i="216"/>
  <c r="M58" i="216"/>
  <c r="L49" i="42"/>
  <c r="M58" i="42"/>
  <c r="O28" i="221"/>
  <c r="J46" i="120"/>
  <c r="O34" i="221"/>
  <c r="J46" i="128"/>
  <c r="O31" i="221"/>
  <c r="D46" i="200"/>
  <c r="E47" i="200" s="1"/>
  <c r="J46" i="200"/>
  <c r="J46" i="184"/>
  <c r="D46" i="181"/>
  <c r="E47" i="181" s="1"/>
  <c r="J46" i="181"/>
  <c r="J46" i="157"/>
  <c r="J46" i="148"/>
  <c r="D46" i="124"/>
  <c r="E47" i="124" s="1"/>
  <c r="J46" i="124"/>
  <c r="D46" i="114"/>
  <c r="E47" i="114" s="1"/>
  <c r="J46" i="114"/>
  <c r="D46" i="109"/>
  <c r="E47" i="109" s="1"/>
  <c r="J46" i="109"/>
  <c r="D46" i="105"/>
  <c r="E47" i="105" s="1"/>
  <c r="J46" i="105"/>
  <c r="D46" i="102"/>
  <c r="E47" i="102" s="1"/>
  <c r="J46" i="102"/>
  <c r="D46" i="97"/>
  <c r="E47" i="97" s="1"/>
  <c r="J46" i="97"/>
  <c r="D46" i="94"/>
  <c r="E47" i="94" s="1"/>
  <c r="J46" i="94"/>
  <c r="D46" i="90"/>
  <c r="E47" i="90" s="1"/>
  <c r="J46" i="90"/>
  <c r="D46" i="86"/>
  <c r="E47" i="86" s="1"/>
  <c r="J46" i="86"/>
  <c r="D46" i="70"/>
  <c r="E47" i="70" s="1"/>
  <c r="J46" i="70"/>
  <c r="D46" i="47"/>
  <c r="E47" i="47" s="1"/>
  <c r="J46" i="47"/>
  <c r="D46" i="51"/>
  <c r="E47" i="51" s="1"/>
  <c r="J46" i="51"/>
  <c r="D46" i="20"/>
  <c r="E47" i="20" s="1"/>
  <c r="J46" i="20"/>
  <c r="D46" i="15"/>
  <c r="E47" i="15" s="1"/>
  <c r="J46" i="15"/>
  <c r="D46" i="10"/>
  <c r="E47" i="10" s="1"/>
  <c r="J46" i="10"/>
  <c r="D46" i="4"/>
  <c r="E47" i="4" s="1"/>
  <c r="J46" i="4"/>
  <c r="D46" i="34"/>
  <c r="E47" i="34" s="1"/>
  <c r="J46" i="34"/>
  <c r="D46" i="117"/>
  <c r="E47" i="117" s="1"/>
  <c r="J46" i="117"/>
  <c r="D46" i="213"/>
  <c r="E47" i="213" s="1"/>
  <c r="J46" i="213"/>
  <c r="D46" i="26"/>
  <c r="E47" i="26" s="1"/>
  <c r="J46" i="26"/>
  <c r="D46" i="57"/>
  <c r="E47" i="57" s="1"/>
  <c r="J46" i="57"/>
  <c r="D46" i="54"/>
  <c r="E47" i="54" s="1"/>
  <c r="J46" i="54"/>
  <c r="D46" i="40"/>
  <c r="E47" i="40" s="1"/>
  <c r="J46" i="40"/>
  <c r="D46" i="67"/>
  <c r="E47" i="67" s="1"/>
  <c r="J46" i="67"/>
  <c r="D46" i="64"/>
  <c r="E47" i="64" s="1"/>
  <c r="J46" i="64"/>
  <c r="O43" i="221"/>
  <c r="O46" i="221"/>
  <c r="B43" i="221"/>
  <c r="C43" i="221"/>
  <c r="O10" i="221"/>
  <c r="O13" i="221"/>
  <c r="O37" i="221"/>
  <c r="O16" i="221"/>
  <c r="O19" i="221"/>
  <c r="O25" i="221"/>
  <c r="B31" i="221"/>
  <c r="O22" i="221"/>
  <c r="B10" i="221"/>
  <c r="B13" i="221"/>
  <c r="C22" i="221"/>
  <c r="B19" i="221"/>
  <c r="C19" i="221"/>
  <c r="B22" i="221"/>
  <c r="B28" i="221"/>
  <c r="C28" i="221"/>
  <c r="B37" i="221"/>
  <c r="C37" i="221"/>
  <c r="B46" i="221"/>
  <c r="C46" i="221"/>
  <c r="B25" i="221"/>
  <c r="C25" i="221"/>
  <c r="O40" i="221"/>
  <c r="C31" i="221"/>
  <c r="C40" i="221"/>
  <c r="B40" i="221"/>
  <c r="D46" i="206"/>
  <c r="E47" i="206" s="1"/>
  <c r="D46" i="184"/>
  <c r="E47" i="184" s="1"/>
  <c r="D46" i="157"/>
  <c r="E47" i="157" s="1"/>
  <c r="D46" i="148"/>
  <c r="E47" i="148" s="1"/>
  <c r="D46" i="128"/>
  <c r="E47" i="128" s="1"/>
  <c r="D46" i="120"/>
  <c r="E47" i="120" s="1"/>
  <c r="I46" i="101"/>
  <c r="H46" i="101"/>
  <c r="H46" i="85"/>
  <c r="H46" i="14"/>
  <c r="I46" i="85"/>
  <c r="I46" i="14"/>
  <c r="A1" i="219"/>
  <c r="D45" i="219"/>
  <c r="D44" i="219"/>
  <c r="F56" i="219" s="1"/>
  <c r="K43" i="219"/>
  <c r="D43" i="219"/>
  <c r="F55" i="219" s="1"/>
  <c r="D42" i="219"/>
  <c r="F54" i="219" s="1"/>
  <c r="D41" i="219"/>
  <c r="F53" i="219" s="1"/>
  <c r="K40" i="219"/>
  <c r="M52" i="219" s="1"/>
  <c r="D40" i="219"/>
  <c r="F52" i="219" s="1"/>
  <c r="D39" i="219"/>
  <c r="F51" i="219" s="1"/>
  <c r="D38" i="219"/>
  <c r="F50" i="219" s="1"/>
  <c r="K37" i="219"/>
  <c r="M49" i="219" s="1"/>
  <c r="J37" i="219"/>
  <c r="D37" i="219"/>
  <c r="F49" i="219" s="1"/>
  <c r="J36" i="219"/>
  <c r="D36" i="219"/>
  <c r="F48" i="219" s="1"/>
  <c r="J35" i="219"/>
  <c r="D35" i="219"/>
  <c r="F47" i="219" s="1"/>
  <c r="K34" i="219"/>
  <c r="M46" i="219" s="1"/>
  <c r="J34" i="219"/>
  <c r="D34" i="219"/>
  <c r="F46" i="219" s="1"/>
  <c r="J33" i="219"/>
  <c r="D33" i="219"/>
  <c r="J32" i="219"/>
  <c r="D32" i="219"/>
  <c r="K31" i="219"/>
  <c r="J31" i="219"/>
  <c r="D31" i="219"/>
  <c r="J30" i="219"/>
  <c r="D30" i="219"/>
  <c r="J29" i="219"/>
  <c r="D29" i="219"/>
  <c r="K28" i="219"/>
  <c r="J28" i="219"/>
  <c r="D28" i="219"/>
  <c r="J27" i="219"/>
  <c r="D27" i="219"/>
  <c r="J26" i="219"/>
  <c r="D26" i="219"/>
  <c r="K25" i="219"/>
  <c r="J25" i="219"/>
  <c r="D25" i="219"/>
  <c r="J24" i="219"/>
  <c r="D24" i="219"/>
  <c r="J23" i="219"/>
  <c r="D23" i="219"/>
  <c r="K22" i="219"/>
  <c r="J22" i="219"/>
  <c r="D22" i="219"/>
  <c r="J21" i="219"/>
  <c r="D21" i="219"/>
  <c r="J20" i="219"/>
  <c r="D20" i="219"/>
  <c r="K19" i="219"/>
  <c r="J19" i="219"/>
  <c r="D19" i="219"/>
  <c r="J18" i="219"/>
  <c r="D18" i="219"/>
  <c r="J17" i="219"/>
  <c r="D17" i="219"/>
  <c r="K16" i="219"/>
  <c r="J16" i="219"/>
  <c r="D16" i="219"/>
  <c r="J15" i="219"/>
  <c r="D15" i="219"/>
  <c r="J14" i="219"/>
  <c r="D14" i="219"/>
  <c r="K13" i="219"/>
  <c r="J13" i="219"/>
  <c r="D13" i="219"/>
  <c r="J12" i="219"/>
  <c r="D12" i="219"/>
  <c r="J11" i="219"/>
  <c r="D11" i="219"/>
  <c r="K10" i="219"/>
  <c r="J10" i="219"/>
  <c r="D10" i="219"/>
  <c r="J9" i="219"/>
  <c r="D9" i="219"/>
  <c r="J8" i="219"/>
  <c r="D8" i="219"/>
  <c r="K7" i="219"/>
  <c r="J7" i="219"/>
  <c r="D7" i="219"/>
  <c r="J6" i="219"/>
  <c r="D6" i="219"/>
  <c r="J5" i="219"/>
  <c r="D5" i="219"/>
  <c r="L46" i="219" l="1"/>
  <c r="M55" i="219"/>
  <c r="E46" i="219"/>
  <c r="F57" i="219"/>
  <c r="J46" i="101"/>
  <c r="D46" i="85"/>
  <c r="E47" i="85" s="1"/>
  <c r="J46" i="85"/>
  <c r="D46" i="14"/>
  <c r="E47" i="14" s="1"/>
  <c r="J46" i="14"/>
  <c r="N46" i="219"/>
  <c r="O49" i="219" s="1"/>
  <c r="A46" i="219"/>
  <c r="E17" i="219"/>
  <c r="E40" i="219"/>
  <c r="E6" i="219"/>
  <c r="A25" i="219"/>
  <c r="N28" i="219"/>
  <c r="E31" i="219"/>
  <c r="A37" i="219"/>
  <c r="C49" i="219" s="1"/>
  <c r="N40" i="219"/>
  <c r="D46" i="101"/>
  <c r="E47" i="101" s="1"/>
  <c r="L10" i="219"/>
  <c r="E15" i="219"/>
  <c r="E22" i="219"/>
  <c r="N25" i="219"/>
  <c r="F28" i="219"/>
  <c r="N13" i="219"/>
  <c r="F18" i="219"/>
  <c r="M19" i="219"/>
  <c r="E11" i="219"/>
  <c r="F25" i="219"/>
  <c r="A7" i="219"/>
  <c r="E7" i="219"/>
  <c r="N10" i="219"/>
  <c r="E12" i="219"/>
  <c r="E20" i="219"/>
  <c r="L22" i="219"/>
  <c r="N37" i="219"/>
  <c r="L16" i="219"/>
  <c r="E9" i="219"/>
  <c r="E14" i="219"/>
  <c r="A16" i="219"/>
  <c r="F19" i="219"/>
  <c r="F22" i="219"/>
  <c r="M22" i="219"/>
  <c r="E23" i="219"/>
  <c r="M34" i="219"/>
  <c r="N7" i="219"/>
  <c r="L13" i="219"/>
  <c r="E19" i="219"/>
  <c r="F21" i="219"/>
  <c r="E10" i="219"/>
  <c r="N16" i="219"/>
  <c r="A19" i="219"/>
  <c r="B19" i="219" s="1"/>
  <c r="A22" i="219"/>
  <c r="F23" i="219"/>
  <c r="L25" i="219"/>
  <c r="L37" i="219"/>
  <c r="L19" i="219"/>
  <c r="L28" i="219"/>
  <c r="E8" i="219"/>
  <c r="N22" i="219"/>
  <c r="E28" i="219"/>
  <c r="F32" i="219"/>
  <c r="E32" i="219"/>
  <c r="A34" i="219"/>
  <c r="F37" i="219"/>
  <c r="F39" i="219"/>
  <c r="E39" i="219"/>
  <c r="A10" i="219"/>
  <c r="E13" i="219"/>
  <c r="E16" i="219"/>
  <c r="F24" i="219"/>
  <c r="E24" i="219"/>
  <c r="E25" i="219"/>
  <c r="F29" i="219"/>
  <c r="E29" i="219"/>
  <c r="A31" i="219"/>
  <c r="M31" i="219"/>
  <c r="N34" i="219"/>
  <c r="F34" i="219"/>
  <c r="L34" i="219"/>
  <c r="F36" i="219"/>
  <c r="E36" i="219"/>
  <c r="E37" i="219"/>
  <c r="F41" i="219"/>
  <c r="E41" i="219"/>
  <c r="A43" i="219"/>
  <c r="M43" i="219"/>
  <c r="M25" i="219"/>
  <c r="F30" i="219"/>
  <c r="E30" i="219"/>
  <c r="F35" i="219"/>
  <c r="E35" i="219"/>
  <c r="M37" i="219"/>
  <c r="F40" i="219"/>
  <c r="L40" i="219"/>
  <c r="F42" i="219"/>
  <c r="E42" i="219"/>
  <c r="E43" i="219"/>
  <c r="N19" i="219"/>
  <c r="F27" i="219"/>
  <c r="E27" i="219"/>
  <c r="F44" i="219"/>
  <c r="E44" i="219"/>
  <c r="A13" i="219"/>
  <c r="F17" i="219"/>
  <c r="E18" i="219"/>
  <c r="F20" i="219"/>
  <c r="E21" i="219"/>
  <c r="F26" i="219"/>
  <c r="E26" i="219"/>
  <c r="A28" i="219"/>
  <c r="M28" i="219"/>
  <c r="N31" i="219"/>
  <c r="F31" i="219"/>
  <c r="L31" i="219"/>
  <c r="F33" i="219"/>
  <c r="E33" i="219"/>
  <c r="E34" i="219"/>
  <c r="F38" i="219"/>
  <c r="E38" i="219"/>
  <c r="A40" i="219"/>
  <c r="C52" i="219" s="1"/>
  <c r="M40" i="219"/>
  <c r="N43" i="219"/>
  <c r="F43" i="219"/>
  <c r="L43" i="219"/>
  <c r="F45" i="219"/>
  <c r="E45" i="219"/>
  <c r="D45" i="218"/>
  <c r="E46" i="218" s="1"/>
  <c r="D44" i="218"/>
  <c r="K43" i="218"/>
  <c r="L46" i="218" s="1"/>
  <c r="D43" i="218"/>
  <c r="D42" i="218"/>
  <c r="D41" i="218"/>
  <c r="K40" i="218"/>
  <c r="D40" i="218"/>
  <c r="D39" i="218"/>
  <c r="D38" i="218"/>
  <c r="K37" i="218"/>
  <c r="M49" i="218" s="1"/>
  <c r="J37" i="218"/>
  <c r="D37" i="218"/>
  <c r="F49" i="218" s="1"/>
  <c r="J36" i="218"/>
  <c r="D36" i="218"/>
  <c r="F48" i="218" s="1"/>
  <c r="J35" i="218"/>
  <c r="D35" i="218"/>
  <c r="F47" i="218" s="1"/>
  <c r="K34" i="218"/>
  <c r="M46" i="218" s="1"/>
  <c r="J34" i="218"/>
  <c r="D34" i="218"/>
  <c r="F46" i="218" s="1"/>
  <c r="J33" i="218"/>
  <c r="D33" i="218"/>
  <c r="J32" i="218"/>
  <c r="D32" i="218"/>
  <c r="K31" i="218"/>
  <c r="J31" i="218"/>
  <c r="D31" i="218"/>
  <c r="F43" i="218" s="1"/>
  <c r="J30" i="218"/>
  <c r="D30" i="218"/>
  <c r="J29" i="218"/>
  <c r="D29" i="218"/>
  <c r="K28" i="218"/>
  <c r="M40" i="218" s="1"/>
  <c r="J28" i="218"/>
  <c r="D28" i="218"/>
  <c r="J27" i="218"/>
  <c r="D27" i="218"/>
  <c r="J26" i="218"/>
  <c r="D26" i="218"/>
  <c r="K25" i="218"/>
  <c r="J25" i="218"/>
  <c r="D25" i="218"/>
  <c r="J24" i="218"/>
  <c r="D24" i="218"/>
  <c r="J23" i="218"/>
  <c r="D23" i="218"/>
  <c r="K22" i="218"/>
  <c r="J22" i="218"/>
  <c r="D22" i="218"/>
  <c r="J21" i="218"/>
  <c r="D21" i="218"/>
  <c r="J20" i="218"/>
  <c r="D20" i="218"/>
  <c r="K19" i="218"/>
  <c r="J19" i="218"/>
  <c r="D19" i="218"/>
  <c r="J18" i="218"/>
  <c r="D18" i="218"/>
  <c r="J17" i="218"/>
  <c r="D17" i="218"/>
  <c r="K16" i="218"/>
  <c r="J16" i="218"/>
  <c r="D16" i="218"/>
  <c r="J15" i="218"/>
  <c r="D15" i="218"/>
  <c r="J14" i="218"/>
  <c r="D14" i="218"/>
  <c r="K13" i="218"/>
  <c r="J13" i="218"/>
  <c r="D13" i="218"/>
  <c r="J12" i="218"/>
  <c r="D12" i="218"/>
  <c r="J11" i="218"/>
  <c r="D11" i="218"/>
  <c r="K10" i="218"/>
  <c r="J10" i="218"/>
  <c r="D10" i="218"/>
  <c r="J9" i="218"/>
  <c r="D9" i="218"/>
  <c r="J8" i="218"/>
  <c r="D8" i="218"/>
  <c r="K7" i="218"/>
  <c r="J7" i="218"/>
  <c r="D7" i="218"/>
  <c r="J6" i="218"/>
  <c r="D6" i="218"/>
  <c r="J5" i="218"/>
  <c r="D5" i="218"/>
  <c r="B49" i="219" l="1"/>
  <c r="C58" i="219"/>
  <c r="B46" i="219"/>
  <c r="C55" i="219"/>
  <c r="B22" i="219"/>
  <c r="C46" i="219"/>
  <c r="F37" i="218"/>
  <c r="M28" i="218"/>
  <c r="M34" i="218"/>
  <c r="F40" i="218"/>
  <c r="O31" i="219"/>
  <c r="O43" i="219"/>
  <c r="O40" i="219"/>
  <c r="E41" i="218"/>
  <c r="C37" i="219"/>
  <c r="A46" i="218"/>
  <c r="B49" i="218" s="1"/>
  <c r="E37" i="218"/>
  <c r="L40" i="218"/>
  <c r="N46" i="218"/>
  <c r="O49" i="218" s="1"/>
  <c r="O13" i="219"/>
  <c r="L43" i="218"/>
  <c r="E34" i="218"/>
  <c r="E38" i="218"/>
  <c r="O16" i="219"/>
  <c r="O28" i="219"/>
  <c r="O46" i="219"/>
  <c r="B25" i="219"/>
  <c r="B10" i="219"/>
  <c r="O10" i="219"/>
  <c r="O19" i="219"/>
  <c r="C19" i="219"/>
  <c r="B13" i="219"/>
  <c r="B37" i="219"/>
  <c r="C22" i="219"/>
  <c r="O34" i="219"/>
  <c r="B16" i="219"/>
  <c r="C43" i="219"/>
  <c r="B43" i="219"/>
  <c r="C40" i="219"/>
  <c r="B40" i="219"/>
  <c r="C31" i="219"/>
  <c r="B31" i="219"/>
  <c r="C28" i="219"/>
  <c r="B28" i="219"/>
  <c r="C34" i="219"/>
  <c r="B34" i="219"/>
  <c r="O22" i="219"/>
  <c r="C25" i="219"/>
  <c r="O37" i="219"/>
  <c r="O25" i="219"/>
  <c r="A10" i="218"/>
  <c r="E10" i="218"/>
  <c r="N13" i="218"/>
  <c r="E15" i="218"/>
  <c r="F29" i="218"/>
  <c r="N43" i="218"/>
  <c r="E13" i="218"/>
  <c r="E18" i="218"/>
  <c r="F34" i="218"/>
  <c r="E43" i="218"/>
  <c r="E35" i="218"/>
  <c r="N40" i="218"/>
  <c r="L34" i="218"/>
  <c r="E40" i="218"/>
  <c r="N22" i="218"/>
  <c r="L31" i="218"/>
  <c r="N19" i="218"/>
  <c r="L25" i="218"/>
  <c r="L28" i="218"/>
  <c r="F23" i="218"/>
  <c r="F22" i="218"/>
  <c r="A7" i="218"/>
  <c r="E7" i="218"/>
  <c r="N10" i="218"/>
  <c r="E12" i="218"/>
  <c r="F19" i="218"/>
  <c r="N7" i="218"/>
  <c r="L10" i="218"/>
  <c r="F21" i="218"/>
  <c r="M22" i="218"/>
  <c r="E8" i="218"/>
  <c r="F25" i="218"/>
  <c r="N34" i="218"/>
  <c r="F45" i="218"/>
  <c r="L13" i="218"/>
  <c r="N16" i="218"/>
  <c r="F17" i="218"/>
  <c r="E20" i="218"/>
  <c r="L22" i="218"/>
  <c r="F24" i="218"/>
  <c r="N25" i="218"/>
  <c r="N28" i="218"/>
  <c r="F31" i="218"/>
  <c r="M31" i="218"/>
  <c r="M37" i="218"/>
  <c r="M43" i="218"/>
  <c r="E26" i="218"/>
  <c r="L37" i="218"/>
  <c r="E6" i="218"/>
  <c r="M19" i="218"/>
  <c r="E9" i="218"/>
  <c r="E11" i="218"/>
  <c r="A13" i="218"/>
  <c r="A16" i="218"/>
  <c r="E16" i="218"/>
  <c r="F27" i="218"/>
  <c r="E30" i="218"/>
  <c r="N31" i="218"/>
  <c r="A34" i="218"/>
  <c r="N37" i="218"/>
  <c r="O40" i="218" s="1"/>
  <c r="F44" i="218"/>
  <c r="O43" i="218"/>
  <c r="A19" i="218"/>
  <c r="E19" i="218"/>
  <c r="A22" i="218"/>
  <c r="E22" i="218"/>
  <c r="A25" i="218"/>
  <c r="E25" i="218"/>
  <c r="E28" i="218"/>
  <c r="A31" i="218"/>
  <c r="E31" i="218"/>
  <c r="E17" i="218"/>
  <c r="E21" i="218"/>
  <c r="E23" i="218"/>
  <c r="E24" i="218"/>
  <c r="M25" i="218"/>
  <c r="E27" i="218"/>
  <c r="F28" i="218"/>
  <c r="E29" i="218"/>
  <c r="E32" i="218"/>
  <c r="E33" i="218"/>
  <c r="E36" i="218"/>
  <c r="E39" i="218"/>
  <c r="E42" i="218"/>
  <c r="E44" i="218"/>
  <c r="E45" i="218"/>
  <c r="E14" i="218"/>
  <c r="F18" i="218"/>
  <c r="F20" i="218"/>
  <c r="F26" i="218"/>
  <c r="F30" i="218"/>
  <c r="F32" i="218"/>
  <c r="F33" i="218"/>
  <c r="F35" i="218"/>
  <c r="F36" i="218"/>
  <c r="F38" i="218"/>
  <c r="F39" i="218"/>
  <c r="F41" i="218"/>
  <c r="F42" i="218"/>
  <c r="L19" i="218"/>
  <c r="A28" i="218"/>
  <c r="A37" i="218"/>
  <c r="C49" i="218" s="1"/>
  <c r="A40" i="218"/>
  <c r="A43" i="218"/>
  <c r="L16" i="218"/>
  <c r="D45" i="217"/>
  <c r="D44" i="217"/>
  <c r="K43" i="217"/>
  <c r="L46" i="217" s="1"/>
  <c r="D43" i="217"/>
  <c r="D42" i="217"/>
  <c r="D41" i="217"/>
  <c r="K40" i="217"/>
  <c r="D40" i="217"/>
  <c r="D39" i="217"/>
  <c r="D38" i="217"/>
  <c r="K37" i="217"/>
  <c r="M49" i="217" s="1"/>
  <c r="J37" i="217"/>
  <c r="D37" i="217"/>
  <c r="F49" i="217" s="1"/>
  <c r="J36" i="217"/>
  <c r="D36" i="217"/>
  <c r="F48" i="217" s="1"/>
  <c r="J35" i="217"/>
  <c r="D35" i="217"/>
  <c r="K34" i="217"/>
  <c r="M46" i="217" s="1"/>
  <c r="J34" i="217"/>
  <c r="D34" i="217"/>
  <c r="F46" i="217" s="1"/>
  <c r="J33" i="217"/>
  <c r="D33" i="217"/>
  <c r="J32" i="217"/>
  <c r="D32" i="217"/>
  <c r="K31" i="217"/>
  <c r="M43" i="217" s="1"/>
  <c r="J31" i="217"/>
  <c r="D31" i="217"/>
  <c r="J30" i="217"/>
  <c r="D30" i="217"/>
  <c r="J29" i="217"/>
  <c r="D29" i="217"/>
  <c r="K28" i="217"/>
  <c r="J28" i="217"/>
  <c r="D28" i="217"/>
  <c r="J27" i="217"/>
  <c r="D27" i="217"/>
  <c r="J26" i="217"/>
  <c r="D26" i="217"/>
  <c r="K25" i="217"/>
  <c r="J25" i="217"/>
  <c r="D25" i="217"/>
  <c r="F37" i="217" s="1"/>
  <c r="J24" i="217"/>
  <c r="D24" i="217"/>
  <c r="J23" i="217"/>
  <c r="D23" i="217"/>
  <c r="K22" i="217"/>
  <c r="M34" i="217" s="1"/>
  <c r="J22" i="217"/>
  <c r="D22" i="217"/>
  <c r="F34" i="217" s="1"/>
  <c r="J21" i="217"/>
  <c r="D21" i="217"/>
  <c r="J20" i="217"/>
  <c r="D20" i="217"/>
  <c r="K19" i="217"/>
  <c r="J19" i="217"/>
  <c r="D19" i="217"/>
  <c r="J18" i="217"/>
  <c r="D18" i="217"/>
  <c r="J17" i="217"/>
  <c r="D17" i="217"/>
  <c r="K16" i="217"/>
  <c r="J16" i="217"/>
  <c r="D16" i="217"/>
  <c r="J15" i="217"/>
  <c r="D15" i="217"/>
  <c r="J14" i="217"/>
  <c r="D14" i="217"/>
  <c r="K13" i="217"/>
  <c r="M25" i="217" s="1"/>
  <c r="J13" i="217"/>
  <c r="D13" i="217"/>
  <c r="J12" i="217"/>
  <c r="D12" i="217"/>
  <c r="J11" i="217"/>
  <c r="N13" i="217" s="1"/>
  <c r="D11" i="217"/>
  <c r="K10" i="217"/>
  <c r="J10" i="217"/>
  <c r="D10" i="217"/>
  <c r="J9" i="217"/>
  <c r="D9" i="217"/>
  <c r="J8" i="217"/>
  <c r="D8" i="217"/>
  <c r="K7" i="217"/>
  <c r="J7" i="217"/>
  <c r="D7" i="217"/>
  <c r="J6" i="217"/>
  <c r="D6" i="217"/>
  <c r="J5" i="217"/>
  <c r="D5" i="217"/>
  <c r="F43" i="217" l="1"/>
  <c r="M19" i="217"/>
  <c r="M37" i="217"/>
  <c r="M40" i="217"/>
  <c r="C46" i="218"/>
  <c r="B13" i="218"/>
  <c r="B46" i="218"/>
  <c r="A37" i="217"/>
  <c r="C49" i="217" s="1"/>
  <c r="F47" i="217"/>
  <c r="B10" i="218"/>
  <c r="O46" i="218"/>
  <c r="O10" i="218"/>
  <c r="O13" i="218"/>
  <c r="E15" i="217"/>
  <c r="A10" i="217"/>
  <c r="F44" i="217"/>
  <c r="A46" i="217"/>
  <c r="B49" i="217" s="1"/>
  <c r="N46" i="217"/>
  <c r="O49" i="217" s="1"/>
  <c r="E45" i="217"/>
  <c r="E46" i="217"/>
  <c r="L43" i="217"/>
  <c r="L37" i="217"/>
  <c r="A43" i="217"/>
  <c r="A40" i="217"/>
  <c r="B40" i="217" s="1"/>
  <c r="O22" i="218"/>
  <c r="O16" i="218"/>
  <c r="O25" i="218"/>
  <c r="O37" i="218"/>
  <c r="O28" i="218"/>
  <c r="O31" i="218"/>
  <c r="B16" i="218"/>
  <c r="O19" i="218"/>
  <c r="O34" i="218"/>
  <c r="C37" i="218"/>
  <c r="B37" i="218"/>
  <c r="C25" i="218"/>
  <c r="B25" i="218"/>
  <c r="B19" i="218"/>
  <c r="C19" i="218"/>
  <c r="B43" i="218"/>
  <c r="C43" i="218"/>
  <c r="C22" i="218"/>
  <c r="B22" i="218"/>
  <c r="C34" i="218"/>
  <c r="C40" i="218"/>
  <c r="B40" i="218"/>
  <c r="B28" i="218"/>
  <c r="C28" i="218"/>
  <c r="C31" i="218"/>
  <c r="B31" i="218"/>
  <c r="B34" i="218"/>
  <c r="E22" i="217"/>
  <c r="E23" i="217"/>
  <c r="N43" i="217"/>
  <c r="E43" i="217"/>
  <c r="N37" i="217"/>
  <c r="N40" i="217"/>
  <c r="E36" i="217"/>
  <c r="E39" i="217"/>
  <c r="F40" i="217"/>
  <c r="L34" i="217"/>
  <c r="L40" i="217"/>
  <c r="N22" i="217"/>
  <c r="N19" i="217"/>
  <c r="L25" i="217"/>
  <c r="L28" i="217"/>
  <c r="A28" i="217"/>
  <c r="E29" i="217"/>
  <c r="E18" i="217"/>
  <c r="L19" i="217"/>
  <c r="F19" i="217"/>
  <c r="E9" i="217"/>
  <c r="M22" i="217"/>
  <c r="N10" i="217"/>
  <c r="O13" i="217" s="1"/>
  <c r="E6" i="217"/>
  <c r="F22" i="217"/>
  <c r="E10" i="217"/>
  <c r="N16" i="217"/>
  <c r="O16" i="217" s="1"/>
  <c r="E13" i="217"/>
  <c r="F25" i="217"/>
  <c r="L31" i="217"/>
  <c r="N34" i="217"/>
  <c r="F45" i="217"/>
  <c r="A7" i="217"/>
  <c r="B10" i="217" s="1"/>
  <c r="E7" i="217"/>
  <c r="E8" i="217"/>
  <c r="L10" i="217"/>
  <c r="F17" i="217"/>
  <c r="E20" i="217"/>
  <c r="L22" i="217"/>
  <c r="F24" i="217"/>
  <c r="N25" i="217"/>
  <c r="N28" i="217"/>
  <c r="F31" i="217"/>
  <c r="M31" i="217"/>
  <c r="F33" i="217"/>
  <c r="N7" i="217"/>
  <c r="E11" i="217"/>
  <c r="A13" i="217"/>
  <c r="B13" i="217" s="1"/>
  <c r="A16" i="217"/>
  <c r="F28" i="217"/>
  <c r="E27" i="217"/>
  <c r="F30" i="217"/>
  <c r="N31" i="217"/>
  <c r="F32" i="217"/>
  <c r="A19" i="217"/>
  <c r="E19" i="217"/>
  <c r="A22" i="217"/>
  <c r="A25" i="217"/>
  <c r="E25" i="217"/>
  <c r="E28" i="217"/>
  <c r="A31" i="217"/>
  <c r="E31" i="217"/>
  <c r="A34" i="217"/>
  <c r="E34" i="217"/>
  <c r="E40" i="217"/>
  <c r="L16" i="217"/>
  <c r="E17" i="217"/>
  <c r="E21" i="217"/>
  <c r="E24" i="217"/>
  <c r="E26" i="217"/>
  <c r="M28" i="217"/>
  <c r="E30" i="217"/>
  <c r="E32" i="217"/>
  <c r="E33" i="217"/>
  <c r="E35" i="217"/>
  <c r="E38" i="217"/>
  <c r="E41" i="217"/>
  <c r="E42" i="217"/>
  <c r="E44" i="217"/>
  <c r="E12" i="217"/>
  <c r="L13" i="217"/>
  <c r="E14" i="217"/>
  <c r="E16" i="217"/>
  <c r="F18" i="217"/>
  <c r="F20" i="217"/>
  <c r="F21" i="217"/>
  <c r="F23" i="217"/>
  <c r="F26" i="217"/>
  <c r="F27" i="217"/>
  <c r="F29" i="217"/>
  <c r="F35" i="217"/>
  <c r="F36" i="217"/>
  <c r="F38" i="217"/>
  <c r="F39" i="217"/>
  <c r="F41" i="217"/>
  <c r="F42" i="217"/>
  <c r="E37" i="217"/>
  <c r="D45" i="216"/>
  <c r="D44" i="216"/>
  <c r="F56" i="216" s="1"/>
  <c r="K43" i="216"/>
  <c r="D43" i="216"/>
  <c r="F55" i="216" s="1"/>
  <c r="D42" i="216"/>
  <c r="F54" i="216" s="1"/>
  <c r="D41" i="216"/>
  <c r="F53" i="216" s="1"/>
  <c r="K40" i="216"/>
  <c r="M52" i="216" s="1"/>
  <c r="D40" i="216"/>
  <c r="F52" i="216" s="1"/>
  <c r="D39" i="216"/>
  <c r="F51" i="216" s="1"/>
  <c r="D38" i="216"/>
  <c r="F50" i="216" s="1"/>
  <c r="K37" i="216"/>
  <c r="M49" i="216" s="1"/>
  <c r="J37" i="216"/>
  <c r="D37" i="216"/>
  <c r="F49" i="216" s="1"/>
  <c r="J36" i="216"/>
  <c r="D36" i="216"/>
  <c r="F48" i="216" s="1"/>
  <c r="J35" i="216"/>
  <c r="D35" i="216"/>
  <c r="F47" i="216" s="1"/>
  <c r="K34" i="216"/>
  <c r="M46" i="216" s="1"/>
  <c r="J34" i="216"/>
  <c r="D34" i="216"/>
  <c r="F46" i="216" s="1"/>
  <c r="J33" i="216"/>
  <c r="D33" i="216"/>
  <c r="J32" i="216"/>
  <c r="D32" i="216"/>
  <c r="K31" i="216"/>
  <c r="J31" i="216"/>
  <c r="D31" i="216"/>
  <c r="J30" i="216"/>
  <c r="D30" i="216"/>
  <c r="J29" i="216"/>
  <c r="D29" i="216"/>
  <c r="K28" i="216"/>
  <c r="J28" i="216"/>
  <c r="D28" i="216"/>
  <c r="J27" i="216"/>
  <c r="D27" i="216"/>
  <c r="J26" i="216"/>
  <c r="D26" i="216"/>
  <c r="K25" i="216"/>
  <c r="J25" i="216"/>
  <c r="D25" i="216"/>
  <c r="J24" i="216"/>
  <c r="D24" i="216"/>
  <c r="J23" i="216"/>
  <c r="D23" i="216"/>
  <c r="K22" i="216"/>
  <c r="J22" i="216"/>
  <c r="D22" i="216"/>
  <c r="J21" i="216"/>
  <c r="D21" i="216"/>
  <c r="J20" i="216"/>
  <c r="D20" i="216"/>
  <c r="K19" i="216"/>
  <c r="J19" i="216"/>
  <c r="D19" i="216"/>
  <c r="J18" i="216"/>
  <c r="D18" i="216"/>
  <c r="J17" i="216"/>
  <c r="D17" i="216"/>
  <c r="K16" i="216"/>
  <c r="J16" i="216"/>
  <c r="D16" i="216"/>
  <c r="J15" i="216"/>
  <c r="D15" i="216"/>
  <c r="J14" i="216"/>
  <c r="D14" i="216"/>
  <c r="K13" i="216"/>
  <c r="J13" i="216"/>
  <c r="D13" i="216"/>
  <c r="J12" i="216"/>
  <c r="D12" i="216"/>
  <c r="J11" i="216"/>
  <c r="D11" i="216"/>
  <c r="K10" i="216"/>
  <c r="J10" i="216"/>
  <c r="D10" i="216"/>
  <c r="J9" i="216"/>
  <c r="D9" i="216"/>
  <c r="J8" i="216"/>
  <c r="D8" i="216"/>
  <c r="K7" i="216"/>
  <c r="J7" i="216"/>
  <c r="D7" i="216"/>
  <c r="J6" i="216"/>
  <c r="D6" i="216"/>
  <c r="J5" i="216"/>
  <c r="D5" i="216"/>
  <c r="A1" i="216"/>
  <c r="D45" i="75"/>
  <c r="D44" i="75"/>
  <c r="F56" i="75" s="1"/>
  <c r="D43" i="75"/>
  <c r="F55" i="75" s="1"/>
  <c r="D42" i="75"/>
  <c r="F54" i="75" s="1"/>
  <c r="D41" i="75"/>
  <c r="F53" i="75" s="1"/>
  <c r="D40" i="75"/>
  <c r="F52" i="75" s="1"/>
  <c r="D39" i="75"/>
  <c r="F51" i="75" s="1"/>
  <c r="D38" i="75"/>
  <c r="F50" i="75" s="1"/>
  <c r="D37" i="75"/>
  <c r="F49" i="75" s="1"/>
  <c r="D36" i="75"/>
  <c r="F48" i="75" s="1"/>
  <c r="D35" i="75"/>
  <c r="F47" i="75" s="1"/>
  <c r="D34" i="75"/>
  <c r="F46" i="75" s="1"/>
  <c r="D33" i="75"/>
  <c r="D32" i="75"/>
  <c r="D31" i="75"/>
  <c r="K43" i="75"/>
  <c r="K40" i="75"/>
  <c r="M52" i="75" s="1"/>
  <c r="H45" i="213"/>
  <c r="D45" i="215"/>
  <c r="F57" i="215" s="1"/>
  <c r="D44" i="215"/>
  <c r="F56" i="215" s="1"/>
  <c r="K43" i="215"/>
  <c r="D43" i="215"/>
  <c r="F55" i="215" s="1"/>
  <c r="D42" i="215"/>
  <c r="F54" i="215" s="1"/>
  <c r="D41" i="215"/>
  <c r="F53" i="215" s="1"/>
  <c r="K40" i="215"/>
  <c r="M52" i="215" s="1"/>
  <c r="D40" i="215"/>
  <c r="F52" i="215" s="1"/>
  <c r="D39" i="215"/>
  <c r="F51" i="215" s="1"/>
  <c r="D38" i="215"/>
  <c r="F50" i="215" s="1"/>
  <c r="K37" i="215"/>
  <c r="M49" i="215" s="1"/>
  <c r="J37" i="215"/>
  <c r="D37" i="215"/>
  <c r="F49" i="215" s="1"/>
  <c r="J36" i="215"/>
  <c r="D36" i="215"/>
  <c r="F48" i="215" s="1"/>
  <c r="J35" i="215"/>
  <c r="D35" i="215"/>
  <c r="F47" i="215" s="1"/>
  <c r="K34" i="215"/>
  <c r="M46" i="215" s="1"/>
  <c r="J34" i="215"/>
  <c r="D34" i="215"/>
  <c r="F46" i="215" s="1"/>
  <c r="J33" i="215"/>
  <c r="D33" i="215"/>
  <c r="J32" i="215"/>
  <c r="D32" i="215"/>
  <c r="K31" i="215"/>
  <c r="J31" i="215"/>
  <c r="D31" i="215"/>
  <c r="J30" i="215"/>
  <c r="D30" i="215"/>
  <c r="J29" i="215"/>
  <c r="D29" i="215"/>
  <c r="K28" i="215"/>
  <c r="J28" i="215"/>
  <c r="D28" i="215"/>
  <c r="J27" i="215"/>
  <c r="D27" i="215"/>
  <c r="J26" i="215"/>
  <c r="D26" i="215"/>
  <c r="K25" i="215"/>
  <c r="J25" i="215"/>
  <c r="D25" i="215"/>
  <c r="J24" i="215"/>
  <c r="D24" i="215"/>
  <c r="J23" i="215"/>
  <c r="D23" i="215"/>
  <c r="K22" i="215"/>
  <c r="J22" i="215"/>
  <c r="D22" i="215"/>
  <c r="J21" i="215"/>
  <c r="D21" i="215"/>
  <c r="J20" i="215"/>
  <c r="D20" i="215"/>
  <c r="K19" i="215"/>
  <c r="J19" i="215"/>
  <c r="D19" i="215"/>
  <c r="J18" i="215"/>
  <c r="D18" i="215"/>
  <c r="J17" i="215"/>
  <c r="D17" i="215"/>
  <c r="K16" i="215"/>
  <c r="J16" i="215"/>
  <c r="D16" i="215"/>
  <c r="J15" i="215"/>
  <c r="D15" i="215"/>
  <c r="J14" i="215"/>
  <c r="D14" i="215"/>
  <c r="K13" i="215"/>
  <c r="J13" i="215"/>
  <c r="D13" i="215"/>
  <c r="J12" i="215"/>
  <c r="D12" i="215"/>
  <c r="J11" i="215"/>
  <c r="D11" i="215"/>
  <c r="K10" i="215"/>
  <c r="J10" i="215"/>
  <c r="D10" i="215"/>
  <c r="J9" i="215"/>
  <c r="D9" i="215"/>
  <c r="J8" i="215"/>
  <c r="N10" i="215" s="1"/>
  <c r="D8" i="215"/>
  <c r="K7" i="215"/>
  <c r="J7" i="215"/>
  <c r="D7" i="215"/>
  <c r="J6" i="215"/>
  <c r="D6" i="215"/>
  <c r="J5" i="215"/>
  <c r="D5" i="215"/>
  <c r="A1" i="215"/>
  <c r="D45" i="214"/>
  <c r="D44" i="214"/>
  <c r="F56" i="214" s="1"/>
  <c r="K43" i="214"/>
  <c r="D43" i="214"/>
  <c r="F55" i="214" s="1"/>
  <c r="D42" i="214"/>
  <c r="F54" i="214" s="1"/>
  <c r="D41" i="214"/>
  <c r="F53" i="214" s="1"/>
  <c r="K40" i="214"/>
  <c r="M52" i="214" s="1"/>
  <c r="D40" i="214"/>
  <c r="F52" i="214" s="1"/>
  <c r="D39" i="214"/>
  <c r="F51" i="214" s="1"/>
  <c r="D38" i="214"/>
  <c r="F50" i="214" s="1"/>
  <c r="K37" i="214"/>
  <c r="M49" i="214" s="1"/>
  <c r="J37" i="214"/>
  <c r="D37" i="214"/>
  <c r="F49" i="214" s="1"/>
  <c r="J36" i="214"/>
  <c r="D36" i="214"/>
  <c r="F48" i="214" s="1"/>
  <c r="J35" i="214"/>
  <c r="D35" i="214"/>
  <c r="F47" i="214" s="1"/>
  <c r="K34" i="214"/>
  <c r="M46" i="214" s="1"/>
  <c r="J34" i="214"/>
  <c r="D34" i="214"/>
  <c r="F46" i="214" s="1"/>
  <c r="J33" i="214"/>
  <c r="D33" i="214"/>
  <c r="J32" i="214"/>
  <c r="D32" i="214"/>
  <c r="K31" i="214"/>
  <c r="J31" i="214"/>
  <c r="D31" i="214"/>
  <c r="J30" i="214"/>
  <c r="D30" i="214"/>
  <c r="J29" i="214"/>
  <c r="D29" i="214"/>
  <c r="K28" i="214"/>
  <c r="J28" i="214"/>
  <c r="D28" i="214"/>
  <c r="J27" i="214"/>
  <c r="D27" i="214"/>
  <c r="J26" i="214"/>
  <c r="D26" i="214"/>
  <c r="K25" i="214"/>
  <c r="J25" i="214"/>
  <c r="D25" i="214"/>
  <c r="J24" i="214"/>
  <c r="D24" i="214"/>
  <c r="J23" i="214"/>
  <c r="D23" i="214"/>
  <c r="K22" i="214"/>
  <c r="J22" i="214"/>
  <c r="D22" i="214"/>
  <c r="J21" i="214"/>
  <c r="D21" i="214"/>
  <c r="J20" i="214"/>
  <c r="D20" i="214"/>
  <c r="K19" i="214"/>
  <c r="J19" i="214"/>
  <c r="D19" i="214"/>
  <c r="J18" i="214"/>
  <c r="D18" i="214"/>
  <c r="J17" i="214"/>
  <c r="D17" i="214"/>
  <c r="K16" i="214"/>
  <c r="J16" i="214"/>
  <c r="D16" i="214"/>
  <c r="J15" i="214"/>
  <c r="D15" i="214"/>
  <c r="J14" i="214"/>
  <c r="D14" i="214"/>
  <c r="K13" i="214"/>
  <c r="J13" i="214"/>
  <c r="D13" i="214"/>
  <c r="J12" i="214"/>
  <c r="D12" i="214"/>
  <c r="J11" i="214"/>
  <c r="D11" i="214"/>
  <c r="K10" i="214"/>
  <c r="J10" i="214"/>
  <c r="D10" i="214"/>
  <c r="J9" i="214"/>
  <c r="D9" i="214"/>
  <c r="J8" i="214"/>
  <c r="D8" i="214"/>
  <c r="K7" i="214"/>
  <c r="J7" i="214"/>
  <c r="D7" i="214"/>
  <c r="J6" i="214"/>
  <c r="D6" i="214"/>
  <c r="J5" i="214"/>
  <c r="D5" i="214"/>
  <c r="A1" i="214"/>
  <c r="I45" i="213"/>
  <c r="I44" i="213"/>
  <c r="H44" i="213"/>
  <c r="I43" i="213"/>
  <c r="H43" i="213"/>
  <c r="I42" i="213"/>
  <c r="H42" i="213"/>
  <c r="I41" i="213"/>
  <c r="H41" i="213"/>
  <c r="I40" i="213"/>
  <c r="H40" i="213"/>
  <c r="I39" i="213"/>
  <c r="H39" i="213"/>
  <c r="I38" i="213"/>
  <c r="H38" i="213"/>
  <c r="I37" i="213"/>
  <c r="H37" i="213"/>
  <c r="I36" i="213"/>
  <c r="H36" i="213"/>
  <c r="I35" i="213"/>
  <c r="H35" i="213"/>
  <c r="I34" i="213"/>
  <c r="H34" i="213"/>
  <c r="D34" i="213" s="1"/>
  <c r="F46" i="213" s="1"/>
  <c r="I33" i="213"/>
  <c r="H33" i="213"/>
  <c r="D33" i="213" s="1"/>
  <c r="I32" i="213"/>
  <c r="H32" i="213"/>
  <c r="I31" i="213"/>
  <c r="H31" i="213"/>
  <c r="I30" i="213"/>
  <c r="H30" i="213"/>
  <c r="I29" i="213"/>
  <c r="H29" i="213"/>
  <c r="D29" i="213" s="1"/>
  <c r="I28" i="213"/>
  <c r="H28" i="213"/>
  <c r="D28" i="213" s="1"/>
  <c r="I27" i="213"/>
  <c r="H27" i="213"/>
  <c r="D27" i="213" s="1"/>
  <c r="I26" i="213"/>
  <c r="H26" i="213"/>
  <c r="I25" i="213"/>
  <c r="H25" i="213"/>
  <c r="I24" i="213"/>
  <c r="H24" i="213"/>
  <c r="I23" i="213"/>
  <c r="H23" i="213"/>
  <c r="D23" i="213" s="1"/>
  <c r="I22" i="213"/>
  <c r="H22" i="213"/>
  <c r="D22" i="213" s="1"/>
  <c r="I21" i="213"/>
  <c r="H21" i="213"/>
  <c r="D21" i="213" s="1"/>
  <c r="I20" i="213"/>
  <c r="H20" i="213"/>
  <c r="I19" i="213"/>
  <c r="H19" i="213"/>
  <c r="I18" i="213"/>
  <c r="H18" i="213"/>
  <c r="I17" i="213"/>
  <c r="H17" i="213"/>
  <c r="I16" i="213"/>
  <c r="H16" i="213"/>
  <c r="I15" i="213"/>
  <c r="H15" i="213"/>
  <c r="I14" i="213"/>
  <c r="H14" i="213"/>
  <c r="I13" i="213"/>
  <c r="H13" i="213"/>
  <c r="I12" i="213"/>
  <c r="H12" i="213"/>
  <c r="I11" i="213"/>
  <c r="H11" i="213"/>
  <c r="D11" i="213" s="1"/>
  <c r="I10" i="213"/>
  <c r="H10" i="213"/>
  <c r="D10" i="213" s="1"/>
  <c r="I9" i="213"/>
  <c r="H9" i="213"/>
  <c r="D9" i="213" s="1"/>
  <c r="I8" i="213"/>
  <c r="H8" i="213"/>
  <c r="D8" i="213" s="1"/>
  <c r="I7" i="213"/>
  <c r="H7" i="213"/>
  <c r="I6" i="213"/>
  <c r="H6" i="213"/>
  <c r="I5" i="213"/>
  <c r="H5" i="213"/>
  <c r="D5" i="213" s="1"/>
  <c r="L46" i="75" l="1"/>
  <c r="M55" i="75"/>
  <c r="L46" i="214"/>
  <c r="M55" i="214"/>
  <c r="E46" i="75"/>
  <c r="F57" i="75"/>
  <c r="E46" i="214"/>
  <c r="F57" i="214"/>
  <c r="L46" i="216"/>
  <c r="M55" i="216"/>
  <c r="L46" i="215"/>
  <c r="M55" i="215"/>
  <c r="E46" i="216"/>
  <c r="F57" i="216"/>
  <c r="F21" i="215"/>
  <c r="J30" i="213"/>
  <c r="J40" i="213"/>
  <c r="M22" i="215"/>
  <c r="F38" i="215"/>
  <c r="J38" i="213"/>
  <c r="F42" i="215"/>
  <c r="F43" i="216"/>
  <c r="F23" i="215"/>
  <c r="F40" i="216"/>
  <c r="O28" i="217"/>
  <c r="O40" i="217"/>
  <c r="D39" i="213"/>
  <c r="F51" i="213" s="1"/>
  <c r="J39" i="213"/>
  <c r="J44" i="213"/>
  <c r="F29" i="215"/>
  <c r="N34" i="215"/>
  <c r="A31" i="215"/>
  <c r="M40" i="216"/>
  <c r="D42" i="213"/>
  <c r="F54" i="213" s="1"/>
  <c r="J42" i="213"/>
  <c r="D43" i="213"/>
  <c r="F55" i="213" s="1"/>
  <c r="J43" i="213"/>
  <c r="J45" i="213"/>
  <c r="D41" i="213"/>
  <c r="J41" i="213"/>
  <c r="M43" i="216"/>
  <c r="O25" i="217"/>
  <c r="C40" i="217"/>
  <c r="A46" i="75"/>
  <c r="N7" i="216"/>
  <c r="E16" i="216"/>
  <c r="N19" i="216"/>
  <c r="A28" i="216"/>
  <c r="A16" i="215"/>
  <c r="N31" i="215"/>
  <c r="N46" i="75"/>
  <c r="O49" i="75" s="1"/>
  <c r="L43" i="216"/>
  <c r="A46" i="216"/>
  <c r="O22" i="217"/>
  <c r="B43" i="217"/>
  <c r="O31" i="217"/>
  <c r="L19" i="214"/>
  <c r="A7" i="216"/>
  <c r="A19" i="216"/>
  <c r="N22" i="216"/>
  <c r="N46" i="216"/>
  <c r="O49" i="216" s="1"/>
  <c r="A46" i="215"/>
  <c r="E45" i="215"/>
  <c r="E46" i="215"/>
  <c r="N46" i="215"/>
  <c r="O49" i="215" s="1"/>
  <c r="A46" i="214"/>
  <c r="K46" i="213"/>
  <c r="N46" i="214"/>
  <c r="O49" i="214" s="1"/>
  <c r="O46" i="217"/>
  <c r="B46" i="217"/>
  <c r="C46" i="217"/>
  <c r="J17" i="213"/>
  <c r="J19" i="213"/>
  <c r="N40" i="75"/>
  <c r="L13" i="216"/>
  <c r="C43" i="217"/>
  <c r="O43" i="217"/>
  <c r="O19" i="217"/>
  <c r="O34" i="217"/>
  <c r="O10" i="217"/>
  <c r="B16" i="217"/>
  <c r="O37" i="217"/>
  <c r="C28" i="217"/>
  <c r="B34" i="217"/>
  <c r="C34" i="217"/>
  <c r="C19" i="217"/>
  <c r="B19" i="217"/>
  <c r="B37" i="217"/>
  <c r="B25" i="217"/>
  <c r="C25" i="217"/>
  <c r="C37" i="217"/>
  <c r="B31" i="217"/>
  <c r="C31" i="217"/>
  <c r="B22" i="217"/>
  <c r="C22" i="217"/>
  <c r="B28" i="217"/>
  <c r="E32" i="75"/>
  <c r="J35" i="213"/>
  <c r="J37" i="213"/>
  <c r="N13" i="215"/>
  <c r="O13" i="215" s="1"/>
  <c r="N37" i="215"/>
  <c r="E8" i="214"/>
  <c r="E39" i="214"/>
  <c r="N16" i="215"/>
  <c r="E18" i="215"/>
  <c r="E24" i="215"/>
  <c r="E42" i="215"/>
  <c r="E43" i="75"/>
  <c r="E10" i="215"/>
  <c r="L16" i="215"/>
  <c r="E22" i="215"/>
  <c r="N25" i="215"/>
  <c r="E39" i="215"/>
  <c r="N43" i="75"/>
  <c r="E40" i="75"/>
  <c r="F36" i="215"/>
  <c r="M37" i="215"/>
  <c r="D17" i="213"/>
  <c r="F29" i="213" s="1"/>
  <c r="N22" i="214"/>
  <c r="E16" i="215"/>
  <c r="F33" i="215"/>
  <c r="E11" i="216"/>
  <c r="L10" i="216"/>
  <c r="E9" i="216"/>
  <c r="N13" i="216"/>
  <c r="F19" i="216"/>
  <c r="E6" i="216"/>
  <c r="A13" i="216"/>
  <c r="F25" i="216"/>
  <c r="F36" i="216"/>
  <c r="M37" i="216"/>
  <c r="N28" i="216"/>
  <c r="N25" i="216"/>
  <c r="F22" i="216"/>
  <c r="F29" i="216"/>
  <c r="E10" i="216"/>
  <c r="E14" i="216"/>
  <c r="F21" i="216"/>
  <c r="F33" i="216"/>
  <c r="F38" i="216"/>
  <c r="N10" i="216"/>
  <c r="E12" i="216"/>
  <c r="E13" i="216"/>
  <c r="N16" i="216"/>
  <c r="F18" i="216"/>
  <c r="M19" i="216"/>
  <c r="M22" i="216"/>
  <c r="F24" i="216"/>
  <c r="M25" i="216"/>
  <c r="F27" i="216"/>
  <c r="F30" i="216"/>
  <c r="F35" i="216"/>
  <c r="F37" i="216"/>
  <c r="F23" i="216"/>
  <c r="E7" i="216"/>
  <c r="E8" i="216"/>
  <c r="A10" i="216"/>
  <c r="A16" i="216"/>
  <c r="L16" i="216"/>
  <c r="F20" i="216"/>
  <c r="A22" i="216"/>
  <c r="L22" i="216"/>
  <c r="L25" i="216"/>
  <c r="L28" i="216"/>
  <c r="F32" i="216"/>
  <c r="F34" i="216"/>
  <c r="F39" i="216"/>
  <c r="L31" i="216"/>
  <c r="L34" i="216"/>
  <c r="L37" i="216"/>
  <c r="F42" i="216"/>
  <c r="F45" i="216"/>
  <c r="A40" i="216"/>
  <c r="C52" i="216" s="1"/>
  <c r="L40" i="216"/>
  <c r="N31" i="216"/>
  <c r="N34" i="216"/>
  <c r="N37" i="216"/>
  <c r="N40" i="216"/>
  <c r="F41" i="216"/>
  <c r="F44" i="216"/>
  <c r="N43" i="216"/>
  <c r="C40" i="216"/>
  <c r="L19" i="216"/>
  <c r="E25" i="216"/>
  <c r="A31" i="216"/>
  <c r="A34" i="216"/>
  <c r="A37" i="216"/>
  <c r="C49" i="216" s="1"/>
  <c r="E40" i="216"/>
  <c r="E43" i="216"/>
  <c r="E15" i="216"/>
  <c r="E17" i="216"/>
  <c r="E18" i="216"/>
  <c r="E20" i="216"/>
  <c r="E21" i="216"/>
  <c r="E23" i="216"/>
  <c r="E24" i="216"/>
  <c r="E26" i="216"/>
  <c r="E27" i="216"/>
  <c r="F28" i="216"/>
  <c r="M28" i="216"/>
  <c r="E29" i="216"/>
  <c r="E30" i="216"/>
  <c r="F31" i="216"/>
  <c r="M31" i="216"/>
  <c r="E32" i="216"/>
  <c r="E33" i="216"/>
  <c r="M34" i="216"/>
  <c r="E35" i="216"/>
  <c r="E36" i="216"/>
  <c r="E38" i="216"/>
  <c r="E39" i="216"/>
  <c r="E41" i="216"/>
  <c r="E42" i="216"/>
  <c r="E44" i="216"/>
  <c r="E45" i="216"/>
  <c r="E19" i="216"/>
  <c r="E22" i="216"/>
  <c r="A25" i="216"/>
  <c r="E28" i="216"/>
  <c r="E31" i="216"/>
  <c r="E34" i="216"/>
  <c r="E37" i="216"/>
  <c r="A43" i="216"/>
  <c r="C55" i="216" s="1"/>
  <c r="F17" i="216"/>
  <c r="F26" i="216"/>
  <c r="E36" i="75"/>
  <c r="F45" i="75"/>
  <c r="E35" i="75"/>
  <c r="A40" i="75"/>
  <c r="C52" i="75" s="1"/>
  <c r="F43" i="75"/>
  <c r="E44" i="75"/>
  <c r="A43" i="75"/>
  <c r="C55" i="75" s="1"/>
  <c r="L43" i="75"/>
  <c r="F44" i="75"/>
  <c r="E39" i="75"/>
  <c r="E34" i="75"/>
  <c r="E38" i="75"/>
  <c r="E42" i="75"/>
  <c r="E33" i="75"/>
  <c r="E37" i="75"/>
  <c r="E41" i="75"/>
  <c r="E45" i="75"/>
  <c r="A43" i="215"/>
  <c r="C55" i="215" s="1"/>
  <c r="D44" i="213"/>
  <c r="F56" i="213" s="1"/>
  <c r="E43" i="215"/>
  <c r="J31" i="213"/>
  <c r="J36" i="213"/>
  <c r="N40" i="215"/>
  <c r="E40" i="215"/>
  <c r="N22" i="215"/>
  <c r="F32" i="215"/>
  <c r="F34" i="215"/>
  <c r="F35" i="215"/>
  <c r="J24" i="213"/>
  <c r="J26" i="213"/>
  <c r="E21" i="215"/>
  <c r="F27" i="215"/>
  <c r="E12" i="215"/>
  <c r="L13" i="215"/>
  <c r="F24" i="215"/>
  <c r="M25" i="215"/>
  <c r="N7" i="215"/>
  <c r="O10" i="215" s="1"/>
  <c r="F30" i="215"/>
  <c r="A19" i="215"/>
  <c r="E27" i="215"/>
  <c r="E33" i="215"/>
  <c r="E36" i="215"/>
  <c r="F39" i="215"/>
  <c r="F45" i="215"/>
  <c r="E9" i="215"/>
  <c r="F17" i="215"/>
  <c r="L19" i="215"/>
  <c r="E31" i="215"/>
  <c r="E19" i="215"/>
  <c r="E28" i="215"/>
  <c r="E34" i="215"/>
  <c r="A34" i="215"/>
  <c r="B34" i="215" s="1"/>
  <c r="F44" i="215"/>
  <c r="J18" i="213"/>
  <c r="J20" i="213"/>
  <c r="J33" i="213"/>
  <c r="E13" i="215"/>
  <c r="N19" i="215"/>
  <c r="A22" i="215"/>
  <c r="N28" i="215"/>
  <c r="E30" i="215"/>
  <c r="F41" i="215"/>
  <c r="L10" i="214"/>
  <c r="J22" i="213"/>
  <c r="J28" i="213"/>
  <c r="F34" i="213"/>
  <c r="E10" i="214"/>
  <c r="E15" i="214"/>
  <c r="J10" i="213"/>
  <c r="J12" i="213"/>
  <c r="J14" i="213"/>
  <c r="J21" i="213"/>
  <c r="J25" i="213"/>
  <c r="E7" i="214"/>
  <c r="J11" i="213"/>
  <c r="A7" i="214"/>
  <c r="J9" i="213"/>
  <c r="K7" i="213"/>
  <c r="E10" i="213"/>
  <c r="N7" i="214"/>
  <c r="N16" i="214"/>
  <c r="J8" i="213"/>
  <c r="K10" i="213"/>
  <c r="M28" i="214"/>
  <c r="J6" i="213"/>
  <c r="K13" i="213"/>
  <c r="J15" i="213"/>
  <c r="N13" i="214"/>
  <c r="E16" i="214"/>
  <c r="F26" i="214"/>
  <c r="K19" i="213"/>
  <c r="J27" i="213"/>
  <c r="A19" i="214"/>
  <c r="N28" i="214"/>
  <c r="F36" i="214"/>
  <c r="F18" i="214"/>
  <c r="E28" i="214"/>
  <c r="F38" i="214"/>
  <c r="J29" i="213"/>
  <c r="N40" i="214"/>
  <c r="D35" i="213"/>
  <c r="D38" i="213"/>
  <c r="N34" i="214"/>
  <c r="E40" i="214"/>
  <c r="N43" i="214"/>
  <c r="D45" i="213"/>
  <c r="F57" i="213" s="1"/>
  <c r="J13" i="213"/>
  <c r="K31" i="213"/>
  <c r="E6" i="214"/>
  <c r="N19" i="214"/>
  <c r="N25" i="214"/>
  <c r="E29" i="214"/>
  <c r="A31" i="214"/>
  <c r="N37" i="214"/>
  <c r="J7" i="213"/>
  <c r="A10" i="214"/>
  <c r="A10" i="213"/>
  <c r="E9" i="213"/>
  <c r="K16" i="213"/>
  <c r="F22" i="213"/>
  <c r="D7" i="213"/>
  <c r="E8" i="213" s="1"/>
  <c r="D13" i="213"/>
  <c r="K22" i="213"/>
  <c r="J23" i="213"/>
  <c r="K28" i="213"/>
  <c r="J32" i="213"/>
  <c r="J34" i="213"/>
  <c r="D36" i="213"/>
  <c r="F48" i="213" s="1"/>
  <c r="L13" i="214"/>
  <c r="E27" i="214"/>
  <c r="N31" i="214"/>
  <c r="E41" i="214"/>
  <c r="A43" i="214"/>
  <c r="C55" i="214" s="1"/>
  <c r="E23" i="213"/>
  <c r="F23" i="213"/>
  <c r="F33" i="213"/>
  <c r="F21" i="213"/>
  <c r="K25" i="213"/>
  <c r="E29" i="213"/>
  <c r="L28" i="215"/>
  <c r="M28" i="215"/>
  <c r="E37" i="215"/>
  <c r="F37" i="215"/>
  <c r="D18" i="213"/>
  <c r="D20" i="213"/>
  <c r="E22" i="213"/>
  <c r="D24" i="213"/>
  <c r="D26" i="213"/>
  <c r="E28" i="213"/>
  <c r="D30" i="213"/>
  <c r="D32" i="213"/>
  <c r="E34" i="213"/>
  <c r="E13" i="214"/>
  <c r="E12" i="214"/>
  <c r="M22" i="214"/>
  <c r="L22" i="214"/>
  <c r="F24" i="214"/>
  <c r="M34" i="214"/>
  <c r="L34" i="214"/>
  <c r="A7" i="215"/>
  <c r="F18" i="215"/>
  <c r="E6" i="215"/>
  <c r="E14" i="215"/>
  <c r="E38" i="215"/>
  <c r="E21" i="214"/>
  <c r="E22" i="214"/>
  <c r="F21" i="214"/>
  <c r="E33" i="214"/>
  <c r="E34" i="214"/>
  <c r="F33" i="214"/>
  <c r="J5" i="213"/>
  <c r="E11" i="213"/>
  <c r="D12" i="213"/>
  <c r="E12" i="213" s="1"/>
  <c r="D14" i="213"/>
  <c r="D16" i="213"/>
  <c r="J16" i="213"/>
  <c r="D19" i="213"/>
  <c r="D25" i="213"/>
  <c r="D31" i="213"/>
  <c r="E23" i="214"/>
  <c r="A25" i="214"/>
  <c r="F23" i="214"/>
  <c r="L25" i="214"/>
  <c r="E35" i="214"/>
  <c r="A37" i="214"/>
  <c r="C49" i="214" s="1"/>
  <c r="F35" i="214"/>
  <c r="L37" i="214"/>
  <c r="E25" i="215"/>
  <c r="F25" i="215"/>
  <c r="N43" i="215"/>
  <c r="E45" i="214"/>
  <c r="F45" i="214"/>
  <c r="D6" i="213"/>
  <c r="E6" i="213" s="1"/>
  <c r="D15" i="213"/>
  <c r="K34" i="213"/>
  <c r="D37" i="213"/>
  <c r="F49" i="213" s="1"/>
  <c r="K37" i="213"/>
  <c r="M49" i="213" s="1"/>
  <c r="K40" i="213"/>
  <c r="M52" i="213" s="1"/>
  <c r="D40" i="213"/>
  <c r="F52" i="213" s="1"/>
  <c r="N10" i="214"/>
  <c r="A13" i="214"/>
  <c r="A16" i="214"/>
  <c r="E14" i="214"/>
  <c r="F25" i="214"/>
  <c r="E25" i="214"/>
  <c r="F37" i="214"/>
  <c r="E37" i="214"/>
  <c r="F19" i="215"/>
  <c r="E7" i="215"/>
  <c r="F22" i="215"/>
  <c r="E26" i="215"/>
  <c r="L40" i="215"/>
  <c r="M40" i="215"/>
  <c r="K43" i="213"/>
  <c r="M55" i="213" s="1"/>
  <c r="E18" i="214"/>
  <c r="M19" i="214"/>
  <c r="E20" i="214"/>
  <c r="F22" i="214"/>
  <c r="A28" i="214"/>
  <c r="E30" i="214"/>
  <c r="M31" i="214"/>
  <c r="E32" i="214"/>
  <c r="F34" i="214"/>
  <c r="A40" i="214"/>
  <c r="C52" i="214" s="1"/>
  <c r="E42" i="214"/>
  <c r="M43" i="214"/>
  <c r="E44" i="214"/>
  <c r="E8" i="215"/>
  <c r="A13" i="215"/>
  <c r="E17" i="215"/>
  <c r="F26" i="215"/>
  <c r="E29" i="215"/>
  <c r="L31" i="215"/>
  <c r="E41" i="215"/>
  <c r="L43" i="215"/>
  <c r="E9" i="214"/>
  <c r="E11" i="214"/>
  <c r="E17" i="214"/>
  <c r="F19" i="214"/>
  <c r="F20" i="214"/>
  <c r="F30" i="214"/>
  <c r="F31" i="214"/>
  <c r="L31" i="214"/>
  <c r="F32" i="214"/>
  <c r="M40" i="214"/>
  <c r="F42" i="214"/>
  <c r="F43" i="214"/>
  <c r="L43" i="214"/>
  <c r="F44" i="214"/>
  <c r="A10" i="215"/>
  <c r="E11" i="215"/>
  <c r="E15" i="215"/>
  <c r="M19" i="215"/>
  <c r="E20" i="215"/>
  <c r="L22" i="215"/>
  <c r="A25" i="215"/>
  <c r="F28" i="215"/>
  <c r="M31" i="215"/>
  <c r="E32" i="215"/>
  <c r="L34" i="215"/>
  <c r="A37" i="215"/>
  <c r="C49" i="215" s="1"/>
  <c r="F40" i="215"/>
  <c r="M43" i="215"/>
  <c r="E44" i="215"/>
  <c r="L16" i="214"/>
  <c r="F17" i="214"/>
  <c r="E19" i="214"/>
  <c r="A22" i="214"/>
  <c r="E24" i="214"/>
  <c r="M25" i="214"/>
  <c r="E26" i="214"/>
  <c r="F27" i="214"/>
  <c r="F28" i="214"/>
  <c r="L28" i="214"/>
  <c r="F29" i="214"/>
  <c r="E31" i="214"/>
  <c r="A34" i="214"/>
  <c r="E36" i="214"/>
  <c r="M37" i="214"/>
  <c r="E38" i="214"/>
  <c r="F39" i="214"/>
  <c r="F40" i="214"/>
  <c r="L40" i="214"/>
  <c r="F41" i="214"/>
  <c r="E43" i="214"/>
  <c r="L10" i="215"/>
  <c r="F20" i="215"/>
  <c r="E23" i="215"/>
  <c r="L25" i="215"/>
  <c r="A28" i="215"/>
  <c r="F31" i="215"/>
  <c r="M34" i="215"/>
  <c r="E35" i="215"/>
  <c r="L37" i="215"/>
  <c r="A40" i="215"/>
  <c r="C52" i="215" s="1"/>
  <c r="F43" i="215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45" i="102"/>
  <c r="H45" i="102"/>
  <c r="I44" i="102"/>
  <c r="H44" i="102"/>
  <c r="I43" i="102"/>
  <c r="H43" i="102"/>
  <c r="I42" i="102"/>
  <c r="H42" i="102"/>
  <c r="I41" i="102"/>
  <c r="H41" i="102"/>
  <c r="I40" i="102"/>
  <c r="H40" i="102"/>
  <c r="I39" i="102"/>
  <c r="H39" i="102"/>
  <c r="I38" i="102"/>
  <c r="H38" i="102"/>
  <c r="I37" i="102"/>
  <c r="H37" i="102"/>
  <c r="I36" i="102"/>
  <c r="H36" i="102"/>
  <c r="I35" i="102"/>
  <c r="H35" i="102"/>
  <c r="I34" i="102"/>
  <c r="H34" i="102"/>
  <c r="I33" i="102"/>
  <c r="H33" i="102"/>
  <c r="I40" i="105"/>
  <c r="H40" i="105"/>
  <c r="I39" i="105"/>
  <c r="H39" i="105"/>
  <c r="I38" i="105"/>
  <c r="H38" i="105"/>
  <c r="I37" i="105"/>
  <c r="H37" i="105"/>
  <c r="I36" i="105"/>
  <c r="H36" i="105"/>
  <c r="I35" i="105"/>
  <c r="H35" i="105"/>
  <c r="I34" i="105"/>
  <c r="H34" i="105"/>
  <c r="I33" i="105"/>
  <c r="H33" i="105"/>
  <c r="I32" i="105"/>
  <c r="H32" i="105"/>
  <c r="I31" i="105"/>
  <c r="H31" i="105"/>
  <c r="I30" i="105"/>
  <c r="H30" i="105"/>
  <c r="I29" i="105"/>
  <c r="H29" i="105"/>
  <c r="I28" i="105"/>
  <c r="H28" i="105"/>
  <c r="I27" i="105"/>
  <c r="H27" i="105"/>
  <c r="I26" i="105"/>
  <c r="H26" i="105"/>
  <c r="I25" i="105"/>
  <c r="H25" i="105"/>
  <c r="I24" i="105"/>
  <c r="H24" i="105"/>
  <c r="I23" i="105"/>
  <c r="H23" i="105"/>
  <c r="I22" i="105"/>
  <c r="H22" i="105"/>
  <c r="I21" i="105"/>
  <c r="H21" i="105"/>
  <c r="I20" i="105"/>
  <c r="H20" i="105"/>
  <c r="I19" i="105"/>
  <c r="H19" i="105"/>
  <c r="I18" i="105"/>
  <c r="H18" i="105"/>
  <c r="I17" i="105"/>
  <c r="H17" i="105"/>
  <c r="I16" i="105"/>
  <c r="H16" i="105"/>
  <c r="I15" i="105"/>
  <c r="H15" i="105"/>
  <c r="I14" i="105"/>
  <c r="H14" i="105"/>
  <c r="I13" i="105"/>
  <c r="H13" i="105"/>
  <c r="I12" i="105"/>
  <c r="H12" i="105"/>
  <c r="I11" i="105"/>
  <c r="H11" i="105"/>
  <c r="I10" i="105"/>
  <c r="H10" i="105"/>
  <c r="D45" i="211"/>
  <c r="N46" i="211"/>
  <c r="O49" i="211" s="1"/>
  <c r="D44" i="211"/>
  <c r="F56" i="211" s="1"/>
  <c r="K43" i="211"/>
  <c r="D43" i="211"/>
  <c r="F55" i="211" s="1"/>
  <c r="D42" i="211"/>
  <c r="F54" i="211" s="1"/>
  <c r="D41" i="211"/>
  <c r="F53" i="211" s="1"/>
  <c r="K40" i="211"/>
  <c r="M52" i="211" s="1"/>
  <c r="D40" i="211"/>
  <c r="F52" i="211" s="1"/>
  <c r="D39" i="211"/>
  <c r="F51" i="211" s="1"/>
  <c r="D38" i="211"/>
  <c r="F50" i="211" s="1"/>
  <c r="K37" i="211"/>
  <c r="M49" i="211" s="1"/>
  <c r="J37" i="211"/>
  <c r="D37" i="211"/>
  <c r="F49" i="211" s="1"/>
  <c r="J36" i="211"/>
  <c r="D36" i="211"/>
  <c r="F48" i="211" s="1"/>
  <c r="J35" i="211"/>
  <c r="D35" i="211"/>
  <c r="F47" i="211" s="1"/>
  <c r="K34" i="211"/>
  <c r="M46" i="211" s="1"/>
  <c r="J34" i="211"/>
  <c r="D34" i="211"/>
  <c r="F46" i="211" s="1"/>
  <c r="J33" i="211"/>
  <c r="D33" i="211"/>
  <c r="J32" i="211"/>
  <c r="D32" i="211"/>
  <c r="K31" i="211"/>
  <c r="J31" i="211"/>
  <c r="D31" i="211"/>
  <c r="J30" i="211"/>
  <c r="D30" i="211"/>
  <c r="J29" i="211"/>
  <c r="D29" i="211"/>
  <c r="K28" i="211"/>
  <c r="J28" i="211"/>
  <c r="D28" i="211"/>
  <c r="J27" i="211"/>
  <c r="D27" i="211"/>
  <c r="J26" i="211"/>
  <c r="D26" i="211"/>
  <c r="K25" i="211"/>
  <c r="J25" i="211"/>
  <c r="D25" i="211"/>
  <c r="J24" i="211"/>
  <c r="D24" i="211"/>
  <c r="J23" i="211"/>
  <c r="D23" i="211"/>
  <c r="K22" i="211"/>
  <c r="J22" i="211"/>
  <c r="D22" i="211"/>
  <c r="J21" i="211"/>
  <c r="D21" i="211"/>
  <c r="J20" i="211"/>
  <c r="D20" i="211"/>
  <c r="K19" i="211"/>
  <c r="J19" i="211"/>
  <c r="D19" i="211"/>
  <c r="J18" i="211"/>
  <c r="D18" i="211"/>
  <c r="J17" i="211"/>
  <c r="D17" i="211"/>
  <c r="K16" i="211"/>
  <c r="J16" i="211"/>
  <c r="D16" i="211"/>
  <c r="J15" i="211"/>
  <c r="D15" i="211"/>
  <c r="J14" i="211"/>
  <c r="D14" i="211"/>
  <c r="K13" i="211"/>
  <c r="J13" i="211"/>
  <c r="D13" i="211"/>
  <c r="J12" i="211"/>
  <c r="D12" i="211"/>
  <c r="J11" i="211"/>
  <c r="D11" i="211"/>
  <c r="K10" i="211"/>
  <c r="J10" i="211"/>
  <c r="D10" i="211"/>
  <c r="J9" i="211"/>
  <c r="D9" i="211"/>
  <c r="J8" i="211"/>
  <c r="D8" i="211"/>
  <c r="K7" i="211"/>
  <c r="J7" i="211"/>
  <c r="D7" i="211"/>
  <c r="J6" i="211"/>
  <c r="D6" i="211"/>
  <c r="J5" i="211"/>
  <c r="D5" i="211"/>
  <c r="O19" i="216" l="1"/>
  <c r="O22" i="216"/>
  <c r="E46" i="211"/>
  <c r="F57" i="211"/>
  <c r="B49" i="75"/>
  <c r="C58" i="75"/>
  <c r="B49" i="215"/>
  <c r="C58" i="215"/>
  <c r="L46" i="211"/>
  <c r="M55" i="211"/>
  <c r="L49" i="213"/>
  <c r="M58" i="213"/>
  <c r="B49" i="214"/>
  <c r="C58" i="214"/>
  <c r="B49" i="216"/>
  <c r="C58" i="216"/>
  <c r="J39" i="102"/>
  <c r="J45" i="102"/>
  <c r="J42" i="4"/>
  <c r="B19" i="215"/>
  <c r="O16" i="215"/>
  <c r="J40" i="105"/>
  <c r="F41" i="213"/>
  <c r="F53" i="213"/>
  <c r="F39" i="213"/>
  <c r="O37" i="215"/>
  <c r="E43" i="213"/>
  <c r="E39" i="213"/>
  <c r="F50" i="213"/>
  <c r="O34" i="215"/>
  <c r="J43" i="105"/>
  <c r="J42" i="102"/>
  <c r="J39" i="4"/>
  <c r="B10" i="214"/>
  <c r="F43" i="213"/>
  <c r="J45" i="4"/>
  <c r="E42" i="213"/>
  <c r="N19" i="213"/>
  <c r="C43" i="215"/>
  <c r="C19" i="214"/>
  <c r="J39" i="105"/>
  <c r="J42" i="105"/>
  <c r="J45" i="105"/>
  <c r="J38" i="102"/>
  <c r="J41" i="102"/>
  <c r="J44" i="102"/>
  <c r="J38" i="4"/>
  <c r="J41" i="4"/>
  <c r="J44" i="4"/>
  <c r="C22" i="216"/>
  <c r="J38" i="105"/>
  <c r="J40" i="102"/>
  <c r="J43" i="102"/>
  <c r="J40" i="4"/>
  <c r="J43" i="4"/>
  <c r="C31" i="214"/>
  <c r="J41" i="105"/>
  <c r="J44" i="105"/>
  <c r="A43" i="213"/>
  <c r="C55" i="213" s="1"/>
  <c r="B46" i="216"/>
  <c r="F17" i="213"/>
  <c r="N37" i="213"/>
  <c r="B46" i="75"/>
  <c r="F35" i="213"/>
  <c r="F47" i="213"/>
  <c r="C19" i="216"/>
  <c r="C46" i="216"/>
  <c r="O46" i="216"/>
  <c r="E38" i="213"/>
  <c r="O25" i="215"/>
  <c r="O46" i="75"/>
  <c r="O43" i="75"/>
  <c r="O25" i="216"/>
  <c r="L22" i="213"/>
  <c r="O19" i="215"/>
  <c r="E28" i="211"/>
  <c r="A46" i="211"/>
  <c r="K46" i="102"/>
  <c r="A46" i="213"/>
  <c r="O46" i="215"/>
  <c r="K46" i="105"/>
  <c r="K46" i="4"/>
  <c r="C46" i="215"/>
  <c r="B46" i="215"/>
  <c r="F45" i="213"/>
  <c r="E46" i="213"/>
  <c r="N46" i="213"/>
  <c r="O49" i="213" s="1"/>
  <c r="M46" i="213"/>
  <c r="L46" i="213"/>
  <c r="E44" i="213"/>
  <c r="O46" i="214"/>
  <c r="C46" i="214"/>
  <c r="B46" i="214"/>
  <c r="O43" i="216"/>
  <c r="O16" i="214"/>
  <c r="O40" i="215"/>
  <c r="N43" i="213"/>
  <c r="E36" i="213"/>
  <c r="N22" i="213"/>
  <c r="O22" i="213" s="1"/>
  <c r="O28" i="215"/>
  <c r="O37" i="216"/>
  <c r="B40" i="216"/>
  <c r="B13" i="216"/>
  <c r="O13" i="216"/>
  <c r="O28" i="216"/>
  <c r="O31" i="216"/>
  <c r="O40" i="216"/>
  <c r="O16" i="216"/>
  <c r="B16" i="216"/>
  <c r="B19" i="216"/>
  <c r="B22" i="216"/>
  <c r="C28" i="216"/>
  <c r="O10" i="216"/>
  <c r="B10" i="216"/>
  <c r="O34" i="216"/>
  <c r="C43" i="216"/>
  <c r="B43" i="216"/>
  <c r="C25" i="216"/>
  <c r="B25" i="216"/>
  <c r="C31" i="216"/>
  <c r="B31" i="216"/>
  <c r="B28" i="216"/>
  <c r="C34" i="216"/>
  <c r="B34" i="216"/>
  <c r="C37" i="216"/>
  <c r="B37" i="216"/>
  <c r="B43" i="75"/>
  <c r="N31" i="213"/>
  <c r="N25" i="213"/>
  <c r="C34" i="215"/>
  <c r="B22" i="215"/>
  <c r="E45" i="213"/>
  <c r="O43" i="215"/>
  <c r="C31" i="215"/>
  <c r="C19" i="215"/>
  <c r="O31" i="215"/>
  <c r="M31" i="213"/>
  <c r="M19" i="213"/>
  <c r="N13" i="213"/>
  <c r="B13" i="215"/>
  <c r="O22" i="215"/>
  <c r="L16" i="213"/>
  <c r="F38" i="213"/>
  <c r="N28" i="213"/>
  <c r="N10" i="213"/>
  <c r="L10" i="213"/>
  <c r="O10" i="214"/>
  <c r="B31" i="214"/>
  <c r="N40" i="213"/>
  <c r="O13" i="214"/>
  <c r="B19" i="214"/>
  <c r="N16" i="213"/>
  <c r="E35" i="213"/>
  <c r="M22" i="213"/>
  <c r="O31" i="214"/>
  <c r="L19" i="213"/>
  <c r="N7" i="213"/>
  <c r="M28" i="213"/>
  <c r="O19" i="214"/>
  <c r="L13" i="213"/>
  <c r="O28" i="214"/>
  <c r="A37" i="213"/>
  <c r="C49" i="213" s="1"/>
  <c r="O37" i="214"/>
  <c r="O34" i="214"/>
  <c r="C43" i="214"/>
  <c r="O43" i="214"/>
  <c r="O25" i="214"/>
  <c r="B13" i="214"/>
  <c r="O22" i="214"/>
  <c r="O40" i="214"/>
  <c r="F36" i="213"/>
  <c r="L31" i="213"/>
  <c r="A7" i="213"/>
  <c r="B10" i="213" s="1"/>
  <c r="N34" i="213"/>
  <c r="B40" i="215"/>
  <c r="C40" i="215"/>
  <c r="F40" i="213"/>
  <c r="E40" i="213"/>
  <c r="B10" i="215"/>
  <c r="B40" i="214"/>
  <c r="C40" i="214"/>
  <c r="B43" i="215"/>
  <c r="M37" i="213"/>
  <c r="L37" i="213"/>
  <c r="A40" i="213"/>
  <c r="C52" i="213" s="1"/>
  <c r="B37" i="214"/>
  <c r="C37" i="214"/>
  <c r="B25" i="214"/>
  <c r="C25" i="214"/>
  <c r="E31" i="213"/>
  <c r="F31" i="213"/>
  <c r="E16" i="213"/>
  <c r="E17" i="213"/>
  <c r="F30" i="213"/>
  <c r="E30" i="213"/>
  <c r="F42" i="213"/>
  <c r="E7" i="213"/>
  <c r="F28" i="213"/>
  <c r="A31" i="213"/>
  <c r="B22" i="214"/>
  <c r="C22" i="214"/>
  <c r="C25" i="215"/>
  <c r="B25" i="215"/>
  <c r="M34" i="213"/>
  <c r="L34" i="213"/>
  <c r="E19" i="213"/>
  <c r="F19" i="213"/>
  <c r="B16" i="215"/>
  <c r="F44" i="213"/>
  <c r="F32" i="213"/>
  <c r="E32" i="213"/>
  <c r="E33" i="213"/>
  <c r="A34" i="213"/>
  <c r="F26" i="213"/>
  <c r="E26" i="213"/>
  <c r="A28" i="213"/>
  <c r="E27" i="213"/>
  <c r="A13" i="213"/>
  <c r="B13" i="213" s="1"/>
  <c r="B28" i="215"/>
  <c r="B31" i="215"/>
  <c r="C28" i="215"/>
  <c r="M43" i="213"/>
  <c r="L43" i="213"/>
  <c r="M40" i="213"/>
  <c r="L40" i="213"/>
  <c r="E15" i="213"/>
  <c r="F27" i="213"/>
  <c r="F24" i="213"/>
  <c r="E24" i="213"/>
  <c r="F18" i="213"/>
  <c r="E18" i="213"/>
  <c r="E41" i="213"/>
  <c r="M25" i="213"/>
  <c r="L25" i="213"/>
  <c r="L28" i="213"/>
  <c r="E13" i="213"/>
  <c r="A25" i="213"/>
  <c r="B34" i="214"/>
  <c r="C34" i="214"/>
  <c r="C37" i="215"/>
  <c r="B37" i="215"/>
  <c r="B28" i="214"/>
  <c r="C28" i="214"/>
  <c r="B16" i="214"/>
  <c r="F37" i="213"/>
  <c r="E37" i="213"/>
  <c r="E25" i="213"/>
  <c r="F25" i="213"/>
  <c r="E14" i="213"/>
  <c r="A16" i="213"/>
  <c r="C22" i="215"/>
  <c r="B43" i="214"/>
  <c r="F20" i="213"/>
  <c r="E20" i="213"/>
  <c r="A22" i="213"/>
  <c r="E21" i="213"/>
  <c r="A19" i="213"/>
  <c r="L19" i="211"/>
  <c r="A7" i="211"/>
  <c r="E7" i="211"/>
  <c r="N16" i="211"/>
  <c r="N22" i="211"/>
  <c r="E25" i="211"/>
  <c r="L25" i="211"/>
  <c r="N34" i="211"/>
  <c r="L37" i="211"/>
  <c r="L43" i="211"/>
  <c r="L10" i="211"/>
  <c r="A16" i="211"/>
  <c r="L34" i="211"/>
  <c r="A40" i="211"/>
  <c r="C52" i="211" s="1"/>
  <c r="F17" i="211"/>
  <c r="F21" i="211"/>
  <c r="F19" i="211"/>
  <c r="N10" i="211"/>
  <c r="N7" i="211"/>
  <c r="E8" i="211"/>
  <c r="E10" i="211"/>
  <c r="M28" i="211"/>
  <c r="N19" i="211"/>
  <c r="L22" i="211"/>
  <c r="F40" i="211"/>
  <c r="N28" i="211"/>
  <c r="F30" i="211"/>
  <c r="M31" i="211"/>
  <c r="N40" i="211"/>
  <c r="L40" i="211"/>
  <c r="E40" i="211"/>
  <c r="F41" i="211"/>
  <c r="F43" i="211"/>
  <c r="F44" i="211"/>
  <c r="N43" i="211"/>
  <c r="O46" i="211" s="1"/>
  <c r="E11" i="211"/>
  <c r="A13" i="211"/>
  <c r="F33" i="211"/>
  <c r="F36" i="211"/>
  <c r="F39" i="211"/>
  <c r="N13" i="211"/>
  <c r="E13" i="211"/>
  <c r="F18" i="211"/>
  <c r="M19" i="211"/>
  <c r="L28" i="211"/>
  <c r="L31" i="211"/>
  <c r="N25" i="211"/>
  <c r="N31" i="211"/>
  <c r="N37" i="211"/>
  <c r="M22" i="211"/>
  <c r="M25" i="211"/>
  <c r="M34" i="211"/>
  <c r="M37" i="211"/>
  <c r="E6" i="211"/>
  <c r="E9" i="211"/>
  <c r="E16" i="211"/>
  <c r="F20" i="211"/>
  <c r="F22" i="211"/>
  <c r="F23" i="211"/>
  <c r="F25" i="211"/>
  <c r="F26" i="211"/>
  <c r="F28" i="211"/>
  <c r="A31" i="211"/>
  <c r="F31" i="211"/>
  <c r="F32" i="211"/>
  <c r="F34" i="211"/>
  <c r="F35" i="211"/>
  <c r="F37" i="211"/>
  <c r="F38" i="211"/>
  <c r="M40" i="211"/>
  <c r="F42" i="211"/>
  <c r="M43" i="211"/>
  <c r="F45" i="211"/>
  <c r="E19" i="211"/>
  <c r="A22" i="211"/>
  <c r="E22" i="211"/>
  <c r="A28" i="211"/>
  <c r="E31" i="211"/>
  <c r="E34" i="211"/>
  <c r="E37" i="211"/>
  <c r="A43" i="211"/>
  <c r="C55" i="211" s="1"/>
  <c r="E43" i="211"/>
  <c r="A10" i="211"/>
  <c r="E15" i="211"/>
  <c r="L16" i="211"/>
  <c r="E17" i="211"/>
  <c r="E18" i="211"/>
  <c r="E20" i="211"/>
  <c r="E21" i="211"/>
  <c r="E23" i="211"/>
  <c r="E24" i="211"/>
  <c r="E26" i="211"/>
  <c r="E27" i="211"/>
  <c r="E29" i="211"/>
  <c r="E30" i="211"/>
  <c r="E32" i="211"/>
  <c r="E33" i="211"/>
  <c r="E35" i="211"/>
  <c r="E36" i="211"/>
  <c r="E38" i="211"/>
  <c r="E39" i="211"/>
  <c r="E41" i="211"/>
  <c r="E42" i="211"/>
  <c r="E44" i="211"/>
  <c r="E45" i="211"/>
  <c r="A19" i="211"/>
  <c r="A25" i="211"/>
  <c r="A34" i="211"/>
  <c r="C46" i="211" s="1"/>
  <c r="A37" i="211"/>
  <c r="C49" i="211" s="1"/>
  <c r="E12" i="211"/>
  <c r="L13" i="211"/>
  <c r="E14" i="211"/>
  <c r="F24" i="211"/>
  <c r="F27" i="211"/>
  <c r="F29" i="211"/>
  <c r="L49" i="4" l="1"/>
  <c r="M58" i="4"/>
  <c r="L49" i="105"/>
  <c r="M58" i="105"/>
  <c r="B49" i="213"/>
  <c r="C58" i="213"/>
  <c r="O37" i="213"/>
  <c r="L49" i="102"/>
  <c r="M58" i="102"/>
  <c r="O40" i="213"/>
  <c r="B49" i="211"/>
  <c r="C58" i="211"/>
  <c r="O19" i="213"/>
  <c r="B43" i="213"/>
  <c r="C46" i="213"/>
  <c r="B46" i="213"/>
  <c r="B10" i="211"/>
  <c r="O19" i="211"/>
  <c r="O25" i="213"/>
  <c r="B46" i="211"/>
  <c r="O28" i="213"/>
  <c r="O46" i="213"/>
  <c r="O28" i="211"/>
  <c r="O37" i="211"/>
  <c r="O31" i="211"/>
  <c r="O16" i="211"/>
  <c r="O22" i="211"/>
  <c r="B16" i="211"/>
  <c r="O43" i="211"/>
  <c r="O10" i="211"/>
  <c r="O25" i="211"/>
  <c r="O31" i="213"/>
  <c r="O10" i="213"/>
  <c r="O13" i="213"/>
  <c r="B16" i="213"/>
  <c r="O16" i="213"/>
  <c r="C37" i="213"/>
  <c r="O43" i="213"/>
  <c r="O34" i="213"/>
  <c r="B31" i="213"/>
  <c r="C31" i="213"/>
  <c r="C28" i="213"/>
  <c r="B28" i="213"/>
  <c r="B19" i="213"/>
  <c r="C19" i="213"/>
  <c r="C22" i="213"/>
  <c r="B22" i="213"/>
  <c r="C43" i="213"/>
  <c r="C34" i="213"/>
  <c r="B34" i="213"/>
  <c r="B25" i="213"/>
  <c r="C25" i="213"/>
  <c r="B37" i="213"/>
  <c r="B40" i="213"/>
  <c r="C40" i="213"/>
  <c r="C31" i="211"/>
  <c r="B13" i="211"/>
  <c r="O40" i="211"/>
  <c r="O13" i="211"/>
  <c r="O34" i="211"/>
  <c r="C34" i="211"/>
  <c r="B34" i="211"/>
  <c r="C25" i="211"/>
  <c r="B25" i="211"/>
  <c r="C43" i="211"/>
  <c r="B43" i="211"/>
  <c r="C28" i="211"/>
  <c r="B28" i="211"/>
  <c r="C19" i="211"/>
  <c r="B19" i="211"/>
  <c r="C40" i="211"/>
  <c r="C37" i="211"/>
  <c r="B37" i="211"/>
  <c r="B40" i="211"/>
  <c r="C22" i="211"/>
  <c r="B22" i="211"/>
  <c r="B31" i="211"/>
  <c r="K46" i="132" l="1"/>
  <c r="D45" i="77"/>
  <c r="D45" i="78"/>
  <c r="D45" i="79"/>
  <c r="D45" i="32"/>
  <c r="D45" i="41"/>
  <c r="D45" i="42"/>
  <c r="D45" i="43"/>
  <c r="D45" i="58"/>
  <c r="D45" i="59"/>
  <c r="D45" i="27"/>
  <c r="D45" i="28"/>
  <c r="D45" i="29"/>
  <c r="D45" i="118"/>
  <c r="D45" i="119"/>
  <c r="F57" i="119" s="1"/>
  <c r="D45" i="7"/>
  <c r="D45" i="35"/>
  <c r="D45" i="36"/>
  <c r="D45" i="3"/>
  <c r="D45" i="44"/>
  <c r="D45" i="45"/>
  <c r="D45" i="46"/>
  <c r="D45" i="4"/>
  <c r="D45" i="5"/>
  <c r="D45" i="6"/>
  <c r="D45" i="8"/>
  <c r="D45" i="9"/>
  <c r="D45" i="11"/>
  <c r="D45" i="12"/>
  <c r="D45" i="13"/>
  <c r="D45" i="31"/>
  <c r="D45" i="39"/>
  <c r="D45" i="38"/>
  <c r="D45" i="25"/>
  <c r="D45" i="33"/>
  <c r="D45" i="37"/>
  <c r="D45" i="16"/>
  <c r="D45" i="17"/>
  <c r="D45" i="18"/>
  <c r="D45" i="19"/>
  <c r="D45" i="21"/>
  <c r="D45" i="22"/>
  <c r="D45" i="23"/>
  <c r="D45" i="24"/>
  <c r="D45" i="48"/>
  <c r="D45" i="49"/>
  <c r="D45" i="52"/>
  <c r="D45" i="53"/>
  <c r="D45" i="55"/>
  <c r="D45" i="56"/>
  <c r="D45" i="60"/>
  <c r="D45" i="61"/>
  <c r="D45" i="62"/>
  <c r="D45" i="63"/>
  <c r="D45" i="65"/>
  <c r="D45" i="66"/>
  <c r="D45" i="68"/>
  <c r="D45" i="69"/>
  <c r="D45" i="71"/>
  <c r="D45" i="72"/>
  <c r="D45" i="73"/>
  <c r="D45" i="74"/>
  <c r="D45" i="81"/>
  <c r="D45" i="82"/>
  <c r="D45" i="83"/>
  <c r="D45" i="87"/>
  <c r="D45" i="88"/>
  <c r="D45" i="89"/>
  <c r="D45" i="91"/>
  <c r="D45" i="92"/>
  <c r="D45" i="93"/>
  <c r="D45" i="95"/>
  <c r="D45" i="96"/>
  <c r="D45" i="98"/>
  <c r="D45" i="99"/>
  <c r="D45" i="100"/>
  <c r="D45" i="102"/>
  <c r="D45" i="103"/>
  <c r="D45" i="104"/>
  <c r="D45" i="105"/>
  <c r="D45" i="106"/>
  <c r="D45" i="107"/>
  <c r="D45" i="108"/>
  <c r="D45" i="110"/>
  <c r="D45" i="111"/>
  <c r="D45" i="112"/>
  <c r="D45" i="113"/>
  <c r="D45" i="115"/>
  <c r="D45" i="116"/>
  <c r="D45" i="121"/>
  <c r="D45" i="122"/>
  <c r="D45" i="123"/>
  <c r="D45" i="125"/>
  <c r="D45" i="126"/>
  <c r="D45" i="127"/>
  <c r="E46" i="127" s="1"/>
  <c r="D45" i="129"/>
  <c r="D45" i="130"/>
  <c r="D45" i="132"/>
  <c r="D45" i="134"/>
  <c r="D45" i="145"/>
  <c r="D45" i="146"/>
  <c r="D45" i="147"/>
  <c r="D45" i="149"/>
  <c r="D45" i="150"/>
  <c r="D45" i="151"/>
  <c r="D45" i="152"/>
  <c r="D45" i="153"/>
  <c r="D45" i="154"/>
  <c r="D45" i="155"/>
  <c r="D45" i="156"/>
  <c r="D45" i="158"/>
  <c r="D45" i="159"/>
  <c r="D45" i="160"/>
  <c r="D45" i="161"/>
  <c r="D45" i="162"/>
  <c r="D45" i="163"/>
  <c r="D45" i="164"/>
  <c r="D45" i="165"/>
  <c r="D45" i="166"/>
  <c r="D45" i="176"/>
  <c r="D45" i="177"/>
  <c r="D45" i="178"/>
  <c r="D45" i="168"/>
  <c r="D45" i="167"/>
  <c r="D45" i="169"/>
  <c r="D45" i="170"/>
  <c r="D45" i="171"/>
  <c r="D45" i="172"/>
  <c r="D45" i="173"/>
  <c r="D45" i="174"/>
  <c r="D45" i="175"/>
  <c r="E46" i="175" s="1"/>
  <c r="D45" i="179"/>
  <c r="D45" i="180"/>
  <c r="D45" i="182"/>
  <c r="D45" i="183"/>
  <c r="D45" i="185"/>
  <c r="D45" i="186"/>
  <c r="D45" i="187"/>
  <c r="D45" i="188"/>
  <c r="D45" i="189"/>
  <c r="D45" i="190"/>
  <c r="D45" i="191"/>
  <c r="D45" i="193"/>
  <c r="D45" i="194"/>
  <c r="D45" i="195"/>
  <c r="D45" i="196"/>
  <c r="D45" i="197"/>
  <c r="D45" i="198"/>
  <c r="D45" i="199"/>
  <c r="D45" i="201"/>
  <c r="D45" i="202"/>
  <c r="D45" i="203"/>
  <c r="D45" i="204"/>
  <c r="D45" i="205"/>
  <c r="D45" i="207"/>
  <c r="D45" i="208"/>
  <c r="D45" i="76"/>
  <c r="I45" i="40"/>
  <c r="H45" i="40"/>
  <c r="I45" i="57"/>
  <c r="H45" i="57"/>
  <c r="I45" i="26"/>
  <c r="H45" i="26"/>
  <c r="I45" i="117"/>
  <c r="H45" i="117"/>
  <c r="I45" i="34"/>
  <c r="H45" i="34"/>
  <c r="I45" i="10"/>
  <c r="H45" i="10"/>
  <c r="I45" i="15"/>
  <c r="H45" i="15"/>
  <c r="I45" i="20"/>
  <c r="H45" i="20"/>
  <c r="I45" i="47"/>
  <c r="H45" i="47"/>
  <c r="I45" i="51"/>
  <c r="H45" i="51"/>
  <c r="I45" i="54"/>
  <c r="H45" i="54"/>
  <c r="I45" i="64"/>
  <c r="H45" i="64"/>
  <c r="I45" i="67"/>
  <c r="H45" i="67"/>
  <c r="I45" i="70"/>
  <c r="H45" i="70"/>
  <c r="I45" i="86"/>
  <c r="H45" i="86"/>
  <c r="I45" i="90"/>
  <c r="H45" i="90"/>
  <c r="I45" i="94"/>
  <c r="H45" i="94"/>
  <c r="I45" i="97"/>
  <c r="H45" i="97"/>
  <c r="I45" i="101"/>
  <c r="H45" i="101"/>
  <c r="I45" i="109"/>
  <c r="H45" i="109"/>
  <c r="I45" i="114"/>
  <c r="H45" i="114"/>
  <c r="I45" i="120"/>
  <c r="H45" i="120"/>
  <c r="I45" i="124"/>
  <c r="H45" i="124"/>
  <c r="I45" i="128"/>
  <c r="H45" i="128"/>
  <c r="I45" i="131"/>
  <c r="H45" i="131"/>
  <c r="J45" i="132"/>
  <c r="I45" i="148"/>
  <c r="H45" i="148"/>
  <c r="I45" i="157"/>
  <c r="H45" i="157"/>
  <c r="J45" i="175"/>
  <c r="I45" i="181"/>
  <c r="H45" i="181"/>
  <c r="I45" i="184"/>
  <c r="H45" i="184"/>
  <c r="I45" i="200"/>
  <c r="H45" i="200"/>
  <c r="J45" i="200" s="1"/>
  <c r="I45" i="206"/>
  <c r="H45" i="206"/>
  <c r="E46" i="195" l="1"/>
  <c r="F57" i="195"/>
  <c r="E46" i="180"/>
  <c r="F57" i="180"/>
  <c r="E46" i="155"/>
  <c r="F57" i="155"/>
  <c r="E46" i="111"/>
  <c r="F57" i="111"/>
  <c r="E46" i="208"/>
  <c r="F57" i="208"/>
  <c r="E46" i="194"/>
  <c r="F57" i="194"/>
  <c r="E46" i="179"/>
  <c r="F57" i="179"/>
  <c r="E46" i="176"/>
  <c r="F57" i="176"/>
  <c r="E46" i="154"/>
  <c r="F57" i="154"/>
  <c r="E46" i="129"/>
  <c r="F57" i="129"/>
  <c r="E46" i="110"/>
  <c r="F57" i="110"/>
  <c r="E46" i="95"/>
  <c r="F57" i="95"/>
  <c r="E46" i="72"/>
  <c r="F57" i="72"/>
  <c r="E46" i="53"/>
  <c r="F57" i="53"/>
  <c r="E46" i="37"/>
  <c r="F57" i="37"/>
  <c r="E46" i="5"/>
  <c r="F57" i="5"/>
  <c r="E46" i="28"/>
  <c r="F57" i="28"/>
  <c r="E46" i="76"/>
  <c r="F57" i="76"/>
  <c r="E46" i="207"/>
  <c r="F57" i="207"/>
  <c r="E46" i="193"/>
  <c r="F57" i="193"/>
  <c r="E46" i="166"/>
  <c r="F57" i="166"/>
  <c r="E46" i="153"/>
  <c r="F57" i="153"/>
  <c r="E46" i="108"/>
  <c r="F57" i="108"/>
  <c r="E46" i="93"/>
  <c r="F57" i="93"/>
  <c r="E46" i="71"/>
  <c r="F57" i="71"/>
  <c r="E46" i="52"/>
  <c r="F57" i="52"/>
  <c r="E46" i="33"/>
  <c r="F57" i="33"/>
  <c r="E46" i="4"/>
  <c r="F57" i="4"/>
  <c r="E46" i="27"/>
  <c r="F57" i="27"/>
  <c r="E46" i="191"/>
  <c r="F57" i="191"/>
  <c r="E46" i="59"/>
  <c r="F57" i="59"/>
  <c r="E46" i="174"/>
  <c r="F57" i="174"/>
  <c r="E46" i="107"/>
  <c r="F57" i="107"/>
  <c r="E46" i="204"/>
  <c r="F57" i="204"/>
  <c r="E46" i="190"/>
  <c r="F57" i="190"/>
  <c r="E46" i="173"/>
  <c r="F57" i="173"/>
  <c r="E46" i="164"/>
  <c r="F57" i="164"/>
  <c r="E46" i="151"/>
  <c r="F57" i="151"/>
  <c r="E46" i="125"/>
  <c r="F57" i="125"/>
  <c r="E46" i="106"/>
  <c r="F57" i="106"/>
  <c r="E46" i="91"/>
  <c r="F57" i="91"/>
  <c r="E46" i="68"/>
  <c r="F57" i="68"/>
  <c r="E46" i="48"/>
  <c r="F57" i="48"/>
  <c r="E46" i="38"/>
  <c r="F57" i="38"/>
  <c r="E46" i="45"/>
  <c r="F57" i="45"/>
  <c r="E46" i="58"/>
  <c r="F57" i="58"/>
  <c r="E46" i="205"/>
  <c r="F57" i="205"/>
  <c r="E46" i="152"/>
  <c r="F57" i="152"/>
  <c r="E46" i="69"/>
  <c r="F57" i="69"/>
  <c r="E46" i="46"/>
  <c r="F57" i="46"/>
  <c r="E46" i="203"/>
  <c r="F57" i="203"/>
  <c r="E46" i="189"/>
  <c r="F57" i="189"/>
  <c r="E46" i="172"/>
  <c r="F57" i="172"/>
  <c r="E46" i="163"/>
  <c r="F57" i="163"/>
  <c r="E46" i="150"/>
  <c r="F57" i="150"/>
  <c r="E46" i="123"/>
  <c r="F57" i="123"/>
  <c r="E46" i="105"/>
  <c r="F57" i="105"/>
  <c r="E46" i="89"/>
  <c r="F57" i="89"/>
  <c r="E46" i="66"/>
  <c r="F57" i="66"/>
  <c r="E46" i="24"/>
  <c r="F57" i="24"/>
  <c r="E46" i="39"/>
  <c r="F57" i="39"/>
  <c r="E46" i="44"/>
  <c r="F57" i="44"/>
  <c r="E46" i="43"/>
  <c r="F57" i="43"/>
  <c r="E46" i="165"/>
  <c r="F57" i="165"/>
  <c r="E46" i="126"/>
  <c r="F57" i="126"/>
  <c r="E46" i="92"/>
  <c r="F57" i="92"/>
  <c r="E46" i="49"/>
  <c r="F57" i="49"/>
  <c r="E46" i="25"/>
  <c r="F57" i="25"/>
  <c r="E46" i="202"/>
  <c r="F57" i="202"/>
  <c r="E46" i="188"/>
  <c r="F57" i="188"/>
  <c r="E46" i="171"/>
  <c r="F57" i="171"/>
  <c r="E46" i="162"/>
  <c r="F57" i="162"/>
  <c r="E46" i="149"/>
  <c r="F57" i="149"/>
  <c r="E46" i="122"/>
  <c r="F57" i="122"/>
  <c r="E46" i="104"/>
  <c r="F57" i="104"/>
  <c r="E46" i="88"/>
  <c r="F57" i="88"/>
  <c r="E46" i="65"/>
  <c r="F57" i="65"/>
  <c r="E46" i="23"/>
  <c r="F57" i="23"/>
  <c r="E46" i="31"/>
  <c r="F57" i="31"/>
  <c r="E46" i="3"/>
  <c r="F57" i="3"/>
  <c r="E46" i="42"/>
  <c r="F57" i="42"/>
  <c r="E46" i="22"/>
  <c r="F57" i="22"/>
  <c r="E46" i="13"/>
  <c r="F57" i="13"/>
  <c r="E46" i="36"/>
  <c r="F57" i="36"/>
  <c r="E46" i="41"/>
  <c r="F57" i="41"/>
  <c r="E46" i="201"/>
  <c r="F57" i="201"/>
  <c r="E46" i="187"/>
  <c r="F57" i="187"/>
  <c r="E46" i="170"/>
  <c r="F57" i="170"/>
  <c r="E46" i="161"/>
  <c r="F57" i="161"/>
  <c r="E46" i="147"/>
  <c r="F57" i="147"/>
  <c r="E46" i="103"/>
  <c r="F57" i="103"/>
  <c r="E46" i="87"/>
  <c r="F57" i="87"/>
  <c r="E46" i="199"/>
  <c r="F57" i="199"/>
  <c r="E46" i="186"/>
  <c r="F57" i="186"/>
  <c r="E46" i="169"/>
  <c r="F57" i="169"/>
  <c r="E46" i="160"/>
  <c r="F57" i="160"/>
  <c r="E46" i="146"/>
  <c r="F57" i="146"/>
  <c r="E46" i="116"/>
  <c r="F57" i="116"/>
  <c r="E46" i="102"/>
  <c r="F57" i="102"/>
  <c r="E46" i="83"/>
  <c r="F57" i="83"/>
  <c r="E46" i="62"/>
  <c r="F57" i="62"/>
  <c r="E46" i="21"/>
  <c r="F57" i="21"/>
  <c r="E46" i="12"/>
  <c r="F57" i="12"/>
  <c r="E46" i="35"/>
  <c r="F57" i="35"/>
  <c r="E46" i="32"/>
  <c r="F57" i="32"/>
  <c r="E46" i="121"/>
  <c r="F57" i="121"/>
  <c r="E46" i="63"/>
  <c r="F57" i="63"/>
  <c r="E46" i="198"/>
  <c r="F57" i="198"/>
  <c r="E46" i="185"/>
  <c r="F57" i="185"/>
  <c r="E46" i="167"/>
  <c r="F57" i="167"/>
  <c r="E46" i="159"/>
  <c r="F57" i="159"/>
  <c r="E46" i="145"/>
  <c r="F57" i="145"/>
  <c r="E46" i="115"/>
  <c r="F57" i="115"/>
  <c r="E46" i="100"/>
  <c r="F57" i="100"/>
  <c r="E46" i="82"/>
  <c r="F57" i="82"/>
  <c r="E46" i="61"/>
  <c r="F57" i="61"/>
  <c r="E46" i="19"/>
  <c r="F57" i="19"/>
  <c r="E46" i="11"/>
  <c r="F57" i="11"/>
  <c r="E46" i="7"/>
  <c r="F57" i="7"/>
  <c r="E46" i="79"/>
  <c r="F57" i="79"/>
  <c r="E46" i="197"/>
  <c r="F57" i="197"/>
  <c r="E46" i="183"/>
  <c r="F57" i="183"/>
  <c r="E46" i="168"/>
  <c r="F57" i="168"/>
  <c r="E46" i="158"/>
  <c r="F57" i="158"/>
  <c r="E46" i="134"/>
  <c r="F57" i="134"/>
  <c r="E46" i="113"/>
  <c r="F57" i="113"/>
  <c r="E46" i="99"/>
  <c r="F57" i="99"/>
  <c r="E46" i="81"/>
  <c r="F57" i="81"/>
  <c r="E46" i="60"/>
  <c r="F57" i="60"/>
  <c r="E46" i="18"/>
  <c r="F57" i="18"/>
  <c r="E46" i="9"/>
  <c r="F57" i="9"/>
  <c r="E46" i="78"/>
  <c r="F57" i="78"/>
  <c r="E46" i="196"/>
  <c r="F57" i="196"/>
  <c r="E46" i="182"/>
  <c r="F57" i="182"/>
  <c r="E46" i="178"/>
  <c r="F57" i="178"/>
  <c r="E46" i="156"/>
  <c r="F57" i="156"/>
  <c r="E46" i="112"/>
  <c r="F57" i="112"/>
  <c r="E46" i="98"/>
  <c r="F57" i="98"/>
  <c r="E46" i="74"/>
  <c r="F57" i="74"/>
  <c r="E46" i="56"/>
  <c r="F57" i="56"/>
  <c r="E46" i="17"/>
  <c r="F57" i="17"/>
  <c r="E46" i="8"/>
  <c r="F57" i="8"/>
  <c r="E46" i="118"/>
  <c r="F57" i="118"/>
  <c r="E46" i="77"/>
  <c r="F57" i="77"/>
  <c r="E46" i="177"/>
  <c r="F57" i="177"/>
  <c r="E46" i="130"/>
  <c r="F57" i="130"/>
  <c r="E46" i="96"/>
  <c r="F57" i="96"/>
  <c r="E46" i="73"/>
  <c r="F57" i="73"/>
  <c r="E46" i="55"/>
  <c r="F57" i="55"/>
  <c r="E46" i="16"/>
  <c r="F57" i="16"/>
  <c r="E46" i="6"/>
  <c r="F57" i="6"/>
  <c r="E46" i="29"/>
  <c r="F57" i="29"/>
  <c r="J45" i="114"/>
  <c r="J45" i="117"/>
  <c r="J45" i="120"/>
  <c r="J45" i="101"/>
  <c r="J45" i="90"/>
  <c r="J45" i="47"/>
  <c r="J45" i="40"/>
  <c r="J45" i="67"/>
  <c r="J45" i="157"/>
  <c r="J45" i="10"/>
  <c r="J45" i="148"/>
  <c r="J45" i="70"/>
  <c r="J45" i="206"/>
  <c r="J45" i="184"/>
  <c r="J45" i="181"/>
  <c r="J45" i="128"/>
  <c r="J45" i="124"/>
  <c r="J45" i="109"/>
  <c r="J45" i="97"/>
  <c r="J45" i="94"/>
  <c r="J45" i="86"/>
  <c r="J45" i="51"/>
  <c r="J45" i="20"/>
  <c r="J45" i="15"/>
  <c r="J45" i="34"/>
  <c r="J45" i="26"/>
  <c r="J45" i="57"/>
  <c r="J45" i="54"/>
  <c r="J45" i="64"/>
  <c r="D45" i="120"/>
  <c r="D45" i="94"/>
  <c r="D45" i="70"/>
  <c r="D45" i="51"/>
  <c r="D45" i="47"/>
  <c r="D45" i="20"/>
  <c r="D45" i="10"/>
  <c r="D45" i="117"/>
  <c r="F57" i="117" s="1"/>
  <c r="E46" i="119"/>
  <c r="D45" i="26"/>
  <c r="D45" i="40"/>
  <c r="D45" i="64"/>
  <c r="D45" i="206"/>
  <c r="D45" i="200"/>
  <c r="D45" i="184"/>
  <c r="D45" i="181"/>
  <c r="D45" i="157"/>
  <c r="D45" i="148"/>
  <c r="D45" i="131"/>
  <c r="D45" i="128"/>
  <c r="D45" i="124"/>
  <c r="D45" i="114"/>
  <c r="D45" i="109"/>
  <c r="D45" i="101"/>
  <c r="D45" i="97"/>
  <c r="D45" i="90"/>
  <c r="I45" i="85"/>
  <c r="H45" i="85"/>
  <c r="D45" i="86"/>
  <c r="D45" i="67"/>
  <c r="D45" i="54"/>
  <c r="I45" i="14"/>
  <c r="D45" i="15"/>
  <c r="D45" i="34"/>
  <c r="D45" i="57"/>
  <c r="J45" i="131"/>
  <c r="H45" i="14"/>
  <c r="I44" i="54"/>
  <c r="H44" i="54"/>
  <c r="I44" i="47"/>
  <c r="H44" i="47"/>
  <c r="H41" i="15"/>
  <c r="I41" i="15"/>
  <c r="H42" i="15"/>
  <c r="I42" i="15"/>
  <c r="H43" i="15"/>
  <c r="I43" i="15"/>
  <c r="H44" i="15"/>
  <c r="I44" i="15"/>
  <c r="H44" i="26"/>
  <c r="H44" i="40"/>
  <c r="N46" i="76"/>
  <c r="O49" i="76" s="1"/>
  <c r="E46" i="90" l="1"/>
  <c r="F57" i="90"/>
  <c r="E46" i="120"/>
  <c r="F57" i="120"/>
  <c r="E46" i="200"/>
  <c r="F57" i="200"/>
  <c r="E46" i="94"/>
  <c r="F57" i="94"/>
  <c r="E46" i="97"/>
  <c r="F57" i="97"/>
  <c r="E46" i="206"/>
  <c r="F57" i="206"/>
  <c r="E46" i="101"/>
  <c r="F57" i="101"/>
  <c r="E46" i="64"/>
  <c r="F57" i="64"/>
  <c r="E46" i="34"/>
  <c r="F57" i="34"/>
  <c r="E46" i="114"/>
  <c r="F57" i="114"/>
  <c r="E46" i="26"/>
  <c r="F57" i="26"/>
  <c r="E46" i="109"/>
  <c r="F57" i="109"/>
  <c r="E46" i="124"/>
  <c r="F57" i="124"/>
  <c r="E46" i="184"/>
  <c r="F57" i="184"/>
  <c r="E46" i="57"/>
  <c r="F57" i="57"/>
  <c r="E46" i="40"/>
  <c r="F57" i="40"/>
  <c r="E46" i="15"/>
  <c r="F57" i="15"/>
  <c r="E46" i="54"/>
  <c r="F57" i="54"/>
  <c r="E46" i="10"/>
  <c r="F57" i="10"/>
  <c r="E46" i="70"/>
  <c r="F57" i="70"/>
  <c r="E46" i="128"/>
  <c r="F57" i="128"/>
  <c r="E46" i="67"/>
  <c r="F57" i="67"/>
  <c r="E46" i="148"/>
  <c r="F57" i="148"/>
  <c r="E46" i="20"/>
  <c r="F57" i="20"/>
  <c r="E46" i="86"/>
  <c r="F57" i="86"/>
  <c r="E46" i="157"/>
  <c r="F57" i="157"/>
  <c r="E46" i="47"/>
  <c r="F57" i="47"/>
  <c r="E46" i="181"/>
  <c r="F57" i="181"/>
  <c r="E46" i="51"/>
  <c r="F57" i="51"/>
  <c r="J41" i="15"/>
  <c r="J45" i="85"/>
  <c r="K46" i="47"/>
  <c r="J44" i="47"/>
  <c r="J42" i="15"/>
  <c r="J45" i="14"/>
  <c r="J43" i="15"/>
  <c r="K46" i="15"/>
  <c r="J44" i="15"/>
  <c r="K46" i="26"/>
  <c r="K46" i="54"/>
  <c r="J44" i="54"/>
  <c r="K46" i="40"/>
  <c r="D45" i="85"/>
  <c r="E46" i="117"/>
  <c r="D45" i="14"/>
  <c r="D44" i="77"/>
  <c r="D44" i="78"/>
  <c r="D44" i="79"/>
  <c r="D44" i="32"/>
  <c r="D44" i="41"/>
  <c r="D44" i="42"/>
  <c r="D44" i="43"/>
  <c r="D44" i="58"/>
  <c r="D44" i="59"/>
  <c r="D44" i="27"/>
  <c r="D44" i="28"/>
  <c r="D44" i="29"/>
  <c r="D44" i="118"/>
  <c r="D44" i="119"/>
  <c r="D44" i="7"/>
  <c r="D44" i="35"/>
  <c r="D44" i="36"/>
  <c r="D44" i="3"/>
  <c r="D44" i="44"/>
  <c r="D44" i="45"/>
  <c r="D44" i="46"/>
  <c r="D44" i="4"/>
  <c r="D44" i="5"/>
  <c r="D44" i="6"/>
  <c r="D44" i="8"/>
  <c r="D44" i="9"/>
  <c r="D44" i="11"/>
  <c r="D44" i="12"/>
  <c r="D44" i="13"/>
  <c r="D44" i="31"/>
  <c r="D44" i="39"/>
  <c r="D44" i="38"/>
  <c r="D44" i="25"/>
  <c r="D44" i="33"/>
  <c r="D44" i="37"/>
  <c r="D44" i="16"/>
  <c r="D44" i="17"/>
  <c r="D44" i="18"/>
  <c r="D44" i="19"/>
  <c r="D44" i="21"/>
  <c r="D44" i="22"/>
  <c r="D44" i="23"/>
  <c r="D44" i="24"/>
  <c r="D44" i="48"/>
  <c r="D44" i="49"/>
  <c r="D44" i="52"/>
  <c r="D44" i="53"/>
  <c r="D44" i="55"/>
  <c r="D44" i="56"/>
  <c r="D44" i="60"/>
  <c r="D44" i="61"/>
  <c r="D44" i="62"/>
  <c r="D44" i="63"/>
  <c r="D44" i="65"/>
  <c r="D44" i="66"/>
  <c r="D44" i="68"/>
  <c r="D44" i="69"/>
  <c r="D44" i="71"/>
  <c r="D44" i="72"/>
  <c r="D44" i="73"/>
  <c r="D44" i="74"/>
  <c r="D44" i="81"/>
  <c r="D44" i="82"/>
  <c r="D44" i="83"/>
  <c r="D44" i="87"/>
  <c r="D44" i="88"/>
  <c r="D44" i="89"/>
  <c r="D44" i="91"/>
  <c r="D44" i="92"/>
  <c r="D44" i="93"/>
  <c r="D44" i="95"/>
  <c r="D44" i="96"/>
  <c r="D44" i="98"/>
  <c r="D44" i="99"/>
  <c r="D44" i="100"/>
  <c r="D44" i="102"/>
  <c r="D44" i="103"/>
  <c r="D44" i="104"/>
  <c r="D44" i="105"/>
  <c r="D44" i="106"/>
  <c r="D44" i="107"/>
  <c r="D44" i="108"/>
  <c r="D44" i="110"/>
  <c r="D44" i="111"/>
  <c r="D44" i="112"/>
  <c r="D44" i="113"/>
  <c r="D44" i="115"/>
  <c r="D44" i="116"/>
  <c r="D44" i="121"/>
  <c r="D44" i="122"/>
  <c r="D44" i="123"/>
  <c r="D44" i="125"/>
  <c r="D44" i="126"/>
  <c r="D44" i="127"/>
  <c r="A46" i="127" s="1"/>
  <c r="B49" i="127" s="1"/>
  <c r="D44" i="129"/>
  <c r="D44" i="130"/>
  <c r="D44" i="132"/>
  <c r="D44" i="134"/>
  <c r="D44" i="145"/>
  <c r="D44" i="146"/>
  <c r="D44" i="147"/>
  <c r="D44" i="149"/>
  <c r="D44" i="150"/>
  <c r="D44" i="151"/>
  <c r="D44" i="152"/>
  <c r="D44" i="153"/>
  <c r="D44" i="154"/>
  <c r="D44" i="155"/>
  <c r="D44" i="156"/>
  <c r="D44" i="158"/>
  <c r="D44" i="159"/>
  <c r="D44" i="160"/>
  <c r="D44" i="161"/>
  <c r="D44" i="162"/>
  <c r="D44" i="163"/>
  <c r="D44" i="164"/>
  <c r="D44" i="165"/>
  <c r="D44" i="166"/>
  <c r="D44" i="167"/>
  <c r="D44" i="168"/>
  <c r="D44" i="169"/>
  <c r="D44" i="170"/>
  <c r="D44" i="171"/>
  <c r="D44" i="172"/>
  <c r="D44" i="173"/>
  <c r="D44" i="174"/>
  <c r="D44" i="175"/>
  <c r="A46" i="175" s="1"/>
  <c r="D44" i="176"/>
  <c r="D44" i="177"/>
  <c r="D44" i="178"/>
  <c r="D44" i="179"/>
  <c r="D44" i="180"/>
  <c r="D44" i="182"/>
  <c r="D44" i="183"/>
  <c r="D44" i="185"/>
  <c r="D44" i="186"/>
  <c r="D44" i="187"/>
  <c r="D44" i="188"/>
  <c r="D44" i="189"/>
  <c r="D44" i="190"/>
  <c r="D44" i="191"/>
  <c r="D44" i="193"/>
  <c r="D44" i="194"/>
  <c r="D44" i="195"/>
  <c r="D44" i="196"/>
  <c r="D44" i="197"/>
  <c r="D44" i="198"/>
  <c r="D44" i="199"/>
  <c r="D44" i="201"/>
  <c r="D44" i="202"/>
  <c r="D44" i="203"/>
  <c r="D44" i="204"/>
  <c r="D44" i="205"/>
  <c r="D44" i="207"/>
  <c r="D44" i="208"/>
  <c r="D44" i="76"/>
  <c r="N46" i="77"/>
  <c r="O49" i="77" s="1"/>
  <c r="N46" i="78"/>
  <c r="O49" i="78" s="1"/>
  <c r="N46" i="79"/>
  <c r="O49" i="79" s="1"/>
  <c r="N46" i="32"/>
  <c r="O49" i="32" s="1"/>
  <c r="I44" i="40"/>
  <c r="J44" i="40" s="1"/>
  <c r="D44" i="40"/>
  <c r="N46" i="41"/>
  <c r="O49" i="41" s="1"/>
  <c r="N46" i="42"/>
  <c r="O49" i="42" s="1"/>
  <c r="N46" i="43"/>
  <c r="O49" i="43" s="1"/>
  <c r="I44" i="57"/>
  <c r="H44" i="57"/>
  <c r="N46" i="58"/>
  <c r="O49" i="58" s="1"/>
  <c r="N46" i="59"/>
  <c r="O49" i="59" s="1"/>
  <c r="I44" i="26"/>
  <c r="J44" i="26" s="1"/>
  <c r="D44" i="26"/>
  <c r="N46" i="27"/>
  <c r="O49" i="27" s="1"/>
  <c r="N46" i="28"/>
  <c r="O49" i="28" s="1"/>
  <c r="N46" i="29"/>
  <c r="O49" i="29" s="1"/>
  <c r="I44" i="117"/>
  <c r="H44" i="117"/>
  <c r="N46" i="118"/>
  <c r="O49" i="118" s="1"/>
  <c r="N46" i="119"/>
  <c r="O49" i="119" s="1"/>
  <c r="N46" i="7"/>
  <c r="O49" i="7" s="1"/>
  <c r="I44" i="34"/>
  <c r="H44" i="34"/>
  <c r="N46" i="35"/>
  <c r="O49" i="35" s="1"/>
  <c r="N46" i="36"/>
  <c r="O49" i="36" s="1"/>
  <c r="N46" i="3"/>
  <c r="O49" i="3" s="1"/>
  <c r="N46" i="44"/>
  <c r="O49" i="44" s="1"/>
  <c r="N46" i="45"/>
  <c r="O49" i="45" s="1"/>
  <c r="N46" i="46"/>
  <c r="O49" i="46" s="1"/>
  <c r="N46" i="4"/>
  <c r="O49" i="4" s="1"/>
  <c r="N46" i="5"/>
  <c r="O49" i="5" s="1"/>
  <c r="N46" i="6"/>
  <c r="O49" i="6" s="1"/>
  <c r="N46" i="8"/>
  <c r="O49" i="8" s="1"/>
  <c r="N46" i="9"/>
  <c r="O49" i="9" s="1"/>
  <c r="I44" i="10"/>
  <c r="H44" i="10"/>
  <c r="N46" i="11"/>
  <c r="O49" i="11" s="1"/>
  <c r="N46" i="12"/>
  <c r="O49" i="12" s="1"/>
  <c r="N46" i="13"/>
  <c r="O49" i="13" s="1"/>
  <c r="N46" i="30"/>
  <c r="O49" i="30" s="1"/>
  <c r="N46" i="31"/>
  <c r="O49" i="31" s="1"/>
  <c r="N46" i="39"/>
  <c r="O49" i="39" s="1"/>
  <c r="N46" i="38"/>
  <c r="O49" i="38" s="1"/>
  <c r="N46" i="25"/>
  <c r="O49" i="25" s="1"/>
  <c r="N46" i="33"/>
  <c r="O49" i="33" s="1"/>
  <c r="N46" i="37"/>
  <c r="O49" i="37" s="1"/>
  <c r="D44" i="15"/>
  <c r="N46" i="16"/>
  <c r="O49" i="16" s="1"/>
  <c r="N46" i="17"/>
  <c r="O49" i="17" s="1"/>
  <c r="N46" i="18"/>
  <c r="O49" i="18" s="1"/>
  <c r="N46" i="19"/>
  <c r="O49" i="19" s="1"/>
  <c r="I44" i="20"/>
  <c r="H44" i="20"/>
  <c r="N46" i="21"/>
  <c r="O49" i="21" s="1"/>
  <c r="N46" i="22"/>
  <c r="O49" i="22" s="1"/>
  <c r="N46" i="23"/>
  <c r="O49" i="23" s="1"/>
  <c r="N46" i="24"/>
  <c r="O49" i="24" s="1"/>
  <c r="D44" i="47"/>
  <c r="N46" i="48"/>
  <c r="O49" i="48" s="1"/>
  <c r="N46" i="49"/>
  <c r="O49" i="49" s="1"/>
  <c r="I44" i="51"/>
  <c r="H44" i="51"/>
  <c r="N46" i="52"/>
  <c r="O49" i="52" s="1"/>
  <c r="N46" i="53"/>
  <c r="O49" i="53" s="1"/>
  <c r="D44" i="54"/>
  <c r="N46" i="55"/>
  <c r="O49" i="55" s="1"/>
  <c r="N46" i="56"/>
  <c r="O49" i="56" s="1"/>
  <c r="N46" i="60"/>
  <c r="O49" i="60" s="1"/>
  <c r="N46" i="61"/>
  <c r="O49" i="61" s="1"/>
  <c r="N46" i="62"/>
  <c r="O49" i="62" s="1"/>
  <c r="N46" i="63"/>
  <c r="O49" i="63" s="1"/>
  <c r="I44" i="64"/>
  <c r="H44" i="64"/>
  <c r="N46" i="65"/>
  <c r="O49" i="65" s="1"/>
  <c r="N46" i="66"/>
  <c r="O49" i="66" s="1"/>
  <c r="I44" i="67"/>
  <c r="H44" i="67"/>
  <c r="N46" i="68"/>
  <c r="O49" i="68" s="1"/>
  <c r="N46" i="69"/>
  <c r="O49" i="69" s="1"/>
  <c r="I44" i="70"/>
  <c r="H44" i="70"/>
  <c r="N46" i="71"/>
  <c r="O49" i="71" s="1"/>
  <c r="N46" i="72"/>
  <c r="O49" i="72" s="1"/>
  <c r="N46" i="73"/>
  <c r="O49" i="73" s="1"/>
  <c r="N46" i="74"/>
  <c r="O49" i="74" s="1"/>
  <c r="N46" i="81"/>
  <c r="O49" i="81" s="1"/>
  <c r="N46" i="82"/>
  <c r="O49" i="82" s="1"/>
  <c r="N46" i="83"/>
  <c r="O49" i="83" s="1"/>
  <c r="I44" i="86"/>
  <c r="H44" i="86"/>
  <c r="N46" i="87"/>
  <c r="O49" i="87" s="1"/>
  <c r="N46" i="88"/>
  <c r="O49" i="88" s="1"/>
  <c r="N46" i="89"/>
  <c r="O49" i="89" s="1"/>
  <c r="I44" i="90"/>
  <c r="H44" i="90"/>
  <c r="N46" i="91"/>
  <c r="O49" i="91" s="1"/>
  <c r="N46" i="92"/>
  <c r="O49" i="92" s="1"/>
  <c r="N46" i="93"/>
  <c r="O49" i="93" s="1"/>
  <c r="I44" i="94"/>
  <c r="H44" i="94"/>
  <c r="N46" i="95"/>
  <c r="O49" i="95" s="1"/>
  <c r="N46" i="96"/>
  <c r="O49" i="96" s="1"/>
  <c r="I44" i="97"/>
  <c r="H44" i="97"/>
  <c r="N46" i="98"/>
  <c r="O49" i="98" s="1"/>
  <c r="N46" i="99"/>
  <c r="O49" i="99" s="1"/>
  <c r="N46" i="100"/>
  <c r="O49" i="100" s="1"/>
  <c r="I44" i="101"/>
  <c r="H44" i="101"/>
  <c r="N46" i="102"/>
  <c r="O49" i="102" s="1"/>
  <c r="N46" i="103"/>
  <c r="O49" i="103" s="1"/>
  <c r="N46" i="104"/>
  <c r="O49" i="104" s="1"/>
  <c r="N46" i="105"/>
  <c r="O49" i="105" s="1"/>
  <c r="N46" i="106"/>
  <c r="O49" i="106" s="1"/>
  <c r="N46" i="107"/>
  <c r="O49" i="107" s="1"/>
  <c r="N46" i="108"/>
  <c r="O49" i="108" s="1"/>
  <c r="I44" i="109"/>
  <c r="H44" i="109"/>
  <c r="N46" i="110"/>
  <c r="O49" i="110" s="1"/>
  <c r="N46" i="111"/>
  <c r="O49" i="111" s="1"/>
  <c r="N46" i="112"/>
  <c r="O49" i="112" s="1"/>
  <c r="N46" i="113"/>
  <c r="O49" i="113" s="1"/>
  <c r="I44" i="114"/>
  <c r="H44" i="114"/>
  <c r="N46" i="115"/>
  <c r="O49" i="115" s="1"/>
  <c r="N46" i="116"/>
  <c r="O49" i="116" s="1"/>
  <c r="I44" i="120"/>
  <c r="H44" i="120"/>
  <c r="N46" i="121"/>
  <c r="O49" i="121" s="1"/>
  <c r="N46" i="122"/>
  <c r="O49" i="122" s="1"/>
  <c r="N46" i="123"/>
  <c r="O49" i="123" s="1"/>
  <c r="I44" i="124"/>
  <c r="H44" i="124"/>
  <c r="N46" i="125"/>
  <c r="O49" i="125" s="1"/>
  <c r="N46" i="126"/>
  <c r="O49" i="126" s="1"/>
  <c r="N46" i="127"/>
  <c r="O49" i="127" s="1"/>
  <c r="I44" i="128"/>
  <c r="H44" i="128"/>
  <c r="N46" i="129"/>
  <c r="O49" i="129" s="1"/>
  <c r="N46" i="130"/>
  <c r="O49" i="130" s="1"/>
  <c r="I44" i="131"/>
  <c r="H44" i="131"/>
  <c r="J44" i="132"/>
  <c r="N46" i="132" s="1"/>
  <c r="N46" i="134"/>
  <c r="O49" i="134" s="1"/>
  <c r="N46" i="145"/>
  <c r="O49" i="145" s="1"/>
  <c r="N46" i="146"/>
  <c r="O49" i="146" s="1"/>
  <c r="N46" i="147"/>
  <c r="O49" i="147" s="1"/>
  <c r="I44" i="148"/>
  <c r="H44" i="148"/>
  <c r="N46" i="149"/>
  <c r="O49" i="149" s="1"/>
  <c r="N46" i="150"/>
  <c r="O49" i="150" s="1"/>
  <c r="N46" i="151"/>
  <c r="O49" i="151" s="1"/>
  <c r="N46" i="152"/>
  <c r="O49" i="152" s="1"/>
  <c r="N46" i="153"/>
  <c r="O49" i="153" s="1"/>
  <c r="N46" i="154"/>
  <c r="O49" i="154" s="1"/>
  <c r="N46" i="155"/>
  <c r="O49" i="155" s="1"/>
  <c r="N46" i="156"/>
  <c r="O49" i="156" s="1"/>
  <c r="I44" i="157"/>
  <c r="H44" i="157"/>
  <c r="N46" i="158"/>
  <c r="O49" i="158" s="1"/>
  <c r="N46" i="159"/>
  <c r="O49" i="159" s="1"/>
  <c r="N46" i="160"/>
  <c r="O49" i="160" s="1"/>
  <c r="N46" i="161"/>
  <c r="O49" i="161" s="1"/>
  <c r="N46" i="162"/>
  <c r="O49" i="162" s="1"/>
  <c r="N46" i="163"/>
  <c r="O49" i="163" s="1"/>
  <c r="N46" i="164"/>
  <c r="O49" i="164" s="1"/>
  <c r="N46" i="165"/>
  <c r="O49" i="165" s="1"/>
  <c r="N46" i="166"/>
  <c r="O49" i="166" s="1"/>
  <c r="N46" i="167"/>
  <c r="O49" i="167" s="1"/>
  <c r="N46" i="168"/>
  <c r="O49" i="168" s="1"/>
  <c r="N46" i="169"/>
  <c r="O49" i="169" s="1"/>
  <c r="N46" i="170"/>
  <c r="O49" i="170" s="1"/>
  <c r="N46" i="171"/>
  <c r="O49" i="171" s="1"/>
  <c r="N46" i="172"/>
  <c r="O49" i="172" s="1"/>
  <c r="N46" i="173"/>
  <c r="O49" i="173" s="1"/>
  <c r="N46" i="174"/>
  <c r="O49" i="174" s="1"/>
  <c r="J44" i="175"/>
  <c r="N46" i="175" s="1"/>
  <c r="N46" i="176"/>
  <c r="O49" i="176" s="1"/>
  <c r="N46" i="177"/>
  <c r="O49" i="177" s="1"/>
  <c r="N46" i="178"/>
  <c r="O49" i="178" s="1"/>
  <c r="N46" i="179"/>
  <c r="O49" i="179" s="1"/>
  <c r="N46" i="180"/>
  <c r="O49" i="180" s="1"/>
  <c r="I44" i="181"/>
  <c r="H44" i="181"/>
  <c r="N46" i="182"/>
  <c r="O49" i="182" s="1"/>
  <c r="N46" i="183"/>
  <c r="O49" i="183" s="1"/>
  <c r="I44" i="184"/>
  <c r="H44" i="184"/>
  <c r="N46" i="185"/>
  <c r="O49" i="185" s="1"/>
  <c r="N46" i="186"/>
  <c r="O49" i="186" s="1"/>
  <c r="N46" i="187"/>
  <c r="O49" i="187" s="1"/>
  <c r="N46" i="188"/>
  <c r="O49" i="188" s="1"/>
  <c r="N46" i="189"/>
  <c r="O49" i="189" s="1"/>
  <c r="N46" i="190"/>
  <c r="O49" i="190" s="1"/>
  <c r="N46" i="191"/>
  <c r="O49" i="191" s="1"/>
  <c r="N46" i="193"/>
  <c r="N46" i="194"/>
  <c r="O49" i="194" s="1"/>
  <c r="N46" i="195"/>
  <c r="O49" i="195" s="1"/>
  <c r="N46" i="196"/>
  <c r="O49" i="196" s="1"/>
  <c r="N46" i="197"/>
  <c r="O49" i="197" s="1"/>
  <c r="N46" i="198"/>
  <c r="O49" i="198" s="1"/>
  <c r="N46" i="199"/>
  <c r="O49" i="199" s="1"/>
  <c r="I44" i="200"/>
  <c r="H44" i="200"/>
  <c r="N46" i="201"/>
  <c r="O49" i="201" s="1"/>
  <c r="N46" i="202"/>
  <c r="O49" i="202" s="1"/>
  <c r="N46" i="203"/>
  <c r="O49" i="203" s="1"/>
  <c r="N46" i="204"/>
  <c r="O49" i="204" s="1"/>
  <c r="N46" i="205"/>
  <c r="O49" i="205" s="1"/>
  <c r="I44" i="206"/>
  <c r="H44" i="206"/>
  <c r="N46" i="207"/>
  <c r="O49" i="207" s="1"/>
  <c r="N46" i="208"/>
  <c r="O49" i="208" s="1"/>
  <c r="A46" i="207" l="1"/>
  <c r="F56" i="207"/>
  <c r="A46" i="193"/>
  <c r="F56" i="193"/>
  <c r="A46" i="178"/>
  <c r="F56" i="178"/>
  <c r="A46" i="166"/>
  <c r="F56" i="166"/>
  <c r="A46" i="153"/>
  <c r="F56" i="153"/>
  <c r="A46" i="108"/>
  <c r="F56" i="108"/>
  <c r="A46" i="93"/>
  <c r="F56" i="93"/>
  <c r="A46" i="71"/>
  <c r="F56" i="71"/>
  <c r="A46" i="52"/>
  <c r="F56" i="52"/>
  <c r="A46" i="33"/>
  <c r="F56" i="33"/>
  <c r="A46" i="4"/>
  <c r="F56" i="4"/>
  <c r="A46" i="27"/>
  <c r="F56" i="27"/>
  <c r="E46" i="85"/>
  <c r="F57" i="85"/>
  <c r="A46" i="205"/>
  <c r="F56" i="205"/>
  <c r="A46" i="191"/>
  <c r="F56" i="191"/>
  <c r="A46" i="177"/>
  <c r="F56" i="177"/>
  <c r="A46" i="165"/>
  <c r="F56" i="165"/>
  <c r="A46" i="152"/>
  <c r="F56" i="152"/>
  <c r="A46" i="126"/>
  <c r="F56" i="126"/>
  <c r="A46" i="107"/>
  <c r="F56" i="107"/>
  <c r="A46" i="92"/>
  <c r="F56" i="92"/>
  <c r="A46" i="69"/>
  <c r="F56" i="69"/>
  <c r="A46" i="49"/>
  <c r="F56" i="49"/>
  <c r="A46" i="25"/>
  <c r="F56" i="25"/>
  <c r="A46" i="46"/>
  <c r="F56" i="46"/>
  <c r="A46" i="59"/>
  <c r="F56" i="59"/>
  <c r="L49" i="40"/>
  <c r="M58" i="40"/>
  <c r="A46" i="204"/>
  <c r="F56" i="204"/>
  <c r="A46" i="190"/>
  <c r="F56" i="190"/>
  <c r="A46" i="176"/>
  <c r="F56" i="176"/>
  <c r="A46" i="164"/>
  <c r="F56" i="164"/>
  <c r="A46" i="151"/>
  <c r="F56" i="151"/>
  <c r="A46" i="125"/>
  <c r="F56" i="125"/>
  <c r="A46" i="106"/>
  <c r="F56" i="106"/>
  <c r="A46" i="91"/>
  <c r="F56" i="91"/>
  <c r="A46" i="68"/>
  <c r="F56" i="68"/>
  <c r="A46" i="48"/>
  <c r="F56" i="48"/>
  <c r="A46" i="38"/>
  <c r="F56" i="38"/>
  <c r="A46" i="45"/>
  <c r="F56" i="45"/>
  <c r="A46" i="58"/>
  <c r="F56" i="58"/>
  <c r="A46" i="54"/>
  <c r="F56" i="54"/>
  <c r="A46" i="203"/>
  <c r="F56" i="203"/>
  <c r="A46" i="189"/>
  <c r="F56" i="189"/>
  <c r="A46" i="163"/>
  <c r="F56" i="163"/>
  <c r="A46" i="150"/>
  <c r="F56" i="150"/>
  <c r="A46" i="123"/>
  <c r="F56" i="123"/>
  <c r="A46" i="105"/>
  <c r="F56" i="105"/>
  <c r="A46" i="89"/>
  <c r="F56" i="89"/>
  <c r="A46" i="66"/>
  <c r="F56" i="66"/>
  <c r="A46" i="24"/>
  <c r="F56" i="24"/>
  <c r="A46" i="39"/>
  <c r="F56" i="39"/>
  <c r="A46" i="44"/>
  <c r="F56" i="44"/>
  <c r="A46" i="43"/>
  <c r="F56" i="43"/>
  <c r="L49" i="54"/>
  <c r="M58" i="54"/>
  <c r="A46" i="40"/>
  <c r="F56" i="40"/>
  <c r="A46" i="202"/>
  <c r="F56" i="202"/>
  <c r="A46" i="188"/>
  <c r="F56" i="188"/>
  <c r="A46" i="174"/>
  <c r="F56" i="174"/>
  <c r="A46" i="162"/>
  <c r="F56" i="162"/>
  <c r="A46" i="149"/>
  <c r="F56" i="149"/>
  <c r="A46" i="122"/>
  <c r="F56" i="122"/>
  <c r="A46" i="104"/>
  <c r="F56" i="104"/>
  <c r="A46" i="88"/>
  <c r="F56" i="88"/>
  <c r="A46" i="65"/>
  <c r="F56" i="65"/>
  <c r="A46" i="23"/>
  <c r="F56" i="23"/>
  <c r="A46" i="31"/>
  <c r="F56" i="31"/>
  <c r="A46" i="3"/>
  <c r="F56" i="3"/>
  <c r="A46" i="42"/>
  <c r="F56" i="42"/>
  <c r="L49" i="26"/>
  <c r="M58" i="26"/>
  <c r="A46" i="201"/>
  <c r="F56" i="201"/>
  <c r="A46" i="187"/>
  <c r="F56" i="187"/>
  <c r="A46" i="173"/>
  <c r="F56" i="173"/>
  <c r="A46" i="161"/>
  <c r="F56" i="161"/>
  <c r="A46" i="147"/>
  <c r="F56" i="147"/>
  <c r="A46" i="121"/>
  <c r="F56" i="121"/>
  <c r="A46" i="103"/>
  <c r="F56" i="103"/>
  <c r="A46" i="87"/>
  <c r="F56" i="87"/>
  <c r="A46" i="63"/>
  <c r="F56" i="63"/>
  <c r="A46" i="22"/>
  <c r="F56" i="22"/>
  <c r="A46" i="13"/>
  <c r="F56" i="13"/>
  <c r="A46" i="36"/>
  <c r="F56" i="36"/>
  <c r="A46" i="41"/>
  <c r="F56" i="41"/>
  <c r="A46" i="199"/>
  <c r="F56" i="199"/>
  <c r="A46" i="186"/>
  <c r="F56" i="186"/>
  <c r="A46" i="172"/>
  <c r="F56" i="172"/>
  <c r="A46" i="160"/>
  <c r="F56" i="160"/>
  <c r="A46" i="146"/>
  <c r="F56" i="146"/>
  <c r="A46" i="116"/>
  <c r="F56" i="116"/>
  <c r="A46" i="102"/>
  <c r="F56" i="102"/>
  <c r="A46" i="83"/>
  <c r="F56" i="83"/>
  <c r="A46" i="62"/>
  <c r="F56" i="62"/>
  <c r="A46" i="21"/>
  <c r="F56" i="21"/>
  <c r="A46" i="12"/>
  <c r="F56" i="12"/>
  <c r="A46" i="35"/>
  <c r="F56" i="35"/>
  <c r="A46" i="32"/>
  <c r="F56" i="32"/>
  <c r="L49" i="15"/>
  <c r="M58" i="15"/>
  <c r="A46" i="26"/>
  <c r="F56" i="26"/>
  <c r="A46" i="198"/>
  <c r="F56" i="198"/>
  <c r="A46" i="185"/>
  <c r="F56" i="185"/>
  <c r="A46" i="171"/>
  <c r="F56" i="171"/>
  <c r="A46" i="159"/>
  <c r="F56" i="159"/>
  <c r="A46" i="145"/>
  <c r="F56" i="145"/>
  <c r="A46" i="115"/>
  <c r="F56" i="115"/>
  <c r="A46" i="100"/>
  <c r="F56" i="100"/>
  <c r="A46" i="82"/>
  <c r="F56" i="82"/>
  <c r="A46" i="61"/>
  <c r="F56" i="61"/>
  <c r="A46" i="19"/>
  <c r="F56" i="19"/>
  <c r="A46" i="11"/>
  <c r="F56" i="11"/>
  <c r="A46" i="7"/>
  <c r="F56" i="7"/>
  <c r="A46" i="79"/>
  <c r="F56" i="79"/>
  <c r="A46" i="197"/>
  <c r="F56" i="197"/>
  <c r="A46" i="183"/>
  <c r="F56" i="183"/>
  <c r="A46" i="170"/>
  <c r="F56" i="170"/>
  <c r="A46" i="158"/>
  <c r="F56" i="158"/>
  <c r="A46" i="134"/>
  <c r="F56" i="134"/>
  <c r="A46" i="113"/>
  <c r="F56" i="113"/>
  <c r="A46" i="99"/>
  <c r="F56" i="99"/>
  <c r="A46" i="81"/>
  <c r="F56" i="81"/>
  <c r="A46" i="60"/>
  <c r="F56" i="60"/>
  <c r="A46" i="18"/>
  <c r="F56" i="18"/>
  <c r="A46" i="9"/>
  <c r="F56" i="9"/>
  <c r="A46" i="119"/>
  <c r="F56" i="119"/>
  <c r="A46" i="78"/>
  <c r="F56" i="78"/>
  <c r="A46" i="15"/>
  <c r="F56" i="15"/>
  <c r="A46" i="196"/>
  <c r="F56" i="196"/>
  <c r="A46" i="182"/>
  <c r="F56" i="182"/>
  <c r="A46" i="169"/>
  <c r="F56" i="169"/>
  <c r="A46" i="156"/>
  <c r="F56" i="156"/>
  <c r="A46" i="112"/>
  <c r="F56" i="112"/>
  <c r="A46" i="98"/>
  <c r="F56" i="98"/>
  <c r="A46" i="74"/>
  <c r="F56" i="74"/>
  <c r="A46" i="56"/>
  <c r="F56" i="56"/>
  <c r="A46" i="17"/>
  <c r="F56" i="17"/>
  <c r="A46" i="8"/>
  <c r="F56" i="8"/>
  <c r="A46" i="118"/>
  <c r="F56" i="118"/>
  <c r="A46" i="77"/>
  <c r="F56" i="77"/>
  <c r="A46" i="47"/>
  <c r="F56" i="47"/>
  <c r="A46" i="76"/>
  <c r="F56" i="76"/>
  <c r="A46" i="195"/>
  <c r="F56" i="195"/>
  <c r="A46" i="180"/>
  <c r="F56" i="180"/>
  <c r="A46" i="168"/>
  <c r="F56" i="168"/>
  <c r="A46" i="155"/>
  <c r="F56" i="155"/>
  <c r="A46" i="130"/>
  <c r="F56" i="130"/>
  <c r="A46" i="111"/>
  <c r="F56" i="111"/>
  <c r="A46" i="96"/>
  <c r="F56" i="96"/>
  <c r="A46" i="73"/>
  <c r="F56" i="73"/>
  <c r="A46" i="55"/>
  <c r="F56" i="55"/>
  <c r="A46" i="16"/>
  <c r="F56" i="16"/>
  <c r="A46" i="6"/>
  <c r="F56" i="6"/>
  <c r="A46" i="29"/>
  <c r="F56" i="29"/>
  <c r="E46" i="14"/>
  <c r="F57" i="14"/>
  <c r="A46" i="208"/>
  <c r="F56" i="208"/>
  <c r="A46" i="194"/>
  <c r="F56" i="194"/>
  <c r="A46" i="179"/>
  <c r="F56" i="179"/>
  <c r="A46" i="167"/>
  <c r="F56" i="167"/>
  <c r="A46" i="154"/>
  <c r="F56" i="154"/>
  <c r="A46" i="129"/>
  <c r="F56" i="129"/>
  <c r="A46" i="110"/>
  <c r="F56" i="110"/>
  <c r="A46" i="95"/>
  <c r="F56" i="95"/>
  <c r="A46" i="72"/>
  <c r="F56" i="72"/>
  <c r="A46" i="53"/>
  <c r="F56" i="53"/>
  <c r="A46" i="37"/>
  <c r="F56" i="37"/>
  <c r="A46" i="5"/>
  <c r="F56" i="5"/>
  <c r="A46" i="28"/>
  <c r="F56" i="28"/>
  <c r="L49" i="47"/>
  <c r="M58" i="47"/>
  <c r="K46" i="206"/>
  <c r="J44" i="206"/>
  <c r="K46" i="200"/>
  <c r="J44" i="200"/>
  <c r="N46" i="200" s="1"/>
  <c r="O49" i="200" s="1"/>
  <c r="K46" i="184"/>
  <c r="J44" i="184"/>
  <c r="N46" i="184" s="1"/>
  <c r="O49" i="184" s="1"/>
  <c r="K46" i="181"/>
  <c r="J44" i="181"/>
  <c r="N46" i="181" s="1"/>
  <c r="O49" i="181" s="1"/>
  <c r="K46" i="157"/>
  <c r="J44" i="157"/>
  <c r="N46" i="157" s="1"/>
  <c r="O49" i="157" s="1"/>
  <c r="K46" i="148"/>
  <c r="J44" i="148"/>
  <c r="N46" i="148" s="1"/>
  <c r="O49" i="148" s="1"/>
  <c r="K46" i="128"/>
  <c r="J44" i="128"/>
  <c r="K46" i="120"/>
  <c r="J44" i="120"/>
  <c r="N46" i="120" s="1"/>
  <c r="O49" i="120" s="1"/>
  <c r="K46" i="124"/>
  <c r="J44" i="124"/>
  <c r="N46" i="124" s="1"/>
  <c r="O49" i="124" s="1"/>
  <c r="K46" i="114"/>
  <c r="J44" i="114"/>
  <c r="N46" i="114" s="1"/>
  <c r="O49" i="114" s="1"/>
  <c r="K46" i="109"/>
  <c r="J44" i="109"/>
  <c r="N46" i="109" s="1"/>
  <c r="O49" i="109" s="1"/>
  <c r="K46" i="101"/>
  <c r="J44" i="101"/>
  <c r="N46" i="101" s="1"/>
  <c r="O49" i="101" s="1"/>
  <c r="K46" i="97"/>
  <c r="J44" i="97"/>
  <c r="K46" i="94"/>
  <c r="J44" i="94"/>
  <c r="N46" i="94" s="1"/>
  <c r="O49" i="94" s="1"/>
  <c r="K46" i="90"/>
  <c r="J44" i="90"/>
  <c r="N46" i="90" s="1"/>
  <c r="O49" i="90" s="1"/>
  <c r="K46" i="86"/>
  <c r="J44" i="86"/>
  <c r="N46" i="86" s="1"/>
  <c r="O49" i="86" s="1"/>
  <c r="K46" i="70"/>
  <c r="J44" i="70"/>
  <c r="N46" i="70" s="1"/>
  <c r="O49" i="70" s="1"/>
  <c r="K46" i="51"/>
  <c r="J44" i="51"/>
  <c r="N46" i="51" s="1"/>
  <c r="O49" i="51" s="1"/>
  <c r="K46" i="20"/>
  <c r="J44" i="20"/>
  <c r="N46" i="20" s="1"/>
  <c r="O49" i="20" s="1"/>
  <c r="K46" i="10"/>
  <c r="J44" i="10"/>
  <c r="N46" i="10" s="1"/>
  <c r="O49" i="10" s="1"/>
  <c r="K46" i="34"/>
  <c r="J44" i="34"/>
  <c r="N46" i="34" s="1"/>
  <c r="O49" i="34" s="1"/>
  <c r="K46" i="117"/>
  <c r="J44" i="117"/>
  <c r="N46" i="117" s="1"/>
  <c r="O49" i="117" s="1"/>
  <c r="K46" i="57"/>
  <c r="J44" i="57"/>
  <c r="N46" i="57" s="1"/>
  <c r="O49" i="57" s="1"/>
  <c r="K46" i="67"/>
  <c r="J44" i="67"/>
  <c r="N46" i="67" s="1"/>
  <c r="O49" i="67" s="1"/>
  <c r="K46" i="64"/>
  <c r="J44" i="64"/>
  <c r="A46" i="132"/>
  <c r="E45" i="132"/>
  <c r="E45" i="104"/>
  <c r="E45" i="39"/>
  <c r="E45" i="5"/>
  <c r="E45" i="4"/>
  <c r="E45" i="42"/>
  <c r="E45" i="175"/>
  <c r="E45" i="41"/>
  <c r="E45" i="208"/>
  <c r="E45" i="207"/>
  <c r="D44" i="206"/>
  <c r="E45" i="205"/>
  <c r="E45" i="204"/>
  <c r="E45" i="203"/>
  <c r="E45" i="201"/>
  <c r="E45" i="202"/>
  <c r="E45" i="199"/>
  <c r="E45" i="198"/>
  <c r="E45" i="197"/>
  <c r="E45" i="196"/>
  <c r="E45" i="195"/>
  <c r="E45" i="194"/>
  <c r="E45" i="193"/>
  <c r="E45" i="191"/>
  <c r="E45" i="190"/>
  <c r="E45" i="189"/>
  <c r="E45" i="188"/>
  <c r="E45" i="187"/>
  <c r="E45" i="186"/>
  <c r="D44" i="184"/>
  <c r="E45" i="185"/>
  <c r="E45" i="183"/>
  <c r="E45" i="182"/>
  <c r="E45" i="180"/>
  <c r="E45" i="179"/>
  <c r="E45" i="174"/>
  <c r="E45" i="171"/>
  <c r="E45" i="170"/>
  <c r="E45" i="172"/>
  <c r="E45" i="173"/>
  <c r="E45" i="169"/>
  <c r="E45" i="167"/>
  <c r="E45" i="168"/>
  <c r="E45" i="178"/>
  <c r="E45" i="177"/>
  <c r="E45" i="176"/>
  <c r="E45" i="166"/>
  <c r="E45" i="165"/>
  <c r="E45" i="164"/>
  <c r="E45" i="163"/>
  <c r="E45" i="162"/>
  <c r="E45" i="161"/>
  <c r="E45" i="159"/>
  <c r="E45" i="158"/>
  <c r="D44" i="157"/>
  <c r="E45" i="160"/>
  <c r="E45" i="156"/>
  <c r="E45" i="155"/>
  <c r="E45" i="154"/>
  <c r="E45" i="153"/>
  <c r="E45" i="152"/>
  <c r="E45" i="151"/>
  <c r="E45" i="150"/>
  <c r="E45" i="149"/>
  <c r="E45" i="147"/>
  <c r="E45" i="146"/>
  <c r="E45" i="145"/>
  <c r="E45" i="134"/>
  <c r="D44" i="131"/>
  <c r="K46" i="131"/>
  <c r="E45" i="130"/>
  <c r="E45" i="129"/>
  <c r="D44" i="128"/>
  <c r="E45" i="127"/>
  <c r="E45" i="125"/>
  <c r="D44" i="124"/>
  <c r="E45" i="126"/>
  <c r="E45" i="123"/>
  <c r="E45" i="121"/>
  <c r="D44" i="120"/>
  <c r="E45" i="122"/>
  <c r="E45" i="116"/>
  <c r="E45" i="115"/>
  <c r="D44" i="114"/>
  <c r="E45" i="113"/>
  <c r="E45" i="112"/>
  <c r="E45" i="111"/>
  <c r="E45" i="110"/>
  <c r="D44" i="109"/>
  <c r="E45" i="108"/>
  <c r="E45" i="105"/>
  <c r="E45" i="106"/>
  <c r="E45" i="107"/>
  <c r="E45" i="103"/>
  <c r="D44" i="101"/>
  <c r="E45" i="102"/>
  <c r="E45" i="100"/>
  <c r="E45" i="99"/>
  <c r="E45" i="98"/>
  <c r="D44" i="97"/>
  <c r="E45" i="96"/>
  <c r="E45" i="95"/>
  <c r="E45" i="92"/>
  <c r="E45" i="93"/>
  <c r="E45" i="91"/>
  <c r="D44" i="90"/>
  <c r="E45" i="89"/>
  <c r="E45" i="88"/>
  <c r="E45" i="87"/>
  <c r="E45" i="83"/>
  <c r="E45" i="82"/>
  <c r="E45" i="81"/>
  <c r="E45" i="74"/>
  <c r="E45" i="73"/>
  <c r="E45" i="72"/>
  <c r="E45" i="71"/>
  <c r="D44" i="70"/>
  <c r="E45" i="69"/>
  <c r="E45" i="68"/>
  <c r="D44" i="67"/>
  <c r="E45" i="66"/>
  <c r="E45" i="65"/>
  <c r="D44" i="64"/>
  <c r="E45" i="63"/>
  <c r="E45" i="62"/>
  <c r="E45" i="61"/>
  <c r="E45" i="60"/>
  <c r="E45" i="56"/>
  <c r="E45" i="55"/>
  <c r="E45" i="54"/>
  <c r="E45" i="53"/>
  <c r="E45" i="52"/>
  <c r="D44" i="51"/>
  <c r="E45" i="49"/>
  <c r="E45" i="47"/>
  <c r="E45" i="48"/>
  <c r="E45" i="24"/>
  <c r="E45" i="23"/>
  <c r="E45" i="22"/>
  <c r="E45" i="21"/>
  <c r="D44" i="20"/>
  <c r="E45" i="19"/>
  <c r="E45" i="18"/>
  <c r="E45" i="17"/>
  <c r="E45" i="16"/>
  <c r="E45" i="15"/>
  <c r="E45" i="37"/>
  <c r="E45" i="33"/>
  <c r="E45" i="25"/>
  <c r="E45" i="38"/>
  <c r="E45" i="31"/>
  <c r="E45" i="13"/>
  <c r="E45" i="12"/>
  <c r="E45" i="11"/>
  <c r="E45" i="9"/>
  <c r="E45" i="8"/>
  <c r="E45" i="6"/>
  <c r="E45" i="44"/>
  <c r="E45" i="46"/>
  <c r="E45" i="45"/>
  <c r="E45" i="3"/>
  <c r="E45" i="35"/>
  <c r="D44" i="34"/>
  <c r="E45" i="36"/>
  <c r="E45" i="7"/>
  <c r="E45" i="118"/>
  <c r="E45" i="119"/>
  <c r="E45" i="29"/>
  <c r="E45" i="28"/>
  <c r="E45" i="27"/>
  <c r="E45" i="26"/>
  <c r="E45" i="58"/>
  <c r="D44" i="57"/>
  <c r="E45" i="59"/>
  <c r="E45" i="43"/>
  <c r="E45" i="40"/>
  <c r="E45" i="32"/>
  <c r="E45" i="79"/>
  <c r="E45" i="78"/>
  <c r="E45" i="77"/>
  <c r="E45" i="76"/>
  <c r="D44" i="86"/>
  <c r="D44" i="10"/>
  <c r="D44" i="200"/>
  <c r="D44" i="117"/>
  <c r="D44" i="148"/>
  <c r="D44" i="94"/>
  <c r="N46" i="64"/>
  <c r="O49" i="64" s="1"/>
  <c r="N46" i="47"/>
  <c r="O49" i="47" s="1"/>
  <c r="N46" i="128"/>
  <c r="O49" i="128" s="1"/>
  <c r="I44" i="85"/>
  <c r="D44" i="181"/>
  <c r="N46" i="40"/>
  <c r="O49" i="40" s="1"/>
  <c r="N46" i="206"/>
  <c r="O49" i="206" s="1"/>
  <c r="N46" i="54"/>
  <c r="O49" i="54" s="1"/>
  <c r="J44" i="131"/>
  <c r="N46" i="131" s="1"/>
  <c r="N46" i="97"/>
  <c r="O49" i="97" s="1"/>
  <c r="H44" i="85"/>
  <c r="I44" i="14"/>
  <c r="N46" i="15"/>
  <c r="O49" i="15" s="1"/>
  <c r="N46" i="26"/>
  <c r="O49" i="26" s="1"/>
  <c r="H44" i="14"/>
  <c r="L49" i="206" l="1"/>
  <c r="M58" i="206"/>
  <c r="B49" i="58"/>
  <c r="C58" i="58"/>
  <c r="A46" i="124"/>
  <c r="F56" i="124"/>
  <c r="L49" i="117"/>
  <c r="M58" i="117"/>
  <c r="L49" i="114"/>
  <c r="M58" i="114"/>
  <c r="B49" i="5"/>
  <c r="C58" i="5"/>
  <c r="B49" i="129"/>
  <c r="C58" i="129"/>
  <c r="B49" i="96"/>
  <c r="C58" i="96"/>
  <c r="B49" i="195"/>
  <c r="C58" i="195"/>
  <c r="B49" i="17"/>
  <c r="C58" i="17"/>
  <c r="B49" i="169"/>
  <c r="C58" i="169"/>
  <c r="B49" i="9"/>
  <c r="C58" i="9"/>
  <c r="B49" i="7"/>
  <c r="C58" i="7"/>
  <c r="A46" i="10"/>
  <c r="F56" i="10"/>
  <c r="A46" i="64"/>
  <c r="F56" i="64"/>
  <c r="B49" i="155"/>
  <c r="C58" i="155"/>
  <c r="B49" i="123"/>
  <c r="C58" i="123"/>
  <c r="A46" i="20"/>
  <c r="F56" i="20"/>
  <c r="A46" i="86"/>
  <c r="F56" i="86"/>
  <c r="L49" i="34"/>
  <c r="M58" i="34"/>
  <c r="L49" i="90"/>
  <c r="M58" i="90"/>
  <c r="L49" i="124"/>
  <c r="M58" i="124"/>
  <c r="L49" i="184"/>
  <c r="M58" i="184"/>
  <c r="B49" i="37"/>
  <c r="C58" i="37"/>
  <c r="B49" i="154"/>
  <c r="C58" i="154"/>
  <c r="B49" i="29"/>
  <c r="C58" i="29"/>
  <c r="B49" i="111"/>
  <c r="C58" i="111"/>
  <c r="B49" i="76"/>
  <c r="C58" i="76"/>
  <c r="B49" i="56"/>
  <c r="C58" i="56"/>
  <c r="B49" i="182"/>
  <c r="C58" i="182"/>
  <c r="B49" i="18"/>
  <c r="C58" i="18"/>
  <c r="B49" i="158"/>
  <c r="C58" i="158"/>
  <c r="B49" i="11"/>
  <c r="C58" i="11"/>
  <c r="B49" i="145"/>
  <c r="C58" i="145"/>
  <c r="B49" i="83"/>
  <c r="C58" i="83"/>
  <c r="B49" i="186"/>
  <c r="C58" i="186"/>
  <c r="B49" i="63"/>
  <c r="C58" i="63"/>
  <c r="B49" i="173"/>
  <c r="C58" i="173"/>
  <c r="B49" i="31"/>
  <c r="C58" i="31"/>
  <c r="B49" i="149"/>
  <c r="C58" i="149"/>
  <c r="B49" i="89"/>
  <c r="C58" i="89"/>
  <c r="B49" i="203"/>
  <c r="C58" i="203"/>
  <c r="B49" i="68"/>
  <c r="C58" i="68"/>
  <c r="B49" i="176"/>
  <c r="C58" i="176"/>
  <c r="B49" i="25"/>
  <c r="C58" i="25"/>
  <c r="B49" i="152"/>
  <c r="C58" i="152"/>
  <c r="B49" i="27"/>
  <c r="C58" i="27"/>
  <c r="B49" i="108"/>
  <c r="C58" i="108"/>
  <c r="L49" i="64"/>
  <c r="M58" i="64"/>
  <c r="B49" i="179"/>
  <c r="C58" i="179"/>
  <c r="B49" i="98"/>
  <c r="C58" i="98"/>
  <c r="B49" i="201"/>
  <c r="C58" i="201"/>
  <c r="A46" i="51"/>
  <c r="F56" i="51"/>
  <c r="A46" i="128"/>
  <c r="F56" i="128"/>
  <c r="B49" i="174"/>
  <c r="C58" i="174"/>
  <c r="B49" i="6"/>
  <c r="C58" i="6"/>
  <c r="B49" i="130"/>
  <c r="C58" i="130"/>
  <c r="B49" i="47"/>
  <c r="C58" i="47"/>
  <c r="B49" i="74"/>
  <c r="C58" i="74"/>
  <c r="B49" i="196"/>
  <c r="C58" i="196"/>
  <c r="B49" i="60"/>
  <c r="C58" i="60"/>
  <c r="B49" i="170"/>
  <c r="C58" i="170"/>
  <c r="B49" i="19"/>
  <c r="C58" i="19"/>
  <c r="B49" i="159"/>
  <c r="C58" i="159"/>
  <c r="B49" i="32"/>
  <c r="C58" i="32"/>
  <c r="B49" i="102"/>
  <c r="C58" i="102"/>
  <c r="B49" i="199"/>
  <c r="C58" i="199"/>
  <c r="B49" i="87"/>
  <c r="C58" i="87"/>
  <c r="B49" i="187"/>
  <c r="C58" i="187"/>
  <c r="B49" i="23"/>
  <c r="C58" i="23"/>
  <c r="B49" i="162"/>
  <c r="C58" i="162"/>
  <c r="B49" i="43"/>
  <c r="C58" i="43"/>
  <c r="B49" i="105"/>
  <c r="C58" i="105"/>
  <c r="B49" i="54"/>
  <c r="C58" i="54"/>
  <c r="B49" i="91"/>
  <c r="C58" i="91"/>
  <c r="B49" i="190"/>
  <c r="C58" i="190"/>
  <c r="B49" i="49"/>
  <c r="C58" i="49"/>
  <c r="B49" i="165"/>
  <c r="C58" i="165"/>
  <c r="B49" i="4"/>
  <c r="C58" i="4"/>
  <c r="B49" i="153"/>
  <c r="C58" i="153"/>
  <c r="L49" i="128"/>
  <c r="M58" i="128"/>
  <c r="B49" i="16"/>
  <c r="C58" i="16"/>
  <c r="B49" i="77"/>
  <c r="C58" i="77"/>
  <c r="B49" i="44"/>
  <c r="C58" i="44"/>
  <c r="A46" i="181"/>
  <c r="F56" i="181"/>
  <c r="A46" i="67"/>
  <c r="F56" i="67"/>
  <c r="A46" i="114"/>
  <c r="F56" i="114"/>
  <c r="L49" i="10"/>
  <c r="M58" i="10"/>
  <c r="L49" i="94"/>
  <c r="M58" i="94"/>
  <c r="L49" i="120"/>
  <c r="M58" i="120"/>
  <c r="L49" i="200"/>
  <c r="M58" i="200"/>
  <c r="B49" i="53"/>
  <c r="C58" i="53"/>
  <c r="B49" i="167"/>
  <c r="C58" i="167"/>
  <c r="A46" i="101"/>
  <c r="F56" i="101"/>
  <c r="A46" i="206"/>
  <c r="F56" i="206"/>
  <c r="B49" i="106"/>
  <c r="C58" i="106"/>
  <c r="B49" i="204"/>
  <c r="C58" i="204"/>
  <c r="B49" i="69"/>
  <c r="C58" i="69"/>
  <c r="B49" i="177"/>
  <c r="C58" i="177"/>
  <c r="B49" i="33"/>
  <c r="C58" i="33"/>
  <c r="B49" i="166"/>
  <c r="C58" i="166"/>
  <c r="B49" i="72"/>
  <c r="C58" i="72"/>
  <c r="B49" i="183"/>
  <c r="C58" i="183"/>
  <c r="B49" i="35"/>
  <c r="C58" i="35"/>
  <c r="B49" i="116"/>
  <c r="C58" i="116"/>
  <c r="B49" i="103"/>
  <c r="C58" i="103"/>
  <c r="B49" i="82"/>
  <c r="C58" i="82"/>
  <c r="B49" i="185"/>
  <c r="C58" i="185"/>
  <c r="B49" i="12"/>
  <c r="C58" i="12"/>
  <c r="B49" i="146"/>
  <c r="C58" i="146"/>
  <c r="B49" i="36"/>
  <c r="C58" i="36"/>
  <c r="B49" i="121"/>
  <c r="C58" i="121"/>
  <c r="B49" i="88"/>
  <c r="C58" i="88"/>
  <c r="B49" i="188"/>
  <c r="C58" i="188"/>
  <c r="B49" i="39"/>
  <c r="C58" i="39"/>
  <c r="B49" i="150"/>
  <c r="C58" i="150"/>
  <c r="B49" i="45"/>
  <c r="C58" i="45"/>
  <c r="B49" i="125"/>
  <c r="C58" i="125"/>
  <c r="B49" i="92"/>
  <c r="C58" i="92"/>
  <c r="B49" i="191"/>
  <c r="C58" i="191"/>
  <c r="B49" i="52"/>
  <c r="C58" i="52"/>
  <c r="B49" i="178"/>
  <c r="C58" i="178"/>
  <c r="A46" i="90"/>
  <c r="F56" i="90"/>
  <c r="B49" i="55"/>
  <c r="C58" i="55"/>
  <c r="B49" i="168"/>
  <c r="C58" i="168"/>
  <c r="B49" i="99"/>
  <c r="C58" i="99"/>
  <c r="A46" i="157"/>
  <c r="F56" i="157"/>
  <c r="L49" i="97"/>
  <c r="M58" i="97"/>
  <c r="B49" i="81"/>
  <c r="C58" i="81"/>
  <c r="B49" i="61"/>
  <c r="C58" i="61"/>
  <c r="B49" i="41"/>
  <c r="C58" i="41"/>
  <c r="L49" i="70"/>
  <c r="M58" i="70"/>
  <c r="L49" i="157"/>
  <c r="M58" i="157"/>
  <c r="B49" i="110"/>
  <c r="C58" i="110"/>
  <c r="B49" i="208"/>
  <c r="C58" i="208"/>
  <c r="B49" i="73"/>
  <c r="C58" i="73"/>
  <c r="B49" i="180"/>
  <c r="C58" i="180"/>
  <c r="B49" i="8"/>
  <c r="C58" i="8"/>
  <c r="B49" i="156"/>
  <c r="C58" i="156"/>
  <c r="B49" i="119"/>
  <c r="C58" i="119"/>
  <c r="B49" i="113"/>
  <c r="C58" i="113"/>
  <c r="B49" i="79"/>
  <c r="C58" i="79"/>
  <c r="B49" i="100"/>
  <c r="C58" i="100"/>
  <c r="B49" i="198"/>
  <c r="C58" i="198"/>
  <c r="B49" i="21"/>
  <c r="C58" i="21"/>
  <c r="B49" i="160"/>
  <c r="C58" i="160"/>
  <c r="B49" i="13"/>
  <c r="C58" i="13"/>
  <c r="B49" i="147"/>
  <c r="C58" i="147"/>
  <c r="B49" i="42"/>
  <c r="C58" i="42"/>
  <c r="B49" i="104"/>
  <c r="C58" i="104"/>
  <c r="B49" i="202"/>
  <c r="C58" i="202"/>
  <c r="B49" i="24"/>
  <c r="C58" i="24"/>
  <c r="B49" i="163"/>
  <c r="C58" i="163"/>
  <c r="B49" i="38"/>
  <c r="C58" i="38"/>
  <c r="B49" i="151"/>
  <c r="C58" i="151"/>
  <c r="B49" i="59"/>
  <c r="C58" i="59"/>
  <c r="B49" i="107"/>
  <c r="C58" i="107"/>
  <c r="B49" i="205"/>
  <c r="C58" i="205"/>
  <c r="B49" i="71"/>
  <c r="C58" i="71"/>
  <c r="B49" i="193"/>
  <c r="C58" i="193"/>
  <c r="A46" i="120"/>
  <c r="F56" i="120"/>
  <c r="L49" i="67"/>
  <c r="M58" i="67"/>
  <c r="L49" i="51"/>
  <c r="M58" i="51"/>
  <c r="L49" i="101"/>
  <c r="M58" i="101"/>
  <c r="L49" i="148"/>
  <c r="M58" i="148"/>
  <c r="B49" i="95"/>
  <c r="C58" i="95"/>
  <c r="B49" i="194"/>
  <c r="C58" i="194"/>
  <c r="B49" i="118"/>
  <c r="C58" i="118"/>
  <c r="B49" i="78"/>
  <c r="C58" i="78"/>
  <c r="B49" i="197"/>
  <c r="C58" i="197"/>
  <c r="A46" i="94"/>
  <c r="F56" i="94"/>
  <c r="A46" i="34"/>
  <c r="F56" i="34"/>
  <c r="A46" i="148"/>
  <c r="F56" i="148"/>
  <c r="A46" i="184"/>
  <c r="F56" i="184"/>
  <c r="L49" i="57"/>
  <c r="M58" i="57"/>
  <c r="L49" i="109"/>
  <c r="M58" i="109"/>
  <c r="B49" i="28"/>
  <c r="C58" i="28"/>
  <c r="A46" i="117"/>
  <c r="F56" i="117"/>
  <c r="A46" i="57"/>
  <c r="F56" i="57"/>
  <c r="A46" i="109"/>
  <c r="F56" i="109"/>
  <c r="L49" i="20"/>
  <c r="M58" i="20"/>
  <c r="B49" i="15"/>
  <c r="C58" i="15"/>
  <c r="B49" i="171"/>
  <c r="C58" i="171"/>
  <c r="B49" i="65"/>
  <c r="C58" i="65"/>
  <c r="A46" i="70"/>
  <c r="F56" i="70"/>
  <c r="B49" i="112"/>
  <c r="C58" i="112"/>
  <c r="A46" i="200"/>
  <c r="F56" i="200"/>
  <c r="A46" i="97"/>
  <c r="F56" i="97"/>
  <c r="L49" i="86"/>
  <c r="M58" i="86"/>
  <c r="L49" i="181"/>
  <c r="M58" i="181"/>
  <c r="B49" i="134"/>
  <c r="C58" i="134"/>
  <c r="B49" i="115"/>
  <c r="C58" i="115"/>
  <c r="B49" i="26"/>
  <c r="C58" i="26"/>
  <c r="B49" i="62"/>
  <c r="C58" i="62"/>
  <c r="B49" i="172"/>
  <c r="C58" i="172"/>
  <c r="B49" i="22"/>
  <c r="C58" i="22"/>
  <c r="B49" i="161"/>
  <c r="C58" i="161"/>
  <c r="B49" i="3"/>
  <c r="C58" i="3"/>
  <c r="B49" i="122"/>
  <c r="C58" i="122"/>
  <c r="B49" i="40"/>
  <c r="C58" i="40"/>
  <c r="B49" i="66"/>
  <c r="C58" i="66"/>
  <c r="B49" i="189"/>
  <c r="C58" i="189"/>
  <c r="B49" i="48"/>
  <c r="C58" i="48"/>
  <c r="B49" i="164"/>
  <c r="C58" i="164"/>
  <c r="B49" i="46"/>
  <c r="C58" i="46"/>
  <c r="B49" i="126"/>
  <c r="C58" i="126"/>
  <c r="B49" i="93"/>
  <c r="C58" i="93"/>
  <c r="B49" i="207"/>
  <c r="C58" i="207"/>
  <c r="K46" i="85"/>
  <c r="J44" i="85"/>
  <c r="N46" i="85" s="1"/>
  <c r="O49" i="85" s="1"/>
  <c r="K46" i="14"/>
  <c r="J44" i="14"/>
  <c r="N46" i="14" s="1"/>
  <c r="O49" i="14" s="1"/>
  <c r="E45" i="206"/>
  <c r="E45" i="200"/>
  <c r="E45" i="184"/>
  <c r="E45" i="181"/>
  <c r="E45" i="157"/>
  <c r="E45" i="148"/>
  <c r="A46" i="131"/>
  <c r="E45" i="131"/>
  <c r="E45" i="128"/>
  <c r="E45" i="124"/>
  <c r="E45" i="120"/>
  <c r="E45" i="114"/>
  <c r="E45" i="109"/>
  <c r="E45" i="101"/>
  <c r="E45" i="97"/>
  <c r="E45" i="94"/>
  <c r="E45" i="90"/>
  <c r="E45" i="86"/>
  <c r="D44" i="85"/>
  <c r="E45" i="70"/>
  <c r="E45" i="67"/>
  <c r="E45" i="64"/>
  <c r="E45" i="51"/>
  <c r="E45" i="20"/>
  <c r="D44" i="14"/>
  <c r="E45" i="10"/>
  <c r="E45" i="34"/>
  <c r="E45" i="117"/>
  <c r="E45" i="57"/>
  <c r="I43" i="64"/>
  <c r="H43" i="64"/>
  <c r="I43" i="47"/>
  <c r="H43" i="47"/>
  <c r="I43" i="20"/>
  <c r="H43" i="20"/>
  <c r="B49" i="184" l="1"/>
  <c r="C58" i="184"/>
  <c r="B49" i="128"/>
  <c r="C58" i="128"/>
  <c r="B49" i="20"/>
  <c r="C58" i="20"/>
  <c r="L49" i="14"/>
  <c r="M58" i="14"/>
  <c r="B49" i="109"/>
  <c r="C58" i="109"/>
  <c r="B49" i="70"/>
  <c r="C58" i="70"/>
  <c r="B49" i="148"/>
  <c r="C58" i="148"/>
  <c r="B49" i="120"/>
  <c r="C58" i="120"/>
  <c r="B49" i="206"/>
  <c r="C58" i="206"/>
  <c r="B49" i="51"/>
  <c r="C58" i="51"/>
  <c r="A46" i="85"/>
  <c r="F56" i="85"/>
  <c r="L49" i="85"/>
  <c r="M58" i="85"/>
  <c r="B49" i="57"/>
  <c r="C58" i="57"/>
  <c r="B49" i="94"/>
  <c r="C58" i="94"/>
  <c r="B49" i="90"/>
  <c r="C58" i="90"/>
  <c r="B49" i="114"/>
  <c r="C58" i="114"/>
  <c r="B49" i="64"/>
  <c r="C58" i="64"/>
  <c r="B49" i="124"/>
  <c r="C58" i="124"/>
  <c r="B49" i="117"/>
  <c r="C58" i="117"/>
  <c r="B49" i="97"/>
  <c r="C58" i="97"/>
  <c r="B49" i="67"/>
  <c r="C58" i="67"/>
  <c r="B49" i="10"/>
  <c r="C58" i="10"/>
  <c r="B49" i="34"/>
  <c r="C58" i="34"/>
  <c r="B49" i="101"/>
  <c r="C58" i="101"/>
  <c r="A46" i="14"/>
  <c r="F56" i="14"/>
  <c r="B49" i="200"/>
  <c r="C58" i="200"/>
  <c r="B49" i="157"/>
  <c r="C58" i="157"/>
  <c r="B49" i="181"/>
  <c r="C58" i="181"/>
  <c r="B49" i="86"/>
  <c r="C58" i="86"/>
  <c r="J43" i="20"/>
  <c r="J43" i="47"/>
  <c r="J43" i="64"/>
  <c r="E45" i="85"/>
  <c r="E45" i="14"/>
  <c r="H43" i="14"/>
  <c r="I43" i="34"/>
  <c r="H43" i="34"/>
  <c r="I43" i="26"/>
  <c r="H43" i="26"/>
  <c r="I43" i="57"/>
  <c r="H43" i="57"/>
  <c r="I43" i="40"/>
  <c r="H43" i="40"/>
  <c r="B49" i="85" l="1"/>
  <c r="C58" i="85"/>
  <c r="B49" i="14"/>
  <c r="C58" i="14"/>
  <c r="J43" i="57"/>
  <c r="J43" i="40"/>
  <c r="J43" i="34"/>
  <c r="J43" i="26"/>
  <c r="K43" i="118"/>
  <c r="K43" i="119"/>
  <c r="K43" i="7"/>
  <c r="K43" i="35"/>
  <c r="K43" i="36"/>
  <c r="K43" i="32"/>
  <c r="K43" i="3"/>
  <c r="K43" i="44"/>
  <c r="K43" i="45"/>
  <c r="K43" i="46"/>
  <c r="K43" i="4"/>
  <c r="K43" i="5"/>
  <c r="K43" i="6"/>
  <c r="K43" i="8"/>
  <c r="K43" i="9"/>
  <c r="K43" i="11"/>
  <c r="K43" i="12"/>
  <c r="K43" i="13"/>
  <c r="K43" i="16"/>
  <c r="K43" i="17"/>
  <c r="K43" i="18"/>
  <c r="K43" i="19"/>
  <c r="K43" i="21"/>
  <c r="K43" i="22"/>
  <c r="K43" i="23"/>
  <c r="K43" i="24"/>
  <c r="K43" i="25"/>
  <c r="K43" i="27"/>
  <c r="K43" i="28"/>
  <c r="K43" i="29"/>
  <c r="K43" i="30"/>
  <c r="K43" i="31"/>
  <c r="K43" i="33"/>
  <c r="K43" i="37"/>
  <c r="K43" i="38"/>
  <c r="K43" i="39"/>
  <c r="K43" i="41"/>
  <c r="K43" i="42"/>
  <c r="K43" i="43"/>
  <c r="K43" i="48"/>
  <c r="K43" i="49"/>
  <c r="M43" i="52"/>
  <c r="L43" i="52"/>
  <c r="M43" i="53"/>
  <c r="L43" i="53"/>
  <c r="K43" i="55"/>
  <c r="M43" i="56"/>
  <c r="L43" i="56"/>
  <c r="K43" i="58"/>
  <c r="K43" i="59"/>
  <c r="K43" i="60"/>
  <c r="K43" i="61"/>
  <c r="K43" i="62"/>
  <c r="K43" i="63"/>
  <c r="K43" i="65"/>
  <c r="K43" i="66"/>
  <c r="K43" i="68"/>
  <c r="K43" i="69"/>
  <c r="K43" i="71"/>
  <c r="K43" i="72"/>
  <c r="K43" i="73"/>
  <c r="K43" i="74"/>
  <c r="K43" i="76"/>
  <c r="K43" i="77"/>
  <c r="K43" i="78"/>
  <c r="K43" i="79"/>
  <c r="K43" i="80"/>
  <c r="K43" i="81"/>
  <c r="K43" i="82"/>
  <c r="K43" i="83"/>
  <c r="K43" i="87"/>
  <c r="K43" i="88"/>
  <c r="K43" i="89"/>
  <c r="K43" i="91"/>
  <c r="K43" i="92"/>
  <c r="K43" i="93"/>
  <c r="K43" i="95"/>
  <c r="K43" i="96"/>
  <c r="K43" i="98"/>
  <c r="K43" i="99"/>
  <c r="K43" i="100"/>
  <c r="K43" i="102"/>
  <c r="K43" i="103"/>
  <c r="K43" i="104"/>
  <c r="K43" i="105"/>
  <c r="K43" i="106"/>
  <c r="K43" i="107"/>
  <c r="K43" i="108"/>
  <c r="K43" i="110"/>
  <c r="K43" i="111"/>
  <c r="K43" i="112"/>
  <c r="K43" i="113"/>
  <c r="K43" i="115"/>
  <c r="K43" i="116"/>
  <c r="K43" i="121"/>
  <c r="K43" i="122"/>
  <c r="K43" i="123"/>
  <c r="K43" i="125"/>
  <c r="K43" i="126"/>
  <c r="K43" i="127"/>
  <c r="L46" i="127" s="1"/>
  <c r="K43" i="129"/>
  <c r="K43" i="130"/>
  <c r="K43" i="132"/>
  <c r="L46" i="132" s="1"/>
  <c r="K43" i="134"/>
  <c r="K43" i="145"/>
  <c r="K43" i="146"/>
  <c r="K43" i="147"/>
  <c r="K43" i="149"/>
  <c r="K43" i="150"/>
  <c r="K43" i="151"/>
  <c r="K43" i="152"/>
  <c r="K43" i="153"/>
  <c r="K43" i="154"/>
  <c r="K43" i="155"/>
  <c r="K43" i="156"/>
  <c r="K43" i="158"/>
  <c r="K43" i="159"/>
  <c r="K43" i="160"/>
  <c r="K43" i="161"/>
  <c r="K43" i="162"/>
  <c r="K43" i="163"/>
  <c r="K43" i="164"/>
  <c r="K43" i="165"/>
  <c r="K43" i="166"/>
  <c r="K43" i="167"/>
  <c r="K43" i="168"/>
  <c r="K43" i="169"/>
  <c r="K43" i="170"/>
  <c r="K43" i="171"/>
  <c r="K43" i="172"/>
  <c r="K43" i="173"/>
  <c r="K43" i="174"/>
  <c r="K43" i="175"/>
  <c r="L46" i="175" s="1"/>
  <c r="K43" i="176"/>
  <c r="K43" i="177"/>
  <c r="K43" i="178"/>
  <c r="K43" i="179"/>
  <c r="K43" i="180"/>
  <c r="K43" i="182"/>
  <c r="K43" i="183"/>
  <c r="K43" i="185"/>
  <c r="K43" i="186"/>
  <c r="K43" i="187"/>
  <c r="K43" i="188"/>
  <c r="K43" i="189"/>
  <c r="K43" i="190"/>
  <c r="K43" i="191"/>
  <c r="K43" i="193"/>
  <c r="K43" i="194"/>
  <c r="K43" i="195"/>
  <c r="K43" i="196"/>
  <c r="K43" i="197"/>
  <c r="K43" i="198"/>
  <c r="K43" i="199"/>
  <c r="K43" i="201"/>
  <c r="K43" i="202"/>
  <c r="K43" i="203"/>
  <c r="K43" i="204"/>
  <c r="K43" i="205"/>
  <c r="K43" i="207"/>
  <c r="K43" i="208"/>
  <c r="D43" i="118"/>
  <c r="D43" i="119"/>
  <c r="D43" i="7"/>
  <c r="D43" i="35"/>
  <c r="D43" i="36"/>
  <c r="D43" i="32"/>
  <c r="D43" i="3"/>
  <c r="D43" i="44"/>
  <c r="D43" i="45"/>
  <c r="D43" i="46"/>
  <c r="D43" i="4"/>
  <c r="D43" i="5"/>
  <c r="D43" i="6"/>
  <c r="D43" i="8"/>
  <c r="D43" i="9"/>
  <c r="D43" i="11"/>
  <c r="D43" i="12"/>
  <c r="D43" i="13"/>
  <c r="D43" i="16"/>
  <c r="D43" i="17"/>
  <c r="D43" i="18"/>
  <c r="D43" i="19"/>
  <c r="D43" i="21"/>
  <c r="D43" i="22"/>
  <c r="D43" i="23"/>
  <c r="D43" i="24"/>
  <c r="D43" i="25"/>
  <c r="D43" i="27"/>
  <c r="D43" i="28"/>
  <c r="D43" i="29"/>
  <c r="D43" i="31"/>
  <c r="D43" i="33"/>
  <c r="D43" i="37"/>
  <c r="D43" i="38"/>
  <c r="D43" i="39"/>
  <c r="D43" i="41"/>
  <c r="D43" i="42"/>
  <c r="D43" i="43"/>
  <c r="D43" i="48"/>
  <c r="D43" i="49"/>
  <c r="D43" i="52"/>
  <c r="D43" i="53"/>
  <c r="D43" i="55"/>
  <c r="D43" i="56"/>
  <c r="D43" i="58"/>
  <c r="D43" i="59"/>
  <c r="D43" i="60"/>
  <c r="D43" i="61"/>
  <c r="D43" i="62"/>
  <c r="D43" i="63"/>
  <c r="D43" i="65"/>
  <c r="D43" i="66"/>
  <c r="D43" i="68"/>
  <c r="D43" i="69"/>
  <c r="D43" i="71"/>
  <c r="D43" i="72"/>
  <c r="D43" i="73"/>
  <c r="D43" i="74"/>
  <c r="D43" i="76"/>
  <c r="D43" i="77"/>
  <c r="D43" i="78"/>
  <c r="D43" i="79"/>
  <c r="D43" i="80"/>
  <c r="D43" i="81"/>
  <c r="D43" i="82"/>
  <c r="D43" i="83"/>
  <c r="D43" i="87"/>
  <c r="D43" i="88"/>
  <c r="D43" i="89"/>
  <c r="D43" i="91"/>
  <c r="D43" i="92"/>
  <c r="D43" i="93"/>
  <c r="D43" i="95"/>
  <c r="D43" i="96"/>
  <c r="D43" i="98"/>
  <c r="D43" i="99"/>
  <c r="D43" i="100"/>
  <c r="D43" i="102"/>
  <c r="D43" i="103"/>
  <c r="D43" i="104"/>
  <c r="D43" i="105"/>
  <c r="D43" i="106"/>
  <c r="D43" i="107"/>
  <c r="D43" i="108"/>
  <c r="D43" i="110"/>
  <c r="D43" i="111"/>
  <c r="D43" i="112"/>
  <c r="D43" i="113"/>
  <c r="D43" i="115"/>
  <c r="D43" i="116"/>
  <c r="D43" i="121"/>
  <c r="D43" i="122"/>
  <c r="D43" i="123"/>
  <c r="D43" i="125"/>
  <c r="D43" i="126"/>
  <c r="D43" i="127"/>
  <c r="E44" i="127" s="1"/>
  <c r="D43" i="129"/>
  <c r="D43" i="130"/>
  <c r="D43" i="132"/>
  <c r="E44" i="132" s="1"/>
  <c r="D43" i="134"/>
  <c r="D43" i="145"/>
  <c r="D43" i="146"/>
  <c r="D43" i="147"/>
  <c r="D43" i="149"/>
  <c r="D43" i="150"/>
  <c r="D43" i="151"/>
  <c r="D43" i="152"/>
  <c r="D43" i="153"/>
  <c r="D43" i="154"/>
  <c r="D43" i="155"/>
  <c r="D43" i="156"/>
  <c r="D43" i="158"/>
  <c r="D43" i="159"/>
  <c r="D43" i="160"/>
  <c r="D43" i="161"/>
  <c r="D43" i="162"/>
  <c r="D43" i="163"/>
  <c r="D43" i="164"/>
  <c r="D43" i="165"/>
  <c r="D43" i="166"/>
  <c r="D43" i="167"/>
  <c r="D43" i="168"/>
  <c r="D43" i="169"/>
  <c r="D43" i="170"/>
  <c r="D43" i="171"/>
  <c r="D43" i="172"/>
  <c r="D43" i="173"/>
  <c r="D43" i="174"/>
  <c r="D43" i="175"/>
  <c r="E44" i="175" s="1"/>
  <c r="D43" i="176"/>
  <c r="D43" i="177"/>
  <c r="D43" i="178"/>
  <c r="D43" i="179"/>
  <c r="D43" i="180"/>
  <c r="D43" i="182"/>
  <c r="D43" i="183"/>
  <c r="D43" i="185"/>
  <c r="D43" i="186"/>
  <c r="D43" i="187"/>
  <c r="D43" i="188"/>
  <c r="D43" i="189"/>
  <c r="D43" i="190"/>
  <c r="D43" i="191"/>
  <c r="D43" i="193"/>
  <c r="D43" i="194"/>
  <c r="D43" i="195"/>
  <c r="D43" i="196"/>
  <c r="D43" i="197"/>
  <c r="D43" i="198"/>
  <c r="D43" i="199"/>
  <c r="D43" i="201"/>
  <c r="D43" i="202"/>
  <c r="D43" i="203"/>
  <c r="D43" i="204"/>
  <c r="D43" i="205"/>
  <c r="D43" i="207"/>
  <c r="D43" i="208"/>
  <c r="D43" i="34"/>
  <c r="I43" i="10"/>
  <c r="H43" i="10"/>
  <c r="D43" i="40"/>
  <c r="I43" i="51"/>
  <c r="H43" i="51"/>
  <c r="I43" i="54"/>
  <c r="H43" i="54"/>
  <c r="I43" i="67"/>
  <c r="H43" i="67"/>
  <c r="I43" i="70"/>
  <c r="H43" i="70"/>
  <c r="J43" i="80"/>
  <c r="I43" i="86"/>
  <c r="H43" i="86"/>
  <c r="I43" i="90"/>
  <c r="H43" i="90"/>
  <c r="I43" i="94"/>
  <c r="H43" i="94"/>
  <c r="I43" i="97"/>
  <c r="H43" i="97"/>
  <c r="I43" i="101"/>
  <c r="H43" i="101"/>
  <c r="I43" i="109"/>
  <c r="H43" i="109"/>
  <c r="I43" i="114"/>
  <c r="H43" i="114"/>
  <c r="I43" i="120"/>
  <c r="H43" i="120"/>
  <c r="I43" i="124"/>
  <c r="H43" i="124"/>
  <c r="I43" i="128"/>
  <c r="H43" i="128"/>
  <c r="I43" i="131"/>
  <c r="H43" i="131"/>
  <c r="J43" i="132"/>
  <c r="I43" i="148"/>
  <c r="H43" i="148"/>
  <c r="I43" i="157"/>
  <c r="H43" i="157"/>
  <c r="J43" i="175"/>
  <c r="I43" i="181"/>
  <c r="H43" i="181"/>
  <c r="I43" i="184"/>
  <c r="H43" i="184"/>
  <c r="I43" i="200"/>
  <c r="H43" i="200"/>
  <c r="I43" i="206"/>
  <c r="H43" i="206"/>
  <c r="I43" i="117"/>
  <c r="H43" i="117"/>
  <c r="L46" i="11" l="1"/>
  <c r="M55" i="11"/>
  <c r="L46" i="35"/>
  <c r="M55" i="35"/>
  <c r="E44" i="116"/>
  <c r="F55" i="116"/>
  <c r="E44" i="29"/>
  <c r="F55" i="29"/>
  <c r="L46" i="147"/>
  <c r="M55" i="147"/>
  <c r="L46" i="4"/>
  <c r="M55" i="4"/>
  <c r="E44" i="40"/>
  <c r="F55" i="40"/>
  <c r="E44" i="185"/>
  <c r="F55" i="185"/>
  <c r="E44" i="145"/>
  <c r="F55" i="145"/>
  <c r="E44" i="12"/>
  <c r="F55" i="12"/>
  <c r="L46" i="186"/>
  <c r="M55" i="186"/>
  <c r="L46" i="146"/>
  <c r="M55" i="146"/>
  <c r="L46" i="46"/>
  <c r="M55" i="46"/>
  <c r="E44" i="205"/>
  <c r="F55" i="205"/>
  <c r="E44" i="165"/>
  <c r="F55" i="165"/>
  <c r="E44" i="152"/>
  <c r="F55" i="152"/>
  <c r="E44" i="107"/>
  <c r="F55" i="107"/>
  <c r="E44" i="76"/>
  <c r="F55" i="76"/>
  <c r="E44" i="39"/>
  <c r="F55" i="39"/>
  <c r="E44" i="4"/>
  <c r="F55" i="4"/>
  <c r="L46" i="193"/>
  <c r="M55" i="193"/>
  <c r="L46" i="178"/>
  <c r="M55" i="178"/>
  <c r="L46" i="166"/>
  <c r="M55" i="166"/>
  <c r="L46" i="153"/>
  <c r="M55" i="153"/>
  <c r="L46" i="93"/>
  <c r="M55" i="93"/>
  <c r="L46" i="48"/>
  <c r="M55" i="48"/>
  <c r="E44" i="204"/>
  <c r="F55" i="204"/>
  <c r="E44" i="176"/>
  <c r="F55" i="176"/>
  <c r="E44" i="151"/>
  <c r="F55" i="151"/>
  <c r="E44" i="125"/>
  <c r="F55" i="125"/>
  <c r="E44" i="106"/>
  <c r="F55" i="106"/>
  <c r="E44" i="91"/>
  <c r="F55" i="91"/>
  <c r="E44" i="74"/>
  <c r="F55" i="74"/>
  <c r="E44" i="59"/>
  <c r="F55" i="59"/>
  <c r="E44" i="38"/>
  <c r="F55" i="38"/>
  <c r="E44" i="19"/>
  <c r="F55" i="19"/>
  <c r="E44" i="46"/>
  <c r="F55" i="46"/>
  <c r="L46" i="205"/>
  <c r="M55" i="205"/>
  <c r="L46" i="191"/>
  <c r="M55" i="191"/>
  <c r="L46" i="177"/>
  <c r="M55" i="177"/>
  <c r="L46" i="165"/>
  <c r="M55" i="165"/>
  <c r="L46" i="152"/>
  <c r="M55" i="152"/>
  <c r="L46" i="126"/>
  <c r="M55" i="126"/>
  <c r="L46" i="107"/>
  <c r="M55" i="107"/>
  <c r="L46" i="92"/>
  <c r="M55" i="92"/>
  <c r="L46" i="76"/>
  <c r="M55" i="76"/>
  <c r="L46" i="60"/>
  <c r="M55" i="60"/>
  <c r="L46" i="43"/>
  <c r="M55" i="43"/>
  <c r="L46" i="25"/>
  <c r="M55" i="25"/>
  <c r="L46" i="9"/>
  <c r="M55" i="9"/>
  <c r="L46" i="7"/>
  <c r="M55" i="7"/>
  <c r="E44" i="160"/>
  <c r="F55" i="160"/>
  <c r="E44" i="83"/>
  <c r="F55" i="83"/>
  <c r="E44" i="32"/>
  <c r="F55" i="32"/>
  <c r="L46" i="161"/>
  <c r="M55" i="161"/>
  <c r="L46" i="121"/>
  <c r="M55" i="121"/>
  <c r="E44" i="28"/>
  <c r="F55" i="28"/>
  <c r="L46" i="116"/>
  <c r="M55" i="116"/>
  <c r="L46" i="55"/>
  <c r="M55" i="55"/>
  <c r="E44" i="177"/>
  <c r="F55" i="177"/>
  <c r="E44" i="126"/>
  <c r="F55" i="126"/>
  <c r="E44" i="92"/>
  <c r="F55" i="92"/>
  <c r="E44" i="60"/>
  <c r="F55" i="60"/>
  <c r="E44" i="21"/>
  <c r="F55" i="21"/>
  <c r="L46" i="207"/>
  <c r="M55" i="207"/>
  <c r="L46" i="108"/>
  <c r="M55" i="108"/>
  <c r="L46" i="27"/>
  <c r="M55" i="27"/>
  <c r="E44" i="190"/>
  <c r="F55" i="190"/>
  <c r="E44" i="164"/>
  <c r="F55" i="164"/>
  <c r="E44" i="203"/>
  <c r="F55" i="203"/>
  <c r="E44" i="189"/>
  <c r="F55" i="189"/>
  <c r="E44" i="163"/>
  <c r="F55" i="163"/>
  <c r="E44" i="150"/>
  <c r="F55" i="150"/>
  <c r="E44" i="123"/>
  <c r="F55" i="123"/>
  <c r="E44" i="105"/>
  <c r="F55" i="105"/>
  <c r="E44" i="89"/>
  <c r="F55" i="89"/>
  <c r="E44" i="73"/>
  <c r="F55" i="73"/>
  <c r="E44" i="58"/>
  <c r="F55" i="58"/>
  <c r="E44" i="37"/>
  <c r="F55" i="37"/>
  <c r="E44" i="18"/>
  <c r="F55" i="18"/>
  <c r="E44" i="45"/>
  <c r="F55" i="45"/>
  <c r="L46" i="204"/>
  <c r="M55" i="204"/>
  <c r="L46" i="190"/>
  <c r="M55" i="190"/>
  <c r="L46" i="176"/>
  <c r="M55" i="176"/>
  <c r="L46" i="164"/>
  <c r="M55" i="164"/>
  <c r="L46" i="151"/>
  <c r="M55" i="151"/>
  <c r="L46" i="125"/>
  <c r="M55" i="125"/>
  <c r="L46" i="106"/>
  <c r="M55" i="106"/>
  <c r="L46" i="91"/>
  <c r="M55" i="91"/>
  <c r="L46" i="74"/>
  <c r="M55" i="74"/>
  <c r="L46" i="59"/>
  <c r="M55" i="59"/>
  <c r="L46" i="42"/>
  <c r="M55" i="42"/>
  <c r="L46" i="24"/>
  <c r="M55" i="24"/>
  <c r="L46" i="8"/>
  <c r="M55" i="8"/>
  <c r="L46" i="119"/>
  <c r="M55" i="119"/>
  <c r="E44" i="102"/>
  <c r="F55" i="102"/>
  <c r="L46" i="173"/>
  <c r="M55" i="173"/>
  <c r="L46" i="21"/>
  <c r="M55" i="21"/>
  <c r="E44" i="198"/>
  <c r="F55" i="198"/>
  <c r="E44" i="159"/>
  <c r="F55" i="159"/>
  <c r="E44" i="82"/>
  <c r="F55" i="82"/>
  <c r="L46" i="160"/>
  <c r="M55" i="160"/>
  <c r="E44" i="191"/>
  <c r="F55" i="191"/>
  <c r="L46" i="77"/>
  <c r="M55" i="77"/>
  <c r="E44" i="162"/>
  <c r="F55" i="162"/>
  <c r="L46" i="189"/>
  <c r="M55" i="189"/>
  <c r="L46" i="163"/>
  <c r="M55" i="163"/>
  <c r="L46" i="150"/>
  <c r="M55" i="150"/>
  <c r="L46" i="123"/>
  <c r="M55" i="123"/>
  <c r="L46" i="105"/>
  <c r="M55" i="105"/>
  <c r="L46" i="89"/>
  <c r="M55" i="89"/>
  <c r="L46" i="73"/>
  <c r="M55" i="73"/>
  <c r="L46" i="58"/>
  <c r="M55" i="58"/>
  <c r="L46" i="41"/>
  <c r="M55" i="41"/>
  <c r="L46" i="23"/>
  <c r="M55" i="23"/>
  <c r="L46" i="6"/>
  <c r="M55" i="6"/>
  <c r="L46" i="118"/>
  <c r="M55" i="118"/>
  <c r="E44" i="172"/>
  <c r="F55" i="172"/>
  <c r="E44" i="171"/>
  <c r="F55" i="171"/>
  <c r="E44" i="52"/>
  <c r="F55" i="52"/>
  <c r="L46" i="61"/>
  <c r="M55" i="61"/>
  <c r="E44" i="202"/>
  <c r="F55" i="202"/>
  <c r="E44" i="188"/>
  <c r="F55" i="188"/>
  <c r="E44" i="174"/>
  <c r="F55" i="174"/>
  <c r="E44" i="149"/>
  <c r="F55" i="149"/>
  <c r="E44" i="122"/>
  <c r="F55" i="122"/>
  <c r="E44" i="104"/>
  <c r="F55" i="104"/>
  <c r="E44" i="88"/>
  <c r="F55" i="88"/>
  <c r="E44" i="72"/>
  <c r="F55" i="72"/>
  <c r="E44" i="56"/>
  <c r="F55" i="56"/>
  <c r="E44" i="33"/>
  <c r="F55" i="33"/>
  <c r="E44" i="17"/>
  <c r="F55" i="17"/>
  <c r="E44" i="44"/>
  <c r="F55" i="44"/>
  <c r="L46" i="203"/>
  <c r="M55" i="203"/>
  <c r="E44" i="201"/>
  <c r="F55" i="201"/>
  <c r="E44" i="187"/>
  <c r="F55" i="187"/>
  <c r="E44" i="173"/>
  <c r="F55" i="173"/>
  <c r="E44" i="161"/>
  <c r="F55" i="161"/>
  <c r="E44" i="147"/>
  <c r="F55" i="147"/>
  <c r="E44" i="121"/>
  <c r="F55" i="121"/>
  <c r="E44" i="103"/>
  <c r="F55" i="103"/>
  <c r="E44" i="87"/>
  <c r="F55" i="87"/>
  <c r="E44" i="71"/>
  <c r="F55" i="71"/>
  <c r="E44" i="55"/>
  <c r="F55" i="55"/>
  <c r="E44" i="31"/>
  <c r="F55" i="31"/>
  <c r="E44" i="16"/>
  <c r="F55" i="16"/>
  <c r="E44" i="3"/>
  <c r="F55" i="3"/>
  <c r="L46" i="202"/>
  <c r="M55" i="202"/>
  <c r="L46" i="188"/>
  <c r="M55" i="188"/>
  <c r="L46" i="174"/>
  <c r="M55" i="174"/>
  <c r="L46" i="162"/>
  <c r="M55" i="162"/>
  <c r="L46" i="149"/>
  <c r="M55" i="149"/>
  <c r="L46" i="122"/>
  <c r="M55" i="122"/>
  <c r="L46" i="104"/>
  <c r="M55" i="104"/>
  <c r="L46" i="88"/>
  <c r="M55" i="88"/>
  <c r="L46" i="72"/>
  <c r="M55" i="72"/>
  <c r="L46" i="39"/>
  <c r="M55" i="39"/>
  <c r="L46" i="22"/>
  <c r="M55" i="22"/>
  <c r="L46" i="5"/>
  <c r="M55" i="5"/>
  <c r="E44" i="196"/>
  <c r="F55" i="196"/>
  <c r="E44" i="182"/>
  <c r="F55" i="182"/>
  <c r="E44" i="169"/>
  <c r="F55" i="169"/>
  <c r="E44" i="156"/>
  <c r="F55" i="156"/>
  <c r="E44" i="112"/>
  <c r="F55" i="112"/>
  <c r="E44" i="98"/>
  <c r="F55" i="98"/>
  <c r="E44" i="65"/>
  <c r="F55" i="65"/>
  <c r="E44" i="48"/>
  <c r="F55" i="48"/>
  <c r="E44" i="25"/>
  <c r="F55" i="25"/>
  <c r="E44" i="9"/>
  <c r="F55" i="9"/>
  <c r="E44" i="7"/>
  <c r="F55" i="7"/>
  <c r="L46" i="197"/>
  <c r="M55" i="197"/>
  <c r="L46" i="183"/>
  <c r="M55" i="183"/>
  <c r="L46" i="170"/>
  <c r="M55" i="170"/>
  <c r="L46" i="158"/>
  <c r="M55" i="158"/>
  <c r="L46" i="134"/>
  <c r="M55" i="134"/>
  <c r="L46" i="113"/>
  <c r="M55" i="113"/>
  <c r="L46" i="99"/>
  <c r="M55" i="99"/>
  <c r="L46" i="81"/>
  <c r="M55" i="81"/>
  <c r="L46" i="66"/>
  <c r="M55" i="66"/>
  <c r="L46" i="31"/>
  <c r="M55" i="31"/>
  <c r="L46" i="17"/>
  <c r="M55" i="17"/>
  <c r="L46" i="44"/>
  <c r="M55" i="44"/>
  <c r="E44" i="186"/>
  <c r="F55" i="186"/>
  <c r="E44" i="13"/>
  <c r="F55" i="13"/>
  <c r="L46" i="103"/>
  <c r="M55" i="103"/>
  <c r="L46" i="38"/>
  <c r="M55" i="38"/>
  <c r="E44" i="115"/>
  <c r="F55" i="115"/>
  <c r="L46" i="199"/>
  <c r="M55" i="199"/>
  <c r="L46" i="69"/>
  <c r="M55" i="69"/>
  <c r="L46" i="37"/>
  <c r="M55" i="37"/>
  <c r="E44" i="197"/>
  <c r="F55" i="197"/>
  <c r="E44" i="183"/>
  <c r="F55" i="183"/>
  <c r="E44" i="170"/>
  <c r="F55" i="170"/>
  <c r="E44" i="158"/>
  <c r="F55" i="158"/>
  <c r="E44" i="134"/>
  <c r="F55" i="134"/>
  <c r="E44" i="113"/>
  <c r="F55" i="113"/>
  <c r="E44" i="99"/>
  <c r="F55" i="99"/>
  <c r="E44" i="81"/>
  <c r="F55" i="81"/>
  <c r="E44" i="27"/>
  <c r="F55" i="27"/>
  <c r="E44" i="35"/>
  <c r="F55" i="35"/>
  <c r="L46" i="198"/>
  <c r="M55" i="198"/>
  <c r="L46" i="171"/>
  <c r="M55" i="171"/>
  <c r="L46" i="145"/>
  <c r="M55" i="145"/>
  <c r="L46" i="100"/>
  <c r="M55" i="100"/>
  <c r="L46" i="82"/>
  <c r="M55" i="82"/>
  <c r="L46" i="18"/>
  <c r="M55" i="18"/>
  <c r="E44" i="130"/>
  <c r="F55" i="130"/>
  <c r="E44" i="119"/>
  <c r="F55" i="119"/>
  <c r="L46" i="196"/>
  <c r="M55" i="196"/>
  <c r="L46" i="182"/>
  <c r="M55" i="182"/>
  <c r="L46" i="169"/>
  <c r="M55" i="169"/>
  <c r="L46" i="156"/>
  <c r="M55" i="156"/>
  <c r="L46" i="112"/>
  <c r="M55" i="112"/>
  <c r="L46" i="98"/>
  <c r="M55" i="98"/>
  <c r="L46" i="65"/>
  <c r="M55" i="65"/>
  <c r="L46" i="30"/>
  <c r="M55" i="30"/>
  <c r="L46" i="16"/>
  <c r="M55" i="16"/>
  <c r="L46" i="3"/>
  <c r="M55" i="3"/>
  <c r="E44" i="199"/>
  <c r="F55" i="199"/>
  <c r="E44" i="69"/>
  <c r="F55" i="69"/>
  <c r="L46" i="201"/>
  <c r="M55" i="201"/>
  <c r="L46" i="87"/>
  <c r="M55" i="87"/>
  <c r="E44" i="68"/>
  <c r="F55" i="68"/>
  <c r="E44" i="36"/>
  <c r="F55" i="36"/>
  <c r="L46" i="172"/>
  <c r="M55" i="172"/>
  <c r="L46" i="102"/>
  <c r="M55" i="102"/>
  <c r="L46" i="19"/>
  <c r="M55" i="19"/>
  <c r="E44" i="49"/>
  <c r="F55" i="49"/>
  <c r="L46" i="185"/>
  <c r="M55" i="185"/>
  <c r="L46" i="159"/>
  <c r="M55" i="159"/>
  <c r="L46" i="115"/>
  <c r="M55" i="115"/>
  <c r="L46" i="68"/>
  <c r="M55" i="68"/>
  <c r="L46" i="33"/>
  <c r="M55" i="33"/>
  <c r="L46" i="45"/>
  <c r="M55" i="45"/>
  <c r="E44" i="34"/>
  <c r="F55" i="34"/>
  <c r="E44" i="180"/>
  <c r="F55" i="180"/>
  <c r="E44" i="155"/>
  <c r="F55" i="155"/>
  <c r="E44" i="96"/>
  <c r="F55" i="96"/>
  <c r="E44" i="208"/>
  <c r="F55" i="208"/>
  <c r="E44" i="194"/>
  <c r="F55" i="194"/>
  <c r="E44" i="179"/>
  <c r="F55" i="179"/>
  <c r="E44" i="167"/>
  <c r="F55" i="167"/>
  <c r="E44" i="154"/>
  <c r="F55" i="154"/>
  <c r="E44" i="129"/>
  <c r="F55" i="129"/>
  <c r="E44" i="110"/>
  <c r="F55" i="110"/>
  <c r="E44" i="95"/>
  <c r="F55" i="95"/>
  <c r="E44" i="78"/>
  <c r="F55" i="78"/>
  <c r="E44" i="62"/>
  <c r="F55" i="62"/>
  <c r="E44" i="42"/>
  <c r="F55" i="42"/>
  <c r="E44" i="23"/>
  <c r="F55" i="23"/>
  <c r="E44" i="6"/>
  <c r="F55" i="6"/>
  <c r="E44" i="118"/>
  <c r="F55" i="118"/>
  <c r="L46" i="195"/>
  <c r="M55" i="195"/>
  <c r="L46" i="180"/>
  <c r="M55" i="180"/>
  <c r="L46" i="168"/>
  <c r="M55" i="168"/>
  <c r="L46" i="155"/>
  <c r="M55" i="155"/>
  <c r="L46" i="130"/>
  <c r="M55" i="130"/>
  <c r="L46" i="111"/>
  <c r="M55" i="111"/>
  <c r="L46" i="96"/>
  <c r="M55" i="96"/>
  <c r="L46" i="79"/>
  <c r="M55" i="79"/>
  <c r="L46" i="63"/>
  <c r="M55" i="63"/>
  <c r="L46" i="29"/>
  <c r="M55" i="29"/>
  <c r="L46" i="13"/>
  <c r="M55" i="13"/>
  <c r="L46" i="32"/>
  <c r="M55" i="32"/>
  <c r="E44" i="146"/>
  <c r="F55" i="146"/>
  <c r="E44" i="53"/>
  <c r="F55" i="53"/>
  <c r="L46" i="187"/>
  <c r="M55" i="187"/>
  <c r="L46" i="71"/>
  <c r="M55" i="71"/>
  <c r="E44" i="100"/>
  <c r="F55" i="100"/>
  <c r="L46" i="83"/>
  <c r="M55" i="83"/>
  <c r="E44" i="66"/>
  <c r="F55" i="66"/>
  <c r="E44" i="11"/>
  <c r="F55" i="11"/>
  <c r="E44" i="195"/>
  <c r="F55" i="195"/>
  <c r="E44" i="168"/>
  <c r="F55" i="168"/>
  <c r="E44" i="111"/>
  <c r="F55" i="111"/>
  <c r="E44" i="79"/>
  <c r="F55" i="79"/>
  <c r="E44" i="63"/>
  <c r="F55" i="63"/>
  <c r="E44" i="43"/>
  <c r="F55" i="43"/>
  <c r="E44" i="24"/>
  <c r="F55" i="24"/>
  <c r="E44" i="8"/>
  <c r="F55" i="8"/>
  <c r="E44" i="207"/>
  <c r="F55" i="207"/>
  <c r="E44" i="193"/>
  <c r="F55" i="193"/>
  <c r="E44" i="178"/>
  <c r="F55" i="178"/>
  <c r="E44" i="166"/>
  <c r="F55" i="166"/>
  <c r="E44" i="153"/>
  <c r="F55" i="153"/>
  <c r="E44" i="108"/>
  <c r="F55" i="108"/>
  <c r="E44" i="93"/>
  <c r="F55" i="93"/>
  <c r="E44" i="77"/>
  <c r="F55" i="77"/>
  <c r="E44" i="61"/>
  <c r="F55" i="61"/>
  <c r="E44" i="41"/>
  <c r="F55" i="41"/>
  <c r="E44" i="22"/>
  <c r="F55" i="22"/>
  <c r="E44" i="5"/>
  <c r="F55" i="5"/>
  <c r="L46" i="208"/>
  <c r="M55" i="208"/>
  <c r="L46" i="194"/>
  <c r="M55" i="194"/>
  <c r="L46" i="179"/>
  <c r="M55" i="179"/>
  <c r="L46" i="167"/>
  <c r="M55" i="167"/>
  <c r="L46" i="154"/>
  <c r="M55" i="154"/>
  <c r="L46" i="129"/>
  <c r="M55" i="129"/>
  <c r="L46" i="110"/>
  <c r="M55" i="110"/>
  <c r="L46" i="95"/>
  <c r="M55" i="95"/>
  <c r="L46" i="78"/>
  <c r="M55" i="78"/>
  <c r="L46" i="62"/>
  <c r="M55" i="62"/>
  <c r="L46" i="49"/>
  <c r="M55" i="49"/>
  <c r="L46" i="28"/>
  <c r="M55" i="28"/>
  <c r="L46" i="12"/>
  <c r="M55" i="12"/>
  <c r="L46" i="36"/>
  <c r="M55" i="36"/>
  <c r="J43" i="148"/>
  <c r="J43" i="114"/>
  <c r="J43" i="10"/>
  <c r="J43" i="206"/>
  <c r="J43" i="181"/>
  <c r="J43" i="124"/>
  <c r="J43" i="109"/>
  <c r="J43" i="94"/>
  <c r="J43" i="200"/>
  <c r="J43" i="184"/>
  <c r="J43" i="157"/>
  <c r="J43" i="128"/>
  <c r="J43" i="120"/>
  <c r="J43" i="101"/>
  <c r="J43" i="97"/>
  <c r="J43" i="90"/>
  <c r="J43" i="86"/>
  <c r="J43" i="70"/>
  <c r="D43" i="51"/>
  <c r="J43" i="51"/>
  <c r="D43" i="117"/>
  <c r="J43" i="117"/>
  <c r="D43" i="54"/>
  <c r="J43" i="54"/>
  <c r="D43" i="67"/>
  <c r="J43" i="67"/>
  <c r="D43" i="101"/>
  <c r="H43" i="85"/>
  <c r="I43" i="85"/>
  <c r="D43" i="206"/>
  <c r="D43" i="200"/>
  <c r="D43" i="184"/>
  <c r="D43" i="181"/>
  <c r="D43" i="157"/>
  <c r="D43" i="148"/>
  <c r="J43" i="131"/>
  <c r="D43" i="131"/>
  <c r="E44" i="131" s="1"/>
  <c r="D43" i="128"/>
  <c r="D43" i="124"/>
  <c r="D43" i="120"/>
  <c r="D43" i="114"/>
  <c r="D43" i="109"/>
  <c r="D43" i="97"/>
  <c r="D43" i="94"/>
  <c r="D43" i="90"/>
  <c r="D43" i="86"/>
  <c r="D43" i="70"/>
  <c r="D43" i="64"/>
  <c r="D43" i="47"/>
  <c r="D43" i="20"/>
  <c r="D43" i="14"/>
  <c r="D43" i="15"/>
  <c r="D43" i="10"/>
  <c r="D43" i="26"/>
  <c r="D43" i="57"/>
  <c r="I43" i="14"/>
  <c r="J43" i="14" s="1"/>
  <c r="J37" i="35"/>
  <c r="J36" i="35"/>
  <c r="J35" i="35"/>
  <c r="J34" i="35"/>
  <c r="J33" i="35"/>
  <c r="J32" i="35"/>
  <c r="J31" i="35"/>
  <c r="J30" i="35"/>
  <c r="J29" i="35"/>
  <c r="J28" i="35"/>
  <c r="J27" i="35"/>
  <c r="J26" i="35"/>
  <c r="J25" i="35"/>
  <c r="J24" i="35"/>
  <c r="J23" i="35"/>
  <c r="J22" i="35"/>
  <c r="J21" i="35"/>
  <c r="J20" i="35"/>
  <c r="J19" i="35"/>
  <c r="J37" i="36"/>
  <c r="J36" i="36"/>
  <c r="J35" i="36"/>
  <c r="J34" i="36"/>
  <c r="J33" i="36"/>
  <c r="J32" i="36"/>
  <c r="J31" i="36"/>
  <c r="J30" i="36"/>
  <c r="J29" i="36"/>
  <c r="J28" i="36"/>
  <c r="J27" i="36"/>
  <c r="J26" i="36"/>
  <c r="J25" i="36"/>
  <c r="J24" i="36"/>
  <c r="J23" i="36"/>
  <c r="J22" i="36"/>
  <c r="J21" i="36"/>
  <c r="J20" i="36"/>
  <c r="J19" i="36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37" i="44"/>
  <c r="J36" i="44"/>
  <c r="J35" i="44"/>
  <c r="J34" i="44"/>
  <c r="J33" i="44"/>
  <c r="J32" i="44"/>
  <c r="J31" i="44"/>
  <c r="J30" i="44"/>
  <c r="J29" i="44"/>
  <c r="J28" i="44"/>
  <c r="J27" i="44"/>
  <c r="J26" i="44"/>
  <c r="J25" i="44"/>
  <c r="J24" i="44"/>
  <c r="J23" i="44"/>
  <c r="J22" i="44"/>
  <c r="J21" i="44"/>
  <c r="J20" i="44"/>
  <c r="J19" i="44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37" i="46"/>
  <c r="J36" i="46"/>
  <c r="J35" i="46"/>
  <c r="J34" i="46"/>
  <c r="J33" i="46"/>
  <c r="J32" i="46"/>
  <c r="J31" i="46"/>
  <c r="J30" i="46"/>
  <c r="J29" i="46"/>
  <c r="J28" i="46"/>
  <c r="J27" i="46"/>
  <c r="J26" i="46"/>
  <c r="J25" i="46"/>
  <c r="J24" i="46"/>
  <c r="J23" i="46"/>
  <c r="J22" i="46"/>
  <c r="J21" i="46"/>
  <c r="J20" i="46"/>
  <c r="J19" i="46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J22" i="22"/>
  <c r="J21" i="22"/>
  <c r="J20" i="22"/>
  <c r="J19" i="22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37" i="24"/>
  <c r="J36" i="24"/>
  <c r="J35" i="24"/>
  <c r="J34" i="24"/>
  <c r="J33" i="24"/>
  <c r="J32" i="24"/>
  <c r="J31" i="24"/>
  <c r="J30" i="24"/>
  <c r="J29" i="24"/>
  <c r="J28" i="24"/>
  <c r="J27" i="24"/>
  <c r="J26" i="24"/>
  <c r="J25" i="24"/>
  <c r="J24" i="24"/>
  <c r="J23" i="24"/>
  <c r="J22" i="24"/>
  <c r="J21" i="24"/>
  <c r="J20" i="24"/>
  <c r="J19" i="24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24" i="33"/>
  <c r="J23" i="33"/>
  <c r="J22" i="33"/>
  <c r="J21" i="33"/>
  <c r="J20" i="33"/>
  <c r="J19" i="33"/>
  <c r="J37" i="37"/>
  <c r="J36" i="37"/>
  <c r="J35" i="37"/>
  <c r="J34" i="37"/>
  <c r="J33" i="37"/>
  <c r="J32" i="37"/>
  <c r="J31" i="37"/>
  <c r="J30" i="37"/>
  <c r="J29" i="37"/>
  <c r="J28" i="37"/>
  <c r="J27" i="37"/>
  <c r="J26" i="37"/>
  <c r="J25" i="37"/>
  <c r="J24" i="37"/>
  <c r="J23" i="37"/>
  <c r="J22" i="37"/>
  <c r="J21" i="37"/>
  <c r="J20" i="37"/>
  <c r="J19" i="37"/>
  <c r="J37" i="38"/>
  <c r="J36" i="38"/>
  <c r="J35" i="38"/>
  <c r="J34" i="38"/>
  <c r="J33" i="38"/>
  <c r="J32" i="38"/>
  <c r="J31" i="38"/>
  <c r="J30" i="38"/>
  <c r="J29" i="38"/>
  <c r="J28" i="38"/>
  <c r="J27" i="38"/>
  <c r="J26" i="38"/>
  <c r="J25" i="38"/>
  <c r="J24" i="38"/>
  <c r="J23" i="38"/>
  <c r="J22" i="38"/>
  <c r="J21" i="38"/>
  <c r="J20" i="38"/>
  <c r="J19" i="38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J21" i="39"/>
  <c r="J20" i="39"/>
  <c r="J19" i="39"/>
  <c r="N43" i="41"/>
  <c r="O46" i="41" s="1"/>
  <c r="J37" i="41"/>
  <c r="J36" i="41"/>
  <c r="J35" i="41"/>
  <c r="J34" i="41"/>
  <c r="J33" i="41"/>
  <c r="J32" i="41"/>
  <c r="J31" i="41"/>
  <c r="J30" i="41"/>
  <c r="J29" i="41"/>
  <c r="J28" i="41"/>
  <c r="J27" i="41"/>
  <c r="J26" i="41"/>
  <c r="J25" i="41"/>
  <c r="J24" i="41"/>
  <c r="J23" i="41"/>
  <c r="J22" i="41"/>
  <c r="J21" i="41"/>
  <c r="J20" i="41"/>
  <c r="J19" i="41"/>
  <c r="N43" i="42"/>
  <c r="O46" i="42" s="1"/>
  <c r="J37" i="42"/>
  <c r="J36" i="42"/>
  <c r="J35" i="42"/>
  <c r="J34" i="42"/>
  <c r="J33" i="42"/>
  <c r="J32" i="42"/>
  <c r="J31" i="42"/>
  <c r="J30" i="42"/>
  <c r="J29" i="42"/>
  <c r="J28" i="42"/>
  <c r="J27" i="42"/>
  <c r="J26" i="42"/>
  <c r="J25" i="42"/>
  <c r="J24" i="42"/>
  <c r="J23" i="42"/>
  <c r="J22" i="42"/>
  <c r="J21" i="42"/>
  <c r="J20" i="42"/>
  <c r="J19" i="42"/>
  <c r="J37" i="43"/>
  <c r="J36" i="43"/>
  <c r="J35" i="43"/>
  <c r="J34" i="43"/>
  <c r="J33" i="43"/>
  <c r="J32" i="43"/>
  <c r="J31" i="43"/>
  <c r="J30" i="43"/>
  <c r="J29" i="43"/>
  <c r="J28" i="43"/>
  <c r="J27" i="43"/>
  <c r="J26" i="43"/>
  <c r="J25" i="43"/>
  <c r="J24" i="43"/>
  <c r="J23" i="43"/>
  <c r="J22" i="43"/>
  <c r="J21" i="43"/>
  <c r="J20" i="43"/>
  <c r="J19" i="43"/>
  <c r="J37" i="48"/>
  <c r="J36" i="48"/>
  <c r="J35" i="48"/>
  <c r="J34" i="48"/>
  <c r="J33" i="48"/>
  <c r="J32" i="48"/>
  <c r="J31" i="48"/>
  <c r="J30" i="48"/>
  <c r="J29" i="48"/>
  <c r="J28" i="48"/>
  <c r="J27" i="48"/>
  <c r="J26" i="48"/>
  <c r="J25" i="48"/>
  <c r="J24" i="48"/>
  <c r="J23" i="48"/>
  <c r="J22" i="48"/>
  <c r="J21" i="48"/>
  <c r="J20" i="48"/>
  <c r="J19" i="48"/>
  <c r="N43" i="49"/>
  <c r="O46" i="49" s="1"/>
  <c r="J37" i="49"/>
  <c r="J36" i="49"/>
  <c r="J35" i="49"/>
  <c r="J34" i="49"/>
  <c r="J33" i="49"/>
  <c r="J32" i="49"/>
  <c r="J31" i="49"/>
  <c r="J30" i="49"/>
  <c r="J29" i="49"/>
  <c r="J28" i="49"/>
  <c r="J27" i="49"/>
  <c r="J26" i="49"/>
  <c r="J25" i="49"/>
  <c r="J24" i="49"/>
  <c r="J23" i="49"/>
  <c r="J22" i="49"/>
  <c r="J21" i="49"/>
  <c r="J20" i="49"/>
  <c r="J19" i="49"/>
  <c r="J37" i="52"/>
  <c r="J36" i="52"/>
  <c r="J35" i="52"/>
  <c r="J34" i="52"/>
  <c r="J33" i="52"/>
  <c r="J32" i="52"/>
  <c r="J31" i="52"/>
  <c r="J30" i="52"/>
  <c r="J29" i="52"/>
  <c r="J28" i="52"/>
  <c r="J27" i="52"/>
  <c r="J26" i="52"/>
  <c r="J25" i="52"/>
  <c r="J24" i="52"/>
  <c r="J23" i="52"/>
  <c r="J22" i="52"/>
  <c r="J21" i="52"/>
  <c r="J20" i="52"/>
  <c r="J19" i="52"/>
  <c r="N43" i="53"/>
  <c r="O46" i="53" s="1"/>
  <c r="J37" i="53"/>
  <c r="J36" i="53"/>
  <c r="J35" i="53"/>
  <c r="J34" i="53"/>
  <c r="J33" i="53"/>
  <c r="J32" i="53"/>
  <c r="J31" i="53"/>
  <c r="J30" i="53"/>
  <c r="J29" i="53"/>
  <c r="J28" i="53"/>
  <c r="J27" i="53"/>
  <c r="J26" i="53"/>
  <c r="J25" i="53"/>
  <c r="J24" i="53"/>
  <c r="J23" i="53"/>
  <c r="J22" i="53"/>
  <c r="J21" i="53"/>
  <c r="J20" i="53"/>
  <c r="J19" i="53"/>
  <c r="J37" i="55"/>
  <c r="J36" i="55"/>
  <c r="J35" i="55"/>
  <c r="J34" i="55"/>
  <c r="J33" i="55"/>
  <c r="J32" i="55"/>
  <c r="J31" i="55"/>
  <c r="J30" i="55"/>
  <c r="J29" i="55"/>
  <c r="J28" i="55"/>
  <c r="J27" i="55"/>
  <c r="J26" i="55"/>
  <c r="J25" i="55"/>
  <c r="J24" i="55"/>
  <c r="J23" i="55"/>
  <c r="J22" i="55"/>
  <c r="J21" i="55"/>
  <c r="J20" i="55"/>
  <c r="J19" i="55"/>
  <c r="N43" i="56"/>
  <c r="O46" i="56" s="1"/>
  <c r="J37" i="56"/>
  <c r="J36" i="56"/>
  <c r="J35" i="56"/>
  <c r="J34" i="56"/>
  <c r="J33" i="56"/>
  <c r="J32" i="56"/>
  <c r="J31" i="56"/>
  <c r="J30" i="56"/>
  <c r="J29" i="56"/>
  <c r="J28" i="56"/>
  <c r="J27" i="56"/>
  <c r="J26" i="56"/>
  <c r="J25" i="56"/>
  <c r="J24" i="56"/>
  <c r="J23" i="56"/>
  <c r="J22" i="56"/>
  <c r="J21" i="56"/>
  <c r="J20" i="56"/>
  <c r="J19" i="56"/>
  <c r="J37" i="58"/>
  <c r="J36" i="58"/>
  <c r="J35" i="58"/>
  <c r="J34" i="58"/>
  <c r="J33" i="58"/>
  <c r="J32" i="58"/>
  <c r="J31" i="58"/>
  <c r="J30" i="58"/>
  <c r="J29" i="58"/>
  <c r="J28" i="58"/>
  <c r="J27" i="58"/>
  <c r="J26" i="58"/>
  <c r="J25" i="58"/>
  <c r="J24" i="58"/>
  <c r="J23" i="58"/>
  <c r="J22" i="58"/>
  <c r="J21" i="58"/>
  <c r="J20" i="58"/>
  <c r="J19" i="58"/>
  <c r="J37" i="59"/>
  <c r="J36" i="59"/>
  <c r="J35" i="59"/>
  <c r="J34" i="59"/>
  <c r="J33" i="59"/>
  <c r="J32" i="59"/>
  <c r="J31" i="59"/>
  <c r="J30" i="59"/>
  <c r="J29" i="59"/>
  <c r="J28" i="59"/>
  <c r="J27" i="59"/>
  <c r="J26" i="59"/>
  <c r="J25" i="59"/>
  <c r="J24" i="59"/>
  <c r="J23" i="59"/>
  <c r="J22" i="59"/>
  <c r="J21" i="59"/>
  <c r="J20" i="59"/>
  <c r="J19" i="59"/>
  <c r="N43" i="60"/>
  <c r="O46" i="60" s="1"/>
  <c r="J37" i="60"/>
  <c r="J36" i="60"/>
  <c r="J35" i="60"/>
  <c r="J34" i="60"/>
  <c r="J33" i="60"/>
  <c r="J32" i="60"/>
  <c r="J31" i="60"/>
  <c r="J30" i="60"/>
  <c r="J29" i="60"/>
  <c r="J28" i="60"/>
  <c r="J27" i="60"/>
  <c r="J26" i="60"/>
  <c r="J25" i="60"/>
  <c r="J24" i="60"/>
  <c r="J23" i="60"/>
  <c r="J22" i="60"/>
  <c r="J21" i="60"/>
  <c r="J20" i="60"/>
  <c r="J19" i="60"/>
  <c r="N43" i="61"/>
  <c r="O46" i="61" s="1"/>
  <c r="J37" i="61"/>
  <c r="J36" i="61"/>
  <c r="J35" i="61"/>
  <c r="J34" i="61"/>
  <c r="J33" i="61"/>
  <c r="J32" i="61"/>
  <c r="J31" i="61"/>
  <c r="J30" i="61"/>
  <c r="J29" i="61"/>
  <c r="J28" i="61"/>
  <c r="J27" i="61"/>
  <c r="J26" i="61"/>
  <c r="J25" i="61"/>
  <c r="J24" i="61"/>
  <c r="J23" i="61"/>
  <c r="J22" i="61"/>
  <c r="J21" i="61"/>
  <c r="J20" i="61"/>
  <c r="J19" i="61"/>
  <c r="N43" i="62"/>
  <c r="O46" i="62" s="1"/>
  <c r="J37" i="62"/>
  <c r="J36" i="62"/>
  <c r="J35" i="62"/>
  <c r="J34" i="62"/>
  <c r="J33" i="62"/>
  <c r="J32" i="62"/>
  <c r="J31" i="62"/>
  <c r="J30" i="62"/>
  <c r="J29" i="62"/>
  <c r="J28" i="62"/>
  <c r="J27" i="62"/>
  <c r="J26" i="62"/>
  <c r="J25" i="62"/>
  <c r="J24" i="62"/>
  <c r="J23" i="62"/>
  <c r="J22" i="62"/>
  <c r="J21" i="62"/>
  <c r="J20" i="62"/>
  <c r="J19" i="62"/>
  <c r="J37" i="63"/>
  <c r="J36" i="63"/>
  <c r="J35" i="63"/>
  <c r="J34" i="63"/>
  <c r="J33" i="63"/>
  <c r="J32" i="63"/>
  <c r="J31" i="63"/>
  <c r="J30" i="63"/>
  <c r="J29" i="63"/>
  <c r="J28" i="63"/>
  <c r="J27" i="63"/>
  <c r="J26" i="63"/>
  <c r="J25" i="63"/>
  <c r="J24" i="63"/>
  <c r="J23" i="63"/>
  <c r="J22" i="63"/>
  <c r="J21" i="63"/>
  <c r="J20" i="63"/>
  <c r="J19" i="63"/>
  <c r="J37" i="65"/>
  <c r="J36" i="65"/>
  <c r="J35" i="65"/>
  <c r="J34" i="65"/>
  <c r="J33" i="65"/>
  <c r="J32" i="65"/>
  <c r="J31" i="65"/>
  <c r="J30" i="65"/>
  <c r="J29" i="65"/>
  <c r="J28" i="65"/>
  <c r="J27" i="65"/>
  <c r="J26" i="65"/>
  <c r="J25" i="65"/>
  <c r="J24" i="65"/>
  <c r="J23" i="65"/>
  <c r="J22" i="65"/>
  <c r="J21" i="65"/>
  <c r="J20" i="65"/>
  <c r="J19" i="65"/>
  <c r="J37" i="66"/>
  <c r="J36" i="66"/>
  <c r="J35" i="66"/>
  <c r="J34" i="66"/>
  <c r="J33" i="66"/>
  <c r="J32" i="66"/>
  <c r="J31" i="66"/>
  <c r="J30" i="66"/>
  <c r="J29" i="66"/>
  <c r="J28" i="66"/>
  <c r="J27" i="66"/>
  <c r="J26" i="66"/>
  <c r="J25" i="66"/>
  <c r="J24" i="66"/>
  <c r="J23" i="66"/>
  <c r="J22" i="66"/>
  <c r="J21" i="66"/>
  <c r="J20" i="66"/>
  <c r="J19" i="66"/>
  <c r="J37" i="68"/>
  <c r="J36" i="68"/>
  <c r="J35" i="68"/>
  <c r="J34" i="68"/>
  <c r="J33" i="68"/>
  <c r="J32" i="68"/>
  <c r="J31" i="68"/>
  <c r="J30" i="68"/>
  <c r="J29" i="68"/>
  <c r="J28" i="68"/>
  <c r="J27" i="68"/>
  <c r="J26" i="68"/>
  <c r="J25" i="68"/>
  <c r="J24" i="68"/>
  <c r="J23" i="68"/>
  <c r="J22" i="68"/>
  <c r="J21" i="68"/>
  <c r="J20" i="68"/>
  <c r="J19" i="68"/>
  <c r="J37" i="69"/>
  <c r="J36" i="69"/>
  <c r="J35" i="69"/>
  <c r="J34" i="69"/>
  <c r="J33" i="69"/>
  <c r="J32" i="69"/>
  <c r="J31" i="69"/>
  <c r="J30" i="69"/>
  <c r="J29" i="69"/>
  <c r="J28" i="69"/>
  <c r="J27" i="69"/>
  <c r="J26" i="69"/>
  <c r="J25" i="69"/>
  <c r="J24" i="69"/>
  <c r="J23" i="69"/>
  <c r="J22" i="69"/>
  <c r="J21" i="69"/>
  <c r="J20" i="69"/>
  <c r="J19" i="69"/>
  <c r="J37" i="71"/>
  <c r="J36" i="71"/>
  <c r="J35" i="71"/>
  <c r="J34" i="71"/>
  <c r="J33" i="71"/>
  <c r="J32" i="71"/>
  <c r="J31" i="71"/>
  <c r="J30" i="71"/>
  <c r="J29" i="71"/>
  <c r="J28" i="71"/>
  <c r="J27" i="71"/>
  <c r="J26" i="71"/>
  <c r="J25" i="71"/>
  <c r="J24" i="71"/>
  <c r="J23" i="71"/>
  <c r="J22" i="71"/>
  <c r="J21" i="71"/>
  <c r="J20" i="71"/>
  <c r="J19" i="71"/>
  <c r="N43" i="72"/>
  <c r="O46" i="72" s="1"/>
  <c r="J37" i="72"/>
  <c r="J36" i="72"/>
  <c r="J35" i="72"/>
  <c r="J34" i="72"/>
  <c r="J33" i="72"/>
  <c r="J32" i="72"/>
  <c r="J31" i="72"/>
  <c r="J30" i="72"/>
  <c r="J29" i="72"/>
  <c r="J28" i="72"/>
  <c r="J27" i="72"/>
  <c r="J26" i="72"/>
  <c r="J25" i="72"/>
  <c r="J24" i="72"/>
  <c r="J23" i="72"/>
  <c r="J22" i="72"/>
  <c r="J21" i="72"/>
  <c r="J20" i="72"/>
  <c r="J19" i="72"/>
  <c r="J37" i="73"/>
  <c r="J36" i="73"/>
  <c r="J35" i="73"/>
  <c r="J34" i="73"/>
  <c r="J33" i="73"/>
  <c r="J32" i="73"/>
  <c r="J31" i="73"/>
  <c r="J30" i="73"/>
  <c r="J29" i="73"/>
  <c r="J28" i="73"/>
  <c r="J27" i="73"/>
  <c r="J26" i="73"/>
  <c r="J25" i="73"/>
  <c r="J24" i="73"/>
  <c r="J23" i="73"/>
  <c r="J22" i="73"/>
  <c r="J21" i="73"/>
  <c r="J20" i="73"/>
  <c r="J19" i="73"/>
  <c r="J37" i="74"/>
  <c r="J36" i="74"/>
  <c r="J35" i="74"/>
  <c r="J34" i="74"/>
  <c r="J33" i="74"/>
  <c r="J32" i="74"/>
  <c r="J31" i="74"/>
  <c r="J30" i="74"/>
  <c r="J29" i="74"/>
  <c r="J28" i="74"/>
  <c r="J27" i="74"/>
  <c r="J26" i="74"/>
  <c r="J25" i="74"/>
  <c r="J24" i="74"/>
  <c r="J23" i="74"/>
  <c r="J22" i="74"/>
  <c r="J21" i="74"/>
  <c r="J20" i="74"/>
  <c r="J19" i="74"/>
  <c r="N43" i="76"/>
  <c r="O46" i="76" s="1"/>
  <c r="J37" i="76"/>
  <c r="J36" i="76"/>
  <c r="J35" i="76"/>
  <c r="J34" i="76"/>
  <c r="J33" i="76"/>
  <c r="J32" i="76"/>
  <c r="J31" i="76"/>
  <c r="J30" i="76"/>
  <c r="J29" i="76"/>
  <c r="J28" i="76"/>
  <c r="J27" i="76"/>
  <c r="J26" i="76"/>
  <c r="J25" i="76"/>
  <c r="J24" i="76"/>
  <c r="J23" i="76"/>
  <c r="J22" i="76"/>
  <c r="J21" i="76"/>
  <c r="J20" i="76"/>
  <c r="J19" i="76"/>
  <c r="J37" i="77"/>
  <c r="J36" i="77"/>
  <c r="J35" i="77"/>
  <c r="J34" i="77"/>
  <c r="J33" i="77"/>
  <c r="J32" i="77"/>
  <c r="J31" i="77"/>
  <c r="J30" i="77"/>
  <c r="J29" i="77"/>
  <c r="J28" i="77"/>
  <c r="J27" i="77"/>
  <c r="J26" i="77"/>
  <c r="J25" i="77"/>
  <c r="J24" i="77"/>
  <c r="J23" i="77"/>
  <c r="J22" i="77"/>
  <c r="J21" i="77"/>
  <c r="J20" i="77"/>
  <c r="J19" i="77"/>
  <c r="J37" i="78"/>
  <c r="J36" i="78"/>
  <c r="J35" i="78"/>
  <c r="J34" i="78"/>
  <c r="J33" i="78"/>
  <c r="J32" i="78"/>
  <c r="J31" i="78"/>
  <c r="J30" i="78"/>
  <c r="J29" i="78"/>
  <c r="J28" i="78"/>
  <c r="J27" i="78"/>
  <c r="J26" i="78"/>
  <c r="J25" i="78"/>
  <c r="J24" i="78"/>
  <c r="J23" i="78"/>
  <c r="J22" i="78"/>
  <c r="J21" i="78"/>
  <c r="J20" i="78"/>
  <c r="J19" i="78"/>
  <c r="J37" i="79"/>
  <c r="J36" i="79"/>
  <c r="J35" i="79"/>
  <c r="J34" i="79"/>
  <c r="J33" i="79"/>
  <c r="J32" i="79"/>
  <c r="J31" i="79"/>
  <c r="J30" i="79"/>
  <c r="J29" i="79"/>
  <c r="J28" i="79"/>
  <c r="J27" i="79"/>
  <c r="J26" i="79"/>
  <c r="J25" i="79"/>
  <c r="J24" i="79"/>
  <c r="J23" i="79"/>
  <c r="J22" i="79"/>
  <c r="J21" i="79"/>
  <c r="J20" i="79"/>
  <c r="J19" i="79"/>
  <c r="J42" i="80"/>
  <c r="J41" i="80"/>
  <c r="J40" i="80"/>
  <c r="J39" i="80"/>
  <c r="J38" i="80"/>
  <c r="J37" i="80"/>
  <c r="J36" i="80"/>
  <c r="J35" i="80"/>
  <c r="J34" i="80"/>
  <c r="J33" i="80"/>
  <c r="J32" i="80"/>
  <c r="J31" i="80"/>
  <c r="J30" i="80"/>
  <c r="J29" i="80"/>
  <c r="J28" i="80"/>
  <c r="J27" i="80"/>
  <c r="J26" i="80"/>
  <c r="J25" i="80"/>
  <c r="J24" i="80"/>
  <c r="J23" i="80"/>
  <c r="J22" i="80"/>
  <c r="J21" i="80"/>
  <c r="J20" i="80"/>
  <c r="J19" i="80"/>
  <c r="J37" i="81"/>
  <c r="J36" i="81"/>
  <c r="J35" i="81"/>
  <c r="J34" i="81"/>
  <c r="J33" i="81"/>
  <c r="J32" i="81"/>
  <c r="J31" i="81"/>
  <c r="J30" i="81"/>
  <c r="J29" i="81"/>
  <c r="J28" i="81"/>
  <c r="J27" i="81"/>
  <c r="J26" i="81"/>
  <c r="J25" i="81"/>
  <c r="J24" i="81"/>
  <c r="J23" i="81"/>
  <c r="J22" i="81"/>
  <c r="J21" i="81"/>
  <c r="J20" i="81"/>
  <c r="J19" i="81"/>
  <c r="J34" i="82"/>
  <c r="J33" i="82"/>
  <c r="J32" i="82"/>
  <c r="J31" i="82"/>
  <c r="J30" i="82"/>
  <c r="J29" i="82"/>
  <c r="J28" i="82"/>
  <c r="J27" i="82"/>
  <c r="J26" i="82"/>
  <c r="J25" i="82"/>
  <c r="J24" i="82"/>
  <c r="J23" i="82"/>
  <c r="J22" i="82"/>
  <c r="J21" i="82"/>
  <c r="J20" i="82"/>
  <c r="J19" i="82"/>
  <c r="J37" i="83"/>
  <c r="J36" i="83"/>
  <c r="J35" i="83"/>
  <c r="J34" i="83"/>
  <c r="J33" i="83"/>
  <c r="J32" i="83"/>
  <c r="J31" i="83"/>
  <c r="J30" i="83"/>
  <c r="J29" i="83"/>
  <c r="J28" i="83"/>
  <c r="J27" i="83"/>
  <c r="J26" i="83"/>
  <c r="J25" i="83"/>
  <c r="J24" i="83"/>
  <c r="J23" i="83"/>
  <c r="J22" i="83"/>
  <c r="J21" i="83"/>
  <c r="J20" i="83"/>
  <c r="J19" i="83"/>
  <c r="J37" i="87"/>
  <c r="J36" i="87"/>
  <c r="J35" i="87"/>
  <c r="J34" i="87"/>
  <c r="J33" i="87"/>
  <c r="J32" i="87"/>
  <c r="J31" i="87"/>
  <c r="J30" i="87"/>
  <c r="J29" i="87"/>
  <c r="J28" i="87"/>
  <c r="J27" i="87"/>
  <c r="J26" i="87"/>
  <c r="J25" i="87"/>
  <c r="J24" i="87"/>
  <c r="J23" i="87"/>
  <c r="J22" i="87"/>
  <c r="J21" i="87"/>
  <c r="J20" i="87"/>
  <c r="J19" i="87"/>
  <c r="J37" i="88"/>
  <c r="J36" i="88"/>
  <c r="J35" i="88"/>
  <c r="J34" i="88"/>
  <c r="J33" i="88"/>
  <c r="J32" i="88"/>
  <c r="J31" i="88"/>
  <c r="J30" i="88"/>
  <c r="J29" i="88"/>
  <c r="J28" i="88"/>
  <c r="J27" i="88"/>
  <c r="J26" i="88"/>
  <c r="J25" i="88"/>
  <c r="J24" i="88"/>
  <c r="J23" i="88"/>
  <c r="J22" i="88"/>
  <c r="J21" i="88"/>
  <c r="J20" i="88"/>
  <c r="J19" i="88"/>
  <c r="J37" i="89"/>
  <c r="J36" i="89"/>
  <c r="J35" i="89"/>
  <c r="J34" i="89"/>
  <c r="J33" i="89"/>
  <c r="J32" i="89"/>
  <c r="J31" i="89"/>
  <c r="J30" i="89"/>
  <c r="J29" i="89"/>
  <c r="J28" i="89"/>
  <c r="J27" i="89"/>
  <c r="J26" i="89"/>
  <c r="J25" i="89"/>
  <c r="J24" i="89"/>
  <c r="J23" i="89"/>
  <c r="J22" i="89"/>
  <c r="J21" i="89"/>
  <c r="J20" i="89"/>
  <c r="J19" i="89"/>
  <c r="J37" i="91"/>
  <c r="J36" i="91"/>
  <c r="J35" i="91"/>
  <c r="J34" i="91"/>
  <c r="J33" i="91"/>
  <c r="J32" i="91"/>
  <c r="J31" i="91"/>
  <c r="J30" i="91"/>
  <c r="J29" i="91"/>
  <c r="J28" i="91"/>
  <c r="J27" i="91"/>
  <c r="J26" i="91"/>
  <c r="J25" i="91"/>
  <c r="J24" i="91"/>
  <c r="J23" i="91"/>
  <c r="J22" i="91"/>
  <c r="J21" i="91"/>
  <c r="J20" i="91"/>
  <c r="J19" i="91"/>
  <c r="J37" i="92"/>
  <c r="J36" i="92"/>
  <c r="J35" i="92"/>
  <c r="J34" i="92"/>
  <c r="J33" i="92"/>
  <c r="J32" i="92"/>
  <c r="J31" i="92"/>
  <c r="J30" i="92"/>
  <c r="J29" i="92"/>
  <c r="J28" i="92"/>
  <c r="J27" i="92"/>
  <c r="J26" i="92"/>
  <c r="J25" i="92"/>
  <c r="J24" i="92"/>
  <c r="J23" i="92"/>
  <c r="J22" i="92"/>
  <c r="J21" i="92"/>
  <c r="J20" i="92"/>
  <c r="J19" i="92"/>
  <c r="J37" i="93"/>
  <c r="J36" i="93"/>
  <c r="J35" i="93"/>
  <c r="J34" i="93"/>
  <c r="J33" i="93"/>
  <c r="J32" i="93"/>
  <c r="J31" i="93"/>
  <c r="J30" i="93"/>
  <c r="J29" i="93"/>
  <c r="J28" i="93"/>
  <c r="J27" i="93"/>
  <c r="J26" i="93"/>
  <c r="J25" i="93"/>
  <c r="J24" i="93"/>
  <c r="J23" i="93"/>
  <c r="J22" i="93"/>
  <c r="J21" i="93"/>
  <c r="J20" i="93"/>
  <c r="J19" i="93"/>
  <c r="J37" i="95"/>
  <c r="J36" i="95"/>
  <c r="J35" i="95"/>
  <c r="J34" i="95"/>
  <c r="J33" i="95"/>
  <c r="J32" i="95"/>
  <c r="J31" i="95"/>
  <c r="J30" i="95"/>
  <c r="J29" i="95"/>
  <c r="J28" i="95"/>
  <c r="J27" i="95"/>
  <c r="J26" i="95"/>
  <c r="J25" i="95"/>
  <c r="J24" i="95"/>
  <c r="J23" i="95"/>
  <c r="J22" i="95"/>
  <c r="J21" i="95"/>
  <c r="J20" i="95"/>
  <c r="J19" i="95"/>
  <c r="J37" i="96"/>
  <c r="J36" i="96"/>
  <c r="J35" i="96"/>
  <c r="J34" i="96"/>
  <c r="J33" i="96"/>
  <c r="J32" i="96"/>
  <c r="J31" i="96"/>
  <c r="J30" i="96"/>
  <c r="J29" i="96"/>
  <c r="J28" i="96"/>
  <c r="J27" i="96"/>
  <c r="J26" i="96"/>
  <c r="J25" i="96"/>
  <c r="J24" i="96"/>
  <c r="J23" i="96"/>
  <c r="J22" i="96"/>
  <c r="J21" i="96"/>
  <c r="J20" i="96"/>
  <c r="J19" i="96"/>
  <c r="J37" i="98"/>
  <c r="J36" i="98"/>
  <c r="J35" i="98"/>
  <c r="J34" i="98"/>
  <c r="J33" i="98"/>
  <c r="J32" i="98"/>
  <c r="J31" i="98"/>
  <c r="J30" i="98"/>
  <c r="J29" i="98"/>
  <c r="J28" i="98"/>
  <c r="J27" i="98"/>
  <c r="J26" i="98"/>
  <c r="J25" i="98"/>
  <c r="J24" i="98"/>
  <c r="J23" i="98"/>
  <c r="J22" i="98"/>
  <c r="J21" i="98"/>
  <c r="J20" i="98"/>
  <c r="J19" i="98"/>
  <c r="J37" i="99"/>
  <c r="J36" i="99"/>
  <c r="J35" i="99"/>
  <c r="J34" i="99"/>
  <c r="J33" i="99"/>
  <c r="J32" i="99"/>
  <c r="J31" i="99"/>
  <c r="J30" i="99"/>
  <c r="J29" i="99"/>
  <c r="J28" i="99"/>
  <c r="J27" i="99"/>
  <c r="J26" i="99"/>
  <c r="J25" i="99"/>
  <c r="J24" i="99"/>
  <c r="J23" i="99"/>
  <c r="J22" i="99"/>
  <c r="J21" i="99"/>
  <c r="J20" i="99"/>
  <c r="J19" i="99"/>
  <c r="J37" i="100"/>
  <c r="J36" i="100"/>
  <c r="J35" i="100"/>
  <c r="J34" i="100"/>
  <c r="J33" i="100"/>
  <c r="J32" i="100"/>
  <c r="J31" i="100"/>
  <c r="J30" i="100"/>
  <c r="J29" i="100"/>
  <c r="J28" i="100"/>
  <c r="J27" i="100"/>
  <c r="J26" i="100"/>
  <c r="J25" i="100"/>
  <c r="J24" i="100"/>
  <c r="J23" i="100"/>
  <c r="J22" i="100"/>
  <c r="J21" i="100"/>
  <c r="J20" i="100"/>
  <c r="J19" i="100"/>
  <c r="J37" i="103"/>
  <c r="J36" i="103"/>
  <c r="J35" i="103"/>
  <c r="J34" i="103"/>
  <c r="J33" i="103"/>
  <c r="J32" i="103"/>
  <c r="J31" i="103"/>
  <c r="J30" i="103"/>
  <c r="J29" i="103"/>
  <c r="J28" i="103"/>
  <c r="J27" i="103"/>
  <c r="J26" i="103"/>
  <c r="J25" i="103"/>
  <c r="J24" i="103"/>
  <c r="J23" i="103"/>
  <c r="J22" i="103"/>
  <c r="J21" i="103"/>
  <c r="J20" i="103"/>
  <c r="J19" i="103"/>
  <c r="J37" i="104"/>
  <c r="J36" i="104"/>
  <c r="J35" i="104"/>
  <c r="J34" i="104"/>
  <c r="J33" i="104"/>
  <c r="J32" i="104"/>
  <c r="J31" i="104"/>
  <c r="J30" i="104"/>
  <c r="J29" i="104"/>
  <c r="J28" i="104"/>
  <c r="J27" i="104"/>
  <c r="J26" i="104"/>
  <c r="J25" i="104"/>
  <c r="J24" i="104"/>
  <c r="J23" i="104"/>
  <c r="J22" i="104"/>
  <c r="J21" i="104"/>
  <c r="J20" i="104"/>
  <c r="J19" i="104"/>
  <c r="J37" i="105"/>
  <c r="J36" i="105"/>
  <c r="J35" i="105"/>
  <c r="J34" i="105"/>
  <c r="J33" i="105"/>
  <c r="J32" i="105"/>
  <c r="J31" i="105"/>
  <c r="J30" i="105"/>
  <c r="J29" i="105"/>
  <c r="J37" i="106"/>
  <c r="J36" i="106"/>
  <c r="J35" i="106"/>
  <c r="J34" i="106"/>
  <c r="J33" i="106"/>
  <c r="J32" i="106"/>
  <c r="J31" i="106"/>
  <c r="J30" i="106"/>
  <c r="J29" i="106"/>
  <c r="J28" i="106"/>
  <c r="J27" i="106"/>
  <c r="J26" i="106"/>
  <c r="J25" i="106"/>
  <c r="J24" i="106"/>
  <c r="J23" i="106"/>
  <c r="J22" i="106"/>
  <c r="J21" i="106"/>
  <c r="J20" i="106"/>
  <c r="J19" i="106"/>
  <c r="J37" i="107"/>
  <c r="J36" i="107"/>
  <c r="J35" i="107"/>
  <c r="J34" i="107"/>
  <c r="J33" i="107"/>
  <c r="J32" i="107"/>
  <c r="J31" i="107"/>
  <c r="J30" i="107"/>
  <c r="J29" i="107"/>
  <c r="J28" i="107"/>
  <c r="J27" i="107"/>
  <c r="J26" i="107"/>
  <c r="J25" i="107"/>
  <c r="J24" i="107"/>
  <c r="J23" i="107"/>
  <c r="J22" i="107"/>
  <c r="J21" i="107"/>
  <c r="J20" i="107"/>
  <c r="J19" i="107"/>
  <c r="J37" i="108"/>
  <c r="J36" i="108"/>
  <c r="J35" i="108"/>
  <c r="J34" i="108"/>
  <c r="J33" i="108"/>
  <c r="J32" i="108"/>
  <c r="J31" i="108"/>
  <c r="J30" i="108"/>
  <c r="J29" i="108"/>
  <c r="J28" i="108"/>
  <c r="J27" i="108"/>
  <c r="J26" i="108"/>
  <c r="J25" i="108"/>
  <c r="J24" i="108"/>
  <c r="J23" i="108"/>
  <c r="J22" i="108"/>
  <c r="J21" i="108"/>
  <c r="J20" i="108"/>
  <c r="J19" i="108"/>
  <c r="J37" i="110"/>
  <c r="J36" i="110"/>
  <c r="J35" i="110"/>
  <c r="J34" i="110"/>
  <c r="J33" i="110"/>
  <c r="J32" i="110"/>
  <c r="J31" i="110"/>
  <c r="J30" i="110"/>
  <c r="J29" i="110"/>
  <c r="J28" i="110"/>
  <c r="J27" i="110"/>
  <c r="J26" i="110"/>
  <c r="J25" i="110"/>
  <c r="J24" i="110"/>
  <c r="J23" i="110"/>
  <c r="J22" i="110"/>
  <c r="J21" i="110"/>
  <c r="J20" i="110"/>
  <c r="J19" i="110"/>
  <c r="J37" i="111"/>
  <c r="J36" i="111"/>
  <c r="J35" i="111"/>
  <c r="J34" i="111"/>
  <c r="J33" i="111"/>
  <c r="J32" i="111"/>
  <c r="J31" i="111"/>
  <c r="J30" i="111"/>
  <c r="J29" i="111"/>
  <c r="J28" i="111"/>
  <c r="J27" i="111"/>
  <c r="J26" i="111"/>
  <c r="J25" i="111"/>
  <c r="J24" i="111"/>
  <c r="J23" i="111"/>
  <c r="J22" i="111"/>
  <c r="J21" i="111"/>
  <c r="J20" i="111"/>
  <c r="J19" i="111"/>
  <c r="J37" i="112"/>
  <c r="J36" i="112"/>
  <c r="J35" i="112"/>
  <c r="J34" i="112"/>
  <c r="J33" i="112"/>
  <c r="J32" i="112"/>
  <c r="J31" i="112"/>
  <c r="J30" i="112"/>
  <c r="J29" i="112"/>
  <c r="J28" i="112"/>
  <c r="J27" i="112"/>
  <c r="J26" i="112"/>
  <c r="J25" i="112"/>
  <c r="J24" i="112"/>
  <c r="J23" i="112"/>
  <c r="J22" i="112"/>
  <c r="J21" i="112"/>
  <c r="J20" i="112"/>
  <c r="J19" i="112"/>
  <c r="J37" i="113"/>
  <c r="J36" i="113"/>
  <c r="J35" i="113"/>
  <c r="J34" i="113"/>
  <c r="J33" i="113"/>
  <c r="J32" i="113"/>
  <c r="J31" i="113"/>
  <c r="J30" i="113"/>
  <c r="J29" i="113"/>
  <c r="J28" i="113"/>
  <c r="J27" i="113"/>
  <c r="J26" i="113"/>
  <c r="J25" i="113"/>
  <c r="J24" i="113"/>
  <c r="J23" i="113"/>
  <c r="J22" i="113"/>
  <c r="J21" i="113"/>
  <c r="J20" i="113"/>
  <c r="J19" i="113"/>
  <c r="J37" i="115"/>
  <c r="J36" i="115"/>
  <c r="J35" i="115"/>
  <c r="J34" i="115"/>
  <c r="J33" i="115"/>
  <c r="J32" i="115"/>
  <c r="J31" i="115"/>
  <c r="J30" i="115"/>
  <c r="J29" i="115"/>
  <c r="J28" i="115"/>
  <c r="J27" i="115"/>
  <c r="J26" i="115"/>
  <c r="J25" i="115"/>
  <c r="J24" i="115"/>
  <c r="J23" i="115"/>
  <c r="J22" i="115"/>
  <c r="J21" i="115"/>
  <c r="J20" i="115"/>
  <c r="J19" i="115"/>
  <c r="J37" i="116"/>
  <c r="J36" i="116"/>
  <c r="J35" i="116"/>
  <c r="J34" i="116"/>
  <c r="J33" i="116"/>
  <c r="J32" i="116"/>
  <c r="J31" i="116"/>
  <c r="J30" i="116"/>
  <c r="J29" i="116"/>
  <c r="J28" i="116"/>
  <c r="J27" i="116"/>
  <c r="J26" i="116"/>
  <c r="J25" i="116"/>
  <c r="J24" i="116"/>
  <c r="J23" i="116"/>
  <c r="J22" i="116"/>
  <c r="J21" i="116"/>
  <c r="J20" i="116"/>
  <c r="J19" i="116"/>
  <c r="J37" i="118"/>
  <c r="J36" i="118"/>
  <c r="J35" i="118"/>
  <c r="J34" i="118"/>
  <c r="J33" i="118"/>
  <c r="J32" i="118"/>
  <c r="J31" i="118"/>
  <c r="J30" i="118"/>
  <c r="J29" i="118"/>
  <c r="J28" i="118"/>
  <c r="J27" i="118"/>
  <c r="J26" i="118"/>
  <c r="J25" i="118"/>
  <c r="J24" i="118"/>
  <c r="J23" i="118"/>
  <c r="J22" i="118"/>
  <c r="J21" i="118"/>
  <c r="J20" i="118"/>
  <c r="J19" i="118"/>
  <c r="N43" i="119"/>
  <c r="O46" i="119" s="1"/>
  <c r="J37" i="119"/>
  <c r="J36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37" i="121"/>
  <c r="J36" i="121"/>
  <c r="J35" i="121"/>
  <c r="J34" i="121"/>
  <c r="J33" i="121"/>
  <c r="J32" i="121"/>
  <c r="J31" i="121"/>
  <c r="J30" i="121"/>
  <c r="J29" i="121"/>
  <c r="J28" i="121"/>
  <c r="J27" i="121"/>
  <c r="J26" i="121"/>
  <c r="J25" i="121"/>
  <c r="J24" i="121"/>
  <c r="J23" i="121"/>
  <c r="J22" i="121"/>
  <c r="J21" i="121"/>
  <c r="J20" i="121"/>
  <c r="J19" i="121"/>
  <c r="J37" i="122"/>
  <c r="J36" i="122"/>
  <c r="J35" i="122"/>
  <c r="J34" i="122"/>
  <c r="J33" i="122"/>
  <c r="J32" i="122"/>
  <c r="J31" i="122"/>
  <c r="J30" i="122"/>
  <c r="J29" i="122"/>
  <c r="J28" i="122"/>
  <c r="J27" i="122"/>
  <c r="J26" i="122"/>
  <c r="J25" i="122"/>
  <c r="J24" i="122"/>
  <c r="J23" i="122"/>
  <c r="J22" i="122"/>
  <c r="J21" i="122"/>
  <c r="J20" i="122"/>
  <c r="J19" i="122"/>
  <c r="J37" i="123"/>
  <c r="J36" i="123"/>
  <c r="J35" i="123"/>
  <c r="J34" i="123"/>
  <c r="J33" i="123"/>
  <c r="J32" i="123"/>
  <c r="J31" i="123"/>
  <c r="J30" i="123"/>
  <c r="J29" i="123"/>
  <c r="J28" i="123"/>
  <c r="J27" i="123"/>
  <c r="J26" i="123"/>
  <c r="J25" i="123"/>
  <c r="J24" i="123"/>
  <c r="J23" i="123"/>
  <c r="J22" i="123"/>
  <c r="J21" i="123"/>
  <c r="J20" i="123"/>
  <c r="J19" i="123"/>
  <c r="J37" i="125"/>
  <c r="J36" i="125"/>
  <c r="J35" i="125"/>
  <c r="J34" i="125"/>
  <c r="J33" i="125"/>
  <c r="J32" i="125"/>
  <c r="J31" i="125"/>
  <c r="J30" i="125"/>
  <c r="J29" i="125"/>
  <c r="J28" i="125"/>
  <c r="J27" i="125"/>
  <c r="J26" i="125"/>
  <c r="J25" i="125"/>
  <c r="J24" i="125"/>
  <c r="J23" i="125"/>
  <c r="J22" i="125"/>
  <c r="J21" i="125"/>
  <c r="J20" i="125"/>
  <c r="J19" i="125"/>
  <c r="J37" i="126"/>
  <c r="J36" i="126"/>
  <c r="J35" i="126"/>
  <c r="J34" i="126"/>
  <c r="J33" i="126"/>
  <c r="J32" i="126"/>
  <c r="J31" i="126"/>
  <c r="J30" i="126"/>
  <c r="J29" i="126"/>
  <c r="J28" i="126"/>
  <c r="J27" i="126"/>
  <c r="J26" i="126"/>
  <c r="J25" i="126"/>
  <c r="J24" i="126"/>
  <c r="J23" i="126"/>
  <c r="J22" i="126"/>
  <c r="J21" i="126"/>
  <c r="J20" i="126"/>
  <c r="J19" i="126"/>
  <c r="J37" i="127"/>
  <c r="J36" i="127"/>
  <c r="J35" i="127"/>
  <c r="J34" i="127"/>
  <c r="J33" i="127"/>
  <c r="J32" i="127"/>
  <c r="J31" i="127"/>
  <c r="J30" i="127"/>
  <c r="J29" i="127"/>
  <c r="J28" i="127"/>
  <c r="J27" i="127"/>
  <c r="J26" i="127"/>
  <c r="J25" i="127"/>
  <c r="J24" i="127"/>
  <c r="J23" i="127"/>
  <c r="J22" i="127"/>
  <c r="J21" i="127"/>
  <c r="J20" i="127"/>
  <c r="J19" i="127"/>
  <c r="J37" i="129"/>
  <c r="J36" i="129"/>
  <c r="J35" i="129"/>
  <c r="J34" i="129"/>
  <c r="J33" i="129"/>
  <c r="J32" i="129"/>
  <c r="J31" i="129"/>
  <c r="J30" i="129"/>
  <c r="J29" i="129"/>
  <c r="J28" i="129"/>
  <c r="J27" i="129"/>
  <c r="J26" i="129"/>
  <c r="J25" i="129"/>
  <c r="J24" i="129"/>
  <c r="J23" i="129"/>
  <c r="J22" i="129"/>
  <c r="J21" i="129"/>
  <c r="J20" i="129"/>
  <c r="J19" i="129"/>
  <c r="J37" i="130"/>
  <c r="J36" i="130"/>
  <c r="J35" i="130"/>
  <c r="J34" i="130"/>
  <c r="J33" i="130"/>
  <c r="J32" i="130"/>
  <c r="J31" i="130"/>
  <c r="J30" i="130"/>
  <c r="J29" i="130"/>
  <c r="J28" i="130"/>
  <c r="J27" i="130"/>
  <c r="J26" i="130"/>
  <c r="J25" i="130"/>
  <c r="J24" i="130"/>
  <c r="J23" i="130"/>
  <c r="J22" i="130"/>
  <c r="J21" i="130"/>
  <c r="J20" i="130"/>
  <c r="J19" i="130"/>
  <c r="J42" i="132"/>
  <c r="J41" i="132"/>
  <c r="J40" i="132"/>
  <c r="J39" i="132"/>
  <c r="J38" i="132"/>
  <c r="J37" i="132"/>
  <c r="J36" i="132"/>
  <c r="J35" i="132"/>
  <c r="J34" i="132"/>
  <c r="J33" i="132"/>
  <c r="J32" i="132"/>
  <c r="J31" i="132"/>
  <c r="J30" i="132"/>
  <c r="J29" i="132"/>
  <c r="J28" i="132"/>
  <c r="J27" i="132"/>
  <c r="J26" i="132"/>
  <c r="J25" i="132"/>
  <c r="J24" i="132"/>
  <c r="J23" i="132"/>
  <c r="J22" i="132"/>
  <c r="J21" i="132"/>
  <c r="J20" i="132"/>
  <c r="J19" i="132"/>
  <c r="J37" i="134"/>
  <c r="J36" i="134"/>
  <c r="J35" i="134"/>
  <c r="J34" i="134"/>
  <c r="J33" i="134"/>
  <c r="J32" i="134"/>
  <c r="J31" i="134"/>
  <c r="J30" i="134"/>
  <c r="J29" i="134"/>
  <c r="J28" i="134"/>
  <c r="J27" i="134"/>
  <c r="J26" i="134"/>
  <c r="J25" i="134"/>
  <c r="J24" i="134"/>
  <c r="J23" i="134"/>
  <c r="J22" i="134"/>
  <c r="J21" i="134"/>
  <c r="J20" i="134"/>
  <c r="J19" i="134"/>
  <c r="J37" i="145"/>
  <c r="J36" i="145"/>
  <c r="J35" i="145"/>
  <c r="J34" i="145"/>
  <c r="J33" i="145"/>
  <c r="J32" i="145"/>
  <c r="J31" i="145"/>
  <c r="J30" i="145"/>
  <c r="J29" i="145"/>
  <c r="J28" i="145"/>
  <c r="J27" i="145"/>
  <c r="J26" i="145"/>
  <c r="J25" i="145"/>
  <c r="J24" i="145"/>
  <c r="J23" i="145"/>
  <c r="J22" i="145"/>
  <c r="J21" i="145"/>
  <c r="J20" i="145"/>
  <c r="J19" i="145"/>
  <c r="J37" i="146"/>
  <c r="J36" i="146"/>
  <c r="J35" i="146"/>
  <c r="J34" i="146"/>
  <c r="J33" i="146"/>
  <c r="J32" i="146"/>
  <c r="J31" i="146"/>
  <c r="J30" i="146"/>
  <c r="J29" i="146"/>
  <c r="J28" i="146"/>
  <c r="J27" i="146"/>
  <c r="J26" i="146"/>
  <c r="J25" i="146"/>
  <c r="J24" i="146"/>
  <c r="J23" i="146"/>
  <c r="J22" i="146"/>
  <c r="J21" i="146"/>
  <c r="J20" i="146"/>
  <c r="J19" i="146"/>
  <c r="J37" i="147"/>
  <c r="J36" i="147"/>
  <c r="J35" i="147"/>
  <c r="J34" i="147"/>
  <c r="J33" i="147"/>
  <c r="J32" i="147"/>
  <c r="J31" i="147"/>
  <c r="J30" i="147"/>
  <c r="J29" i="147"/>
  <c r="J28" i="147"/>
  <c r="J27" i="147"/>
  <c r="J26" i="147"/>
  <c r="J25" i="147"/>
  <c r="J24" i="147"/>
  <c r="J23" i="147"/>
  <c r="J22" i="147"/>
  <c r="J21" i="147"/>
  <c r="J20" i="147"/>
  <c r="J19" i="147"/>
  <c r="J37" i="149"/>
  <c r="J36" i="149"/>
  <c r="J35" i="149"/>
  <c r="J34" i="149"/>
  <c r="J33" i="149"/>
  <c r="J32" i="149"/>
  <c r="J31" i="149"/>
  <c r="J30" i="149"/>
  <c r="J29" i="149"/>
  <c r="J28" i="149"/>
  <c r="J27" i="149"/>
  <c r="J26" i="149"/>
  <c r="J25" i="149"/>
  <c r="J24" i="149"/>
  <c r="J23" i="149"/>
  <c r="J22" i="149"/>
  <c r="J21" i="149"/>
  <c r="J20" i="149"/>
  <c r="J19" i="149"/>
  <c r="J37" i="150"/>
  <c r="J36" i="150"/>
  <c r="J35" i="150"/>
  <c r="J34" i="150"/>
  <c r="J33" i="150"/>
  <c r="J32" i="150"/>
  <c r="J31" i="150"/>
  <c r="J30" i="150"/>
  <c r="J29" i="150"/>
  <c r="J28" i="150"/>
  <c r="J27" i="150"/>
  <c r="J26" i="150"/>
  <c r="J25" i="150"/>
  <c r="J24" i="150"/>
  <c r="J23" i="150"/>
  <c r="J22" i="150"/>
  <c r="J21" i="150"/>
  <c r="J20" i="150"/>
  <c r="J19" i="150"/>
  <c r="J37" i="151"/>
  <c r="J36" i="151"/>
  <c r="J35" i="151"/>
  <c r="J34" i="151"/>
  <c r="J33" i="151"/>
  <c r="J32" i="151"/>
  <c r="J31" i="151"/>
  <c r="J30" i="151"/>
  <c r="J29" i="151"/>
  <c r="J28" i="151"/>
  <c r="J27" i="151"/>
  <c r="J26" i="151"/>
  <c r="J25" i="151"/>
  <c r="J24" i="151"/>
  <c r="J23" i="151"/>
  <c r="J22" i="151"/>
  <c r="J21" i="151"/>
  <c r="J20" i="151"/>
  <c r="J19" i="151"/>
  <c r="J37" i="152"/>
  <c r="J36" i="152"/>
  <c r="J35" i="152"/>
  <c r="J34" i="152"/>
  <c r="J33" i="152"/>
  <c r="J32" i="152"/>
  <c r="J31" i="152"/>
  <c r="J30" i="152"/>
  <c r="J29" i="152"/>
  <c r="J28" i="152"/>
  <c r="J27" i="152"/>
  <c r="J26" i="152"/>
  <c r="J25" i="152"/>
  <c r="J24" i="152"/>
  <c r="J23" i="152"/>
  <c r="J22" i="152"/>
  <c r="J21" i="152"/>
  <c r="J20" i="152"/>
  <c r="J19" i="152"/>
  <c r="J37" i="153"/>
  <c r="J36" i="153"/>
  <c r="J35" i="153"/>
  <c r="J34" i="153"/>
  <c r="J33" i="153"/>
  <c r="J32" i="153"/>
  <c r="J31" i="153"/>
  <c r="J30" i="153"/>
  <c r="J29" i="153"/>
  <c r="J28" i="153"/>
  <c r="J27" i="153"/>
  <c r="J26" i="153"/>
  <c r="J25" i="153"/>
  <c r="J24" i="153"/>
  <c r="J23" i="153"/>
  <c r="J22" i="153"/>
  <c r="J21" i="153"/>
  <c r="J20" i="153"/>
  <c r="J19" i="153"/>
  <c r="J37" i="154"/>
  <c r="J36" i="154"/>
  <c r="J35" i="154"/>
  <c r="J34" i="154"/>
  <c r="J33" i="154"/>
  <c r="J32" i="154"/>
  <c r="J31" i="154"/>
  <c r="J30" i="154"/>
  <c r="J29" i="154"/>
  <c r="J28" i="154"/>
  <c r="J27" i="154"/>
  <c r="J26" i="154"/>
  <c r="J25" i="154"/>
  <c r="J24" i="154"/>
  <c r="J23" i="154"/>
  <c r="J22" i="154"/>
  <c r="J21" i="154"/>
  <c r="J20" i="154"/>
  <c r="J19" i="154"/>
  <c r="J37" i="155"/>
  <c r="J36" i="155"/>
  <c r="J35" i="155"/>
  <c r="J34" i="155"/>
  <c r="J33" i="155"/>
  <c r="J32" i="155"/>
  <c r="J31" i="155"/>
  <c r="J30" i="155"/>
  <c r="J29" i="155"/>
  <c r="J28" i="155"/>
  <c r="J27" i="155"/>
  <c r="J26" i="155"/>
  <c r="J25" i="155"/>
  <c r="J24" i="155"/>
  <c r="J23" i="155"/>
  <c r="J22" i="155"/>
  <c r="J21" i="155"/>
  <c r="J20" i="155"/>
  <c r="J19" i="155"/>
  <c r="J37" i="156"/>
  <c r="J36" i="156"/>
  <c r="J35" i="156"/>
  <c r="J34" i="156"/>
  <c r="J33" i="156"/>
  <c r="J32" i="156"/>
  <c r="J31" i="156"/>
  <c r="J30" i="156"/>
  <c r="J29" i="156"/>
  <c r="J28" i="156"/>
  <c r="J27" i="156"/>
  <c r="J26" i="156"/>
  <c r="J25" i="156"/>
  <c r="J24" i="156"/>
  <c r="J23" i="156"/>
  <c r="J22" i="156"/>
  <c r="J21" i="156"/>
  <c r="J20" i="156"/>
  <c r="J19" i="156"/>
  <c r="N43" i="158"/>
  <c r="O46" i="158" s="1"/>
  <c r="J37" i="158"/>
  <c r="J36" i="158"/>
  <c r="J35" i="158"/>
  <c r="J34" i="158"/>
  <c r="J33" i="158"/>
  <c r="J32" i="158"/>
  <c r="J31" i="158"/>
  <c r="J30" i="158"/>
  <c r="J29" i="158"/>
  <c r="J28" i="158"/>
  <c r="J27" i="158"/>
  <c r="J26" i="158"/>
  <c r="J25" i="158"/>
  <c r="J24" i="158"/>
  <c r="J23" i="158"/>
  <c r="J22" i="158"/>
  <c r="J21" i="158"/>
  <c r="J20" i="158"/>
  <c r="J19" i="158"/>
  <c r="J37" i="159"/>
  <c r="J36" i="159"/>
  <c r="J35" i="159"/>
  <c r="J34" i="159"/>
  <c r="J33" i="159"/>
  <c r="J32" i="159"/>
  <c r="J31" i="159"/>
  <c r="J30" i="159"/>
  <c r="J29" i="159"/>
  <c r="J28" i="159"/>
  <c r="J27" i="159"/>
  <c r="J26" i="159"/>
  <c r="J25" i="159"/>
  <c r="J24" i="159"/>
  <c r="J23" i="159"/>
  <c r="J22" i="159"/>
  <c r="J21" i="159"/>
  <c r="J20" i="159"/>
  <c r="J19" i="159"/>
  <c r="J37" i="160"/>
  <c r="J36" i="160"/>
  <c r="J35" i="160"/>
  <c r="J34" i="160"/>
  <c r="J33" i="160"/>
  <c r="J32" i="160"/>
  <c r="J31" i="160"/>
  <c r="J30" i="160"/>
  <c r="J29" i="160"/>
  <c r="J28" i="160"/>
  <c r="J27" i="160"/>
  <c r="J26" i="160"/>
  <c r="J25" i="160"/>
  <c r="J24" i="160"/>
  <c r="J23" i="160"/>
  <c r="J22" i="160"/>
  <c r="J21" i="160"/>
  <c r="J20" i="160"/>
  <c r="J19" i="160"/>
  <c r="J37" i="161"/>
  <c r="J36" i="161"/>
  <c r="J35" i="161"/>
  <c r="J34" i="161"/>
  <c r="J33" i="161"/>
  <c r="J32" i="161"/>
  <c r="J31" i="161"/>
  <c r="J30" i="161"/>
  <c r="J29" i="161"/>
  <c r="J28" i="161"/>
  <c r="J27" i="161"/>
  <c r="J26" i="161"/>
  <c r="J25" i="161"/>
  <c r="J24" i="161"/>
  <c r="J23" i="161"/>
  <c r="J22" i="161"/>
  <c r="J21" i="161"/>
  <c r="J20" i="161"/>
  <c r="J19" i="161"/>
  <c r="J37" i="162"/>
  <c r="J36" i="162"/>
  <c r="J35" i="162"/>
  <c r="J34" i="162"/>
  <c r="J33" i="162"/>
  <c r="J32" i="162"/>
  <c r="J31" i="162"/>
  <c r="J30" i="162"/>
  <c r="J29" i="162"/>
  <c r="J28" i="162"/>
  <c r="J27" i="162"/>
  <c r="J26" i="162"/>
  <c r="J25" i="162"/>
  <c r="J24" i="162"/>
  <c r="J23" i="162"/>
  <c r="J22" i="162"/>
  <c r="J21" i="162"/>
  <c r="J20" i="162"/>
  <c r="J19" i="162"/>
  <c r="J37" i="163"/>
  <c r="J36" i="163"/>
  <c r="J35" i="163"/>
  <c r="J34" i="163"/>
  <c r="J33" i="163"/>
  <c r="J32" i="163"/>
  <c r="J31" i="163"/>
  <c r="J30" i="163"/>
  <c r="J29" i="163"/>
  <c r="J28" i="163"/>
  <c r="J27" i="163"/>
  <c r="J26" i="163"/>
  <c r="J25" i="163"/>
  <c r="J24" i="163"/>
  <c r="J23" i="163"/>
  <c r="J22" i="163"/>
  <c r="J21" i="163"/>
  <c r="J20" i="163"/>
  <c r="J19" i="163"/>
  <c r="J37" i="164"/>
  <c r="J36" i="164"/>
  <c r="J35" i="164"/>
  <c r="J34" i="164"/>
  <c r="J33" i="164"/>
  <c r="J32" i="164"/>
  <c r="J31" i="164"/>
  <c r="J30" i="164"/>
  <c r="J29" i="164"/>
  <c r="J28" i="164"/>
  <c r="J27" i="164"/>
  <c r="J26" i="164"/>
  <c r="J25" i="164"/>
  <c r="J24" i="164"/>
  <c r="J23" i="164"/>
  <c r="J22" i="164"/>
  <c r="J21" i="164"/>
  <c r="J20" i="164"/>
  <c r="J19" i="164"/>
  <c r="J37" i="165"/>
  <c r="J36" i="165"/>
  <c r="J35" i="165"/>
  <c r="J34" i="165"/>
  <c r="J33" i="165"/>
  <c r="J32" i="165"/>
  <c r="J31" i="165"/>
  <c r="J30" i="165"/>
  <c r="J29" i="165"/>
  <c r="J28" i="165"/>
  <c r="J27" i="165"/>
  <c r="J26" i="165"/>
  <c r="J25" i="165"/>
  <c r="J24" i="165"/>
  <c r="J23" i="165"/>
  <c r="J22" i="165"/>
  <c r="J21" i="165"/>
  <c r="J20" i="165"/>
  <c r="J19" i="165"/>
  <c r="J37" i="166"/>
  <c r="J36" i="166"/>
  <c r="J35" i="166"/>
  <c r="J34" i="166"/>
  <c r="J33" i="166"/>
  <c r="J32" i="166"/>
  <c r="J31" i="166"/>
  <c r="J30" i="166"/>
  <c r="J29" i="166"/>
  <c r="J28" i="166"/>
  <c r="J27" i="166"/>
  <c r="J26" i="166"/>
  <c r="J25" i="166"/>
  <c r="J24" i="166"/>
  <c r="J23" i="166"/>
  <c r="J22" i="166"/>
  <c r="J21" i="166"/>
  <c r="J20" i="166"/>
  <c r="J19" i="166"/>
  <c r="J37" i="167"/>
  <c r="J36" i="167"/>
  <c r="J35" i="167"/>
  <c r="J34" i="167"/>
  <c r="J33" i="167"/>
  <c r="J32" i="167"/>
  <c r="J31" i="167"/>
  <c r="J30" i="167"/>
  <c r="J29" i="167"/>
  <c r="J28" i="167"/>
  <c r="J27" i="167"/>
  <c r="J26" i="167"/>
  <c r="J25" i="167"/>
  <c r="J24" i="167"/>
  <c r="J23" i="167"/>
  <c r="J22" i="167"/>
  <c r="J21" i="167"/>
  <c r="J20" i="167"/>
  <c r="J19" i="167"/>
  <c r="J37" i="168"/>
  <c r="J36" i="168"/>
  <c r="J35" i="168"/>
  <c r="J34" i="168"/>
  <c r="J33" i="168"/>
  <c r="J32" i="168"/>
  <c r="J31" i="168"/>
  <c r="J30" i="168"/>
  <c r="J29" i="168"/>
  <c r="J28" i="168"/>
  <c r="J27" i="168"/>
  <c r="J26" i="168"/>
  <c r="J25" i="168"/>
  <c r="J24" i="168"/>
  <c r="J23" i="168"/>
  <c r="J22" i="168"/>
  <c r="J21" i="168"/>
  <c r="J20" i="168"/>
  <c r="J19" i="168"/>
  <c r="J37" i="169"/>
  <c r="J36" i="169"/>
  <c r="J35" i="169"/>
  <c r="J34" i="169"/>
  <c r="J33" i="169"/>
  <c r="J32" i="169"/>
  <c r="J31" i="169"/>
  <c r="J30" i="169"/>
  <c r="J29" i="169"/>
  <c r="J28" i="169"/>
  <c r="J27" i="169"/>
  <c r="J26" i="169"/>
  <c r="J25" i="169"/>
  <c r="J24" i="169"/>
  <c r="J23" i="169"/>
  <c r="J22" i="169"/>
  <c r="J21" i="169"/>
  <c r="J20" i="169"/>
  <c r="J19" i="169"/>
  <c r="J37" i="170"/>
  <c r="J36" i="170"/>
  <c r="J35" i="170"/>
  <c r="J34" i="170"/>
  <c r="J33" i="170"/>
  <c r="J32" i="170"/>
  <c r="J31" i="170"/>
  <c r="J30" i="170"/>
  <c r="J29" i="170"/>
  <c r="J28" i="170"/>
  <c r="J27" i="170"/>
  <c r="J26" i="170"/>
  <c r="J25" i="170"/>
  <c r="J24" i="170"/>
  <c r="J23" i="170"/>
  <c r="J22" i="170"/>
  <c r="J21" i="170"/>
  <c r="J20" i="170"/>
  <c r="J19" i="170"/>
  <c r="J37" i="171"/>
  <c r="J36" i="171"/>
  <c r="J35" i="171"/>
  <c r="J34" i="171"/>
  <c r="J33" i="171"/>
  <c r="J32" i="171"/>
  <c r="J31" i="171"/>
  <c r="J30" i="171"/>
  <c r="J29" i="171"/>
  <c r="J28" i="171"/>
  <c r="J27" i="171"/>
  <c r="J26" i="171"/>
  <c r="J25" i="171"/>
  <c r="J24" i="171"/>
  <c r="J23" i="171"/>
  <c r="J22" i="171"/>
  <c r="J21" i="171"/>
  <c r="J20" i="171"/>
  <c r="J19" i="171"/>
  <c r="J37" i="172"/>
  <c r="J36" i="172"/>
  <c r="J35" i="172"/>
  <c r="J34" i="172"/>
  <c r="J33" i="172"/>
  <c r="J32" i="172"/>
  <c r="J31" i="172"/>
  <c r="J30" i="172"/>
  <c r="J29" i="172"/>
  <c r="J28" i="172"/>
  <c r="J27" i="172"/>
  <c r="J26" i="172"/>
  <c r="J25" i="172"/>
  <c r="J24" i="172"/>
  <c r="J23" i="172"/>
  <c r="J22" i="172"/>
  <c r="J21" i="172"/>
  <c r="J20" i="172"/>
  <c r="J19" i="172"/>
  <c r="J37" i="173"/>
  <c r="J36" i="173"/>
  <c r="J35" i="173"/>
  <c r="J34" i="173"/>
  <c r="J33" i="173"/>
  <c r="J32" i="173"/>
  <c r="J31" i="173"/>
  <c r="J30" i="173"/>
  <c r="J29" i="173"/>
  <c r="J28" i="173"/>
  <c r="J27" i="173"/>
  <c r="J26" i="173"/>
  <c r="J25" i="173"/>
  <c r="J24" i="173"/>
  <c r="J23" i="173"/>
  <c r="J22" i="173"/>
  <c r="J21" i="173"/>
  <c r="J20" i="173"/>
  <c r="J19" i="173"/>
  <c r="J37" i="174"/>
  <c r="J36" i="174"/>
  <c r="J35" i="174"/>
  <c r="J34" i="174"/>
  <c r="J33" i="174"/>
  <c r="J32" i="174"/>
  <c r="J31" i="174"/>
  <c r="J30" i="174"/>
  <c r="J29" i="174"/>
  <c r="J28" i="174"/>
  <c r="J27" i="174"/>
  <c r="J26" i="174"/>
  <c r="J25" i="174"/>
  <c r="J24" i="174"/>
  <c r="J23" i="174"/>
  <c r="J22" i="174"/>
  <c r="J21" i="174"/>
  <c r="J20" i="174"/>
  <c r="J19" i="174"/>
  <c r="J42" i="175"/>
  <c r="J41" i="175"/>
  <c r="N43" i="175" s="1"/>
  <c r="O46" i="175" s="1"/>
  <c r="J40" i="175"/>
  <c r="J39" i="175"/>
  <c r="J38" i="175"/>
  <c r="J37" i="175"/>
  <c r="J36" i="175"/>
  <c r="J35" i="175"/>
  <c r="J34" i="175"/>
  <c r="J33" i="175"/>
  <c r="J32" i="175"/>
  <c r="J31" i="175"/>
  <c r="J30" i="175"/>
  <c r="J29" i="175"/>
  <c r="J28" i="175"/>
  <c r="J27" i="175"/>
  <c r="J26" i="175"/>
  <c r="J25" i="175"/>
  <c r="J24" i="175"/>
  <c r="J23" i="175"/>
  <c r="J22" i="175"/>
  <c r="J21" i="175"/>
  <c r="J20" i="175"/>
  <c r="J19" i="175"/>
  <c r="J37" i="176"/>
  <c r="J36" i="176"/>
  <c r="J35" i="176"/>
  <c r="J34" i="176"/>
  <c r="J33" i="176"/>
  <c r="J32" i="176"/>
  <c r="J31" i="176"/>
  <c r="J30" i="176"/>
  <c r="J29" i="176"/>
  <c r="J28" i="176"/>
  <c r="J27" i="176"/>
  <c r="J26" i="176"/>
  <c r="J25" i="176"/>
  <c r="J24" i="176"/>
  <c r="J23" i="176"/>
  <c r="J22" i="176"/>
  <c r="J21" i="176"/>
  <c r="J20" i="176"/>
  <c r="J19" i="176"/>
  <c r="J37" i="177"/>
  <c r="J36" i="177"/>
  <c r="J35" i="177"/>
  <c r="J34" i="177"/>
  <c r="J33" i="177"/>
  <c r="J32" i="177"/>
  <c r="J31" i="177"/>
  <c r="J30" i="177"/>
  <c r="J29" i="177"/>
  <c r="J28" i="177"/>
  <c r="J27" i="177"/>
  <c r="J26" i="177"/>
  <c r="J25" i="177"/>
  <c r="J24" i="177"/>
  <c r="J23" i="177"/>
  <c r="J22" i="177"/>
  <c r="J21" i="177"/>
  <c r="J20" i="177"/>
  <c r="J19" i="177"/>
  <c r="J37" i="178"/>
  <c r="J36" i="178"/>
  <c r="J35" i="178"/>
  <c r="J34" i="178"/>
  <c r="J33" i="178"/>
  <c r="J32" i="178"/>
  <c r="J31" i="178"/>
  <c r="J30" i="178"/>
  <c r="J29" i="178"/>
  <c r="J28" i="178"/>
  <c r="J27" i="178"/>
  <c r="J26" i="178"/>
  <c r="J25" i="178"/>
  <c r="J24" i="178"/>
  <c r="J23" i="178"/>
  <c r="J22" i="178"/>
  <c r="J21" i="178"/>
  <c r="J20" i="178"/>
  <c r="J19" i="178"/>
  <c r="J37" i="179"/>
  <c r="J36" i="179"/>
  <c r="J35" i="179"/>
  <c r="J34" i="179"/>
  <c r="J33" i="179"/>
  <c r="J32" i="179"/>
  <c r="J31" i="179"/>
  <c r="J30" i="179"/>
  <c r="J29" i="179"/>
  <c r="J28" i="179"/>
  <c r="J27" i="179"/>
  <c r="J26" i="179"/>
  <c r="J25" i="179"/>
  <c r="J24" i="179"/>
  <c r="J23" i="179"/>
  <c r="J22" i="179"/>
  <c r="J21" i="179"/>
  <c r="J20" i="179"/>
  <c r="J19" i="179"/>
  <c r="J37" i="180"/>
  <c r="J36" i="180"/>
  <c r="J35" i="180"/>
  <c r="J34" i="180"/>
  <c r="J33" i="180"/>
  <c r="J32" i="180"/>
  <c r="J31" i="180"/>
  <c r="J30" i="180"/>
  <c r="J29" i="180"/>
  <c r="J28" i="180"/>
  <c r="J27" i="180"/>
  <c r="J26" i="180"/>
  <c r="J25" i="180"/>
  <c r="J24" i="180"/>
  <c r="J23" i="180"/>
  <c r="J22" i="180"/>
  <c r="J21" i="180"/>
  <c r="J20" i="180"/>
  <c r="J19" i="180"/>
  <c r="J37" i="182"/>
  <c r="J36" i="182"/>
  <c r="J35" i="182"/>
  <c r="J34" i="182"/>
  <c r="J33" i="182"/>
  <c r="J32" i="182"/>
  <c r="J31" i="182"/>
  <c r="J30" i="182"/>
  <c r="J29" i="182"/>
  <c r="J28" i="182"/>
  <c r="J27" i="182"/>
  <c r="J26" i="182"/>
  <c r="J25" i="182"/>
  <c r="J24" i="182"/>
  <c r="J23" i="182"/>
  <c r="J22" i="182"/>
  <c r="J21" i="182"/>
  <c r="J20" i="182"/>
  <c r="J19" i="182"/>
  <c r="J37" i="183"/>
  <c r="J36" i="183"/>
  <c r="J35" i="183"/>
  <c r="J34" i="183"/>
  <c r="J33" i="183"/>
  <c r="J32" i="183"/>
  <c r="J31" i="183"/>
  <c r="J30" i="183"/>
  <c r="J29" i="183"/>
  <c r="J28" i="183"/>
  <c r="J27" i="183"/>
  <c r="J26" i="183"/>
  <c r="J25" i="183"/>
  <c r="J24" i="183"/>
  <c r="J23" i="183"/>
  <c r="J22" i="183"/>
  <c r="J21" i="183"/>
  <c r="J20" i="183"/>
  <c r="J19" i="183"/>
  <c r="J37" i="185"/>
  <c r="J36" i="185"/>
  <c r="J35" i="185"/>
  <c r="J34" i="185"/>
  <c r="J33" i="185"/>
  <c r="J32" i="185"/>
  <c r="J31" i="185"/>
  <c r="J30" i="185"/>
  <c r="J29" i="185"/>
  <c r="J28" i="185"/>
  <c r="J27" i="185"/>
  <c r="J26" i="185"/>
  <c r="J25" i="185"/>
  <c r="J24" i="185"/>
  <c r="J23" i="185"/>
  <c r="J22" i="185"/>
  <c r="J21" i="185"/>
  <c r="J20" i="185"/>
  <c r="J19" i="185"/>
  <c r="J37" i="186"/>
  <c r="J36" i="186"/>
  <c r="J35" i="186"/>
  <c r="J34" i="186"/>
  <c r="J33" i="186"/>
  <c r="J32" i="186"/>
  <c r="J31" i="186"/>
  <c r="J30" i="186"/>
  <c r="J29" i="186"/>
  <c r="J28" i="186"/>
  <c r="J27" i="186"/>
  <c r="J26" i="186"/>
  <c r="J25" i="186"/>
  <c r="J24" i="186"/>
  <c r="J23" i="186"/>
  <c r="J22" i="186"/>
  <c r="J21" i="186"/>
  <c r="J20" i="186"/>
  <c r="J19" i="186"/>
  <c r="J37" i="187"/>
  <c r="J36" i="187"/>
  <c r="J35" i="187"/>
  <c r="J34" i="187"/>
  <c r="J33" i="187"/>
  <c r="J32" i="187"/>
  <c r="J31" i="187"/>
  <c r="J30" i="187"/>
  <c r="J29" i="187"/>
  <c r="J28" i="187"/>
  <c r="J27" i="187"/>
  <c r="J26" i="187"/>
  <c r="J25" i="187"/>
  <c r="J24" i="187"/>
  <c r="J23" i="187"/>
  <c r="J22" i="187"/>
  <c r="J21" i="187"/>
  <c r="J20" i="187"/>
  <c r="J19" i="187"/>
  <c r="J37" i="188"/>
  <c r="J36" i="188"/>
  <c r="J35" i="188"/>
  <c r="J34" i="188"/>
  <c r="J33" i="188"/>
  <c r="J32" i="188"/>
  <c r="J31" i="188"/>
  <c r="J30" i="188"/>
  <c r="J29" i="188"/>
  <c r="J28" i="188"/>
  <c r="J27" i="188"/>
  <c r="J26" i="188"/>
  <c r="J25" i="188"/>
  <c r="J24" i="188"/>
  <c r="J23" i="188"/>
  <c r="J22" i="188"/>
  <c r="J21" i="188"/>
  <c r="J20" i="188"/>
  <c r="J19" i="188"/>
  <c r="J37" i="189"/>
  <c r="J36" i="189"/>
  <c r="J35" i="189"/>
  <c r="J34" i="189"/>
  <c r="J33" i="189"/>
  <c r="J32" i="189"/>
  <c r="J31" i="189"/>
  <c r="J30" i="189"/>
  <c r="J29" i="189"/>
  <c r="J28" i="189"/>
  <c r="J27" i="189"/>
  <c r="J26" i="189"/>
  <c r="J25" i="189"/>
  <c r="J24" i="189"/>
  <c r="J23" i="189"/>
  <c r="J22" i="189"/>
  <c r="J21" i="189"/>
  <c r="J20" i="189"/>
  <c r="J19" i="189"/>
  <c r="J37" i="190"/>
  <c r="J36" i="190"/>
  <c r="J35" i="190"/>
  <c r="J34" i="190"/>
  <c r="J33" i="190"/>
  <c r="J32" i="190"/>
  <c r="J31" i="190"/>
  <c r="J30" i="190"/>
  <c r="J29" i="190"/>
  <c r="J28" i="190"/>
  <c r="J27" i="190"/>
  <c r="J26" i="190"/>
  <c r="J25" i="190"/>
  <c r="J24" i="190"/>
  <c r="J23" i="190"/>
  <c r="J22" i="190"/>
  <c r="J21" i="190"/>
  <c r="J20" i="190"/>
  <c r="J19" i="190"/>
  <c r="J37" i="191"/>
  <c r="J36" i="191"/>
  <c r="J35" i="191"/>
  <c r="J34" i="191"/>
  <c r="J33" i="191"/>
  <c r="J32" i="191"/>
  <c r="J31" i="191"/>
  <c r="J30" i="191"/>
  <c r="J29" i="191"/>
  <c r="J28" i="191"/>
  <c r="J27" i="191"/>
  <c r="J26" i="191"/>
  <c r="J25" i="191"/>
  <c r="J24" i="191"/>
  <c r="J23" i="191"/>
  <c r="J22" i="191"/>
  <c r="J21" i="191"/>
  <c r="J20" i="191"/>
  <c r="J19" i="191"/>
  <c r="J37" i="193"/>
  <c r="J36" i="193"/>
  <c r="J35" i="193"/>
  <c r="J34" i="193"/>
  <c r="J33" i="193"/>
  <c r="J32" i="193"/>
  <c r="J31" i="193"/>
  <c r="J30" i="193"/>
  <c r="J29" i="193"/>
  <c r="J28" i="193"/>
  <c r="J27" i="193"/>
  <c r="J26" i="193"/>
  <c r="J25" i="193"/>
  <c r="J24" i="193"/>
  <c r="J23" i="193"/>
  <c r="J22" i="193"/>
  <c r="J21" i="193"/>
  <c r="J20" i="193"/>
  <c r="J19" i="193"/>
  <c r="J37" i="194"/>
  <c r="J36" i="194"/>
  <c r="J35" i="194"/>
  <c r="J34" i="194"/>
  <c r="J33" i="194"/>
  <c r="J32" i="194"/>
  <c r="J31" i="194"/>
  <c r="J30" i="194"/>
  <c r="J29" i="194"/>
  <c r="J28" i="194"/>
  <c r="J27" i="194"/>
  <c r="J26" i="194"/>
  <c r="J25" i="194"/>
  <c r="J24" i="194"/>
  <c r="J23" i="194"/>
  <c r="J22" i="194"/>
  <c r="J21" i="194"/>
  <c r="J20" i="194"/>
  <c r="J19" i="194"/>
  <c r="J37" i="195"/>
  <c r="J36" i="195"/>
  <c r="J35" i="195"/>
  <c r="J34" i="195"/>
  <c r="J33" i="195"/>
  <c r="J32" i="195"/>
  <c r="J31" i="195"/>
  <c r="J30" i="195"/>
  <c r="J29" i="195"/>
  <c r="J28" i="195"/>
  <c r="J27" i="195"/>
  <c r="J26" i="195"/>
  <c r="J25" i="195"/>
  <c r="J24" i="195"/>
  <c r="J23" i="195"/>
  <c r="J22" i="195"/>
  <c r="J21" i="195"/>
  <c r="J20" i="195"/>
  <c r="J19" i="195"/>
  <c r="J37" i="196"/>
  <c r="J36" i="196"/>
  <c r="J35" i="196"/>
  <c r="J34" i="196"/>
  <c r="J33" i="196"/>
  <c r="J32" i="196"/>
  <c r="J31" i="196"/>
  <c r="J30" i="196"/>
  <c r="J29" i="196"/>
  <c r="J28" i="196"/>
  <c r="J27" i="196"/>
  <c r="J26" i="196"/>
  <c r="J25" i="196"/>
  <c r="J24" i="196"/>
  <c r="J23" i="196"/>
  <c r="J22" i="196"/>
  <c r="J21" i="196"/>
  <c r="J20" i="196"/>
  <c r="J19" i="196"/>
  <c r="J37" i="197"/>
  <c r="J36" i="197"/>
  <c r="J35" i="197"/>
  <c r="J34" i="197"/>
  <c r="J33" i="197"/>
  <c r="J32" i="197"/>
  <c r="J31" i="197"/>
  <c r="J30" i="197"/>
  <c r="J29" i="197"/>
  <c r="J28" i="197"/>
  <c r="J27" i="197"/>
  <c r="J26" i="197"/>
  <c r="J25" i="197"/>
  <c r="J24" i="197"/>
  <c r="J23" i="197"/>
  <c r="J22" i="197"/>
  <c r="J21" i="197"/>
  <c r="J20" i="197"/>
  <c r="J19" i="197"/>
  <c r="J37" i="198"/>
  <c r="J36" i="198"/>
  <c r="J35" i="198"/>
  <c r="J34" i="198"/>
  <c r="J33" i="198"/>
  <c r="J32" i="198"/>
  <c r="J31" i="198"/>
  <c r="J30" i="198"/>
  <c r="J29" i="198"/>
  <c r="J28" i="198"/>
  <c r="J27" i="198"/>
  <c r="J26" i="198"/>
  <c r="J25" i="198"/>
  <c r="J24" i="198"/>
  <c r="J23" i="198"/>
  <c r="J22" i="198"/>
  <c r="J21" i="198"/>
  <c r="J20" i="198"/>
  <c r="J19" i="198"/>
  <c r="J37" i="199"/>
  <c r="J36" i="199"/>
  <c r="J35" i="199"/>
  <c r="J34" i="199"/>
  <c r="J33" i="199"/>
  <c r="J32" i="199"/>
  <c r="J31" i="199"/>
  <c r="J30" i="199"/>
  <c r="J29" i="199"/>
  <c r="J28" i="199"/>
  <c r="J27" i="199"/>
  <c r="J26" i="199"/>
  <c r="J25" i="199"/>
  <c r="J24" i="199"/>
  <c r="J23" i="199"/>
  <c r="J22" i="199"/>
  <c r="J21" i="199"/>
  <c r="J20" i="199"/>
  <c r="J19" i="199"/>
  <c r="J37" i="201"/>
  <c r="J36" i="201"/>
  <c r="J35" i="201"/>
  <c r="J34" i="201"/>
  <c r="J33" i="201"/>
  <c r="J32" i="201"/>
  <c r="J31" i="201"/>
  <c r="J30" i="201"/>
  <c r="J29" i="201"/>
  <c r="J28" i="201"/>
  <c r="J27" i="201"/>
  <c r="J26" i="201"/>
  <c r="J25" i="201"/>
  <c r="J24" i="201"/>
  <c r="J23" i="201"/>
  <c r="J22" i="201"/>
  <c r="J21" i="201"/>
  <c r="J20" i="201"/>
  <c r="J19" i="201"/>
  <c r="J37" i="202"/>
  <c r="J36" i="202"/>
  <c r="J35" i="202"/>
  <c r="J34" i="202"/>
  <c r="J33" i="202"/>
  <c r="J32" i="202"/>
  <c r="J31" i="202"/>
  <c r="J30" i="202"/>
  <c r="J29" i="202"/>
  <c r="J28" i="202"/>
  <c r="J27" i="202"/>
  <c r="J26" i="202"/>
  <c r="J25" i="202"/>
  <c r="J24" i="202"/>
  <c r="J23" i="202"/>
  <c r="J22" i="202"/>
  <c r="J21" i="202"/>
  <c r="J20" i="202"/>
  <c r="J19" i="202"/>
  <c r="J37" i="203"/>
  <c r="J36" i="203"/>
  <c r="J35" i="203"/>
  <c r="J34" i="203"/>
  <c r="J33" i="203"/>
  <c r="J32" i="203"/>
  <c r="J31" i="203"/>
  <c r="J30" i="203"/>
  <c r="J29" i="203"/>
  <c r="J28" i="203"/>
  <c r="J27" i="203"/>
  <c r="J26" i="203"/>
  <c r="J25" i="203"/>
  <c r="J24" i="203"/>
  <c r="J23" i="203"/>
  <c r="J22" i="203"/>
  <c r="J21" i="203"/>
  <c r="J20" i="203"/>
  <c r="J19" i="203"/>
  <c r="J37" i="204"/>
  <c r="J36" i="204"/>
  <c r="J35" i="204"/>
  <c r="J34" i="204"/>
  <c r="J33" i="204"/>
  <c r="J32" i="204"/>
  <c r="J31" i="204"/>
  <c r="J30" i="204"/>
  <c r="J29" i="204"/>
  <c r="J28" i="204"/>
  <c r="J27" i="204"/>
  <c r="J26" i="204"/>
  <c r="J25" i="204"/>
  <c r="J24" i="204"/>
  <c r="J23" i="204"/>
  <c r="J22" i="204"/>
  <c r="J21" i="204"/>
  <c r="J20" i="204"/>
  <c r="J19" i="204"/>
  <c r="J37" i="205"/>
  <c r="J36" i="205"/>
  <c r="J35" i="205"/>
  <c r="J34" i="205"/>
  <c r="J33" i="205"/>
  <c r="J32" i="205"/>
  <c r="J31" i="205"/>
  <c r="J30" i="205"/>
  <c r="J29" i="205"/>
  <c r="J28" i="205"/>
  <c r="J27" i="205"/>
  <c r="J26" i="205"/>
  <c r="J25" i="205"/>
  <c r="J24" i="205"/>
  <c r="J23" i="205"/>
  <c r="J22" i="205"/>
  <c r="J21" i="205"/>
  <c r="J20" i="205"/>
  <c r="J19" i="205"/>
  <c r="J37" i="207"/>
  <c r="J36" i="207"/>
  <c r="J35" i="207"/>
  <c r="J34" i="207"/>
  <c r="J33" i="207"/>
  <c r="J32" i="207"/>
  <c r="J31" i="207"/>
  <c r="J30" i="207"/>
  <c r="J29" i="207"/>
  <c r="J28" i="207"/>
  <c r="J27" i="207"/>
  <c r="J26" i="207"/>
  <c r="J25" i="207"/>
  <c r="J24" i="207"/>
  <c r="J23" i="207"/>
  <c r="J22" i="207"/>
  <c r="J21" i="207"/>
  <c r="J20" i="207"/>
  <c r="J19" i="207"/>
  <c r="J37" i="208"/>
  <c r="J36" i="208"/>
  <c r="J35" i="208"/>
  <c r="J34" i="208"/>
  <c r="J33" i="208"/>
  <c r="J32" i="208"/>
  <c r="J31" i="208"/>
  <c r="J30" i="208"/>
  <c r="J29" i="208"/>
  <c r="J28" i="208"/>
  <c r="J27" i="208"/>
  <c r="J26" i="208"/>
  <c r="J25" i="208"/>
  <c r="J24" i="208"/>
  <c r="J23" i="208"/>
  <c r="J22" i="208"/>
  <c r="J21" i="208"/>
  <c r="J20" i="208"/>
  <c r="J19" i="208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H42" i="54"/>
  <c r="I42" i="34"/>
  <c r="H42" i="34"/>
  <c r="E44" i="64" l="1"/>
  <c r="F55" i="64"/>
  <c r="E44" i="70"/>
  <c r="F55" i="70"/>
  <c r="E44" i="148"/>
  <c r="F55" i="148"/>
  <c r="E44" i="54"/>
  <c r="F55" i="54"/>
  <c r="E44" i="86"/>
  <c r="F55" i="86"/>
  <c r="E44" i="157"/>
  <c r="F55" i="157"/>
  <c r="E44" i="90"/>
  <c r="F55" i="90"/>
  <c r="E44" i="181"/>
  <c r="F55" i="181"/>
  <c r="E44" i="117"/>
  <c r="F55" i="117"/>
  <c r="E44" i="94"/>
  <c r="F55" i="94"/>
  <c r="E44" i="184"/>
  <c r="F55" i="184"/>
  <c r="E44" i="57"/>
  <c r="F55" i="57"/>
  <c r="E44" i="97"/>
  <c r="F55" i="97"/>
  <c r="E44" i="200"/>
  <c r="F55" i="200"/>
  <c r="E44" i="51"/>
  <c r="F55" i="51"/>
  <c r="E44" i="26"/>
  <c r="F55" i="26"/>
  <c r="E44" i="109"/>
  <c r="F55" i="109"/>
  <c r="E44" i="206"/>
  <c r="F55" i="206"/>
  <c r="E44" i="10"/>
  <c r="F55" i="10"/>
  <c r="E44" i="114"/>
  <c r="F55" i="114"/>
  <c r="E44" i="15"/>
  <c r="F55" i="15"/>
  <c r="E44" i="120"/>
  <c r="F55" i="120"/>
  <c r="E44" i="14"/>
  <c r="F55" i="14"/>
  <c r="E44" i="124"/>
  <c r="F55" i="124"/>
  <c r="E44" i="101"/>
  <c r="F55" i="101"/>
  <c r="E44" i="20"/>
  <c r="F55" i="20"/>
  <c r="E44" i="128"/>
  <c r="F55" i="128"/>
  <c r="E44" i="47"/>
  <c r="F55" i="47"/>
  <c r="E44" i="67"/>
  <c r="F55" i="67"/>
  <c r="D43" i="85"/>
  <c r="J43" i="85"/>
  <c r="J42" i="34"/>
  <c r="N43" i="74"/>
  <c r="O46" i="74" s="1"/>
  <c r="N43" i="69"/>
  <c r="O46" i="69" s="1"/>
  <c r="N43" i="55"/>
  <c r="O46" i="55" s="1"/>
  <c r="N43" i="71"/>
  <c r="O46" i="71" s="1"/>
  <c r="N43" i="43"/>
  <c r="O46" i="43" s="1"/>
  <c r="N43" i="179"/>
  <c r="O46" i="179" s="1"/>
  <c r="N43" i="174"/>
  <c r="O46" i="174" s="1"/>
  <c r="N43" i="173"/>
  <c r="O46" i="173" s="1"/>
  <c r="N43" i="168"/>
  <c r="O46" i="168" s="1"/>
  <c r="N43" i="165"/>
  <c r="O46" i="165" s="1"/>
  <c r="N43" i="132"/>
  <c r="O46" i="132" s="1"/>
  <c r="N43" i="80"/>
  <c r="N43" i="161"/>
  <c r="O46" i="161" s="1"/>
  <c r="N43" i="160"/>
  <c r="O46" i="160" s="1"/>
  <c r="N43" i="159"/>
  <c r="O46" i="159" s="1"/>
  <c r="N43" i="156"/>
  <c r="O46" i="156" s="1"/>
  <c r="N43" i="155"/>
  <c r="O46" i="155" s="1"/>
  <c r="N43" i="152"/>
  <c r="O46" i="152" s="1"/>
  <c r="N43" i="151"/>
  <c r="O46" i="151" s="1"/>
  <c r="N43" i="149"/>
  <c r="O46" i="149" s="1"/>
  <c r="N43" i="147"/>
  <c r="O46" i="147" s="1"/>
  <c r="N43" i="145"/>
  <c r="O46" i="145" s="1"/>
  <c r="N43" i="134"/>
  <c r="O46" i="134" s="1"/>
  <c r="N43" i="130"/>
  <c r="O46" i="130" s="1"/>
  <c r="N43" i="123"/>
  <c r="O46" i="123" s="1"/>
  <c r="N43" i="113"/>
  <c r="O46" i="113" s="1"/>
  <c r="N43" i="83"/>
  <c r="O46" i="83" s="1"/>
  <c r="N43" i="164"/>
  <c r="O46" i="164" s="1"/>
  <c r="N43" i="102"/>
  <c r="O46" i="102" s="1"/>
  <c r="N43" i="66"/>
  <c r="O46" i="66" s="1"/>
  <c r="N43" i="59"/>
  <c r="O46" i="59" s="1"/>
  <c r="N43" i="4"/>
  <c r="O46" i="4" s="1"/>
  <c r="N43" i="46"/>
  <c r="O46" i="46" s="1"/>
  <c r="N43" i="44"/>
  <c r="O46" i="44" s="1"/>
  <c r="N43" i="32"/>
  <c r="O46" i="32" s="1"/>
  <c r="N43" i="35"/>
  <c r="O46" i="35" s="1"/>
  <c r="N43" i="171"/>
  <c r="O46" i="171" s="1"/>
  <c r="N43" i="167"/>
  <c r="O46" i="167" s="1"/>
  <c r="N43" i="178"/>
  <c r="O46" i="178" s="1"/>
  <c r="N43" i="176"/>
  <c r="O46" i="176" s="1"/>
  <c r="N43" i="177"/>
  <c r="O46" i="177" s="1"/>
  <c r="N43" i="166"/>
  <c r="O46" i="166" s="1"/>
  <c r="N43" i="163"/>
  <c r="O46" i="163" s="1"/>
  <c r="N43" i="154"/>
  <c r="O46" i="154" s="1"/>
  <c r="N43" i="153"/>
  <c r="O46" i="153" s="1"/>
  <c r="N43" i="150"/>
  <c r="O46" i="150" s="1"/>
  <c r="N43" i="146"/>
  <c r="O46" i="146" s="1"/>
  <c r="N43" i="129"/>
  <c r="O46" i="129" s="1"/>
  <c r="N43" i="125"/>
  <c r="O46" i="125" s="1"/>
  <c r="N43" i="126"/>
  <c r="O46" i="126" s="1"/>
  <c r="N43" i="121"/>
  <c r="O46" i="121" s="1"/>
  <c r="N43" i="122"/>
  <c r="O46" i="122" s="1"/>
  <c r="N43" i="116"/>
  <c r="O46" i="116" s="1"/>
  <c r="N43" i="111"/>
  <c r="O46" i="111" s="1"/>
  <c r="N43" i="110"/>
  <c r="O46" i="110" s="1"/>
  <c r="N43" i="108"/>
  <c r="O46" i="108" s="1"/>
  <c r="N43" i="107"/>
  <c r="O46" i="107" s="1"/>
  <c r="N43" i="100"/>
  <c r="O46" i="100" s="1"/>
  <c r="N43" i="99"/>
  <c r="O46" i="99" s="1"/>
  <c r="N43" i="98"/>
  <c r="O46" i="98" s="1"/>
  <c r="N43" i="96"/>
  <c r="O46" i="96" s="1"/>
  <c r="N43" i="95"/>
  <c r="O46" i="95" s="1"/>
  <c r="N43" i="93"/>
  <c r="O46" i="93" s="1"/>
  <c r="N43" i="92"/>
  <c r="O46" i="92" s="1"/>
  <c r="N43" i="88"/>
  <c r="O46" i="88" s="1"/>
  <c r="N43" i="81"/>
  <c r="O46" i="81" s="1"/>
  <c r="N43" i="68"/>
  <c r="O46" i="68" s="1"/>
  <c r="N43" i="52"/>
  <c r="O46" i="52" s="1"/>
  <c r="N43" i="48"/>
  <c r="O46" i="48" s="1"/>
  <c r="N43" i="118"/>
  <c r="O46" i="118" s="1"/>
  <c r="N43" i="79"/>
  <c r="O46" i="79" s="1"/>
  <c r="N43" i="78"/>
  <c r="O46" i="78" s="1"/>
  <c r="N43" i="77"/>
  <c r="O46" i="77" s="1"/>
  <c r="N43" i="208"/>
  <c r="O46" i="208" s="1"/>
  <c r="N43" i="207"/>
  <c r="O46" i="207" s="1"/>
  <c r="N43" i="205"/>
  <c r="O46" i="205" s="1"/>
  <c r="N43" i="204"/>
  <c r="O46" i="204" s="1"/>
  <c r="N43" i="203"/>
  <c r="O46" i="203" s="1"/>
  <c r="N43" i="199"/>
  <c r="O46" i="199" s="1"/>
  <c r="N43" i="198"/>
  <c r="O46" i="198" s="1"/>
  <c r="N43" i="197"/>
  <c r="O46" i="197" s="1"/>
  <c r="N43" i="196"/>
  <c r="O46" i="196" s="1"/>
  <c r="N43" i="195"/>
  <c r="O46" i="195" s="1"/>
  <c r="N43" i="194"/>
  <c r="O46" i="194" s="1"/>
  <c r="N43" i="193"/>
  <c r="N43" i="191"/>
  <c r="O46" i="191" s="1"/>
  <c r="N43" i="190"/>
  <c r="O46" i="190" s="1"/>
  <c r="N43" i="188"/>
  <c r="O46" i="188" s="1"/>
  <c r="N43" i="187"/>
  <c r="O46" i="187" s="1"/>
  <c r="N43" i="186"/>
  <c r="O46" i="186" s="1"/>
  <c r="N43" i="185"/>
  <c r="O46" i="185" s="1"/>
  <c r="N43" i="183"/>
  <c r="O46" i="183" s="1"/>
  <c r="N43" i="182"/>
  <c r="O46" i="182" s="1"/>
  <c r="N43" i="180"/>
  <c r="O46" i="180" s="1"/>
  <c r="N43" i="105"/>
  <c r="O46" i="105" s="1"/>
  <c r="N43" i="103"/>
  <c r="O46" i="103" s="1"/>
  <c r="N43" i="38"/>
  <c r="O46" i="38" s="1"/>
  <c r="N43" i="37"/>
  <c r="O46" i="37" s="1"/>
  <c r="N43" i="33"/>
  <c r="O46" i="33" s="1"/>
  <c r="N43" i="30"/>
  <c r="O46" i="30" s="1"/>
  <c r="N43" i="29"/>
  <c r="O46" i="29" s="1"/>
  <c r="N43" i="28"/>
  <c r="O46" i="28" s="1"/>
  <c r="N43" i="27"/>
  <c r="O46" i="27" s="1"/>
  <c r="N43" i="25"/>
  <c r="O46" i="25" s="1"/>
  <c r="N43" i="24"/>
  <c r="O46" i="24" s="1"/>
  <c r="N43" i="23"/>
  <c r="O46" i="23" s="1"/>
  <c r="N43" i="22"/>
  <c r="O46" i="22" s="1"/>
  <c r="N43" i="21"/>
  <c r="O46" i="21" s="1"/>
  <c r="N43" i="19"/>
  <c r="O46" i="19" s="1"/>
  <c r="N43" i="18"/>
  <c r="O46" i="18" s="1"/>
  <c r="N43" i="17"/>
  <c r="O46" i="17" s="1"/>
  <c r="N43" i="16"/>
  <c r="O46" i="16" s="1"/>
  <c r="N43" i="12"/>
  <c r="O46" i="12" s="1"/>
  <c r="N43" i="11"/>
  <c r="O46" i="11" s="1"/>
  <c r="N43" i="9"/>
  <c r="O46" i="9" s="1"/>
  <c r="N43" i="8"/>
  <c r="O46" i="8" s="1"/>
  <c r="N43" i="6"/>
  <c r="O46" i="6" s="1"/>
  <c r="N43" i="5"/>
  <c r="O46" i="5" s="1"/>
  <c r="N43" i="201"/>
  <c r="O46" i="201" s="1"/>
  <c r="N43" i="202"/>
  <c r="O46" i="202" s="1"/>
  <c r="N43" i="189"/>
  <c r="O46" i="189" s="1"/>
  <c r="N43" i="172"/>
  <c r="O46" i="172" s="1"/>
  <c r="N43" i="170"/>
  <c r="O46" i="170" s="1"/>
  <c r="N43" i="169"/>
  <c r="O46" i="169" s="1"/>
  <c r="N43" i="162"/>
  <c r="O46" i="162" s="1"/>
  <c r="N43" i="127"/>
  <c r="O46" i="127" s="1"/>
  <c r="N43" i="115"/>
  <c r="O46" i="115" s="1"/>
  <c r="N43" i="112"/>
  <c r="O46" i="112" s="1"/>
  <c r="N43" i="106"/>
  <c r="O46" i="106" s="1"/>
  <c r="N43" i="104"/>
  <c r="O46" i="104" s="1"/>
  <c r="N43" i="91"/>
  <c r="O46" i="91" s="1"/>
  <c r="N43" i="89"/>
  <c r="O46" i="89" s="1"/>
  <c r="N43" i="87"/>
  <c r="O46" i="87" s="1"/>
  <c r="N43" i="82"/>
  <c r="O46" i="82" s="1"/>
  <c r="N43" i="73"/>
  <c r="O46" i="73" s="1"/>
  <c r="N43" i="65"/>
  <c r="O46" i="65" s="1"/>
  <c r="N43" i="63"/>
  <c r="O46" i="63" s="1"/>
  <c r="N43" i="39"/>
  <c r="O46" i="39" s="1"/>
  <c r="N43" i="31"/>
  <c r="O46" i="31" s="1"/>
  <c r="N43" i="13"/>
  <c r="O46" i="13" s="1"/>
  <c r="N43" i="45"/>
  <c r="O46" i="45" s="1"/>
  <c r="N43" i="3"/>
  <c r="O46" i="3" s="1"/>
  <c r="N43" i="36"/>
  <c r="O46" i="36" s="1"/>
  <c r="N43" i="7"/>
  <c r="O46" i="7" s="1"/>
  <c r="N43" i="58"/>
  <c r="O46" i="58" s="1"/>
  <c r="D42" i="35"/>
  <c r="D42" i="36"/>
  <c r="D42" i="32"/>
  <c r="D42" i="3"/>
  <c r="D42" i="44"/>
  <c r="D42" i="45"/>
  <c r="D42" i="46"/>
  <c r="D42" i="5"/>
  <c r="D42" i="6"/>
  <c r="D42" i="8"/>
  <c r="D42" i="9"/>
  <c r="D42" i="11"/>
  <c r="D42" i="12"/>
  <c r="F54" i="12" s="1"/>
  <c r="D42" i="13"/>
  <c r="D42" i="16"/>
  <c r="D42" i="17"/>
  <c r="D42" i="18"/>
  <c r="F54" i="18" s="1"/>
  <c r="D42" i="19"/>
  <c r="D42" i="21"/>
  <c r="D42" i="22"/>
  <c r="D42" i="23"/>
  <c r="D42" i="24"/>
  <c r="D42" i="25"/>
  <c r="D42" i="27"/>
  <c r="D42" i="28"/>
  <c r="F54" i="28" s="1"/>
  <c r="D42" i="29"/>
  <c r="D42" i="31"/>
  <c r="D42" i="33"/>
  <c r="D42" i="37"/>
  <c r="D42" i="38"/>
  <c r="D42" i="39"/>
  <c r="D42" i="41"/>
  <c r="D42" i="42"/>
  <c r="D42" i="43"/>
  <c r="D42" i="48"/>
  <c r="F54" i="48" s="1"/>
  <c r="D42" i="49"/>
  <c r="D42" i="52"/>
  <c r="D42" i="53"/>
  <c r="D42" i="55"/>
  <c r="D42" i="56"/>
  <c r="D42" i="58"/>
  <c r="D42" i="59"/>
  <c r="D42" i="60"/>
  <c r="D42" i="61"/>
  <c r="D42" i="62"/>
  <c r="D42" i="63"/>
  <c r="D42" i="65"/>
  <c r="D42" i="66"/>
  <c r="D42" i="68"/>
  <c r="D42" i="69"/>
  <c r="D42" i="71"/>
  <c r="D42" i="72"/>
  <c r="D42" i="73"/>
  <c r="D42" i="74"/>
  <c r="D42" i="76"/>
  <c r="D42" i="77"/>
  <c r="F54" i="77" s="1"/>
  <c r="D42" i="78"/>
  <c r="D42" i="79"/>
  <c r="D42" i="80"/>
  <c r="D42" i="81"/>
  <c r="D42" i="82"/>
  <c r="D42" i="83"/>
  <c r="D42" i="87"/>
  <c r="D42" i="88"/>
  <c r="D42" i="89"/>
  <c r="D42" i="91"/>
  <c r="D42" i="92"/>
  <c r="D42" i="93"/>
  <c r="D42" i="95"/>
  <c r="D42" i="96"/>
  <c r="F54" i="96" s="1"/>
  <c r="D42" i="98"/>
  <c r="D42" i="99"/>
  <c r="D42" i="100"/>
  <c r="D42" i="102"/>
  <c r="D42" i="103"/>
  <c r="D42" i="104"/>
  <c r="D42" i="105"/>
  <c r="D42" i="106"/>
  <c r="D42" i="107"/>
  <c r="D42" i="108"/>
  <c r="D42" i="110"/>
  <c r="D42" i="111"/>
  <c r="D42" i="112"/>
  <c r="D42" i="113"/>
  <c r="F54" i="113" s="1"/>
  <c r="D42" i="115"/>
  <c r="D42" i="116"/>
  <c r="D42" i="118"/>
  <c r="D42" i="119"/>
  <c r="D42" i="121"/>
  <c r="D42" i="122"/>
  <c r="D42" i="123"/>
  <c r="D42" i="125"/>
  <c r="D42" i="126"/>
  <c r="D42" i="127"/>
  <c r="E43" i="127" s="1"/>
  <c r="D42" i="129"/>
  <c r="D42" i="130"/>
  <c r="D42" i="132"/>
  <c r="E43" i="132" s="1"/>
  <c r="D42" i="134"/>
  <c r="D42" i="145"/>
  <c r="D42" i="146"/>
  <c r="D42" i="147"/>
  <c r="D42" i="149"/>
  <c r="D42" i="150"/>
  <c r="D42" i="151"/>
  <c r="D42" i="152"/>
  <c r="D42" i="153"/>
  <c r="D42" i="154"/>
  <c r="D42" i="155"/>
  <c r="D42" i="156"/>
  <c r="D42" i="158"/>
  <c r="D42" i="159"/>
  <c r="D42" i="160"/>
  <c r="D42" i="161"/>
  <c r="F54" i="161" s="1"/>
  <c r="D42" i="162"/>
  <c r="D42" i="163"/>
  <c r="D42" i="164"/>
  <c r="D42" i="165"/>
  <c r="D42" i="166"/>
  <c r="D42" i="167"/>
  <c r="F54" i="167" s="1"/>
  <c r="D42" i="168"/>
  <c r="F54" i="168" s="1"/>
  <c r="D42" i="169"/>
  <c r="F54" i="169" s="1"/>
  <c r="D42" i="170"/>
  <c r="D42" i="171"/>
  <c r="D42" i="172"/>
  <c r="D42" i="173"/>
  <c r="D42" i="174"/>
  <c r="F54" i="174" s="1"/>
  <c r="D42" i="175"/>
  <c r="D42" i="176"/>
  <c r="D42" i="177"/>
  <c r="D42" i="178"/>
  <c r="D42" i="179"/>
  <c r="D42" i="180"/>
  <c r="D42" i="182"/>
  <c r="D42" i="183"/>
  <c r="F54" i="183" s="1"/>
  <c r="D42" i="185"/>
  <c r="D42" i="186"/>
  <c r="D42" i="187"/>
  <c r="F54" i="187" s="1"/>
  <c r="D42" i="188"/>
  <c r="D42" i="189"/>
  <c r="D42" i="190"/>
  <c r="D42" i="191"/>
  <c r="F54" i="191" s="1"/>
  <c r="D42" i="193"/>
  <c r="D42" i="194"/>
  <c r="F54" i="194" s="1"/>
  <c r="D42" i="195"/>
  <c r="D42" i="196"/>
  <c r="F54" i="196" s="1"/>
  <c r="D42" i="197"/>
  <c r="D42" i="198"/>
  <c r="D42" i="199"/>
  <c r="D42" i="201"/>
  <c r="F54" i="201" s="1"/>
  <c r="D42" i="202"/>
  <c r="D42" i="203"/>
  <c r="D42" i="204"/>
  <c r="F54" i="204" s="1"/>
  <c r="D42" i="205"/>
  <c r="D42" i="207"/>
  <c r="D42" i="208"/>
  <c r="D42" i="7"/>
  <c r="D42" i="4"/>
  <c r="I42" i="10"/>
  <c r="H42" i="10"/>
  <c r="I42" i="20"/>
  <c r="H42" i="20"/>
  <c r="J42" i="20" s="1"/>
  <c r="I42" i="26"/>
  <c r="H42" i="26"/>
  <c r="I42" i="40"/>
  <c r="H42" i="40"/>
  <c r="I42" i="47"/>
  <c r="H42" i="47"/>
  <c r="I42" i="51"/>
  <c r="H42" i="51"/>
  <c r="I42" i="54"/>
  <c r="J42" i="54" s="1"/>
  <c r="I42" i="57"/>
  <c r="H42" i="57"/>
  <c r="J42" i="57" s="1"/>
  <c r="I42" i="64"/>
  <c r="H42" i="64"/>
  <c r="I42" i="67"/>
  <c r="H42" i="67"/>
  <c r="I42" i="70"/>
  <c r="H42" i="70"/>
  <c r="I42" i="86"/>
  <c r="H42" i="86"/>
  <c r="I42" i="90"/>
  <c r="H42" i="90"/>
  <c r="I42" i="94"/>
  <c r="H42" i="94"/>
  <c r="J42" i="94" s="1"/>
  <c r="I42" i="97"/>
  <c r="H42" i="97"/>
  <c r="H42" i="101"/>
  <c r="I42" i="109"/>
  <c r="H42" i="109"/>
  <c r="I42" i="114"/>
  <c r="H42" i="114"/>
  <c r="I42" i="117"/>
  <c r="H42" i="117"/>
  <c r="I42" i="120"/>
  <c r="H42" i="120"/>
  <c r="I42" i="124"/>
  <c r="H42" i="124"/>
  <c r="I42" i="128"/>
  <c r="H42" i="128"/>
  <c r="I42" i="131"/>
  <c r="H42" i="131"/>
  <c r="I42" i="148"/>
  <c r="H42" i="148"/>
  <c r="I42" i="157"/>
  <c r="H42" i="157"/>
  <c r="I42" i="181"/>
  <c r="H42" i="181"/>
  <c r="I42" i="184"/>
  <c r="H42" i="184"/>
  <c r="I42" i="200"/>
  <c r="H42" i="200"/>
  <c r="I42" i="206"/>
  <c r="H42" i="206"/>
  <c r="E43" i="19" l="1"/>
  <c r="F54" i="19"/>
  <c r="E43" i="134"/>
  <c r="F54" i="134"/>
  <c r="E43" i="83"/>
  <c r="F54" i="83"/>
  <c r="E43" i="29"/>
  <c r="F54" i="29"/>
  <c r="E43" i="36"/>
  <c r="F54" i="36"/>
  <c r="E43" i="4"/>
  <c r="F54" i="4"/>
  <c r="E43" i="182"/>
  <c r="F54" i="182"/>
  <c r="E43" i="156"/>
  <c r="F54" i="156"/>
  <c r="E43" i="115"/>
  <c r="F54" i="115"/>
  <c r="E43" i="180"/>
  <c r="F54" i="180"/>
  <c r="E43" i="79"/>
  <c r="F54" i="79"/>
  <c r="E43" i="24"/>
  <c r="F54" i="24"/>
  <c r="E43" i="122"/>
  <c r="F54" i="122"/>
  <c r="E43" i="106"/>
  <c r="F54" i="106"/>
  <c r="E43" i="38"/>
  <c r="F54" i="38"/>
  <c r="E43" i="158"/>
  <c r="F54" i="158"/>
  <c r="E43" i="69"/>
  <c r="F54" i="69"/>
  <c r="E43" i="100"/>
  <c r="F54" i="100"/>
  <c r="E43" i="7"/>
  <c r="F54" i="7"/>
  <c r="E43" i="208"/>
  <c r="F54" i="208"/>
  <c r="E43" i="207"/>
  <c r="F54" i="207"/>
  <c r="E43" i="178"/>
  <c r="F54" i="178"/>
  <c r="E43" i="153"/>
  <c r="F54" i="153"/>
  <c r="E43" i="63"/>
  <c r="F54" i="63"/>
  <c r="E43" i="8"/>
  <c r="F54" i="8"/>
  <c r="E43" i="205"/>
  <c r="F54" i="205"/>
  <c r="E43" i="177"/>
  <c r="F54" i="177"/>
  <c r="E43" i="165"/>
  <c r="F54" i="165"/>
  <c r="E43" i="152"/>
  <c r="F54" i="152"/>
  <c r="E43" i="126"/>
  <c r="F54" i="126"/>
  <c r="E43" i="110"/>
  <c r="F54" i="110"/>
  <c r="E43" i="95"/>
  <c r="F54" i="95"/>
  <c r="E43" i="78"/>
  <c r="F54" i="78"/>
  <c r="E43" i="62"/>
  <c r="F54" i="62"/>
  <c r="E43" i="42"/>
  <c r="F54" i="42"/>
  <c r="E43" i="23"/>
  <c r="F54" i="23"/>
  <c r="E43" i="6"/>
  <c r="F54" i="6"/>
  <c r="E44" i="85"/>
  <c r="F55" i="85"/>
  <c r="E43" i="197"/>
  <c r="F54" i="197"/>
  <c r="E43" i="102"/>
  <c r="F54" i="102"/>
  <c r="E43" i="53"/>
  <c r="F54" i="53"/>
  <c r="E43" i="82"/>
  <c r="F54" i="82"/>
  <c r="E43" i="195"/>
  <c r="F54" i="195"/>
  <c r="E43" i="179"/>
  <c r="F54" i="179"/>
  <c r="E43" i="193"/>
  <c r="F54" i="193"/>
  <c r="E43" i="166"/>
  <c r="F54" i="166"/>
  <c r="E43" i="111"/>
  <c r="F54" i="111"/>
  <c r="E43" i="43"/>
  <c r="F54" i="43"/>
  <c r="E43" i="190"/>
  <c r="F54" i="190"/>
  <c r="E43" i="176"/>
  <c r="F54" i="176"/>
  <c r="E43" i="164"/>
  <c r="F54" i="164"/>
  <c r="E43" i="151"/>
  <c r="F54" i="151"/>
  <c r="E43" i="125"/>
  <c r="F54" i="125"/>
  <c r="E43" i="108"/>
  <c r="F54" i="108"/>
  <c r="E43" i="93"/>
  <c r="F54" i="93"/>
  <c r="E43" i="61"/>
  <c r="F54" i="61"/>
  <c r="E43" i="41"/>
  <c r="F54" i="41"/>
  <c r="E43" i="22"/>
  <c r="F54" i="22"/>
  <c r="E43" i="5"/>
  <c r="F54" i="5"/>
  <c r="E43" i="203"/>
  <c r="F54" i="203"/>
  <c r="E43" i="189"/>
  <c r="F54" i="189"/>
  <c r="E43" i="163"/>
  <c r="F54" i="163"/>
  <c r="E43" i="150"/>
  <c r="F54" i="150"/>
  <c r="E43" i="123"/>
  <c r="F54" i="123"/>
  <c r="E43" i="107"/>
  <c r="F54" i="107"/>
  <c r="E43" i="92"/>
  <c r="F54" i="92"/>
  <c r="E43" i="76"/>
  <c r="F54" i="76"/>
  <c r="E43" i="60"/>
  <c r="F54" i="60"/>
  <c r="E43" i="39"/>
  <c r="F54" i="39"/>
  <c r="E43" i="21"/>
  <c r="F54" i="21"/>
  <c r="E43" i="46"/>
  <c r="F54" i="46"/>
  <c r="E43" i="188"/>
  <c r="F54" i="188"/>
  <c r="E43" i="91"/>
  <c r="F54" i="91"/>
  <c r="E43" i="149"/>
  <c r="F54" i="149"/>
  <c r="E43" i="59"/>
  <c r="F54" i="59"/>
  <c r="E43" i="173"/>
  <c r="F54" i="173"/>
  <c r="E43" i="147"/>
  <c r="F54" i="147"/>
  <c r="E43" i="121"/>
  <c r="F54" i="121"/>
  <c r="E43" i="105"/>
  <c r="F54" i="105"/>
  <c r="E43" i="89"/>
  <c r="F54" i="89"/>
  <c r="E43" i="202"/>
  <c r="F54" i="202"/>
  <c r="E43" i="199"/>
  <c r="F54" i="199"/>
  <c r="E43" i="186"/>
  <c r="F54" i="186"/>
  <c r="E43" i="172"/>
  <c r="F54" i="172"/>
  <c r="E43" i="160"/>
  <c r="F54" i="160"/>
  <c r="E43" i="146"/>
  <c r="F54" i="146"/>
  <c r="E43" i="119"/>
  <c r="F54" i="119"/>
  <c r="E43" i="104"/>
  <c r="F54" i="104"/>
  <c r="E43" i="88"/>
  <c r="F54" i="88"/>
  <c r="E43" i="72"/>
  <c r="F54" i="72"/>
  <c r="E43" i="56"/>
  <c r="F54" i="56"/>
  <c r="E43" i="33"/>
  <c r="F54" i="33"/>
  <c r="E43" i="17"/>
  <c r="F54" i="17"/>
  <c r="E43" i="3"/>
  <c r="F54" i="3"/>
  <c r="E43" i="73"/>
  <c r="F54" i="73"/>
  <c r="E43" i="58"/>
  <c r="F54" i="58"/>
  <c r="E43" i="37"/>
  <c r="F54" i="37"/>
  <c r="E43" i="44"/>
  <c r="F54" i="44"/>
  <c r="E43" i="198"/>
  <c r="F54" i="198"/>
  <c r="E43" i="185"/>
  <c r="F54" i="185"/>
  <c r="E43" i="171"/>
  <c r="F54" i="171"/>
  <c r="E43" i="159"/>
  <c r="F54" i="159"/>
  <c r="E43" i="145"/>
  <c r="F54" i="145"/>
  <c r="E43" i="118"/>
  <c r="F54" i="118"/>
  <c r="E43" i="103"/>
  <c r="F54" i="103"/>
  <c r="E43" i="87"/>
  <c r="F54" i="87"/>
  <c r="E43" i="71"/>
  <c r="F54" i="71"/>
  <c r="E43" i="55"/>
  <c r="F54" i="55"/>
  <c r="E43" i="31"/>
  <c r="F54" i="31"/>
  <c r="E43" i="16"/>
  <c r="F54" i="16"/>
  <c r="E43" i="32"/>
  <c r="F54" i="32"/>
  <c r="E43" i="162"/>
  <c r="F54" i="162"/>
  <c r="E43" i="74"/>
  <c r="F54" i="74"/>
  <c r="E43" i="45"/>
  <c r="F54" i="45"/>
  <c r="E43" i="68"/>
  <c r="F54" i="68"/>
  <c r="E43" i="52"/>
  <c r="F54" i="52"/>
  <c r="E43" i="35"/>
  <c r="F54" i="35"/>
  <c r="E43" i="155"/>
  <c r="F54" i="155"/>
  <c r="E43" i="130"/>
  <c r="F54" i="130"/>
  <c r="E43" i="99"/>
  <c r="F54" i="99"/>
  <c r="E43" i="81"/>
  <c r="F54" i="81"/>
  <c r="E43" i="66"/>
  <c r="F54" i="66"/>
  <c r="E43" i="49"/>
  <c r="F54" i="49"/>
  <c r="E43" i="27"/>
  <c r="F54" i="27"/>
  <c r="E43" i="11"/>
  <c r="F54" i="11"/>
  <c r="E43" i="170"/>
  <c r="F54" i="170"/>
  <c r="E43" i="116"/>
  <c r="F54" i="116"/>
  <c r="E43" i="13"/>
  <c r="F54" i="13"/>
  <c r="E43" i="154"/>
  <c r="F54" i="154"/>
  <c r="E43" i="129"/>
  <c r="F54" i="129"/>
  <c r="E43" i="112"/>
  <c r="F54" i="112"/>
  <c r="E43" i="98"/>
  <c r="F54" i="98"/>
  <c r="E43" i="65"/>
  <c r="F54" i="65"/>
  <c r="E43" i="25"/>
  <c r="F54" i="25"/>
  <c r="E43" i="9"/>
  <c r="F54" i="9"/>
  <c r="J42" i="40"/>
  <c r="J42" i="184"/>
  <c r="J42" i="10"/>
  <c r="J42" i="148"/>
  <c r="J42" i="47"/>
  <c r="J42" i="70"/>
  <c r="J42" i="206"/>
  <c r="J42" i="200"/>
  <c r="J42" i="181"/>
  <c r="J42" i="128"/>
  <c r="J42" i="109"/>
  <c r="J42" i="51"/>
  <c r="J42" i="117"/>
  <c r="J42" i="26"/>
  <c r="J42" i="157"/>
  <c r="J42" i="64"/>
  <c r="J42" i="120"/>
  <c r="J42" i="124"/>
  <c r="J42" i="114"/>
  <c r="J42" i="97"/>
  <c r="J42" i="90"/>
  <c r="J42" i="86"/>
  <c r="J42" i="67"/>
  <c r="E43" i="175"/>
  <c r="E43" i="167"/>
  <c r="E43" i="174"/>
  <c r="D42" i="101"/>
  <c r="E43" i="80"/>
  <c r="E43" i="204"/>
  <c r="E43" i="201"/>
  <c r="E43" i="196"/>
  <c r="E43" i="194"/>
  <c r="E43" i="191"/>
  <c r="E43" i="187"/>
  <c r="E43" i="183"/>
  <c r="E43" i="169"/>
  <c r="E43" i="168"/>
  <c r="E43" i="161"/>
  <c r="D42" i="114"/>
  <c r="E43" i="113"/>
  <c r="E43" i="96"/>
  <c r="E43" i="77"/>
  <c r="D42" i="51"/>
  <c r="E43" i="48"/>
  <c r="D42" i="20"/>
  <c r="E43" i="18"/>
  <c r="E43" i="12"/>
  <c r="E43" i="28"/>
  <c r="D42" i="40"/>
  <c r="D42" i="206"/>
  <c r="D42" i="200"/>
  <c r="D42" i="184"/>
  <c r="F54" i="184" s="1"/>
  <c r="D42" i="181"/>
  <c r="D42" i="157"/>
  <c r="F54" i="157" s="1"/>
  <c r="D42" i="148"/>
  <c r="J42" i="131"/>
  <c r="D42" i="131"/>
  <c r="D42" i="128"/>
  <c r="D42" i="124"/>
  <c r="F54" i="124" s="1"/>
  <c r="D42" i="120"/>
  <c r="D42" i="117"/>
  <c r="F54" i="117" s="1"/>
  <c r="D42" i="109"/>
  <c r="F54" i="109" s="1"/>
  <c r="D42" i="97"/>
  <c r="D42" i="94"/>
  <c r="F54" i="94" s="1"/>
  <c r="H42" i="85"/>
  <c r="D42" i="90"/>
  <c r="D42" i="86"/>
  <c r="D42" i="70"/>
  <c r="D42" i="67"/>
  <c r="D42" i="64"/>
  <c r="D42" i="57"/>
  <c r="D42" i="54"/>
  <c r="D42" i="47"/>
  <c r="D42" i="26"/>
  <c r="H42" i="14"/>
  <c r="D42" i="15"/>
  <c r="D42" i="10"/>
  <c r="D42" i="34"/>
  <c r="I42" i="101"/>
  <c r="J42" i="101" s="1"/>
  <c r="I42" i="14"/>
  <c r="I42" i="85"/>
  <c r="E43" i="51" l="1"/>
  <c r="F54" i="51"/>
  <c r="E43" i="90"/>
  <c r="F54" i="90"/>
  <c r="E43" i="10"/>
  <c r="F54" i="10"/>
  <c r="E43" i="181"/>
  <c r="F54" i="181"/>
  <c r="E43" i="86"/>
  <c r="F54" i="86"/>
  <c r="E43" i="57"/>
  <c r="F54" i="57"/>
  <c r="E43" i="128"/>
  <c r="F54" i="128"/>
  <c r="E43" i="148"/>
  <c r="F54" i="148"/>
  <c r="E43" i="34"/>
  <c r="F54" i="34"/>
  <c r="E43" i="15"/>
  <c r="F54" i="15"/>
  <c r="E43" i="200"/>
  <c r="F54" i="200"/>
  <c r="E43" i="114"/>
  <c r="F54" i="114"/>
  <c r="E43" i="101"/>
  <c r="F54" i="101"/>
  <c r="E43" i="64"/>
  <c r="F54" i="64"/>
  <c r="E43" i="97"/>
  <c r="F54" i="97"/>
  <c r="E43" i="26"/>
  <c r="F54" i="26"/>
  <c r="E43" i="206"/>
  <c r="F54" i="206"/>
  <c r="E43" i="47"/>
  <c r="F54" i="47"/>
  <c r="E43" i="40"/>
  <c r="F54" i="40"/>
  <c r="E43" i="54"/>
  <c r="F54" i="54"/>
  <c r="E43" i="120"/>
  <c r="F54" i="120"/>
  <c r="E43" i="67"/>
  <c r="F54" i="67"/>
  <c r="E43" i="20"/>
  <c r="F54" i="20"/>
  <c r="E43" i="70"/>
  <c r="F54" i="70"/>
  <c r="J42" i="14"/>
  <c r="D42" i="85"/>
  <c r="J42" i="85"/>
  <c r="E43" i="184"/>
  <c r="E43" i="157"/>
  <c r="E43" i="131"/>
  <c r="E43" i="124"/>
  <c r="E43" i="109"/>
  <c r="E43" i="94"/>
  <c r="D42" i="14"/>
  <c r="F54" i="14" s="1"/>
  <c r="E43" i="117"/>
  <c r="E43" i="85" l="1"/>
  <c r="F54" i="85"/>
  <c r="E43" i="14"/>
  <c r="I20" i="210"/>
  <c r="C20" i="210"/>
  <c r="J19" i="210"/>
  <c r="I19" i="210"/>
  <c r="C19" i="210"/>
  <c r="I18" i="210"/>
  <c r="C18" i="210"/>
  <c r="I17" i="210"/>
  <c r="C17" i="210"/>
  <c r="J16" i="210"/>
  <c r="I16" i="210"/>
  <c r="C16" i="210"/>
  <c r="I15" i="210"/>
  <c r="C15" i="210"/>
  <c r="I14" i="210"/>
  <c r="C14" i="210"/>
  <c r="J13" i="210"/>
  <c r="I13" i="210"/>
  <c r="C13" i="210"/>
  <c r="I12" i="210"/>
  <c r="C12" i="210"/>
  <c r="I11" i="210"/>
  <c r="C11" i="210"/>
  <c r="A13" i="210" s="1"/>
  <c r="J10" i="210"/>
  <c r="I10" i="210"/>
  <c r="C10" i="210"/>
  <c r="I9" i="210"/>
  <c r="C9" i="210"/>
  <c r="I8" i="210"/>
  <c r="C8" i="210"/>
  <c r="J7" i="210"/>
  <c r="I7" i="210"/>
  <c r="C7" i="210"/>
  <c r="I6" i="210"/>
  <c r="C6" i="210"/>
  <c r="I5" i="210"/>
  <c r="C5" i="210"/>
  <c r="I20" i="209"/>
  <c r="C20" i="209"/>
  <c r="J19" i="209"/>
  <c r="I19" i="209"/>
  <c r="C19" i="209"/>
  <c r="I18" i="209"/>
  <c r="C18" i="209"/>
  <c r="I17" i="209"/>
  <c r="C17" i="209"/>
  <c r="J16" i="209"/>
  <c r="I16" i="209"/>
  <c r="C16" i="209"/>
  <c r="I15" i="209"/>
  <c r="C15" i="209"/>
  <c r="I14" i="209"/>
  <c r="C14" i="209"/>
  <c r="J13" i="209"/>
  <c r="I13" i="209"/>
  <c r="C13" i="209"/>
  <c r="I12" i="209"/>
  <c r="C12" i="209"/>
  <c r="I11" i="209"/>
  <c r="C11" i="209"/>
  <c r="J10" i="209"/>
  <c r="I10" i="209"/>
  <c r="C10" i="209"/>
  <c r="I9" i="209"/>
  <c r="C9" i="209"/>
  <c r="I8" i="209"/>
  <c r="C8" i="209"/>
  <c r="J7" i="209"/>
  <c r="I7" i="209"/>
  <c r="C7" i="209"/>
  <c r="I6" i="209"/>
  <c r="C6" i="209"/>
  <c r="I5" i="209"/>
  <c r="C5" i="209"/>
  <c r="D41" i="208"/>
  <c r="K40" i="208"/>
  <c r="D40" i="208"/>
  <c r="F52" i="208" s="1"/>
  <c r="D39" i="208"/>
  <c r="F51" i="208" s="1"/>
  <c r="N40" i="208"/>
  <c r="O43" i="208" s="1"/>
  <c r="D38" i="208"/>
  <c r="F50" i="208" s="1"/>
  <c r="K37" i="208"/>
  <c r="M49" i="208" s="1"/>
  <c r="D37" i="208"/>
  <c r="F49" i="208" s="1"/>
  <c r="D36" i="208"/>
  <c r="F48" i="208" s="1"/>
  <c r="N37" i="208"/>
  <c r="D35" i="208"/>
  <c r="F47" i="208" s="1"/>
  <c r="K34" i="208"/>
  <c r="M46" i="208" s="1"/>
  <c r="D34" i="208"/>
  <c r="F46" i="208" s="1"/>
  <c r="D33" i="208"/>
  <c r="F45" i="208" s="1"/>
  <c r="N34" i="208"/>
  <c r="D32" i="208"/>
  <c r="F44" i="208" s="1"/>
  <c r="K31" i="208"/>
  <c r="D31" i="208"/>
  <c r="F43" i="208" s="1"/>
  <c r="D30" i="208"/>
  <c r="F42" i="208" s="1"/>
  <c r="N31" i="208"/>
  <c r="D29" i="208"/>
  <c r="K28" i="208"/>
  <c r="D28" i="208"/>
  <c r="D27" i="208"/>
  <c r="N28" i="208"/>
  <c r="D26" i="208"/>
  <c r="K25" i="208"/>
  <c r="D25" i="208"/>
  <c r="D24" i="208"/>
  <c r="N25" i="208"/>
  <c r="D23" i="208"/>
  <c r="K22" i="208"/>
  <c r="D22" i="208"/>
  <c r="D21" i="208"/>
  <c r="N22" i="208"/>
  <c r="D20" i="208"/>
  <c r="K19" i="208"/>
  <c r="D19" i="208"/>
  <c r="J18" i="208"/>
  <c r="D18" i="208"/>
  <c r="J17" i="208"/>
  <c r="D17" i="208"/>
  <c r="K16" i="208"/>
  <c r="J16" i="208"/>
  <c r="D16" i="208"/>
  <c r="J15" i="208"/>
  <c r="D15" i="208"/>
  <c r="J14" i="208"/>
  <c r="D14" i="208"/>
  <c r="K13" i="208"/>
  <c r="J13" i="208"/>
  <c r="D13" i="208"/>
  <c r="J12" i="208"/>
  <c r="D12" i="208"/>
  <c r="J11" i="208"/>
  <c r="D11" i="208"/>
  <c r="K10" i="208"/>
  <c r="J10" i="208"/>
  <c r="D10" i="208"/>
  <c r="J9" i="208"/>
  <c r="D9" i="208"/>
  <c r="J8" i="208"/>
  <c r="D8" i="208"/>
  <c r="K7" i="208"/>
  <c r="J7" i="208"/>
  <c r="D7" i="208"/>
  <c r="J6" i="208"/>
  <c r="D6" i="208"/>
  <c r="J5" i="208"/>
  <c r="D5" i="208"/>
  <c r="A1" i="208"/>
  <c r="D41" i="207"/>
  <c r="K40" i="207"/>
  <c r="D40" i="207"/>
  <c r="F52" i="207" s="1"/>
  <c r="D39" i="207"/>
  <c r="F51" i="207" s="1"/>
  <c r="N40" i="207"/>
  <c r="O43" i="207" s="1"/>
  <c r="D38" i="207"/>
  <c r="F50" i="207" s="1"/>
  <c r="K37" i="207"/>
  <c r="M49" i="207" s="1"/>
  <c r="D37" i="207"/>
  <c r="F49" i="207" s="1"/>
  <c r="D36" i="207"/>
  <c r="F48" i="207" s="1"/>
  <c r="N37" i="207"/>
  <c r="D35" i="207"/>
  <c r="F47" i="207" s="1"/>
  <c r="K34" i="207"/>
  <c r="M46" i="207" s="1"/>
  <c r="D34" i="207"/>
  <c r="F46" i="207" s="1"/>
  <c r="D33" i="207"/>
  <c r="F45" i="207" s="1"/>
  <c r="N34" i="207"/>
  <c r="D32" i="207"/>
  <c r="K31" i="207"/>
  <c r="M43" i="207" s="1"/>
  <c r="D31" i="207"/>
  <c r="F43" i="207" s="1"/>
  <c r="D30" i="207"/>
  <c r="F42" i="207" s="1"/>
  <c r="N31" i="207"/>
  <c r="D29" i="207"/>
  <c r="K28" i="207"/>
  <c r="D28" i="207"/>
  <c r="D27" i="207"/>
  <c r="N28" i="207"/>
  <c r="D26" i="207"/>
  <c r="N25" i="207"/>
  <c r="K25" i="207"/>
  <c r="D25" i="207"/>
  <c r="D24" i="207"/>
  <c r="D23" i="207"/>
  <c r="N22" i="207"/>
  <c r="K22" i="207"/>
  <c r="D22" i="207"/>
  <c r="D21" i="207"/>
  <c r="D20" i="207"/>
  <c r="K19" i="207"/>
  <c r="D19" i="207"/>
  <c r="J18" i="207"/>
  <c r="D18" i="207"/>
  <c r="J17" i="207"/>
  <c r="D17" i="207"/>
  <c r="K16" i="207"/>
  <c r="J16" i="207"/>
  <c r="D16" i="207"/>
  <c r="J15" i="207"/>
  <c r="D15" i="207"/>
  <c r="J14" i="207"/>
  <c r="D14" i="207"/>
  <c r="K13" i="207"/>
  <c r="J13" i="207"/>
  <c r="D13" i="207"/>
  <c r="J12" i="207"/>
  <c r="D12" i="207"/>
  <c r="J11" i="207"/>
  <c r="D11" i="207"/>
  <c r="K10" i="207"/>
  <c r="J10" i="207"/>
  <c r="D10" i="207"/>
  <c r="J9" i="207"/>
  <c r="D9" i="207"/>
  <c r="J8" i="207"/>
  <c r="D8" i="207"/>
  <c r="K7" i="207"/>
  <c r="J7" i="207"/>
  <c r="D7" i="207"/>
  <c r="J6" i="207"/>
  <c r="D6" i="207"/>
  <c r="J5" i="207"/>
  <c r="D5" i="207"/>
  <c r="A1" i="207"/>
  <c r="I41" i="206"/>
  <c r="H41" i="206"/>
  <c r="I40" i="206"/>
  <c r="H40" i="206"/>
  <c r="I39" i="206"/>
  <c r="H39" i="206"/>
  <c r="I38" i="206"/>
  <c r="H38" i="206"/>
  <c r="I37" i="206"/>
  <c r="H37" i="206"/>
  <c r="D37" i="206" s="1"/>
  <c r="F49" i="206" s="1"/>
  <c r="I36" i="206"/>
  <c r="H36" i="206"/>
  <c r="I35" i="206"/>
  <c r="H35" i="206"/>
  <c r="D35" i="206" s="1"/>
  <c r="F47" i="206" s="1"/>
  <c r="I34" i="206"/>
  <c r="H34" i="206"/>
  <c r="D34" i="206" s="1"/>
  <c r="F46" i="206" s="1"/>
  <c r="I33" i="206"/>
  <c r="H33" i="206"/>
  <c r="I32" i="206"/>
  <c r="H32" i="206"/>
  <c r="I31" i="206"/>
  <c r="H31" i="206"/>
  <c r="D31" i="206" s="1"/>
  <c r="F43" i="206" s="1"/>
  <c r="I30" i="206"/>
  <c r="H30" i="206"/>
  <c r="I29" i="206"/>
  <c r="H29" i="206"/>
  <c r="I28" i="206"/>
  <c r="H28" i="206"/>
  <c r="I27" i="206"/>
  <c r="H27" i="206"/>
  <c r="D27" i="206" s="1"/>
  <c r="I26" i="206"/>
  <c r="H26" i="206"/>
  <c r="I25" i="206"/>
  <c r="H25" i="206"/>
  <c r="I24" i="206"/>
  <c r="H24" i="206"/>
  <c r="I23" i="206"/>
  <c r="H23" i="206"/>
  <c r="D23" i="206" s="1"/>
  <c r="I22" i="206"/>
  <c r="H22" i="206"/>
  <c r="D22" i="206" s="1"/>
  <c r="I21" i="206"/>
  <c r="H21" i="206"/>
  <c r="I20" i="206"/>
  <c r="H20" i="206"/>
  <c r="I19" i="206"/>
  <c r="H19" i="206"/>
  <c r="D19" i="206" s="1"/>
  <c r="I18" i="206"/>
  <c r="H18" i="206"/>
  <c r="I17" i="206"/>
  <c r="H17" i="206"/>
  <c r="D17" i="206" s="1"/>
  <c r="I16" i="206"/>
  <c r="H16" i="206"/>
  <c r="I15" i="206"/>
  <c r="H15" i="206"/>
  <c r="I14" i="206"/>
  <c r="H14" i="206"/>
  <c r="I13" i="206"/>
  <c r="H13" i="206"/>
  <c r="D13" i="206" s="1"/>
  <c r="I12" i="206"/>
  <c r="H12" i="206"/>
  <c r="D12" i="206" s="1"/>
  <c r="I11" i="206"/>
  <c r="H11" i="206"/>
  <c r="I10" i="206"/>
  <c r="H10" i="206"/>
  <c r="I9" i="206"/>
  <c r="H9" i="206"/>
  <c r="I8" i="206"/>
  <c r="H8" i="206"/>
  <c r="D8" i="206" s="1"/>
  <c r="I7" i="206"/>
  <c r="H7" i="206"/>
  <c r="I6" i="206"/>
  <c r="H6" i="206"/>
  <c r="I5" i="206"/>
  <c r="H5" i="206"/>
  <c r="D5" i="206" s="1"/>
  <c r="A1" i="206"/>
  <c r="D41" i="205"/>
  <c r="K40" i="205"/>
  <c r="D40" i="205"/>
  <c r="F52" i="205" s="1"/>
  <c r="D39" i="205"/>
  <c r="F51" i="205" s="1"/>
  <c r="D38" i="205"/>
  <c r="F50" i="205" s="1"/>
  <c r="K37" i="205"/>
  <c r="M49" i="205" s="1"/>
  <c r="D37" i="205"/>
  <c r="F49" i="205" s="1"/>
  <c r="D36" i="205"/>
  <c r="F48" i="205" s="1"/>
  <c r="N37" i="205"/>
  <c r="D35" i="205"/>
  <c r="F47" i="205" s="1"/>
  <c r="K34" i="205"/>
  <c r="M46" i="205" s="1"/>
  <c r="D34" i="205"/>
  <c r="F46" i="205" s="1"/>
  <c r="D33" i="205"/>
  <c r="F45" i="205" s="1"/>
  <c r="N34" i="205"/>
  <c r="D32" i="205"/>
  <c r="F44" i="205" s="1"/>
  <c r="K31" i="205"/>
  <c r="M43" i="205" s="1"/>
  <c r="D31" i="205"/>
  <c r="F43" i="205" s="1"/>
  <c r="D30" i="205"/>
  <c r="N31" i="205"/>
  <c r="D29" i="205"/>
  <c r="K28" i="205"/>
  <c r="D28" i="205"/>
  <c r="D27" i="205"/>
  <c r="N28" i="205"/>
  <c r="D26" i="205"/>
  <c r="K25" i="205"/>
  <c r="D25" i="205"/>
  <c r="D24" i="205"/>
  <c r="N25" i="205"/>
  <c r="D23" i="205"/>
  <c r="K22" i="205"/>
  <c r="D22" i="205"/>
  <c r="D21" i="205"/>
  <c r="N22" i="205"/>
  <c r="D20" i="205"/>
  <c r="K19" i="205"/>
  <c r="D19" i="205"/>
  <c r="J18" i="205"/>
  <c r="D18" i="205"/>
  <c r="J17" i="205"/>
  <c r="D17" i="205"/>
  <c r="K16" i="205"/>
  <c r="J16" i="205"/>
  <c r="D16" i="205"/>
  <c r="J15" i="205"/>
  <c r="D15" i="205"/>
  <c r="J14" i="205"/>
  <c r="D14" i="205"/>
  <c r="K13" i="205"/>
  <c r="J13" i="205"/>
  <c r="D13" i="205"/>
  <c r="J12" i="205"/>
  <c r="D12" i="205"/>
  <c r="J11" i="205"/>
  <c r="D11" i="205"/>
  <c r="K10" i="205"/>
  <c r="J10" i="205"/>
  <c r="D10" i="205"/>
  <c r="J9" i="205"/>
  <c r="D9" i="205"/>
  <c r="J8" i="205"/>
  <c r="D8" i="205"/>
  <c r="K7" i="205"/>
  <c r="J7" i="205"/>
  <c r="D7" i="205"/>
  <c r="J6" i="205"/>
  <c r="D6" i="205"/>
  <c r="J5" i="205"/>
  <c r="D5" i="205"/>
  <c r="A1" i="205"/>
  <c r="D41" i="204"/>
  <c r="K40" i="204"/>
  <c r="D40" i="204"/>
  <c r="F52" i="204" s="1"/>
  <c r="D39" i="204"/>
  <c r="F51" i="204" s="1"/>
  <c r="N40" i="204"/>
  <c r="O43" i="204" s="1"/>
  <c r="D38" i="204"/>
  <c r="F50" i="204" s="1"/>
  <c r="K37" i="204"/>
  <c r="M49" i="204" s="1"/>
  <c r="D37" i="204"/>
  <c r="F49" i="204" s="1"/>
  <c r="D36" i="204"/>
  <c r="F48" i="204" s="1"/>
  <c r="N37" i="204"/>
  <c r="D35" i="204"/>
  <c r="F47" i="204" s="1"/>
  <c r="K34" i="204"/>
  <c r="M46" i="204" s="1"/>
  <c r="D34" i="204"/>
  <c r="F46" i="204" s="1"/>
  <c r="D33" i="204"/>
  <c r="F45" i="204" s="1"/>
  <c r="N34" i="204"/>
  <c r="D32" i="204"/>
  <c r="F44" i="204" s="1"/>
  <c r="K31" i="204"/>
  <c r="N31" i="204"/>
  <c r="D31" i="204"/>
  <c r="F43" i="204" s="1"/>
  <c r="D30" i="204"/>
  <c r="D29" i="204"/>
  <c r="K28" i="204"/>
  <c r="N28" i="204"/>
  <c r="D28" i="204"/>
  <c r="D27" i="204"/>
  <c r="D26" i="204"/>
  <c r="K25" i="204"/>
  <c r="N25" i="204"/>
  <c r="D25" i="204"/>
  <c r="D24" i="204"/>
  <c r="D23" i="204"/>
  <c r="K22" i="204"/>
  <c r="N22" i="204"/>
  <c r="D22" i="204"/>
  <c r="D21" i="204"/>
  <c r="D20" i="204"/>
  <c r="K19" i="204"/>
  <c r="D19" i="204"/>
  <c r="J18" i="204"/>
  <c r="D18" i="204"/>
  <c r="J17" i="204"/>
  <c r="D17" i="204"/>
  <c r="K16" i="204"/>
  <c r="J16" i="204"/>
  <c r="D16" i="204"/>
  <c r="J15" i="204"/>
  <c r="D15" i="204"/>
  <c r="J14" i="204"/>
  <c r="D14" i="204"/>
  <c r="K13" i="204"/>
  <c r="J13" i="204"/>
  <c r="D13" i="204"/>
  <c r="J12" i="204"/>
  <c r="D12" i="204"/>
  <c r="J11" i="204"/>
  <c r="D11" i="204"/>
  <c r="K10" i="204"/>
  <c r="J10" i="204"/>
  <c r="D10" i="204"/>
  <c r="J9" i="204"/>
  <c r="D9" i="204"/>
  <c r="J8" i="204"/>
  <c r="D8" i="204"/>
  <c r="K7" i="204"/>
  <c r="J7" i="204"/>
  <c r="D7" i="204"/>
  <c r="J6" i="204"/>
  <c r="D6" i="204"/>
  <c r="J5" i="204"/>
  <c r="D5" i="204"/>
  <c r="A1" i="204"/>
  <c r="D41" i="203"/>
  <c r="K40" i="203"/>
  <c r="D40" i="203"/>
  <c r="F52" i="203" s="1"/>
  <c r="D39" i="203"/>
  <c r="F51" i="203" s="1"/>
  <c r="N40" i="203"/>
  <c r="O43" i="203" s="1"/>
  <c r="D38" i="203"/>
  <c r="F50" i="203" s="1"/>
  <c r="K37" i="203"/>
  <c r="M49" i="203" s="1"/>
  <c r="D37" i="203"/>
  <c r="F49" i="203" s="1"/>
  <c r="D36" i="203"/>
  <c r="F48" i="203" s="1"/>
  <c r="N37" i="203"/>
  <c r="D35" i="203"/>
  <c r="F47" i="203" s="1"/>
  <c r="K34" i="203"/>
  <c r="M46" i="203" s="1"/>
  <c r="D34" i="203"/>
  <c r="F46" i="203" s="1"/>
  <c r="D33" i="203"/>
  <c r="F45" i="203" s="1"/>
  <c r="N34" i="203"/>
  <c r="D32" i="203"/>
  <c r="F44" i="203" s="1"/>
  <c r="K31" i="203"/>
  <c r="M43" i="203" s="1"/>
  <c r="D31" i="203"/>
  <c r="F43" i="203" s="1"/>
  <c r="D30" i="203"/>
  <c r="F42" i="203" s="1"/>
  <c r="N31" i="203"/>
  <c r="D29" i="203"/>
  <c r="K28" i="203"/>
  <c r="D28" i="203"/>
  <c r="D27" i="203"/>
  <c r="N28" i="203"/>
  <c r="D26" i="203"/>
  <c r="K25" i="203"/>
  <c r="D25" i="203"/>
  <c r="D24" i="203"/>
  <c r="N25" i="203"/>
  <c r="D23" i="203"/>
  <c r="K22" i="203"/>
  <c r="D22" i="203"/>
  <c r="D21" i="203"/>
  <c r="N22" i="203"/>
  <c r="D20" i="203"/>
  <c r="K19" i="203"/>
  <c r="D19" i="203"/>
  <c r="J18" i="203"/>
  <c r="D18" i="203"/>
  <c r="J17" i="203"/>
  <c r="D17" i="203"/>
  <c r="K16" i="203"/>
  <c r="J16" i="203"/>
  <c r="D16" i="203"/>
  <c r="J15" i="203"/>
  <c r="D15" i="203"/>
  <c r="J14" i="203"/>
  <c r="D14" i="203"/>
  <c r="K13" i="203"/>
  <c r="J13" i="203"/>
  <c r="D13" i="203"/>
  <c r="J12" i="203"/>
  <c r="D12" i="203"/>
  <c r="J11" i="203"/>
  <c r="D11" i="203"/>
  <c r="K10" i="203"/>
  <c r="J10" i="203"/>
  <c r="D10" i="203"/>
  <c r="J9" i="203"/>
  <c r="D9" i="203"/>
  <c r="J8" i="203"/>
  <c r="D8" i="203"/>
  <c r="K7" i="203"/>
  <c r="J7" i="203"/>
  <c r="D7" i="203"/>
  <c r="J6" i="203"/>
  <c r="D6" i="203"/>
  <c r="J5" i="203"/>
  <c r="D5" i="203"/>
  <c r="A1" i="203"/>
  <c r="D41" i="202"/>
  <c r="K40" i="202"/>
  <c r="D40" i="202"/>
  <c r="F52" i="202" s="1"/>
  <c r="D39" i="202"/>
  <c r="F51" i="202" s="1"/>
  <c r="N40" i="202"/>
  <c r="O43" i="202" s="1"/>
  <c r="D38" i="202"/>
  <c r="F50" i="202" s="1"/>
  <c r="K37" i="202"/>
  <c r="M49" i="202" s="1"/>
  <c r="D37" i="202"/>
  <c r="F49" i="202" s="1"/>
  <c r="D36" i="202"/>
  <c r="F48" i="202" s="1"/>
  <c r="N37" i="202"/>
  <c r="D35" i="202"/>
  <c r="F47" i="202" s="1"/>
  <c r="K34" i="202"/>
  <c r="M46" i="202" s="1"/>
  <c r="D34" i="202"/>
  <c r="F46" i="202" s="1"/>
  <c r="D33" i="202"/>
  <c r="F45" i="202" s="1"/>
  <c r="N34" i="202"/>
  <c r="D32" i="202"/>
  <c r="F44" i="202" s="1"/>
  <c r="K31" i="202"/>
  <c r="M43" i="202" s="1"/>
  <c r="D31" i="202"/>
  <c r="F43" i="202" s="1"/>
  <c r="D30" i="202"/>
  <c r="F42" i="202" s="1"/>
  <c r="N31" i="202"/>
  <c r="D29" i="202"/>
  <c r="K28" i="202"/>
  <c r="D28" i="202"/>
  <c r="D27" i="202"/>
  <c r="N28" i="202"/>
  <c r="D26" i="202"/>
  <c r="K25" i="202"/>
  <c r="D25" i="202"/>
  <c r="D24" i="202"/>
  <c r="N25" i="202"/>
  <c r="D23" i="202"/>
  <c r="K22" i="202"/>
  <c r="D22" i="202"/>
  <c r="D21" i="202"/>
  <c r="N22" i="202"/>
  <c r="D20" i="202"/>
  <c r="K19" i="202"/>
  <c r="D19" i="202"/>
  <c r="J18" i="202"/>
  <c r="D18" i="202"/>
  <c r="J17" i="202"/>
  <c r="D17" i="202"/>
  <c r="K16" i="202"/>
  <c r="J16" i="202"/>
  <c r="D16" i="202"/>
  <c r="J15" i="202"/>
  <c r="D15" i="202"/>
  <c r="J14" i="202"/>
  <c r="D14" i="202"/>
  <c r="K13" i="202"/>
  <c r="J13" i="202"/>
  <c r="D13" i="202"/>
  <c r="J12" i="202"/>
  <c r="D12" i="202"/>
  <c r="J11" i="202"/>
  <c r="D11" i="202"/>
  <c r="K10" i="202"/>
  <c r="J10" i="202"/>
  <c r="D10" i="202"/>
  <c r="J9" i="202"/>
  <c r="D9" i="202"/>
  <c r="J8" i="202"/>
  <c r="D8" i="202"/>
  <c r="K7" i="202"/>
  <c r="J7" i="202"/>
  <c r="D7" i="202"/>
  <c r="J6" i="202"/>
  <c r="D6" i="202"/>
  <c r="J5" i="202"/>
  <c r="D5" i="202"/>
  <c r="A1" i="202"/>
  <c r="D41" i="201"/>
  <c r="F53" i="201" s="1"/>
  <c r="K40" i="201"/>
  <c r="D40" i="201"/>
  <c r="F52" i="201" s="1"/>
  <c r="D39" i="201"/>
  <c r="F51" i="201" s="1"/>
  <c r="N40" i="201"/>
  <c r="O43" i="201" s="1"/>
  <c r="D38" i="201"/>
  <c r="F50" i="201" s="1"/>
  <c r="K37" i="201"/>
  <c r="M49" i="201" s="1"/>
  <c r="D37" i="201"/>
  <c r="F49" i="201" s="1"/>
  <c r="D36" i="201"/>
  <c r="F48" i="201" s="1"/>
  <c r="N37" i="201"/>
  <c r="D35" i="201"/>
  <c r="F47" i="201" s="1"/>
  <c r="K34" i="201"/>
  <c r="M46" i="201" s="1"/>
  <c r="D34" i="201"/>
  <c r="F46" i="201" s="1"/>
  <c r="D33" i="201"/>
  <c r="F45" i="201" s="1"/>
  <c r="N34" i="201"/>
  <c r="D32" i="201"/>
  <c r="K31" i="201"/>
  <c r="D31" i="201"/>
  <c r="D30" i="201"/>
  <c r="N31" i="201"/>
  <c r="D29" i="201"/>
  <c r="K28" i="201"/>
  <c r="D28" i="201"/>
  <c r="D27" i="201"/>
  <c r="N28" i="201"/>
  <c r="D26" i="201"/>
  <c r="K25" i="201"/>
  <c r="D25" i="201"/>
  <c r="D24" i="201"/>
  <c r="N25" i="201"/>
  <c r="D23" i="201"/>
  <c r="K22" i="201"/>
  <c r="D22" i="201"/>
  <c r="D21" i="201"/>
  <c r="N22" i="201"/>
  <c r="D20" i="201"/>
  <c r="K19" i="201"/>
  <c r="D19" i="201"/>
  <c r="J18" i="201"/>
  <c r="D18" i="201"/>
  <c r="J17" i="201"/>
  <c r="D17" i="201"/>
  <c r="K16" i="201"/>
  <c r="J16" i="201"/>
  <c r="D16" i="201"/>
  <c r="J15" i="201"/>
  <c r="D15" i="201"/>
  <c r="J14" i="201"/>
  <c r="D14" i="201"/>
  <c r="K13" i="201"/>
  <c r="J13" i="201"/>
  <c r="D13" i="201"/>
  <c r="F25" i="201" s="1"/>
  <c r="J12" i="201"/>
  <c r="D12" i="201"/>
  <c r="J11" i="201"/>
  <c r="D11" i="201"/>
  <c r="K10" i="201"/>
  <c r="J10" i="201"/>
  <c r="D10" i="201"/>
  <c r="J9" i="201"/>
  <c r="D9" i="201"/>
  <c r="J8" i="201"/>
  <c r="D8" i="201"/>
  <c r="K7" i="201"/>
  <c r="J7" i="201"/>
  <c r="D7" i="201"/>
  <c r="J6" i="201"/>
  <c r="D6" i="201"/>
  <c r="J5" i="201"/>
  <c r="D5" i="201"/>
  <c r="A1" i="201"/>
  <c r="I41" i="200"/>
  <c r="H41" i="200"/>
  <c r="I40" i="200"/>
  <c r="H40" i="200"/>
  <c r="I39" i="200"/>
  <c r="H39" i="200"/>
  <c r="I38" i="200"/>
  <c r="H38" i="200"/>
  <c r="I37" i="200"/>
  <c r="H37" i="200"/>
  <c r="D37" i="200" s="1"/>
  <c r="F49" i="200" s="1"/>
  <c r="I36" i="200"/>
  <c r="H36" i="200"/>
  <c r="I35" i="200"/>
  <c r="H35" i="200"/>
  <c r="D35" i="200" s="1"/>
  <c r="F47" i="200" s="1"/>
  <c r="I34" i="200"/>
  <c r="H34" i="200"/>
  <c r="I33" i="200"/>
  <c r="H33" i="200"/>
  <c r="I32" i="200"/>
  <c r="H32" i="200"/>
  <c r="D32" i="200" s="1"/>
  <c r="F44" i="200" s="1"/>
  <c r="I31" i="200"/>
  <c r="H31" i="200"/>
  <c r="I30" i="200"/>
  <c r="H30" i="200"/>
  <c r="I29" i="200"/>
  <c r="H29" i="200"/>
  <c r="I28" i="200"/>
  <c r="H28" i="200"/>
  <c r="I27" i="200"/>
  <c r="H27" i="200"/>
  <c r="D27" i="200" s="1"/>
  <c r="I26" i="200"/>
  <c r="H26" i="200"/>
  <c r="I25" i="200"/>
  <c r="H25" i="200"/>
  <c r="I24" i="200"/>
  <c r="H24" i="200"/>
  <c r="D24" i="200" s="1"/>
  <c r="I23" i="200"/>
  <c r="H23" i="200"/>
  <c r="I22" i="200"/>
  <c r="H22" i="200"/>
  <c r="D22" i="200" s="1"/>
  <c r="I21" i="200"/>
  <c r="H21" i="200"/>
  <c r="I20" i="200"/>
  <c r="H20" i="200"/>
  <c r="D20" i="200" s="1"/>
  <c r="I19" i="200"/>
  <c r="H19" i="200"/>
  <c r="I18" i="200"/>
  <c r="H18" i="200"/>
  <c r="I17" i="200"/>
  <c r="H17" i="200"/>
  <c r="D17" i="200" s="1"/>
  <c r="I16" i="200"/>
  <c r="H16" i="200"/>
  <c r="D16" i="200" s="1"/>
  <c r="I15" i="200"/>
  <c r="H15" i="200"/>
  <c r="D15" i="200" s="1"/>
  <c r="I14" i="200"/>
  <c r="H14" i="200"/>
  <c r="D14" i="200" s="1"/>
  <c r="I13" i="200"/>
  <c r="H13" i="200"/>
  <c r="D13" i="200" s="1"/>
  <c r="I12" i="200"/>
  <c r="H12" i="200"/>
  <c r="I11" i="200"/>
  <c r="H11" i="200"/>
  <c r="I10" i="200"/>
  <c r="H10" i="200"/>
  <c r="I9" i="200"/>
  <c r="H9" i="200"/>
  <c r="I8" i="200"/>
  <c r="H8" i="200"/>
  <c r="D8" i="200" s="1"/>
  <c r="I7" i="200"/>
  <c r="H7" i="200"/>
  <c r="D7" i="200" s="1"/>
  <c r="I6" i="200"/>
  <c r="H6" i="200"/>
  <c r="I5" i="200"/>
  <c r="H5" i="200"/>
  <c r="D5" i="200" s="1"/>
  <c r="A1" i="200"/>
  <c r="D41" i="199"/>
  <c r="K40" i="199"/>
  <c r="D40" i="199"/>
  <c r="F52" i="199" s="1"/>
  <c r="D39" i="199"/>
  <c r="F51" i="199" s="1"/>
  <c r="N40" i="199"/>
  <c r="O43" i="199" s="1"/>
  <c r="D38" i="199"/>
  <c r="F50" i="199" s="1"/>
  <c r="K37" i="199"/>
  <c r="M49" i="199" s="1"/>
  <c r="D37" i="199"/>
  <c r="F49" i="199" s="1"/>
  <c r="D36" i="199"/>
  <c r="F48" i="199" s="1"/>
  <c r="N37" i="199"/>
  <c r="D35" i="199"/>
  <c r="F47" i="199" s="1"/>
  <c r="K34" i="199"/>
  <c r="M46" i="199" s="1"/>
  <c r="D34" i="199"/>
  <c r="F46" i="199" s="1"/>
  <c r="D33" i="199"/>
  <c r="F45" i="199" s="1"/>
  <c r="N34" i="199"/>
  <c r="D32" i="199"/>
  <c r="F44" i="199" s="1"/>
  <c r="K31" i="199"/>
  <c r="M43" i="199" s="1"/>
  <c r="D31" i="199"/>
  <c r="D30" i="199"/>
  <c r="F42" i="199" s="1"/>
  <c r="N31" i="199"/>
  <c r="D29" i="199"/>
  <c r="K28" i="199"/>
  <c r="D28" i="199"/>
  <c r="D27" i="199"/>
  <c r="N28" i="199"/>
  <c r="D26" i="199"/>
  <c r="K25" i="199"/>
  <c r="D25" i="199"/>
  <c r="D24" i="199"/>
  <c r="N25" i="199"/>
  <c r="D23" i="199"/>
  <c r="K22" i="199"/>
  <c r="D22" i="199"/>
  <c r="D21" i="199"/>
  <c r="N22" i="199"/>
  <c r="D20" i="199"/>
  <c r="K19" i="199"/>
  <c r="D19" i="199"/>
  <c r="J18" i="199"/>
  <c r="D18" i="199"/>
  <c r="J17" i="199"/>
  <c r="D17" i="199"/>
  <c r="K16" i="199"/>
  <c r="J16" i="199"/>
  <c r="D16" i="199"/>
  <c r="J15" i="199"/>
  <c r="D15" i="199"/>
  <c r="J14" i="199"/>
  <c r="D14" i="199"/>
  <c r="K13" i="199"/>
  <c r="J13" i="199"/>
  <c r="D13" i="199"/>
  <c r="J12" i="199"/>
  <c r="D12" i="199"/>
  <c r="J11" i="199"/>
  <c r="D11" i="199"/>
  <c r="K10" i="199"/>
  <c r="J10" i="199"/>
  <c r="D10" i="199"/>
  <c r="J9" i="199"/>
  <c r="D9" i="199"/>
  <c r="J8" i="199"/>
  <c r="D8" i="199"/>
  <c r="K7" i="199"/>
  <c r="J7" i="199"/>
  <c r="D7" i="199"/>
  <c r="J6" i="199"/>
  <c r="D6" i="199"/>
  <c r="J5" i="199"/>
  <c r="D5" i="199"/>
  <c r="A1" i="199"/>
  <c r="D41" i="198"/>
  <c r="K40" i="198"/>
  <c r="N40" i="198"/>
  <c r="O43" i="198" s="1"/>
  <c r="D40" i="198"/>
  <c r="F52" i="198" s="1"/>
  <c r="D39" i="198"/>
  <c r="F51" i="198" s="1"/>
  <c r="D38" i="198"/>
  <c r="F50" i="198" s="1"/>
  <c r="K37" i="198"/>
  <c r="M49" i="198" s="1"/>
  <c r="N37" i="198"/>
  <c r="D37" i="198"/>
  <c r="F49" i="198" s="1"/>
  <c r="D36" i="198"/>
  <c r="F48" i="198" s="1"/>
  <c r="D35" i="198"/>
  <c r="F47" i="198" s="1"/>
  <c r="K34" i="198"/>
  <c r="M46" i="198" s="1"/>
  <c r="D34" i="198"/>
  <c r="F46" i="198" s="1"/>
  <c r="D33" i="198"/>
  <c r="F45" i="198" s="1"/>
  <c r="N34" i="198"/>
  <c r="D32" i="198"/>
  <c r="F44" i="198" s="1"/>
  <c r="K31" i="198"/>
  <c r="D31" i="198"/>
  <c r="D30" i="198"/>
  <c r="N31" i="198"/>
  <c r="D29" i="198"/>
  <c r="K28" i="198"/>
  <c r="D28" i="198"/>
  <c r="D27" i="198"/>
  <c r="N28" i="198"/>
  <c r="D26" i="198"/>
  <c r="K25" i="198"/>
  <c r="D25" i="198"/>
  <c r="D24" i="198"/>
  <c r="N25" i="198"/>
  <c r="D23" i="198"/>
  <c r="K22" i="198"/>
  <c r="D22" i="198"/>
  <c r="D21" i="198"/>
  <c r="N22" i="198"/>
  <c r="D20" i="198"/>
  <c r="K19" i="198"/>
  <c r="D19" i="198"/>
  <c r="J18" i="198"/>
  <c r="D18" i="198"/>
  <c r="J17" i="198"/>
  <c r="D17" i="198"/>
  <c r="K16" i="198"/>
  <c r="J16" i="198"/>
  <c r="D16" i="198"/>
  <c r="J15" i="198"/>
  <c r="D15" i="198"/>
  <c r="J14" i="198"/>
  <c r="D14" i="198"/>
  <c r="K13" i="198"/>
  <c r="J13" i="198"/>
  <c r="D13" i="198"/>
  <c r="J12" i="198"/>
  <c r="D12" i="198"/>
  <c r="J11" i="198"/>
  <c r="D11" i="198"/>
  <c r="K10" i="198"/>
  <c r="J10" i="198"/>
  <c r="D10" i="198"/>
  <c r="J9" i="198"/>
  <c r="D9" i="198"/>
  <c r="J8" i="198"/>
  <c r="D8" i="198"/>
  <c r="K7" i="198"/>
  <c r="J7" i="198"/>
  <c r="D7" i="198"/>
  <c r="J6" i="198"/>
  <c r="D6" i="198"/>
  <c r="J5" i="198"/>
  <c r="D5" i="198"/>
  <c r="A1" i="198"/>
  <c r="D41" i="197"/>
  <c r="K40" i="197"/>
  <c r="D40" i="197"/>
  <c r="F52" i="197" s="1"/>
  <c r="D39" i="197"/>
  <c r="F51" i="197" s="1"/>
  <c r="N40" i="197"/>
  <c r="O43" i="197" s="1"/>
  <c r="D38" i="197"/>
  <c r="F50" i="197" s="1"/>
  <c r="K37" i="197"/>
  <c r="M49" i="197" s="1"/>
  <c r="D37" i="197"/>
  <c r="F49" i="197" s="1"/>
  <c r="D36" i="197"/>
  <c r="F48" i="197" s="1"/>
  <c r="N37" i="197"/>
  <c r="D35" i="197"/>
  <c r="F47" i="197" s="1"/>
  <c r="K34" i="197"/>
  <c r="M46" i="197" s="1"/>
  <c r="D34" i="197"/>
  <c r="F46" i="197" s="1"/>
  <c r="D33" i="197"/>
  <c r="F45" i="197" s="1"/>
  <c r="N34" i="197"/>
  <c r="D32" i="197"/>
  <c r="F44" i="197" s="1"/>
  <c r="K31" i="197"/>
  <c r="M43" i="197" s="1"/>
  <c r="D31" i="197"/>
  <c r="F43" i="197" s="1"/>
  <c r="D30" i="197"/>
  <c r="N31" i="197"/>
  <c r="D29" i="197"/>
  <c r="K28" i="197"/>
  <c r="D28" i="197"/>
  <c r="D27" i="197"/>
  <c r="N28" i="197"/>
  <c r="D26" i="197"/>
  <c r="K25" i="197"/>
  <c r="D25" i="197"/>
  <c r="D24" i="197"/>
  <c r="N25" i="197"/>
  <c r="D23" i="197"/>
  <c r="K22" i="197"/>
  <c r="D22" i="197"/>
  <c r="D21" i="197"/>
  <c r="N22" i="197"/>
  <c r="D20" i="197"/>
  <c r="K19" i="197"/>
  <c r="D19" i="197"/>
  <c r="J18" i="197"/>
  <c r="D18" i="197"/>
  <c r="J17" i="197"/>
  <c r="D17" i="197"/>
  <c r="K16" i="197"/>
  <c r="J16" i="197"/>
  <c r="D16" i="197"/>
  <c r="J15" i="197"/>
  <c r="D15" i="197"/>
  <c r="J14" i="197"/>
  <c r="D14" i="197"/>
  <c r="K13" i="197"/>
  <c r="J13" i="197"/>
  <c r="D13" i="197"/>
  <c r="J12" i="197"/>
  <c r="D12" i="197"/>
  <c r="J11" i="197"/>
  <c r="D11" i="197"/>
  <c r="K10" i="197"/>
  <c r="J10" i="197"/>
  <c r="D10" i="197"/>
  <c r="J9" i="197"/>
  <c r="D9" i="197"/>
  <c r="J8" i="197"/>
  <c r="D8" i="197"/>
  <c r="K7" i="197"/>
  <c r="J7" i="197"/>
  <c r="D7" i="197"/>
  <c r="J6" i="197"/>
  <c r="D6" i="197"/>
  <c r="J5" i="197"/>
  <c r="D5" i="197"/>
  <c r="A1" i="197"/>
  <c r="D41" i="196"/>
  <c r="K40" i="196"/>
  <c r="D40" i="196"/>
  <c r="F52" i="196" s="1"/>
  <c r="D39" i="196"/>
  <c r="F51" i="196" s="1"/>
  <c r="N40" i="196"/>
  <c r="O43" i="196" s="1"/>
  <c r="D38" i="196"/>
  <c r="F50" i="196" s="1"/>
  <c r="K37" i="196"/>
  <c r="M49" i="196" s="1"/>
  <c r="D37" i="196"/>
  <c r="F49" i="196" s="1"/>
  <c r="D36" i="196"/>
  <c r="F48" i="196" s="1"/>
  <c r="N37" i="196"/>
  <c r="D35" i="196"/>
  <c r="F47" i="196" s="1"/>
  <c r="K34" i="196"/>
  <c r="M46" i="196" s="1"/>
  <c r="D34" i="196"/>
  <c r="F46" i="196" s="1"/>
  <c r="D33" i="196"/>
  <c r="F45" i="196" s="1"/>
  <c r="N34" i="196"/>
  <c r="D32" i="196"/>
  <c r="F44" i="196" s="1"/>
  <c r="K31" i="196"/>
  <c r="M43" i="196" s="1"/>
  <c r="D31" i="196"/>
  <c r="F43" i="196" s="1"/>
  <c r="D30" i="196"/>
  <c r="N31" i="196"/>
  <c r="D29" i="196"/>
  <c r="K28" i="196"/>
  <c r="D28" i="196"/>
  <c r="D27" i="196"/>
  <c r="N28" i="196"/>
  <c r="D26" i="196"/>
  <c r="K25" i="196"/>
  <c r="D25" i="196"/>
  <c r="D24" i="196"/>
  <c r="N25" i="196"/>
  <c r="D23" i="196"/>
  <c r="K22" i="196"/>
  <c r="D22" i="196"/>
  <c r="D21" i="196"/>
  <c r="N22" i="196"/>
  <c r="D20" i="196"/>
  <c r="K19" i="196"/>
  <c r="D19" i="196"/>
  <c r="J18" i="196"/>
  <c r="D18" i="196"/>
  <c r="J17" i="196"/>
  <c r="D17" i="196"/>
  <c r="K16" i="196"/>
  <c r="J16" i="196"/>
  <c r="D16" i="196"/>
  <c r="J15" i="196"/>
  <c r="D15" i="196"/>
  <c r="J14" i="196"/>
  <c r="D14" i="196"/>
  <c r="K13" i="196"/>
  <c r="J13" i="196"/>
  <c r="D13" i="196"/>
  <c r="J12" i="196"/>
  <c r="D12" i="196"/>
  <c r="J11" i="196"/>
  <c r="D11" i="196"/>
  <c r="K10" i="196"/>
  <c r="J10" i="196"/>
  <c r="D10" i="196"/>
  <c r="J9" i="196"/>
  <c r="D9" i="196"/>
  <c r="J8" i="196"/>
  <c r="D8" i="196"/>
  <c r="K7" i="196"/>
  <c r="J7" i="196"/>
  <c r="D7" i="196"/>
  <c r="J6" i="196"/>
  <c r="D6" i="196"/>
  <c r="J5" i="196"/>
  <c r="D5" i="196"/>
  <c r="A1" i="196"/>
  <c r="D41" i="195"/>
  <c r="K40" i="195"/>
  <c r="D40" i="195"/>
  <c r="F52" i="195" s="1"/>
  <c r="D39" i="195"/>
  <c r="F51" i="195" s="1"/>
  <c r="N40" i="195"/>
  <c r="O43" i="195" s="1"/>
  <c r="D38" i="195"/>
  <c r="F50" i="195" s="1"/>
  <c r="K37" i="195"/>
  <c r="M49" i="195" s="1"/>
  <c r="D37" i="195"/>
  <c r="F49" i="195" s="1"/>
  <c r="D36" i="195"/>
  <c r="F48" i="195" s="1"/>
  <c r="N37" i="195"/>
  <c r="D35" i="195"/>
  <c r="F47" i="195" s="1"/>
  <c r="K34" i="195"/>
  <c r="M46" i="195" s="1"/>
  <c r="D34" i="195"/>
  <c r="F46" i="195" s="1"/>
  <c r="D33" i="195"/>
  <c r="F45" i="195" s="1"/>
  <c r="N34" i="195"/>
  <c r="D32" i="195"/>
  <c r="F44" i="195" s="1"/>
  <c r="K31" i="195"/>
  <c r="M43" i="195" s="1"/>
  <c r="D31" i="195"/>
  <c r="F43" i="195" s="1"/>
  <c r="D30" i="195"/>
  <c r="F42" i="195" s="1"/>
  <c r="N31" i="195"/>
  <c r="D29" i="195"/>
  <c r="K28" i="195"/>
  <c r="D28" i="195"/>
  <c r="D27" i="195"/>
  <c r="N28" i="195"/>
  <c r="D26" i="195"/>
  <c r="K25" i="195"/>
  <c r="D25" i="195"/>
  <c r="D24" i="195"/>
  <c r="N25" i="195"/>
  <c r="D23" i="195"/>
  <c r="K22" i="195"/>
  <c r="D22" i="195"/>
  <c r="D21" i="195"/>
  <c r="N22" i="195"/>
  <c r="D20" i="195"/>
  <c r="K19" i="195"/>
  <c r="D19" i="195"/>
  <c r="J18" i="195"/>
  <c r="D18" i="195"/>
  <c r="J17" i="195"/>
  <c r="D17" i="195"/>
  <c r="K16" i="195"/>
  <c r="J16" i="195"/>
  <c r="D16" i="195"/>
  <c r="J15" i="195"/>
  <c r="D15" i="195"/>
  <c r="J14" i="195"/>
  <c r="D14" i="195"/>
  <c r="K13" i="195"/>
  <c r="J13" i="195"/>
  <c r="D13" i="195"/>
  <c r="J12" i="195"/>
  <c r="D12" i="195"/>
  <c r="J11" i="195"/>
  <c r="D11" i="195"/>
  <c r="K10" i="195"/>
  <c r="J10" i="195"/>
  <c r="D10" i="195"/>
  <c r="J9" i="195"/>
  <c r="D9" i="195"/>
  <c r="J8" i="195"/>
  <c r="D8" i="195"/>
  <c r="K7" i="195"/>
  <c r="J7" i="195"/>
  <c r="D7" i="195"/>
  <c r="J6" i="195"/>
  <c r="D6" i="195"/>
  <c r="J5" i="195"/>
  <c r="D5" i="195"/>
  <c r="A1" i="195"/>
  <c r="D41" i="194"/>
  <c r="K40" i="194"/>
  <c r="D40" i="194"/>
  <c r="F52" i="194" s="1"/>
  <c r="D39" i="194"/>
  <c r="F51" i="194" s="1"/>
  <c r="N40" i="194"/>
  <c r="O43" i="194" s="1"/>
  <c r="D38" i="194"/>
  <c r="F50" i="194" s="1"/>
  <c r="K37" i="194"/>
  <c r="M49" i="194" s="1"/>
  <c r="D37" i="194"/>
  <c r="F49" i="194" s="1"/>
  <c r="D36" i="194"/>
  <c r="F48" i="194" s="1"/>
  <c r="N37" i="194"/>
  <c r="D35" i="194"/>
  <c r="F47" i="194" s="1"/>
  <c r="K34" i="194"/>
  <c r="M46" i="194" s="1"/>
  <c r="D34" i="194"/>
  <c r="F46" i="194" s="1"/>
  <c r="D33" i="194"/>
  <c r="F45" i="194" s="1"/>
  <c r="N34" i="194"/>
  <c r="D32" i="194"/>
  <c r="K31" i="194"/>
  <c r="D31" i="194"/>
  <c r="D30" i="194"/>
  <c r="F42" i="194" s="1"/>
  <c r="N31" i="194"/>
  <c r="D29" i="194"/>
  <c r="K28" i="194"/>
  <c r="D28" i="194"/>
  <c r="D27" i="194"/>
  <c r="N28" i="194"/>
  <c r="D26" i="194"/>
  <c r="K25" i="194"/>
  <c r="D25" i="194"/>
  <c r="D24" i="194"/>
  <c r="N25" i="194"/>
  <c r="D23" i="194"/>
  <c r="K22" i="194"/>
  <c r="D22" i="194"/>
  <c r="D21" i="194"/>
  <c r="D20" i="194"/>
  <c r="K19" i="194"/>
  <c r="D19" i="194"/>
  <c r="J18" i="194"/>
  <c r="D18" i="194"/>
  <c r="J17" i="194"/>
  <c r="D17" i="194"/>
  <c r="K16" i="194"/>
  <c r="J16" i="194"/>
  <c r="D16" i="194"/>
  <c r="J15" i="194"/>
  <c r="D15" i="194"/>
  <c r="J14" i="194"/>
  <c r="D14" i="194"/>
  <c r="K13" i="194"/>
  <c r="J13" i="194"/>
  <c r="D13" i="194"/>
  <c r="J12" i="194"/>
  <c r="D12" i="194"/>
  <c r="F24" i="194" s="1"/>
  <c r="J11" i="194"/>
  <c r="D11" i="194"/>
  <c r="F23" i="194" s="1"/>
  <c r="K10" i="194"/>
  <c r="J10" i="194"/>
  <c r="D10" i="194"/>
  <c r="J9" i="194"/>
  <c r="D9" i="194"/>
  <c r="J8" i="194"/>
  <c r="D8" i="194"/>
  <c r="K7" i="194"/>
  <c r="J7" i="194"/>
  <c r="D7" i="194"/>
  <c r="J6" i="194"/>
  <c r="D6" i="194"/>
  <c r="J5" i="194"/>
  <c r="D5" i="194"/>
  <c r="A1" i="194"/>
  <c r="D41" i="193"/>
  <c r="K40" i="193"/>
  <c r="N40" i="193"/>
  <c r="D40" i="193"/>
  <c r="F52" i="193" s="1"/>
  <c r="D39" i="193"/>
  <c r="F51" i="193" s="1"/>
  <c r="D38" i="193"/>
  <c r="F50" i="193" s="1"/>
  <c r="K37" i="193"/>
  <c r="M49" i="193" s="1"/>
  <c r="N37" i="193"/>
  <c r="D37" i="193"/>
  <c r="F49" i="193" s="1"/>
  <c r="D36" i="193"/>
  <c r="F48" i="193" s="1"/>
  <c r="D35" i="193"/>
  <c r="F47" i="193" s="1"/>
  <c r="K34" i="193"/>
  <c r="M46" i="193" s="1"/>
  <c r="N34" i="193"/>
  <c r="D34" i="193"/>
  <c r="F46" i="193" s="1"/>
  <c r="D33" i="193"/>
  <c r="F45" i="193" s="1"/>
  <c r="D32" i="193"/>
  <c r="F44" i="193" s="1"/>
  <c r="K31" i="193"/>
  <c r="M43" i="193" s="1"/>
  <c r="N31" i="193"/>
  <c r="D31" i="193"/>
  <c r="D30" i="193"/>
  <c r="F42" i="193" s="1"/>
  <c r="D29" i="193"/>
  <c r="K28" i="193"/>
  <c r="N28" i="193"/>
  <c r="D28" i="193"/>
  <c r="D27" i="193"/>
  <c r="D26" i="193"/>
  <c r="K25" i="193"/>
  <c r="N25" i="193"/>
  <c r="D25" i="193"/>
  <c r="D24" i="193"/>
  <c r="D23" i="193"/>
  <c r="K22" i="193"/>
  <c r="N22" i="193"/>
  <c r="D22" i="193"/>
  <c r="D21" i="193"/>
  <c r="D20" i="193"/>
  <c r="K19" i="193"/>
  <c r="D19" i="193"/>
  <c r="J18" i="193"/>
  <c r="D18" i="193"/>
  <c r="J17" i="193"/>
  <c r="D17" i="193"/>
  <c r="K16" i="193"/>
  <c r="J16" i="193"/>
  <c r="D16" i="193"/>
  <c r="J15" i="193"/>
  <c r="D15" i="193"/>
  <c r="J14" i="193"/>
  <c r="D14" i="193"/>
  <c r="K13" i="193"/>
  <c r="J13" i="193"/>
  <c r="D13" i="193"/>
  <c r="J12" i="193"/>
  <c r="D12" i="193"/>
  <c r="J11" i="193"/>
  <c r="D11" i="193"/>
  <c r="K10" i="193"/>
  <c r="J10" i="193"/>
  <c r="D10" i="193"/>
  <c r="J9" i="193"/>
  <c r="D9" i="193"/>
  <c r="J8" i="193"/>
  <c r="D8" i="193"/>
  <c r="K7" i="193"/>
  <c r="J7" i="193"/>
  <c r="D7" i="193"/>
  <c r="J6" i="193"/>
  <c r="D6" i="193"/>
  <c r="J5" i="193"/>
  <c r="D5" i="193"/>
  <c r="A1" i="193"/>
  <c r="J30" i="192"/>
  <c r="D30" i="192"/>
  <c r="J29" i="192"/>
  <c r="D29" i="192"/>
  <c r="K28" i="192"/>
  <c r="J28" i="192"/>
  <c r="D28" i="192"/>
  <c r="J27" i="192"/>
  <c r="D27" i="192"/>
  <c r="J26" i="192"/>
  <c r="D26" i="192"/>
  <c r="K25" i="192"/>
  <c r="J25" i="192"/>
  <c r="D25" i="192"/>
  <c r="J24" i="192"/>
  <c r="D24" i="192"/>
  <c r="J23" i="192"/>
  <c r="D23" i="192"/>
  <c r="K22" i="192"/>
  <c r="J22" i="192"/>
  <c r="D22" i="192"/>
  <c r="J21" i="192"/>
  <c r="D21" i="192"/>
  <c r="J20" i="192"/>
  <c r="D20" i="192"/>
  <c r="K19" i="192"/>
  <c r="J19" i="192"/>
  <c r="D19" i="192"/>
  <c r="J18" i="192"/>
  <c r="D18" i="192"/>
  <c r="J17" i="192"/>
  <c r="N19" i="192" s="1"/>
  <c r="D17" i="192"/>
  <c r="K16" i="192"/>
  <c r="J16" i="192"/>
  <c r="D16" i="192"/>
  <c r="J15" i="192"/>
  <c r="D15" i="192"/>
  <c r="J14" i="192"/>
  <c r="D14" i="192"/>
  <c r="K13" i="192"/>
  <c r="J13" i="192"/>
  <c r="D13" i="192"/>
  <c r="J12" i="192"/>
  <c r="D12" i="192"/>
  <c r="J11" i="192"/>
  <c r="D11" i="192"/>
  <c r="K10" i="192"/>
  <c r="J10" i="192"/>
  <c r="D10" i="192"/>
  <c r="J9" i="192"/>
  <c r="D9" i="192"/>
  <c r="J8" i="192"/>
  <c r="D8" i="192"/>
  <c r="K7" i="192"/>
  <c r="J7" i="192"/>
  <c r="D7" i="192"/>
  <c r="J6" i="192"/>
  <c r="D6" i="192"/>
  <c r="J5" i="192"/>
  <c r="D5" i="192"/>
  <c r="D41" i="191"/>
  <c r="K40" i="191"/>
  <c r="D40" i="191"/>
  <c r="F52" i="191" s="1"/>
  <c r="D39" i="191"/>
  <c r="F51" i="191" s="1"/>
  <c r="N40" i="191"/>
  <c r="O43" i="191" s="1"/>
  <c r="D38" i="191"/>
  <c r="F50" i="191" s="1"/>
  <c r="K37" i="191"/>
  <c r="M49" i="191" s="1"/>
  <c r="D37" i="191"/>
  <c r="F49" i="191" s="1"/>
  <c r="D36" i="191"/>
  <c r="F48" i="191" s="1"/>
  <c r="N37" i="191"/>
  <c r="D35" i="191"/>
  <c r="F47" i="191" s="1"/>
  <c r="K34" i="191"/>
  <c r="M46" i="191" s="1"/>
  <c r="D34" i="191"/>
  <c r="F46" i="191" s="1"/>
  <c r="D33" i="191"/>
  <c r="F45" i="191" s="1"/>
  <c r="N34" i="191"/>
  <c r="D32" i="191"/>
  <c r="F44" i="191" s="1"/>
  <c r="K31" i="191"/>
  <c r="M43" i="191" s="1"/>
  <c r="D31" i="191"/>
  <c r="D30" i="191"/>
  <c r="F42" i="191" s="1"/>
  <c r="N31" i="191"/>
  <c r="D29" i="191"/>
  <c r="K28" i="191"/>
  <c r="D28" i="191"/>
  <c r="D27" i="191"/>
  <c r="N28" i="191"/>
  <c r="D26" i="191"/>
  <c r="K25" i="191"/>
  <c r="D25" i="191"/>
  <c r="D24" i="191"/>
  <c r="N25" i="191"/>
  <c r="D23" i="191"/>
  <c r="K22" i="191"/>
  <c r="D22" i="191"/>
  <c r="D21" i="191"/>
  <c r="N22" i="191"/>
  <c r="D20" i="191"/>
  <c r="K19" i="191"/>
  <c r="D19" i="191"/>
  <c r="J18" i="191"/>
  <c r="D18" i="191"/>
  <c r="J17" i="191"/>
  <c r="D17" i="191"/>
  <c r="K16" i="191"/>
  <c r="J16" i="191"/>
  <c r="D16" i="191"/>
  <c r="J15" i="191"/>
  <c r="D15" i="191"/>
  <c r="J14" i="191"/>
  <c r="D14" i="191"/>
  <c r="K13" i="191"/>
  <c r="J13" i="191"/>
  <c r="D13" i="191"/>
  <c r="J12" i="191"/>
  <c r="D12" i="191"/>
  <c r="J11" i="191"/>
  <c r="D11" i="191"/>
  <c r="K10" i="191"/>
  <c r="J10" i="191"/>
  <c r="D10" i="191"/>
  <c r="J9" i="191"/>
  <c r="D9" i="191"/>
  <c r="J8" i="191"/>
  <c r="D8" i="191"/>
  <c r="K7" i="191"/>
  <c r="J7" i="191"/>
  <c r="D7" i="191"/>
  <c r="J6" i="191"/>
  <c r="D6" i="191"/>
  <c r="J5" i="191"/>
  <c r="D5" i="191"/>
  <c r="A1" i="191"/>
  <c r="D41" i="190"/>
  <c r="K40" i="190"/>
  <c r="M52" i="190" s="1"/>
  <c r="D40" i="190"/>
  <c r="F52" i="190" s="1"/>
  <c r="D39" i="190"/>
  <c r="F51" i="190" s="1"/>
  <c r="N40" i="190"/>
  <c r="O43" i="190" s="1"/>
  <c r="D38" i="190"/>
  <c r="F50" i="190" s="1"/>
  <c r="K37" i="190"/>
  <c r="M49" i="190" s="1"/>
  <c r="D37" i="190"/>
  <c r="F49" i="190" s="1"/>
  <c r="D36" i="190"/>
  <c r="F48" i="190" s="1"/>
  <c r="N37" i="190"/>
  <c r="D35" i="190"/>
  <c r="F47" i="190" s="1"/>
  <c r="K34" i="190"/>
  <c r="M46" i="190" s="1"/>
  <c r="D34" i="190"/>
  <c r="F46" i="190" s="1"/>
  <c r="D33" i="190"/>
  <c r="F45" i="190" s="1"/>
  <c r="N34" i="190"/>
  <c r="D32" i="190"/>
  <c r="K31" i="190"/>
  <c r="D31" i="190"/>
  <c r="D30" i="190"/>
  <c r="F42" i="190" s="1"/>
  <c r="N31" i="190"/>
  <c r="D29" i="190"/>
  <c r="K28" i="190"/>
  <c r="D28" i="190"/>
  <c r="D27" i="190"/>
  <c r="N28" i="190"/>
  <c r="D26" i="190"/>
  <c r="K25" i="190"/>
  <c r="D25" i="190"/>
  <c r="D24" i="190"/>
  <c r="N25" i="190"/>
  <c r="D23" i="190"/>
  <c r="K22" i="190"/>
  <c r="D22" i="190"/>
  <c r="D21" i="190"/>
  <c r="N22" i="190"/>
  <c r="D20" i="190"/>
  <c r="K19" i="190"/>
  <c r="D19" i="190"/>
  <c r="J18" i="190"/>
  <c r="D18" i="190"/>
  <c r="J17" i="190"/>
  <c r="D17" i="190"/>
  <c r="K16" i="190"/>
  <c r="J16" i="190"/>
  <c r="D16" i="190"/>
  <c r="J15" i="190"/>
  <c r="D15" i="190"/>
  <c r="J14" i="190"/>
  <c r="D14" i="190"/>
  <c r="K13" i="190"/>
  <c r="J13" i="190"/>
  <c r="D13" i="190"/>
  <c r="J12" i="190"/>
  <c r="D12" i="190"/>
  <c r="J11" i="190"/>
  <c r="D11" i="190"/>
  <c r="K10" i="190"/>
  <c r="J10" i="190"/>
  <c r="D10" i="190"/>
  <c r="J9" i="190"/>
  <c r="D9" i="190"/>
  <c r="J8" i="190"/>
  <c r="D8" i="190"/>
  <c r="K7" i="190"/>
  <c r="J7" i="190"/>
  <c r="D7" i="190"/>
  <c r="J6" i="190"/>
  <c r="D6" i="190"/>
  <c r="J5" i="190"/>
  <c r="D5" i="190"/>
  <c r="A1" i="190"/>
  <c r="D41" i="189"/>
  <c r="N40" i="189"/>
  <c r="O43" i="189" s="1"/>
  <c r="K40" i="189"/>
  <c r="M52" i="189" s="1"/>
  <c r="D40" i="189"/>
  <c r="F52" i="189" s="1"/>
  <c r="D39" i="189"/>
  <c r="F51" i="189" s="1"/>
  <c r="D38" i="189"/>
  <c r="F50" i="189" s="1"/>
  <c r="N37" i="189"/>
  <c r="K37" i="189"/>
  <c r="M49" i="189" s="1"/>
  <c r="D37" i="189"/>
  <c r="F49" i="189" s="1"/>
  <c r="D36" i="189"/>
  <c r="D35" i="189"/>
  <c r="F47" i="189" s="1"/>
  <c r="K34" i="189"/>
  <c r="M46" i="189" s="1"/>
  <c r="N34" i="189"/>
  <c r="D34" i="189"/>
  <c r="F46" i="189" s="1"/>
  <c r="D33" i="189"/>
  <c r="F45" i="189" s="1"/>
  <c r="D32" i="189"/>
  <c r="K31" i="189"/>
  <c r="M43" i="189" s="1"/>
  <c r="N31" i="189"/>
  <c r="D31" i="189"/>
  <c r="F43" i="189" s="1"/>
  <c r="D30" i="189"/>
  <c r="D29" i="189"/>
  <c r="N28" i="189"/>
  <c r="K28" i="189"/>
  <c r="D28" i="189"/>
  <c r="D27" i="189"/>
  <c r="D26" i="189"/>
  <c r="N25" i="189"/>
  <c r="K25" i="189"/>
  <c r="D25" i="189"/>
  <c r="D24" i="189"/>
  <c r="D23" i="189"/>
  <c r="K22" i="189"/>
  <c r="N22" i="189"/>
  <c r="D22" i="189"/>
  <c r="D21" i="189"/>
  <c r="D20" i="189"/>
  <c r="K19" i="189"/>
  <c r="D19" i="189"/>
  <c r="J18" i="189"/>
  <c r="D18" i="189"/>
  <c r="J17" i="189"/>
  <c r="D17" i="189"/>
  <c r="K16" i="189"/>
  <c r="J16" i="189"/>
  <c r="D16" i="189"/>
  <c r="J15" i="189"/>
  <c r="D15" i="189"/>
  <c r="J14" i="189"/>
  <c r="D14" i="189"/>
  <c r="K13" i="189"/>
  <c r="J13" i="189"/>
  <c r="D13" i="189"/>
  <c r="J12" i="189"/>
  <c r="D12" i="189"/>
  <c r="J11" i="189"/>
  <c r="D11" i="189"/>
  <c r="K10" i="189"/>
  <c r="J10" i="189"/>
  <c r="D10" i="189"/>
  <c r="J9" i="189"/>
  <c r="D9" i="189"/>
  <c r="J8" i="189"/>
  <c r="D8" i="189"/>
  <c r="K7" i="189"/>
  <c r="J7" i="189"/>
  <c r="D7" i="189"/>
  <c r="J6" i="189"/>
  <c r="D6" i="189"/>
  <c r="J5" i="189"/>
  <c r="D5" i="189"/>
  <c r="A1" i="189"/>
  <c r="D41" i="188"/>
  <c r="K40" i="188"/>
  <c r="D40" i="188"/>
  <c r="F52" i="188" s="1"/>
  <c r="D39" i="188"/>
  <c r="F51" i="188" s="1"/>
  <c r="D38" i="188"/>
  <c r="F50" i="188" s="1"/>
  <c r="K37" i="188"/>
  <c r="M49" i="188" s="1"/>
  <c r="D37" i="188"/>
  <c r="F49" i="188" s="1"/>
  <c r="D36" i="188"/>
  <c r="F48" i="188" s="1"/>
  <c r="N37" i="188"/>
  <c r="D35" i="188"/>
  <c r="F47" i="188" s="1"/>
  <c r="K34" i="188"/>
  <c r="M46" i="188" s="1"/>
  <c r="D34" i="188"/>
  <c r="F46" i="188" s="1"/>
  <c r="D33" i="188"/>
  <c r="F45" i="188" s="1"/>
  <c r="D32" i="188"/>
  <c r="F44" i="188" s="1"/>
  <c r="K31" i="188"/>
  <c r="M43" i="188" s="1"/>
  <c r="D31" i="188"/>
  <c r="F43" i="188" s="1"/>
  <c r="D30" i="188"/>
  <c r="F42" i="188" s="1"/>
  <c r="D29" i="188"/>
  <c r="K28" i="188"/>
  <c r="D28" i="188"/>
  <c r="D27" i="188"/>
  <c r="D26" i="188"/>
  <c r="K25" i="188"/>
  <c r="D25" i="188"/>
  <c r="D24" i="188"/>
  <c r="D23" i="188"/>
  <c r="K22" i="188"/>
  <c r="D22" i="188"/>
  <c r="D21" i="188"/>
  <c r="D20" i="188"/>
  <c r="K19" i="188"/>
  <c r="D19" i="188"/>
  <c r="J18" i="188"/>
  <c r="D18" i="188"/>
  <c r="J17" i="188"/>
  <c r="D17" i="188"/>
  <c r="K16" i="188"/>
  <c r="J16" i="188"/>
  <c r="D16" i="188"/>
  <c r="J15" i="188"/>
  <c r="D15" i="188"/>
  <c r="J14" i="188"/>
  <c r="D14" i="188"/>
  <c r="K13" i="188"/>
  <c r="J13" i="188"/>
  <c r="D13" i="188"/>
  <c r="J12" i="188"/>
  <c r="D12" i="188"/>
  <c r="J11" i="188"/>
  <c r="D11" i="188"/>
  <c r="K10" i="188"/>
  <c r="J10" i="188"/>
  <c r="D10" i="188"/>
  <c r="J9" i="188"/>
  <c r="D9" i="188"/>
  <c r="J8" i="188"/>
  <c r="D8" i="188"/>
  <c r="K7" i="188"/>
  <c r="J7" i="188"/>
  <c r="D7" i="188"/>
  <c r="J6" i="188"/>
  <c r="D6" i="188"/>
  <c r="J5" i="188"/>
  <c r="D5" i="188"/>
  <c r="D41" i="187"/>
  <c r="K40" i="187"/>
  <c r="D40" i="187"/>
  <c r="F52" i="187" s="1"/>
  <c r="D39" i="187"/>
  <c r="F51" i="187" s="1"/>
  <c r="N40" i="187"/>
  <c r="O43" i="187" s="1"/>
  <c r="D38" i="187"/>
  <c r="F50" i="187" s="1"/>
  <c r="K37" i="187"/>
  <c r="M49" i="187" s="1"/>
  <c r="D37" i="187"/>
  <c r="F49" i="187" s="1"/>
  <c r="D36" i="187"/>
  <c r="F48" i="187" s="1"/>
  <c r="N37" i="187"/>
  <c r="D35" i="187"/>
  <c r="F47" i="187" s="1"/>
  <c r="K34" i="187"/>
  <c r="M46" i="187" s="1"/>
  <c r="D34" i="187"/>
  <c r="F46" i="187" s="1"/>
  <c r="D33" i="187"/>
  <c r="F45" i="187" s="1"/>
  <c r="N34" i="187"/>
  <c r="D32" i="187"/>
  <c r="F44" i="187" s="1"/>
  <c r="K31" i="187"/>
  <c r="D31" i="187"/>
  <c r="F43" i="187" s="1"/>
  <c r="D30" i="187"/>
  <c r="F42" i="187" s="1"/>
  <c r="N31" i="187"/>
  <c r="D29" i="187"/>
  <c r="K28" i="187"/>
  <c r="D28" i="187"/>
  <c r="D27" i="187"/>
  <c r="N28" i="187"/>
  <c r="D26" i="187"/>
  <c r="K25" i="187"/>
  <c r="D25" i="187"/>
  <c r="D24" i="187"/>
  <c r="N25" i="187"/>
  <c r="D23" i="187"/>
  <c r="K22" i="187"/>
  <c r="D22" i="187"/>
  <c r="D21" i="187"/>
  <c r="N22" i="187"/>
  <c r="D20" i="187"/>
  <c r="K19" i="187"/>
  <c r="D19" i="187"/>
  <c r="J18" i="187"/>
  <c r="D18" i="187"/>
  <c r="J17" i="187"/>
  <c r="D17" i="187"/>
  <c r="K16" i="187"/>
  <c r="J16" i="187"/>
  <c r="D16" i="187"/>
  <c r="J15" i="187"/>
  <c r="D15" i="187"/>
  <c r="J14" i="187"/>
  <c r="D14" i="187"/>
  <c r="K13" i="187"/>
  <c r="J13" i="187"/>
  <c r="D13" i="187"/>
  <c r="J12" i="187"/>
  <c r="D12" i="187"/>
  <c r="J11" i="187"/>
  <c r="D11" i="187"/>
  <c r="K10" i="187"/>
  <c r="J10" i="187"/>
  <c r="D10" i="187"/>
  <c r="J9" i="187"/>
  <c r="D9" i="187"/>
  <c r="J8" i="187"/>
  <c r="D8" i="187"/>
  <c r="K7" i="187"/>
  <c r="J7" i="187"/>
  <c r="D7" i="187"/>
  <c r="J6" i="187"/>
  <c r="D6" i="187"/>
  <c r="J5" i="187"/>
  <c r="D5" i="187"/>
  <c r="A1" i="187"/>
  <c r="D41" i="186"/>
  <c r="F53" i="186" s="1"/>
  <c r="K40" i="186"/>
  <c r="D40" i="186"/>
  <c r="F52" i="186" s="1"/>
  <c r="D39" i="186"/>
  <c r="F51" i="186" s="1"/>
  <c r="N40" i="186"/>
  <c r="O43" i="186" s="1"/>
  <c r="D38" i="186"/>
  <c r="F50" i="186" s="1"/>
  <c r="K37" i="186"/>
  <c r="M49" i="186" s="1"/>
  <c r="D37" i="186"/>
  <c r="F49" i="186" s="1"/>
  <c r="D36" i="186"/>
  <c r="F48" i="186" s="1"/>
  <c r="N37" i="186"/>
  <c r="D35" i="186"/>
  <c r="F47" i="186" s="1"/>
  <c r="K34" i="186"/>
  <c r="M46" i="186" s="1"/>
  <c r="D34" i="186"/>
  <c r="F46" i="186" s="1"/>
  <c r="D33" i="186"/>
  <c r="F45" i="186" s="1"/>
  <c r="N34" i="186"/>
  <c r="D32" i="186"/>
  <c r="F44" i="186" s="1"/>
  <c r="K31" i="186"/>
  <c r="D31" i="186"/>
  <c r="D30" i="186"/>
  <c r="F42" i="186" s="1"/>
  <c r="N31" i="186"/>
  <c r="D29" i="186"/>
  <c r="K28" i="186"/>
  <c r="D28" i="186"/>
  <c r="D27" i="186"/>
  <c r="N28" i="186"/>
  <c r="D26" i="186"/>
  <c r="K25" i="186"/>
  <c r="D25" i="186"/>
  <c r="D24" i="186"/>
  <c r="N25" i="186"/>
  <c r="D23" i="186"/>
  <c r="K22" i="186"/>
  <c r="D22" i="186"/>
  <c r="D21" i="186"/>
  <c r="N22" i="186"/>
  <c r="D20" i="186"/>
  <c r="K19" i="186"/>
  <c r="D19" i="186"/>
  <c r="J18" i="186"/>
  <c r="D18" i="186"/>
  <c r="J17" i="186"/>
  <c r="D17" i="186"/>
  <c r="K16" i="186"/>
  <c r="J16" i="186"/>
  <c r="D16" i="186"/>
  <c r="J15" i="186"/>
  <c r="D15" i="186"/>
  <c r="J14" i="186"/>
  <c r="D14" i="186"/>
  <c r="K13" i="186"/>
  <c r="J13" i="186"/>
  <c r="D13" i="186"/>
  <c r="J12" i="186"/>
  <c r="D12" i="186"/>
  <c r="J11" i="186"/>
  <c r="D11" i="186"/>
  <c r="K10" i="186"/>
  <c r="J10" i="186"/>
  <c r="D10" i="186"/>
  <c r="J9" i="186"/>
  <c r="D9" i="186"/>
  <c r="J8" i="186"/>
  <c r="D8" i="186"/>
  <c r="K7" i="186"/>
  <c r="J7" i="186"/>
  <c r="D7" i="186"/>
  <c r="J6" i="186"/>
  <c r="D6" i="186"/>
  <c r="J5" i="186"/>
  <c r="D5" i="186"/>
  <c r="A1" i="186"/>
  <c r="D41" i="185"/>
  <c r="F53" i="185" s="1"/>
  <c r="N40" i="185"/>
  <c r="O43" i="185" s="1"/>
  <c r="K40" i="185"/>
  <c r="D40" i="185"/>
  <c r="F52" i="185" s="1"/>
  <c r="D39" i="185"/>
  <c r="F51" i="185" s="1"/>
  <c r="D38" i="185"/>
  <c r="F50" i="185" s="1"/>
  <c r="N37" i="185"/>
  <c r="K37" i="185"/>
  <c r="M49" i="185" s="1"/>
  <c r="D37" i="185"/>
  <c r="F49" i="185" s="1"/>
  <c r="D36" i="185"/>
  <c r="F48" i="185" s="1"/>
  <c r="D35" i="185"/>
  <c r="F47" i="185" s="1"/>
  <c r="K34" i="185"/>
  <c r="M46" i="185" s="1"/>
  <c r="N34" i="185"/>
  <c r="D34" i="185"/>
  <c r="F46" i="185" s="1"/>
  <c r="D33" i="185"/>
  <c r="F45" i="185" s="1"/>
  <c r="D32" i="185"/>
  <c r="K31" i="185"/>
  <c r="M43" i="185" s="1"/>
  <c r="N31" i="185"/>
  <c r="D31" i="185"/>
  <c r="F43" i="185" s="1"/>
  <c r="D30" i="185"/>
  <c r="D29" i="185"/>
  <c r="N28" i="185"/>
  <c r="K28" i="185"/>
  <c r="D28" i="185"/>
  <c r="D27" i="185"/>
  <c r="D26" i="185"/>
  <c r="N25" i="185"/>
  <c r="K25" i="185"/>
  <c r="D25" i="185"/>
  <c r="D24" i="185"/>
  <c r="D23" i="185"/>
  <c r="K22" i="185"/>
  <c r="N22" i="185"/>
  <c r="D22" i="185"/>
  <c r="D21" i="185"/>
  <c r="D20" i="185"/>
  <c r="K19" i="185"/>
  <c r="D19" i="185"/>
  <c r="J18" i="185"/>
  <c r="D18" i="185"/>
  <c r="J17" i="185"/>
  <c r="D17" i="185"/>
  <c r="K16" i="185"/>
  <c r="J16" i="185"/>
  <c r="D16" i="185"/>
  <c r="J15" i="185"/>
  <c r="D15" i="185"/>
  <c r="J14" i="185"/>
  <c r="D14" i="185"/>
  <c r="K13" i="185"/>
  <c r="J13" i="185"/>
  <c r="D13" i="185"/>
  <c r="J12" i="185"/>
  <c r="D12" i="185"/>
  <c r="J11" i="185"/>
  <c r="D11" i="185"/>
  <c r="K10" i="185"/>
  <c r="J10" i="185"/>
  <c r="D10" i="185"/>
  <c r="J9" i="185"/>
  <c r="D9" i="185"/>
  <c r="J8" i="185"/>
  <c r="D8" i="185"/>
  <c r="K7" i="185"/>
  <c r="J7" i="185"/>
  <c r="D7" i="185"/>
  <c r="J6" i="185"/>
  <c r="D6" i="185"/>
  <c r="J5" i="185"/>
  <c r="D5" i="185"/>
  <c r="A1" i="185"/>
  <c r="I41" i="184"/>
  <c r="H41" i="184"/>
  <c r="I40" i="184"/>
  <c r="H40" i="184"/>
  <c r="I39" i="184"/>
  <c r="H39" i="184"/>
  <c r="I38" i="184"/>
  <c r="H38" i="184"/>
  <c r="I37" i="184"/>
  <c r="H37" i="184"/>
  <c r="I36" i="184"/>
  <c r="H36" i="184"/>
  <c r="I35" i="184"/>
  <c r="H35" i="184"/>
  <c r="I34" i="184"/>
  <c r="H34" i="184"/>
  <c r="I33" i="184"/>
  <c r="H33" i="184"/>
  <c r="I32" i="184"/>
  <c r="H32" i="184"/>
  <c r="I31" i="184"/>
  <c r="H31" i="184"/>
  <c r="D31" i="184" s="1"/>
  <c r="F43" i="184" s="1"/>
  <c r="I30" i="184"/>
  <c r="H30" i="184"/>
  <c r="I29" i="184"/>
  <c r="H29" i="184"/>
  <c r="I28" i="184"/>
  <c r="H28" i="184"/>
  <c r="D28" i="184" s="1"/>
  <c r="I27" i="184"/>
  <c r="H27" i="184"/>
  <c r="I26" i="184"/>
  <c r="H26" i="184"/>
  <c r="I25" i="184"/>
  <c r="H25" i="184"/>
  <c r="I24" i="184"/>
  <c r="H24" i="184"/>
  <c r="I23" i="184"/>
  <c r="H23" i="184"/>
  <c r="D23" i="184" s="1"/>
  <c r="I22" i="184"/>
  <c r="H22" i="184"/>
  <c r="D22" i="184" s="1"/>
  <c r="I21" i="184"/>
  <c r="H21" i="184"/>
  <c r="D21" i="184" s="1"/>
  <c r="I20" i="184"/>
  <c r="H20" i="184"/>
  <c r="I19" i="184"/>
  <c r="H19" i="184"/>
  <c r="I18" i="184"/>
  <c r="H18" i="184"/>
  <c r="I17" i="184"/>
  <c r="H17" i="184"/>
  <c r="I16" i="184"/>
  <c r="H16" i="184"/>
  <c r="I15" i="184"/>
  <c r="H15" i="184"/>
  <c r="I14" i="184"/>
  <c r="H14" i="184"/>
  <c r="I13" i="184"/>
  <c r="H13" i="184"/>
  <c r="D13" i="184" s="1"/>
  <c r="I12" i="184"/>
  <c r="H12" i="184"/>
  <c r="I11" i="184"/>
  <c r="H11" i="184"/>
  <c r="I10" i="184"/>
  <c r="H10" i="184"/>
  <c r="D10" i="184" s="1"/>
  <c r="I9" i="184"/>
  <c r="H9" i="184"/>
  <c r="I8" i="184"/>
  <c r="H8" i="184"/>
  <c r="I7" i="184"/>
  <c r="H7" i="184"/>
  <c r="I6" i="184"/>
  <c r="H6" i="184"/>
  <c r="D6" i="184" s="1"/>
  <c r="I5" i="184"/>
  <c r="H5" i="184"/>
  <c r="D5" i="184" s="1"/>
  <c r="A1" i="184"/>
  <c r="D41" i="183"/>
  <c r="K40" i="183"/>
  <c r="N40" i="183"/>
  <c r="O43" i="183" s="1"/>
  <c r="D40" i="183"/>
  <c r="F52" i="183" s="1"/>
  <c r="D39" i="183"/>
  <c r="F51" i="183" s="1"/>
  <c r="D38" i="183"/>
  <c r="F50" i="183" s="1"/>
  <c r="K37" i="183"/>
  <c r="M49" i="183" s="1"/>
  <c r="N37" i="183"/>
  <c r="D37" i="183"/>
  <c r="F49" i="183" s="1"/>
  <c r="D36" i="183"/>
  <c r="F48" i="183" s="1"/>
  <c r="D35" i="183"/>
  <c r="F47" i="183" s="1"/>
  <c r="K34" i="183"/>
  <c r="M46" i="183" s="1"/>
  <c r="N34" i="183"/>
  <c r="D34" i="183"/>
  <c r="F46" i="183" s="1"/>
  <c r="D33" i="183"/>
  <c r="F45" i="183" s="1"/>
  <c r="D32" i="183"/>
  <c r="F44" i="183" s="1"/>
  <c r="K31" i="183"/>
  <c r="M43" i="183" s="1"/>
  <c r="N31" i="183"/>
  <c r="D31" i="183"/>
  <c r="D30" i="183"/>
  <c r="D29" i="183"/>
  <c r="K28" i="183"/>
  <c r="N28" i="183"/>
  <c r="D28" i="183"/>
  <c r="D27" i="183"/>
  <c r="D26" i="183"/>
  <c r="K25" i="183"/>
  <c r="N25" i="183"/>
  <c r="D25" i="183"/>
  <c r="D24" i="183"/>
  <c r="D23" i="183"/>
  <c r="K22" i="183"/>
  <c r="N22" i="183"/>
  <c r="D22" i="183"/>
  <c r="D21" i="183"/>
  <c r="D20" i="183"/>
  <c r="K19" i="183"/>
  <c r="D19" i="183"/>
  <c r="J18" i="183"/>
  <c r="D18" i="183"/>
  <c r="J17" i="183"/>
  <c r="D17" i="183"/>
  <c r="K16" i="183"/>
  <c r="J16" i="183"/>
  <c r="D16" i="183"/>
  <c r="J15" i="183"/>
  <c r="D15" i="183"/>
  <c r="J14" i="183"/>
  <c r="D14" i="183"/>
  <c r="K13" i="183"/>
  <c r="J13" i="183"/>
  <c r="D13" i="183"/>
  <c r="J12" i="183"/>
  <c r="D12" i="183"/>
  <c r="J11" i="183"/>
  <c r="D11" i="183"/>
  <c r="K10" i="183"/>
  <c r="J10" i="183"/>
  <c r="D10" i="183"/>
  <c r="J9" i="183"/>
  <c r="D9" i="183"/>
  <c r="J8" i="183"/>
  <c r="D8" i="183"/>
  <c r="K7" i="183"/>
  <c r="J7" i="183"/>
  <c r="D7" i="183"/>
  <c r="J6" i="183"/>
  <c r="D6" i="183"/>
  <c r="J5" i="183"/>
  <c r="D5" i="183"/>
  <c r="A1" i="183"/>
  <c r="D41" i="182"/>
  <c r="K40" i="182"/>
  <c r="D40" i="182"/>
  <c r="F52" i="182" s="1"/>
  <c r="D39" i="182"/>
  <c r="F51" i="182" s="1"/>
  <c r="N40" i="182"/>
  <c r="O43" i="182" s="1"/>
  <c r="D38" i="182"/>
  <c r="F50" i="182" s="1"/>
  <c r="K37" i="182"/>
  <c r="M49" i="182" s="1"/>
  <c r="D37" i="182"/>
  <c r="F49" i="182" s="1"/>
  <c r="D36" i="182"/>
  <c r="F48" i="182" s="1"/>
  <c r="N37" i="182"/>
  <c r="D35" i="182"/>
  <c r="F47" i="182" s="1"/>
  <c r="K34" i="182"/>
  <c r="M46" i="182" s="1"/>
  <c r="D34" i="182"/>
  <c r="F46" i="182" s="1"/>
  <c r="D33" i="182"/>
  <c r="N34" i="182"/>
  <c r="D32" i="182"/>
  <c r="F44" i="182" s="1"/>
  <c r="K31" i="182"/>
  <c r="M43" i="182" s="1"/>
  <c r="D31" i="182"/>
  <c r="F43" i="182" s="1"/>
  <c r="D30" i="182"/>
  <c r="F42" i="182" s="1"/>
  <c r="N31" i="182"/>
  <c r="D29" i="182"/>
  <c r="K28" i="182"/>
  <c r="D28" i="182"/>
  <c r="D27" i="182"/>
  <c r="N28" i="182"/>
  <c r="D26" i="182"/>
  <c r="K25" i="182"/>
  <c r="D25" i="182"/>
  <c r="D24" i="182"/>
  <c r="N25" i="182"/>
  <c r="D23" i="182"/>
  <c r="K22" i="182"/>
  <c r="D22" i="182"/>
  <c r="D21" i="182"/>
  <c r="N22" i="182"/>
  <c r="D20" i="182"/>
  <c r="K19" i="182"/>
  <c r="D19" i="182"/>
  <c r="J18" i="182"/>
  <c r="D18" i="182"/>
  <c r="J17" i="182"/>
  <c r="D17" i="182"/>
  <c r="K16" i="182"/>
  <c r="J16" i="182"/>
  <c r="D16" i="182"/>
  <c r="J15" i="182"/>
  <c r="D15" i="182"/>
  <c r="J14" i="182"/>
  <c r="D14" i="182"/>
  <c r="K13" i="182"/>
  <c r="J13" i="182"/>
  <c r="D13" i="182"/>
  <c r="J12" i="182"/>
  <c r="D12" i="182"/>
  <c r="J11" i="182"/>
  <c r="D11" i="182"/>
  <c r="K10" i="182"/>
  <c r="J10" i="182"/>
  <c r="D10" i="182"/>
  <c r="J9" i="182"/>
  <c r="D9" i="182"/>
  <c r="J8" i="182"/>
  <c r="D8" i="182"/>
  <c r="K7" i="182"/>
  <c r="J7" i="182"/>
  <c r="D7" i="182"/>
  <c r="J6" i="182"/>
  <c r="D6" i="182"/>
  <c r="J5" i="182"/>
  <c r="D5" i="182"/>
  <c r="A1" i="182"/>
  <c r="I41" i="181"/>
  <c r="H41" i="181"/>
  <c r="I40" i="181"/>
  <c r="H40" i="181"/>
  <c r="I39" i="181"/>
  <c r="H39" i="181"/>
  <c r="I38" i="181"/>
  <c r="H38" i="181"/>
  <c r="I37" i="181"/>
  <c r="H37" i="181"/>
  <c r="I36" i="181"/>
  <c r="H36" i="181"/>
  <c r="I35" i="181"/>
  <c r="H35" i="181"/>
  <c r="D35" i="181" s="1"/>
  <c r="F47" i="181" s="1"/>
  <c r="I34" i="181"/>
  <c r="H34" i="181"/>
  <c r="D34" i="181" s="1"/>
  <c r="F46" i="181" s="1"/>
  <c r="I33" i="181"/>
  <c r="H33" i="181"/>
  <c r="I32" i="181"/>
  <c r="H32" i="181"/>
  <c r="D32" i="181" s="1"/>
  <c r="F44" i="181" s="1"/>
  <c r="I31" i="181"/>
  <c r="H31" i="181"/>
  <c r="I30" i="181"/>
  <c r="H30" i="181"/>
  <c r="I29" i="181"/>
  <c r="H29" i="181"/>
  <c r="I28" i="181"/>
  <c r="H28" i="181"/>
  <c r="I27" i="181"/>
  <c r="H27" i="181"/>
  <c r="I26" i="181"/>
  <c r="H26" i="181"/>
  <c r="I25" i="181"/>
  <c r="H25" i="181"/>
  <c r="I24" i="181"/>
  <c r="H24" i="181"/>
  <c r="I23" i="181"/>
  <c r="H23" i="181"/>
  <c r="D23" i="181" s="1"/>
  <c r="I22" i="181"/>
  <c r="H22" i="181"/>
  <c r="D22" i="181" s="1"/>
  <c r="I21" i="181"/>
  <c r="H21" i="181"/>
  <c r="I20" i="181"/>
  <c r="H20" i="181"/>
  <c r="D20" i="181" s="1"/>
  <c r="I19" i="181"/>
  <c r="H19" i="181"/>
  <c r="I18" i="181"/>
  <c r="H18" i="181"/>
  <c r="I17" i="181"/>
  <c r="H17" i="181"/>
  <c r="D17" i="181" s="1"/>
  <c r="I16" i="181"/>
  <c r="H16" i="181"/>
  <c r="D16" i="181" s="1"/>
  <c r="I15" i="181"/>
  <c r="H15" i="181"/>
  <c r="I14" i="181"/>
  <c r="H14" i="181"/>
  <c r="D14" i="181" s="1"/>
  <c r="I13" i="181"/>
  <c r="H13" i="181"/>
  <c r="I12" i="181"/>
  <c r="H12" i="181"/>
  <c r="I11" i="181"/>
  <c r="H11" i="181"/>
  <c r="I10" i="181"/>
  <c r="H10" i="181"/>
  <c r="D10" i="181" s="1"/>
  <c r="I9" i="181"/>
  <c r="H9" i="181"/>
  <c r="I8" i="181"/>
  <c r="H8" i="181"/>
  <c r="I7" i="181"/>
  <c r="H7" i="181"/>
  <c r="I6" i="181"/>
  <c r="H6" i="181"/>
  <c r="I5" i="181"/>
  <c r="H5" i="181"/>
  <c r="D5" i="181" s="1"/>
  <c r="A1" i="181"/>
  <c r="D41" i="180"/>
  <c r="K40" i="180"/>
  <c r="D40" i="180"/>
  <c r="F52" i="180" s="1"/>
  <c r="D39" i="180"/>
  <c r="F51" i="180" s="1"/>
  <c r="N40" i="180"/>
  <c r="O43" i="180" s="1"/>
  <c r="D38" i="180"/>
  <c r="F50" i="180" s="1"/>
  <c r="K37" i="180"/>
  <c r="M49" i="180" s="1"/>
  <c r="D37" i="180"/>
  <c r="F49" i="180" s="1"/>
  <c r="D36" i="180"/>
  <c r="F48" i="180" s="1"/>
  <c r="N37" i="180"/>
  <c r="D35" i="180"/>
  <c r="F47" i="180" s="1"/>
  <c r="K34" i="180"/>
  <c r="M46" i="180" s="1"/>
  <c r="D34" i="180"/>
  <c r="F46" i="180" s="1"/>
  <c r="D33" i="180"/>
  <c r="F45" i="180" s="1"/>
  <c r="N34" i="180"/>
  <c r="D32" i="180"/>
  <c r="F44" i="180" s="1"/>
  <c r="K31" i="180"/>
  <c r="M43" i="180" s="1"/>
  <c r="D31" i="180"/>
  <c r="F43" i="180" s="1"/>
  <c r="D30" i="180"/>
  <c r="N31" i="180"/>
  <c r="D29" i="180"/>
  <c r="K28" i="180"/>
  <c r="D28" i="180"/>
  <c r="D27" i="180"/>
  <c r="N28" i="180"/>
  <c r="D26" i="180"/>
  <c r="K25" i="180"/>
  <c r="D25" i="180"/>
  <c r="D24" i="180"/>
  <c r="N25" i="180"/>
  <c r="D23" i="180"/>
  <c r="K22" i="180"/>
  <c r="D22" i="180"/>
  <c r="D21" i="180"/>
  <c r="N22" i="180"/>
  <c r="D20" i="180"/>
  <c r="K19" i="180"/>
  <c r="D19" i="180"/>
  <c r="J18" i="180"/>
  <c r="D18" i="180"/>
  <c r="J17" i="180"/>
  <c r="D17" i="180"/>
  <c r="K16" i="180"/>
  <c r="J16" i="180"/>
  <c r="D16" i="180"/>
  <c r="J15" i="180"/>
  <c r="D15" i="180"/>
  <c r="J14" i="180"/>
  <c r="D14" i="180"/>
  <c r="K13" i="180"/>
  <c r="J13" i="180"/>
  <c r="D13" i="180"/>
  <c r="J12" i="180"/>
  <c r="D12" i="180"/>
  <c r="J11" i="180"/>
  <c r="D11" i="180"/>
  <c r="K10" i="180"/>
  <c r="J10" i="180"/>
  <c r="D10" i="180"/>
  <c r="J9" i="180"/>
  <c r="D9" i="180"/>
  <c r="J8" i="180"/>
  <c r="D8" i="180"/>
  <c r="K7" i="180"/>
  <c r="J7" i="180"/>
  <c r="D7" i="180"/>
  <c r="J6" i="180"/>
  <c r="D6" i="180"/>
  <c r="J5" i="180"/>
  <c r="D5" i="180"/>
  <c r="A1" i="180"/>
  <c r="D41" i="179"/>
  <c r="K40" i="179"/>
  <c r="M52" i="179" s="1"/>
  <c r="D40" i="179"/>
  <c r="F52" i="179" s="1"/>
  <c r="D39" i="179"/>
  <c r="F51" i="179" s="1"/>
  <c r="N40" i="179"/>
  <c r="O43" i="179" s="1"/>
  <c r="D38" i="179"/>
  <c r="F50" i="179" s="1"/>
  <c r="K37" i="179"/>
  <c r="M49" i="179" s="1"/>
  <c r="D37" i="179"/>
  <c r="F49" i="179" s="1"/>
  <c r="D36" i="179"/>
  <c r="F48" i="179" s="1"/>
  <c r="N37" i="179"/>
  <c r="D35" i="179"/>
  <c r="F47" i="179" s="1"/>
  <c r="K34" i="179"/>
  <c r="M46" i="179" s="1"/>
  <c r="D34" i="179"/>
  <c r="F46" i="179" s="1"/>
  <c r="D33" i="179"/>
  <c r="F45" i="179" s="1"/>
  <c r="N34" i="179"/>
  <c r="D32" i="179"/>
  <c r="F44" i="179" s="1"/>
  <c r="K31" i="179"/>
  <c r="M43" i="179" s="1"/>
  <c r="D31" i="179"/>
  <c r="F43" i="179" s="1"/>
  <c r="D30" i="179"/>
  <c r="F42" i="179" s="1"/>
  <c r="N31" i="179"/>
  <c r="D29" i="179"/>
  <c r="K28" i="179"/>
  <c r="D28" i="179"/>
  <c r="D27" i="179"/>
  <c r="N28" i="179"/>
  <c r="D26" i="179"/>
  <c r="K25" i="179"/>
  <c r="D25" i="179"/>
  <c r="D24" i="179"/>
  <c r="N25" i="179"/>
  <c r="D23" i="179"/>
  <c r="K22" i="179"/>
  <c r="D22" i="179"/>
  <c r="D21" i="179"/>
  <c r="N22" i="179"/>
  <c r="D20" i="179"/>
  <c r="K19" i="179"/>
  <c r="D19" i="179"/>
  <c r="J18" i="179"/>
  <c r="D18" i="179"/>
  <c r="J17" i="179"/>
  <c r="D17" i="179"/>
  <c r="K16" i="179"/>
  <c r="J16" i="179"/>
  <c r="D16" i="179"/>
  <c r="J15" i="179"/>
  <c r="D15" i="179"/>
  <c r="J14" i="179"/>
  <c r="D14" i="179"/>
  <c r="K13" i="179"/>
  <c r="J13" i="179"/>
  <c r="D13" i="179"/>
  <c r="J12" i="179"/>
  <c r="D12" i="179"/>
  <c r="J11" i="179"/>
  <c r="D11" i="179"/>
  <c r="K10" i="179"/>
  <c r="J10" i="179"/>
  <c r="D10" i="179"/>
  <c r="J9" i="179"/>
  <c r="D9" i="179"/>
  <c r="J8" i="179"/>
  <c r="D8" i="179"/>
  <c r="K7" i="179"/>
  <c r="J7" i="179"/>
  <c r="D7" i="179"/>
  <c r="J6" i="179"/>
  <c r="D6" i="179"/>
  <c r="J5" i="179"/>
  <c r="D5" i="179"/>
  <c r="A1" i="179"/>
  <c r="D41" i="178"/>
  <c r="K40" i="178"/>
  <c r="M52" i="178" s="1"/>
  <c r="D40" i="178"/>
  <c r="F52" i="178" s="1"/>
  <c r="D39" i="178"/>
  <c r="F51" i="178" s="1"/>
  <c r="N40" i="178"/>
  <c r="O43" i="178" s="1"/>
  <c r="D38" i="178"/>
  <c r="F50" i="178" s="1"/>
  <c r="K37" i="178"/>
  <c r="M49" i="178" s="1"/>
  <c r="D37" i="178"/>
  <c r="F49" i="178" s="1"/>
  <c r="D36" i="178"/>
  <c r="F48" i="178" s="1"/>
  <c r="N37" i="178"/>
  <c r="D35" i="178"/>
  <c r="F47" i="178" s="1"/>
  <c r="K34" i="178"/>
  <c r="M46" i="178" s="1"/>
  <c r="D34" i="178"/>
  <c r="F46" i="178" s="1"/>
  <c r="D33" i="178"/>
  <c r="N34" i="178"/>
  <c r="D32" i="178"/>
  <c r="K31" i="178"/>
  <c r="M43" i="178" s="1"/>
  <c r="D31" i="178"/>
  <c r="D30" i="178"/>
  <c r="F42" i="178" s="1"/>
  <c r="N31" i="178"/>
  <c r="D29" i="178"/>
  <c r="K28" i="178"/>
  <c r="D28" i="178"/>
  <c r="D27" i="178"/>
  <c r="N28" i="178"/>
  <c r="D26" i="178"/>
  <c r="K25" i="178"/>
  <c r="D25" i="178"/>
  <c r="D24" i="178"/>
  <c r="N25" i="178"/>
  <c r="D23" i="178"/>
  <c r="K22" i="178"/>
  <c r="D22" i="178"/>
  <c r="D21" i="178"/>
  <c r="N22" i="178"/>
  <c r="D20" i="178"/>
  <c r="K19" i="178"/>
  <c r="D19" i="178"/>
  <c r="J18" i="178"/>
  <c r="D18" i="178"/>
  <c r="J17" i="178"/>
  <c r="D17" i="178"/>
  <c r="K16" i="178"/>
  <c r="J16" i="178"/>
  <c r="D16" i="178"/>
  <c r="J15" i="178"/>
  <c r="D15" i="178"/>
  <c r="J14" i="178"/>
  <c r="D14" i="178"/>
  <c r="K13" i="178"/>
  <c r="J13" i="178"/>
  <c r="D13" i="178"/>
  <c r="J12" i="178"/>
  <c r="D12" i="178"/>
  <c r="J11" i="178"/>
  <c r="D11" i="178"/>
  <c r="K10" i="178"/>
  <c r="J10" i="178"/>
  <c r="D10" i="178"/>
  <c r="J9" i="178"/>
  <c r="D9" i="178"/>
  <c r="J8" i="178"/>
  <c r="D8" i="178"/>
  <c r="K7" i="178"/>
  <c r="J7" i="178"/>
  <c r="D7" i="178"/>
  <c r="J6" i="178"/>
  <c r="D6" i="178"/>
  <c r="J5" i="178"/>
  <c r="D5" i="178"/>
  <c r="A1" i="178"/>
  <c r="D41" i="177"/>
  <c r="K40" i="177"/>
  <c r="D40" i="177"/>
  <c r="F52" i="177" s="1"/>
  <c r="D39" i="177"/>
  <c r="F51" i="177" s="1"/>
  <c r="N40" i="177"/>
  <c r="O43" i="177" s="1"/>
  <c r="D38" i="177"/>
  <c r="F50" i="177" s="1"/>
  <c r="K37" i="177"/>
  <c r="M49" i="177" s="1"/>
  <c r="D37" i="177"/>
  <c r="F49" i="177" s="1"/>
  <c r="D36" i="177"/>
  <c r="F48" i="177" s="1"/>
  <c r="N37" i="177"/>
  <c r="D35" i="177"/>
  <c r="F47" i="177" s="1"/>
  <c r="K34" i="177"/>
  <c r="M46" i="177" s="1"/>
  <c r="D34" i="177"/>
  <c r="F46" i="177" s="1"/>
  <c r="D33" i="177"/>
  <c r="N34" i="177"/>
  <c r="D32" i="177"/>
  <c r="F44" i="177" s="1"/>
  <c r="K31" i="177"/>
  <c r="M43" i="177" s="1"/>
  <c r="D31" i="177"/>
  <c r="F43" i="177" s="1"/>
  <c r="D30" i="177"/>
  <c r="N31" i="177"/>
  <c r="D29" i="177"/>
  <c r="K28" i="177"/>
  <c r="D28" i="177"/>
  <c r="D27" i="177"/>
  <c r="N28" i="177"/>
  <c r="D26" i="177"/>
  <c r="K25" i="177"/>
  <c r="D25" i="177"/>
  <c r="D24" i="177"/>
  <c r="D23" i="177"/>
  <c r="N22" i="177"/>
  <c r="K22" i="177"/>
  <c r="D22" i="177"/>
  <c r="D21" i="177"/>
  <c r="D20" i="177"/>
  <c r="K19" i="177"/>
  <c r="D19" i="177"/>
  <c r="J18" i="177"/>
  <c r="D18" i="177"/>
  <c r="J17" i="177"/>
  <c r="D17" i="177"/>
  <c r="K16" i="177"/>
  <c r="J16" i="177"/>
  <c r="D16" i="177"/>
  <c r="J15" i="177"/>
  <c r="D15" i="177"/>
  <c r="J14" i="177"/>
  <c r="D14" i="177"/>
  <c r="K13" i="177"/>
  <c r="J13" i="177"/>
  <c r="D13" i="177"/>
  <c r="J12" i="177"/>
  <c r="D12" i="177"/>
  <c r="J11" i="177"/>
  <c r="D11" i="177"/>
  <c r="K10" i="177"/>
  <c r="J10" i="177"/>
  <c r="D10" i="177"/>
  <c r="J9" i="177"/>
  <c r="D9" i="177"/>
  <c r="J8" i="177"/>
  <c r="D8" i="177"/>
  <c r="K7" i="177"/>
  <c r="J7" i="177"/>
  <c r="D7" i="177"/>
  <c r="J6" i="177"/>
  <c r="D6" i="177"/>
  <c r="J5" i="177"/>
  <c r="D5" i="177"/>
  <c r="A1" i="177"/>
  <c r="D41" i="176"/>
  <c r="K40" i="176"/>
  <c r="D40" i="176"/>
  <c r="F52" i="176" s="1"/>
  <c r="D39" i="176"/>
  <c r="F51" i="176" s="1"/>
  <c r="D38" i="176"/>
  <c r="F50" i="176" s="1"/>
  <c r="K37" i="176"/>
  <c r="M49" i="176" s="1"/>
  <c r="D37" i="176"/>
  <c r="F49" i="176" s="1"/>
  <c r="D36" i="176"/>
  <c r="F48" i="176" s="1"/>
  <c r="D35" i="176"/>
  <c r="F47" i="176" s="1"/>
  <c r="K34" i="176"/>
  <c r="M46" i="176" s="1"/>
  <c r="D34" i="176"/>
  <c r="F46" i="176" s="1"/>
  <c r="D33" i="176"/>
  <c r="F45" i="176" s="1"/>
  <c r="D32" i="176"/>
  <c r="F44" i="176" s="1"/>
  <c r="K31" i="176"/>
  <c r="M43" i="176" s="1"/>
  <c r="D31" i="176"/>
  <c r="F43" i="176" s="1"/>
  <c r="D30" i="176"/>
  <c r="F42" i="176" s="1"/>
  <c r="D29" i="176"/>
  <c r="K28" i="176"/>
  <c r="D28" i="176"/>
  <c r="D27" i="176"/>
  <c r="D26" i="176"/>
  <c r="K25" i="176"/>
  <c r="D25" i="176"/>
  <c r="D24" i="176"/>
  <c r="D23" i="176"/>
  <c r="K22" i="176"/>
  <c r="D22" i="176"/>
  <c r="D21" i="176"/>
  <c r="D20" i="176"/>
  <c r="K19" i="176"/>
  <c r="D19" i="176"/>
  <c r="J18" i="176"/>
  <c r="D18" i="176"/>
  <c r="J17" i="176"/>
  <c r="D17" i="176"/>
  <c r="K16" i="176"/>
  <c r="J16" i="176"/>
  <c r="D16" i="176"/>
  <c r="J15" i="176"/>
  <c r="D15" i="176"/>
  <c r="J14" i="176"/>
  <c r="D14" i="176"/>
  <c r="K13" i="176"/>
  <c r="J13" i="176"/>
  <c r="D13" i="176"/>
  <c r="J12" i="176"/>
  <c r="D12" i="176"/>
  <c r="J11" i="176"/>
  <c r="D11" i="176"/>
  <c r="K10" i="176"/>
  <c r="J10" i="176"/>
  <c r="D10" i="176"/>
  <c r="J9" i="176"/>
  <c r="D9" i="176"/>
  <c r="J8" i="176"/>
  <c r="D8" i="176"/>
  <c r="K7" i="176"/>
  <c r="J7" i="176"/>
  <c r="D7" i="176"/>
  <c r="J6" i="176"/>
  <c r="D6" i="176"/>
  <c r="J5" i="176"/>
  <c r="D5" i="176"/>
  <c r="A1" i="176"/>
  <c r="D41" i="175"/>
  <c r="K40" i="175"/>
  <c r="D40" i="175"/>
  <c r="D39" i="175"/>
  <c r="N40" i="175"/>
  <c r="O43" i="175" s="1"/>
  <c r="D38" i="175"/>
  <c r="K37" i="175"/>
  <c r="D37" i="175"/>
  <c r="D36" i="175"/>
  <c r="N37" i="175"/>
  <c r="D35" i="175"/>
  <c r="F47" i="175" s="1"/>
  <c r="K34" i="175"/>
  <c r="M46" i="175" s="1"/>
  <c r="D34" i="175"/>
  <c r="F46" i="175" s="1"/>
  <c r="D33" i="175"/>
  <c r="F45" i="175" s="1"/>
  <c r="N34" i="175"/>
  <c r="D32" i="175"/>
  <c r="F44" i="175" s="1"/>
  <c r="K31" i="175"/>
  <c r="M43" i="175" s="1"/>
  <c r="D31" i="175"/>
  <c r="D30" i="175"/>
  <c r="N31" i="175"/>
  <c r="D29" i="175"/>
  <c r="K28" i="175"/>
  <c r="D28" i="175"/>
  <c r="D27" i="175"/>
  <c r="N28" i="175"/>
  <c r="D26" i="175"/>
  <c r="K25" i="175"/>
  <c r="D25" i="175"/>
  <c r="D24" i="175"/>
  <c r="N25" i="175"/>
  <c r="D23" i="175"/>
  <c r="K22" i="175"/>
  <c r="D22" i="175"/>
  <c r="D21" i="175"/>
  <c r="N22" i="175"/>
  <c r="D20" i="175"/>
  <c r="K19" i="175"/>
  <c r="D19" i="175"/>
  <c r="J18" i="175"/>
  <c r="D18" i="175"/>
  <c r="J17" i="175"/>
  <c r="D17" i="175"/>
  <c r="K16" i="175"/>
  <c r="J16" i="175"/>
  <c r="D16" i="175"/>
  <c r="J15" i="175"/>
  <c r="D15" i="175"/>
  <c r="J14" i="175"/>
  <c r="D14" i="175"/>
  <c r="K13" i="175"/>
  <c r="J13" i="175"/>
  <c r="D13" i="175"/>
  <c r="J12" i="175"/>
  <c r="D12" i="175"/>
  <c r="J11" i="175"/>
  <c r="D11" i="175"/>
  <c r="K10" i="175"/>
  <c r="J10" i="175"/>
  <c r="D10" i="175"/>
  <c r="J9" i="175"/>
  <c r="D9" i="175"/>
  <c r="J8" i="175"/>
  <c r="D8" i="175"/>
  <c r="K7" i="175"/>
  <c r="J7" i="175"/>
  <c r="D7" i="175"/>
  <c r="J6" i="175"/>
  <c r="D6" i="175"/>
  <c r="J5" i="175"/>
  <c r="D5" i="175"/>
  <c r="A1" i="175"/>
  <c r="D41" i="174"/>
  <c r="K40" i="174"/>
  <c r="M52" i="174" s="1"/>
  <c r="D40" i="174"/>
  <c r="F52" i="174" s="1"/>
  <c r="D39" i="174"/>
  <c r="F51" i="174" s="1"/>
  <c r="N40" i="174"/>
  <c r="O43" i="174" s="1"/>
  <c r="D38" i="174"/>
  <c r="F50" i="174" s="1"/>
  <c r="K37" i="174"/>
  <c r="M49" i="174" s="1"/>
  <c r="D37" i="174"/>
  <c r="F49" i="174" s="1"/>
  <c r="D36" i="174"/>
  <c r="F48" i="174" s="1"/>
  <c r="N37" i="174"/>
  <c r="D35" i="174"/>
  <c r="F47" i="174" s="1"/>
  <c r="K34" i="174"/>
  <c r="M46" i="174" s="1"/>
  <c r="D34" i="174"/>
  <c r="F46" i="174" s="1"/>
  <c r="D33" i="174"/>
  <c r="F45" i="174" s="1"/>
  <c r="N34" i="174"/>
  <c r="D32" i="174"/>
  <c r="K31" i="174"/>
  <c r="D31" i="174"/>
  <c r="D30" i="174"/>
  <c r="N31" i="174"/>
  <c r="D29" i="174"/>
  <c r="K28" i="174"/>
  <c r="D28" i="174"/>
  <c r="D27" i="174"/>
  <c r="N28" i="174"/>
  <c r="D26" i="174"/>
  <c r="K25" i="174"/>
  <c r="D25" i="174"/>
  <c r="D24" i="174"/>
  <c r="N25" i="174"/>
  <c r="D23" i="174"/>
  <c r="K22" i="174"/>
  <c r="D22" i="174"/>
  <c r="D21" i="174"/>
  <c r="N22" i="174"/>
  <c r="D20" i="174"/>
  <c r="K19" i="174"/>
  <c r="D19" i="174"/>
  <c r="J18" i="174"/>
  <c r="D18" i="174"/>
  <c r="J17" i="174"/>
  <c r="D17" i="174"/>
  <c r="K16" i="174"/>
  <c r="J16" i="174"/>
  <c r="D16" i="174"/>
  <c r="J15" i="174"/>
  <c r="D15" i="174"/>
  <c r="J14" i="174"/>
  <c r="D14" i="174"/>
  <c r="K13" i="174"/>
  <c r="J13" i="174"/>
  <c r="D13" i="174"/>
  <c r="J12" i="174"/>
  <c r="D12" i="174"/>
  <c r="J11" i="174"/>
  <c r="D11" i="174"/>
  <c r="K10" i="174"/>
  <c r="J10" i="174"/>
  <c r="D10" i="174"/>
  <c r="J9" i="174"/>
  <c r="D9" i="174"/>
  <c r="J8" i="174"/>
  <c r="D8" i="174"/>
  <c r="K7" i="174"/>
  <c r="J7" i="174"/>
  <c r="D7" i="174"/>
  <c r="J6" i="174"/>
  <c r="D6" i="174"/>
  <c r="J5" i="174"/>
  <c r="D5" i="174"/>
  <c r="A1" i="174"/>
  <c r="D41" i="173"/>
  <c r="K40" i="173"/>
  <c r="M52" i="173" s="1"/>
  <c r="N40" i="173"/>
  <c r="O43" i="173" s="1"/>
  <c r="D40" i="173"/>
  <c r="F52" i="173" s="1"/>
  <c r="D39" i="173"/>
  <c r="F51" i="173" s="1"/>
  <c r="D38" i="173"/>
  <c r="F50" i="173" s="1"/>
  <c r="K37" i="173"/>
  <c r="M49" i="173" s="1"/>
  <c r="N37" i="173"/>
  <c r="D37" i="173"/>
  <c r="F49" i="173" s="1"/>
  <c r="D36" i="173"/>
  <c r="F48" i="173" s="1"/>
  <c r="D35" i="173"/>
  <c r="F47" i="173" s="1"/>
  <c r="N34" i="173"/>
  <c r="K34" i="173"/>
  <c r="M46" i="173" s="1"/>
  <c r="D34" i="173"/>
  <c r="F46" i="173" s="1"/>
  <c r="D33" i="173"/>
  <c r="D32" i="173"/>
  <c r="F44" i="173" s="1"/>
  <c r="N31" i="173"/>
  <c r="K31" i="173"/>
  <c r="M43" i="173" s="1"/>
  <c r="D31" i="173"/>
  <c r="F43" i="173" s="1"/>
  <c r="D30" i="173"/>
  <c r="D29" i="173"/>
  <c r="N28" i="173"/>
  <c r="K28" i="173"/>
  <c r="D28" i="173"/>
  <c r="D27" i="173"/>
  <c r="D26" i="173"/>
  <c r="N25" i="173"/>
  <c r="K25" i="173"/>
  <c r="D25" i="173"/>
  <c r="D24" i="173"/>
  <c r="D23" i="173"/>
  <c r="K22" i="173"/>
  <c r="N22" i="173"/>
  <c r="D22" i="173"/>
  <c r="D21" i="173"/>
  <c r="D20" i="173"/>
  <c r="K19" i="173"/>
  <c r="D19" i="173"/>
  <c r="J18" i="173"/>
  <c r="D18" i="173"/>
  <c r="J17" i="173"/>
  <c r="D17" i="173"/>
  <c r="K16" i="173"/>
  <c r="J16" i="173"/>
  <c r="D16" i="173"/>
  <c r="J15" i="173"/>
  <c r="D15" i="173"/>
  <c r="J14" i="173"/>
  <c r="D14" i="173"/>
  <c r="K13" i="173"/>
  <c r="J13" i="173"/>
  <c r="D13" i="173"/>
  <c r="J12" i="173"/>
  <c r="D12" i="173"/>
  <c r="J11" i="173"/>
  <c r="D11" i="173"/>
  <c r="K10" i="173"/>
  <c r="J10" i="173"/>
  <c r="D10" i="173"/>
  <c r="J9" i="173"/>
  <c r="D9" i="173"/>
  <c r="J8" i="173"/>
  <c r="D8" i="173"/>
  <c r="K7" i="173"/>
  <c r="J7" i="173"/>
  <c r="D7" i="173"/>
  <c r="J6" i="173"/>
  <c r="D6" i="173"/>
  <c r="J5" i="173"/>
  <c r="D5" i="173"/>
  <c r="A1" i="173"/>
  <c r="D41" i="172"/>
  <c r="K40" i="172"/>
  <c r="D40" i="172"/>
  <c r="F52" i="172" s="1"/>
  <c r="D39" i="172"/>
  <c r="F51" i="172" s="1"/>
  <c r="D38" i="172"/>
  <c r="F50" i="172" s="1"/>
  <c r="K37" i="172"/>
  <c r="M49" i="172" s="1"/>
  <c r="D37" i="172"/>
  <c r="F49" i="172" s="1"/>
  <c r="D36" i="172"/>
  <c r="F48" i="172" s="1"/>
  <c r="D35" i="172"/>
  <c r="F47" i="172" s="1"/>
  <c r="K34" i="172"/>
  <c r="M46" i="172" s="1"/>
  <c r="D34" i="172"/>
  <c r="F46" i="172" s="1"/>
  <c r="D33" i="172"/>
  <c r="F45" i="172" s="1"/>
  <c r="D32" i="172"/>
  <c r="F44" i="172" s="1"/>
  <c r="K31" i="172"/>
  <c r="M43" i="172" s="1"/>
  <c r="D31" i="172"/>
  <c r="F43" i="172" s="1"/>
  <c r="D30" i="172"/>
  <c r="F42" i="172" s="1"/>
  <c r="D29" i="172"/>
  <c r="K28" i="172"/>
  <c r="D28" i="172"/>
  <c r="D27" i="172"/>
  <c r="D26" i="172"/>
  <c r="K25" i="172"/>
  <c r="D25" i="172"/>
  <c r="D24" i="172"/>
  <c r="D23" i="172"/>
  <c r="K22" i="172"/>
  <c r="D22" i="172"/>
  <c r="D21" i="172"/>
  <c r="D20" i="172"/>
  <c r="K19" i="172"/>
  <c r="D19" i="172"/>
  <c r="J18" i="172"/>
  <c r="D18" i="172"/>
  <c r="J17" i="172"/>
  <c r="D17" i="172"/>
  <c r="K16" i="172"/>
  <c r="J16" i="172"/>
  <c r="D16" i="172"/>
  <c r="J15" i="172"/>
  <c r="D15" i="172"/>
  <c r="J14" i="172"/>
  <c r="D14" i="172"/>
  <c r="K13" i="172"/>
  <c r="J13" i="172"/>
  <c r="D13" i="172"/>
  <c r="J12" i="172"/>
  <c r="D12" i="172"/>
  <c r="J11" i="172"/>
  <c r="D11" i="172"/>
  <c r="K10" i="172"/>
  <c r="J10" i="172"/>
  <c r="D10" i="172"/>
  <c r="J9" i="172"/>
  <c r="D9" i="172"/>
  <c r="J8" i="172"/>
  <c r="D8" i="172"/>
  <c r="K7" i="172"/>
  <c r="J7" i="172"/>
  <c r="D7" i="172"/>
  <c r="J6" i="172"/>
  <c r="D6" i="172"/>
  <c r="J5" i="172"/>
  <c r="D5" i="172"/>
  <c r="A1" i="172"/>
  <c r="D41" i="171"/>
  <c r="K40" i="171"/>
  <c r="M52" i="171" s="1"/>
  <c r="D40" i="171"/>
  <c r="F52" i="171" s="1"/>
  <c r="D39" i="171"/>
  <c r="F51" i="171" s="1"/>
  <c r="N40" i="171"/>
  <c r="O43" i="171" s="1"/>
  <c r="D38" i="171"/>
  <c r="F50" i="171" s="1"/>
  <c r="K37" i="171"/>
  <c r="M49" i="171" s="1"/>
  <c r="D37" i="171"/>
  <c r="F49" i="171" s="1"/>
  <c r="D36" i="171"/>
  <c r="F48" i="171" s="1"/>
  <c r="N37" i="171"/>
  <c r="D35" i="171"/>
  <c r="F47" i="171" s="1"/>
  <c r="K34" i="171"/>
  <c r="M46" i="171" s="1"/>
  <c r="D34" i="171"/>
  <c r="F46" i="171" s="1"/>
  <c r="D33" i="171"/>
  <c r="F45" i="171" s="1"/>
  <c r="N34" i="171"/>
  <c r="D32" i="171"/>
  <c r="F44" i="171" s="1"/>
  <c r="K31" i="171"/>
  <c r="D31" i="171"/>
  <c r="F43" i="171" s="1"/>
  <c r="D30" i="171"/>
  <c r="F42" i="171" s="1"/>
  <c r="N31" i="171"/>
  <c r="D29" i="171"/>
  <c r="K28" i="171"/>
  <c r="D28" i="171"/>
  <c r="D27" i="171"/>
  <c r="N28" i="171"/>
  <c r="D26" i="171"/>
  <c r="K25" i="171"/>
  <c r="D25" i="171"/>
  <c r="D24" i="171"/>
  <c r="N25" i="171"/>
  <c r="D23" i="171"/>
  <c r="K22" i="171"/>
  <c r="D22" i="171"/>
  <c r="D21" i="171"/>
  <c r="N22" i="171"/>
  <c r="D20" i="171"/>
  <c r="K19" i="171"/>
  <c r="D19" i="171"/>
  <c r="J18" i="171"/>
  <c r="D18" i="171"/>
  <c r="J17" i="171"/>
  <c r="D17" i="171"/>
  <c r="K16" i="171"/>
  <c r="J16" i="171"/>
  <c r="D16" i="171"/>
  <c r="J15" i="171"/>
  <c r="D15" i="171"/>
  <c r="J14" i="171"/>
  <c r="D14" i="171"/>
  <c r="K13" i="171"/>
  <c r="J13" i="171"/>
  <c r="D13" i="171"/>
  <c r="J12" i="171"/>
  <c r="D12" i="171"/>
  <c r="J11" i="171"/>
  <c r="D11" i="171"/>
  <c r="K10" i="171"/>
  <c r="J10" i="171"/>
  <c r="D10" i="171"/>
  <c r="J9" i="171"/>
  <c r="D9" i="171"/>
  <c r="J8" i="171"/>
  <c r="D8" i="171"/>
  <c r="K7" i="171"/>
  <c r="J7" i="171"/>
  <c r="D7" i="171"/>
  <c r="J6" i="171"/>
  <c r="D6" i="171"/>
  <c r="J5" i="171"/>
  <c r="D5" i="171"/>
  <c r="A1" i="171"/>
  <c r="D41" i="170"/>
  <c r="K40" i="170"/>
  <c r="M52" i="170" s="1"/>
  <c r="D40" i="170"/>
  <c r="F52" i="170" s="1"/>
  <c r="D39" i="170"/>
  <c r="F51" i="170" s="1"/>
  <c r="N40" i="170"/>
  <c r="O43" i="170" s="1"/>
  <c r="D38" i="170"/>
  <c r="F50" i="170" s="1"/>
  <c r="K37" i="170"/>
  <c r="M49" i="170" s="1"/>
  <c r="D37" i="170"/>
  <c r="F49" i="170" s="1"/>
  <c r="D36" i="170"/>
  <c r="F48" i="170" s="1"/>
  <c r="N37" i="170"/>
  <c r="D35" i="170"/>
  <c r="F47" i="170" s="1"/>
  <c r="K34" i="170"/>
  <c r="M46" i="170" s="1"/>
  <c r="D34" i="170"/>
  <c r="F46" i="170" s="1"/>
  <c r="D33" i="170"/>
  <c r="F45" i="170" s="1"/>
  <c r="N34" i="170"/>
  <c r="D32" i="170"/>
  <c r="F44" i="170" s="1"/>
  <c r="K31" i="170"/>
  <c r="D31" i="170"/>
  <c r="D30" i="170"/>
  <c r="F42" i="170" s="1"/>
  <c r="N31" i="170"/>
  <c r="D29" i="170"/>
  <c r="K28" i="170"/>
  <c r="D28" i="170"/>
  <c r="D27" i="170"/>
  <c r="N28" i="170"/>
  <c r="D26" i="170"/>
  <c r="K25" i="170"/>
  <c r="D25" i="170"/>
  <c r="D24" i="170"/>
  <c r="N25" i="170"/>
  <c r="D23" i="170"/>
  <c r="K22" i="170"/>
  <c r="D22" i="170"/>
  <c r="D21" i="170"/>
  <c r="N22" i="170"/>
  <c r="D20" i="170"/>
  <c r="K19" i="170"/>
  <c r="D19" i="170"/>
  <c r="J18" i="170"/>
  <c r="D18" i="170"/>
  <c r="J17" i="170"/>
  <c r="D17" i="170"/>
  <c r="K16" i="170"/>
  <c r="J16" i="170"/>
  <c r="D16" i="170"/>
  <c r="J15" i="170"/>
  <c r="D15" i="170"/>
  <c r="J14" i="170"/>
  <c r="D14" i="170"/>
  <c r="K13" i="170"/>
  <c r="J13" i="170"/>
  <c r="D13" i="170"/>
  <c r="J12" i="170"/>
  <c r="D12" i="170"/>
  <c r="J11" i="170"/>
  <c r="D11" i="170"/>
  <c r="K10" i="170"/>
  <c r="J10" i="170"/>
  <c r="D10" i="170"/>
  <c r="J9" i="170"/>
  <c r="D9" i="170"/>
  <c r="J8" i="170"/>
  <c r="D8" i="170"/>
  <c r="K7" i="170"/>
  <c r="J7" i="170"/>
  <c r="D7" i="170"/>
  <c r="J6" i="170"/>
  <c r="D6" i="170"/>
  <c r="J5" i="170"/>
  <c r="D5" i="170"/>
  <c r="A1" i="170"/>
  <c r="D41" i="169"/>
  <c r="N40" i="169"/>
  <c r="O43" i="169" s="1"/>
  <c r="K40" i="169"/>
  <c r="D40" i="169"/>
  <c r="F52" i="169" s="1"/>
  <c r="D39" i="169"/>
  <c r="F51" i="169" s="1"/>
  <c r="D38" i="169"/>
  <c r="F50" i="169" s="1"/>
  <c r="N37" i="169"/>
  <c r="K37" i="169"/>
  <c r="M49" i="169" s="1"/>
  <c r="D37" i="169"/>
  <c r="F49" i="169" s="1"/>
  <c r="D36" i="169"/>
  <c r="F48" i="169" s="1"/>
  <c r="D35" i="169"/>
  <c r="F47" i="169" s="1"/>
  <c r="K34" i="169"/>
  <c r="M46" i="169" s="1"/>
  <c r="N34" i="169"/>
  <c r="D34" i="169"/>
  <c r="F46" i="169" s="1"/>
  <c r="D33" i="169"/>
  <c r="F45" i="169" s="1"/>
  <c r="D32" i="169"/>
  <c r="K31" i="169"/>
  <c r="N31" i="169"/>
  <c r="D31" i="169"/>
  <c r="F43" i="169" s="1"/>
  <c r="D30" i="169"/>
  <c r="D29" i="169"/>
  <c r="N28" i="169"/>
  <c r="K28" i="169"/>
  <c r="D28" i="169"/>
  <c r="D27" i="169"/>
  <c r="D26" i="169"/>
  <c r="N25" i="169"/>
  <c r="K25" i="169"/>
  <c r="D25" i="169"/>
  <c r="D24" i="169"/>
  <c r="D23" i="169"/>
  <c r="K22" i="169"/>
  <c r="N22" i="169"/>
  <c r="D22" i="169"/>
  <c r="D21" i="169"/>
  <c r="D20" i="169"/>
  <c r="K19" i="169"/>
  <c r="D19" i="169"/>
  <c r="J18" i="169"/>
  <c r="D18" i="169"/>
  <c r="J17" i="169"/>
  <c r="D17" i="169"/>
  <c r="K16" i="169"/>
  <c r="J16" i="169"/>
  <c r="D16" i="169"/>
  <c r="J15" i="169"/>
  <c r="D15" i="169"/>
  <c r="J14" i="169"/>
  <c r="D14" i="169"/>
  <c r="K13" i="169"/>
  <c r="J13" i="169"/>
  <c r="D13" i="169"/>
  <c r="J12" i="169"/>
  <c r="D12" i="169"/>
  <c r="J11" i="169"/>
  <c r="D11" i="169"/>
  <c r="K10" i="169"/>
  <c r="J10" i="169"/>
  <c r="D10" i="169"/>
  <c r="J9" i="169"/>
  <c r="D9" i="169"/>
  <c r="J8" i="169"/>
  <c r="D8" i="169"/>
  <c r="K7" i="169"/>
  <c r="J7" i="169"/>
  <c r="D7" i="169"/>
  <c r="J6" i="169"/>
  <c r="D6" i="169"/>
  <c r="J5" i="169"/>
  <c r="D5" i="169"/>
  <c r="A1" i="169"/>
  <c r="D41" i="168"/>
  <c r="K40" i="168"/>
  <c r="D40" i="168"/>
  <c r="F52" i="168" s="1"/>
  <c r="D39" i="168"/>
  <c r="F51" i="168" s="1"/>
  <c r="N40" i="168"/>
  <c r="O43" i="168" s="1"/>
  <c r="D38" i="168"/>
  <c r="F50" i="168" s="1"/>
  <c r="K37" i="168"/>
  <c r="M49" i="168" s="1"/>
  <c r="D37" i="168"/>
  <c r="F49" i="168" s="1"/>
  <c r="D36" i="168"/>
  <c r="F48" i="168" s="1"/>
  <c r="N37" i="168"/>
  <c r="D35" i="168"/>
  <c r="F47" i="168" s="1"/>
  <c r="K34" i="168"/>
  <c r="M46" i="168" s="1"/>
  <c r="D34" i="168"/>
  <c r="F46" i="168" s="1"/>
  <c r="D33" i="168"/>
  <c r="F45" i="168" s="1"/>
  <c r="N34" i="168"/>
  <c r="D32" i="168"/>
  <c r="F44" i="168" s="1"/>
  <c r="K31" i="168"/>
  <c r="M43" i="168" s="1"/>
  <c r="D31" i="168"/>
  <c r="F43" i="168" s="1"/>
  <c r="D30" i="168"/>
  <c r="F42" i="168" s="1"/>
  <c r="N31" i="168"/>
  <c r="D29" i="168"/>
  <c r="K28" i="168"/>
  <c r="D28" i="168"/>
  <c r="D27" i="168"/>
  <c r="N28" i="168"/>
  <c r="D26" i="168"/>
  <c r="K25" i="168"/>
  <c r="D25" i="168"/>
  <c r="D24" i="168"/>
  <c r="D23" i="168"/>
  <c r="K22" i="168"/>
  <c r="D22" i="168"/>
  <c r="D21" i="168"/>
  <c r="D20" i="168"/>
  <c r="K19" i="168"/>
  <c r="D19" i="168"/>
  <c r="J18" i="168"/>
  <c r="D18" i="168"/>
  <c r="J17" i="168"/>
  <c r="D17" i="168"/>
  <c r="K16" i="168"/>
  <c r="J16" i="168"/>
  <c r="D16" i="168"/>
  <c r="J15" i="168"/>
  <c r="D15" i="168"/>
  <c r="J14" i="168"/>
  <c r="D14" i="168"/>
  <c r="K13" i="168"/>
  <c r="J13" i="168"/>
  <c r="D13" i="168"/>
  <c r="J12" i="168"/>
  <c r="D12" i="168"/>
  <c r="J11" i="168"/>
  <c r="D11" i="168"/>
  <c r="K10" i="168"/>
  <c r="J10" i="168"/>
  <c r="D10" i="168"/>
  <c r="J9" i="168"/>
  <c r="D9" i="168"/>
  <c r="J8" i="168"/>
  <c r="D8" i="168"/>
  <c r="K7" i="168"/>
  <c r="J7" i="168"/>
  <c r="D7" i="168"/>
  <c r="J6" i="168"/>
  <c r="D6" i="168"/>
  <c r="J5" i="168"/>
  <c r="D5" i="168"/>
  <c r="A1" i="168"/>
  <c r="D41" i="167"/>
  <c r="N40" i="167"/>
  <c r="O43" i="167" s="1"/>
  <c r="K40" i="167"/>
  <c r="D40" i="167"/>
  <c r="F52" i="167" s="1"/>
  <c r="D39" i="167"/>
  <c r="F51" i="167" s="1"/>
  <c r="D38" i="167"/>
  <c r="F50" i="167" s="1"/>
  <c r="N37" i="167"/>
  <c r="K37" i="167"/>
  <c r="M49" i="167" s="1"/>
  <c r="D37" i="167"/>
  <c r="F49" i="167" s="1"/>
  <c r="D36" i="167"/>
  <c r="F48" i="167" s="1"/>
  <c r="D35" i="167"/>
  <c r="F47" i="167" s="1"/>
  <c r="N34" i="167"/>
  <c r="K34" i="167"/>
  <c r="M46" i="167" s="1"/>
  <c r="D34" i="167"/>
  <c r="F46" i="167" s="1"/>
  <c r="D33" i="167"/>
  <c r="F45" i="167" s="1"/>
  <c r="D32" i="167"/>
  <c r="F44" i="167" s="1"/>
  <c r="N31" i="167"/>
  <c r="K31" i="167"/>
  <c r="M43" i="167" s="1"/>
  <c r="D31" i="167"/>
  <c r="F43" i="167" s="1"/>
  <c r="D30" i="167"/>
  <c r="D29" i="167"/>
  <c r="N28" i="167"/>
  <c r="K28" i="167"/>
  <c r="D28" i="167"/>
  <c r="D27" i="167"/>
  <c r="D26" i="167"/>
  <c r="N25" i="167"/>
  <c r="K25" i="167"/>
  <c r="D25" i="167"/>
  <c r="D24" i="167"/>
  <c r="D23" i="167"/>
  <c r="N22" i="167"/>
  <c r="K22" i="167"/>
  <c r="D22" i="167"/>
  <c r="D21" i="167"/>
  <c r="D20" i="167"/>
  <c r="K19" i="167"/>
  <c r="D19" i="167"/>
  <c r="J18" i="167"/>
  <c r="D18" i="167"/>
  <c r="J17" i="167"/>
  <c r="D17" i="167"/>
  <c r="K16" i="167"/>
  <c r="J16" i="167"/>
  <c r="D16" i="167"/>
  <c r="J15" i="167"/>
  <c r="D15" i="167"/>
  <c r="J14" i="167"/>
  <c r="D14" i="167"/>
  <c r="K13" i="167"/>
  <c r="J13" i="167"/>
  <c r="D13" i="167"/>
  <c r="J12" i="167"/>
  <c r="D12" i="167"/>
  <c r="J11" i="167"/>
  <c r="D11" i="167"/>
  <c r="K10" i="167"/>
  <c r="J10" i="167"/>
  <c r="D10" i="167"/>
  <c r="J9" i="167"/>
  <c r="D9" i="167"/>
  <c r="J8" i="167"/>
  <c r="D8" i="167"/>
  <c r="K7" i="167"/>
  <c r="J7" i="167"/>
  <c r="D7" i="167"/>
  <c r="J6" i="167"/>
  <c r="D6" i="167"/>
  <c r="J5" i="167"/>
  <c r="D5" i="167"/>
  <c r="A1" i="167"/>
  <c r="D41" i="166"/>
  <c r="K40" i="166"/>
  <c r="D40" i="166"/>
  <c r="F52" i="166" s="1"/>
  <c r="D39" i="166"/>
  <c r="F51" i="166" s="1"/>
  <c r="D38" i="166"/>
  <c r="F50" i="166" s="1"/>
  <c r="K37" i="166"/>
  <c r="M49" i="166" s="1"/>
  <c r="D37" i="166"/>
  <c r="F49" i="166" s="1"/>
  <c r="D36" i="166"/>
  <c r="F48" i="166" s="1"/>
  <c r="D35" i="166"/>
  <c r="F47" i="166" s="1"/>
  <c r="K34" i="166"/>
  <c r="M46" i="166" s="1"/>
  <c r="D34" i="166"/>
  <c r="F46" i="166" s="1"/>
  <c r="D33" i="166"/>
  <c r="F45" i="166" s="1"/>
  <c r="D32" i="166"/>
  <c r="F44" i="166" s="1"/>
  <c r="K31" i="166"/>
  <c r="M43" i="166" s="1"/>
  <c r="D31" i="166"/>
  <c r="F43" i="166" s="1"/>
  <c r="D30" i="166"/>
  <c r="F42" i="166" s="1"/>
  <c r="D29" i="166"/>
  <c r="K28" i="166"/>
  <c r="D28" i="166"/>
  <c r="D27" i="166"/>
  <c r="D26" i="166"/>
  <c r="K25" i="166"/>
  <c r="D25" i="166"/>
  <c r="D24" i="166"/>
  <c r="D23" i="166"/>
  <c r="K22" i="166"/>
  <c r="D22" i="166"/>
  <c r="D21" i="166"/>
  <c r="D20" i="166"/>
  <c r="K19" i="166"/>
  <c r="D19" i="166"/>
  <c r="J18" i="166"/>
  <c r="D18" i="166"/>
  <c r="J17" i="166"/>
  <c r="D17" i="166"/>
  <c r="K16" i="166"/>
  <c r="J16" i="166"/>
  <c r="D16" i="166"/>
  <c r="J15" i="166"/>
  <c r="D15" i="166"/>
  <c r="J14" i="166"/>
  <c r="D14" i="166"/>
  <c r="K13" i="166"/>
  <c r="J13" i="166"/>
  <c r="D13" i="166"/>
  <c r="J12" i="166"/>
  <c r="D12" i="166"/>
  <c r="J11" i="166"/>
  <c r="D11" i="166"/>
  <c r="K10" i="166"/>
  <c r="J10" i="166"/>
  <c r="D10" i="166"/>
  <c r="J9" i="166"/>
  <c r="D9" i="166"/>
  <c r="J8" i="166"/>
  <c r="D8" i="166"/>
  <c r="K7" i="166"/>
  <c r="J7" i="166"/>
  <c r="D7" i="166"/>
  <c r="J6" i="166"/>
  <c r="D6" i="166"/>
  <c r="J5" i="166"/>
  <c r="D5" i="166"/>
  <c r="A1" i="166"/>
  <c r="D41" i="165"/>
  <c r="K40" i="165"/>
  <c r="D40" i="165"/>
  <c r="F52" i="165" s="1"/>
  <c r="D39" i="165"/>
  <c r="F51" i="165" s="1"/>
  <c r="N40" i="165"/>
  <c r="O43" i="165" s="1"/>
  <c r="D38" i="165"/>
  <c r="F50" i="165" s="1"/>
  <c r="K37" i="165"/>
  <c r="M49" i="165" s="1"/>
  <c r="D37" i="165"/>
  <c r="F49" i="165" s="1"/>
  <c r="D36" i="165"/>
  <c r="F48" i="165" s="1"/>
  <c r="N37" i="165"/>
  <c r="D35" i="165"/>
  <c r="F47" i="165" s="1"/>
  <c r="N34" i="165"/>
  <c r="K34" i="165"/>
  <c r="M46" i="165" s="1"/>
  <c r="D34" i="165"/>
  <c r="F46" i="165" s="1"/>
  <c r="D33" i="165"/>
  <c r="F45" i="165" s="1"/>
  <c r="D32" i="165"/>
  <c r="F44" i="165" s="1"/>
  <c r="N31" i="165"/>
  <c r="K31" i="165"/>
  <c r="M43" i="165" s="1"/>
  <c r="D31" i="165"/>
  <c r="F43" i="165" s="1"/>
  <c r="D30" i="165"/>
  <c r="F42" i="165" s="1"/>
  <c r="D29" i="165"/>
  <c r="K28" i="165"/>
  <c r="D28" i="165"/>
  <c r="D27" i="165"/>
  <c r="N28" i="165"/>
  <c r="D26" i="165"/>
  <c r="K25" i="165"/>
  <c r="D25" i="165"/>
  <c r="D24" i="165"/>
  <c r="N25" i="165"/>
  <c r="D23" i="165"/>
  <c r="K22" i="165"/>
  <c r="D22" i="165"/>
  <c r="D21" i="165"/>
  <c r="N22" i="165"/>
  <c r="D20" i="165"/>
  <c r="K19" i="165"/>
  <c r="D19" i="165"/>
  <c r="J18" i="165"/>
  <c r="D18" i="165"/>
  <c r="J17" i="165"/>
  <c r="D17" i="165"/>
  <c r="K16" i="165"/>
  <c r="J16" i="165"/>
  <c r="D16" i="165"/>
  <c r="J15" i="165"/>
  <c r="D15" i="165"/>
  <c r="J14" i="165"/>
  <c r="D14" i="165"/>
  <c r="K13" i="165"/>
  <c r="J13" i="165"/>
  <c r="D13" i="165"/>
  <c r="J12" i="165"/>
  <c r="D12" i="165"/>
  <c r="J11" i="165"/>
  <c r="D11" i="165"/>
  <c r="K10" i="165"/>
  <c r="J10" i="165"/>
  <c r="D10" i="165"/>
  <c r="J9" i="165"/>
  <c r="D9" i="165"/>
  <c r="J8" i="165"/>
  <c r="D8" i="165"/>
  <c r="K7" i="165"/>
  <c r="J7" i="165"/>
  <c r="D7" i="165"/>
  <c r="J6" i="165"/>
  <c r="D6" i="165"/>
  <c r="J5" i="165"/>
  <c r="D5" i="165"/>
  <c r="A1" i="165"/>
  <c r="D41" i="164"/>
  <c r="K40" i="164"/>
  <c r="D40" i="164"/>
  <c r="F52" i="164" s="1"/>
  <c r="D39" i="164"/>
  <c r="F51" i="164" s="1"/>
  <c r="N40" i="164"/>
  <c r="O43" i="164" s="1"/>
  <c r="D38" i="164"/>
  <c r="F50" i="164" s="1"/>
  <c r="K37" i="164"/>
  <c r="M49" i="164" s="1"/>
  <c r="D37" i="164"/>
  <c r="F49" i="164" s="1"/>
  <c r="D36" i="164"/>
  <c r="F48" i="164" s="1"/>
  <c r="N37" i="164"/>
  <c r="D35" i="164"/>
  <c r="F47" i="164" s="1"/>
  <c r="K34" i="164"/>
  <c r="M46" i="164" s="1"/>
  <c r="D34" i="164"/>
  <c r="F46" i="164" s="1"/>
  <c r="D33" i="164"/>
  <c r="F45" i="164" s="1"/>
  <c r="N34" i="164"/>
  <c r="D32" i="164"/>
  <c r="K31" i="164"/>
  <c r="M43" i="164" s="1"/>
  <c r="D31" i="164"/>
  <c r="D30" i="164"/>
  <c r="F42" i="164" s="1"/>
  <c r="N31" i="164"/>
  <c r="D29" i="164"/>
  <c r="K28" i="164"/>
  <c r="D28" i="164"/>
  <c r="D27" i="164"/>
  <c r="N28" i="164"/>
  <c r="D26" i="164"/>
  <c r="K25" i="164"/>
  <c r="D25" i="164"/>
  <c r="D24" i="164"/>
  <c r="N25" i="164"/>
  <c r="D23" i="164"/>
  <c r="K22" i="164"/>
  <c r="D22" i="164"/>
  <c r="D21" i="164"/>
  <c r="N22" i="164"/>
  <c r="D20" i="164"/>
  <c r="K19" i="164"/>
  <c r="D19" i="164"/>
  <c r="J18" i="164"/>
  <c r="D18" i="164"/>
  <c r="J17" i="164"/>
  <c r="N19" i="164" s="1"/>
  <c r="D17" i="164"/>
  <c r="K16" i="164"/>
  <c r="J16" i="164"/>
  <c r="D16" i="164"/>
  <c r="J15" i="164"/>
  <c r="D15" i="164"/>
  <c r="J14" i="164"/>
  <c r="D14" i="164"/>
  <c r="K13" i="164"/>
  <c r="J13" i="164"/>
  <c r="D13" i="164"/>
  <c r="J12" i="164"/>
  <c r="D12" i="164"/>
  <c r="J11" i="164"/>
  <c r="D11" i="164"/>
  <c r="K10" i="164"/>
  <c r="J10" i="164"/>
  <c r="D10" i="164"/>
  <c r="J9" i="164"/>
  <c r="D9" i="164"/>
  <c r="J8" i="164"/>
  <c r="D8" i="164"/>
  <c r="K7" i="164"/>
  <c r="J7" i="164"/>
  <c r="D7" i="164"/>
  <c r="J6" i="164"/>
  <c r="D6" i="164"/>
  <c r="J5" i="164"/>
  <c r="D5" i="164"/>
  <c r="A1" i="164"/>
  <c r="D41" i="163"/>
  <c r="F53" i="163" s="1"/>
  <c r="K40" i="163"/>
  <c r="N40" i="163"/>
  <c r="O43" i="163" s="1"/>
  <c r="D40" i="163"/>
  <c r="F52" i="163" s="1"/>
  <c r="D39" i="163"/>
  <c r="F51" i="163" s="1"/>
  <c r="D38" i="163"/>
  <c r="F50" i="163" s="1"/>
  <c r="K37" i="163"/>
  <c r="M49" i="163" s="1"/>
  <c r="N37" i="163"/>
  <c r="D37" i="163"/>
  <c r="F49" i="163" s="1"/>
  <c r="D36" i="163"/>
  <c r="F48" i="163" s="1"/>
  <c r="D35" i="163"/>
  <c r="F47" i="163" s="1"/>
  <c r="N34" i="163"/>
  <c r="K34" i="163"/>
  <c r="M46" i="163" s="1"/>
  <c r="D34" i="163"/>
  <c r="F46" i="163" s="1"/>
  <c r="D33" i="163"/>
  <c r="F45" i="163" s="1"/>
  <c r="D32" i="163"/>
  <c r="F44" i="163" s="1"/>
  <c r="N31" i="163"/>
  <c r="K31" i="163"/>
  <c r="D31" i="163"/>
  <c r="F43" i="163" s="1"/>
  <c r="D30" i="163"/>
  <c r="D29" i="163"/>
  <c r="K28" i="163"/>
  <c r="N28" i="163"/>
  <c r="D28" i="163"/>
  <c r="D27" i="163"/>
  <c r="D26" i="163"/>
  <c r="K25" i="163"/>
  <c r="N25" i="163"/>
  <c r="D25" i="163"/>
  <c r="D24" i="163"/>
  <c r="D23" i="163"/>
  <c r="N22" i="163"/>
  <c r="K22" i="163"/>
  <c r="D22" i="163"/>
  <c r="D21" i="163"/>
  <c r="D20" i="163"/>
  <c r="K19" i="163"/>
  <c r="D19" i="163"/>
  <c r="J18" i="163"/>
  <c r="D18" i="163"/>
  <c r="J17" i="163"/>
  <c r="D17" i="163"/>
  <c r="K16" i="163"/>
  <c r="J16" i="163"/>
  <c r="D16" i="163"/>
  <c r="J15" i="163"/>
  <c r="D15" i="163"/>
  <c r="J14" i="163"/>
  <c r="D14" i="163"/>
  <c r="K13" i="163"/>
  <c r="J13" i="163"/>
  <c r="D13" i="163"/>
  <c r="J12" i="163"/>
  <c r="D12" i="163"/>
  <c r="J11" i="163"/>
  <c r="D11" i="163"/>
  <c r="K10" i="163"/>
  <c r="J10" i="163"/>
  <c r="D10" i="163"/>
  <c r="J9" i="163"/>
  <c r="D9" i="163"/>
  <c r="J8" i="163"/>
  <c r="D8" i="163"/>
  <c r="K7" i="163"/>
  <c r="J7" i="163"/>
  <c r="D7" i="163"/>
  <c r="J6" i="163"/>
  <c r="D6" i="163"/>
  <c r="J5" i="163"/>
  <c r="D5" i="163"/>
  <c r="A1" i="163"/>
  <c r="D41" i="162"/>
  <c r="K40" i="162"/>
  <c r="D40" i="162"/>
  <c r="F52" i="162" s="1"/>
  <c r="D39" i="162"/>
  <c r="F51" i="162" s="1"/>
  <c r="D38" i="162"/>
  <c r="F50" i="162" s="1"/>
  <c r="K37" i="162"/>
  <c r="M49" i="162" s="1"/>
  <c r="D37" i="162"/>
  <c r="F49" i="162" s="1"/>
  <c r="D36" i="162"/>
  <c r="F48" i="162" s="1"/>
  <c r="D35" i="162"/>
  <c r="F47" i="162" s="1"/>
  <c r="K34" i="162"/>
  <c r="M46" i="162" s="1"/>
  <c r="D34" i="162"/>
  <c r="F46" i="162" s="1"/>
  <c r="D33" i="162"/>
  <c r="F45" i="162" s="1"/>
  <c r="D32" i="162"/>
  <c r="F44" i="162" s="1"/>
  <c r="K31" i="162"/>
  <c r="M43" i="162" s="1"/>
  <c r="D31" i="162"/>
  <c r="F43" i="162" s="1"/>
  <c r="D30" i="162"/>
  <c r="D29" i="162"/>
  <c r="K28" i="162"/>
  <c r="D28" i="162"/>
  <c r="D27" i="162"/>
  <c r="D26" i="162"/>
  <c r="K25" i="162"/>
  <c r="D25" i="162"/>
  <c r="D24" i="162"/>
  <c r="D23" i="162"/>
  <c r="K22" i="162"/>
  <c r="D22" i="162"/>
  <c r="D21" i="162"/>
  <c r="D20" i="162"/>
  <c r="K19" i="162"/>
  <c r="D19" i="162"/>
  <c r="J18" i="162"/>
  <c r="D18" i="162"/>
  <c r="J17" i="162"/>
  <c r="D17" i="162"/>
  <c r="K16" i="162"/>
  <c r="J16" i="162"/>
  <c r="D16" i="162"/>
  <c r="J15" i="162"/>
  <c r="D15" i="162"/>
  <c r="J14" i="162"/>
  <c r="D14" i="162"/>
  <c r="K13" i="162"/>
  <c r="J13" i="162"/>
  <c r="D13" i="162"/>
  <c r="J12" i="162"/>
  <c r="D12" i="162"/>
  <c r="J11" i="162"/>
  <c r="D11" i="162"/>
  <c r="K10" i="162"/>
  <c r="J10" i="162"/>
  <c r="D10" i="162"/>
  <c r="J9" i="162"/>
  <c r="D9" i="162"/>
  <c r="J8" i="162"/>
  <c r="D8" i="162"/>
  <c r="K7" i="162"/>
  <c r="J7" i="162"/>
  <c r="D7" i="162"/>
  <c r="J6" i="162"/>
  <c r="D6" i="162"/>
  <c r="J5" i="162"/>
  <c r="D5" i="162"/>
  <c r="A1" i="162"/>
  <c r="D41" i="161"/>
  <c r="K40" i="161"/>
  <c r="D40" i="161"/>
  <c r="F52" i="161" s="1"/>
  <c r="D39" i="161"/>
  <c r="F51" i="161" s="1"/>
  <c r="N40" i="161"/>
  <c r="O43" i="161" s="1"/>
  <c r="D38" i="161"/>
  <c r="F50" i="161" s="1"/>
  <c r="K37" i="161"/>
  <c r="M49" i="161" s="1"/>
  <c r="D37" i="161"/>
  <c r="F49" i="161" s="1"/>
  <c r="D36" i="161"/>
  <c r="F48" i="161" s="1"/>
  <c r="N37" i="161"/>
  <c r="D35" i="161"/>
  <c r="F47" i="161" s="1"/>
  <c r="K34" i="161"/>
  <c r="M46" i="161" s="1"/>
  <c r="D34" i="161"/>
  <c r="F46" i="161" s="1"/>
  <c r="D33" i="161"/>
  <c r="F45" i="161" s="1"/>
  <c r="N34" i="161"/>
  <c r="D32" i="161"/>
  <c r="F44" i="161" s="1"/>
  <c r="K31" i="161"/>
  <c r="D31" i="161"/>
  <c r="F43" i="161" s="1"/>
  <c r="D30" i="161"/>
  <c r="F42" i="161" s="1"/>
  <c r="N31" i="161"/>
  <c r="D29" i="161"/>
  <c r="K28" i="161"/>
  <c r="D28" i="161"/>
  <c r="D27" i="161"/>
  <c r="N28" i="161"/>
  <c r="D26" i="161"/>
  <c r="K25" i="161"/>
  <c r="D25" i="161"/>
  <c r="D24" i="161"/>
  <c r="N25" i="161"/>
  <c r="D23" i="161"/>
  <c r="K22" i="161"/>
  <c r="D22" i="161"/>
  <c r="D21" i="161"/>
  <c r="N22" i="161"/>
  <c r="D20" i="161"/>
  <c r="K19" i="161"/>
  <c r="D19" i="161"/>
  <c r="J18" i="161"/>
  <c r="D18" i="161"/>
  <c r="J17" i="161"/>
  <c r="D17" i="161"/>
  <c r="K16" i="161"/>
  <c r="J16" i="161"/>
  <c r="D16" i="161"/>
  <c r="J15" i="161"/>
  <c r="D15" i="161"/>
  <c r="J14" i="161"/>
  <c r="D14" i="161"/>
  <c r="K13" i="161"/>
  <c r="J13" i="161"/>
  <c r="D13" i="161"/>
  <c r="J12" i="161"/>
  <c r="D12" i="161"/>
  <c r="J11" i="161"/>
  <c r="D11" i="161"/>
  <c r="K10" i="161"/>
  <c r="J10" i="161"/>
  <c r="D10" i="161"/>
  <c r="J9" i="161"/>
  <c r="D9" i="161"/>
  <c r="J8" i="161"/>
  <c r="D8" i="161"/>
  <c r="K7" i="161"/>
  <c r="J7" i="161"/>
  <c r="D7" i="161"/>
  <c r="J6" i="161"/>
  <c r="D6" i="161"/>
  <c r="J5" i="161"/>
  <c r="D5" i="161"/>
  <c r="A1" i="161"/>
  <c r="D41" i="160"/>
  <c r="K40" i="160"/>
  <c r="M52" i="160" s="1"/>
  <c r="D40" i="160"/>
  <c r="F52" i="160" s="1"/>
  <c r="D39" i="160"/>
  <c r="F51" i="160" s="1"/>
  <c r="N40" i="160"/>
  <c r="O43" i="160" s="1"/>
  <c r="D38" i="160"/>
  <c r="F50" i="160" s="1"/>
  <c r="K37" i="160"/>
  <c r="M49" i="160" s="1"/>
  <c r="D37" i="160"/>
  <c r="F49" i="160" s="1"/>
  <c r="D36" i="160"/>
  <c r="F48" i="160" s="1"/>
  <c r="N37" i="160"/>
  <c r="D35" i="160"/>
  <c r="F47" i="160" s="1"/>
  <c r="K34" i="160"/>
  <c r="M46" i="160" s="1"/>
  <c r="D34" i="160"/>
  <c r="F46" i="160" s="1"/>
  <c r="D33" i="160"/>
  <c r="F45" i="160" s="1"/>
  <c r="N34" i="160"/>
  <c r="D32" i="160"/>
  <c r="K31" i="160"/>
  <c r="M43" i="160" s="1"/>
  <c r="D31" i="160"/>
  <c r="D30" i="160"/>
  <c r="N31" i="160"/>
  <c r="D29" i="160"/>
  <c r="K28" i="160"/>
  <c r="D28" i="160"/>
  <c r="D27" i="160"/>
  <c r="N28" i="160"/>
  <c r="D26" i="160"/>
  <c r="K25" i="160"/>
  <c r="D25" i="160"/>
  <c r="D24" i="160"/>
  <c r="N25" i="160"/>
  <c r="D23" i="160"/>
  <c r="K22" i="160"/>
  <c r="D22" i="160"/>
  <c r="D21" i="160"/>
  <c r="N22" i="160"/>
  <c r="D20" i="160"/>
  <c r="K19" i="160"/>
  <c r="D19" i="160"/>
  <c r="J18" i="160"/>
  <c r="D18" i="160"/>
  <c r="J17" i="160"/>
  <c r="D17" i="160"/>
  <c r="K16" i="160"/>
  <c r="J16" i="160"/>
  <c r="D16" i="160"/>
  <c r="J15" i="160"/>
  <c r="D15" i="160"/>
  <c r="J14" i="160"/>
  <c r="D14" i="160"/>
  <c r="K13" i="160"/>
  <c r="J13" i="160"/>
  <c r="D13" i="160"/>
  <c r="F25" i="160" s="1"/>
  <c r="J12" i="160"/>
  <c r="D12" i="160"/>
  <c r="J11" i="160"/>
  <c r="D11" i="160"/>
  <c r="K10" i="160"/>
  <c r="J10" i="160"/>
  <c r="D10" i="160"/>
  <c r="J9" i="160"/>
  <c r="D9" i="160"/>
  <c r="J8" i="160"/>
  <c r="D8" i="160"/>
  <c r="K7" i="160"/>
  <c r="J7" i="160"/>
  <c r="D7" i="160"/>
  <c r="J6" i="160"/>
  <c r="D6" i="160"/>
  <c r="J5" i="160"/>
  <c r="D5" i="160"/>
  <c r="A1" i="160"/>
  <c r="D41" i="159"/>
  <c r="F53" i="159" s="1"/>
  <c r="K40" i="159"/>
  <c r="M52" i="159" s="1"/>
  <c r="N40" i="159"/>
  <c r="O43" i="159" s="1"/>
  <c r="D40" i="159"/>
  <c r="F52" i="159" s="1"/>
  <c r="D39" i="159"/>
  <c r="F51" i="159" s="1"/>
  <c r="D38" i="159"/>
  <c r="F50" i="159" s="1"/>
  <c r="N37" i="159"/>
  <c r="K37" i="159"/>
  <c r="M49" i="159" s="1"/>
  <c r="D37" i="159"/>
  <c r="F49" i="159" s="1"/>
  <c r="D36" i="159"/>
  <c r="F48" i="159" s="1"/>
  <c r="D35" i="159"/>
  <c r="F47" i="159" s="1"/>
  <c r="N34" i="159"/>
  <c r="K34" i="159"/>
  <c r="M46" i="159" s="1"/>
  <c r="D34" i="159"/>
  <c r="F46" i="159" s="1"/>
  <c r="D33" i="159"/>
  <c r="F45" i="159" s="1"/>
  <c r="D32" i="159"/>
  <c r="K31" i="159"/>
  <c r="N31" i="159"/>
  <c r="D31" i="159"/>
  <c r="D30" i="159"/>
  <c r="F42" i="159" s="1"/>
  <c r="D29" i="159"/>
  <c r="K28" i="159"/>
  <c r="N28" i="159"/>
  <c r="D28" i="159"/>
  <c r="D27" i="159"/>
  <c r="F39" i="159" s="1"/>
  <c r="D26" i="159"/>
  <c r="K25" i="159"/>
  <c r="N25" i="159"/>
  <c r="D25" i="159"/>
  <c r="D24" i="159"/>
  <c r="D23" i="159"/>
  <c r="K22" i="159"/>
  <c r="N22" i="159"/>
  <c r="D22" i="159"/>
  <c r="D21" i="159"/>
  <c r="D20" i="159"/>
  <c r="K19" i="159"/>
  <c r="D19" i="159"/>
  <c r="J18" i="159"/>
  <c r="D18" i="159"/>
  <c r="J17" i="159"/>
  <c r="D17" i="159"/>
  <c r="K16" i="159"/>
  <c r="J16" i="159"/>
  <c r="D16" i="159"/>
  <c r="J15" i="159"/>
  <c r="D15" i="159"/>
  <c r="J14" i="159"/>
  <c r="D14" i="159"/>
  <c r="K13" i="159"/>
  <c r="J13" i="159"/>
  <c r="D13" i="159"/>
  <c r="J12" i="159"/>
  <c r="D12" i="159"/>
  <c r="J11" i="159"/>
  <c r="D11" i="159"/>
  <c r="K10" i="159"/>
  <c r="J10" i="159"/>
  <c r="D10" i="159"/>
  <c r="J9" i="159"/>
  <c r="D9" i="159"/>
  <c r="J8" i="159"/>
  <c r="D8" i="159"/>
  <c r="K7" i="159"/>
  <c r="J7" i="159"/>
  <c r="D7" i="159"/>
  <c r="J6" i="159"/>
  <c r="D6" i="159"/>
  <c r="J5" i="159"/>
  <c r="D5" i="159"/>
  <c r="A1" i="159"/>
  <c r="D41" i="158"/>
  <c r="F53" i="158" s="1"/>
  <c r="N40" i="158"/>
  <c r="O43" i="158" s="1"/>
  <c r="K40" i="158"/>
  <c r="D40" i="158"/>
  <c r="F52" i="158" s="1"/>
  <c r="D39" i="158"/>
  <c r="F51" i="158" s="1"/>
  <c r="D38" i="158"/>
  <c r="F50" i="158" s="1"/>
  <c r="K37" i="158"/>
  <c r="M49" i="158" s="1"/>
  <c r="N37" i="158"/>
  <c r="D37" i="158"/>
  <c r="F49" i="158" s="1"/>
  <c r="D36" i="158"/>
  <c r="F48" i="158" s="1"/>
  <c r="D35" i="158"/>
  <c r="F47" i="158" s="1"/>
  <c r="K34" i="158"/>
  <c r="M46" i="158" s="1"/>
  <c r="N34" i="158"/>
  <c r="D34" i="158"/>
  <c r="F46" i="158" s="1"/>
  <c r="D33" i="158"/>
  <c r="F45" i="158" s="1"/>
  <c r="D32" i="158"/>
  <c r="F44" i="158" s="1"/>
  <c r="N31" i="158"/>
  <c r="K31" i="158"/>
  <c r="M43" i="158" s="1"/>
  <c r="D31" i="158"/>
  <c r="D30" i="158"/>
  <c r="D29" i="158"/>
  <c r="N28" i="158"/>
  <c r="K28" i="158"/>
  <c r="D28" i="158"/>
  <c r="D27" i="158"/>
  <c r="D26" i="158"/>
  <c r="K25" i="158"/>
  <c r="N25" i="158"/>
  <c r="D25" i="158"/>
  <c r="D24" i="158"/>
  <c r="D23" i="158"/>
  <c r="K22" i="158"/>
  <c r="N22" i="158"/>
  <c r="D22" i="158"/>
  <c r="D21" i="158"/>
  <c r="D20" i="158"/>
  <c r="K19" i="158"/>
  <c r="D19" i="158"/>
  <c r="J18" i="158"/>
  <c r="D18" i="158"/>
  <c r="J17" i="158"/>
  <c r="D17" i="158"/>
  <c r="K16" i="158"/>
  <c r="J16" i="158"/>
  <c r="D16" i="158"/>
  <c r="J15" i="158"/>
  <c r="D15" i="158"/>
  <c r="J14" i="158"/>
  <c r="D14" i="158"/>
  <c r="K13" i="158"/>
  <c r="J13" i="158"/>
  <c r="D13" i="158"/>
  <c r="J12" i="158"/>
  <c r="D12" i="158"/>
  <c r="J11" i="158"/>
  <c r="D11" i="158"/>
  <c r="K10" i="158"/>
  <c r="J10" i="158"/>
  <c r="D10" i="158"/>
  <c r="J9" i="158"/>
  <c r="D9" i="158"/>
  <c r="J8" i="158"/>
  <c r="D8" i="158"/>
  <c r="K7" i="158"/>
  <c r="J7" i="158"/>
  <c r="D7" i="158"/>
  <c r="J6" i="158"/>
  <c r="D6" i="158"/>
  <c r="J5" i="158"/>
  <c r="D5" i="158"/>
  <c r="A1" i="158"/>
  <c r="I41" i="157"/>
  <c r="H41" i="157"/>
  <c r="I40" i="157"/>
  <c r="H40" i="157"/>
  <c r="I39" i="157"/>
  <c r="H39" i="157"/>
  <c r="I38" i="157"/>
  <c r="H38" i="157"/>
  <c r="I37" i="157"/>
  <c r="H37" i="157"/>
  <c r="D37" i="157" s="1"/>
  <c r="F49" i="157" s="1"/>
  <c r="I36" i="157"/>
  <c r="H36" i="157"/>
  <c r="I35" i="157"/>
  <c r="H35" i="157"/>
  <c r="I34" i="157"/>
  <c r="H34" i="157"/>
  <c r="I33" i="157"/>
  <c r="H33" i="157"/>
  <c r="I32" i="157"/>
  <c r="H32" i="157"/>
  <c r="I31" i="157"/>
  <c r="H31" i="157"/>
  <c r="I30" i="157"/>
  <c r="H30" i="157"/>
  <c r="I29" i="157"/>
  <c r="H29" i="157"/>
  <c r="I28" i="157"/>
  <c r="H28" i="157"/>
  <c r="D28" i="157" s="1"/>
  <c r="I27" i="157"/>
  <c r="H27" i="157"/>
  <c r="I26" i="157"/>
  <c r="H26" i="157"/>
  <c r="I25" i="157"/>
  <c r="H25" i="157"/>
  <c r="I24" i="157"/>
  <c r="H24" i="157"/>
  <c r="I23" i="157"/>
  <c r="H23" i="157"/>
  <c r="D23" i="157" s="1"/>
  <c r="I22" i="157"/>
  <c r="H22" i="157"/>
  <c r="D22" i="157" s="1"/>
  <c r="I21" i="157"/>
  <c r="H21" i="157"/>
  <c r="I20" i="157"/>
  <c r="H20" i="157"/>
  <c r="I19" i="157"/>
  <c r="H19" i="157"/>
  <c r="I18" i="157"/>
  <c r="H18" i="157"/>
  <c r="I17" i="157"/>
  <c r="H17" i="157"/>
  <c r="D17" i="157" s="1"/>
  <c r="I16" i="157"/>
  <c r="H16" i="157"/>
  <c r="I15" i="157"/>
  <c r="H15" i="157"/>
  <c r="I14" i="157"/>
  <c r="H14" i="157"/>
  <c r="I13" i="157"/>
  <c r="H13" i="157"/>
  <c r="D13" i="157" s="1"/>
  <c r="I12" i="157"/>
  <c r="H12" i="157"/>
  <c r="I11" i="157"/>
  <c r="H11" i="157"/>
  <c r="I10" i="157"/>
  <c r="H10" i="157"/>
  <c r="I9" i="157"/>
  <c r="H9" i="157"/>
  <c r="D9" i="157" s="1"/>
  <c r="I8" i="157"/>
  <c r="H8" i="157"/>
  <c r="D8" i="157" s="1"/>
  <c r="I7" i="157"/>
  <c r="H7" i="157"/>
  <c r="I6" i="157"/>
  <c r="H6" i="157"/>
  <c r="I5" i="157"/>
  <c r="H5" i="157"/>
  <c r="A1" i="157"/>
  <c r="D41" i="156"/>
  <c r="K40" i="156"/>
  <c r="N40" i="156"/>
  <c r="O43" i="156" s="1"/>
  <c r="D40" i="156"/>
  <c r="F52" i="156" s="1"/>
  <c r="D39" i="156"/>
  <c r="F51" i="156" s="1"/>
  <c r="D38" i="156"/>
  <c r="F50" i="156" s="1"/>
  <c r="N37" i="156"/>
  <c r="K37" i="156"/>
  <c r="M49" i="156" s="1"/>
  <c r="D37" i="156"/>
  <c r="F49" i="156" s="1"/>
  <c r="D36" i="156"/>
  <c r="F48" i="156" s="1"/>
  <c r="D35" i="156"/>
  <c r="F47" i="156" s="1"/>
  <c r="N34" i="156"/>
  <c r="K34" i="156"/>
  <c r="M46" i="156" s="1"/>
  <c r="D34" i="156"/>
  <c r="F46" i="156" s="1"/>
  <c r="D33" i="156"/>
  <c r="F45" i="156" s="1"/>
  <c r="D32" i="156"/>
  <c r="F44" i="156" s="1"/>
  <c r="K31" i="156"/>
  <c r="M43" i="156" s="1"/>
  <c r="N31" i="156"/>
  <c r="D31" i="156"/>
  <c r="F43" i="156" s="1"/>
  <c r="D30" i="156"/>
  <c r="D29" i="156"/>
  <c r="K28" i="156"/>
  <c r="N28" i="156"/>
  <c r="D28" i="156"/>
  <c r="D27" i="156"/>
  <c r="D26" i="156"/>
  <c r="N25" i="156"/>
  <c r="K25" i="156"/>
  <c r="D25" i="156"/>
  <c r="D24" i="156"/>
  <c r="D23" i="156"/>
  <c r="N22" i="156"/>
  <c r="K22" i="156"/>
  <c r="D22" i="156"/>
  <c r="D21" i="156"/>
  <c r="D20" i="156"/>
  <c r="K19" i="156"/>
  <c r="D19" i="156"/>
  <c r="J18" i="156"/>
  <c r="D18" i="156"/>
  <c r="J17" i="156"/>
  <c r="D17" i="156"/>
  <c r="K16" i="156"/>
  <c r="J16" i="156"/>
  <c r="D16" i="156"/>
  <c r="J15" i="156"/>
  <c r="D15" i="156"/>
  <c r="J14" i="156"/>
  <c r="D14" i="156"/>
  <c r="K13" i="156"/>
  <c r="J13" i="156"/>
  <c r="D13" i="156"/>
  <c r="J12" i="156"/>
  <c r="D12" i="156"/>
  <c r="F24" i="156" s="1"/>
  <c r="J11" i="156"/>
  <c r="D11" i="156"/>
  <c r="K10" i="156"/>
  <c r="J10" i="156"/>
  <c r="D10" i="156"/>
  <c r="J9" i="156"/>
  <c r="D9" i="156"/>
  <c r="J8" i="156"/>
  <c r="D8" i="156"/>
  <c r="K7" i="156"/>
  <c r="J7" i="156"/>
  <c r="D7" i="156"/>
  <c r="J6" i="156"/>
  <c r="D6" i="156"/>
  <c r="J5" i="156"/>
  <c r="D5" i="156"/>
  <c r="A1" i="156"/>
  <c r="D41" i="155"/>
  <c r="K40" i="155"/>
  <c r="D40" i="155"/>
  <c r="F52" i="155" s="1"/>
  <c r="D39" i="155"/>
  <c r="F51" i="155" s="1"/>
  <c r="D38" i="155"/>
  <c r="F50" i="155" s="1"/>
  <c r="K37" i="155"/>
  <c r="M49" i="155" s="1"/>
  <c r="D37" i="155"/>
  <c r="F49" i="155" s="1"/>
  <c r="D36" i="155"/>
  <c r="F48" i="155" s="1"/>
  <c r="D35" i="155"/>
  <c r="F47" i="155" s="1"/>
  <c r="K34" i="155"/>
  <c r="M46" i="155" s="1"/>
  <c r="D34" i="155"/>
  <c r="F46" i="155" s="1"/>
  <c r="D33" i="155"/>
  <c r="F45" i="155" s="1"/>
  <c r="D32" i="155"/>
  <c r="F44" i="155" s="1"/>
  <c r="K31" i="155"/>
  <c r="M43" i="155" s="1"/>
  <c r="D31" i="155"/>
  <c r="F43" i="155" s="1"/>
  <c r="D30" i="155"/>
  <c r="F42" i="155" s="1"/>
  <c r="D29" i="155"/>
  <c r="K28" i="155"/>
  <c r="D28" i="155"/>
  <c r="D27" i="155"/>
  <c r="D26" i="155"/>
  <c r="K25" i="155"/>
  <c r="D25" i="155"/>
  <c r="D24" i="155"/>
  <c r="D23" i="155"/>
  <c r="K22" i="155"/>
  <c r="D22" i="155"/>
  <c r="D21" i="155"/>
  <c r="D20" i="155"/>
  <c r="K19" i="155"/>
  <c r="D19" i="155"/>
  <c r="J18" i="155"/>
  <c r="D18" i="155"/>
  <c r="J17" i="155"/>
  <c r="D17" i="155"/>
  <c r="K16" i="155"/>
  <c r="J16" i="155"/>
  <c r="D16" i="155"/>
  <c r="J15" i="155"/>
  <c r="D15" i="155"/>
  <c r="J14" i="155"/>
  <c r="D14" i="155"/>
  <c r="K13" i="155"/>
  <c r="J13" i="155"/>
  <c r="D13" i="155"/>
  <c r="J12" i="155"/>
  <c r="D12" i="155"/>
  <c r="J11" i="155"/>
  <c r="D11" i="155"/>
  <c r="K10" i="155"/>
  <c r="J10" i="155"/>
  <c r="D10" i="155"/>
  <c r="J9" i="155"/>
  <c r="D9" i="155"/>
  <c r="J8" i="155"/>
  <c r="D8" i="155"/>
  <c r="K7" i="155"/>
  <c r="J7" i="155"/>
  <c r="D7" i="155"/>
  <c r="J6" i="155"/>
  <c r="D6" i="155"/>
  <c r="J5" i="155"/>
  <c r="D5" i="155"/>
  <c r="A1" i="155"/>
  <c r="D41" i="154"/>
  <c r="K40" i="154"/>
  <c r="D40" i="154"/>
  <c r="F52" i="154" s="1"/>
  <c r="D39" i="154"/>
  <c r="F51" i="154" s="1"/>
  <c r="N40" i="154"/>
  <c r="O43" i="154" s="1"/>
  <c r="D38" i="154"/>
  <c r="F50" i="154" s="1"/>
  <c r="K37" i="154"/>
  <c r="M49" i="154" s="1"/>
  <c r="D37" i="154"/>
  <c r="F49" i="154" s="1"/>
  <c r="D36" i="154"/>
  <c r="F48" i="154" s="1"/>
  <c r="N37" i="154"/>
  <c r="D35" i="154"/>
  <c r="F47" i="154" s="1"/>
  <c r="K34" i="154"/>
  <c r="M46" i="154" s="1"/>
  <c r="D34" i="154"/>
  <c r="F46" i="154" s="1"/>
  <c r="D33" i="154"/>
  <c r="F45" i="154" s="1"/>
  <c r="N34" i="154"/>
  <c r="D32" i="154"/>
  <c r="F44" i="154" s="1"/>
  <c r="K31" i="154"/>
  <c r="M43" i="154" s="1"/>
  <c r="D31" i="154"/>
  <c r="F43" i="154" s="1"/>
  <c r="D30" i="154"/>
  <c r="F42" i="154" s="1"/>
  <c r="N31" i="154"/>
  <c r="D29" i="154"/>
  <c r="K28" i="154"/>
  <c r="D28" i="154"/>
  <c r="D27" i="154"/>
  <c r="N28" i="154"/>
  <c r="D26" i="154"/>
  <c r="K25" i="154"/>
  <c r="D25" i="154"/>
  <c r="D24" i="154"/>
  <c r="N25" i="154"/>
  <c r="D23" i="154"/>
  <c r="K22" i="154"/>
  <c r="D22" i="154"/>
  <c r="D21" i="154"/>
  <c r="N22" i="154"/>
  <c r="D20" i="154"/>
  <c r="K19" i="154"/>
  <c r="D19" i="154"/>
  <c r="J18" i="154"/>
  <c r="D18" i="154"/>
  <c r="J17" i="154"/>
  <c r="D17" i="154"/>
  <c r="K16" i="154"/>
  <c r="J16" i="154"/>
  <c r="D16" i="154"/>
  <c r="J15" i="154"/>
  <c r="D15" i="154"/>
  <c r="J14" i="154"/>
  <c r="D14" i="154"/>
  <c r="K13" i="154"/>
  <c r="J13" i="154"/>
  <c r="D13" i="154"/>
  <c r="J12" i="154"/>
  <c r="D12" i="154"/>
  <c r="J11" i="154"/>
  <c r="D11" i="154"/>
  <c r="K10" i="154"/>
  <c r="J10" i="154"/>
  <c r="D10" i="154"/>
  <c r="J9" i="154"/>
  <c r="D9" i="154"/>
  <c r="J8" i="154"/>
  <c r="D8" i="154"/>
  <c r="K7" i="154"/>
  <c r="J7" i="154"/>
  <c r="D7" i="154"/>
  <c r="J6" i="154"/>
  <c r="D6" i="154"/>
  <c r="J5" i="154"/>
  <c r="D5" i="154"/>
  <c r="A1" i="154"/>
  <c r="D41" i="153"/>
  <c r="F53" i="153" s="1"/>
  <c r="K40" i="153"/>
  <c r="M52" i="153" s="1"/>
  <c r="D40" i="153"/>
  <c r="F52" i="153" s="1"/>
  <c r="D39" i="153"/>
  <c r="F51" i="153" s="1"/>
  <c r="N40" i="153"/>
  <c r="O43" i="153" s="1"/>
  <c r="D38" i="153"/>
  <c r="F50" i="153" s="1"/>
  <c r="K37" i="153"/>
  <c r="M49" i="153" s="1"/>
  <c r="D37" i="153"/>
  <c r="F49" i="153" s="1"/>
  <c r="D36" i="153"/>
  <c r="F48" i="153" s="1"/>
  <c r="N37" i="153"/>
  <c r="D35" i="153"/>
  <c r="F47" i="153" s="1"/>
  <c r="K34" i="153"/>
  <c r="M46" i="153" s="1"/>
  <c r="D34" i="153"/>
  <c r="F46" i="153" s="1"/>
  <c r="D33" i="153"/>
  <c r="N34" i="153"/>
  <c r="D32" i="153"/>
  <c r="K31" i="153"/>
  <c r="M43" i="153" s="1"/>
  <c r="D31" i="153"/>
  <c r="D30" i="153"/>
  <c r="F42" i="153" s="1"/>
  <c r="N31" i="153"/>
  <c r="D29" i="153"/>
  <c r="K28" i="153"/>
  <c r="D28" i="153"/>
  <c r="D27" i="153"/>
  <c r="N28" i="153"/>
  <c r="D26" i="153"/>
  <c r="K25" i="153"/>
  <c r="D25" i="153"/>
  <c r="D24" i="153"/>
  <c r="N25" i="153"/>
  <c r="D23" i="153"/>
  <c r="K22" i="153"/>
  <c r="D22" i="153"/>
  <c r="D21" i="153"/>
  <c r="N22" i="153"/>
  <c r="D20" i="153"/>
  <c r="K19" i="153"/>
  <c r="D19" i="153"/>
  <c r="J18" i="153"/>
  <c r="D18" i="153"/>
  <c r="J17" i="153"/>
  <c r="D17" i="153"/>
  <c r="K16" i="153"/>
  <c r="J16" i="153"/>
  <c r="D16" i="153"/>
  <c r="J15" i="153"/>
  <c r="D15" i="153"/>
  <c r="J14" i="153"/>
  <c r="D14" i="153"/>
  <c r="K13" i="153"/>
  <c r="J13" i="153"/>
  <c r="D13" i="153"/>
  <c r="J12" i="153"/>
  <c r="D12" i="153"/>
  <c r="J11" i="153"/>
  <c r="D11" i="153"/>
  <c r="K10" i="153"/>
  <c r="J10" i="153"/>
  <c r="D10" i="153"/>
  <c r="J9" i="153"/>
  <c r="D9" i="153"/>
  <c r="J8" i="153"/>
  <c r="D8" i="153"/>
  <c r="K7" i="153"/>
  <c r="J7" i="153"/>
  <c r="D7" i="153"/>
  <c r="J6" i="153"/>
  <c r="D6" i="153"/>
  <c r="J5" i="153"/>
  <c r="D5" i="153"/>
  <c r="A1" i="153"/>
  <c r="D41" i="152"/>
  <c r="N40" i="152"/>
  <c r="O43" i="152" s="1"/>
  <c r="K40" i="152"/>
  <c r="D40" i="152"/>
  <c r="F52" i="152" s="1"/>
  <c r="D39" i="152"/>
  <c r="F51" i="152" s="1"/>
  <c r="D38" i="152"/>
  <c r="F50" i="152" s="1"/>
  <c r="K37" i="152"/>
  <c r="M49" i="152" s="1"/>
  <c r="N37" i="152"/>
  <c r="D37" i="152"/>
  <c r="F49" i="152" s="1"/>
  <c r="D36" i="152"/>
  <c r="F48" i="152" s="1"/>
  <c r="D35" i="152"/>
  <c r="F47" i="152" s="1"/>
  <c r="K34" i="152"/>
  <c r="M46" i="152" s="1"/>
  <c r="N34" i="152"/>
  <c r="D34" i="152"/>
  <c r="F46" i="152" s="1"/>
  <c r="D33" i="152"/>
  <c r="D32" i="152"/>
  <c r="F44" i="152" s="1"/>
  <c r="N31" i="152"/>
  <c r="K31" i="152"/>
  <c r="M43" i="152" s="1"/>
  <c r="D31" i="152"/>
  <c r="F43" i="152" s="1"/>
  <c r="D30" i="152"/>
  <c r="D29" i="152"/>
  <c r="N28" i="152"/>
  <c r="K28" i="152"/>
  <c r="D28" i="152"/>
  <c r="D27" i="152"/>
  <c r="D26" i="152"/>
  <c r="K25" i="152"/>
  <c r="N25" i="152"/>
  <c r="D25" i="152"/>
  <c r="D24" i="152"/>
  <c r="D23" i="152"/>
  <c r="K22" i="152"/>
  <c r="N22" i="152"/>
  <c r="D22" i="152"/>
  <c r="D21" i="152"/>
  <c r="D20" i="152"/>
  <c r="K19" i="152"/>
  <c r="D19" i="152"/>
  <c r="J18" i="152"/>
  <c r="D18" i="152"/>
  <c r="J17" i="152"/>
  <c r="D17" i="152"/>
  <c r="K16" i="152"/>
  <c r="J16" i="152"/>
  <c r="D16" i="152"/>
  <c r="J15" i="152"/>
  <c r="D15" i="152"/>
  <c r="J14" i="152"/>
  <c r="D14" i="152"/>
  <c r="K13" i="152"/>
  <c r="J13" i="152"/>
  <c r="D13" i="152"/>
  <c r="J12" i="152"/>
  <c r="D12" i="152"/>
  <c r="J11" i="152"/>
  <c r="D11" i="152"/>
  <c r="K10" i="152"/>
  <c r="J10" i="152"/>
  <c r="D10" i="152"/>
  <c r="J9" i="152"/>
  <c r="D9" i="152"/>
  <c r="J8" i="152"/>
  <c r="D8" i="152"/>
  <c r="K7" i="152"/>
  <c r="J7" i="152"/>
  <c r="D7" i="152"/>
  <c r="J6" i="152"/>
  <c r="D6" i="152"/>
  <c r="J5" i="152"/>
  <c r="D5" i="152"/>
  <c r="A1" i="152"/>
  <c r="D41" i="151"/>
  <c r="K40" i="151"/>
  <c r="D40" i="151"/>
  <c r="F52" i="151" s="1"/>
  <c r="D39" i="151"/>
  <c r="F51" i="151" s="1"/>
  <c r="N40" i="151"/>
  <c r="O43" i="151" s="1"/>
  <c r="D38" i="151"/>
  <c r="F50" i="151" s="1"/>
  <c r="K37" i="151"/>
  <c r="M49" i="151" s="1"/>
  <c r="D37" i="151"/>
  <c r="F49" i="151" s="1"/>
  <c r="D36" i="151"/>
  <c r="F48" i="151" s="1"/>
  <c r="N37" i="151"/>
  <c r="D35" i="151"/>
  <c r="F47" i="151" s="1"/>
  <c r="K34" i="151"/>
  <c r="M46" i="151" s="1"/>
  <c r="D34" i="151"/>
  <c r="F46" i="151" s="1"/>
  <c r="D33" i="151"/>
  <c r="F45" i="151" s="1"/>
  <c r="N34" i="151"/>
  <c r="D32" i="151"/>
  <c r="F44" i="151" s="1"/>
  <c r="K31" i="151"/>
  <c r="M43" i="151" s="1"/>
  <c r="D31" i="151"/>
  <c r="F43" i="151" s="1"/>
  <c r="D30" i="151"/>
  <c r="F42" i="151" s="1"/>
  <c r="N31" i="151"/>
  <c r="D29" i="151"/>
  <c r="K28" i="151"/>
  <c r="D28" i="151"/>
  <c r="D27" i="151"/>
  <c r="N28" i="151"/>
  <c r="D26" i="151"/>
  <c r="K25" i="151"/>
  <c r="D25" i="151"/>
  <c r="D24" i="151"/>
  <c r="N25" i="151"/>
  <c r="D23" i="151"/>
  <c r="K22" i="151"/>
  <c r="D22" i="151"/>
  <c r="D21" i="151"/>
  <c r="N22" i="151"/>
  <c r="D20" i="151"/>
  <c r="K19" i="151"/>
  <c r="D19" i="151"/>
  <c r="J18" i="151"/>
  <c r="D18" i="151"/>
  <c r="J17" i="151"/>
  <c r="D17" i="151"/>
  <c r="K16" i="151"/>
  <c r="J16" i="151"/>
  <c r="D16" i="151"/>
  <c r="J15" i="151"/>
  <c r="D15" i="151"/>
  <c r="J14" i="151"/>
  <c r="D14" i="151"/>
  <c r="K13" i="151"/>
  <c r="J13" i="151"/>
  <c r="D13" i="151"/>
  <c r="J12" i="151"/>
  <c r="D12" i="151"/>
  <c r="J11" i="151"/>
  <c r="D11" i="151"/>
  <c r="K10" i="151"/>
  <c r="J10" i="151"/>
  <c r="D10" i="151"/>
  <c r="J9" i="151"/>
  <c r="D9" i="151"/>
  <c r="J8" i="151"/>
  <c r="D8" i="151"/>
  <c r="K7" i="151"/>
  <c r="J7" i="151"/>
  <c r="D7" i="151"/>
  <c r="J6" i="151"/>
  <c r="D6" i="151"/>
  <c r="J5" i="151"/>
  <c r="D5" i="151"/>
  <c r="A1" i="151"/>
  <c r="D41" i="150"/>
  <c r="K40" i="150"/>
  <c r="D40" i="150"/>
  <c r="F52" i="150" s="1"/>
  <c r="D39" i="150"/>
  <c r="F51" i="150" s="1"/>
  <c r="N40" i="150"/>
  <c r="O43" i="150" s="1"/>
  <c r="D38" i="150"/>
  <c r="F50" i="150" s="1"/>
  <c r="K37" i="150"/>
  <c r="M49" i="150" s="1"/>
  <c r="D37" i="150"/>
  <c r="F49" i="150" s="1"/>
  <c r="D36" i="150"/>
  <c r="F48" i="150" s="1"/>
  <c r="N37" i="150"/>
  <c r="D35" i="150"/>
  <c r="F47" i="150" s="1"/>
  <c r="K34" i="150"/>
  <c r="M46" i="150" s="1"/>
  <c r="D34" i="150"/>
  <c r="F46" i="150" s="1"/>
  <c r="D33" i="150"/>
  <c r="F45" i="150" s="1"/>
  <c r="N34" i="150"/>
  <c r="D32" i="150"/>
  <c r="F44" i="150" s="1"/>
  <c r="K31" i="150"/>
  <c r="M43" i="150" s="1"/>
  <c r="D31" i="150"/>
  <c r="D30" i="150"/>
  <c r="F42" i="150" s="1"/>
  <c r="N31" i="150"/>
  <c r="D29" i="150"/>
  <c r="K28" i="150"/>
  <c r="D28" i="150"/>
  <c r="D27" i="150"/>
  <c r="N28" i="150"/>
  <c r="D26" i="150"/>
  <c r="K25" i="150"/>
  <c r="D25" i="150"/>
  <c r="D24" i="150"/>
  <c r="N25" i="150"/>
  <c r="D23" i="150"/>
  <c r="K22" i="150"/>
  <c r="D22" i="150"/>
  <c r="D21" i="150"/>
  <c r="N22" i="150"/>
  <c r="D20" i="150"/>
  <c r="K19" i="150"/>
  <c r="D19" i="150"/>
  <c r="J18" i="150"/>
  <c r="D18" i="150"/>
  <c r="J17" i="150"/>
  <c r="D17" i="150"/>
  <c r="K16" i="150"/>
  <c r="J16" i="150"/>
  <c r="D16" i="150"/>
  <c r="J15" i="150"/>
  <c r="D15" i="150"/>
  <c r="J14" i="150"/>
  <c r="D14" i="150"/>
  <c r="K13" i="150"/>
  <c r="J13" i="150"/>
  <c r="D13" i="150"/>
  <c r="J12" i="150"/>
  <c r="D12" i="150"/>
  <c r="J11" i="150"/>
  <c r="D11" i="150"/>
  <c r="K10" i="150"/>
  <c r="J10" i="150"/>
  <c r="D10" i="150"/>
  <c r="J9" i="150"/>
  <c r="D9" i="150"/>
  <c r="J8" i="150"/>
  <c r="D8" i="150"/>
  <c r="K7" i="150"/>
  <c r="J7" i="150"/>
  <c r="D7" i="150"/>
  <c r="J6" i="150"/>
  <c r="D6" i="150"/>
  <c r="J5" i="150"/>
  <c r="D5" i="150"/>
  <c r="A1" i="150"/>
  <c r="D41" i="149"/>
  <c r="K40" i="149"/>
  <c r="M52" i="149" s="1"/>
  <c r="D40" i="149"/>
  <c r="F52" i="149" s="1"/>
  <c r="D39" i="149"/>
  <c r="F51" i="149" s="1"/>
  <c r="N40" i="149"/>
  <c r="O43" i="149" s="1"/>
  <c r="D38" i="149"/>
  <c r="F50" i="149" s="1"/>
  <c r="K37" i="149"/>
  <c r="M49" i="149" s="1"/>
  <c r="D37" i="149"/>
  <c r="F49" i="149" s="1"/>
  <c r="D36" i="149"/>
  <c r="F48" i="149" s="1"/>
  <c r="N37" i="149"/>
  <c r="D35" i="149"/>
  <c r="F47" i="149" s="1"/>
  <c r="K34" i="149"/>
  <c r="M46" i="149" s="1"/>
  <c r="D34" i="149"/>
  <c r="F46" i="149" s="1"/>
  <c r="D33" i="149"/>
  <c r="N34" i="149"/>
  <c r="D32" i="149"/>
  <c r="F44" i="149" s="1"/>
  <c r="K31" i="149"/>
  <c r="D31" i="149"/>
  <c r="D30" i="149"/>
  <c r="N31" i="149"/>
  <c r="D29" i="149"/>
  <c r="K28" i="149"/>
  <c r="D28" i="149"/>
  <c r="D27" i="149"/>
  <c r="N28" i="149"/>
  <c r="D26" i="149"/>
  <c r="K25" i="149"/>
  <c r="D25" i="149"/>
  <c r="D24" i="149"/>
  <c r="N25" i="149"/>
  <c r="D23" i="149"/>
  <c r="K22" i="149"/>
  <c r="D22" i="149"/>
  <c r="D21" i="149"/>
  <c r="N22" i="149"/>
  <c r="D20" i="149"/>
  <c r="K19" i="149"/>
  <c r="D19" i="149"/>
  <c r="J18" i="149"/>
  <c r="D18" i="149"/>
  <c r="J17" i="149"/>
  <c r="D17" i="149"/>
  <c r="K16" i="149"/>
  <c r="J16" i="149"/>
  <c r="D16" i="149"/>
  <c r="J15" i="149"/>
  <c r="D15" i="149"/>
  <c r="J14" i="149"/>
  <c r="D14" i="149"/>
  <c r="K13" i="149"/>
  <c r="J13" i="149"/>
  <c r="D13" i="149"/>
  <c r="J12" i="149"/>
  <c r="D12" i="149"/>
  <c r="J11" i="149"/>
  <c r="D11" i="149"/>
  <c r="K10" i="149"/>
  <c r="J10" i="149"/>
  <c r="D10" i="149"/>
  <c r="J9" i="149"/>
  <c r="D9" i="149"/>
  <c r="J8" i="149"/>
  <c r="D8" i="149"/>
  <c r="K7" i="149"/>
  <c r="J7" i="149"/>
  <c r="D7" i="149"/>
  <c r="J6" i="149"/>
  <c r="D6" i="149"/>
  <c r="J5" i="149"/>
  <c r="D5" i="149"/>
  <c r="A1" i="149"/>
  <c r="I41" i="148"/>
  <c r="H41" i="148"/>
  <c r="I40" i="148"/>
  <c r="H40" i="148"/>
  <c r="I39" i="148"/>
  <c r="H39" i="148"/>
  <c r="I38" i="148"/>
  <c r="H38" i="148"/>
  <c r="I37" i="148"/>
  <c r="H37" i="148"/>
  <c r="I36" i="148"/>
  <c r="H36" i="148"/>
  <c r="I35" i="148"/>
  <c r="H35" i="148"/>
  <c r="D35" i="148" s="1"/>
  <c r="F47" i="148" s="1"/>
  <c r="I34" i="148"/>
  <c r="H34" i="148"/>
  <c r="I33" i="148"/>
  <c r="H33" i="148"/>
  <c r="I32" i="148"/>
  <c r="H32" i="148"/>
  <c r="I31" i="148"/>
  <c r="H31" i="148"/>
  <c r="I30" i="148"/>
  <c r="H30" i="148"/>
  <c r="I29" i="148"/>
  <c r="H29" i="148"/>
  <c r="D29" i="148" s="1"/>
  <c r="I28" i="148"/>
  <c r="H28" i="148"/>
  <c r="I27" i="148"/>
  <c r="H27" i="148"/>
  <c r="D27" i="148" s="1"/>
  <c r="I26" i="148"/>
  <c r="H26" i="148"/>
  <c r="D26" i="148" s="1"/>
  <c r="I25" i="148"/>
  <c r="H25" i="148"/>
  <c r="I24" i="148"/>
  <c r="H24" i="148"/>
  <c r="I23" i="148"/>
  <c r="H23" i="148"/>
  <c r="I22" i="148"/>
  <c r="H22" i="148"/>
  <c r="I21" i="148"/>
  <c r="H21" i="148"/>
  <c r="I20" i="148"/>
  <c r="H20" i="148"/>
  <c r="I19" i="148"/>
  <c r="H19" i="148"/>
  <c r="D19" i="148" s="1"/>
  <c r="I18" i="148"/>
  <c r="H18" i="148"/>
  <c r="I17" i="148"/>
  <c r="H17" i="148"/>
  <c r="D17" i="148" s="1"/>
  <c r="I16" i="148"/>
  <c r="H16" i="148"/>
  <c r="I15" i="148"/>
  <c r="H15" i="148"/>
  <c r="I14" i="148"/>
  <c r="H14" i="148"/>
  <c r="I13" i="148"/>
  <c r="H13" i="148"/>
  <c r="I12" i="148"/>
  <c r="H12" i="148"/>
  <c r="I11" i="148"/>
  <c r="H11" i="148"/>
  <c r="I10" i="148"/>
  <c r="H10" i="148"/>
  <c r="D10" i="148" s="1"/>
  <c r="I9" i="148"/>
  <c r="H9" i="148"/>
  <c r="I8" i="148"/>
  <c r="H8" i="148"/>
  <c r="I7" i="148"/>
  <c r="H7" i="148"/>
  <c r="I6" i="148"/>
  <c r="H6" i="148"/>
  <c r="D6" i="148" s="1"/>
  <c r="I5" i="148"/>
  <c r="H5" i="148"/>
  <c r="A1" i="148"/>
  <c r="D41" i="147"/>
  <c r="K40" i="147"/>
  <c r="M52" i="147" s="1"/>
  <c r="D40" i="147"/>
  <c r="F52" i="147" s="1"/>
  <c r="D39" i="147"/>
  <c r="F51" i="147" s="1"/>
  <c r="N40" i="147"/>
  <c r="O43" i="147" s="1"/>
  <c r="D38" i="147"/>
  <c r="F50" i="147" s="1"/>
  <c r="K37" i="147"/>
  <c r="M49" i="147" s="1"/>
  <c r="D37" i="147"/>
  <c r="F49" i="147" s="1"/>
  <c r="D36" i="147"/>
  <c r="F48" i="147" s="1"/>
  <c r="N37" i="147"/>
  <c r="D35" i="147"/>
  <c r="F47" i="147" s="1"/>
  <c r="K34" i="147"/>
  <c r="M46" i="147" s="1"/>
  <c r="D34" i="147"/>
  <c r="F46" i="147" s="1"/>
  <c r="D33" i="147"/>
  <c r="F45" i="147" s="1"/>
  <c r="N34" i="147"/>
  <c r="D32" i="147"/>
  <c r="K31" i="147"/>
  <c r="M43" i="147" s="1"/>
  <c r="D31" i="147"/>
  <c r="D30" i="147"/>
  <c r="F42" i="147" s="1"/>
  <c r="N31" i="147"/>
  <c r="D29" i="147"/>
  <c r="K28" i="147"/>
  <c r="D28" i="147"/>
  <c r="D27" i="147"/>
  <c r="N28" i="147"/>
  <c r="D26" i="147"/>
  <c r="K25" i="147"/>
  <c r="D25" i="147"/>
  <c r="D24" i="147"/>
  <c r="N25" i="147"/>
  <c r="D23" i="147"/>
  <c r="K22" i="147"/>
  <c r="D22" i="147"/>
  <c r="D21" i="147"/>
  <c r="N22" i="147"/>
  <c r="D20" i="147"/>
  <c r="K19" i="147"/>
  <c r="D19" i="147"/>
  <c r="J18" i="147"/>
  <c r="D18" i="147"/>
  <c r="J17" i="147"/>
  <c r="D17" i="147"/>
  <c r="K16" i="147"/>
  <c r="J16" i="147"/>
  <c r="D16" i="147"/>
  <c r="J15" i="147"/>
  <c r="D15" i="147"/>
  <c r="J14" i="147"/>
  <c r="D14" i="147"/>
  <c r="K13" i="147"/>
  <c r="J13" i="147"/>
  <c r="D13" i="147"/>
  <c r="J12" i="147"/>
  <c r="D12" i="147"/>
  <c r="J11" i="147"/>
  <c r="D11" i="147"/>
  <c r="K10" i="147"/>
  <c r="J10" i="147"/>
  <c r="D10" i="147"/>
  <c r="J9" i="147"/>
  <c r="D9" i="147"/>
  <c r="J8" i="147"/>
  <c r="D8" i="147"/>
  <c r="K7" i="147"/>
  <c r="J7" i="147"/>
  <c r="D7" i="147"/>
  <c r="J6" i="147"/>
  <c r="D6" i="147"/>
  <c r="J5" i="147"/>
  <c r="D5" i="147"/>
  <c r="A1" i="147"/>
  <c r="D41" i="146"/>
  <c r="N40" i="146"/>
  <c r="O43" i="146" s="1"/>
  <c r="K40" i="146"/>
  <c r="D40" i="146"/>
  <c r="F52" i="146" s="1"/>
  <c r="D39" i="146"/>
  <c r="F51" i="146" s="1"/>
  <c r="D38" i="146"/>
  <c r="F50" i="146" s="1"/>
  <c r="K37" i="146"/>
  <c r="M49" i="146" s="1"/>
  <c r="N37" i="146"/>
  <c r="D37" i="146"/>
  <c r="F49" i="146" s="1"/>
  <c r="D36" i="146"/>
  <c r="F48" i="146" s="1"/>
  <c r="D35" i="146"/>
  <c r="F47" i="146" s="1"/>
  <c r="K34" i="146"/>
  <c r="M46" i="146" s="1"/>
  <c r="N34" i="146"/>
  <c r="D34" i="146"/>
  <c r="F46" i="146" s="1"/>
  <c r="D33" i="146"/>
  <c r="F45" i="146" s="1"/>
  <c r="D32" i="146"/>
  <c r="K31" i="146"/>
  <c r="N31" i="146"/>
  <c r="D31" i="146"/>
  <c r="F43" i="146" s="1"/>
  <c r="D30" i="146"/>
  <c r="D29" i="146"/>
  <c r="K28" i="146"/>
  <c r="N28" i="146"/>
  <c r="D28" i="146"/>
  <c r="D27" i="146"/>
  <c r="D26" i="146"/>
  <c r="N25" i="146"/>
  <c r="K25" i="146"/>
  <c r="D25" i="146"/>
  <c r="D24" i="146"/>
  <c r="D23" i="146"/>
  <c r="N22" i="146"/>
  <c r="K22" i="146"/>
  <c r="D22" i="146"/>
  <c r="D21" i="146"/>
  <c r="D20" i="146"/>
  <c r="K19" i="146"/>
  <c r="D19" i="146"/>
  <c r="J18" i="146"/>
  <c r="D18" i="146"/>
  <c r="J17" i="146"/>
  <c r="D17" i="146"/>
  <c r="K16" i="146"/>
  <c r="J16" i="146"/>
  <c r="D16" i="146"/>
  <c r="J15" i="146"/>
  <c r="D15" i="146"/>
  <c r="J14" i="146"/>
  <c r="D14" i="146"/>
  <c r="K13" i="146"/>
  <c r="J13" i="146"/>
  <c r="D13" i="146"/>
  <c r="J12" i="146"/>
  <c r="D12" i="146"/>
  <c r="J11" i="146"/>
  <c r="D11" i="146"/>
  <c r="K10" i="146"/>
  <c r="J10" i="146"/>
  <c r="D10" i="146"/>
  <c r="J9" i="146"/>
  <c r="D9" i="146"/>
  <c r="J8" i="146"/>
  <c r="D8" i="146"/>
  <c r="K7" i="146"/>
  <c r="J7" i="146"/>
  <c r="D7" i="146"/>
  <c r="J6" i="146"/>
  <c r="D6" i="146"/>
  <c r="J5" i="146"/>
  <c r="D5" i="146"/>
  <c r="A1" i="146"/>
  <c r="D41" i="145"/>
  <c r="K40" i="145"/>
  <c r="D40" i="145"/>
  <c r="F52" i="145" s="1"/>
  <c r="D39" i="145"/>
  <c r="F51" i="145" s="1"/>
  <c r="D38" i="145"/>
  <c r="F50" i="145" s="1"/>
  <c r="K37" i="145"/>
  <c r="M49" i="145" s="1"/>
  <c r="D37" i="145"/>
  <c r="F49" i="145" s="1"/>
  <c r="D36" i="145"/>
  <c r="F48" i="145" s="1"/>
  <c r="D35" i="145"/>
  <c r="F47" i="145" s="1"/>
  <c r="K34" i="145"/>
  <c r="M46" i="145" s="1"/>
  <c r="D34" i="145"/>
  <c r="F46" i="145" s="1"/>
  <c r="D33" i="145"/>
  <c r="F45" i="145" s="1"/>
  <c r="D32" i="145"/>
  <c r="F44" i="145" s="1"/>
  <c r="K31" i="145"/>
  <c r="M43" i="145" s="1"/>
  <c r="D31" i="145"/>
  <c r="F43" i="145" s="1"/>
  <c r="D30" i="145"/>
  <c r="F42" i="145" s="1"/>
  <c r="D29" i="145"/>
  <c r="K28" i="145"/>
  <c r="D28" i="145"/>
  <c r="D27" i="145"/>
  <c r="D26" i="145"/>
  <c r="K25" i="145"/>
  <c r="D25" i="145"/>
  <c r="D24" i="145"/>
  <c r="D23" i="145"/>
  <c r="K22" i="145"/>
  <c r="D22" i="145"/>
  <c r="D21" i="145"/>
  <c r="D20" i="145"/>
  <c r="K19" i="145"/>
  <c r="D19" i="145"/>
  <c r="J18" i="145"/>
  <c r="D18" i="145"/>
  <c r="J17" i="145"/>
  <c r="D17" i="145"/>
  <c r="K16" i="145"/>
  <c r="J16" i="145"/>
  <c r="D16" i="145"/>
  <c r="J15" i="145"/>
  <c r="D15" i="145"/>
  <c r="J14" i="145"/>
  <c r="D14" i="145"/>
  <c r="K13" i="145"/>
  <c r="J13" i="145"/>
  <c r="D13" i="145"/>
  <c r="J12" i="145"/>
  <c r="D12" i="145"/>
  <c r="J11" i="145"/>
  <c r="D11" i="145"/>
  <c r="K10" i="145"/>
  <c r="J10" i="145"/>
  <c r="D10" i="145"/>
  <c r="J9" i="145"/>
  <c r="D9" i="145"/>
  <c r="J8" i="145"/>
  <c r="D8" i="145"/>
  <c r="K7" i="145"/>
  <c r="J7" i="145"/>
  <c r="D7" i="145"/>
  <c r="J6" i="145"/>
  <c r="D6" i="145"/>
  <c r="J5" i="145"/>
  <c r="D5" i="145"/>
  <c r="A1" i="145"/>
  <c r="C36" i="144"/>
  <c r="J35" i="144"/>
  <c r="D35" i="144"/>
  <c r="K34" i="144"/>
  <c r="J34" i="144"/>
  <c r="D34" i="144"/>
  <c r="J33" i="144"/>
  <c r="D33" i="144"/>
  <c r="J32" i="144"/>
  <c r="D32" i="144"/>
  <c r="K31" i="144"/>
  <c r="J31" i="144"/>
  <c r="D31" i="144"/>
  <c r="J30" i="144"/>
  <c r="D30" i="144"/>
  <c r="J29" i="144"/>
  <c r="N31" i="144" s="1"/>
  <c r="D29" i="144"/>
  <c r="K28" i="144"/>
  <c r="J28" i="144"/>
  <c r="D28" i="144"/>
  <c r="J27" i="144"/>
  <c r="D27" i="144"/>
  <c r="J26" i="144"/>
  <c r="D26" i="144"/>
  <c r="K25" i="144"/>
  <c r="J25" i="144"/>
  <c r="D25" i="144"/>
  <c r="J24" i="144"/>
  <c r="D24" i="144"/>
  <c r="J23" i="144"/>
  <c r="D23" i="144"/>
  <c r="K22" i="144"/>
  <c r="J22" i="144"/>
  <c r="D22" i="144"/>
  <c r="F34" i="144" s="1"/>
  <c r="J21" i="144"/>
  <c r="D21" i="144"/>
  <c r="J20" i="144"/>
  <c r="D20" i="144"/>
  <c r="K19" i="144"/>
  <c r="J19" i="144"/>
  <c r="D19" i="144"/>
  <c r="J18" i="144"/>
  <c r="D18" i="144"/>
  <c r="J17" i="144"/>
  <c r="D17" i="144"/>
  <c r="K16" i="144"/>
  <c r="M28" i="144" s="1"/>
  <c r="J16" i="144"/>
  <c r="D16" i="144"/>
  <c r="J15" i="144"/>
  <c r="D15" i="144"/>
  <c r="J14" i="144"/>
  <c r="D14" i="144"/>
  <c r="K13" i="144"/>
  <c r="J13" i="144"/>
  <c r="D13" i="144"/>
  <c r="J12" i="144"/>
  <c r="D12" i="144"/>
  <c r="J11" i="144"/>
  <c r="D11" i="144"/>
  <c r="K10" i="144"/>
  <c r="J10" i="144"/>
  <c r="D10" i="144"/>
  <c r="J9" i="144"/>
  <c r="D9" i="144"/>
  <c r="J8" i="144"/>
  <c r="D8" i="144"/>
  <c r="K7" i="144"/>
  <c r="M19" i="144" s="1"/>
  <c r="J7" i="144"/>
  <c r="D7" i="144"/>
  <c r="J6" i="144"/>
  <c r="D6" i="144"/>
  <c r="J5" i="144"/>
  <c r="D5" i="144"/>
  <c r="F17" i="144" s="1"/>
  <c r="A1" i="144"/>
  <c r="C36" i="143"/>
  <c r="J35" i="143"/>
  <c r="D35" i="143"/>
  <c r="K34" i="143"/>
  <c r="J34" i="143"/>
  <c r="D34" i="143"/>
  <c r="J33" i="143"/>
  <c r="D33" i="143"/>
  <c r="J32" i="143"/>
  <c r="D32" i="143"/>
  <c r="K31" i="143"/>
  <c r="J31" i="143"/>
  <c r="D31" i="143"/>
  <c r="K30" i="143"/>
  <c r="M30" i="143" s="1"/>
  <c r="J30" i="143"/>
  <c r="D30" i="143"/>
  <c r="K29" i="143"/>
  <c r="M29" i="143" s="1"/>
  <c r="J29" i="143"/>
  <c r="D29" i="143"/>
  <c r="K28" i="143"/>
  <c r="J28" i="143"/>
  <c r="D28" i="143"/>
  <c r="J27" i="143"/>
  <c r="D27" i="143"/>
  <c r="J26" i="143"/>
  <c r="D26" i="143"/>
  <c r="K25" i="143"/>
  <c r="J25" i="143"/>
  <c r="D25" i="143"/>
  <c r="J24" i="143"/>
  <c r="D24" i="143"/>
  <c r="J23" i="143"/>
  <c r="D23" i="143"/>
  <c r="K22" i="143"/>
  <c r="J22" i="143"/>
  <c r="D22" i="143"/>
  <c r="J21" i="143"/>
  <c r="D21" i="143"/>
  <c r="J20" i="143"/>
  <c r="D20" i="143"/>
  <c r="K19" i="143"/>
  <c r="J19" i="143"/>
  <c r="D19" i="143"/>
  <c r="J18" i="143"/>
  <c r="D18" i="143"/>
  <c r="J17" i="143"/>
  <c r="D17" i="143"/>
  <c r="K16" i="143"/>
  <c r="J16" i="143"/>
  <c r="D16" i="143"/>
  <c r="F28" i="143" s="1"/>
  <c r="J15" i="143"/>
  <c r="D15" i="143"/>
  <c r="J14" i="143"/>
  <c r="D14" i="143"/>
  <c r="K13" i="143"/>
  <c r="M25" i="143" s="1"/>
  <c r="J13" i="143"/>
  <c r="D13" i="143"/>
  <c r="J12" i="143"/>
  <c r="D12" i="143"/>
  <c r="J11" i="143"/>
  <c r="D11" i="143"/>
  <c r="K10" i="143"/>
  <c r="J10" i="143"/>
  <c r="D10" i="143"/>
  <c r="J9" i="143"/>
  <c r="D9" i="143"/>
  <c r="J8" i="143"/>
  <c r="D8" i="143"/>
  <c r="K7" i="143"/>
  <c r="J7" i="143"/>
  <c r="D7" i="143"/>
  <c r="J6" i="143"/>
  <c r="D6" i="143"/>
  <c r="J5" i="143"/>
  <c r="D5" i="143"/>
  <c r="A1" i="143"/>
  <c r="C36" i="142"/>
  <c r="J35" i="142"/>
  <c r="D35" i="142"/>
  <c r="K34" i="142"/>
  <c r="J34" i="142"/>
  <c r="D34" i="142"/>
  <c r="J33" i="142"/>
  <c r="D33" i="142"/>
  <c r="J32" i="142"/>
  <c r="D32" i="142"/>
  <c r="K31" i="142"/>
  <c r="J31" i="142"/>
  <c r="D31" i="142"/>
  <c r="K30" i="142"/>
  <c r="M30" i="142" s="1"/>
  <c r="J30" i="142"/>
  <c r="D30" i="142"/>
  <c r="K29" i="142"/>
  <c r="M29" i="142" s="1"/>
  <c r="J29" i="142"/>
  <c r="D29" i="142"/>
  <c r="K28" i="142"/>
  <c r="J28" i="142"/>
  <c r="D28" i="142"/>
  <c r="J27" i="142"/>
  <c r="D27" i="142"/>
  <c r="J26" i="142"/>
  <c r="D26" i="142"/>
  <c r="K25" i="142"/>
  <c r="J25" i="142"/>
  <c r="D25" i="142"/>
  <c r="J24" i="142"/>
  <c r="D24" i="142"/>
  <c r="J23" i="142"/>
  <c r="D23" i="142"/>
  <c r="K22" i="142"/>
  <c r="J22" i="142"/>
  <c r="D22" i="142"/>
  <c r="J21" i="142"/>
  <c r="D21" i="142"/>
  <c r="J20" i="142"/>
  <c r="D20" i="142"/>
  <c r="K19" i="142"/>
  <c r="J19" i="142"/>
  <c r="D19" i="142"/>
  <c r="J18" i="142"/>
  <c r="D18" i="142"/>
  <c r="J17" i="142"/>
  <c r="D17" i="142"/>
  <c r="K16" i="142"/>
  <c r="J16" i="142"/>
  <c r="D16" i="142"/>
  <c r="J15" i="142"/>
  <c r="D15" i="142"/>
  <c r="J14" i="142"/>
  <c r="D14" i="142"/>
  <c r="K13" i="142"/>
  <c r="J13" i="142"/>
  <c r="D13" i="142"/>
  <c r="F25" i="142" s="1"/>
  <c r="J12" i="142"/>
  <c r="D12" i="142"/>
  <c r="J11" i="142"/>
  <c r="D11" i="142"/>
  <c r="K10" i="142"/>
  <c r="J10" i="142"/>
  <c r="D10" i="142"/>
  <c r="J9" i="142"/>
  <c r="D9" i="142"/>
  <c r="J8" i="142"/>
  <c r="D8" i="142"/>
  <c r="K7" i="142"/>
  <c r="M19" i="142" s="1"/>
  <c r="J7" i="142"/>
  <c r="D7" i="142"/>
  <c r="J6" i="142"/>
  <c r="D6" i="142"/>
  <c r="J5" i="142"/>
  <c r="D5" i="142"/>
  <c r="F17" i="142" s="1"/>
  <c r="A1" i="142"/>
  <c r="C36" i="141"/>
  <c r="J35" i="141"/>
  <c r="D35" i="141"/>
  <c r="K34" i="141"/>
  <c r="J34" i="141"/>
  <c r="D34" i="141"/>
  <c r="J33" i="141"/>
  <c r="D33" i="141"/>
  <c r="J32" i="141"/>
  <c r="D32" i="141"/>
  <c r="K31" i="141"/>
  <c r="J31" i="141"/>
  <c r="D31" i="141"/>
  <c r="K30" i="141"/>
  <c r="M30" i="141" s="1"/>
  <c r="J30" i="141"/>
  <c r="D30" i="141"/>
  <c r="K29" i="141"/>
  <c r="L29" i="141" s="1"/>
  <c r="J29" i="141"/>
  <c r="D29" i="141"/>
  <c r="K28" i="141"/>
  <c r="J28" i="141"/>
  <c r="D28" i="141"/>
  <c r="J27" i="141"/>
  <c r="D27" i="141"/>
  <c r="J26" i="141"/>
  <c r="D26" i="141"/>
  <c r="K25" i="141"/>
  <c r="J25" i="141"/>
  <c r="D25" i="141"/>
  <c r="J24" i="141"/>
  <c r="D24" i="141"/>
  <c r="J23" i="141"/>
  <c r="D23" i="141"/>
  <c r="K22" i="141"/>
  <c r="J22" i="141"/>
  <c r="D22" i="141"/>
  <c r="J21" i="141"/>
  <c r="D21" i="141"/>
  <c r="J20" i="141"/>
  <c r="D20" i="141"/>
  <c r="K19" i="141"/>
  <c r="J19" i="141"/>
  <c r="D19" i="141"/>
  <c r="J18" i="141"/>
  <c r="D18" i="141"/>
  <c r="J17" i="141"/>
  <c r="D17" i="141"/>
  <c r="K16" i="141"/>
  <c r="J16" i="141"/>
  <c r="D16" i="141"/>
  <c r="J15" i="141"/>
  <c r="D15" i="141"/>
  <c r="J14" i="141"/>
  <c r="D14" i="141"/>
  <c r="K13" i="141"/>
  <c r="J13" i="141"/>
  <c r="D13" i="141"/>
  <c r="J12" i="141"/>
  <c r="D12" i="141"/>
  <c r="F24" i="141" s="1"/>
  <c r="J11" i="141"/>
  <c r="D11" i="141"/>
  <c r="K10" i="141"/>
  <c r="J10" i="141"/>
  <c r="D10" i="141"/>
  <c r="J9" i="141"/>
  <c r="D9" i="141"/>
  <c r="J8" i="141"/>
  <c r="D8" i="141"/>
  <c r="K7" i="141"/>
  <c r="J7" i="141"/>
  <c r="D7" i="141"/>
  <c r="J6" i="141"/>
  <c r="D6" i="141"/>
  <c r="J5" i="141"/>
  <c r="D5" i="141"/>
  <c r="A1" i="141"/>
  <c r="I35" i="140"/>
  <c r="H35" i="140"/>
  <c r="I34" i="140"/>
  <c r="H34" i="140"/>
  <c r="D34" i="140" s="1"/>
  <c r="I33" i="140"/>
  <c r="H33" i="140"/>
  <c r="I32" i="140"/>
  <c r="H32" i="140"/>
  <c r="D32" i="140" s="1"/>
  <c r="I31" i="140"/>
  <c r="H31" i="140"/>
  <c r="D31" i="140" s="1"/>
  <c r="I30" i="140"/>
  <c r="H30" i="140"/>
  <c r="I29" i="140"/>
  <c r="H29" i="140"/>
  <c r="I28" i="140"/>
  <c r="H28" i="140"/>
  <c r="D28" i="140" s="1"/>
  <c r="I27" i="140"/>
  <c r="H27" i="140"/>
  <c r="I26" i="140"/>
  <c r="H26" i="140"/>
  <c r="D26" i="140" s="1"/>
  <c r="I25" i="140"/>
  <c r="H25" i="140"/>
  <c r="I24" i="140"/>
  <c r="H24" i="140"/>
  <c r="D24" i="140" s="1"/>
  <c r="I23" i="140"/>
  <c r="H23" i="140"/>
  <c r="I22" i="140"/>
  <c r="H22" i="140"/>
  <c r="D22" i="140" s="1"/>
  <c r="I21" i="140"/>
  <c r="H21" i="140"/>
  <c r="I20" i="140"/>
  <c r="H20" i="140"/>
  <c r="D20" i="140" s="1"/>
  <c r="I19" i="140"/>
  <c r="H19" i="140"/>
  <c r="D19" i="140" s="1"/>
  <c r="I18" i="140"/>
  <c r="H18" i="140"/>
  <c r="D18" i="140" s="1"/>
  <c r="I17" i="140"/>
  <c r="H17" i="140"/>
  <c r="I16" i="140"/>
  <c r="H16" i="140"/>
  <c r="D16" i="140" s="1"/>
  <c r="I15" i="140"/>
  <c r="H15" i="140"/>
  <c r="I14" i="140"/>
  <c r="H14" i="140"/>
  <c r="D14" i="140" s="1"/>
  <c r="I13" i="140"/>
  <c r="H13" i="140"/>
  <c r="I12" i="140"/>
  <c r="H12" i="140"/>
  <c r="D12" i="140" s="1"/>
  <c r="I11" i="140"/>
  <c r="H11" i="140"/>
  <c r="I10" i="140"/>
  <c r="H10" i="140"/>
  <c r="I9" i="140"/>
  <c r="H9" i="140"/>
  <c r="I8" i="140"/>
  <c r="H8" i="140"/>
  <c r="I7" i="140"/>
  <c r="H7" i="140"/>
  <c r="I6" i="140"/>
  <c r="H6" i="140"/>
  <c r="D6" i="140" s="1"/>
  <c r="I5" i="140"/>
  <c r="H5" i="140"/>
  <c r="D5" i="140" s="1"/>
  <c r="A1" i="140"/>
  <c r="C36" i="139"/>
  <c r="J35" i="139"/>
  <c r="D35" i="139"/>
  <c r="K34" i="139"/>
  <c r="J34" i="139"/>
  <c r="D34" i="139"/>
  <c r="J33" i="139"/>
  <c r="D33" i="139"/>
  <c r="J32" i="139"/>
  <c r="D32" i="139"/>
  <c r="K31" i="139"/>
  <c r="J31" i="139"/>
  <c r="D31" i="139"/>
  <c r="J30" i="139"/>
  <c r="D30" i="139"/>
  <c r="J29" i="139"/>
  <c r="D29" i="139"/>
  <c r="K28" i="139"/>
  <c r="J28" i="139"/>
  <c r="D28" i="139"/>
  <c r="J27" i="139"/>
  <c r="D27" i="139"/>
  <c r="J26" i="139"/>
  <c r="D26" i="139"/>
  <c r="K25" i="139"/>
  <c r="J25" i="139"/>
  <c r="D25" i="139"/>
  <c r="J24" i="139"/>
  <c r="D24" i="139"/>
  <c r="J23" i="139"/>
  <c r="D23" i="139"/>
  <c r="K22" i="139"/>
  <c r="J22" i="139"/>
  <c r="D22" i="139"/>
  <c r="J21" i="139"/>
  <c r="D21" i="139"/>
  <c r="J20" i="139"/>
  <c r="D20" i="139"/>
  <c r="K19" i="139"/>
  <c r="J19" i="139"/>
  <c r="D19" i="139"/>
  <c r="J18" i="139"/>
  <c r="D18" i="139"/>
  <c r="J17" i="139"/>
  <c r="D17" i="139"/>
  <c r="K16" i="139"/>
  <c r="J16" i="139"/>
  <c r="D16" i="139"/>
  <c r="J15" i="139"/>
  <c r="D15" i="139"/>
  <c r="J14" i="139"/>
  <c r="D14" i="139"/>
  <c r="K13" i="139"/>
  <c r="J13" i="139"/>
  <c r="D13" i="139"/>
  <c r="J12" i="139"/>
  <c r="D12" i="139"/>
  <c r="J11" i="139"/>
  <c r="D11" i="139"/>
  <c r="K10" i="139"/>
  <c r="J10" i="139"/>
  <c r="D10" i="139"/>
  <c r="F22" i="139" s="1"/>
  <c r="J9" i="139"/>
  <c r="D9" i="139"/>
  <c r="J8" i="139"/>
  <c r="D8" i="139"/>
  <c r="K7" i="139"/>
  <c r="J7" i="139"/>
  <c r="D7" i="139"/>
  <c r="J6" i="139"/>
  <c r="D6" i="139"/>
  <c r="J5" i="139"/>
  <c r="D5" i="139"/>
  <c r="A1" i="139"/>
  <c r="C36" i="138"/>
  <c r="J35" i="138"/>
  <c r="D35" i="138"/>
  <c r="K34" i="138"/>
  <c r="J34" i="138"/>
  <c r="D34" i="138"/>
  <c r="J33" i="138"/>
  <c r="D33" i="138"/>
  <c r="J32" i="138"/>
  <c r="D32" i="138"/>
  <c r="K31" i="138"/>
  <c r="J31" i="138"/>
  <c r="D31" i="138"/>
  <c r="K30" i="138"/>
  <c r="L30" i="138" s="1"/>
  <c r="J30" i="138"/>
  <c r="D30" i="138"/>
  <c r="K29" i="138"/>
  <c r="M29" i="138" s="1"/>
  <c r="J29" i="138"/>
  <c r="D29" i="138"/>
  <c r="K28" i="138"/>
  <c r="J28" i="138"/>
  <c r="D28" i="138"/>
  <c r="J27" i="138"/>
  <c r="D27" i="138"/>
  <c r="J26" i="138"/>
  <c r="D26" i="138"/>
  <c r="K25" i="138"/>
  <c r="J25" i="138"/>
  <c r="D25" i="138"/>
  <c r="J24" i="138"/>
  <c r="D24" i="138"/>
  <c r="J23" i="138"/>
  <c r="D23" i="138"/>
  <c r="K22" i="138"/>
  <c r="J22" i="138"/>
  <c r="D22" i="138"/>
  <c r="J21" i="138"/>
  <c r="D21" i="138"/>
  <c r="J20" i="138"/>
  <c r="D20" i="138"/>
  <c r="K19" i="138"/>
  <c r="J19" i="138"/>
  <c r="D19" i="138"/>
  <c r="J18" i="138"/>
  <c r="D18" i="138"/>
  <c r="J17" i="138"/>
  <c r="D17" i="138"/>
  <c r="K16" i="138"/>
  <c r="J16" i="138"/>
  <c r="D16" i="138"/>
  <c r="J15" i="138"/>
  <c r="D15" i="138"/>
  <c r="J14" i="138"/>
  <c r="D14" i="138"/>
  <c r="K13" i="138"/>
  <c r="J13" i="138"/>
  <c r="D13" i="138"/>
  <c r="J12" i="138"/>
  <c r="D12" i="138"/>
  <c r="J11" i="138"/>
  <c r="D11" i="138"/>
  <c r="K10" i="138"/>
  <c r="J10" i="138"/>
  <c r="D10" i="138"/>
  <c r="J9" i="138"/>
  <c r="D9" i="138"/>
  <c r="J8" i="138"/>
  <c r="D8" i="138"/>
  <c r="K7" i="138"/>
  <c r="J7" i="138"/>
  <c r="D7" i="138"/>
  <c r="J6" i="138"/>
  <c r="D6" i="138"/>
  <c r="J5" i="138"/>
  <c r="D5" i="138"/>
  <c r="A1" i="138"/>
  <c r="C36" i="137"/>
  <c r="J35" i="137"/>
  <c r="D35" i="137"/>
  <c r="K34" i="137"/>
  <c r="J34" i="137"/>
  <c r="D34" i="137"/>
  <c r="J33" i="137"/>
  <c r="D33" i="137"/>
  <c r="J32" i="137"/>
  <c r="D32" i="137"/>
  <c r="K31" i="137"/>
  <c r="J31" i="137"/>
  <c r="D31" i="137"/>
  <c r="K30" i="137"/>
  <c r="M30" i="137" s="1"/>
  <c r="J30" i="137"/>
  <c r="D30" i="137"/>
  <c r="K29" i="137"/>
  <c r="M29" i="137" s="1"/>
  <c r="J29" i="137"/>
  <c r="D29" i="137"/>
  <c r="K28" i="137"/>
  <c r="J28" i="137"/>
  <c r="D28" i="137"/>
  <c r="J27" i="137"/>
  <c r="D27" i="137"/>
  <c r="J26" i="137"/>
  <c r="D26" i="137"/>
  <c r="K25" i="137"/>
  <c r="J25" i="137"/>
  <c r="D25" i="137"/>
  <c r="J24" i="137"/>
  <c r="D24" i="137"/>
  <c r="J23" i="137"/>
  <c r="D23" i="137"/>
  <c r="K22" i="137"/>
  <c r="J22" i="137"/>
  <c r="D22" i="137"/>
  <c r="J21" i="137"/>
  <c r="D21" i="137"/>
  <c r="J20" i="137"/>
  <c r="D20" i="137"/>
  <c r="K19" i="137"/>
  <c r="J19" i="137"/>
  <c r="D19" i="137"/>
  <c r="J18" i="137"/>
  <c r="D18" i="137"/>
  <c r="J17" i="137"/>
  <c r="D17" i="137"/>
  <c r="K16" i="137"/>
  <c r="J16" i="137"/>
  <c r="D16" i="137"/>
  <c r="J15" i="137"/>
  <c r="D15" i="137"/>
  <c r="J14" i="137"/>
  <c r="D14" i="137"/>
  <c r="K13" i="137"/>
  <c r="J13" i="137"/>
  <c r="D13" i="137"/>
  <c r="J12" i="137"/>
  <c r="D12" i="137"/>
  <c r="J11" i="137"/>
  <c r="D11" i="137"/>
  <c r="K10" i="137"/>
  <c r="J10" i="137"/>
  <c r="D10" i="137"/>
  <c r="J9" i="137"/>
  <c r="D9" i="137"/>
  <c r="J8" i="137"/>
  <c r="D8" i="137"/>
  <c r="K7" i="137"/>
  <c r="J7" i="137"/>
  <c r="D7" i="137"/>
  <c r="J6" i="137"/>
  <c r="D6" i="137"/>
  <c r="J5" i="137"/>
  <c r="D5" i="137"/>
  <c r="A1" i="137"/>
  <c r="C36" i="136"/>
  <c r="J35" i="136"/>
  <c r="D35" i="136"/>
  <c r="K34" i="136"/>
  <c r="J34" i="136"/>
  <c r="D34" i="136"/>
  <c r="J33" i="136"/>
  <c r="D33" i="136"/>
  <c r="J32" i="136"/>
  <c r="D32" i="136"/>
  <c r="K31" i="136"/>
  <c r="J31" i="136"/>
  <c r="D31" i="136"/>
  <c r="K30" i="136"/>
  <c r="M30" i="136" s="1"/>
  <c r="J30" i="136"/>
  <c r="D30" i="136"/>
  <c r="K29" i="136"/>
  <c r="M29" i="136" s="1"/>
  <c r="J29" i="136"/>
  <c r="D29" i="136"/>
  <c r="K28" i="136"/>
  <c r="J28" i="136"/>
  <c r="D28" i="136"/>
  <c r="J27" i="136"/>
  <c r="D27" i="136"/>
  <c r="J26" i="136"/>
  <c r="D26" i="136"/>
  <c r="K25" i="136"/>
  <c r="J25" i="136"/>
  <c r="D25" i="136"/>
  <c r="J24" i="136"/>
  <c r="D24" i="136"/>
  <c r="J23" i="136"/>
  <c r="D23" i="136"/>
  <c r="K22" i="136"/>
  <c r="J22" i="136"/>
  <c r="D22" i="136"/>
  <c r="J21" i="136"/>
  <c r="D21" i="136"/>
  <c r="J20" i="136"/>
  <c r="D20" i="136"/>
  <c r="K19" i="136"/>
  <c r="J19" i="136"/>
  <c r="D19" i="136"/>
  <c r="J18" i="136"/>
  <c r="D18" i="136"/>
  <c r="J17" i="136"/>
  <c r="D17" i="136"/>
  <c r="K16" i="136"/>
  <c r="J16" i="136"/>
  <c r="D16" i="136"/>
  <c r="J15" i="136"/>
  <c r="D15" i="136"/>
  <c r="J14" i="136"/>
  <c r="D14" i="136"/>
  <c r="K13" i="136"/>
  <c r="J13" i="136"/>
  <c r="D13" i="136"/>
  <c r="J12" i="136"/>
  <c r="D12" i="136"/>
  <c r="J11" i="136"/>
  <c r="D11" i="136"/>
  <c r="K10" i="136"/>
  <c r="J10" i="136"/>
  <c r="D10" i="136"/>
  <c r="J9" i="136"/>
  <c r="D9" i="136"/>
  <c r="J8" i="136"/>
  <c r="D8" i="136"/>
  <c r="K7" i="136"/>
  <c r="J7" i="136"/>
  <c r="D7" i="136"/>
  <c r="J6" i="136"/>
  <c r="D6" i="136"/>
  <c r="J5" i="136"/>
  <c r="D5" i="136"/>
  <c r="A1" i="136"/>
  <c r="I35" i="135"/>
  <c r="H35" i="135"/>
  <c r="I34" i="135"/>
  <c r="H34" i="135"/>
  <c r="I33" i="135"/>
  <c r="H33" i="135"/>
  <c r="I32" i="135"/>
  <c r="H32" i="135"/>
  <c r="D32" i="135" s="1"/>
  <c r="I31" i="135"/>
  <c r="H31" i="135"/>
  <c r="D31" i="135" s="1"/>
  <c r="I30" i="135"/>
  <c r="H30" i="135"/>
  <c r="D30" i="135" s="1"/>
  <c r="I29" i="135"/>
  <c r="H29" i="135"/>
  <c r="I28" i="135"/>
  <c r="H28" i="135"/>
  <c r="I27" i="135"/>
  <c r="H27" i="135"/>
  <c r="I26" i="135"/>
  <c r="H26" i="135"/>
  <c r="D26" i="135" s="1"/>
  <c r="I25" i="135"/>
  <c r="H25" i="135"/>
  <c r="D25" i="135" s="1"/>
  <c r="I24" i="135"/>
  <c r="H24" i="135"/>
  <c r="D24" i="135" s="1"/>
  <c r="I23" i="135"/>
  <c r="H23" i="135"/>
  <c r="I22" i="135"/>
  <c r="H22" i="135"/>
  <c r="I21" i="135"/>
  <c r="H21" i="135"/>
  <c r="I20" i="135"/>
  <c r="H20" i="135"/>
  <c r="D20" i="135" s="1"/>
  <c r="I19" i="135"/>
  <c r="H19" i="135"/>
  <c r="D19" i="135" s="1"/>
  <c r="I18" i="135"/>
  <c r="H18" i="135"/>
  <c r="D18" i="135" s="1"/>
  <c r="I17" i="135"/>
  <c r="H17" i="135"/>
  <c r="I16" i="135"/>
  <c r="H16" i="135"/>
  <c r="I15" i="135"/>
  <c r="H15" i="135"/>
  <c r="I14" i="135"/>
  <c r="H14" i="135"/>
  <c r="D14" i="135" s="1"/>
  <c r="I13" i="135"/>
  <c r="H13" i="135"/>
  <c r="I12" i="135"/>
  <c r="H12" i="135"/>
  <c r="D12" i="135" s="1"/>
  <c r="I11" i="135"/>
  <c r="H11" i="135"/>
  <c r="I10" i="135"/>
  <c r="H10" i="135"/>
  <c r="I9" i="135"/>
  <c r="H9" i="135"/>
  <c r="I8" i="135"/>
  <c r="H8" i="135"/>
  <c r="I7" i="135"/>
  <c r="H7" i="135"/>
  <c r="I6" i="135"/>
  <c r="H6" i="135"/>
  <c r="J6" i="135" s="1"/>
  <c r="I5" i="135"/>
  <c r="H5" i="135"/>
  <c r="D5" i="135" s="1"/>
  <c r="A1" i="135"/>
  <c r="D41" i="134"/>
  <c r="K40" i="134"/>
  <c r="M52" i="134" s="1"/>
  <c r="D40" i="134"/>
  <c r="F52" i="134" s="1"/>
  <c r="D39" i="134"/>
  <c r="F51" i="134" s="1"/>
  <c r="N40" i="134"/>
  <c r="O43" i="134" s="1"/>
  <c r="D38" i="134"/>
  <c r="F50" i="134" s="1"/>
  <c r="K37" i="134"/>
  <c r="M49" i="134" s="1"/>
  <c r="D37" i="134"/>
  <c r="F49" i="134" s="1"/>
  <c r="D36" i="134"/>
  <c r="F48" i="134" s="1"/>
  <c r="N37" i="134"/>
  <c r="D35" i="134"/>
  <c r="F47" i="134" s="1"/>
  <c r="K34" i="134"/>
  <c r="M46" i="134" s="1"/>
  <c r="D34" i="134"/>
  <c r="F46" i="134" s="1"/>
  <c r="D33" i="134"/>
  <c r="F45" i="134" s="1"/>
  <c r="N34" i="134"/>
  <c r="D32" i="134"/>
  <c r="F44" i="134" s="1"/>
  <c r="K31" i="134"/>
  <c r="M43" i="134" s="1"/>
  <c r="D31" i="134"/>
  <c r="D30" i="134"/>
  <c r="F42" i="134" s="1"/>
  <c r="N31" i="134"/>
  <c r="D29" i="134"/>
  <c r="K28" i="134"/>
  <c r="D28" i="134"/>
  <c r="D27" i="134"/>
  <c r="N28" i="134"/>
  <c r="D26" i="134"/>
  <c r="K25" i="134"/>
  <c r="D25" i="134"/>
  <c r="D24" i="134"/>
  <c r="N25" i="134"/>
  <c r="D23" i="134"/>
  <c r="K22" i="134"/>
  <c r="D22" i="134"/>
  <c r="D21" i="134"/>
  <c r="N22" i="134"/>
  <c r="D20" i="134"/>
  <c r="K19" i="134"/>
  <c r="D19" i="134"/>
  <c r="J18" i="134"/>
  <c r="D18" i="134"/>
  <c r="J17" i="134"/>
  <c r="D17" i="134"/>
  <c r="K16" i="134"/>
  <c r="J16" i="134"/>
  <c r="D16" i="134"/>
  <c r="J15" i="134"/>
  <c r="D15" i="134"/>
  <c r="J14" i="134"/>
  <c r="D14" i="134"/>
  <c r="K13" i="134"/>
  <c r="J13" i="134"/>
  <c r="D13" i="134"/>
  <c r="J12" i="134"/>
  <c r="D12" i="134"/>
  <c r="J11" i="134"/>
  <c r="D11" i="134"/>
  <c r="K10" i="134"/>
  <c r="J10" i="134"/>
  <c r="D10" i="134"/>
  <c r="J9" i="134"/>
  <c r="D9" i="134"/>
  <c r="J8" i="134"/>
  <c r="D8" i="134"/>
  <c r="K7" i="134"/>
  <c r="J7" i="134"/>
  <c r="D7" i="134"/>
  <c r="J6" i="134"/>
  <c r="D6" i="134"/>
  <c r="J5" i="134"/>
  <c r="D5" i="134"/>
  <c r="A1" i="134"/>
  <c r="D41" i="132"/>
  <c r="K40" i="132"/>
  <c r="D40" i="132"/>
  <c r="D39" i="132"/>
  <c r="N40" i="132"/>
  <c r="O43" i="132" s="1"/>
  <c r="D38" i="132"/>
  <c r="K37" i="132"/>
  <c r="D37" i="132"/>
  <c r="D36" i="132"/>
  <c r="N37" i="132"/>
  <c r="D35" i="132"/>
  <c r="K34" i="132"/>
  <c r="M46" i="132" s="1"/>
  <c r="D34" i="132"/>
  <c r="D33" i="132"/>
  <c r="F45" i="132" s="1"/>
  <c r="N34" i="132"/>
  <c r="D32" i="132"/>
  <c r="K31" i="132"/>
  <c r="M43" i="132" s="1"/>
  <c r="D31" i="132"/>
  <c r="D30" i="132"/>
  <c r="F42" i="132" s="1"/>
  <c r="N31" i="132"/>
  <c r="D29" i="132"/>
  <c r="K28" i="132"/>
  <c r="D28" i="132"/>
  <c r="D27" i="132"/>
  <c r="N28" i="132"/>
  <c r="D26" i="132"/>
  <c r="K25" i="132"/>
  <c r="D25" i="132"/>
  <c r="D24" i="132"/>
  <c r="N25" i="132"/>
  <c r="D23" i="132"/>
  <c r="K22" i="132"/>
  <c r="D22" i="132"/>
  <c r="D21" i="132"/>
  <c r="N22" i="132"/>
  <c r="D20" i="132"/>
  <c r="K19" i="132"/>
  <c r="D19" i="132"/>
  <c r="J18" i="132"/>
  <c r="D18" i="132"/>
  <c r="J17" i="132"/>
  <c r="D17" i="132"/>
  <c r="K16" i="132"/>
  <c r="J16" i="132"/>
  <c r="D16" i="132"/>
  <c r="J15" i="132"/>
  <c r="D15" i="132"/>
  <c r="J14" i="132"/>
  <c r="D14" i="132"/>
  <c r="K13" i="132"/>
  <c r="J13" i="132"/>
  <c r="D13" i="132"/>
  <c r="J12" i="132"/>
  <c r="D12" i="132"/>
  <c r="J11" i="132"/>
  <c r="D11" i="132"/>
  <c r="K10" i="132"/>
  <c r="J10" i="132"/>
  <c r="D10" i="132"/>
  <c r="J9" i="132"/>
  <c r="D9" i="132"/>
  <c r="J8" i="132"/>
  <c r="D8" i="132"/>
  <c r="K7" i="132"/>
  <c r="J7" i="132"/>
  <c r="D7" i="132"/>
  <c r="J6" i="132"/>
  <c r="D6" i="132"/>
  <c r="J5" i="132"/>
  <c r="D5" i="132"/>
  <c r="A1" i="132"/>
  <c r="I41" i="131"/>
  <c r="H41" i="131"/>
  <c r="I40" i="131"/>
  <c r="H40" i="131"/>
  <c r="I39" i="131"/>
  <c r="H39" i="131"/>
  <c r="I38" i="131"/>
  <c r="H38" i="131"/>
  <c r="D38" i="131" s="1"/>
  <c r="I37" i="131"/>
  <c r="H37" i="131"/>
  <c r="D37" i="131" s="1"/>
  <c r="I36" i="131"/>
  <c r="H36" i="131"/>
  <c r="I35" i="131"/>
  <c r="H35" i="131"/>
  <c r="D35" i="131" s="1"/>
  <c r="I34" i="131"/>
  <c r="H34" i="131"/>
  <c r="I33" i="131"/>
  <c r="H33" i="131"/>
  <c r="I32" i="131"/>
  <c r="H32" i="131"/>
  <c r="D32" i="131" s="1"/>
  <c r="F44" i="131" s="1"/>
  <c r="I31" i="131"/>
  <c r="H31" i="131"/>
  <c r="D31" i="131" s="1"/>
  <c r="I30" i="131"/>
  <c r="H30" i="131"/>
  <c r="I29" i="131"/>
  <c r="H29" i="131"/>
  <c r="D29" i="131" s="1"/>
  <c r="I28" i="131"/>
  <c r="H28" i="131"/>
  <c r="I27" i="131"/>
  <c r="H27" i="131"/>
  <c r="I26" i="131"/>
  <c r="H26" i="131"/>
  <c r="D26" i="131" s="1"/>
  <c r="I25" i="131"/>
  <c r="H25" i="131"/>
  <c r="D25" i="131" s="1"/>
  <c r="I24" i="131"/>
  <c r="H24" i="131"/>
  <c r="D24" i="131" s="1"/>
  <c r="I23" i="131"/>
  <c r="H23" i="131"/>
  <c r="D23" i="131" s="1"/>
  <c r="I22" i="131"/>
  <c r="H22" i="131"/>
  <c r="I21" i="131"/>
  <c r="H21" i="131"/>
  <c r="D21" i="131" s="1"/>
  <c r="I20" i="131"/>
  <c r="H20" i="131"/>
  <c r="D20" i="131" s="1"/>
  <c r="I19" i="131"/>
  <c r="H19" i="131"/>
  <c r="D19" i="131" s="1"/>
  <c r="I18" i="131"/>
  <c r="H18" i="131"/>
  <c r="I17" i="131"/>
  <c r="H17" i="131"/>
  <c r="D17" i="131" s="1"/>
  <c r="I16" i="131"/>
  <c r="H16" i="131"/>
  <c r="I15" i="131"/>
  <c r="H15" i="131"/>
  <c r="D15" i="131" s="1"/>
  <c r="I14" i="131"/>
  <c r="H14" i="131"/>
  <c r="D14" i="131" s="1"/>
  <c r="I13" i="131"/>
  <c r="H13" i="131"/>
  <c r="I12" i="131"/>
  <c r="H12" i="131"/>
  <c r="D12" i="131" s="1"/>
  <c r="I11" i="131"/>
  <c r="H11" i="131"/>
  <c r="I10" i="131"/>
  <c r="H10" i="131"/>
  <c r="D10" i="131" s="1"/>
  <c r="I9" i="131"/>
  <c r="H9" i="131"/>
  <c r="I8" i="131"/>
  <c r="H8" i="131"/>
  <c r="D8" i="131" s="1"/>
  <c r="I7" i="131"/>
  <c r="H7" i="131"/>
  <c r="I6" i="131"/>
  <c r="H6" i="131"/>
  <c r="D6" i="131" s="1"/>
  <c r="I5" i="131"/>
  <c r="H5" i="131"/>
  <c r="A1" i="131"/>
  <c r="D41" i="130"/>
  <c r="F53" i="130" s="1"/>
  <c r="K40" i="130"/>
  <c r="M52" i="130" s="1"/>
  <c r="D40" i="130"/>
  <c r="F52" i="130" s="1"/>
  <c r="D39" i="130"/>
  <c r="F51" i="130" s="1"/>
  <c r="N40" i="130"/>
  <c r="O43" i="130" s="1"/>
  <c r="D38" i="130"/>
  <c r="F50" i="130" s="1"/>
  <c r="K37" i="130"/>
  <c r="M49" i="130" s="1"/>
  <c r="D37" i="130"/>
  <c r="F49" i="130" s="1"/>
  <c r="D36" i="130"/>
  <c r="F48" i="130" s="1"/>
  <c r="N37" i="130"/>
  <c r="D35" i="130"/>
  <c r="F47" i="130" s="1"/>
  <c r="K34" i="130"/>
  <c r="M46" i="130" s="1"/>
  <c r="D34" i="130"/>
  <c r="F46" i="130" s="1"/>
  <c r="D33" i="130"/>
  <c r="F45" i="130" s="1"/>
  <c r="N34" i="130"/>
  <c r="D32" i="130"/>
  <c r="K31" i="130"/>
  <c r="D31" i="130"/>
  <c r="D30" i="130"/>
  <c r="N31" i="130"/>
  <c r="D29" i="130"/>
  <c r="K28" i="130"/>
  <c r="D28" i="130"/>
  <c r="D27" i="130"/>
  <c r="N28" i="130"/>
  <c r="D26" i="130"/>
  <c r="K25" i="130"/>
  <c r="D25" i="130"/>
  <c r="D24" i="130"/>
  <c r="N25" i="130"/>
  <c r="D23" i="130"/>
  <c r="K22" i="130"/>
  <c r="D22" i="130"/>
  <c r="D21" i="130"/>
  <c r="N22" i="130"/>
  <c r="D20" i="130"/>
  <c r="K19" i="130"/>
  <c r="D19" i="130"/>
  <c r="J18" i="130"/>
  <c r="D18" i="130"/>
  <c r="J17" i="130"/>
  <c r="D17" i="130"/>
  <c r="K16" i="130"/>
  <c r="J16" i="130"/>
  <c r="D16" i="130"/>
  <c r="J15" i="130"/>
  <c r="D15" i="130"/>
  <c r="J14" i="130"/>
  <c r="D14" i="130"/>
  <c r="K13" i="130"/>
  <c r="J13" i="130"/>
  <c r="D13" i="130"/>
  <c r="J12" i="130"/>
  <c r="D12" i="130"/>
  <c r="J11" i="130"/>
  <c r="D11" i="130"/>
  <c r="K10" i="130"/>
  <c r="J10" i="130"/>
  <c r="D10" i="130"/>
  <c r="J9" i="130"/>
  <c r="D9" i="130"/>
  <c r="J8" i="130"/>
  <c r="D8" i="130"/>
  <c r="K7" i="130"/>
  <c r="J7" i="130"/>
  <c r="D7" i="130"/>
  <c r="J6" i="130"/>
  <c r="D6" i="130"/>
  <c r="J5" i="130"/>
  <c r="D5" i="130"/>
  <c r="A1" i="130"/>
  <c r="D41" i="129"/>
  <c r="N40" i="129"/>
  <c r="O43" i="129" s="1"/>
  <c r="K40" i="129"/>
  <c r="D40" i="129"/>
  <c r="F52" i="129" s="1"/>
  <c r="D39" i="129"/>
  <c r="F51" i="129" s="1"/>
  <c r="D38" i="129"/>
  <c r="F50" i="129" s="1"/>
  <c r="N37" i="129"/>
  <c r="K37" i="129"/>
  <c r="M49" i="129" s="1"/>
  <c r="D37" i="129"/>
  <c r="F49" i="129" s="1"/>
  <c r="D36" i="129"/>
  <c r="F48" i="129" s="1"/>
  <c r="D35" i="129"/>
  <c r="F47" i="129" s="1"/>
  <c r="K34" i="129"/>
  <c r="M46" i="129" s="1"/>
  <c r="N34" i="129"/>
  <c r="D34" i="129"/>
  <c r="F46" i="129" s="1"/>
  <c r="D33" i="129"/>
  <c r="F45" i="129" s="1"/>
  <c r="D32" i="129"/>
  <c r="F44" i="129" s="1"/>
  <c r="K31" i="129"/>
  <c r="N31" i="129"/>
  <c r="D31" i="129"/>
  <c r="F43" i="129" s="1"/>
  <c r="D30" i="129"/>
  <c r="D29" i="129"/>
  <c r="N28" i="129"/>
  <c r="K28" i="129"/>
  <c r="D28" i="129"/>
  <c r="D27" i="129"/>
  <c r="D26" i="129"/>
  <c r="N25" i="129"/>
  <c r="K25" i="129"/>
  <c r="D25" i="129"/>
  <c r="D24" i="129"/>
  <c r="D23" i="129"/>
  <c r="K22" i="129"/>
  <c r="N22" i="129"/>
  <c r="D22" i="129"/>
  <c r="D21" i="129"/>
  <c r="D20" i="129"/>
  <c r="K19" i="129"/>
  <c r="D19" i="129"/>
  <c r="J18" i="129"/>
  <c r="D18" i="129"/>
  <c r="J17" i="129"/>
  <c r="D17" i="129"/>
  <c r="K16" i="129"/>
  <c r="J16" i="129"/>
  <c r="D16" i="129"/>
  <c r="J15" i="129"/>
  <c r="D15" i="129"/>
  <c r="J14" i="129"/>
  <c r="D14" i="129"/>
  <c r="K13" i="129"/>
  <c r="J13" i="129"/>
  <c r="D13" i="129"/>
  <c r="J12" i="129"/>
  <c r="D12" i="129"/>
  <c r="J11" i="129"/>
  <c r="D11" i="129"/>
  <c r="K10" i="129"/>
  <c r="J10" i="129"/>
  <c r="D10" i="129"/>
  <c r="J9" i="129"/>
  <c r="D9" i="129"/>
  <c r="J8" i="129"/>
  <c r="D8" i="129"/>
  <c r="K7" i="129"/>
  <c r="J7" i="129"/>
  <c r="D7" i="129"/>
  <c r="J6" i="129"/>
  <c r="D6" i="129"/>
  <c r="J5" i="129"/>
  <c r="D5" i="129"/>
  <c r="A1" i="129"/>
  <c r="I41" i="128"/>
  <c r="H41" i="128"/>
  <c r="I40" i="128"/>
  <c r="H40" i="128"/>
  <c r="I39" i="128"/>
  <c r="H39" i="128"/>
  <c r="I38" i="128"/>
  <c r="H38" i="128"/>
  <c r="I37" i="128"/>
  <c r="H37" i="128"/>
  <c r="I36" i="128"/>
  <c r="H36" i="128"/>
  <c r="I35" i="128"/>
  <c r="H35" i="128"/>
  <c r="D35" i="128" s="1"/>
  <c r="F47" i="128" s="1"/>
  <c r="I34" i="128"/>
  <c r="H34" i="128"/>
  <c r="I33" i="128"/>
  <c r="H33" i="128"/>
  <c r="D33" i="128" s="1"/>
  <c r="F45" i="128" s="1"/>
  <c r="I32" i="128"/>
  <c r="H32" i="128"/>
  <c r="I31" i="128"/>
  <c r="H31" i="128"/>
  <c r="I30" i="128"/>
  <c r="H30" i="128"/>
  <c r="I29" i="128"/>
  <c r="H29" i="128"/>
  <c r="D29" i="128" s="1"/>
  <c r="I28" i="128"/>
  <c r="H28" i="128"/>
  <c r="D28" i="128" s="1"/>
  <c r="I27" i="128"/>
  <c r="H27" i="128"/>
  <c r="I26" i="128"/>
  <c r="H26" i="128"/>
  <c r="I25" i="128"/>
  <c r="H25" i="128"/>
  <c r="I24" i="128"/>
  <c r="H24" i="128"/>
  <c r="I23" i="128"/>
  <c r="H23" i="128"/>
  <c r="I22" i="128"/>
  <c r="H22" i="128"/>
  <c r="I21" i="128"/>
  <c r="H21" i="128"/>
  <c r="I20" i="128"/>
  <c r="H20" i="128"/>
  <c r="I19" i="128"/>
  <c r="H19" i="128"/>
  <c r="I18" i="128"/>
  <c r="H18" i="128"/>
  <c r="I17" i="128"/>
  <c r="H17" i="128"/>
  <c r="I16" i="128"/>
  <c r="H16" i="128"/>
  <c r="I15" i="128"/>
  <c r="H15" i="128"/>
  <c r="D15" i="128" s="1"/>
  <c r="I14" i="128"/>
  <c r="H14" i="128"/>
  <c r="I13" i="128"/>
  <c r="H13" i="128"/>
  <c r="D13" i="128" s="1"/>
  <c r="I12" i="128"/>
  <c r="H12" i="128"/>
  <c r="I11" i="128"/>
  <c r="H11" i="128"/>
  <c r="D11" i="128" s="1"/>
  <c r="I10" i="128"/>
  <c r="H10" i="128"/>
  <c r="D10" i="128" s="1"/>
  <c r="I9" i="128"/>
  <c r="H9" i="128"/>
  <c r="I8" i="128"/>
  <c r="H8" i="128"/>
  <c r="D8" i="128" s="1"/>
  <c r="I7" i="128"/>
  <c r="H7" i="128"/>
  <c r="D7" i="128" s="1"/>
  <c r="I6" i="128"/>
  <c r="H6" i="128"/>
  <c r="I5" i="128"/>
  <c r="H5" i="128"/>
  <c r="A1" i="128"/>
  <c r="D41" i="127"/>
  <c r="F53" i="127" s="1"/>
  <c r="N40" i="127"/>
  <c r="O43" i="127" s="1"/>
  <c r="K40" i="127"/>
  <c r="D40" i="127"/>
  <c r="F52" i="127" s="1"/>
  <c r="D39" i="127"/>
  <c r="F51" i="127" s="1"/>
  <c r="D38" i="127"/>
  <c r="F50" i="127" s="1"/>
  <c r="K37" i="127"/>
  <c r="M49" i="127" s="1"/>
  <c r="N37" i="127"/>
  <c r="D37" i="127"/>
  <c r="F49" i="127" s="1"/>
  <c r="D36" i="127"/>
  <c r="F48" i="127" s="1"/>
  <c r="D35" i="127"/>
  <c r="F47" i="127" s="1"/>
  <c r="K34" i="127"/>
  <c r="M46" i="127" s="1"/>
  <c r="N34" i="127"/>
  <c r="D34" i="127"/>
  <c r="F46" i="127" s="1"/>
  <c r="D33" i="127"/>
  <c r="F45" i="127" s="1"/>
  <c r="D32" i="127"/>
  <c r="F44" i="127" s="1"/>
  <c r="N31" i="127"/>
  <c r="K31" i="127"/>
  <c r="D31" i="127"/>
  <c r="F43" i="127" s="1"/>
  <c r="D30" i="127"/>
  <c r="D29" i="127"/>
  <c r="N28" i="127"/>
  <c r="K28" i="127"/>
  <c r="D28" i="127"/>
  <c r="D27" i="127"/>
  <c r="D26" i="127"/>
  <c r="K25" i="127"/>
  <c r="N25" i="127"/>
  <c r="D25" i="127"/>
  <c r="D24" i="127"/>
  <c r="D23" i="127"/>
  <c r="K22" i="127"/>
  <c r="N22" i="127"/>
  <c r="D22" i="127"/>
  <c r="D21" i="127"/>
  <c r="D20" i="127"/>
  <c r="K19" i="127"/>
  <c r="D19" i="127"/>
  <c r="J18" i="127"/>
  <c r="D18" i="127"/>
  <c r="J17" i="127"/>
  <c r="D17" i="127"/>
  <c r="K16" i="127"/>
  <c r="J16" i="127"/>
  <c r="D16" i="127"/>
  <c r="J15" i="127"/>
  <c r="D15" i="127"/>
  <c r="J14" i="127"/>
  <c r="D14" i="127"/>
  <c r="K13" i="127"/>
  <c r="J13" i="127"/>
  <c r="D13" i="127"/>
  <c r="J12" i="127"/>
  <c r="D12" i="127"/>
  <c r="J11" i="127"/>
  <c r="D11" i="127"/>
  <c r="K10" i="127"/>
  <c r="J10" i="127"/>
  <c r="D10" i="127"/>
  <c r="J9" i="127"/>
  <c r="D9" i="127"/>
  <c r="J8" i="127"/>
  <c r="D8" i="127"/>
  <c r="K7" i="127"/>
  <c r="J7" i="127"/>
  <c r="D7" i="127"/>
  <c r="J6" i="127"/>
  <c r="D6" i="127"/>
  <c r="J5" i="127"/>
  <c r="D5" i="127"/>
  <c r="F17" i="127" s="1"/>
  <c r="A1" i="127"/>
  <c r="D41" i="126"/>
  <c r="K40" i="126"/>
  <c r="D40" i="126"/>
  <c r="F52" i="126" s="1"/>
  <c r="D39" i="126"/>
  <c r="F51" i="126" s="1"/>
  <c r="N40" i="126"/>
  <c r="O43" i="126" s="1"/>
  <c r="D38" i="126"/>
  <c r="F50" i="126" s="1"/>
  <c r="K37" i="126"/>
  <c r="M49" i="126" s="1"/>
  <c r="D37" i="126"/>
  <c r="F49" i="126" s="1"/>
  <c r="D36" i="126"/>
  <c r="F48" i="126" s="1"/>
  <c r="N37" i="126"/>
  <c r="D35" i="126"/>
  <c r="F47" i="126" s="1"/>
  <c r="K34" i="126"/>
  <c r="M46" i="126" s="1"/>
  <c r="D34" i="126"/>
  <c r="F46" i="126" s="1"/>
  <c r="D33" i="126"/>
  <c r="F45" i="126" s="1"/>
  <c r="N34" i="126"/>
  <c r="D32" i="126"/>
  <c r="F44" i="126" s="1"/>
  <c r="K31" i="126"/>
  <c r="M43" i="126" s="1"/>
  <c r="D31" i="126"/>
  <c r="F43" i="126" s="1"/>
  <c r="D30" i="126"/>
  <c r="F42" i="126" s="1"/>
  <c r="N31" i="126"/>
  <c r="D29" i="126"/>
  <c r="K28" i="126"/>
  <c r="D28" i="126"/>
  <c r="D27" i="126"/>
  <c r="N28" i="126"/>
  <c r="D26" i="126"/>
  <c r="K25" i="126"/>
  <c r="D25" i="126"/>
  <c r="D24" i="126"/>
  <c r="N25" i="126"/>
  <c r="D23" i="126"/>
  <c r="K22" i="126"/>
  <c r="D22" i="126"/>
  <c r="D21" i="126"/>
  <c r="N22" i="126"/>
  <c r="D20" i="126"/>
  <c r="K19" i="126"/>
  <c r="D19" i="126"/>
  <c r="J18" i="126"/>
  <c r="D18" i="126"/>
  <c r="J17" i="126"/>
  <c r="D17" i="126"/>
  <c r="K16" i="126"/>
  <c r="J16" i="126"/>
  <c r="D16" i="126"/>
  <c r="J15" i="126"/>
  <c r="D15" i="126"/>
  <c r="J14" i="126"/>
  <c r="D14" i="126"/>
  <c r="K13" i="126"/>
  <c r="J13" i="126"/>
  <c r="D13" i="126"/>
  <c r="J12" i="126"/>
  <c r="D12" i="126"/>
  <c r="J11" i="126"/>
  <c r="D11" i="126"/>
  <c r="K10" i="126"/>
  <c r="J10" i="126"/>
  <c r="D10" i="126"/>
  <c r="J9" i="126"/>
  <c r="D9" i="126"/>
  <c r="J8" i="126"/>
  <c r="D8" i="126"/>
  <c r="K7" i="126"/>
  <c r="J7" i="126"/>
  <c r="D7" i="126"/>
  <c r="J6" i="126"/>
  <c r="D6" i="126"/>
  <c r="J5" i="126"/>
  <c r="D5" i="126"/>
  <c r="A1" i="126"/>
  <c r="D41" i="125"/>
  <c r="K40" i="125"/>
  <c r="D40" i="125"/>
  <c r="F52" i="125" s="1"/>
  <c r="D39" i="125"/>
  <c r="F51" i="125" s="1"/>
  <c r="N40" i="125"/>
  <c r="O43" i="125" s="1"/>
  <c r="D38" i="125"/>
  <c r="F50" i="125" s="1"/>
  <c r="K37" i="125"/>
  <c r="D37" i="125"/>
  <c r="F49" i="125" s="1"/>
  <c r="D36" i="125"/>
  <c r="F48" i="125" s="1"/>
  <c r="N37" i="125"/>
  <c r="D35" i="125"/>
  <c r="F47" i="125" s="1"/>
  <c r="K34" i="125"/>
  <c r="M46" i="125" s="1"/>
  <c r="D34" i="125"/>
  <c r="F46" i="125" s="1"/>
  <c r="D33" i="125"/>
  <c r="F45" i="125" s="1"/>
  <c r="N34" i="125"/>
  <c r="D32" i="125"/>
  <c r="F44" i="125" s="1"/>
  <c r="K31" i="125"/>
  <c r="M43" i="125" s="1"/>
  <c r="D31" i="125"/>
  <c r="F43" i="125" s="1"/>
  <c r="D30" i="125"/>
  <c r="F42" i="125" s="1"/>
  <c r="N31" i="125"/>
  <c r="D29" i="125"/>
  <c r="K28" i="125"/>
  <c r="D28" i="125"/>
  <c r="D27" i="125"/>
  <c r="N28" i="125"/>
  <c r="D26" i="125"/>
  <c r="K25" i="125"/>
  <c r="D25" i="125"/>
  <c r="D24" i="125"/>
  <c r="N25" i="125"/>
  <c r="D23" i="125"/>
  <c r="K22" i="125"/>
  <c r="D22" i="125"/>
  <c r="D21" i="125"/>
  <c r="N22" i="125"/>
  <c r="D20" i="125"/>
  <c r="K19" i="125"/>
  <c r="D19" i="125"/>
  <c r="J18" i="125"/>
  <c r="D18" i="125"/>
  <c r="J17" i="125"/>
  <c r="D17" i="125"/>
  <c r="K16" i="125"/>
  <c r="J16" i="125"/>
  <c r="D16" i="125"/>
  <c r="J15" i="125"/>
  <c r="D15" i="125"/>
  <c r="J14" i="125"/>
  <c r="D14" i="125"/>
  <c r="K13" i="125"/>
  <c r="J13" i="125"/>
  <c r="D13" i="125"/>
  <c r="J12" i="125"/>
  <c r="D12" i="125"/>
  <c r="J11" i="125"/>
  <c r="D11" i="125"/>
  <c r="K10" i="125"/>
  <c r="J10" i="125"/>
  <c r="D10" i="125"/>
  <c r="J9" i="125"/>
  <c r="D9" i="125"/>
  <c r="J8" i="125"/>
  <c r="D8" i="125"/>
  <c r="K7" i="125"/>
  <c r="J7" i="125"/>
  <c r="D7" i="125"/>
  <c r="J6" i="125"/>
  <c r="D6" i="125"/>
  <c r="J5" i="125"/>
  <c r="D5" i="125"/>
  <c r="A1" i="125"/>
  <c r="I41" i="124"/>
  <c r="H41" i="124"/>
  <c r="I40" i="124"/>
  <c r="H40" i="124"/>
  <c r="I39" i="124"/>
  <c r="H39" i="124"/>
  <c r="I38" i="124"/>
  <c r="H38" i="124"/>
  <c r="I37" i="124"/>
  <c r="H37" i="124"/>
  <c r="D37" i="124" s="1"/>
  <c r="F49" i="124" s="1"/>
  <c r="I36" i="124"/>
  <c r="H36" i="124"/>
  <c r="I35" i="124"/>
  <c r="H35" i="124"/>
  <c r="I34" i="124"/>
  <c r="H34" i="124"/>
  <c r="D34" i="124" s="1"/>
  <c r="F46" i="124" s="1"/>
  <c r="I33" i="124"/>
  <c r="H33" i="124"/>
  <c r="I32" i="124"/>
  <c r="H32" i="124"/>
  <c r="D32" i="124" s="1"/>
  <c r="I31" i="124"/>
  <c r="H31" i="124"/>
  <c r="I30" i="124"/>
  <c r="H30" i="124"/>
  <c r="D30" i="124" s="1"/>
  <c r="F42" i="124" s="1"/>
  <c r="I29" i="124"/>
  <c r="H29" i="124"/>
  <c r="I28" i="124"/>
  <c r="H28" i="124"/>
  <c r="D28" i="124" s="1"/>
  <c r="I27" i="124"/>
  <c r="H27" i="124"/>
  <c r="I26" i="124"/>
  <c r="H26" i="124"/>
  <c r="I25" i="124"/>
  <c r="H25" i="124"/>
  <c r="D25" i="124" s="1"/>
  <c r="I24" i="124"/>
  <c r="H24" i="124"/>
  <c r="D24" i="124" s="1"/>
  <c r="I23" i="124"/>
  <c r="H23" i="124"/>
  <c r="I22" i="124"/>
  <c r="H22" i="124"/>
  <c r="D22" i="124" s="1"/>
  <c r="I21" i="124"/>
  <c r="H21" i="124"/>
  <c r="I20" i="124"/>
  <c r="H20" i="124"/>
  <c r="I19" i="124"/>
  <c r="H19" i="124"/>
  <c r="D19" i="124" s="1"/>
  <c r="I18" i="124"/>
  <c r="H18" i="124"/>
  <c r="I17" i="124"/>
  <c r="H17" i="124"/>
  <c r="I16" i="124"/>
  <c r="H16" i="124"/>
  <c r="D16" i="124" s="1"/>
  <c r="I15" i="124"/>
  <c r="H15" i="124"/>
  <c r="D15" i="124" s="1"/>
  <c r="I14" i="124"/>
  <c r="H14" i="124"/>
  <c r="D14" i="124" s="1"/>
  <c r="I13" i="124"/>
  <c r="H13" i="124"/>
  <c r="I12" i="124"/>
  <c r="H12" i="124"/>
  <c r="I11" i="124"/>
  <c r="H11" i="124"/>
  <c r="D11" i="124" s="1"/>
  <c r="I10" i="124"/>
  <c r="H10" i="124"/>
  <c r="I9" i="124"/>
  <c r="H9" i="124"/>
  <c r="I8" i="124"/>
  <c r="H8" i="124"/>
  <c r="I7" i="124"/>
  <c r="H7" i="124"/>
  <c r="I6" i="124"/>
  <c r="H6" i="124"/>
  <c r="I5" i="124"/>
  <c r="H5" i="124"/>
  <c r="D5" i="124" s="1"/>
  <c r="A1" i="124"/>
  <c r="D41" i="123"/>
  <c r="K40" i="123"/>
  <c r="D40" i="123"/>
  <c r="F52" i="123" s="1"/>
  <c r="D39" i="123"/>
  <c r="F51" i="123" s="1"/>
  <c r="N40" i="123"/>
  <c r="O43" i="123" s="1"/>
  <c r="D38" i="123"/>
  <c r="F50" i="123" s="1"/>
  <c r="K37" i="123"/>
  <c r="M49" i="123" s="1"/>
  <c r="D37" i="123"/>
  <c r="F49" i="123" s="1"/>
  <c r="D36" i="123"/>
  <c r="F48" i="123" s="1"/>
  <c r="N37" i="123"/>
  <c r="D35" i="123"/>
  <c r="F47" i="123" s="1"/>
  <c r="K34" i="123"/>
  <c r="M46" i="123" s="1"/>
  <c r="D34" i="123"/>
  <c r="F46" i="123" s="1"/>
  <c r="D33" i="123"/>
  <c r="F45" i="123" s="1"/>
  <c r="N34" i="123"/>
  <c r="D32" i="123"/>
  <c r="F44" i="123" s="1"/>
  <c r="K31" i="123"/>
  <c r="M43" i="123" s="1"/>
  <c r="D31" i="123"/>
  <c r="F43" i="123" s="1"/>
  <c r="D30" i="123"/>
  <c r="F42" i="123" s="1"/>
  <c r="N31" i="123"/>
  <c r="D29" i="123"/>
  <c r="K28" i="123"/>
  <c r="D28" i="123"/>
  <c r="D27" i="123"/>
  <c r="N28" i="123"/>
  <c r="D26" i="123"/>
  <c r="K25" i="123"/>
  <c r="D25" i="123"/>
  <c r="D24" i="123"/>
  <c r="N25" i="123"/>
  <c r="D23" i="123"/>
  <c r="K22" i="123"/>
  <c r="D22" i="123"/>
  <c r="D21" i="123"/>
  <c r="N22" i="123"/>
  <c r="D20" i="123"/>
  <c r="K19" i="123"/>
  <c r="D19" i="123"/>
  <c r="J18" i="123"/>
  <c r="D18" i="123"/>
  <c r="J17" i="123"/>
  <c r="D17" i="123"/>
  <c r="K16" i="123"/>
  <c r="J16" i="123"/>
  <c r="D16" i="123"/>
  <c r="J15" i="123"/>
  <c r="D15" i="123"/>
  <c r="J14" i="123"/>
  <c r="D14" i="123"/>
  <c r="K13" i="123"/>
  <c r="J13" i="123"/>
  <c r="D13" i="123"/>
  <c r="J12" i="123"/>
  <c r="D12" i="123"/>
  <c r="J11" i="123"/>
  <c r="D11" i="123"/>
  <c r="K10" i="123"/>
  <c r="J10" i="123"/>
  <c r="D10" i="123"/>
  <c r="J9" i="123"/>
  <c r="D9" i="123"/>
  <c r="J8" i="123"/>
  <c r="D8" i="123"/>
  <c r="K7" i="123"/>
  <c r="J7" i="123"/>
  <c r="D7" i="123"/>
  <c r="J6" i="123"/>
  <c r="D6" i="123"/>
  <c r="J5" i="123"/>
  <c r="D5" i="123"/>
  <c r="A1" i="123"/>
  <c r="D41" i="122"/>
  <c r="K40" i="122"/>
  <c r="M52" i="122" s="1"/>
  <c r="D40" i="122"/>
  <c r="F52" i="122" s="1"/>
  <c r="D39" i="122"/>
  <c r="F51" i="122" s="1"/>
  <c r="N40" i="122"/>
  <c r="O43" i="122" s="1"/>
  <c r="D38" i="122"/>
  <c r="F50" i="122" s="1"/>
  <c r="K37" i="122"/>
  <c r="M49" i="122" s="1"/>
  <c r="D37" i="122"/>
  <c r="F49" i="122" s="1"/>
  <c r="D36" i="122"/>
  <c r="F48" i="122" s="1"/>
  <c r="N37" i="122"/>
  <c r="D35" i="122"/>
  <c r="F47" i="122" s="1"/>
  <c r="K34" i="122"/>
  <c r="M46" i="122" s="1"/>
  <c r="D34" i="122"/>
  <c r="F46" i="122" s="1"/>
  <c r="D33" i="122"/>
  <c r="F45" i="122" s="1"/>
  <c r="N34" i="122"/>
  <c r="D32" i="122"/>
  <c r="K31" i="122"/>
  <c r="D31" i="122"/>
  <c r="D30" i="122"/>
  <c r="N31" i="122"/>
  <c r="D29" i="122"/>
  <c r="K28" i="122"/>
  <c r="D28" i="122"/>
  <c r="D27" i="122"/>
  <c r="N28" i="122"/>
  <c r="D26" i="122"/>
  <c r="K25" i="122"/>
  <c r="D25" i="122"/>
  <c r="D24" i="122"/>
  <c r="N25" i="122"/>
  <c r="D23" i="122"/>
  <c r="K22" i="122"/>
  <c r="D22" i="122"/>
  <c r="D21" i="122"/>
  <c r="N22" i="122"/>
  <c r="D20" i="122"/>
  <c r="K19" i="122"/>
  <c r="D19" i="122"/>
  <c r="J18" i="122"/>
  <c r="D18" i="122"/>
  <c r="J17" i="122"/>
  <c r="D17" i="122"/>
  <c r="K16" i="122"/>
  <c r="J16" i="122"/>
  <c r="D16" i="122"/>
  <c r="J15" i="122"/>
  <c r="D15" i="122"/>
  <c r="J14" i="122"/>
  <c r="D14" i="122"/>
  <c r="K13" i="122"/>
  <c r="J13" i="122"/>
  <c r="D13" i="122"/>
  <c r="J12" i="122"/>
  <c r="D12" i="122"/>
  <c r="J11" i="122"/>
  <c r="D11" i="122"/>
  <c r="K10" i="122"/>
  <c r="J10" i="122"/>
  <c r="D10" i="122"/>
  <c r="J9" i="122"/>
  <c r="D9" i="122"/>
  <c r="J8" i="122"/>
  <c r="D8" i="122"/>
  <c r="K7" i="122"/>
  <c r="J7" i="122"/>
  <c r="D7" i="122"/>
  <c r="J6" i="122"/>
  <c r="D6" i="122"/>
  <c r="J5" i="122"/>
  <c r="D5" i="122"/>
  <c r="A1" i="122"/>
  <c r="D41" i="121"/>
  <c r="N40" i="121"/>
  <c r="O43" i="121" s="1"/>
  <c r="K40" i="121"/>
  <c r="D40" i="121"/>
  <c r="F52" i="121" s="1"/>
  <c r="D39" i="121"/>
  <c r="F51" i="121" s="1"/>
  <c r="D38" i="121"/>
  <c r="F50" i="121" s="1"/>
  <c r="K37" i="121"/>
  <c r="M49" i="121" s="1"/>
  <c r="N37" i="121"/>
  <c r="D37" i="121"/>
  <c r="F49" i="121" s="1"/>
  <c r="D36" i="121"/>
  <c r="F48" i="121" s="1"/>
  <c r="D35" i="121"/>
  <c r="F47" i="121" s="1"/>
  <c r="K34" i="121"/>
  <c r="M46" i="121" s="1"/>
  <c r="N34" i="121"/>
  <c r="D34" i="121"/>
  <c r="F46" i="121" s="1"/>
  <c r="D33" i="121"/>
  <c r="F45" i="121" s="1"/>
  <c r="D32" i="121"/>
  <c r="N31" i="121"/>
  <c r="K31" i="121"/>
  <c r="D31" i="121"/>
  <c r="D30" i="121"/>
  <c r="D29" i="121"/>
  <c r="N28" i="121"/>
  <c r="K28" i="121"/>
  <c r="D28" i="121"/>
  <c r="D27" i="121"/>
  <c r="D26" i="121"/>
  <c r="K25" i="121"/>
  <c r="N25" i="121"/>
  <c r="D25" i="121"/>
  <c r="D24" i="121"/>
  <c r="D23" i="121"/>
  <c r="K22" i="121"/>
  <c r="N22" i="121"/>
  <c r="D22" i="121"/>
  <c r="D21" i="121"/>
  <c r="D20" i="121"/>
  <c r="K19" i="121"/>
  <c r="D19" i="121"/>
  <c r="J18" i="121"/>
  <c r="D18" i="121"/>
  <c r="J17" i="121"/>
  <c r="D17" i="121"/>
  <c r="K16" i="121"/>
  <c r="J16" i="121"/>
  <c r="D16" i="121"/>
  <c r="J15" i="121"/>
  <c r="D15" i="121"/>
  <c r="J14" i="121"/>
  <c r="D14" i="121"/>
  <c r="K13" i="121"/>
  <c r="J13" i="121"/>
  <c r="D13" i="121"/>
  <c r="J12" i="121"/>
  <c r="D12" i="121"/>
  <c r="J11" i="121"/>
  <c r="D11" i="121"/>
  <c r="K10" i="121"/>
  <c r="J10" i="121"/>
  <c r="D10" i="121"/>
  <c r="J9" i="121"/>
  <c r="D9" i="121"/>
  <c r="J8" i="121"/>
  <c r="D8" i="121"/>
  <c r="K7" i="121"/>
  <c r="J7" i="121"/>
  <c r="D7" i="121"/>
  <c r="J6" i="121"/>
  <c r="D6" i="121"/>
  <c r="J5" i="121"/>
  <c r="D5" i="121"/>
  <c r="A1" i="121"/>
  <c r="I41" i="120"/>
  <c r="H41" i="120"/>
  <c r="I40" i="120"/>
  <c r="H40" i="120"/>
  <c r="I39" i="120"/>
  <c r="H39" i="120"/>
  <c r="I38" i="120"/>
  <c r="H38" i="120"/>
  <c r="I37" i="120"/>
  <c r="H37" i="120"/>
  <c r="I36" i="120"/>
  <c r="H36" i="120"/>
  <c r="I35" i="120"/>
  <c r="H35" i="120"/>
  <c r="D35" i="120" s="1"/>
  <c r="F47" i="120" s="1"/>
  <c r="I34" i="120"/>
  <c r="H34" i="120"/>
  <c r="I33" i="120"/>
  <c r="H33" i="120"/>
  <c r="D33" i="120" s="1"/>
  <c r="F45" i="120" s="1"/>
  <c r="I32" i="120"/>
  <c r="H32" i="120"/>
  <c r="I31" i="120"/>
  <c r="H31" i="120"/>
  <c r="I30" i="120"/>
  <c r="H30" i="120"/>
  <c r="I29" i="120"/>
  <c r="H29" i="120"/>
  <c r="I28" i="120"/>
  <c r="H28" i="120"/>
  <c r="D28" i="120" s="1"/>
  <c r="I27" i="120"/>
  <c r="H27" i="120"/>
  <c r="I26" i="120"/>
  <c r="H26" i="120"/>
  <c r="I25" i="120"/>
  <c r="H25" i="120"/>
  <c r="D25" i="120" s="1"/>
  <c r="I24" i="120"/>
  <c r="H24" i="120"/>
  <c r="I23" i="120"/>
  <c r="H23" i="120"/>
  <c r="I22" i="120"/>
  <c r="H22" i="120"/>
  <c r="D22" i="120" s="1"/>
  <c r="I21" i="120"/>
  <c r="H21" i="120"/>
  <c r="D21" i="120" s="1"/>
  <c r="I20" i="120"/>
  <c r="H20" i="120"/>
  <c r="I19" i="120"/>
  <c r="H19" i="120"/>
  <c r="D19" i="120" s="1"/>
  <c r="I18" i="120"/>
  <c r="H18" i="120"/>
  <c r="I17" i="120"/>
  <c r="H17" i="120"/>
  <c r="I16" i="120"/>
  <c r="H16" i="120"/>
  <c r="I15" i="120"/>
  <c r="H15" i="120"/>
  <c r="D15" i="120" s="1"/>
  <c r="I14" i="120"/>
  <c r="H14" i="120"/>
  <c r="I13" i="120"/>
  <c r="H13" i="120"/>
  <c r="D13" i="120" s="1"/>
  <c r="I12" i="120"/>
  <c r="H12" i="120"/>
  <c r="I11" i="120"/>
  <c r="H11" i="120"/>
  <c r="D11" i="120" s="1"/>
  <c r="I10" i="120"/>
  <c r="H10" i="120"/>
  <c r="D10" i="120" s="1"/>
  <c r="I9" i="120"/>
  <c r="H9" i="120"/>
  <c r="D9" i="120" s="1"/>
  <c r="I8" i="120"/>
  <c r="H8" i="120"/>
  <c r="D8" i="120" s="1"/>
  <c r="I7" i="120"/>
  <c r="H7" i="120"/>
  <c r="I6" i="120"/>
  <c r="H6" i="120"/>
  <c r="D6" i="120" s="1"/>
  <c r="I5" i="120"/>
  <c r="H5" i="120"/>
  <c r="A1" i="120"/>
  <c r="D41" i="119"/>
  <c r="F53" i="119" s="1"/>
  <c r="N40" i="119"/>
  <c r="O43" i="119" s="1"/>
  <c r="K40" i="119"/>
  <c r="D40" i="119"/>
  <c r="F52" i="119" s="1"/>
  <c r="D39" i="119"/>
  <c r="F51" i="119" s="1"/>
  <c r="D38" i="119"/>
  <c r="F50" i="119" s="1"/>
  <c r="N37" i="119"/>
  <c r="K37" i="119"/>
  <c r="M49" i="119" s="1"/>
  <c r="D37" i="119"/>
  <c r="F49" i="119" s="1"/>
  <c r="D36" i="119"/>
  <c r="F48" i="119" s="1"/>
  <c r="D35" i="119"/>
  <c r="F47" i="119" s="1"/>
  <c r="N34" i="119"/>
  <c r="K34" i="119"/>
  <c r="M46" i="119" s="1"/>
  <c r="D34" i="119"/>
  <c r="F46" i="119" s="1"/>
  <c r="D33" i="119"/>
  <c r="D32" i="119"/>
  <c r="F44" i="119" s="1"/>
  <c r="N31" i="119"/>
  <c r="K31" i="119"/>
  <c r="D31" i="119"/>
  <c r="F43" i="119" s="1"/>
  <c r="D30" i="119"/>
  <c r="D29" i="119"/>
  <c r="N28" i="119"/>
  <c r="K28" i="119"/>
  <c r="D28" i="119"/>
  <c r="D27" i="119"/>
  <c r="D26" i="119"/>
  <c r="N25" i="119"/>
  <c r="K25" i="119"/>
  <c r="D25" i="119"/>
  <c r="D24" i="119"/>
  <c r="D23" i="119"/>
  <c r="N22" i="119"/>
  <c r="K22" i="119"/>
  <c r="D22" i="119"/>
  <c r="D21" i="119"/>
  <c r="D20" i="119"/>
  <c r="K19" i="119"/>
  <c r="D19" i="119"/>
  <c r="J18" i="119"/>
  <c r="D18" i="119"/>
  <c r="J17" i="119"/>
  <c r="N19" i="119" s="1"/>
  <c r="D17" i="119"/>
  <c r="K16" i="119"/>
  <c r="J16" i="119"/>
  <c r="D16" i="119"/>
  <c r="J15" i="119"/>
  <c r="D15" i="119"/>
  <c r="J14" i="119"/>
  <c r="D14" i="119"/>
  <c r="K13" i="119"/>
  <c r="J13" i="119"/>
  <c r="D13" i="119"/>
  <c r="J12" i="119"/>
  <c r="D12" i="119"/>
  <c r="J11" i="119"/>
  <c r="N13" i="119" s="1"/>
  <c r="D11" i="119"/>
  <c r="K10" i="119"/>
  <c r="J10" i="119"/>
  <c r="D10" i="119"/>
  <c r="J9" i="119"/>
  <c r="D9" i="119"/>
  <c r="J8" i="119"/>
  <c r="N10" i="119" s="1"/>
  <c r="D8" i="119"/>
  <c r="K7" i="119"/>
  <c r="J7" i="119"/>
  <c r="D7" i="119"/>
  <c r="J6" i="119"/>
  <c r="D6" i="119"/>
  <c r="J5" i="119"/>
  <c r="N7" i="119" s="1"/>
  <c r="D5" i="119"/>
  <c r="A1" i="119"/>
  <c r="D41" i="118"/>
  <c r="K40" i="118"/>
  <c r="N40" i="118"/>
  <c r="O43" i="118" s="1"/>
  <c r="D40" i="118"/>
  <c r="F52" i="118" s="1"/>
  <c r="D39" i="118"/>
  <c r="F51" i="118" s="1"/>
  <c r="D38" i="118"/>
  <c r="F50" i="118" s="1"/>
  <c r="K37" i="118"/>
  <c r="M49" i="118" s="1"/>
  <c r="N37" i="118"/>
  <c r="D37" i="118"/>
  <c r="F49" i="118" s="1"/>
  <c r="D36" i="118"/>
  <c r="F48" i="118" s="1"/>
  <c r="D35" i="118"/>
  <c r="F47" i="118" s="1"/>
  <c r="K34" i="118"/>
  <c r="M46" i="118" s="1"/>
  <c r="N34" i="118"/>
  <c r="D34" i="118"/>
  <c r="F46" i="118" s="1"/>
  <c r="D33" i="118"/>
  <c r="F45" i="118" s="1"/>
  <c r="D32" i="118"/>
  <c r="F44" i="118" s="1"/>
  <c r="K31" i="118"/>
  <c r="M43" i="118" s="1"/>
  <c r="N31" i="118"/>
  <c r="D31" i="118"/>
  <c r="F43" i="118" s="1"/>
  <c r="D30" i="118"/>
  <c r="D29" i="118"/>
  <c r="K28" i="118"/>
  <c r="N28" i="118"/>
  <c r="D28" i="118"/>
  <c r="D27" i="118"/>
  <c r="D26" i="118"/>
  <c r="K25" i="118"/>
  <c r="N25" i="118"/>
  <c r="D25" i="118"/>
  <c r="D24" i="118"/>
  <c r="D23" i="118"/>
  <c r="K22" i="118"/>
  <c r="N22" i="118"/>
  <c r="D22" i="118"/>
  <c r="D21" i="118"/>
  <c r="D20" i="118"/>
  <c r="K19" i="118"/>
  <c r="D19" i="118"/>
  <c r="J18" i="118"/>
  <c r="D18" i="118"/>
  <c r="J17" i="118"/>
  <c r="D17" i="118"/>
  <c r="K16" i="118"/>
  <c r="J16" i="118"/>
  <c r="D16" i="118"/>
  <c r="J15" i="118"/>
  <c r="D15" i="118"/>
  <c r="J14" i="118"/>
  <c r="D14" i="118"/>
  <c r="K13" i="118"/>
  <c r="J13" i="118"/>
  <c r="D13" i="118"/>
  <c r="J12" i="118"/>
  <c r="D12" i="118"/>
  <c r="J11" i="118"/>
  <c r="D11" i="118"/>
  <c r="K10" i="118"/>
  <c r="J10" i="118"/>
  <c r="D10" i="118"/>
  <c r="J9" i="118"/>
  <c r="D9" i="118"/>
  <c r="J8" i="118"/>
  <c r="D8" i="118"/>
  <c r="K7" i="118"/>
  <c r="J7" i="118"/>
  <c r="D7" i="118"/>
  <c r="J6" i="118"/>
  <c r="D6" i="118"/>
  <c r="J5" i="118"/>
  <c r="D5" i="118"/>
  <c r="A1" i="118"/>
  <c r="I41" i="117"/>
  <c r="H41" i="117"/>
  <c r="I40" i="117"/>
  <c r="H40" i="117"/>
  <c r="I39" i="117"/>
  <c r="H39" i="117"/>
  <c r="I38" i="117"/>
  <c r="H38" i="117"/>
  <c r="I37" i="117"/>
  <c r="H37" i="117"/>
  <c r="I36" i="117"/>
  <c r="H36" i="117"/>
  <c r="I35" i="117"/>
  <c r="H35" i="117"/>
  <c r="I34" i="117"/>
  <c r="H34" i="117"/>
  <c r="D34" i="117" s="1"/>
  <c r="F46" i="117" s="1"/>
  <c r="I33" i="117"/>
  <c r="H33" i="117"/>
  <c r="I32" i="117"/>
  <c r="H32" i="117"/>
  <c r="I31" i="117"/>
  <c r="H31" i="117"/>
  <c r="I30" i="117"/>
  <c r="H30" i="117"/>
  <c r="I29" i="117"/>
  <c r="H29" i="117"/>
  <c r="I28" i="117"/>
  <c r="H28" i="117"/>
  <c r="D28" i="117" s="1"/>
  <c r="I27" i="117"/>
  <c r="H27" i="117"/>
  <c r="I26" i="117"/>
  <c r="H26" i="117"/>
  <c r="I25" i="117"/>
  <c r="H25" i="117"/>
  <c r="D25" i="117" s="1"/>
  <c r="I24" i="117"/>
  <c r="H24" i="117"/>
  <c r="I23" i="117"/>
  <c r="H23" i="117"/>
  <c r="I22" i="117"/>
  <c r="H22" i="117"/>
  <c r="D22" i="117" s="1"/>
  <c r="I21" i="117"/>
  <c r="H21" i="117"/>
  <c r="D21" i="117" s="1"/>
  <c r="I20" i="117"/>
  <c r="H20" i="117"/>
  <c r="I19" i="117"/>
  <c r="H19" i="117"/>
  <c r="I18" i="117"/>
  <c r="H18" i="117"/>
  <c r="I17" i="117"/>
  <c r="H17" i="117"/>
  <c r="I16" i="117"/>
  <c r="H16" i="117"/>
  <c r="I15" i="117"/>
  <c r="H15" i="117"/>
  <c r="D15" i="117" s="1"/>
  <c r="I14" i="117"/>
  <c r="H14" i="117"/>
  <c r="I13" i="117"/>
  <c r="H13" i="117"/>
  <c r="D13" i="117" s="1"/>
  <c r="I12" i="117"/>
  <c r="H12" i="117"/>
  <c r="I11" i="117"/>
  <c r="H11" i="117"/>
  <c r="I10" i="117"/>
  <c r="H10" i="117"/>
  <c r="D10" i="117" s="1"/>
  <c r="I9" i="117"/>
  <c r="H9" i="117"/>
  <c r="D9" i="117" s="1"/>
  <c r="I8" i="117"/>
  <c r="H8" i="117"/>
  <c r="D8" i="117" s="1"/>
  <c r="I7" i="117"/>
  <c r="H7" i="117"/>
  <c r="D7" i="117" s="1"/>
  <c r="I6" i="117"/>
  <c r="H6" i="117"/>
  <c r="D6" i="117" s="1"/>
  <c r="I5" i="117"/>
  <c r="H5" i="117"/>
  <c r="D5" i="117" s="1"/>
  <c r="A1" i="117"/>
  <c r="D41" i="116"/>
  <c r="K40" i="116"/>
  <c r="N40" i="116"/>
  <c r="O43" i="116" s="1"/>
  <c r="D40" i="116"/>
  <c r="F52" i="116" s="1"/>
  <c r="D39" i="116"/>
  <c r="F51" i="116" s="1"/>
  <c r="D38" i="116"/>
  <c r="F50" i="116" s="1"/>
  <c r="K37" i="116"/>
  <c r="M49" i="116" s="1"/>
  <c r="N37" i="116"/>
  <c r="D37" i="116"/>
  <c r="F49" i="116" s="1"/>
  <c r="D36" i="116"/>
  <c r="F48" i="116" s="1"/>
  <c r="D35" i="116"/>
  <c r="F47" i="116" s="1"/>
  <c r="K34" i="116"/>
  <c r="M46" i="116" s="1"/>
  <c r="N34" i="116"/>
  <c r="D34" i="116"/>
  <c r="F46" i="116" s="1"/>
  <c r="D33" i="116"/>
  <c r="F45" i="116" s="1"/>
  <c r="D32" i="116"/>
  <c r="F44" i="116" s="1"/>
  <c r="K31" i="116"/>
  <c r="M43" i="116" s="1"/>
  <c r="N31" i="116"/>
  <c r="D31" i="116"/>
  <c r="F43" i="116" s="1"/>
  <c r="D30" i="116"/>
  <c r="D29" i="116"/>
  <c r="K28" i="116"/>
  <c r="N28" i="116"/>
  <c r="D28" i="116"/>
  <c r="D27" i="116"/>
  <c r="D26" i="116"/>
  <c r="K25" i="116"/>
  <c r="N25" i="116"/>
  <c r="D25" i="116"/>
  <c r="D24" i="116"/>
  <c r="D23" i="116"/>
  <c r="K22" i="116"/>
  <c r="N22" i="116"/>
  <c r="D22" i="116"/>
  <c r="D21" i="116"/>
  <c r="D20" i="116"/>
  <c r="K19" i="116"/>
  <c r="D19" i="116"/>
  <c r="J18" i="116"/>
  <c r="D18" i="116"/>
  <c r="J17" i="116"/>
  <c r="D17" i="116"/>
  <c r="K16" i="116"/>
  <c r="J16" i="116"/>
  <c r="D16" i="116"/>
  <c r="J15" i="116"/>
  <c r="D15" i="116"/>
  <c r="J14" i="116"/>
  <c r="D14" i="116"/>
  <c r="K13" i="116"/>
  <c r="J13" i="116"/>
  <c r="D13" i="116"/>
  <c r="J12" i="116"/>
  <c r="D12" i="116"/>
  <c r="J11" i="116"/>
  <c r="D11" i="116"/>
  <c r="K10" i="116"/>
  <c r="J10" i="116"/>
  <c r="D10" i="116"/>
  <c r="J9" i="116"/>
  <c r="D9" i="116"/>
  <c r="J8" i="116"/>
  <c r="D8" i="116"/>
  <c r="K7" i="116"/>
  <c r="J7" i="116"/>
  <c r="D7" i="116"/>
  <c r="J6" i="116"/>
  <c r="D6" i="116"/>
  <c r="J5" i="116"/>
  <c r="D5" i="116"/>
  <c r="A1" i="116"/>
  <c r="D41" i="115"/>
  <c r="K40" i="115"/>
  <c r="D40" i="115"/>
  <c r="F52" i="115" s="1"/>
  <c r="D39" i="115"/>
  <c r="F51" i="115" s="1"/>
  <c r="N40" i="115"/>
  <c r="O43" i="115" s="1"/>
  <c r="D38" i="115"/>
  <c r="F50" i="115" s="1"/>
  <c r="K37" i="115"/>
  <c r="M49" i="115" s="1"/>
  <c r="D37" i="115"/>
  <c r="F49" i="115" s="1"/>
  <c r="D36" i="115"/>
  <c r="F48" i="115" s="1"/>
  <c r="N37" i="115"/>
  <c r="D35" i="115"/>
  <c r="F47" i="115" s="1"/>
  <c r="K34" i="115"/>
  <c r="M46" i="115" s="1"/>
  <c r="D34" i="115"/>
  <c r="F46" i="115" s="1"/>
  <c r="D33" i="115"/>
  <c r="F45" i="115" s="1"/>
  <c r="N34" i="115"/>
  <c r="D32" i="115"/>
  <c r="F44" i="115" s="1"/>
  <c r="K31" i="115"/>
  <c r="M43" i="115" s="1"/>
  <c r="D31" i="115"/>
  <c r="F43" i="115" s="1"/>
  <c r="D30" i="115"/>
  <c r="F42" i="115" s="1"/>
  <c r="N31" i="115"/>
  <c r="D29" i="115"/>
  <c r="K28" i="115"/>
  <c r="D28" i="115"/>
  <c r="D27" i="115"/>
  <c r="N28" i="115"/>
  <c r="D26" i="115"/>
  <c r="K25" i="115"/>
  <c r="D25" i="115"/>
  <c r="D24" i="115"/>
  <c r="N25" i="115"/>
  <c r="D23" i="115"/>
  <c r="K22" i="115"/>
  <c r="D22" i="115"/>
  <c r="D21" i="115"/>
  <c r="N22" i="115"/>
  <c r="D20" i="115"/>
  <c r="K19" i="115"/>
  <c r="D19" i="115"/>
  <c r="J18" i="115"/>
  <c r="D18" i="115"/>
  <c r="J17" i="115"/>
  <c r="D17" i="115"/>
  <c r="K16" i="115"/>
  <c r="J16" i="115"/>
  <c r="D16" i="115"/>
  <c r="J15" i="115"/>
  <c r="D15" i="115"/>
  <c r="J14" i="115"/>
  <c r="D14" i="115"/>
  <c r="K13" i="115"/>
  <c r="J13" i="115"/>
  <c r="D13" i="115"/>
  <c r="J12" i="115"/>
  <c r="D12" i="115"/>
  <c r="J11" i="115"/>
  <c r="D11" i="115"/>
  <c r="K10" i="115"/>
  <c r="J10" i="115"/>
  <c r="D10" i="115"/>
  <c r="J9" i="115"/>
  <c r="D9" i="115"/>
  <c r="J8" i="115"/>
  <c r="D8" i="115"/>
  <c r="K7" i="115"/>
  <c r="J7" i="115"/>
  <c r="D7" i="115"/>
  <c r="J6" i="115"/>
  <c r="D6" i="115"/>
  <c r="J5" i="115"/>
  <c r="D5" i="115"/>
  <c r="A1" i="115"/>
  <c r="I41" i="114"/>
  <c r="H41" i="114"/>
  <c r="I40" i="114"/>
  <c r="H40" i="114"/>
  <c r="I39" i="114"/>
  <c r="H39" i="114"/>
  <c r="I38" i="114"/>
  <c r="H38" i="114"/>
  <c r="I37" i="114"/>
  <c r="H37" i="114"/>
  <c r="D37" i="114" s="1"/>
  <c r="F49" i="114" s="1"/>
  <c r="I36" i="114"/>
  <c r="H36" i="114"/>
  <c r="I35" i="114"/>
  <c r="H35" i="114"/>
  <c r="I34" i="114"/>
  <c r="H34" i="114"/>
  <c r="D34" i="114" s="1"/>
  <c r="F46" i="114" s="1"/>
  <c r="I33" i="114"/>
  <c r="H33" i="114"/>
  <c r="D33" i="114" s="1"/>
  <c r="F45" i="114" s="1"/>
  <c r="I32" i="114"/>
  <c r="H32" i="114"/>
  <c r="I31" i="114"/>
  <c r="H31" i="114"/>
  <c r="D31" i="114" s="1"/>
  <c r="I30" i="114"/>
  <c r="H30" i="114"/>
  <c r="I29" i="114"/>
  <c r="H29" i="114"/>
  <c r="D29" i="114" s="1"/>
  <c r="I28" i="114"/>
  <c r="H28" i="114"/>
  <c r="I27" i="114"/>
  <c r="H27" i="114"/>
  <c r="I26" i="114"/>
  <c r="H26" i="114"/>
  <c r="D26" i="114" s="1"/>
  <c r="I25" i="114"/>
  <c r="H25" i="114"/>
  <c r="D25" i="114" s="1"/>
  <c r="I24" i="114"/>
  <c r="H24" i="114"/>
  <c r="I23" i="114"/>
  <c r="H23" i="114"/>
  <c r="I22" i="114"/>
  <c r="H22" i="114"/>
  <c r="D22" i="114" s="1"/>
  <c r="I21" i="114"/>
  <c r="H21" i="114"/>
  <c r="D21" i="114" s="1"/>
  <c r="I20" i="114"/>
  <c r="H20" i="114"/>
  <c r="I19" i="114"/>
  <c r="H19" i="114"/>
  <c r="D19" i="114" s="1"/>
  <c r="I18" i="114"/>
  <c r="H18" i="114"/>
  <c r="D18" i="114" s="1"/>
  <c r="I17" i="114"/>
  <c r="H17" i="114"/>
  <c r="D17" i="114" s="1"/>
  <c r="I16" i="114"/>
  <c r="H16" i="114"/>
  <c r="I15" i="114"/>
  <c r="H15" i="114"/>
  <c r="I14" i="114"/>
  <c r="H14" i="114"/>
  <c r="I13" i="114"/>
  <c r="H13" i="114"/>
  <c r="D13" i="114" s="1"/>
  <c r="I12" i="114"/>
  <c r="H12" i="114"/>
  <c r="I11" i="114"/>
  <c r="H11" i="114"/>
  <c r="I10" i="114"/>
  <c r="H10" i="114"/>
  <c r="D10" i="114" s="1"/>
  <c r="I9" i="114"/>
  <c r="H9" i="114"/>
  <c r="I8" i="114"/>
  <c r="H8" i="114"/>
  <c r="D8" i="114" s="1"/>
  <c r="I7" i="114"/>
  <c r="H7" i="114"/>
  <c r="I6" i="114"/>
  <c r="H6" i="114"/>
  <c r="D6" i="114" s="1"/>
  <c r="I5" i="114"/>
  <c r="H5" i="114"/>
  <c r="D5" i="114" s="1"/>
  <c r="A1" i="114"/>
  <c r="D41" i="113"/>
  <c r="K40" i="113"/>
  <c r="D40" i="113"/>
  <c r="F52" i="113" s="1"/>
  <c r="D39" i="113"/>
  <c r="F51" i="113" s="1"/>
  <c r="N40" i="113"/>
  <c r="O43" i="113" s="1"/>
  <c r="D38" i="113"/>
  <c r="F50" i="113" s="1"/>
  <c r="K37" i="113"/>
  <c r="M49" i="113" s="1"/>
  <c r="D37" i="113"/>
  <c r="F49" i="113" s="1"/>
  <c r="D36" i="113"/>
  <c r="F48" i="113" s="1"/>
  <c r="N37" i="113"/>
  <c r="D35" i="113"/>
  <c r="F47" i="113" s="1"/>
  <c r="K34" i="113"/>
  <c r="M46" i="113" s="1"/>
  <c r="D34" i="113"/>
  <c r="F46" i="113" s="1"/>
  <c r="D33" i="113"/>
  <c r="F45" i="113" s="1"/>
  <c r="N34" i="113"/>
  <c r="D32" i="113"/>
  <c r="F44" i="113" s="1"/>
  <c r="K31" i="113"/>
  <c r="M43" i="113" s="1"/>
  <c r="D31" i="113"/>
  <c r="F43" i="113" s="1"/>
  <c r="D30" i="113"/>
  <c r="F42" i="113" s="1"/>
  <c r="N31" i="113"/>
  <c r="D29" i="113"/>
  <c r="K28" i="113"/>
  <c r="D28" i="113"/>
  <c r="D27" i="113"/>
  <c r="N28" i="113"/>
  <c r="D26" i="113"/>
  <c r="K25" i="113"/>
  <c r="D25" i="113"/>
  <c r="D24" i="113"/>
  <c r="N25" i="113"/>
  <c r="D23" i="113"/>
  <c r="K22" i="113"/>
  <c r="D22" i="113"/>
  <c r="D21" i="113"/>
  <c r="N22" i="113"/>
  <c r="D20" i="113"/>
  <c r="K19" i="113"/>
  <c r="D19" i="113"/>
  <c r="J18" i="113"/>
  <c r="D18" i="113"/>
  <c r="J17" i="113"/>
  <c r="D17" i="113"/>
  <c r="K16" i="113"/>
  <c r="J16" i="113"/>
  <c r="D16" i="113"/>
  <c r="J15" i="113"/>
  <c r="D15" i="113"/>
  <c r="J14" i="113"/>
  <c r="D14" i="113"/>
  <c r="K13" i="113"/>
  <c r="J13" i="113"/>
  <c r="D13" i="113"/>
  <c r="J12" i="113"/>
  <c r="D12" i="113"/>
  <c r="J11" i="113"/>
  <c r="D11" i="113"/>
  <c r="K10" i="113"/>
  <c r="J10" i="113"/>
  <c r="D10" i="113"/>
  <c r="J9" i="113"/>
  <c r="D9" i="113"/>
  <c r="J8" i="113"/>
  <c r="D8" i="113"/>
  <c r="K7" i="113"/>
  <c r="J7" i="113"/>
  <c r="D7" i="113"/>
  <c r="J6" i="113"/>
  <c r="D6" i="113"/>
  <c r="J5" i="113"/>
  <c r="D5" i="113"/>
  <c r="A1" i="113"/>
  <c r="D41" i="112"/>
  <c r="K40" i="112"/>
  <c r="D40" i="112"/>
  <c r="F52" i="112" s="1"/>
  <c r="D39" i="112"/>
  <c r="F51" i="112" s="1"/>
  <c r="N40" i="112"/>
  <c r="O43" i="112" s="1"/>
  <c r="D38" i="112"/>
  <c r="F50" i="112" s="1"/>
  <c r="K37" i="112"/>
  <c r="M49" i="112" s="1"/>
  <c r="D37" i="112"/>
  <c r="F49" i="112" s="1"/>
  <c r="D36" i="112"/>
  <c r="F48" i="112" s="1"/>
  <c r="N37" i="112"/>
  <c r="D35" i="112"/>
  <c r="F47" i="112" s="1"/>
  <c r="K34" i="112"/>
  <c r="M46" i="112" s="1"/>
  <c r="D34" i="112"/>
  <c r="F46" i="112" s="1"/>
  <c r="D33" i="112"/>
  <c r="F45" i="112" s="1"/>
  <c r="N34" i="112"/>
  <c r="D32" i="112"/>
  <c r="F44" i="112" s="1"/>
  <c r="K31" i="112"/>
  <c r="M43" i="112" s="1"/>
  <c r="D31" i="112"/>
  <c r="F43" i="112" s="1"/>
  <c r="D30" i="112"/>
  <c r="F42" i="112" s="1"/>
  <c r="N31" i="112"/>
  <c r="D29" i="112"/>
  <c r="K28" i="112"/>
  <c r="D28" i="112"/>
  <c r="D27" i="112"/>
  <c r="N28" i="112"/>
  <c r="D26" i="112"/>
  <c r="K25" i="112"/>
  <c r="D25" i="112"/>
  <c r="D24" i="112"/>
  <c r="N25" i="112"/>
  <c r="D23" i="112"/>
  <c r="K22" i="112"/>
  <c r="D22" i="112"/>
  <c r="D21" i="112"/>
  <c r="N22" i="112"/>
  <c r="D20" i="112"/>
  <c r="K19" i="112"/>
  <c r="D19" i="112"/>
  <c r="J18" i="112"/>
  <c r="D18" i="112"/>
  <c r="J17" i="112"/>
  <c r="D17" i="112"/>
  <c r="K16" i="112"/>
  <c r="J16" i="112"/>
  <c r="D16" i="112"/>
  <c r="J15" i="112"/>
  <c r="D15" i="112"/>
  <c r="J14" i="112"/>
  <c r="D14" i="112"/>
  <c r="K13" i="112"/>
  <c r="J13" i="112"/>
  <c r="D13" i="112"/>
  <c r="J12" i="112"/>
  <c r="D12" i="112"/>
  <c r="J11" i="112"/>
  <c r="D11" i="112"/>
  <c r="K10" i="112"/>
  <c r="J10" i="112"/>
  <c r="D10" i="112"/>
  <c r="J9" i="112"/>
  <c r="D9" i="112"/>
  <c r="J8" i="112"/>
  <c r="D8" i="112"/>
  <c r="K7" i="112"/>
  <c r="J7" i="112"/>
  <c r="D7" i="112"/>
  <c r="J6" i="112"/>
  <c r="D6" i="112"/>
  <c r="J5" i="112"/>
  <c r="D5" i="112"/>
  <c r="A1" i="112"/>
  <c r="D41" i="111"/>
  <c r="K40" i="111"/>
  <c r="M52" i="111" s="1"/>
  <c r="D40" i="111"/>
  <c r="F52" i="111" s="1"/>
  <c r="D39" i="111"/>
  <c r="F51" i="111" s="1"/>
  <c r="N40" i="111"/>
  <c r="O43" i="111" s="1"/>
  <c r="D38" i="111"/>
  <c r="F50" i="111" s="1"/>
  <c r="K37" i="111"/>
  <c r="M49" i="111" s="1"/>
  <c r="D37" i="111"/>
  <c r="F49" i="111" s="1"/>
  <c r="D36" i="111"/>
  <c r="F48" i="111" s="1"/>
  <c r="N37" i="111"/>
  <c r="D35" i="111"/>
  <c r="F47" i="111" s="1"/>
  <c r="K34" i="111"/>
  <c r="M46" i="111" s="1"/>
  <c r="D34" i="111"/>
  <c r="F46" i="111" s="1"/>
  <c r="D33" i="111"/>
  <c r="F45" i="111" s="1"/>
  <c r="N34" i="111"/>
  <c r="D32" i="111"/>
  <c r="K31" i="111"/>
  <c r="D31" i="111"/>
  <c r="D30" i="111"/>
  <c r="F42" i="111" s="1"/>
  <c r="N31" i="111"/>
  <c r="D29" i="111"/>
  <c r="K28" i="111"/>
  <c r="D28" i="111"/>
  <c r="D27" i="111"/>
  <c r="N28" i="111"/>
  <c r="D26" i="111"/>
  <c r="K25" i="111"/>
  <c r="D25" i="111"/>
  <c r="D24" i="111"/>
  <c r="N25" i="111"/>
  <c r="D23" i="111"/>
  <c r="K22" i="111"/>
  <c r="D22" i="111"/>
  <c r="D21" i="111"/>
  <c r="N22" i="111"/>
  <c r="D20" i="111"/>
  <c r="K19" i="111"/>
  <c r="D19" i="111"/>
  <c r="J18" i="111"/>
  <c r="D18" i="111"/>
  <c r="J17" i="111"/>
  <c r="D17" i="111"/>
  <c r="K16" i="111"/>
  <c r="J16" i="111"/>
  <c r="D16" i="111"/>
  <c r="J15" i="111"/>
  <c r="D15" i="111"/>
  <c r="J14" i="111"/>
  <c r="D14" i="111"/>
  <c r="K13" i="111"/>
  <c r="J13" i="111"/>
  <c r="D13" i="111"/>
  <c r="J12" i="111"/>
  <c r="D12" i="111"/>
  <c r="J11" i="111"/>
  <c r="D11" i="111"/>
  <c r="K10" i="111"/>
  <c r="J10" i="111"/>
  <c r="D10" i="111"/>
  <c r="J9" i="111"/>
  <c r="D9" i="111"/>
  <c r="J8" i="111"/>
  <c r="D8" i="111"/>
  <c r="K7" i="111"/>
  <c r="J7" i="111"/>
  <c r="D7" i="111"/>
  <c r="J6" i="111"/>
  <c r="D6" i="111"/>
  <c r="J5" i="111"/>
  <c r="D5" i="111"/>
  <c r="A1" i="111"/>
  <c r="D41" i="110"/>
  <c r="K40" i="110"/>
  <c r="M52" i="110" s="1"/>
  <c r="D40" i="110"/>
  <c r="F52" i="110" s="1"/>
  <c r="D39" i="110"/>
  <c r="F51" i="110" s="1"/>
  <c r="N40" i="110"/>
  <c r="O43" i="110" s="1"/>
  <c r="D38" i="110"/>
  <c r="F50" i="110" s="1"/>
  <c r="K37" i="110"/>
  <c r="M49" i="110" s="1"/>
  <c r="D37" i="110"/>
  <c r="F49" i="110" s="1"/>
  <c r="D36" i="110"/>
  <c r="F48" i="110" s="1"/>
  <c r="N37" i="110"/>
  <c r="D35" i="110"/>
  <c r="F47" i="110" s="1"/>
  <c r="K34" i="110"/>
  <c r="M46" i="110" s="1"/>
  <c r="D34" i="110"/>
  <c r="F46" i="110" s="1"/>
  <c r="D33" i="110"/>
  <c r="F45" i="110" s="1"/>
  <c r="N34" i="110"/>
  <c r="D32" i="110"/>
  <c r="K31" i="110"/>
  <c r="D31" i="110"/>
  <c r="D30" i="110"/>
  <c r="F42" i="110" s="1"/>
  <c r="N31" i="110"/>
  <c r="D29" i="110"/>
  <c r="K28" i="110"/>
  <c r="D28" i="110"/>
  <c r="D27" i="110"/>
  <c r="N28" i="110"/>
  <c r="D26" i="110"/>
  <c r="K25" i="110"/>
  <c r="D25" i="110"/>
  <c r="D24" i="110"/>
  <c r="N25" i="110"/>
  <c r="D23" i="110"/>
  <c r="K22" i="110"/>
  <c r="D22" i="110"/>
  <c r="D21" i="110"/>
  <c r="N22" i="110"/>
  <c r="D20" i="110"/>
  <c r="K19" i="110"/>
  <c r="D19" i="110"/>
  <c r="J18" i="110"/>
  <c r="D18" i="110"/>
  <c r="J17" i="110"/>
  <c r="D17" i="110"/>
  <c r="K16" i="110"/>
  <c r="J16" i="110"/>
  <c r="D16" i="110"/>
  <c r="J15" i="110"/>
  <c r="D15" i="110"/>
  <c r="J14" i="110"/>
  <c r="D14" i="110"/>
  <c r="K13" i="110"/>
  <c r="J13" i="110"/>
  <c r="D13" i="110"/>
  <c r="J12" i="110"/>
  <c r="D12" i="110"/>
  <c r="J11" i="110"/>
  <c r="D11" i="110"/>
  <c r="K10" i="110"/>
  <c r="J10" i="110"/>
  <c r="D10" i="110"/>
  <c r="J9" i="110"/>
  <c r="D9" i="110"/>
  <c r="J8" i="110"/>
  <c r="D8" i="110"/>
  <c r="K7" i="110"/>
  <c r="J7" i="110"/>
  <c r="D7" i="110"/>
  <c r="J6" i="110"/>
  <c r="D6" i="110"/>
  <c r="J5" i="110"/>
  <c r="D5" i="110"/>
  <c r="A1" i="110"/>
  <c r="I41" i="109"/>
  <c r="H41" i="109"/>
  <c r="I40" i="109"/>
  <c r="H40" i="109"/>
  <c r="I39" i="109"/>
  <c r="H39" i="109"/>
  <c r="I38" i="109"/>
  <c r="H38" i="109"/>
  <c r="J38" i="109" s="1"/>
  <c r="I37" i="109"/>
  <c r="H37" i="109"/>
  <c r="D37" i="109" s="1"/>
  <c r="F49" i="109" s="1"/>
  <c r="I36" i="109"/>
  <c r="H36" i="109"/>
  <c r="I35" i="109"/>
  <c r="H35" i="109"/>
  <c r="D35" i="109" s="1"/>
  <c r="F47" i="109" s="1"/>
  <c r="I34" i="109"/>
  <c r="H34" i="109"/>
  <c r="I33" i="109"/>
  <c r="H33" i="109"/>
  <c r="I32" i="109"/>
  <c r="H32" i="109"/>
  <c r="D32" i="109" s="1"/>
  <c r="F44" i="109" s="1"/>
  <c r="I31" i="109"/>
  <c r="H31" i="109"/>
  <c r="D31" i="109" s="1"/>
  <c r="F43" i="109" s="1"/>
  <c r="I30" i="109"/>
  <c r="H30" i="109"/>
  <c r="D30" i="109" s="1"/>
  <c r="F42" i="109" s="1"/>
  <c r="I29" i="109"/>
  <c r="H29" i="109"/>
  <c r="I28" i="109"/>
  <c r="H28" i="109"/>
  <c r="D28" i="109" s="1"/>
  <c r="I27" i="109"/>
  <c r="H27" i="109"/>
  <c r="D27" i="109" s="1"/>
  <c r="I26" i="109"/>
  <c r="H26" i="109"/>
  <c r="D26" i="109" s="1"/>
  <c r="I25" i="109"/>
  <c r="H25" i="109"/>
  <c r="I24" i="109"/>
  <c r="H24" i="109"/>
  <c r="D24" i="109" s="1"/>
  <c r="I23" i="109"/>
  <c r="H23" i="109"/>
  <c r="D23" i="109" s="1"/>
  <c r="I22" i="109"/>
  <c r="H22" i="109"/>
  <c r="D22" i="109" s="1"/>
  <c r="I21" i="109"/>
  <c r="H21" i="109"/>
  <c r="I20" i="109"/>
  <c r="H20" i="109"/>
  <c r="D20" i="109" s="1"/>
  <c r="I19" i="109"/>
  <c r="H19" i="109"/>
  <c r="D19" i="109" s="1"/>
  <c r="I18" i="109"/>
  <c r="H18" i="109"/>
  <c r="D18" i="109" s="1"/>
  <c r="I17" i="109"/>
  <c r="H17" i="109"/>
  <c r="I16" i="109"/>
  <c r="H16" i="109"/>
  <c r="I15" i="109"/>
  <c r="H15" i="109"/>
  <c r="D15" i="109" s="1"/>
  <c r="I14" i="109"/>
  <c r="H14" i="109"/>
  <c r="I13" i="109"/>
  <c r="H13" i="109"/>
  <c r="I12" i="109"/>
  <c r="H12" i="109"/>
  <c r="I11" i="109"/>
  <c r="H11" i="109"/>
  <c r="I10" i="109"/>
  <c r="H10" i="109"/>
  <c r="D10" i="109" s="1"/>
  <c r="I9" i="109"/>
  <c r="H9" i="109"/>
  <c r="D9" i="109" s="1"/>
  <c r="I8" i="109"/>
  <c r="H8" i="109"/>
  <c r="D8" i="109" s="1"/>
  <c r="I7" i="109"/>
  <c r="H7" i="109"/>
  <c r="I6" i="109"/>
  <c r="H6" i="109"/>
  <c r="D6" i="109" s="1"/>
  <c r="I5" i="109"/>
  <c r="H5" i="109"/>
  <c r="D5" i="109" s="1"/>
  <c r="A1" i="109"/>
  <c r="D41" i="108"/>
  <c r="K40" i="108"/>
  <c r="D40" i="108"/>
  <c r="F52" i="108" s="1"/>
  <c r="D39" i="108"/>
  <c r="F51" i="108" s="1"/>
  <c r="N40" i="108"/>
  <c r="O43" i="108" s="1"/>
  <c r="D38" i="108"/>
  <c r="F50" i="108" s="1"/>
  <c r="K37" i="108"/>
  <c r="M49" i="108" s="1"/>
  <c r="D37" i="108"/>
  <c r="F49" i="108" s="1"/>
  <c r="D36" i="108"/>
  <c r="F48" i="108" s="1"/>
  <c r="N37" i="108"/>
  <c r="D35" i="108"/>
  <c r="F47" i="108" s="1"/>
  <c r="K34" i="108"/>
  <c r="M46" i="108" s="1"/>
  <c r="D34" i="108"/>
  <c r="F46" i="108" s="1"/>
  <c r="D33" i="108"/>
  <c r="F45" i="108" s="1"/>
  <c r="N34" i="108"/>
  <c r="D32" i="108"/>
  <c r="F44" i="108" s="1"/>
  <c r="K31" i="108"/>
  <c r="M43" i="108" s="1"/>
  <c r="D31" i="108"/>
  <c r="F43" i="108" s="1"/>
  <c r="D30" i="108"/>
  <c r="N31" i="108"/>
  <c r="D29" i="108"/>
  <c r="K28" i="108"/>
  <c r="D28" i="108"/>
  <c r="D27" i="108"/>
  <c r="N28" i="108"/>
  <c r="D26" i="108"/>
  <c r="K25" i="108"/>
  <c r="D25" i="108"/>
  <c r="D24" i="108"/>
  <c r="N25" i="108"/>
  <c r="D23" i="108"/>
  <c r="K22" i="108"/>
  <c r="D22" i="108"/>
  <c r="D21" i="108"/>
  <c r="N22" i="108"/>
  <c r="D20" i="108"/>
  <c r="K19" i="108"/>
  <c r="D19" i="108"/>
  <c r="J18" i="108"/>
  <c r="D18" i="108"/>
  <c r="J17" i="108"/>
  <c r="D17" i="108"/>
  <c r="K16" i="108"/>
  <c r="J16" i="108"/>
  <c r="D16" i="108"/>
  <c r="J15" i="108"/>
  <c r="D15" i="108"/>
  <c r="J14" i="108"/>
  <c r="D14" i="108"/>
  <c r="K13" i="108"/>
  <c r="J13" i="108"/>
  <c r="D13" i="108"/>
  <c r="J12" i="108"/>
  <c r="D12" i="108"/>
  <c r="J11" i="108"/>
  <c r="D11" i="108"/>
  <c r="K10" i="108"/>
  <c r="J10" i="108"/>
  <c r="D10" i="108"/>
  <c r="J9" i="108"/>
  <c r="D9" i="108"/>
  <c r="J8" i="108"/>
  <c r="D8" i="108"/>
  <c r="K7" i="108"/>
  <c r="J7" i="108"/>
  <c r="D7" i="108"/>
  <c r="J6" i="108"/>
  <c r="D6" i="108"/>
  <c r="J5" i="108"/>
  <c r="D5" i="108"/>
  <c r="A1" i="108"/>
  <c r="D41" i="107"/>
  <c r="K40" i="107"/>
  <c r="M52" i="107" s="1"/>
  <c r="D40" i="107"/>
  <c r="F52" i="107" s="1"/>
  <c r="D39" i="107"/>
  <c r="F51" i="107" s="1"/>
  <c r="N40" i="107"/>
  <c r="O43" i="107" s="1"/>
  <c r="D38" i="107"/>
  <c r="F50" i="107" s="1"/>
  <c r="K37" i="107"/>
  <c r="M49" i="107" s="1"/>
  <c r="D37" i="107"/>
  <c r="F49" i="107" s="1"/>
  <c r="D36" i="107"/>
  <c r="F48" i="107" s="1"/>
  <c r="N37" i="107"/>
  <c r="D35" i="107"/>
  <c r="F47" i="107" s="1"/>
  <c r="K34" i="107"/>
  <c r="M46" i="107" s="1"/>
  <c r="D34" i="107"/>
  <c r="F46" i="107" s="1"/>
  <c r="D33" i="107"/>
  <c r="F45" i="107" s="1"/>
  <c r="N34" i="107"/>
  <c r="D32" i="107"/>
  <c r="K31" i="107"/>
  <c r="M43" i="107" s="1"/>
  <c r="D31" i="107"/>
  <c r="D30" i="107"/>
  <c r="F42" i="107" s="1"/>
  <c r="N31" i="107"/>
  <c r="D29" i="107"/>
  <c r="K28" i="107"/>
  <c r="D28" i="107"/>
  <c r="D27" i="107"/>
  <c r="N28" i="107"/>
  <c r="D26" i="107"/>
  <c r="K25" i="107"/>
  <c r="D25" i="107"/>
  <c r="D24" i="107"/>
  <c r="N25" i="107"/>
  <c r="D23" i="107"/>
  <c r="K22" i="107"/>
  <c r="D22" i="107"/>
  <c r="D21" i="107"/>
  <c r="N22" i="107"/>
  <c r="D20" i="107"/>
  <c r="K19" i="107"/>
  <c r="D19" i="107"/>
  <c r="J18" i="107"/>
  <c r="D18" i="107"/>
  <c r="J17" i="107"/>
  <c r="D17" i="107"/>
  <c r="K16" i="107"/>
  <c r="J16" i="107"/>
  <c r="D16" i="107"/>
  <c r="J15" i="107"/>
  <c r="D15" i="107"/>
  <c r="J14" i="107"/>
  <c r="D14" i="107"/>
  <c r="K13" i="107"/>
  <c r="J13" i="107"/>
  <c r="D13" i="107"/>
  <c r="J12" i="107"/>
  <c r="D12" i="107"/>
  <c r="J11" i="107"/>
  <c r="D11" i="107"/>
  <c r="K10" i="107"/>
  <c r="J10" i="107"/>
  <c r="D10" i="107"/>
  <c r="J9" i="107"/>
  <c r="D9" i="107"/>
  <c r="J8" i="107"/>
  <c r="D8" i="107"/>
  <c r="K7" i="107"/>
  <c r="J7" i="107"/>
  <c r="D7" i="107"/>
  <c r="J6" i="107"/>
  <c r="D6" i="107"/>
  <c r="J5" i="107"/>
  <c r="D5" i="107"/>
  <c r="A1" i="107"/>
  <c r="D41" i="106"/>
  <c r="K40" i="106"/>
  <c r="D40" i="106"/>
  <c r="F52" i="106" s="1"/>
  <c r="D39" i="106"/>
  <c r="F51" i="106" s="1"/>
  <c r="N40" i="106"/>
  <c r="O43" i="106" s="1"/>
  <c r="D38" i="106"/>
  <c r="F50" i="106" s="1"/>
  <c r="K37" i="106"/>
  <c r="M49" i="106" s="1"/>
  <c r="D37" i="106"/>
  <c r="F49" i="106" s="1"/>
  <c r="D36" i="106"/>
  <c r="F48" i="106" s="1"/>
  <c r="N37" i="106"/>
  <c r="D35" i="106"/>
  <c r="F47" i="106" s="1"/>
  <c r="K34" i="106"/>
  <c r="M46" i="106" s="1"/>
  <c r="D34" i="106"/>
  <c r="F46" i="106" s="1"/>
  <c r="D33" i="106"/>
  <c r="F45" i="106" s="1"/>
  <c r="N34" i="106"/>
  <c r="D32" i="106"/>
  <c r="F44" i="106" s="1"/>
  <c r="K31" i="106"/>
  <c r="M43" i="106" s="1"/>
  <c r="D31" i="106"/>
  <c r="F43" i="106" s="1"/>
  <c r="D30" i="106"/>
  <c r="N31" i="106"/>
  <c r="D29" i="106"/>
  <c r="K28" i="106"/>
  <c r="D28" i="106"/>
  <c r="D27" i="106"/>
  <c r="N28" i="106"/>
  <c r="D26" i="106"/>
  <c r="K25" i="106"/>
  <c r="D25" i="106"/>
  <c r="D24" i="106"/>
  <c r="N25" i="106"/>
  <c r="D23" i="106"/>
  <c r="K22" i="106"/>
  <c r="D22" i="106"/>
  <c r="D21" i="106"/>
  <c r="N22" i="106"/>
  <c r="D20" i="106"/>
  <c r="K19" i="106"/>
  <c r="D19" i="106"/>
  <c r="J18" i="106"/>
  <c r="D18" i="106"/>
  <c r="J17" i="106"/>
  <c r="D17" i="106"/>
  <c r="K16" i="106"/>
  <c r="J16" i="106"/>
  <c r="D16" i="106"/>
  <c r="J15" i="106"/>
  <c r="D15" i="106"/>
  <c r="J14" i="106"/>
  <c r="D14" i="106"/>
  <c r="K13" i="106"/>
  <c r="J13" i="106"/>
  <c r="D13" i="106"/>
  <c r="J12" i="106"/>
  <c r="D12" i="106"/>
  <c r="J11" i="106"/>
  <c r="D11" i="106"/>
  <c r="K10" i="106"/>
  <c r="J10" i="106"/>
  <c r="D10" i="106"/>
  <c r="J9" i="106"/>
  <c r="D9" i="106"/>
  <c r="J8" i="106"/>
  <c r="D8" i="106"/>
  <c r="K7" i="106"/>
  <c r="J7" i="106"/>
  <c r="D7" i="106"/>
  <c r="J6" i="106"/>
  <c r="D6" i="106"/>
  <c r="J5" i="106"/>
  <c r="D5" i="106"/>
  <c r="A1" i="106"/>
  <c r="D41" i="105"/>
  <c r="F53" i="105" s="1"/>
  <c r="K40" i="105"/>
  <c r="D40" i="105"/>
  <c r="F52" i="105" s="1"/>
  <c r="D39" i="105"/>
  <c r="F51" i="105" s="1"/>
  <c r="N40" i="105"/>
  <c r="O43" i="105" s="1"/>
  <c r="D38" i="105"/>
  <c r="F50" i="105" s="1"/>
  <c r="K37" i="105"/>
  <c r="M49" i="105" s="1"/>
  <c r="D37" i="105"/>
  <c r="F49" i="105" s="1"/>
  <c r="D36" i="105"/>
  <c r="F48" i="105" s="1"/>
  <c r="N37" i="105"/>
  <c r="D35" i="105"/>
  <c r="F47" i="105" s="1"/>
  <c r="K34" i="105"/>
  <c r="M46" i="105" s="1"/>
  <c r="D34" i="105"/>
  <c r="F46" i="105" s="1"/>
  <c r="D33" i="105"/>
  <c r="F45" i="105" s="1"/>
  <c r="N34" i="105"/>
  <c r="D32" i="105"/>
  <c r="F44" i="105" s="1"/>
  <c r="K31" i="105"/>
  <c r="M43" i="105" s="1"/>
  <c r="D31" i="105"/>
  <c r="F43" i="105" s="1"/>
  <c r="D30" i="105"/>
  <c r="F42" i="105" s="1"/>
  <c r="N31" i="105"/>
  <c r="D29" i="105"/>
  <c r="D28" i="105"/>
  <c r="D27" i="105"/>
  <c r="D25" i="105"/>
  <c r="D24" i="105"/>
  <c r="D23" i="105"/>
  <c r="J21" i="105"/>
  <c r="D20" i="105"/>
  <c r="D19" i="105"/>
  <c r="D17" i="105"/>
  <c r="D16" i="105"/>
  <c r="D10" i="105"/>
  <c r="I9" i="105"/>
  <c r="H9" i="105"/>
  <c r="I8" i="105"/>
  <c r="H8" i="105"/>
  <c r="I7" i="105"/>
  <c r="H7" i="105"/>
  <c r="I6" i="105"/>
  <c r="H6" i="105"/>
  <c r="D6" i="105" s="1"/>
  <c r="I5" i="105"/>
  <c r="H5" i="105"/>
  <c r="A1" i="105"/>
  <c r="D41" i="104"/>
  <c r="N40" i="104"/>
  <c r="O43" i="104" s="1"/>
  <c r="K40" i="104"/>
  <c r="D40" i="104"/>
  <c r="F52" i="104" s="1"/>
  <c r="D39" i="104"/>
  <c r="F51" i="104" s="1"/>
  <c r="D38" i="104"/>
  <c r="F50" i="104" s="1"/>
  <c r="N37" i="104"/>
  <c r="K37" i="104"/>
  <c r="M49" i="104" s="1"/>
  <c r="D37" i="104"/>
  <c r="F49" i="104" s="1"/>
  <c r="D36" i="104"/>
  <c r="F48" i="104" s="1"/>
  <c r="D35" i="104"/>
  <c r="F47" i="104" s="1"/>
  <c r="N34" i="104"/>
  <c r="K34" i="104"/>
  <c r="M46" i="104" s="1"/>
  <c r="D34" i="104"/>
  <c r="F46" i="104" s="1"/>
  <c r="D33" i="104"/>
  <c r="F45" i="104" s="1"/>
  <c r="D32" i="104"/>
  <c r="F44" i="104" s="1"/>
  <c r="K31" i="104"/>
  <c r="M43" i="104" s="1"/>
  <c r="N31" i="104"/>
  <c r="D31" i="104"/>
  <c r="F43" i="104" s="1"/>
  <c r="D30" i="104"/>
  <c r="D29" i="104"/>
  <c r="K28" i="104"/>
  <c r="N28" i="104"/>
  <c r="D28" i="104"/>
  <c r="D27" i="104"/>
  <c r="D26" i="104"/>
  <c r="N25" i="104"/>
  <c r="K25" i="104"/>
  <c r="D25" i="104"/>
  <c r="D24" i="104"/>
  <c r="D23" i="104"/>
  <c r="N22" i="104"/>
  <c r="K22" i="104"/>
  <c r="D22" i="104"/>
  <c r="D21" i="104"/>
  <c r="D20" i="104"/>
  <c r="K19" i="104"/>
  <c r="D19" i="104"/>
  <c r="J18" i="104"/>
  <c r="D18" i="104"/>
  <c r="J17" i="104"/>
  <c r="D17" i="104"/>
  <c r="K16" i="104"/>
  <c r="J16" i="104"/>
  <c r="D16" i="104"/>
  <c r="J15" i="104"/>
  <c r="D15" i="104"/>
  <c r="J14" i="104"/>
  <c r="D14" i="104"/>
  <c r="K13" i="104"/>
  <c r="J13" i="104"/>
  <c r="D13" i="104"/>
  <c r="J12" i="104"/>
  <c r="D12" i="104"/>
  <c r="J11" i="104"/>
  <c r="D11" i="104"/>
  <c r="K10" i="104"/>
  <c r="J10" i="104"/>
  <c r="D10" i="104"/>
  <c r="J9" i="104"/>
  <c r="D9" i="104"/>
  <c r="J8" i="104"/>
  <c r="D8" i="104"/>
  <c r="K7" i="104"/>
  <c r="J7" i="104"/>
  <c r="D7" i="104"/>
  <c r="J6" i="104"/>
  <c r="D6" i="104"/>
  <c r="J5" i="104"/>
  <c r="D5" i="104"/>
  <c r="A1" i="104"/>
  <c r="D41" i="103"/>
  <c r="F53" i="103" s="1"/>
  <c r="K40" i="103"/>
  <c r="D40" i="103"/>
  <c r="F52" i="103" s="1"/>
  <c r="D39" i="103"/>
  <c r="F51" i="103" s="1"/>
  <c r="N40" i="103"/>
  <c r="O43" i="103" s="1"/>
  <c r="D38" i="103"/>
  <c r="F50" i="103" s="1"/>
  <c r="K37" i="103"/>
  <c r="M49" i="103" s="1"/>
  <c r="D37" i="103"/>
  <c r="F49" i="103" s="1"/>
  <c r="D36" i="103"/>
  <c r="F48" i="103" s="1"/>
  <c r="N37" i="103"/>
  <c r="D35" i="103"/>
  <c r="F47" i="103" s="1"/>
  <c r="K34" i="103"/>
  <c r="M46" i="103" s="1"/>
  <c r="D34" i="103"/>
  <c r="F46" i="103" s="1"/>
  <c r="D33" i="103"/>
  <c r="F45" i="103" s="1"/>
  <c r="N34" i="103"/>
  <c r="D32" i="103"/>
  <c r="F44" i="103" s="1"/>
  <c r="K31" i="103"/>
  <c r="M43" i="103" s="1"/>
  <c r="D31" i="103"/>
  <c r="F43" i="103" s="1"/>
  <c r="D30" i="103"/>
  <c r="F42" i="103" s="1"/>
  <c r="N31" i="103"/>
  <c r="D29" i="103"/>
  <c r="K28" i="103"/>
  <c r="D28" i="103"/>
  <c r="D27" i="103"/>
  <c r="N28" i="103"/>
  <c r="D26" i="103"/>
  <c r="K25" i="103"/>
  <c r="D25" i="103"/>
  <c r="D24" i="103"/>
  <c r="N25" i="103"/>
  <c r="D23" i="103"/>
  <c r="K22" i="103"/>
  <c r="D22" i="103"/>
  <c r="D21" i="103"/>
  <c r="N22" i="103"/>
  <c r="D20" i="103"/>
  <c r="K19" i="103"/>
  <c r="D19" i="103"/>
  <c r="J18" i="103"/>
  <c r="D18" i="103"/>
  <c r="J17" i="103"/>
  <c r="D17" i="103"/>
  <c r="K16" i="103"/>
  <c r="J16" i="103"/>
  <c r="D16" i="103"/>
  <c r="J15" i="103"/>
  <c r="D15" i="103"/>
  <c r="J14" i="103"/>
  <c r="D14" i="103"/>
  <c r="K13" i="103"/>
  <c r="J13" i="103"/>
  <c r="D13" i="103"/>
  <c r="J12" i="103"/>
  <c r="D12" i="103"/>
  <c r="J11" i="103"/>
  <c r="D11" i="103"/>
  <c r="K10" i="103"/>
  <c r="J10" i="103"/>
  <c r="D10" i="103"/>
  <c r="J9" i="103"/>
  <c r="D9" i="103"/>
  <c r="J8" i="103"/>
  <c r="D8" i="103"/>
  <c r="K7" i="103"/>
  <c r="J7" i="103"/>
  <c r="D7" i="103"/>
  <c r="J6" i="103"/>
  <c r="D6" i="103"/>
  <c r="J5" i="103"/>
  <c r="D5" i="103"/>
  <c r="A1" i="103"/>
  <c r="D41" i="102"/>
  <c r="I38" i="101"/>
  <c r="D38" i="102"/>
  <c r="F50" i="102" s="1"/>
  <c r="I37" i="101"/>
  <c r="I36" i="101"/>
  <c r="J36" i="102"/>
  <c r="I35" i="101"/>
  <c r="D34" i="102"/>
  <c r="F46" i="102" s="1"/>
  <c r="I32" i="102"/>
  <c r="I32" i="101" s="1"/>
  <c r="H32" i="102"/>
  <c r="I31" i="102"/>
  <c r="I31" i="101" s="1"/>
  <c r="H31" i="102"/>
  <c r="I30" i="102"/>
  <c r="I30" i="101" s="1"/>
  <c r="H30" i="102"/>
  <c r="H30" i="101" s="1"/>
  <c r="I29" i="102"/>
  <c r="I29" i="101" s="1"/>
  <c r="H29" i="102"/>
  <c r="H29" i="101" s="1"/>
  <c r="D29" i="101" s="1"/>
  <c r="I28" i="102"/>
  <c r="I28" i="101" s="1"/>
  <c r="H28" i="102"/>
  <c r="I27" i="102"/>
  <c r="H27" i="102"/>
  <c r="I26" i="102"/>
  <c r="H26" i="102"/>
  <c r="D26" i="102" s="1"/>
  <c r="I25" i="102"/>
  <c r="H25" i="102"/>
  <c r="I24" i="102"/>
  <c r="I24" i="101" s="1"/>
  <c r="H24" i="102"/>
  <c r="I23" i="102"/>
  <c r="I23" i="101" s="1"/>
  <c r="H23" i="102"/>
  <c r="I22" i="102"/>
  <c r="I22" i="101" s="1"/>
  <c r="H22" i="102"/>
  <c r="D22" i="102" s="1"/>
  <c r="I21" i="102"/>
  <c r="I21" i="101" s="1"/>
  <c r="H21" i="102"/>
  <c r="D21" i="102" s="1"/>
  <c r="I20" i="102"/>
  <c r="I20" i="101" s="1"/>
  <c r="H20" i="102"/>
  <c r="D20" i="102" s="1"/>
  <c r="I19" i="102"/>
  <c r="H19" i="102"/>
  <c r="I18" i="102"/>
  <c r="H18" i="102"/>
  <c r="D18" i="102" s="1"/>
  <c r="I17" i="102"/>
  <c r="I17" i="101" s="1"/>
  <c r="H17" i="102"/>
  <c r="D17" i="102" s="1"/>
  <c r="I16" i="102"/>
  <c r="I16" i="101" s="1"/>
  <c r="H16" i="102"/>
  <c r="D16" i="102" s="1"/>
  <c r="I15" i="102"/>
  <c r="I15" i="101" s="1"/>
  <c r="H15" i="102"/>
  <c r="I14" i="102"/>
  <c r="I14" i="101" s="1"/>
  <c r="H14" i="102"/>
  <c r="I13" i="102"/>
  <c r="H13" i="102"/>
  <c r="I12" i="102"/>
  <c r="I12" i="101" s="1"/>
  <c r="H12" i="102"/>
  <c r="H12" i="101" s="1"/>
  <c r="I11" i="102"/>
  <c r="H11" i="102"/>
  <c r="D11" i="102" s="1"/>
  <c r="I10" i="102"/>
  <c r="I10" i="101" s="1"/>
  <c r="H10" i="102"/>
  <c r="I9" i="102"/>
  <c r="H9" i="102"/>
  <c r="D9" i="102" s="1"/>
  <c r="I8" i="102"/>
  <c r="H8" i="102"/>
  <c r="D8" i="102" s="1"/>
  <c r="I7" i="102"/>
  <c r="H7" i="102"/>
  <c r="D7" i="102" s="1"/>
  <c r="I6" i="102"/>
  <c r="H6" i="102"/>
  <c r="I5" i="102"/>
  <c r="H5" i="102"/>
  <c r="D5" i="102" s="1"/>
  <c r="A1" i="102"/>
  <c r="I41" i="101"/>
  <c r="H41" i="101"/>
  <c r="I40" i="101"/>
  <c r="I39" i="101"/>
  <c r="H39" i="101"/>
  <c r="H38" i="101"/>
  <c r="H36" i="101"/>
  <c r="H35" i="101"/>
  <c r="I34" i="101"/>
  <c r="H34" i="101"/>
  <c r="D34" i="101" s="1"/>
  <c r="F46" i="101" s="1"/>
  <c r="I33" i="101"/>
  <c r="H33" i="101"/>
  <c r="D33" i="101" s="1"/>
  <c r="F45" i="101" s="1"/>
  <c r="A1" i="101"/>
  <c r="D41" i="100"/>
  <c r="K40" i="100"/>
  <c r="N40" i="100"/>
  <c r="O43" i="100" s="1"/>
  <c r="D40" i="100"/>
  <c r="F52" i="100" s="1"/>
  <c r="D39" i="100"/>
  <c r="F51" i="100" s="1"/>
  <c r="D38" i="100"/>
  <c r="F50" i="100" s="1"/>
  <c r="K37" i="100"/>
  <c r="M49" i="100" s="1"/>
  <c r="N37" i="100"/>
  <c r="D37" i="100"/>
  <c r="F49" i="100" s="1"/>
  <c r="D36" i="100"/>
  <c r="F48" i="100" s="1"/>
  <c r="D35" i="100"/>
  <c r="F47" i="100" s="1"/>
  <c r="N34" i="100"/>
  <c r="K34" i="100"/>
  <c r="M46" i="100" s="1"/>
  <c r="D34" i="100"/>
  <c r="F46" i="100" s="1"/>
  <c r="D33" i="100"/>
  <c r="F45" i="100" s="1"/>
  <c r="D32" i="100"/>
  <c r="F44" i="100" s="1"/>
  <c r="N31" i="100"/>
  <c r="K31" i="100"/>
  <c r="D31" i="100"/>
  <c r="D30" i="100"/>
  <c r="D29" i="100"/>
  <c r="K28" i="100"/>
  <c r="N28" i="100"/>
  <c r="D28" i="100"/>
  <c r="D27" i="100"/>
  <c r="D26" i="100"/>
  <c r="K25" i="100"/>
  <c r="N25" i="100"/>
  <c r="D25" i="100"/>
  <c r="D24" i="100"/>
  <c r="D23" i="100"/>
  <c r="N22" i="100"/>
  <c r="K22" i="100"/>
  <c r="D22" i="100"/>
  <c r="D21" i="100"/>
  <c r="D20" i="100"/>
  <c r="K19" i="100"/>
  <c r="D19" i="100"/>
  <c r="J18" i="100"/>
  <c r="D18" i="100"/>
  <c r="J17" i="100"/>
  <c r="D17" i="100"/>
  <c r="K16" i="100"/>
  <c r="J16" i="100"/>
  <c r="D16" i="100"/>
  <c r="J15" i="100"/>
  <c r="D15" i="100"/>
  <c r="J14" i="100"/>
  <c r="D14" i="100"/>
  <c r="K13" i="100"/>
  <c r="J13" i="100"/>
  <c r="D13" i="100"/>
  <c r="J12" i="100"/>
  <c r="D12" i="100"/>
  <c r="J11" i="100"/>
  <c r="D11" i="100"/>
  <c r="K10" i="100"/>
  <c r="J10" i="100"/>
  <c r="D10" i="100"/>
  <c r="J9" i="100"/>
  <c r="D9" i="100"/>
  <c r="J8" i="100"/>
  <c r="D8" i="100"/>
  <c r="K7" i="100"/>
  <c r="J7" i="100"/>
  <c r="D7" i="100"/>
  <c r="J6" i="100"/>
  <c r="D6" i="100"/>
  <c r="J5" i="100"/>
  <c r="D5" i="100"/>
  <c r="A1" i="100"/>
  <c r="D41" i="99"/>
  <c r="K40" i="99"/>
  <c r="D40" i="99"/>
  <c r="F52" i="99" s="1"/>
  <c r="D39" i="99"/>
  <c r="F51" i="99" s="1"/>
  <c r="D38" i="99"/>
  <c r="F50" i="99" s="1"/>
  <c r="K37" i="99"/>
  <c r="M49" i="99" s="1"/>
  <c r="D37" i="99"/>
  <c r="F49" i="99" s="1"/>
  <c r="D36" i="99"/>
  <c r="F48" i="99" s="1"/>
  <c r="D35" i="99"/>
  <c r="F47" i="99" s="1"/>
  <c r="K34" i="99"/>
  <c r="M46" i="99" s="1"/>
  <c r="D34" i="99"/>
  <c r="F46" i="99" s="1"/>
  <c r="D33" i="99"/>
  <c r="F45" i="99" s="1"/>
  <c r="D32" i="99"/>
  <c r="F44" i="99" s="1"/>
  <c r="K31" i="99"/>
  <c r="M43" i="99" s="1"/>
  <c r="D31" i="99"/>
  <c r="F43" i="99" s="1"/>
  <c r="D30" i="99"/>
  <c r="F42" i="99" s="1"/>
  <c r="D29" i="99"/>
  <c r="K28" i="99"/>
  <c r="D28" i="99"/>
  <c r="D27" i="99"/>
  <c r="D26" i="99"/>
  <c r="K25" i="99"/>
  <c r="D25" i="99"/>
  <c r="D24" i="99"/>
  <c r="D23" i="99"/>
  <c r="K22" i="99"/>
  <c r="D22" i="99"/>
  <c r="D21" i="99"/>
  <c r="D20" i="99"/>
  <c r="K19" i="99"/>
  <c r="D19" i="99"/>
  <c r="J18" i="99"/>
  <c r="D18" i="99"/>
  <c r="J17" i="99"/>
  <c r="D17" i="99"/>
  <c r="K16" i="99"/>
  <c r="J16" i="99"/>
  <c r="D16" i="99"/>
  <c r="J15" i="99"/>
  <c r="D15" i="99"/>
  <c r="J14" i="99"/>
  <c r="D14" i="99"/>
  <c r="K13" i="99"/>
  <c r="J13" i="99"/>
  <c r="D13" i="99"/>
  <c r="J12" i="99"/>
  <c r="D12" i="99"/>
  <c r="J11" i="99"/>
  <c r="D11" i="99"/>
  <c r="K10" i="99"/>
  <c r="J10" i="99"/>
  <c r="D10" i="99"/>
  <c r="J9" i="99"/>
  <c r="D9" i="99"/>
  <c r="J8" i="99"/>
  <c r="D8" i="99"/>
  <c r="K7" i="99"/>
  <c r="J7" i="99"/>
  <c r="D7" i="99"/>
  <c r="J6" i="99"/>
  <c r="D6" i="99"/>
  <c r="J5" i="99"/>
  <c r="D5" i="99"/>
  <c r="A1" i="99"/>
  <c r="D41" i="98"/>
  <c r="K40" i="98"/>
  <c r="D40" i="98"/>
  <c r="F52" i="98" s="1"/>
  <c r="D39" i="98"/>
  <c r="F51" i="98" s="1"/>
  <c r="N40" i="98"/>
  <c r="O43" i="98" s="1"/>
  <c r="D38" i="98"/>
  <c r="F50" i="98" s="1"/>
  <c r="K37" i="98"/>
  <c r="M49" i="98" s="1"/>
  <c r="D37" i="98"/>
  <c r="F49" i="98" s="1"/>
  <c r="D36" i="98"/>
  <c r="F48" i="98" s="1"/>
  <c r="N37" i="98"/>
  <c r="D35" i="98"/>
  <c r="F47" i="98" s="1"/>
  <c r="K34" i="98"/>
  <c r="M46" i="98" s="1"/>
  <c r="D34" i="98"/>
  <c r="F46" i="98" s="1"/>
  <c r="D33" i="98"/>
  <c r="F45" i="98" s="1"/>
  <c r="N34" i="98"/>
  <c r="D32" i="98"/>
  <c r="F44" i="98" s="1"/>
  <c r="K31" i="98"/>
  <c r="D31" i="98"/>
  <c r="D30" i="98"/>
  <c r="F42" i="98" s="1"/>
  <c r="N31" i="98"/>
  <c r="D29" i="98"/>
  <c r="K28" i="98"/>
  <c r="D28" i="98"/>
  <c r="D27" i="98"/>
  <c r="N28" i="98"/>
  <c r="D26" i="98"/>
  <c r="K25" i="98"/>
  <c r="D25" i="98"/>
  <c r="D24" i="98"/>
  <c r="N25" i="98"/>
  <c r="D23" i="98"/>
  <c r="K22" i="98"/>
  <c r="D22" i="98"/>
  <c r="D21" i="98"/>
  <c r="N22" i="98"/>
  <c r="D20" i="98"/>
  <c r="K19" i="98"/>
  <c r="D19" i="98"/>
  <c r="J18" i="98"/>
  <c r="D18" i="98"/>
  <c r="J17" i="98"/>
  <c r="D17" i="98"/>
  <c r="K16" i="98"/>
  <c r="J16" i="98"/>
  <c r="D16" i="98"/>
  <c r="J15" i="98"/>
  <c r="D15" i="98"/>
  <c r="J14" i="98"/>
  <c r="D14" i="98"/>
  <c r="K13" i="98"/>
  <c r="J13" i="98"/>
  <c r="D13" i="98"/>
  <c r="J12" i="98"/>
  <c r="D12" i="98"/>
  <c r="J11" i="98"/>
  <c r="D11" i="98"/>
  <c r="K10" i="98"/>
  <c r="J10" i="98"/>
  <c r="D10" i="98"/>
  <c r="J9" i="98"/>
  <c r="D9" i="98"/>
  <c r="J8" i="98"/>
  <c r="D8" i="98"/>
  <c r="K7" i="98"/>
  <c r="J7" i="98"/>
  <c r="D7" i="98"/>
  <c r="J6" i="98"/>
  <c r="D6" i="98"/>
  <c r="J5" i="98"/>
  <c r="D5" i="98"/>
  <c r="A1" i="98"/>
  <c r="I41" i="97"/>
  <c r="H41" i="97"/>
  <c r="I40" i="97"/>
  <c r="H40" i="97"/>
  <c r="I39" i="97"/>
  <c r="H39" i="97"/>
  <c r="I38" i="97"/>
  <c r="H38" i="97"/>
  <c r="I37" i="97"/>
  <c r="H37" i="97"/>
  <c r="I36" i="97"/>
  <c r="H36" i="97"/>
  <c r="I35" i="97"/>
  <c r="H35" i="97"/>
  <c r="I34" i="97"/>
  <c r="H34" i="97"/>
  <c r="I33" i="97"/>
  <c r="H33" i="97"/>
  <c r="I32" i="97"/>
  <c r="H32" i="97"/>
  <c r="D32" i="97" s="1"/>
  <c r="F44" i="97" s="1"/>
  <c r="I31" i="97"/>
  <c r="H31" i="97"/>
  <c r="I30" i="97"/>
  <c r="H30" i="97"/>
  <c r="I29" i="97"/>
  <c r="H29" i="97"/>
  <c r="I28" i="97"/>
  <c r="H28" i="97"/>
  <c r="I27" i="97"/>
  <c r="H27" i="97"/>
  <c r="I26" i="97"/>
  <c r="H26" i="97"/>
  <c r="D26" i="97" s="1"/>
  <c r="I25" i="97"/>
  <c r="H25" i="97"/>
  <c r="I24" i="97"/>
  <c r="H24" i="97"/>
  <c r="D24" i="97" s="1"/>
  <c r="I23" i="97"/>
  <c r="H23" i="97"/>
  <c r="I22" i="97"/>
  <c r="H22" i="97"/>
  <c r="I21" i="97"/>
  <c r="H21" i="97"/>
  <c r="I20" i="97"/>
  <c r="H20" i="97"/>
  <c r="D20" i="97" s="1"/>
  <c r="I19" i="97"/>
  <c r="H19" i="97"/>
  <c r="D19" i="97" s="1"/>
  <c r="I18" i="97"/>
  <c r="H18" i="97"/>
  <c r="D18" i="97" s="1"/>
  <c r="I17" i="97"/>
  <c r="H17" i="97"/>
  <c r="I16" i="97"/>
  <c r="H16" i="97"/>
  <c r="D16" i="97" s="1"/>
  <c r="I15" i="97"/>
  <c r="H15" i="97"/>
  <c r="D15" i="97" s="1"/>
  <c r="I14" i="97"/>
  <c r="H14" i="97"/>
  <c r="I13" i="97"/>
  <c r="H13" i="97"/>
  <c r="D13" i="97" s="1"/>
  <c r="I12" i="97"/>
  <c r="H12" i="97"/>
  <c r="D12" i="97" s="1"/>
  <c r="I11" i="97"/>
  <c r="H11" i="97"/>
  <c r="I10" i="97"/>
  <c r="H10" i="97"/>
  <c r="I9" i="97"/>
  <c r="H9" i="97"/>
  <c r="D9" i="97" s="1"/>
  <c r="I8" i="97"/>
  <c r="H8" i="97"/>
  <c r="I7" i="97"/>
  <c r="H7" i="97"/>
  <c r="I6" i="97"/>
  <c r="H6" i="97"/>
  <c r="I5" i="97"/>
  <c r="H5" i="97"/>
  <c r="D5" i="97" s="1"/>
  <c r="A1" i="97"/>
  <c r="D41" i="96"/>
  <c r="K40" i="96"/>
  <c r="D40" i="96"/>
  <c r="F52" i="96" s="1"/>
  <c r="D39" i="96"/>
  <c r="F51" i="96" s="1"/>
  <c r="N40" i="96"/>
  <c r="O43" i="96" s="1"/>
  <c r="D38" i="96"/>
  <c r="F50" i="96" s="1"/>
  <c r="K37" i="96"/>
  <c r="M49" i="96" s="1"/>
  <c r="D37" i="96"/>
  <c r="F49" i="96" s="1"/>
  <c r="D36" i="96"/>
  <c r="F48" i="96" s="1"/>
  <c r="N37" i="96"/>
  <c r="D35" i="96"/>
  <c r="F47" i="96" s="1"/>
  <c r="K34" i="96"/>
  <c r="M46" i="96" s="1"/>
  <c r="D34" i="96"/>
  <c r="F46" i="96" s="1"/>
  <c r="D33" i="96"/>
  <c r="F45" i="96" s="1"/>
  <c r="N34" i="96"/>
  <c r="D32" i="96"/>
  <c r="F44" i="96" s="1"/>
  <c r="K31" i="96"/>
  <c r="D31" i="96"/>
  <c r="D30" i="96"/>
  <c r="F42" i="96" s="1"/>
  <c r="N31" i="96"/>
  <c r="D29" i="96"/>
  <c r="K28" i="96"/>
  <c r="D28" i="96"/>
  <c r="D27" i="96"/>
  <c r="N28" i="96"/>
  <c r="D26" i="96"/>
  <c r="K25" i="96"/>
  <c r="D25" i="96"/>
  <c r="D24" i="96"/>
  <c r="N25" i="96"/>
  <c r="D23" i="96"/>
  <c r="K22" i="96"/>
  <c r="D22" i="96"/>
  <c r="D21" i="96"/>
  <c r="N22" i="96"/>
  <c r="D20" i="96"/>
  <c r="K19" i="96"/>
  <c r="D19" i="96"/>
  <c r="J18" i="96"/>
  <c r="D18" i="96"/>
  <c r="J17" i="96"/>
  <c r="D17" i="96"/>
  <c r="K16" i="96"/>
  <c r="J16" i="96"/>
  <c r="D16" i="96"/>
  <c r="J15" i="96"/>
  <c r="D15" i="96"/>
  <c r="J14" i="96"/>
  <c r="D14" i="96"/>
  <c r="K13" i="96"/>
  <c r="J13" i="96"/>
  <c r="D13" i="96"/>
  <c r="J12" i="96"/>
  <c r="D12" i="96"/>
  <c r="J11" i="96"/>
  <c r="D11" i="96"/>
  <c r="K10" i="96"/>
  <c r="J10" i="96"/>
  <c r="D10" i="96"/>
  <c r="J9" i="96"/>
  <c r="D9" i="96"/>
  <c r="J8" i="96"/>
  <c r="D8" i="96"/>
  <c r="K7" i="96"/>
  <c r="J7" i="96"/>
  <c r="D7" i="96"/>
  <c r="J6" i="96"/>
  <c r="D6" i="96"/>
  <c r="J5" i="96"/>
  <c r="D5" i="96"/>
  <c r="A1" i="96"/>
  <c r="D41" i="95"/>
  <c r="K40" i="95"/>
  <c r="M52" i="95" s="1"/>
  <c r="D40" i="95"/>
  <c r="F52" i="95" s="1"/>
  <c r="D39" i="95"/>
  <c r="F51" i="95" s="1"/>
  <c r="N40" i="95"/>
  <c r="O43" i="95" s="1"/>
  <c r="D38" i="95"/>
  <c r="F50" i="95" s="1"/>
  <c r="K37" i="95"/>
  <c r="M49" i="95" s="1"/>
  <c r="D37" i="95"/>
  <c r="F49" i="95" s="1"/>
  <c r="D36" i="95"/>
  <c r="F48" i="95" s="1"/>
  <c r="N37" i="95"/>
  <c r="D35" i="95"/>
  <c r="F47" i="95" s="1"/>
  <c r="K34" i="95"/>
  <c r="M46" i="95" s="1"/>
  <c r="D34" i="95"/>
  <c r="F46" i="95" s="1"/>
  <c r="D33" i="95"/>
  <c r="F45" i="95" s="1"/>
  <c r="N34" i="95"/>
  <c r="D32" i="95"/>
  <c r="K31" i="95"/>
  <c r="M43" i="95" s="1"/>
  <c r="D31" i="95"/>
  <c r="D30" i="95"/>
  <c r="N31" i="95"/>
  <c r="D29" i="95"/>
  <c r="K28" i="95"/>
  <c r="D28" i="95"/>
  <c r="D27" i="95"/>
  <c r="N28" i="95"/>
  <c r="D26" i="95"/>
  <c r="K25" i="95"/>
  <c r="D25" i="95"/>
  <c r="D24" i="95"/>
  <c r="N25" i="95"/>
  <c r="D23" i="95"/>
  <c r="K22" i="95"/>
  <c r="D22" i="95"/>
  <c r="D21" i="95"/>
  <c r="N22" i="95"/>
  <c r="D20" i="95"/>
  <c r="K19" i="95"/>
  <c r="D19" i="95"/>
  <c r="J18" i="95"/>
  <c r="D18" i="95"/>
  <c r="J17" i="95"/>
  <c r="D17" i="95"/>
  <c r="K16" i="95"/>
  <c r="J16" i="95"/>
  <c r="D16" i="95"/>
  <c r="J15" i="95"/>
  <c r="D15" i="95"/>
  <c r="J14" i="95"/>
  <c r="D14" i="95"/>
  <c r="K13" i="95"/>
  <c r="J13" i="95"/>
  <c r="D13" i="95"/>
  <c r="J12" i="95"/>
  <c r="D12" i="95"/>
  <c r="J11" i="95"/>
  <c r="D11" i="95"/>
  <c r="K10" i="95"/>
  <c r="J10" i="95"/>
  <c r="D10" i="95"/>
  <c r="J9" i="95"/>
  <c r="D9" i="95"/>
  <c r="J8" i="95"/>
  <c r="D8" i="95"/>
  <c r="K7" i="95"/>
  <c r="J7" i="95"/>
  <c r="D7" i="95"/>
  <c r="J6" i="95"/>
  <c r="D6" i="95"/>
  <c r="J5" i="95"/>
  <c r="D5" i="95"/>
  <c r="A1" i="95"/>
  <c r="I41" i="94"/>
  <c r="H41" i="94"/>
  <c r="I40" i="94"/>
  <c r="H40" i="94"/>
  <c r="I39" i="94"/>
  <c r="H39" i="94"/>
  <c r="I38" i="94"/>
  <c r="H38" i="94"/>
  <c r="I37" i="94"/>
  <c r="H37" i="94"/>
  <c r="D37" i="94" s="1"/>
  <c r="F49" i="94" s="1"/>
  <c r="I36" i="94"/>
  <c r="H36" i="94"/>
  <c r="I35" i="94"/>
  <c r="H35" i="94"/>
  <c r="D35" i="94" s="1"/>
  <c r="F47" i="94" s="1"/>
  <c r="I34" i="94"/>
  <c r="H34" i="94"/>
  <c r="I33" i="94"/>
  <c r="H33" i="94"/>
  <c r="D33" i="94" s="1"/>
  <c r="F45" i="94" s="1"/>
  <c r="I32" i="94"/>
  <c r="H32" i="94"/>
  <c r="I31" i="94"/>
  <c r="H31" i="94"/>
  <c r="D31" i="94" s="1"/>
  <c r="I30" i="94"/>
  <c r="H30" i="94"/>
  <c r="I29" i="94"/>
  <c r="H29" i="94"/>
  <c r="D29" i="94" s="1"/>
  <c r="I28" i="94"/>
  <c r="H28" i="94"/>
  <c r="I27" i="94"/>
  <c r="H27" i="94"/>
  <c r="I26" i="94"/>
  <c r="H26" i="94"/>
  <c r="D26" i="94" s="1"/>
  <c r="I25" i="94"/>
  <c r="H25" i="94"/>
  <c r="D25" i="94" s="1"/>
  <c r="I24" i="94"/>
  <c r="H24" i="94"/>
  <c r="I23" i="94"/>
  <c r="H23" i="94"/>
  <c r="I22" i="94"/>
  <c r="H22" i="94"/>
  <c r="I21" i="94"/>
  <c r="H21" i="94"/>
  <c r="I20" i="94"/>
  <c r="H20" i="94"/>
  <c r="D20" i="94" s="1"/>
  <c r="I19" i="94"/>
  <c r="H19" i="94"/>
  <c r="D19" i="94" s="1"/>
  <c r="I18" i="94"/>
  <c r="H18" i="94"/>
  <c r="I17" i="94"/>
  <c r="H17" i="94"/>
  <c r="D17" i="94" s="1"/>
  <c r="I16" i="94"/>
  <c r="H16" i="94"/>
  <c r="I15" i="94"/>
  <c r="H15" i="94"/>
  <c r="D15" i="94" s="1"/>
  <c r="I14" i="94"/>
  <c r="H14" i="94"/>
  <c r="I13" i="94"/>
  <c r="H13" i="94"/>
  <c r="I12" i="94"/>
  <c r="H12" i="94"/>
  <c r="I11" i="94"/>
  <c r="H11" i="94"/>
  <c r="I10" i="94"/>
  <c r="H10" i="94"/>
  <c r="D10" i="94" s="1"/>
  <c r="I9" i="94"/>
  <c r="H9" i="94"/>
  <c r="I8" i="94"/>
  <c r="H8" i="94"/>
  <c r="I7" i="94"/>
  <c r="H7" i="94"/>
  <c r="I6" i="94"/>
  <c r="H6" i="94"/>
  <c r="D6" i="94" s="1"/>
  <c r="I5" i="94"/>
  <c r="H5" i="94"/>
  <c r="A1" i="94"/>
  <c r="D41" i="93"/>
  <c r="K40" i="93"/>
  <c r="M52" i="93" s="1"/>
  <c r="D40" i="93"/>
  <c r="F52" i="93" s="1"/>
  <c r="D39" i="93"/>
  <c r="F51" i="93" s="1"/>
  <c r="N40" i="93"/>
  <c r="O43" i="93" s="1"/>
  <c r="D38" i="93"/>
  <c r="F50" i="93" s="1"/>
  <c r="K37" i="93"/>
  <c r="M49" i="93" s="1"/>
  <c r="D37" i="93"/>
  <c r="F49" i="93" s="1"/>
  <c r="D36" i="93"/>
  <c r="F48" i="93" s="1"/>
  <c r="N37" i="93"/>
  <c r="D35" i="93"/>
  <c r="F47" i="93" s="1"/>
  <c r="K34" i="93"/>
  <c r="M46" i="93" s="1"/>
  <c r="D34" i="93"/>
  <c r="F46" i="93" s="1"/>
  <c r="D33" i="93"/>
  <c r="F45" i="93" s="1"/>
  <c r="N34" i="93"/>
  <c r="D32" i="93"/>
  <c r="K31" i="93"/>
  <c r="D31" i="93"/>
  <c r="D30" i="93"/>
  <c r="N31" i="93"/>
  <c r="D29" i="93"/>
  <c r="K28" i="93"/>
  <c r="D28" i="93"/>
  <c r="D27" i="93"/>
  <c r="N28" i="93"/>
  <c r="D26" i="93"/>
  <c r="K25" i="93"/>
  <c r="D25" i="93"/>
  <c r="D24" i="93"/>
  <c r="N25" i="93"/>
  <c r="D23" i="93"/>
  <c r="K22" i="93"/>
  <c r="D22" i="93"/>
  <c r="D21" i="93"/>
  <c r="N22" i="93"/>
  <c r="D20" i="93"/>
  <c r="K19" i="93"/>
  <c r="D19" i="93"/>
  <c r="J18" i="93"/>
  <c r="D18" i="93"/>
  <c r="J17" i="93"/>
  <c r="D17" i="93"/>
  <c r="K16" i="93"/>
  <c r="J16" i="93"/>
  <c r="D16" i="93"/>
  <c r="J15" i="93"/>
  <c r="D15" i="93"/>
  <c r="J14" i="93"/>
  <c r="D14" i="93"/>
  <c r="K13" i="93"/>
  <c r="J13" i="93"/>
  <c r="D13" i="93"/>
  <c r="J12" i="93"/>
  <c r="D12" i="93"/>
  <c r="J11" i="93"/>
  <c r="D11" i="93"/>
  <c r="K10" i="93"/>
  <c r="J10" i="93"/>
  <c r="D10" i="93"/>
  <c r="J9" i="93"/>
  <c r="D9" i="93"/>
  <c r="J8" i="93"/>
  <c r="D8" i="93"/>
  <c r="K7" i="93"/>
  <c r="J7" i="93"/>
  <c r="D7" i="93"/>
  <c r="J6" i="93"/>
  <c r="D6" i="93"/>
  <c r="J5" i="93"/>
  <c r="D5" i="93"/>
  <c r="A1" i="93"/>
  <c r="D41" i="92"/>
  <c r="F53" i="92" s="1"/>
  <c r="N40" i="92"/>
  <c r="O43" i="92" s="1"/>
  <c r="K40" i="92"/>
  <c r="D40" i="92"/>
  <c r="F52" i="92" s="1"/>
  <c r="D39" i="92"/>
  <c r="F51" i="92" s="1"/>
  <c r="D38" i="92"/>
  <c r="F50" i="92" s="1"/>
  <c r="K37" i="92"/>
  <c r="M49" i="92" s="1"/>
  <c r="N37" i="92"/>
  <c r="D37" i="92"/>
  <c r="F49" i="92" s="1"/>
  <c r="D36" i="92"/>
  <c r="F48" i="92" s="1"/>
  <c r="D35" i="92"/>
  <c r="F47" i="92" s="1"/>
  <c r="K34" i="92"/>
  <c r="M46" i="92" s="1"/>
  <c r="N34" i="92"/>
  <c r="D34" i="92"/>
  <c r="F46" i="92" s="1"/>
  <c r="D33" i="92"/>
  <c r="F45" i="92" s="1"/>
  <c r="D32" i="92"/>
  <c r="F44" i="92" s="1"/>
  <c r="N31" i="92"/>
  <c r="K31" i="92"/>
  <c r="D31" i="92"/>
  <c r="D30" i="92"/>
  <c r="D29" i="92"/>
  <c r="N28" i="92"/>
  <c r="K28" i="92"/>
  <c r="D28" i="92"/>
  <c r="D27" i="92"/>
  <c r="D26" i="92"/>
  <c r="K25" i="92"/>
  <c r="N25" i="92"/>
  <c r="D25" i="92"/>
  <c r="D24" i="92"/>
  <c r="D23" i="92"/>
  <c r="K22" i="92"/>
  <c r="N22" i="92"/>
  <c r="D22" i="92"/>
  <c r="D21" i="92"/>
  <c r="D20" i="92"/>
  <c r="K19" i="92"/>
  <c r="D19" i="92"/>
  <c r="J18" i="92"/>
  <c r="D18" i="92"/>
  <c r="J17" i="92"/>
  <c r="D17" i="92"/>
  <c r="K16" i="92"/>
  <c r="J16" i="92"/>
  <c r="D16" i="92"/>
  <c r="J15" i="92"/>
  <c r="D15" i="92"/>
  <c r="J14" i="92"/>
  <c r="D14" i="92"/>
  <c r="K13" i="92"/>
  <c r="J13" i="92"/>
  <c r="D13" i="92"/>
  <c r="J12" i="92"/>
  <c r="D12" i="92"/>
  <c r="J11" i="92"/>
  <c r="D11" i="92"/>
  <c r="K10" i="92"/>
  <c r="J10" i="92"/>
  <c r="D10" i="92"/>
  <c r="J9" i="92"/>
  <c r="D9" i="92"/>
  <c r="J8" i="92"/>
  <c r="D8" i="92"/>
  <c r="K7" i="92"/>
  <c r="J7" i="92"/>
  <c r="D7" i="92"/>
  <c r="J6" i="92"/>
  <c r="D6" i="92"/>
  <c r="J5" i="92"/>
  <c r="D5" i="92"/>
  <c r="A1" i="92"/>
  <c r="D41" i="91"/>
  <c r="K40" i="91"/>
  <c r="D40" i="91"/>
  <c r="F52" i="91" s="1"/>
  <c r="D39" i="91"/>
  <c r="F51" i="91" s="1"/>
  <c r="N40" i="91"/>
  <c r="O43" i="91" s="1"/>
  <c r="D38" i="91"/>
  <c r="F50" i="91" s="1"/>
  <c r="K37" i="91"/>
  <c r="M49" i="91" s="1"/>
  <c r="D37" i="91"/>
  <c r="F49" i="91" s="1"/>
  <c r="D36" i="91"/>
  <c r="F48" i="91" s="1"/>
  <c r="N37" i="91"/>
  <c r="D35" i="91"/>
  <c r="F47" i="91" s="1"/>
  <c r="K34" i="91"/>
  <c r="M46" i="91" s="1"/>
  <c r="D34" i="91"/>
  <c r="F46" i="91" s="1"/>
  <c r="D33" i="91"/>
  <c r="F45" i="91" s="1"/>
  <c r="N34" i="91"/>
  <c r="D32" i="91"/>
  <c r="F44" i="91" s="1"/>
  <c r="K31" i="91"/>
  <c r="M43" i="91" s="1"/>
  <c r="D31" i="91"/>
  <c r="F43" i="91" s="1"/>
  <c r="D30" i="91"/>
  <c r="F42" i="91" s="1"/>
  <c r="N31" i="91"/>
  <c r="D29" i="91"/>
  <c r="K28" i="91"/>
  <c r="D28" i="91"/>
  <c r="D27" i="91"/>
  <c r="N28" i="91"/>
  <c r="D26" i="91"/>
  <c r="K25" i="91"/>
  <c r="D25" i="91"/>
  <c r="D24" i="91"/>
  <c r="N25" i="91"/>
  <c r="D23" i="91"/>
  <c r="K22" i="91"/>
  <c r="D22" i="91"/>
  <c r="D21" i="91"/>
  <c r="N22" i="91"/>
  <c r="D20" i="91"/>
  <c r="K19" i="91"/>
  <c r="D19" i="91"/>
  <c r="J18" i="91"/>
  <c r="D18" i="91"/>
  <c r="J17" i="91"/>
  <c r="D17" i="91"/>
  <c r="K16" i="91"/>
  <c r="J16" i="91"/>
  <c r="D16" i="91"/>
  <c r="J15" i="91"/>
  <c r="D15" i="91"/>
  <c r="J14" i="91"/>
  <c r="D14" i="91"/>
  <c r="K13" i="91"/>
  <c r="J13" i="91"/>
  <c r="D13" i="91"/>
  <c r="J12" i="91"/>
  <c r="D12" i="91"/>
  <c r="J11" i="91"/>
  <c r="D11" i="91"/>
  <c r="K10" i="91"/>
  <c r="J10" i="91"/>
  <c r="D10" i="91"/>
  <c r="J9" i="91"/>
  <c r="D9" i="91"/>
  <c r="J8" i="91"/>
  <c r="D8" i="91"/>
  <c r="K7" i="91"/>
  <c r="J7" i="91"/>
  <c r="D7" i="91"/>
  <c r="J6" i="91"/>
  <c r="D6" i="91"/>
  <c r="J5" i="91"/>
  <c r="D5" i="91"/>
  <c r="A1" i="91"/>
  <c r="I41" i="90"/>
  <c r="H41" i="90"/>
  <c r="I40" i="90"/>
  <c r="H40" i="90"/>
  <c r="I39" i="90"/>
  <c r="H39" i="90"/>
  <c r="I38" i="90"/>
  <c r="H38" i="90"/>
  <c r="I37" i="90"/>
  <c r="H37" i="90"/>
  <c r="I36" i="90"/>
  <c r="H36" i="90"/>
  <c r="I35" i="90"/>
  <c r="H35" i="90"/>
  <c r="D35" i="90" s="1"/>
  <c r="F47" i="90" s="1"/>
  <c r="I34" i="90"/>
  <c r="H34" i="90"/>
  <c r="D34" i="90" s="1"/>
  <c r="F46" i="90" s="1"/>
  <c r="I33" i="90"/>
  <c r="H33" i="90"/>
  <c r="I32" i="90"/>
  <c r="H32" i="90"/>
  <c r="I31" i="90"/>
  <c r="H31" i="90"/>
  <c r="I30" i="90"/>
  <c r="H30" i="90"/>
  <c r="I29" i="90"/>
  <c r="H29" i="90"/>
  <c r="I28" i="90"/>
  <c r="H28" i="90"/>
  <c r="I27" i="90"/>
  <c r="H27" i="90"/>
  <c r="D27" i="90" s="1"/>
  <c r="I26" i="90"/>
  <c r="H26" i="90"/>
  <c r="I25" i="90"/>
  <c r="H25" i="90"/>
  <c r="I24" i="90"/>
  <c r="H24" i="90"/>
  <c r="D24" i="90" s="1"/>
  <c r="I23" i="90"/>
  <c r="H23" i="90"/>
  <c r="I22" i="90"/>
  <c r="H22" i="90"/>
  <c r="I21" i="90"/>
  <c r="H21" i="90"/>
  <c r="I20" i="90"/>
  <c r="H20" i="90"/>
  <c r="D20" i="90" s="1"/>
  <c r="I19" i="90"/>
  <c r="H19" i="90"/>
  <c r="I18" i="90"/>
  <c r="H18" i="90"/>
  <c r="I17" i="90"/>
  <c r="H17" i="90"/>
  <c r="D17" i="90" s="1"/>
  <c r="I16" i="90"/>
  <c r="H16" i="90"/>
  <c r="D16" i="90" s="1"/>
  <c r="I15" i="90"/>
  <c r="H15" i="90"/>
  <c r="I14" i="90"/>
  <c r="H14" i="90"/>
  <c r="I13" i="90"/>
  <c r="H13" i="90"/>
  <c r="I12" i="90"/>
  <c r="H12" i="90"/>
  <c r="D12" i="90" s="1"/>
  <c r="I11" i="90"/>
  <c r="H11" i="90"/>
  <c r="D11" i="90" s="1"/>
  <c r="I10" i="90"/>
  <c r="H10" i="90"/>
  <c r="D10" i="90" s="1"/>
  <c r="I9" i="90"/>
  <c r="H9" i="90"/>
  <c r="D9" i="90" s="1"/>
  <c r="I8" i="90"/>
  <c r="H8" i="90"/>
  <c r="I7" i="90"/>
  <c r="H7" i="90"/>
  <c r="D7" i="90" s="1"/>
  <c r="I6" i="90"/>
  <c r="H6" i="90"/>
  <c r="I5" i="90"/>
  <c r="H5" i="90"/>
  <c r="D5" i="90" s="1"/>
  <c r="A1" i="90"/>
  <c r="D41" i="89"/>
  <c r="K40" i="89"/>
  <c r="D40" i="89"/>
  <c r="F52" i="89" s="1"/>
  <c r="D39" i="89"/>
  <c r="F51" i="89" s="1"/>
  <c r="D38" i="89"/>
  <c r="F50" i="89" s="1"/>
  <c r="K37" i="89"/>
  <c r="M49" i="89" s="1"/>
  <c r="D37" i="89"/>
  <c r="F49" i="89" s="1"/>
  <c r="D36" i="89"/>
  <c r="F48" i="89" s="1"/>
  <c r="D35" i="89"/>
  <c r="F47" i="89" s="1"/>
  <c r="K34" i="89"/>
  <c r="M46" i="89" s="1"/>
  <c r="D34" i="89"/>
  <c r="F46" i="89" s="1"/>
  <c r="D33" i="89"/>
  <c r="F45" i="89" s="1"/>
  <c r="D32" i="89"/>
  <c r="F44" i="89" s="1"/>
  <c r="K31" i="89"/>
  <c r="M43" i="89" s="1"/>
  <c r="D31" i="89"/>
  <c r="F43" i="89" s="1"/>
  <c r="D30" i="89"/>
  <c r="F42" i="89" s="1"/>
  <c r="D29" i="89"/>
  <c r="K28" i="89"/>
  <c r="D28" i="89"/>
  <c r="D27" i="89"/>
  <c r="N28" i="89"/>
  <c r="D26" i="89"/>
  <c r="K25" i="89"/>
  <c r="D25" i="89"/>
  <c r="D24" i="89"/>
  <c r="D23" i="89"/>
  <c r="K22" i="89"/>
  <c r="D22" i="89"/>
  <c r="D21" i="89"/>
  <c r="N22" i="89"/>
  <c r="D20" i="89"/>
  <c r="K19" i="89"/>
  <c r="D19" i="89"/>
  <c r="J18" i="89"/>
  <c r="D18" i="89"/>
  <c r="J17" i="89"/>
  <c r="D17" i="89"/>
  <c r="K16" i="89"/>
  <c r="J16" i="89"/>
  <c r="D16" i="89"/>
  <c r="J15" i="89"/>
  <c r="D15" i="89"/>
  <c r="J14" i="89"/>
  <c r="N16" i="89" s="1"/>
  <c r="D14" i="89"/>
  <c r="K13" i="89"/>
  <c r="J13" i="89"/>
  <c r="D13" i="89"/>
  <c r="J12" i="89"/>
  <c r="D12" i="89"/>
  <c r="J11" i="89"/>
  <c r="D11" i="89"/>
  <c r="K10" i="89"/>
  <c r="J10" i="89"/>
  <c r="D10" i="89"/>
  <c r="J9" i="89"/>
  <c r="D9" i="89"/>
  <c r="J8" i="89"/>
  <c r="D8" i="89"/>
  <c r="K7" i="89"/>
  <c r="J7" i="89"/>
  <c r="D7" i="89"/>
  <c r="J6" i="89"/>
  <c r="D6" i="89"/>
  <c r="J5" i="89"/>
  <c r="N7" i="89" s="1"/>
  <c r="D5" i="89"/>
  <c r="A1" i="89"/>
  <c r="D41" i="88"/>
  <c r="K40" i="88"/>
  <c r="D40" i="88"/>
  <c r="F52" i="88" s="1"/>
  <c r="D39" i="88"/>
  <c r="F51" i="88" s="1"/>
  <c r="N40" i="88"/>
  <c r="O43" i="88" s="1"/>
  <c r="D38" i="88"/>
  <c r="F50" i="88" s="1"/>
  <c r="K37" i="88"/>
  <c r="M49" i="88" s="1"/>
  <c r="D37" i="88"/>
  <c r="F49" i="88" s="1"/>
  <c r="D36" i="88"/>
  <c r="F48" i="88" s="1"/>
  <c r="N37" i="88"/>
  <c r="D35" i="88"/>
  <c r="F47" i="88" s="1"/>
  <c r="K34" i="88"/>
  <c r="M46" i="88" s="1"/>
  <c r="D34" i="88"/>
  <c r="F46" i="88" s="1"/>
  <c r="D33" i="88"/>
  <c r="F45" i="88" s="1"/>
  <c r="N34" i="88"/>
  <c r="D32" i="88"/>
  <c r="F44" i="88" s="1"/>
  <c r="K31" i="88"/>
  <c r="D31" i="88"/>
  <c r="D30" i="88"/>
  <c r="F42" i="88" s="1"/>
  <c r="N31" i="88"/>
  <c r="D29" i="88"/>
  <c r="K28" i="88"/>
  <c r="D28" i="88"/>
  <c r="D27" i="88"/>
  <c r="N28" i="88"/>
  <c r="D26" i="88"/>
  <c r="K25" i="88"/>
  <c r="D25" i="88"/>
  <c r="D24" i="88"/>
  <c r="N25" i="88"/>
  <c r="D23" i="88"/>
  <c r="K22" i="88"/>
  <c r="D22" i="88"/>
  <c r="D21" i="88"/>
  <c r="N22" i="88"/>
  <c r="D20" i="88"/>
  <c r="K19" i="88"/>
  <c r="D19" i="88"/>
  <c r="J18" i="88"/>
  <c r="D18" i="88"/>
  <c r="J17" i="88"/>
  <c r="D17" i="88"/>
  <c r="K16" i="88"/>
  <c r="J16" i="88"/>
  <c r="D16" i="88"/>
  <c r="J15" i="88"/>
  <c r="D15" i="88"/>
  <c r="J14" i="88"/>
  <c r="D14" i="88"/>
  <c r="K13" i="88"/>
  <c r="J13" i="88"/>
  <c r="D13" i="88"/>
  <c r="J12" i="88"/>
  <c r="D12" i="88"/>
  <c r="J11" i="88"/>
  <c r="D11" i="88"/>
  <c r="K10" i="88"/>
  <c r="J10" i="88"/>
  <c r="D10" i="88"/>
  <c r="J9" i="88"/>
  <c r="D9" i="88"/>
  <c r="J8" i="88"/>
  <c r="D8" i="88"/>
  <c r="K7" i="88"/>
  <c r="J7" i="88"/>
  <c r="D7" i="88"/>
  <c r="J6" i="88"/>
  <c r="D6" i="88"/>
  <c r="J5" i="88"/>
  <c r="D5" i="88"/>
  <c r="A1" i="88"/>
  <c r="D41" i="87"/>
  <c r="K40" i="87"/>
  <c r="M52" i="87" s="1"/>
  <c r="D40" i="87"/>
  <c r="F52" i="87" s="1"/>
  <c r="D39" i="87"/>
  <c r="F51" i="87" s="1"/>
  <c r="N40" i="87"/>
  <c r="O43" i="87" s="1"/>
  <c r="D38" i="87"/>
  <c r="F50" i="87" s="1"/>
  <c r="K37" i="87"/>
  <c r="M49" i="87" s="1"/>
  <c r="D37" i="87"/>
  <c r="F49" i="87" s="1"/>
  <c r="D36" i="87"/>
  <c r="F48" i="87" s="1"/>
  <c r="N37" i="87"/>
  <c r="D35" i="87"/>
  <c r="F47" i="87" s="1"/>
  <c r="K34" i="87"/>
  <c r="M46" i="87" s="1"/>
  <c r="D34" i="87"/>
  <c r="F46" i="87" s="1"/>
  <c r="D33" i="87"/>
  <c r="F45" i="87" s="1"/>
  <c r="N34" i="87"/>
  <c r="D32" i="87"/>
  <c r="F44" i="87" s="1"/>
  <c r="K31" i="87"/>
  <c r="M43" i="87" s="1"/>
  <c r="D31" i="87"/>
  <c r="F43" i="87" s="1"/>
  <c r="D30" i="87"/>
  <c r="N31" i="87"/>
  <c r="D29" i="87"/>
  <c r="K28" i="87"/>
  <c r="D28" i="87"/>
  <c r="D27" i="87"/>
  <c r="N28" i="87"/>
  <c r="D26" i="87"/>
  <c r="K25" i="87"/>
  <c r="D25" i="87"/>
  <c r="D24" i="87"/>
  <c r="N25" i="87"/>
  <c r="D23" i="87"/>
  <c r="K22" i="87"/>
  <c r="D22" i="87"/>
  <c r="D21" i="87"/>
  <c r="N22" i="87"/>
  <c r="D20" i="87"/>
  <c r="K19" i="87"/>
  <c r="D19" i="87"/>
  <c r="J18" i="87"/>
  <c r="D18" i="87"/>
  <c r="J17" i="87"/>
  <c r="D17" i="87"/>
  <c r="K16" i="87"/>
  <c r="J16" i="87"/>
  <c r="D16" i="87"/>
  <c r="J15" i="87"/>
  <c r="D15" i="87"/>
  <c r="J14" i="87"/>
  <c r="D14" i="87"/>
  <c r="K13" i="87"/>
  <c r="J13" i="87"/>
  <c r="D13" i="87"/>
  <c r="F25" i="87" s="1"/>
  <c r="J12" i="87"/>
  <c r="D12" i="87"/>
  <c r="J11" i="87"/>
  <c r="D11" i="87"/>
  <c r="K10" i="87"/>
  <c r="J10" i="87"/>
  <c r="D10" i="87"/>
  <c r="J9" i="87"/>
  <c r="D9" i="87"/>
  <c r="J8" i="87"/>
  <c r="D8" i="87"/>
  <c r="K7" i="87"/>
  <c r="J7" i="87"/>
  <c r="D7" i="87"/>
  <c r="J6" i="87"/>
  <c r="D6" i="87"/>
  <c r="J5" i="87"/>
  <c r="D5" i="87"/>
  <c r="A1" i="87"/>
  <c r="I41" i="86"/>
  <c r="H41" i="86"/>
  <c r="I40" i="86"/>
  <c r="H40" i="86"/>
  <c r="I39" i="86"/>
  <c r="H39" i="86"/>
  <c r="I38" i="86"/>
  <c r="H38" i="86"/>
  <c r="I37" i="86"/>
  <c r="H37" i="86"/>
  <c r="I36" i="86"/>
  <c r="H36" i="86"/>
  <c r="I35" i="86"/>
  <c r="H35" i="86"/>
  <c r="D35" i="86" s="1"/>
  <c r="F47" i="86" s="1"/>
  <c r="I34" i="86"/>
  <c r="H34" i="86"/>
  <c r="I33" i="86"/>
  <c r="H33" i="86"/>
  <c r="I32" i="86"/>
  <c r="H32" i="86"/>
  <c r="I31" i="86"/>
  <c r="H31" i="86"/>
  <c r="D31" i="86" s="1"/>
  <c r="I30" i="86"/>
  <c r="H30" i="86"/>
  <c r="I29" i="86"/>
  <c r="H29" i="86"/>
  <c r="I28" i="86"/>
  <c r="H28" i="86"/>
  <c r="I27" i="86"/>
  <c r="H27" i="86"/>
  <c r="I26" i="86"/>
  <c r="H26" i="86"/>
  <c r="D26" i="86" s="1"/>
  <c r="I25" i="86"/>
  <c r="H25" i="86"/>
  <c r="D25" i="86" s="1"/>
  <c r="I24" i="86"/>
  <c r="H24" i="86"/>
  <c r="I23" i="86"/>
  <c r="H23" i="86"/>
  <c r="D23" i="86" s="1"/>
  <c r="I22" i="86"/>
  <c r="H22" i="86"/>
  <c r="I21" i="86"/>
  <c r="H21" i="86"/>
  <c r="D21" i="86" s="1"/>
  <c r="I20" i="86"/>
  <c r="H20" i="86"/>
  <c r="D20" i="86" s="1"/>
  <c r="I19" i="86"/>
  <c r="H19" i="86"/>
  <c r="D19" i="86" s="1"/>
  <c r="I18" i="86"/>
  <c r="H18" i="86"/>
  <c r="I17" i="86"/>
  <c r="H17" i="86"/>
  <c r="I16" i="86"/>
  <c r="H16" i="86"/>
  <c r="D16" i="86" s="1"/>
  <c r="I15" i="86"/>
  <c r="H15" i="86"/>
  <c r="D15" i="86" s="1"/>
  <c r="I14" i="86"/>
  <c r="H14" i="86"/>
  <c r="I13" i="86"/>
  <c r="H13" i="86"/>
  <c r="I12" i="86"/>
  <c r="H12" i="86"/>
  <c r="I11" i="86"/>
  <c r="H11" i="86"/>
  <c r="I10" i="86"/>
  <c r="H10" i="86"/>
  <c r="I9" i="86"/>
  <c r="H9" i="86"/>
  <c r="I8" i="86"/>
  <c r="H8" i="86"/>
  <c r="I7" i="86"/>
  <c r="H7" i="86"/>
  <c r="I6" i="86"/>
  <c r="H6" i="86"/>
  <c r="I5" i="86"/>
  <c r="H5" i="86"/>
  <c r="D5" i="86" s="1"/>
  <c r="A1" i="86"/>
  <c r="A1" i="85"/>
  <c r="D41" i="83"/>
  <c r="K40" i="83"/>
  <c r="M52" i="83" s="1"/>
  <c r="D40" i="83"/>
  <c r="F52" i="83" s="1"/>
  <c r="D39" i="83"/>
  <c r="F51" i="83" s="1"/>
  <c r="N40" i="83"/>
  <c r="O43" i="83" s="1"/>
  <c r="D38" i="83"/>
  <c r="F50" i="83" s="1"/>
  <c r="K37" i="83"/>
  <c r="M49" i="83" s="1"/>
  <c r="D37" i="83"/>
  <c r="F49" i="83" s="1"/>
  <c r="D36" i="83"/>
  <c r="F48" i="83" s="1"/>
  <c r="N37" i="83"/>
  <c r="D35" i="83"/>
  <c r="F47" i="83" s="1"/>
  <c r="K34" i="83"/>
  <c r="M46" i="83" s="1"/>
  <c r="D34" i="83"/>
  <c r="F46" i="83" s="1"/>
  <c r="D33" i="83"/>
  <c r="F45" i="83" s="1"/>
  <c r="N34" i="83"/>
  <c r="D32" i="83"/>
  <c r="K31" i="83"/>
  <c r="M43" i="83" s="1"/>
  <c r="D31" i="83"/>
  <c r="D30" i="83"/>
  <c r="F42" i="83" s="1"/>
  <c r="N31" i="83"/>
  <c r="D29" i="83"/>
  <c r="K28" i="83"/>
  <c r="D28" i="83"/>
  <c r="D27" i="83"/>
  <c r="N28" i="83"/>
  <c r="D26" i="83"/>
  <c r="K25" i="83"/>
  <c r="D25" i="83"/>
  <c r="D24" i="83"/>
  <c r="N25" i="83"/>
  <c r="D23" i="83"/>
  <c r="K22" i="83"/>
  <c r="D22" i="83"/>
  <c r="D21" i="83"/>
  <c r="N22" i="83"/>
  <c r="D20" i="83"/>
  <c r="K19" i="83"/>
  <c r="D19" i="83"/>
  <c r="J18" i="83"/>
  <c r="D18" i="83"/>
  <c r="J17" i="83"/>
  <c r="D17" i="83"/>
  <c r="K16" i="83"/>
  <c r="J16" i="83"/>
  <c r="D16" i="83"/>
  <c r="J15" i="83"/>
  <c r="D15" i="83"/>
  <c r="J14" i="83"/>
  <c r="D14" i="83"/>
  <c r="K13" i="83"/>
  <c r="J13" i="83"/>
  <c r="D13" i="83"/>
  <c r="J12" i="83"/>
  <c r="D12" i="83"/>
  <c r="J11" i="83"/>
  <c r="D11" i="83"/>
  <c r="K10" i="83"/>
  <c r="J10" i="83"/>
  <c r="D10" i="83"/>
  <c r="J9" i="83"/>
  <c r="D9" i="83"/>
  <c r="J8" i="83"/>
  <c r="D8" i="83"/>
  <c r="K7" i="83"/>
  <c r="J7" i="83"/>
  <c r="D7" i="83"/>
  <c r="J6" i="83"/>
  <c r="D6" i="83"/>
  <c r="J5" i="83"/>
  <c r="D5" i="83"/>
  <c r="A1" i="83"/>
  <c r="D41" i="82"/>
  <c r="K40" i="82"/>
  <c r="N40" i="82"/>
  <c r="O43" i="82" s="1"/>
  <c r="D40" i="82"/>
  <c r="F52" i="82" s="1"/>
  <c r="D39" i="82"/>
  <c r="F51" i="82" s="1"/>
  <c r="D38" i="82"/>
  <c r="F50" i="82" s="1"/>
  <c r="K37" i="82"/>
  <c r="M49" i="82" s="1"/>
  <c r="N37" i="82"/>
  <c r="D37" i="82"/>
  <c r="F49" i="82" s="1"/>
  <c r="D36" i="82"/>
  <c r="F48" i="82" s="1"/>
  <c r="D35" i="82"/>
  <c r="F47" i="82" s="1"/>
  <c r="N34" i="82"/>
  <c r="K34" i="82"/>
  <c r="M46" i="82" s="1"/>
  <c r="D34" i="82"/>
  <c r="F46" i="82" s="1"/>
  <c r="D33" i="82"/>
  <c r="F45" i="82" s="1"/>
  <c r="D32" i="82"/>
  <c r="F44" i="82" s="1"/>
  <c r="N31" i="82"/>
  <c r="K31" i="82"/>
  <c r="D31" i="82"/>
  <c r="D30" i="82"/>
  <c r="D29" i="82"/>
  <c r="K28" i="82"/>
  <c r="N28" i="82"/>
  <c r="D28" i="82"/>
  <c r="D27" i="82"/>
  <c r="D26" i="82"/>
  <c r="K25" i="82"/>
  <c r="N25" i="82"/>
  <c r="D25" i="82"/>
  <c r="D24" i="82"/>
  <c r="D23" i="82"/>
  <c r="N22" i="82"/>
  <c r="K22" i="82"/>
  <c r="D22" i="82"/>
  <c r="D21" i="82"/>
  <c r="D20" i="82"/>
  <c r="K19" i="82"/>
  <c r="D19" i="82"/>
  <c r="J18" i="82"/>
  <c r="D18" i="82"/>
  <c r="J17" i="82"/>
  <c r="D17" i="82"/>
  <c r="K16" i="82"/>
  <c r="J16" i="82"/>
  <c r="D16" i="82"/>
  <c r="J15" i="82"/>
  <c r="D15" i="82"/>
  <c r="J14" i="82"/>
  <c r="D14" i="82"/>
  <c r="K13" i="82"/>
  <c r="J13" i="82"/>
  <c r="D13" i="82"/>
  <c r="J12" i="82"/>
  <c r="D12" i="82"/>
  <c r="J11" i="82"/>
  <c r="D11" i="82"/>
  <c r="K10" i="82"/>
  <c r="J10" i="82"/>
  <c r="D10" i="82"/>
  <c r="J9" i="82"/>
  <c r="D9" i="82"/>
  <c r="J8" i="82"/>
  <c r="D8" i="82"/>
  <c r="K7" i="82"/>
  <c r="J7" i="82"/>
  <c r="D7" i="82"/>
  <c r="J6" i="82"/>
  <c r="D6" i="82"/>
  <c r="J5" i="82"/>
  <c r="D5" i="82"/>
  <c r="A1" i="82"/>
  <c r="D41" i="81"/>
  <c r="F53" i="81" s="1"/>
  <c r="K40" i="81"/>
  <c r="D40" i="81"/>
  <c r="F52" i="81" s="1"/>
  <c r="D39" i="81"/>
  <c r="F51" i="81" s="1"/>
  <c r="D38" i="81"/>
  <c r="F50" i="81" s="1"/>
  <c r="K37" i="81"/>
  <c r="M49" i="81" s="1"/>
  <c r="D37" i="81"/>
  <c r="F49" i="81" s="1"/>
  <c r="D36" i="81"/>
  <c r="F48" i="81" s="1"/>
  <c r="D35" i="81"/>
  <c r="F47" i="81" s="1"/>
  <c r="K34" i="81"/>
  <c r="M46" i="81" s="1"/>
  <c r="D34" i="81"/>
  <c r="F46" i="81" s="1"/>
  <c r="D33" i="81"/>
  <c r="F45" i="81" s="1"/>
  <c r="D32" i="81"/>
  <c r="F44" i="81" s="1"/>
  <c r="K31" i="81"/>
  <c r="M43" i="81" s="1"/>
  <c r="D31" i="81"/>
  <c r="F43" i="81" s="1"/>
  <c r="D30" i="81"/>
  <c r="F42" i="81" s="1"/>
  <c r="D29" i="81"/>
  <c r="K28" i="81"/>
  <c r="D28" i="81"/>
  <c r="D27" i="81"/>
  <c r="D26" i="81"/>
  <c r="K25" i="81"/>
  <c r="D25" i="81"/>
  <c r="D24" i="81"/>
  <c r="D23" i="81"/>
  <c r="K22" i="81"/>
  <c r="D22" i="81"/>
  <c r="D21" i="81"/>
  <c r="D20" i="81"/>
  <c r="K19" i="81"/>
  <c r="D19" i="81"/>
  <c r="J18" i="81"/>
  <c r="D18" i="81"/>
  <c r="J17" i="81"/>
  <c r="D17" i="81"/>
  <c r="K16" i="81"/>
  <c r="J16" i="81"/>
  <c r="D16" i="81"/>
  <c r="J15" i="81"/>
  <c r="D15" i="81"/>
  <c r="J14" i="81"/>
  <c r="D14" i="81"/>
  <c r="K13" i="81"/>
  <c r="J13" i="81"/>
  <c r="D13" i="81"/>
  <c r="J12" i="81"/>
  <c r="D12" i="81"/>
  <c r="J11" i="81"/>
  <c r="D11" i="81"/>
  <c r="F23" i="81" s="1"/>
  <c r="K10" i="81"/>
  <c r="J10" i="81"/>
  <c r="D10" i="81"/>
  <c r="J9" i="81"/>
  <c r="D9" i="81"/>
  <c r="J8" i="81"/>
  <c r="D8" i="81"/>
  <c r="K7" i="81"/>
  <c r="J7" i="81"/>
  <c r="D7" i="81"/>
  <c r="J6" i="81"/>
  <c r="D6" i="81"/>
  <c r="J5" i="81"/>
  <c r="D5" i="81"/>
  <c r="A1" i="81"/>
  <c r="D41" i="80"/>
  <c r="A43" i="80" s="1"/>
  <c r="K40" i="80"/>
  <c r="L43" i="80" s="1"/>
  <c r="D40" i="80"/>
  <c r="D39" i="80"/>
  <c r="D38" i="80"/>
  <c r="K37" i="80"/>
  <c r="D37" i="80"/>
  <c r="D36" i="80"/>
  <c r="D35" i="80"/>
  <c r="K34" i="80"/>
  <c r="D34" i="80"/>
  <c r="D33" i="80"/>
  <c r="D32" i="80"/>
  <c r="K31" i="80"/>
  <c r="M43" i="80" s="1"/>
  <c r="D31" i="80"/>
  <c r="F43" i="80" s="1"/>
  <c r="D30" i="80"/>
  <c r="F42" i="80" s="1"/>
  <c r="D29" i="80"/>
  <c r="K28" i="80"/>
  <c r="D28" i="80"/>
  <c r="D27" i="80"/>
  <c r="D26" i="80"/>
  <c r="K25" i="80"/>
  <c r="D25" i="80"/>
  <c r="D24" i="80"/>
  <c r="D23" i="80"/>
  <c r="K22" i="80"/>
  <c r="D22" i="80"/>
  <c r="D21" i="80"/>
  <c r="D20" i="80"/>
  <c r="K19" i="80"/>
  <c r="D19" i="80"/>
  <c r="J18" i="80"/>
  <c r="D18" i="80"/>
  <c r="J17" i="80"/>
  <c r="D17" i="80"/>
  <c r="K16" i="80"/>
  <c r="J16" i="80"/>
  <c r="D16" i="80"/>
  <c r="J15" i="80"/>
  <c r="D15" i="80"/>
  <c r="J14" i="80"/>
  <c r="D14" i="80"/>
  <c r="K13" i="80"/>
  <c r="J13" i="80"/>
  <c r="D13" i="80"/>
  <c r="J12" i="80"/>
  <c r="D12" i="80"/>
  <c r="J11" i="80"/>
  <c r="D11" i="80"/>
  <c r="K10" i="80"/>
  <c r="J10" i="80"/>
  <c r="D10" i="80"/>
  <c r="J9" i="80"/>
  <c r="D9" i="80"/>
  <c r="J8" i="80"/>
  <c r="D8" i="80"/>
  <c r="K7" i="80"/>
  <c r="J7" i="80"/>
  <c r="D7" i="80"/>
  <c r="J6" i="80"/>
  <c r="D6" i="80"/>
  <c r="J5" i="80"/>
  <c r="D5" i="80"/>
  <c r="A1" i="80"/>
  <c r="D41" i="79"/>
  <c r="K40" i="79"/>
  <c r="D40" i="79"/>
  <c r="F52" i="79" s="1"/>
  <c r="D39" i="79"/>
  <c r="F51" i="79" s="1"/>
  <c r="N40" i="79"/>
  <c r="O43" i="79" s="1"/>
  <c r="D38" i="79"/>
  <c r="F50" i="79" s="1"/>
  <c r="K37" i="79"/>
  <c r="M49" i="79" s="1"/>
  <c r="D37" i="79"/>
  <c r="F49" i="79" s="1"/>
  <c r="D36" i="79"/>
  <c r="F48" i="79" s="1"/>
  <c r="N37" i="79"/>
  <c r="D35" i="79"/>
  <c r="F47" i="79" s="1"/>
  <c r="K34" i="79"/>
  <c r="M46" i="79" s="1"/>
  <c r="D34" i="79"/>
  <c r="F46" i="79" s="1"/>
  <c r="D33" i="79"/>
  <c r="F45" i="79" s="1"/>
  <c r="N34" i="79"/>
  <c r="D32" i="79"/>
  <c r="F44" i="79" s="1"/>
  <c r="K31" i="79"/>
  <c r="D31" i="79"/>
  <c r="F43" i="79" s="1"/>
  <c r="D30" i="79"/>
  <c r="F42" i="79" s="1"/>
  <c r="N31" i="79"/>
  <c r="D29" i="79"/>
  <c r="K28" i="79"/>
  <c r="D28" i="79"/>
  <c r="D27" i="79"/>
  <c r="N28" i="79"/>
  <c r="D26" i="79"/>
  <c r="K25" i="79"/>
  <c r="D25" i="79"/>
  <c r="D24" i="79"/>
  <c r="N25" i="79"/>
  <c r="D23" i="79"/>
  <c r="K22" i="79"/>
  <c r="D22" i="79"/>
  <c r="D21" i="79"/>
  <c r="N22" i="79"/>
  <c r="D20" i="79"/>
  <c r="K19" i="79"/>
  <c r="D19" i="79"/>
  <c r="J18" i="79"/>
  <c r="D18" i="79"/>
  <c r="J17" i="79"/>
  <c r="D17" i="79"/>
  <c r="K16" i="79"/>
  <c r="J16" i="79"/>
  <c r="D16" i="79"/>
  <c r="J15" i="79"/>
  <c r="D15" i="79"/>
  <c r="J14" i="79"/>
  <c r="D14" i="79"/>
  <c r="K13" i="79"/>
  <c r="J13" i="79"/>
  <c r="D13" i="79"/>
  <c r="J12" i="79"/>
  <c r="D12" i="79"/>
  <c r="J11" i="79"/>
  <c r="D11" i="79"/>
  <c r="K10" i="79"/>
  <c r="J10" i="79"/>
  <c r="D10" i="79"/>
  <c r="J9" i="79"/>
  <c r="D9" i="79"/>
  <c r="J8" i="79"/>
  <c r="D8" i="79"/>
  <c r="K7" i="79"/>
  <c r="J7" i="79"/>
  <c r="D7" i="79"/>
  <c r="J6" i="79"/>
  <c r="D6" i="79"/>
  <c r="J5" i="79"/>
  <c r="D5" i="79"/>
  <c r="A1" i="79"/>
  <c r="D41" i="78"/>
  <c r="K40" i="78"/>
  <c r="M52" i="78" s="1"/>
  <c r="D40" i="78"/>
  <c r="F52" i="78" s="1"/>
  <c r="D39" i="78"/>
  <c r="F51" i="78" s="1"/>
  <c r="N40" i="78"/>
  <c r="O43" i="78" s="1"/>
  <c r="D38" i="78"/>
  <c r="F50" i="78" s="1"/>
  <c r="K37" i="78"/>
  <c r="M49" i="78" s="1"/>
  <c r="D37" i="78"/>
  <c r="F49" i="78" s="1"/>
  <c r="D36" i="78"/>
  <c r="F48" i="78" s="1"/>
  <c r="N37" i="78"/>
  <c r="D35" i="78"/>
  <c r="F47" i="78" s="1"/>
  <c r="K34" i="78"/>
  <c r="M46" i="78" s="1"/>
  <c r="D34" i="78"/>
  <c r="F46" i="78" s="1"/>
  <c r="D33" i="78"/>
  <c r="F45" i="78" s="1"/>
  <c r="N34" i="78"/>
  <c r="D32" i="78"/>
  <c r="F44" i="78" s="1"/>
  <c r="K31" i="78"/>
  <c r="M43" i="78" s="1"/>
  <c r="D31" i="78"/>
  <c r="D30" i="78"/>
  <c r="N31" i="78"/>
  <c r="D29" i="78"/>
  <c r="K28" i="78"/>
  <c r="D28" i="78"/>
  <c r="D27" i="78"/>
  <c r="N28" i="78"/>
  <c r="D26" i="78"/>
  <c r="K25" i="78"/>
  <c r="D25" i="78"/>
  <c r="D24" i="78"/>
  <c r="N25" i="78"/>
  <c r="D23" i="78"/>
  <c r="K22" i="78"/>
  <c r="D22" i="78"/>
  <c r="D21" i="78"/>
  <c r="N22" i="78"/>
  <c r="D20" i="78"/>
  <c r="K19" i="78"/>
  <c r="D19" i="78"/>
  <c r="J18" i="78"/>
  <c r="D18" i="78"/>
  <c r="J17" i="78"/>
  <c r="D17" i="78"/>
  <c r="K16" i="78"/>
  <c r="J16" i="78"/>
  <c r="D16" i="78"/>
  <c r="J15" i="78"/>
  <c r="D15" i="78"/>
  <c r="J14" i="78"/>
  <c r="D14" i="78"/>
  <c r="K13" i="78"/>
  <c r="J13" i="78"/>
  <c r="D13" i="78"/>
  <c r="J12" i="78"/>
  <c r="D12" i="78"/>
  <c r="J11" i="78"/>
  <c r="D11" i="78"/>
  <c r="K10" i="78"/>
  <c r="J10" i="78"/>
  <c r="D10" i="78"/>
  <c r="J9" i="78"/>
  <c r="D9" i="78"/>
  <c r="J8" i="78"/>
  <c r="D8" i="78"/>
  <c r="K7" i="78"/>
  <c r="J7" i="78"/>
  <c r="D7" i="78"/>
  <c r="J6" i="78"/>
  <c r="D6" i="78"/>
  <c r="J5" i="78"/>
  <c r="D5" i="78"/>
  <c r="A1" i="78"/>
  <c r="D41" i="77"/>
  <c r="N40" i="77"/>
  <c r="O43" i="77" s="1"/>
  <c r="K40" i="77"/>
  <c r="D40" i="77"/>
  <c r="F52" i="77" s="1"/>
  <c r="D39" i="77"/>
  <c r="F51" i="77" s="1"/>
  <c r="D38" i="77"/>
  <c r="F50" i="77" s="1"/>
  <c r="K37" i="77"/>
  <c r="M49" i="77" s="1"/>
  <c r="N37" i="77"/>
  <c r="D37" i="77"/>
  <c r="F49" i="77" s="1"/>
  <c r="D36" i="77"/>
  <c r="F48" i="77" s="1"/>
  <c r="D35" i="77"/>
  <c r="F47" i="77" s="1"/>
  <c r="K34" i="77"/>
  <c r="M46" i="77" s="1"/>
  <c r="N34" i="77"/>
  <c r="D34" i="77"/>
  <c r="F46" i="77" s="1"/>
  <c r="D33" i="77"/>
  <c r="F45" i="77" s="1"/>
  <c r="D32" i="77"/>
  <c r="N31" i="77"/>
  <c r="K31" i="77"/>
  <c r="M43" i="77" s="1"/>
  <c r="D31" i="77"/>
  <c r="D30" i="77"/>
  <c r="D29" i="77"/>
  <c r="N28" i="77"/>
  <c r="K28" i="77"/>
  <c r="D28" i="77"/>
  <c r="D27" i="77"/>
  <c r="D26" i="77"/>
  <c r="K25" i="77"/>
  <c r="N25" i="77"/>
  <c r="D25" i="77"/>
  <c r="D24" i="77"/>
  <c r="D23" i="77"/>
  <c r="K22" i="77"/>
  <c r="N22" i="77"/>
  <c r="D22" i="77"/>
  <c r="D21" i="77"/>
  <c r="D20" i="77"/>
  <c r="K19" i="77"/>
  <c r="D19" i="77"/>
  <c r="J18" i="77"/>
  <c r="D18" i="77"/>
  <c r="J17" i="77"/>
  <c r="D17" i="77"/>
  <c r="K16" i="77"/>
  <c r="J16" i="77"/>
  <c r="D16" i="77"/>
  <c r="J15" i="77"/>
  <c r="D15" i="77"/>
  <c r="J14" i="77"/>
  <c r="D14" i="77"/>
  <c r="K13" i="77"/>
  <c r="J13" i="77"/>
  <c r="D13" i="77"/>
  <c r="J12" i="77"/>
  <c r="D12" i="77"/>
  <c r="J11" i="77"/>
  <c r="D11" i="77"/>
  <c r="K10" i="77"/>
  <c r="J10" i="77"/>
  <c r="D10" i="77"/>
  <c r="J9" i="77"/>
  <c r="D9" i="77"/>
  <c r="J8" i="77"/>
  <c r="D8" i="77"/>
  <c r="K7" i="77"/>
  <c r="J7" i="77"/>
  <c r="D7" i="77"/>
  <c r="J6" i="77"/>
  <c r="D6" i="77"/>
  <c r="J5" i="77"/>
  <c r="D5" i="77"/>
  <c r="A1" i="77"/>
  <c r="D41" i="76"/>
  <c r="K40" i="76"/>
  <c r="D40" i="76"/>
  <c r="F52" i="76" s="1"/>
  <c r="D39" i="76"/>
  <c r="F51" i="76" s="1"/>
  <c r="N40" i="76"/>
  <c r="O43" i="76" s="1"/>
  <c r="D38" i="76"/>
  <c r="F50" i="76" s="1"/>
  <c r="K37" i="76"/>
  <c r="M49" i="76" s="1"/>
  <c r="D37" i="76"/>
  <c r="F49" i="76" s="1"/>
  <c r="D36" i="76"/>
  <c r="F48" i="76" s="1"/>
  <c r="N37" i="76"/>
  <c r="D35" i="76"/>
  <c r="F47" i="76" s="1"/>
  <c r="K34" i="76"/>
  <c r="M46" i="76" s="1"/>
  <c r="D34" i="76"/>
  <c r="F46" i="76" s="1"/>
  <c r="D33" i="76"/>
  <c r="F45" i="76" s="1"/>
  <c r="N34" i="76"/>
  <c r="D32" i="76"/>
  <c r="F44" i="76" s="1"/>
  <c r="K31" i="76"/>
  <c r="M43" i="76" s="1"/>
  <c r="D31" i="76"/>
  <c r="F43" i="76" s="1"/>
  <c r="D30" i="76"/>
  <c r="N31" i="76"/>
  <c r="D29" i="76"/>
  <c r="K28" i="76"/>
  <c r="D28" i="76"/>
  <c r="D27" i="76"/>
  <c r="N28" i="76"/>
  <c r="D26" i="76"/>
  <c r="K25" i="76"/>
  <c r="D25" i="76"/>
  <c r="D24" i="76"/>
  <c r="N25" i="76"/>
  <c r="D23" i="76"/>
  <c r="K22" i="76"/>
  <c r="D22" i="76"/>
  <c r="D21" i="76"/>
  <c r="N22" i="76"/>
  <c r="D20" i="76"/>
  <c r="K19" i="76"/>
  <c r="D19" i="76"/>
  <c r="J18" i="76"/>
  <c r="D18" i="76"/>
  <c r="J17" i="76"/>
  <c r="D17" i="76"/>
  <c r="K16" i="76"/>
  <c r="J16" i="76"/>
  <c r="D16" i="76"/>
  <c r="J15" i="76"/>
  <c r="D15" i="76"/>
  <c r="J14" i="76"/>
  <c r="D14" i="76"/>
  <c r="K13" i="76"/>
  <c r="J13" i="76"/>
  <c r="D13" i="76"/>
  <c r="J12" i="76"/>
  <c r="D12" i="76"/>
  <c r="J11" i="76"/>
  <c r="D11" i="76"/>
  <c r="K10" i="76"/>
  <c r="J10" i="76"/>
  <c r="D10" i="76"/>
  <c r="J9" i="76"/>
  <c r="D9" i="76"/>
  <c r="J8" i="76"/>
  <c r="D8" i="76"/>
  <c r="K7" i="76"/>
  <c r="J7" i="76"/>
  <c r="D7" i="76"/>
  <c r="J6" i="76"/>
  <c r="D6" i="76"/>
  <c r="J5" i="76"/>
  <c r="D5" i="76"/>
  <c r="A1" i="76"/>
  <c r="K37" i="75"/>
  <c r="J37" i="75"/>
  <c r="J36" i="75"/>
  <c r="J35" i="75"/>
  <c r="K34" i="75"/>
  <c r="M46" i="75" s="1"/>
  <c r="J34" i="75"/>
  <c r="J33" i="75"/>
  <c r="J32" i="75"/>
  <c r="K31" i="75"/>
  <c r="M43" i="75" s="1"/>
  <c r="J31" i="75"/>
  <c r="J30" i="75"/>
  <c r="D30" i="75"/>
  <c r="J29" i="75"/>
  <c r="D29" i="75"/>
  <c r="F41" i="75" s="1"/>
  <c r="K28" i="75"/>
  <c r="M40" i="75" s="1"/>
  <c r="J28" i="75"/>
  <c r="D28" i="75"/>
  <c r="F40" i="75" s="1"/>
  <c r="J27" i="75"/>
  <c r="D27" i="75"/>
  <c r="F39" i="75" s="1"/>
  <c r="J26" i="75"/>
  <c r="D26" i="75"/>
  <c r="F38" i="75" s="1"/>
  <c r="K25" i="75"/>
  <c r="J25" i="75"/>
  <c r="D25" i="75"/>
  <c r="F37" i="75" s="1"/>
  <c r="J24" i="75"/>
  <c r="D24" i="75"/>
  <c r="F36" i="75" s="1"/>
  <c r="J23" i="75"/>
  <c r="D23" i="75"/>
  <c r="F35" i="75" s="1"/>
  <c r="K22" i="75"/>
  <c r="J22" i="75"/>
  <c r="D22" i="75"/>
  <c r="F34" i="75" s="1"/>
  <c r="J21" i="75"/>
  <c r="D21" i="75"/>
  <c r="F33" i="75" s="1"/>
  <c r="J20" i="75"/>
  <c r="D20" i="75"/>
  <c r="F32" i="75" s="1"/>
  <c r="K19" i="75"/>
  <c r="J19" i="75"/>
  <c r="D19" i="75"/>
  <c r="F31" i="75" s="1"/>
  <c r="J18" i="75"/>
  <c r="D18" i="75"/>
  <c r="J17" i="75"/>
  <c r="D17" i="75"/>
  <c r="K16" i="75"/>
  <c r="J16" i="75"/>
  <c r="D16" i="75"/>
  <c r="J15" i="75"/>
  <c r="D15" i="75"/>
  <c r="J14" i="75"/>
  <c r="D14" i="75"/>
  <c r="K13" i="75"/>
  <c r="J13" i="75"/>
  <c r="D13" i="75"/>
  <c r="J12" i="75"/>
  <c r="D12" i="75"/>
  <c r="J11" i="75"/>
  <c r="D11" i="75"/>
  <c r="K10" i="75"/>
  <c r="J10" i="75"/>
  <c r="D10" i="75"/>
  <c r="J9" i="75"/>
  <c r="D9" i="75"/>
  <c r="J8" i="75"/>
  <c r="D8" i="75"/>
  <c r="K7" i="75"/>
  <c r="J7" i="75"/>
  <c r="D7" i="75"/>
  <c r="J6" i="75"/>
  <c r="D6" i="75"/>
  <c r="J5" i="75"/>
  <c r="D5" i="75"/>
  <c r="A1" i="75"/>
  <c r="D41" i="74"/>
  <c r="K40" i="74"/>
  <c r="D40" i="74"/>
  <c r="F52" i="74" s="1"/>
  <c r="D39" i="74"/>
  <c r="F51" i="74" s="1"/>
  <c r="N40" i="74"/>
  <c r="O43" i="74" s="1"/>
  <c r="D38" i="74"/>
  <c r="F50" i="74" s="1"/>
  <c r="K37" i="74"/>
  <c r="M49" i="74" s="1"/>
  <c r="D37" i="74"/>
  <c r="F49" i="74" s="1"/>
  <c r="D36" i="74"/>
  <c r="F48" i="74" s="1"/>
  <c r="N37" i="74"/>
  <c r="D35" i="74"/>
  <c r="F47" i="74" s="1"/>
  <c r="K34" i="74"/>
  <c r="M46" i="74" s="1"/>
  <c r="D34" i="74"/>
  <c r="F46" i="74" s="1"/>
  <c r="D33" i="74"/>
  <c r="F45" i="74" s="1"/>
  <c r="N34" i="74"/>
  <c r="D32" i="74"/>
  <c r="F44" i="74" s="1"/>
  <c r="K31" i="74"/>
  <c r="M43" i="74" s="1"/>
  <c r="D31" i="74"/>
  <c r="D30" i="74"/>
  <c r="F42" i="74" s="1"/>
  <c r="N31" i="74"/>
  <c r="D29" i="74"/>
  <c r="K28" i="74"/>
  <c r="D28" i="74"/>
  <c r="D27" i="74"/>
  <c r="N28" i="74"/>
  <c r="D26" i="74"/>
  <c r="K25" i="74"/>
  <c r="D25" i="74"/>
  <c r="D24" i="74"/>
  <c r="N25" i="74"/>
  <c r="D23" i="74"/>
  <c r="K22" i="74"/>
  <c r="D22" i="74"/>
  <c r="D21" i="74"/>
  <c r="N22" i="74"/>
  <c r="D20" i="74"/>
  <c r="K19" i="74"/>
  <c r="D19" i="74"/>
  <c r="J18" i="74"/>
  <c r="D18" i="74"/>
  <c r="J17" i="74"/>
  <c r="D17" i="74"/>
  <c r="K16" i="74"/>
  <c r="J16" i="74"/>
  <c r="D16" i="74"/>
  <c r="J15" i="74"/>
  <c r="D15" i="74"/>
  <c r="J14" i="74"/>
  <c r="D14" i="74"/>
  <c r="K13" i="74"/>
  <c r="J13" i="74"/>
  <c r="D13" i="74"/>
  <c r="J12" i="74"/>
  <c r="D12" i="74"/>
  <c r="J11" i="74"/>
  <c r="D11" i="74"/>
  <c r="K10" i="74"/>
  <c r="J10" i="74"/>
  <c r="D10" i="74"/>
  <c r="J9" i="74"/>
  <c r="D9" i="74"/>
  <c r="J8" i="74"/>
  <c r="D8" i="74"/>
  <c r="K7" i="74"/>
  <c r="J7" i="74"/>
  <c r="D7" i="74"/>
  <c r="J6" i="74"/>
  <c r="D6" i="74"/>
  <c r="J5" i="74"/>
  <c r="D5" i="74"/>
  <c r="A1" i="74"/>
  <c r="D41" i="73"/>
  <c r="K40" i="73"/>
  <c r="D40" i="73"/>
  <c r="F52" i="73" s="1"/>
  <c r="D39" i="73"/>
  <c r="F51" i="73" s="1"/>
  <c r="N40" i="73"/>
  <c r="O43" i="73" s="1"/>
  <c r="D38" i="73"/>
  <c r="F50" i="73" s="1"/>
  <c r="K37" i="73"/>
  <c r="M49" i="73" s="1"/>
  <c r="D37" i="73"/>
  <c r="F49" i="73" s="1"/>
  <c r="D36" i="73"/>
  <c r="F48" i="73" s="1"/>
  <c r="N37" i="73"/>
  <c r="D35" i="73"/>
  <c r="F47" i="73" s="1"/>
  <c r="K34" i="73"/>
  <c r="M46" i="73" s="1"/>
  <c r="D34" i="73"/>
  <c r="F46" i="73" s="1"/>
  <c r="D33" i="73"/>
  <c r="F45" i="73" s="1"/>
  <c r="N34" i="73"/>
  <c r="D32" i="73"/>
  <c r="K31" i="73"/>
  <c r="D31" i="73"/>
  <c r="D30" i="73"/>
  <c r="F42" i="73" s="1"/>
  <c r="N31" i="73"/>
  <c r="D29" i="73"/>
  <c r="K28" i="73"/>
  <c r="D28" i="73"/>
  <c r="D27" i="73"/>
  <c r="N28" i="73"/>
  <c r="D26" i="73"/>
  <c r="K25" i="73"/>
  <c r="D25" i="73"/>
  <c r="D24" i="73"/>
  <c r="N25" i="73"/>
  <c r="D23" i="73"/>
  <c r="K22" i="73"/>
  <c r="D22" i="73"/>
  <c r="D21" i="73"/>
  <c r="N22" i="73"/>
  <c r="D20" i="73"/>
  <c r="K19" i="73"/>
  <c r="D19" i="73"/>
  <c r="J18" i="73"/>
  <c r="D18" i="73"/>
  <c r="J17" i="73"/>
  <c r="D17" i="73"/>
  <c r="K16" i="73"/>
  <c r="J16" i="73"/>
  <c r="D16" i="73"/>
  <c r="J15" i="73"/>
  <c r="D15" i="73"/>
  <c r="J14" i="73"/>
  <c r="D14" i="73"/>
  <c r="K13" i="73"/>
  <c r="J13" i="73"/>
  <c r="D13" i="73"/>
  <c r="J12" i="73"/>
  <c r="D12" i="73"/>
  <c r="J11" i="73"/>
  <c r="D11" i="73"/>
  <c r="K10" i="73"/>
  <c r="J10" i="73"/>
  <c r="D10" i="73"/>
  <c r="J9" i="73"/>
  <c r="D9" i="73"/>
  <c r="J8" i="73"/>
  <c r="D8" i="73"/>
  <c r="K7" i="73"/>
  <c r="J7" i="73"/>
  <c r="D7" i="73"/>
  <c r="J6" i="73"/>
  <c r="D6" i="73"/>
  <c r="J5" i="73"/>
  <c r="D5" i="73"/>
  <c r="A1" i="73"/>
  <c r="D41" i="72"/>
  <c r="K40" i="72"/>
  <c r="N40" i="72"/>
  <c r="O43" i="72" s="1"/>
  <c r="D40" i="72"/>
  <c r="F52" i="72" s="1"/>
  <c r="D39" i="72"/>
  <c r="F51" i="72" s="1"/>
  <c r="D38" i="72"/>
  <c r="F50" i="72" s="1"/>
  <c r="K37" i="72"/>
  <c r="M49" i="72" s="1"/>
  <c r="N37" i="72"/>
  <c r="D37" i="72"/>
  <c r="F49" i="72" s="1"/>
  <c r="D36" i="72"/>
  <c r="F48" i="72" s="1"/>
  <c r="D35" i="72"/>
  <c r="F47" i="72" s="1"/>
  <c r="N34" i="72"/>
  <c r="K34" i="72"/>
  <c r="M46" i="72" s="1"/>
  <c r="D34" i="72"/>
  <c r="F46" i="72" s="1"/>
  <c r="D33" i="72"/>
  <c r="F45" i="72" s="1"/>
  <c r="D32" i="72"/>
  <c r="F44" i="72" s="1"/>
  <c r="N31" i="72"/>
  <c r="K31" i="72"/>
  <c r="M43" i="72" s="1"/>
  <c r="D31" i="72"/>
  <c r="D30" i="72"/>
  <c r="D29" i="72"/>
  <c r="K28" i="72"/>
  <c r="N28" i="72"/>
  <c r="D28" i="72"/>
  <c r="D27" i="72"/>
  <c r="D26" i="72"/>
  <c r="K25" i="72"/>
  <c r="N25" i="72"/>
  <c r="D25" i="72"/>
  <c r="D24" i="72"/>
  <c r="D23" i="72"/>
  <c r="N22" i="72"/>
  <c r="K22" i="72"/>
  <c r="D22" i="72"/>
  <c r="D21" i="72"/>
  <c r="D20" i="72"/>
  <c r="K19" i="72"/>
  <c r="D19" i="72"/>
  <c r="J18" i="72"/>
  <c r="D18" i="72"/>
  <c r="J17" i="72"/>
  <c r="N19" i="72" s="1"/>
  <c r="D17" i="72"/>
  <c r="K16" i="72"/>
  <c r="J16" i="72"/>
  <c r="D16" i="72"/>
  <c r="J15" i="72"/>
  <c r="D15" i="72"/>
  <c r="J14" i="72"/>
  <c r="N16" i="72" s="1"/>
  <c r="D14" i="72"/>
  <c r="K13" i="72"/>
  <c r="J13" i="72"/>
  <c r="D13" i="72"/>
  <c r="J12" i="72"/>
  <c r="D12" i="72"/>
  <c r="J11" i="72"/>
  <c r="N13" i="72" s="1"/>
  <c r="D11" i="72"/>
  <c r="K10" i="72"/>
  <c r="J10" i="72"/>
  <c r="D10" i="72"/>
  <c r="J9" i="72"/>
  <c r="D9" i="72"/>
  <c r="J8" i="72"/>
  <c r="N10" i="72" s="1"/>
  <c r="D8" i="72"/>
  <c r="K7" i="72"/>
  <c r="J7" i="72"/>
  <c r="D7" i="72"/>
  <c r="J6" i="72"/>
  <c r="D6" i="72"/>
  <c r="J5" i="72"/>
  <c r="N7" i="72" s="1"/>
  <c r="D5" i="72"/>
  <c r="A1" i="72"/>
  <c r="D41" i="71"/>
  <c r="K40" i="71"/>
  <c r="D40" i="71"/>
  <c r="F52" i="71" s="1"/>
  <c r="D39" i="71"/>
  <c r="F51" i="71" s="1"/>
  <c r="D38" i="71"/>
  <c r="F50" i="71" s="1"/>
  <c r="K37" i="71"/>
  <c r="M49" i="71" s="1"/>
  <c r="D37" i="71"/>
  <c r="F49" i="71" s="1"/>
  <c r="D36" i="71"/>
  <c r="F48" i="71" s="1"/>
  <c r="D35" i="71"/>
  <c r="F47" i="71" s="1"/>
  <c r="K34" i="71"/>
  <c r="M46" i="71" s="1"/>
  <c r="D34" i="71"/>
  <c r="F46" i="71" s="1"/>
  <c r="D33" i="71"/>
  <c r="F45" i="71" s="1"/>
  <c r="D32" i="71"/>
  <c r="F44" i="71" s="1"/>
  <c r="K31" i="71"/>
  <c r="M43" i="71" s="1"/>
  <c r="D31" i="71"/>
  <c r="F43" i="71" s="1"/>
  <c r="D30" i="71"/>
  <c r="F42" i="71" s="1"/>
  <c r="N31" i="71"/>
  <c r="D29" i="71"/>
  <c r="K28" i="71"/>
  <c r="D28" i="71"/>
  <c r="D27" i="71"/>
  <c r="N28" i="71"/>
  <c r="D26" i="71"/>
  <c r="K25" i="71"/>
  <c r="D25" i="71"/>
  <c r="D24" i="71"/>
  <c r="N25" i="71"/>
  <c r="D23" i="71"/>
  <c r="K22" i="71"/>
  <c r="D22" i="71"/>
  <c r="D21" i="71"/>
  <c r="N22" i="71"/>
  <c r="D20" i="71"/>
  <c r="K19" i="71"/>
  <c r="D19" i="71"/>
  <c r="J18" i="71"/>
  <c r="D18" i="71"/>
  <c r="J17" i="71"/>
  <c r="D17" i="71"/>
  <c r="K16" i="71"/>
  <c r="J16" i="71"/>
  <c r="D16" i="71"/>
  <c r="J15" i="71"/>
  <c r="D15" i="71"/>
  <c r="J14" i="71"/>
  <c r="D14" i="71"/>
  <c r="K13" i="71"/>
  <c r="J13" i="71"/>
  <c r="D13" i="71"/>
  <c r="J12" i="71"/>
  <c r="D12" i="71"/>
  <c r="J11" i="71"/>
  <c r="D11" i="71"/>
  <c r="K10" i="71"/>
  <c r="J10" i="71"/>
  <c r="D10" i="71"/>
  <c r="J9" i="71"/>
  <c r="D9" i="71"/>
  <c r="J8" i="71"/>
  <c r="D8" i="71"/>
  <c r="K7" i="71"/>
  <c r="J7" i="71"/>
  <c r="D7" i="71"/>
  <c r="J6" i="71"/>
  <c r="D6" i="71"/>
  <c r="J5" i="71"/>
  <c r="D5" i="71"/>
  <c r="A1" i="71"/>
  <c r="I41" i="70"/>
  <c r="H41" i="70"/>
  <c r="I40" i="70"/>
  <c r="H40" i="70"/>
  <c r="I39" i="70"/>
  <c r="H39" i="70"/>
  <c r="I38" i="70"/>
  <c r="H38" i="70"/>
  <c r="I37" i="70"/>
  <c r="H37" i="70"/>
  <c r="I36" i="70"/>
  <c r="H36" i="70"/>
  <c r="D36" i="70" s="1"/>
  <c r="F48" i="70" s="1"/>
  <c r="I35" i="70"/>
  <c r="H35" i="70"/>
  <c r="I34" i="70"/>
  <c r="H34" i="70"/>
  <c r="I33" i="70"/>
  <c r="H33" i="70"/>
  <c r="D33" i="70" s="1"/>
  <c r="F45" i="70" s="1"/>
  <c r="I32" i="70"/>
  <c r="H32" i="70"/>
  <c r="I31" i="70"/>
  <c r="H31" i="70"/>
  <c r="I30" i="70"/>
  <c r="H30" i="70"/>
  <c r="D30" i="70" s="1"/>
  <c r="I29" i="70"/>
  <c r="H29" i="70"/>
  <c r="I28" i="70"/>
  <c r="H28" i="70"/>
  <c r="I27" i="70"/>
  <c r="H27" i="70"/>
  <c r="I26" i="70"/>
  <c r="H26" i="70"/>
  <c r="D26" i="70" s="1"/>
  <c r="I25" i="70"/>
  <c r="H25" i="70"/>
  <c r="I24" i="70"/>
  <c r="H24" i="70"/>
  <c r="D24" i="70" s="1"/>
  <c r="I23" i="70"/>
  <c r="H23" i="70"/>
  <c r="D23" i="70" s="1"/>
  <c r="I22" i="70"/>
  <c r="H22" i="70"/>
  <c r="I21" i="70"/>
  <c r="H21" i="70"/>
  <c r="I20" i="70"/>
  <c r="H20" i="70"/>
  <c r="D20" i="70" s="1"/>
  <c r="I19" i="70"/>
  <c r="H19" i="70"/>
  <c r="D19" i="70" s="1"/>
  <c r="I18" i="70"/>
  <c r="H18" i="70"/>
  <c r="D18" i="70" s="1"/>
  <c r="I17" i="70"/>
  <c r="H17" i="70"/>
  <c r="D17" i="70" s="1"/>
  <c r="I16" i="70"/>
  <c r="H16" i="70"/>
  <c r="D16" i="70" s="1"/>
  <c r="I15" i="70"/>
  <c r="H15" i="70"/>
  <c r="D15" i="70" s="1"/>
  <c r="I14" i="70"/>
  <c r="H14" i="70"/>
  <c r="I13" i="70"/>
  <c r="H13" i="70"/>
  <c r="I12" i="70"/>
  <c r="H12" i="70"/>
  <c r="D12" i="70" s="1"/>
  <c r="I11" i="70"/>
  <c r="H11" i="70"/>
  <c r="I10" i="70"/>
  <c r="H10" i="70"/>
  <c r="I9" i="70"/>
  <c r="H9" i="70"/>
  <c r="I8" i="70"/>
  <c r="H8" i="70"/>
  <c r="I7" i="70"/>
  <c r="H7" i="70"/>
  <c r="I6" i="70"/>
  <c r="H6" i="70"/>
  <c r="I5" i="70"/>
  <c r="H5" i="70"/>
  <c r="D5" i="70" s="1"/>
  <c r="D41" i="69"/>
  <c r="K40" i="69"/>
  <c r="D40" i="69"/>
  <c r="F52" i="69" s="1"/>
  <c r="D39" i="69"/>
  <c r="F51" i="69" s="1"/>
  <c r="N40" i="69"/>
  <c r="O43" i="69" s="1"/>
  <c r="D38" i="69"/>
  <c r="F50" i="69" s="1"/>
  <c r="K37" i="69"/>
  <c r="M49" i="69" s="1"/>
  <c r="D37" i="69"/>
  <c r="F49" i="69" s="1"/>
  <c r="D36" i="69"/>
  <c r="F48" i="69" s="1"/>
  <c r="N37" i="69"/>
  <c r="D35" i="69"/>
  <c r="F47" i="69" s="1"/>
  <c r="K34" i="69"/>
  <c r="M46" i="69" s="1"/>
  <c r="D34" i="69"/>
  <c r="F46" i="69" s="1"/>
  <c r="D33" i="69"/>
  <c r="F45" i="69" s="1"/>
  <c r="N34" i="69"/>
  <c r="D32" i="69"/>
  <c r="F44" i="69" s="1"/>
  <c r="K31" i="69"/>
  <c r="M43" i="69" s="1"/>
  <c r="D31" i="69"/>
  <c r="F43" i="69" s="1"/>
  <c r="D30" i="69"/>
  <c r="F42" i="69" s="1"/>
  <c r="N31" i="69"/>
  <c r="D29" i="69"/>
  <c r="K28" i="69"/>
  <c r="D28" i="69"/>
  <c r="D27" i="69"/>
  <c r="N28" i="69"/>
  <c r="D26" i="69"/>
  <c r="K25" i="69"/>
  <c r="D25" i="69"/>
  <c r="D24" i="69"/>
  <c r="N25" i="69"/>
  <c r="D23" i="69"/>
  <c r="K22" i="69"/>
  <c r="D22" i="69"/>
  <c r="D21" i="69"/>
  <c r="N22" i="69"/>
  <c r="D20" i="69"/>
  <c r="K19" i="69"/>
  <c r="D19" i="69"/>
  <c r="J18" i="69"/>
  <c r="D18" i="69"/>
  <c r="J17" i="69"/>
  <c r="D17" i="69"/>
  <c r="K16" i="69"/>
  <c r="J16" i="69"/>
  <c r="D16" i="69"/>
  <c r="J15" i="69"/>
  <c r="D15" i="69"/>
  <c r="J14" i="69"/>
  <c r="D14" i="69"/>
  <c r="K13" i="69"/>
  <c r="J13" i="69"/>
  <c r="D13" i="69"/>
  <c r="J12" i="69"/>
  <c r="D12" i="69"/>
  <c r="J11" i="69"/>
  <c r="D11" i="69"/>
  <c r="K10" i="69"/>
  <c r="J10" i="69"/>
  <c r="D10" i="69"/>
  <c r="J9" i="69"/>
  <c r="D9" i="69"/>
  <c r="J8" i="69"/>
  <c r="D8" i="69"/>
  <c r="K7" i="69"/>
  <c r="J7" i="69"/>
  <c r="D7" i="69"/>
  <c r="J6" i="69"/>
  <c r="D6" i="69"/>
  <c r="J5" i="69"/>
  <c r="D5" i="69"/>
  <c r="A1" i="69"/>
  <c r="D41" i="68"/>
  <c r="F53" i="68" s="1"/>
  <c r="K40" i="68"/>
  <c r="M52" i="68" s="1"/>
  <c r="D40" i="68"/>
  <c r="F52" i="68" s="1"/>
  <c r="D39" i="68"/>
  <c r="F51" i="68" s="1"/>
  <c r="N40" i="68"/>
  <c r="O43" i="68" s="1"/>
  <c r="D38" i="68"/>
  <c r="F50" i="68" s="1"/>
  <c r="K37" i="68"/>
  <c r="M49" i="68" s="1"/>
  <c r="D37" i="68"/>
  <c r="F49" i="68" s="1"/>
  <c r="D36" i="68"/>
  <c r="F48" i="68" s="1"/>
  <c r="N37" i="68"/>
  <c r="D35" i="68"/>
  <c r="F47" i="68" s="1"/>
  <c r="K34" i="68"/>
  <c r="M46" i="68" s="1"/>
  <c r="D34" i="68"/>
  <c r="F46" i="68" s="1"/>
  <c r="D33" i="68"/>
  <c r="F45" i="68" s="1"/>
  <c r="N34" i="68"/>
  <c r="D32" i="68"/>
  <c r="K31" i="68"/>
  <c r="M43" i="68" s="1"/>
  <c r="D31" i="68"/>
  <c r="D30" i="68"/>
  <c r="F42" i="68" s="1"/>
  <c r="N31" i="68"/>
  <c r="D29" i="68"/>
  <c r="K28" i="68"/>
  <c r="D28" i="68"/>
  <c r="D27" i="68"/>
  <c r="N28" i="68"/>
  <c r="D26" i="68"/>
  <c r="K25" i="68"/>
  <c r="D25" i="68"/>
  <c r="D24" i="68"/>
  <c r="N25" i="68"/>
  <c r="D23" i="68"/>
  <c r="K22" i="68"/>
  <c r="D22" i="68"/>
  <c r="D21" i="68"/>
  <c r="N22" i="68"/>
  <c r="D20" i="68"/>
  <c r="K19" i="68"/>
  <c r="D19" i="68"/>
  <c r="J18" i="68"/>
  <c r="D18" i="68"/>
  <c r="J17" i="68"/>
  <c r="D17" i="68"/>
  <c r="K16" i="68"/>
  <c r="J16" i="68"/>
  <c r="D16" i="68"/>
  <c r="J15" i="68"/>
  <c r="D15" i="68"/>
  <c r="J14" i="68"/>
  <c r="D14" i="68"/>
  <c r="K13" i="68"/>
  <c r="J13" i="68"/>
  <c r="D13" i="68"/>
  <c r="J12" i="68"/>
  <c r="D12" i="68"/>
  <c r="J11" i="68"/>
  <c r="D11" i="68"/>
  <c r="K10" i="68"/>
  <c r="J10" i="68"/>
  <c r="D10" i="68"/>
  <c r="J9" i="68"/>
  <c r="D9" i="68"/>
  <c r="J8" i="68"/>
  <c r="D8" i="68"/>
  <c r="K7" i="68"/>
  <c r="J7" i="68"/>
  <c r="D7" i="68"/>
  <c r="J6" i="68"/>
  <c r="D6" i="68"/>
  <c r="J5" i="68"/>
  <c r="D5" i="68"/>
  <c r="A1" i="68"/>
  <c r="I41" i="67"/>
  <c r="H41" i="67"/>
  <c r="I40" i="67"/>
  <c r="H40" i="67"/>
  <c r="I39" i="67"/>
  <c r="H39" i="67"/>
  <c r="I38" i="67"/>
  <c r="H38" i="67"/>
  <c r="I37" i="67"/>
  <c r="H37" i="67"/>
  <c r="D37" i="67" s="1"/>
  <c r="F49" i="67" s="1"/>
  <c r="I36" i="67"/>
  <c r="H36" i="67"/>
  <c r="I35" i="67"/>
  <c r="H35" i="67"/>
  <c r="D35" i="67" s="1"/>
  <c r="F47" i="67" s="1"/>
  <c r="I34" i="67"/>
  <c r="H34" i="67"/>
  <c r="I33" i="67"/>
  <c r="H33" i="67"/>
  <c r="I32" i="67"/>
  <c r="H32" i="67"/>
  <c r="I31" i="67"/>
  <c r="H31" i="67"/>
  <c r="D31" i="67" s="1"/>
  <c r="F43" i="67" s="1"/>
  <c r="I30" i="67"/>
  <c r="H30" i="67"/>
  <c r="I29" i="67"/>
  <c r="H29" i="67"/>
  <c r="D29" i="67" s="1"/>
  <c r="I28" i="67"/>
  <c r="H28" i="67"/>
  <c r="I27" i="67"/>
  <c r="H27" i="67"/>
  <c r="I26" i="67"/>
  <c r="H26" i="67"/>
  <c r="D26" i="67" s="1"/>
  <c r="I25" i="67"/>
  <c r="H25" i="67"/>
  <c r="D25" i="67" s="1"/>
  <c r="I24" i="67"/>
  <c r="H24" i="67"/>
  <c r="I23" i="67"/>
  <c r="H23" i="67"/>
  <c r="D23" i="67" s="1"/>
  <c r="I22" i="67"/>
  <c r="H22" i="67"/>
  <c r="I21" i="67"/>
  <c r="H21" i="67"/>
  <c r="I20" i="67"/>
  <c r="H20" i="67"/>
  <c r="D20" i="67" s="1"/>
  <c r="I19" i="67"/>
  <c r="H19" i="67"/>
  <c r="D19" i="67" s="1"/>
  <c r="I18" i="67"/>
  <c r="H18" i="67"/>
  <c r="I17" i="67"/>
  <c r="H17" i="67"/>
  <c r="D17" i="67" s="1"/>
  <c r="I16" i="67"/>
  <c r="H16" i="67"/>
  <c r="I15" i="67"/>
  <c r="H15" i="67"/>
  <c r="D15" i="67" s="1"/>
  <c r="I14" i="67"/>
  <c r="H14" i="67"/>
  <c r="I13" i="67"/>
  <c r="H13" i="67"/>
  <c r="I12" i="67"/>
  <c r="H12" i="67"/>
  <c r="D12" i="67" s="1"/>
  <c r="I11" i="67"/>
  <c r="H11" i="67"/>
  <c r="I10" i="67"/>
  <c r="H10" i="67"/>
  <c r="I9" i="67"/>
  <c r="H9" i="67"/>
  <c r="I8" i="67"/>
  <c r="H8" i="67"/>
  <c r="I7" i="67"/>
  <c r="H7" i="67"/>
  <c r="I6" i="67"/>
  <c r="H6" i="67"/>
  <c r="D6" i="67" s="1"/>
  <c r="I5" i="67"/>
  <c r="H5" i="67"/>
  <c r="A1" i="67"/>
  <c r="D41" i="66"/>
  <c r="K40" i="66"/>
  <c r="M52" i="66" s="1"/>
  <c r="D40" i="66"/>
  <c r="F52" i="66" s="1"/>
  <c r="D39" i="66"/>
  <c r="F51" i="66" s="1"/>
  <c r="N40" i="66"/>
  <c r="O43" i="66" s="1"/>
  <c r="D38" i="66"/>
  <c r="F50" i="66" s="1"/>
  <c r="K37" i="66"/>
  <c r="M49" i="66" s="1"/>
  <c r="D37" i="66"/>
  <c r="F49" i="66" s="1"/>
  <c r="D36" i="66"/>
  <c r="F48" i="66" s="1"/>
  <c r="N37" i="66"/>
  <c r="D35" i="66"/>
  <c r="F47" i="66" s="1"/>
  <c r="K34" i="66"/>
  <c r="M46" i="66" s="1"/>
  <c r="D34" i="66"/>
  <c r="F46" i="66" s="1"/>
  <c r="D33" i="66"/>
  <c r="F45" i="66" s="1"/>
  <c r="N34" i="66"/>
  <c r="D32" i="66"/>
  <c r="K31" i="66"/>
  <c r="D31" i="66"/>
  <c r="D30" i="66"/>
  <c r="N31" i="66"/>
  <c r="D29" i="66"/>
  <c r="K28" i="66"/>
  <c r="D28" i="66"/>
  <c r="D27" i="66"/>
  <c r="N28" i="66"/>
  <c r="D26" i="66"/>
  <c r="K25" i="66"/>
  <c r="D25" i="66"/>
  <c r="D24" i="66"/>
  <c r="N25" i="66"/>
  <c r="D23" i="66"/>
  <c r="K22" i="66"/>
  <c r="D22" i="66"/>
  <c r="D21" i="66"/>
  <c r="N22" i="66"/>
  <c r="D20" i="66"/>
  <c r="K19" i="66"/>
  <c r="D19" i="66"/>
  <c r="J18" i="66"/>
  <c r="D18" i="66"/>
  <c r="J17" i="66"/>
  <c r="D17" i="66"/>
  <c r="K16" i="66"/>
  <c r="J16" i="66"/>
  <c r="D16" i="66"/>
  <c r="J15" i="66"/>
  <c r="D15" i="66"/>
  <c r="J14" i="66"/>
  <c r="D14" i="66"/>
  <c r="K13" i="66"/>
  <c r="J13" i="66"/>
  <c r="D13" i="66"/>
  <c r="J12" i="66"/>
  <c r="D12" i="66"/>
  <c r="J11" i="66"/>
  <c r="D11" i="66"/>
  <c r="K10" i="66"/>
  <c r="J10" i="66"/>
  <c r="D10" i="66"/>
  <c r="J9" i="66"/>
  <c r="D9" i="66"/>
  <c r="J8" i="66"/>
  <c r="D8" i="66"/>
  <c r="K7" i="66"/>
  <c r="J7" i="66"/>
  <c r="D7" i="66"/>
  <c r="J6" i="66"/>
  <c r="D6" i="66"/>
  <c r="J5" i="66"/>
  <c r="D5" i="66"/>
  <c r="A1" i="66"/>
  <c r="D41" i="65"/>
  <c r="F53" i="65" s="1"/>
  <c r="K40" i="65"/>
  <c r="N40" i="65"/>
  <c r="O43" i="65" s="1"/>
  <c r="D40" i="65"/>
  <c r="F52" i="65" s="1"/>
  <c r="D39" i="65"/>
  <c r="F51" i="65" s="1"/>
  <c r="D38" i="65"/>
  <c r="F50" i="65" s="1"/>
  <c r="K37" i="65"/>
  <c r="M49" i="65" s="1"/>
  <c r="N37" i="65"/>
  <c r="D37" i="65"/>
  <c r="F49" i="65" s="1"/>
  <c r="D36" i="65"/>
  <c r="F48" i="65" s="1"/>
  <c r="D35" i="65"/>
  <c r="F47" i="65" s="1"/>
  <c r="K34" i="65"/>
  <c r="M46" i="65" s="1"/>
  <c r="N34" i="65"/>
  <c r="D34" i="65"/>
  <c r="F46" i="65" s="1"/>
  <c r="D33" i="65"/>
  <c r="D32" i="65"/>
  <c r="F44" i="65" s="1"/>
  <c r="K31" i="65"/>
  <c r="M43" i="65" s="1"/>
  <c r="N31" i="65"/>
  <c r="D31" i="65"/>
  <c r="F43" i="65" s="1"/>
  <c r="D30" i="65"/>
  <c r="D29" i="65"/>
  <c r="K28" i="65"/>
  <c r="N28" i="65"/>
  <c r="D28" i="65"/>
  <c r="D27" i="65"/>
  <c r="D26" i="65"/>
  <c r="K25" i="65"/>
  <c r="N25" i="65"/>
  <c r="D25" i="65"/>
  <c r="D24" i="65"/>
  <c r="D23" i="65"/>
  <c r="K22" i="65"/>
  <c r="N22" i="65"/>
  <c r="D22" i="65"/>
  <c r="D21" i="65"/>
  <c r="D20" i="65"/>
  <c r="K19" i="65"/>
  <c r="D19" i="65"/>
  <c r="J18" i="65"/>
  <c r="D18" i="65"/>
  <c r="J17" i="65"/>
  <c r="D17" i="65"/>
  <c r="K16" i="65"/>
  <c r="J16" i="65"/>
  <c r="D16" i="65"/>
  <c r="J15" i="65"/>
  <c r="D15" i="65"/>
  <c r="J14" i="65"/>
  <c r="D14" i="65"/>
  <c r="K13" i="65"/>
  <c r="J13" i="65"/>
  <c r="D13" i="65"/>
  <c r="J12" i="65"/>
  <c r="D12" i="65"/>
  <c r="J11" i="65"/>
  <c r="D11" i="65"/>
  <c r="K10" i="65"/>
  <c r="J10" i="65"/>
  <c r="D10" i="65"/>
  <c r="J9" i="65"/>
  <c r="D9" i="65"/>
  <c r="J8" i="65"/>
  <c r="D8" i="65"/>
  <c r="K7" i="65"/>
  <c r="J7" i="65"/>
  <c r="D7" i="65"/>
  <c r="J6" i="65"/>
  <c r="D6" i="65"/>
  <c r="J5" i="65"/>
  <c r="D5" i="65"/>
  <c r="A1" i="65"/>
  <c r="I41" i="64"/>
  <c r="H41" i="64"/>
  <c r="I40" i="64"/>
  <c r="H40" i="64"/>
  <c r="I39" i="64"/>
  <c r="H39" i="64"/>
  <c r="I38" i="64"/>
  <c r="H38" i="64"/>
  <c r="I37" i="64"/>
  <c r="H37" i="64"/>
  <c r="I36" i="64"/>
  <c r="H36" i="64"/>
  <c r="I35" i="64"/>
  <c r="H35" i="64"/>
  <c r="I34" i="64"/>
  <c r="H34" i="64"/>
  <c r="D34" i="64" s="1"/>
  <c r="F46" i="64" s="1"/>
  <c r="I33" i="64"/>
  <c r="H33" i="64"/>
  <c r="I32" i="64"/>
  <c r="H32" i="64"/>
  <c r="I31" i="64"/>
  <c r="H31" i="64"/>
  <c r="I30" i="64"/>
  <c r="H30" i="64"/>
  <c r="I29" i="64"/>
  <c r="H29" i="64"/>
  <c r="D29" i="64" s="1"/>
  <c r="I28" i="64"/>
  <c r="H28" i="64"/>
  <c r="D28" i="64" s="1"/>
  <c r="I27" i="64"/>
  <c r="H27" i="64"/>
  <c r="I26" i="64"/>
  <c r="H26" i="64"/>
  <c r="I25" i="64"/>
  <c r="H25" i="64"/>
  <c r="D25" i="64" s="1"/>
  <c r="I24" i="64"/>
  <c r="H24" i="64"/>
  <c r="I23" i="64"/>
  <c r="H23" i="64"/>
  <c r="D23" i="64" s="1"/>
  <c r="I22" i="64"/>
  <c r="H22" i="64"/>
  <c r="I21" i="64"/>
  <c r="H21" i="64"/>
  <c r="I20" i="64"/>
  <c r="H20" i="64"/>
  <c r="I19" i="64"/>
  <c r="H19" i="64"/>
  <c r="I18" i="64"/>
  <c r="H18" i="64"/>
  <c r="I17" i="64"/>
  <c r="H17" i="64"/>
  <c r="I16" i="64"/>
  <c r="H16" i="64"/>
  <c r="I15" i="64"/>
  <c r="H15" i="64"/>
  <c r="D15" i="64" s="1"/>
  <c r="I14" i="64"/>
  <c r="H14" i="64"/>
  <c r="I13" i="64"/>
  <c r="H13" i="64"/>
  <c r="D13" i="64" s="1"/>
  <c r="I12" i="64"/>
  <c r="H12" i="64"/>
  <c r="I11" i="64"/>
  <c r="H11" i="64"/>
  <c r="D11" i="64" s="1"/>
  <c r="I10" i="64"/>
  <c r="H10" i="64"/>
  <c r="I9" i="64"/>
  <c r="H9" i="64"/>
  <c r="D9" i="64" s="1"/>
  <c r="I8" i="64"/>
  <c r="H8" i="64"/>
  <c r="I7" i="64"/>
  <c r="H7" i="64"/>
  <c r="D7" i="64" s="1"/>
  <c r="I6" i="64"/>
  <c r="H6" i="64"/>
  <c r="D6" i="64" s="1"/>
  <c r="I5" i="64"/>
  <c r="H5" i="64"/>
  <c r="D5" i="64" s="1"/>
  <c r="A1" i="64"/>
  <c r="D41" i="63"/>
  <c r="K40" i="63"/>
  <c r="N40" i="63"/>
  <c r="O43" i="63" s="1"/>
  <c r="D40" i="63"/>
  <c r="F52" i="63" s="1"/>
  <c r="D39" i="63"/>
  <c r="F51" i="63" s="1"/>
  <c r="D38" i="63"/>
  <c r="F50" i="63" s="1"/>
  <c r="K37" i="63"/>
  <c r="M49" i="63" s="1"/>
  <c r="N37" i="63"/>
  <c r="D37" i="63"/>
  <c r="F49" i="63" s="1"/>
  <c r="D36" i="63"/>
  <c r="F48" i="63" s="1"/>
  <c r="D35" i="63"/>
  <c r="F47" i="63" s="1"/>
  <c r="K34" i="63"/>
  <c r="M46" i="63" s="1"/>
  <c r="N34" i="63"/>
  <c r="D34" i="63"/>
  <c r="F46" i="63" s="1"/>
  <c r="D33" i="63"/>
  <c r="F45" i="63" s="1"/>
  <c r="D32" i="63"/>
  <c r="F44" i="63" s="1"/>
  <c r="K31" i="63"/>
  <c r="M43" i="63" s="1"/>
  <c r="N31" i="63"/>
  <c r="D31" i="63"/>
  <c r="F43" i="63" s="1"/>
  <c r="D30" i="63"/>
  <c r="D29" i="63"/>
  <c r="K28" i="63"/>
  <c r="N28" i="63"/>
  <c r="D28" i="63"/>
  <c r="D27" i="63"/>
  <c r="D26" i="63"/>
  <c r="K25" i="63"/>
  <c r="N25" i="63"/>
  <c r="D25" i="63"/>
  <c r="D24" i="63"/>
  <c r="D23" i="63"/>
  <c r="K22" i="63"/>
  <c r="N22" i="63"/>
  <c r="D22" i="63"/>
  <c r="D21" i="63"/>
  <c r="D20" i="63"/>
  <c r="K19" i="63"/>
  <c r="D19" i="63"/>
  <c r="J18" i="63"/>
  <c r="D18" i="63"/>
  <c r="J17" i="63"/>
  <c r="D17" i="63"/>
  <c r="K16" i="63"/>
  <c r="J16" i="63"/>
  <c r="D16" i="63"/>
  <c r="J15" i="63"/>
  <c r="D15" i="63"/>
  <c r="J14" i="63"/>
  <c r="D14" i="63"/>
  <c r="K13" i="63"/>
  <c r="J13" i="63"/>
  <c r="D13" i="63"/>
  <c r="J12" i="63"/>
  <c r="D12" i="63"/>
  <c r="J11" i="63"/>
  <c r="D11" i="63"/>
  <c r="K10" i="63"/>
  <c r="J10" i="63"/>
  <c r="D10" i="63"/>
  <c r="J9" i="63"/>
  <c r="D9" i="63"/>
  <c r="J8" i="63"/>
  <c r="D8" i="63"/>
  <c r="K7" i="63"/>
  <c r="J7" i="63"/>
  <c r="D7" i="63"/>
  <c r="J6" i="63"/>
  <c r="D6" i="63"/>
  <c r="J5" i="63"/>
  <c r="D5" i="63"/>
  <c r="A1" i="63"/>
  <c r="D41" i="62"/>
  <c r="K40" i="62"/>
  <c r="D40" i="62"/>
  <c r="F52" i="62" s="1"/>
  <c r="D39" i="62"/>
  <c r="F51" i="62" s="1"/>
  <c r="N40" i="62"/>
  <c r="O43" i="62" s="1"/>
  <c r="D38" i="62"/>
  <c r="F50" i="62" s="1"/>
  <c r="K37" i="62"/>
  <c r="M49" i="62" s="1"/>
  <c r="D37" i="62"/>
  <c r="F49" i="62" s="1"/>
  <c r="D36" i="62"/>
  <c r="F48" i="62" s="1"/>
  <c r="N37" i="62"/>
  <c r="D35" i="62"/>
  <c r="F47" i="62" s="1"/>
  <c r="K34" i="62"/>
  <c r="M46" i="62" s="1"/>
  <c r="D34" i="62"/>
  <c r="F46" i="62" s="1"/>
  <c r="D33" i="62"/>
  <c r="F45" i="62" s="1"/>
  <c r="N34" i="62"/>
  <c r="D32" i="62"/>
  <c r="F44" i="62" s="1"/>
  <c r="K31" i="62"/>
  <c r="M43" i="62" s="1"/>
  <c r="D31" i="62"/>
  <c r="F43" i="62" s="1"/>
  <c r="D30" i="62"/>
  <c r="F42" i="62" s="1"/>
  <c r="N31" i="62"/>
  <c r="D29" i="62"/>
  <c r="K28" i="62"/>
  <c r="D28" i="62"/>
  <c r="D27" i="62"/>
  <c r="N28" i="62"/>
  <c r="D26" i="62"/>
  <c r="K25" i="62"/>
  <c r="D25" i="62"/>
  <c r="D24" i="62"/>
  <c r="N25" i="62"/>
  <c r="D23" i="62"/>
  <c r="K22" i="62"/>
  <c r="D22" i="62"/>
  <c r="D21" i="62"/>
  <c r="N22" i="62"/>
  <c r="D20" i="62"/>
  <c r="K19" i="62"/>
  <c r="D19" i="62"/>
  <c r="J18" i="62"/>
  <c r="D18" i="62"/>
  <c r="J17" i="62"/>
  <c r="D17" i="62"/>
  <c r="K16" i="62"/>
  <c r="J16" i="62"/>
  <c r="D16" i="62"/>
  <c r="J15" i="62"/>
  <c r="D15" i="62"/>
  <c r="J14" i="62"/>
  <c r="D14" i="62"/>
  <c r="K13" i="62"/>
  <c r="J13" i="62"/>
  <c r="D13" i="62"/>
  <c r="J12" i="62"/>
  <c r="D12" i="62"/>
  <c r="J11" i="62"/>
  <c r="D11" i="62"/>
  <c r="K10" i="62"/>
  <c r="J10" i="62"/>
  <c r="D10" i="62"/>
  <c r="J9" i="62"/>
  <c r="D9" i="62"/>
  <c r="J8" i="62"/>
  <c r="D8" i="62"/>
  <c r="K7" i="62"/>
  <c r="J7" i="62"/>
  <c r="D7" i="62"/>
  <c r="J6" i="62"/>
  <c r="D6" i="62"/>
  <c r="J5" i="62"/>
  <c r="D5" i="62"/>
  <c r="D41" i="61"/>
  <c r="K40" i="61"/>
  <c r="D40" i="61"/>
  <c r="F52" i="61" s="1"/>
  <c r="D39" i="61"/>
  <c r="F51" i="61" s="1"/>
  <c r="N40" i="61"/>
  <c r="O43" i="61" s="1"/>
  <c r="D38" i="61"/>
  <c r="F50" i="61" s="1"/>
  <c r="K37" i="61"/>
  <c r="M49" i="61" s="1"/>
  <c r="D37" i="61"/>
  <c r="F49" i="61" s="1"/>
  <c r="D36" i="61"/>
  <c r="F48" i="61" s="1"/>
  <c r="N37" i="61"/>
  <c r="D35" i="61"/>
  <c r="F47" i="61" s="1"/>
  <c r="K34" i="61"/>
  <c r="M46" i="61" s="1"/>
  <c r="D34" i="61"/>
  <c r="F46" i="61" s="1"/>
  <c r="D33" i="61"/>
  <c r="F45" i="61" s="1"/>
  <c r="N34" i="61"/>
  <c r="D32" i="61"/>
  <c r="F44" i="61" s="1"/>
  <c r="K31" i="61"/>
  <c r="M43" i="61" s="1"/>
  <c r="D31" i="61"/>
  <c r="F43" i="61" s="1"/>
  <c r="D30" i="61"/>
  <c r="F42" i="61" s="1"/>
  <c r="N31" i="61"/>
  <c r="D29" i="61"/>
  <c r="K28" i="61"/>
  <c r="D28" i="61"/>
  <c r="D27" i="61"/>
  <c r="N28" i="61"/>
  <c r="D26" i="61"/>
  <c r="K25" i="61"/>
  <c r="D25" i="61"/>
  <c r="D24" i="61"/>
  <c r="N25" i="61"/>
  <c r="D23" i="61"/>
  <c r="K22" i="61"/>
  <c r="D22" i="61"/>
  <c r="D21" i="61"/>
  <c r="N22" i="61"/>
  <c r="D20" i="61"/>
  <c r="K19" i="61"/>
  <c r="D19" i="61"/>
  <c r="J18" i="61"/>
  <c r="D18" i="61"/>
  <c r="J17" i="61"/>
  <c r="D17" i="61"/>
  <c r="K16" i="61"/>
  <c r="J16" i="61"/>
  <c r="D16" i="61"/>
  <c r="J15" i="61"/>
  <c r="D15" i="61"/>
  <c r="J14" i="61"/>
  <c r="D14" i="61"/>
  <c r="K13" i="61"/>
  <c r="J13" i="61"/>
  <c r="D13" i="61"/>
  <c r="J12" i="61"/>
  <c r="D12" i="61"/>
  <c r="J11" i="61"/>
  <c r="D11" i="61"/>
  <c r="K10" i="61"/>
  <c r="J10" i="61"/>
  <c r="D10" i="61"/>
  <c r="J9" i="61"/>
  <c r="D9" i="61"/>
  <c r="J8" i="61"/>
  <c r="D8" i="61"/>
  <c r="K7" i="61"/>
  <c r="J7" i="61"/>
  <c r="D7" i="61"/>
  <c r="J6" i="61"/>
  <c r="D6" i="61"/>
  <c r="J5" i="61"/>
  <c r="D5" i="61"/>
  <c r="D41" i="60"/>
  <c r="K40" i="60"/>
  <c r="D40" i="60"/>
  <c r="F52" i="60" s="1"/>
  <c r="D39" i="60"/>
  <c r="F51" i="60" s="1"/>
  <c r="N40" i="60"/>
  <c r="O43" i="60" s="1"/>
  <c r="D38" i="60"/>
  <c r="F50" i="60" s="1"/>
  <c r="K37" i="60"/>
  <c r="M49" i="60" s="1"/>
  <c r="D37" i="60"/>
  <c r="F49" i="60" s="1"/>
  <c r="D36" i="60"/>
  <c r="F48" i="60" s="1"/>
  <c r="N37" i="60"/>
  <c r="D35" i="60"/>
  <c r="F47" i="60" s="1"/>
  <c r="K34" i="60"/>
  <c r="M46" i="60" s="1"/>
  <c r="D34" i="60"/>
  <c r="F46" i="60" s="1"/>
  <c r="D33" i="60"/>
  <c r="F45" i="60" s="1"/>
  <c r="N34" i="60"/>
  <c r="D32" i="60"/>
  <c r="F44" i="60" s="1"/>
  <c r="K31" i="60"/>
  <c r="M43" i="60" s="1"/>
  <c r="D31" i="60"/>
  <c r="F43" i="60" s="1"/>
  <c r="D30" i="60"/>
  <c r="N31" i="60"/>
  <c r="D29" i="60"/>
  <c r="K28" i="60"/>
  <c r="D28" i="60"/>
  <c r="D27" i="60"/>
  <c r="N28" i="60"/>
  <c r="D26" i="60"/>
  <c r="K25" i="60"/>
  <c r="D25" i="60"/>
  <c r="D24" i="60"/>
  <c r="N25" i="60"/>
  <c r="D23" i="60"/>
  <c r="K22" i="60"/>
  <c r="D22" i="60"/>
  <c r="D21" i="60"/>
  <c r="N22" i="60"/>
  <c r="D20" i="60"/>
  <c r="K19" i="60"/>
  <c r="D19" i="60"/>
  <c r="J18" i="60"/>
  <c r="D18" i="60"/>
  <c r="J17" i="60"/>
  <c r="D17" i="60"/>
  <c r="K16" i="60"/>
  <c r="J16" i="60"/>
  <c r="D16" i="60"/>
  <c r="J15" i="60"/>
  <c r="D15" i="60"/>
  <c r="J14" i="60"/>
  <c r="D14" i="60"/>
  <c r="K13" i="60"/>
  <c r="J13" i="60"/>
  <c r="D13" i="60"/>
  <c r="J12" i="60"/>
  <c r="D12" i="60"/>
  <c r="J11" i="60"/>
  <c r="D11" i="60"/>
  <c r="K10" i="60"/>
  <c r="J10" i="60"/>
  <c r="D10" i="60"/>
  <c r="J9" i="60"/>
  <c r="D9" i="60"/>
  <c r="J8" i="60"/>
  <c r="D8" i="60"/>
  <c r="K7" i="60"/>
  <c r="J7" i="60"/>
  <c r="D7" i="60"/>
  <c r="J6" i="60"/>
  <c r="D6" i="60"/>
  <c r="J5" i="60"/>
  <c r="D5" i="60"/>
  <c r="D41" i="59"/>
  <c r="K40" i="59"/>
  <c r="D40" i="59"/>
  <c r="F52" i="59" s="1"/>
  <c r="D39" i="59"/>
  <c r="F51" i="59" s="1"/>
  <c r="N40" i="59"/>
  <c r="O43" i="59" s="1"/>
  <c r="D38" i="59"/>
  <c r="F50" i="59" s="1"/>
  <c r="K37" i="59"/>
  <c r="M49" i="59" s="1"/>
  <c r="D37" i="59"/>
  <c r="F49" i="59" s="1"/>
  <c r="D36" i="59"/>
  <c r="F48" i="59" s="1"/>
  <c r="N37" i="59"/>
  <c r="D35" i="59"/>
  <c r="F47" i="59" s="1"/>
  <c r="K34" i="59"/>
  <c r="M46" i="59" s="1"/>
  <c r="D34" i="59"/>
  <c r="F46" i="59" s="1"/>
  <c r="D33" i="59"/>
  <c r="F45" i="59" s="1"/>
  <c r="N34" i="59"/>
  <c r="D32" i="59"/>
  <c r="F44" i="59" s="1"/>
  <c r="K31" i="59"/>
  <c r="M43" i="59" s="1"/>
  <c r="D31" i="59"/>
  <c r="F43" i="59" s="1"/>
  <c r="D30" i="59"/>
  <c r="F42" i="59" s="1"/>
  <c r="N31" i="59"/>
  <c r="D29" i="59"/>
  <c r="K28" i="59"/>
  <c r="D28" i="59"/>
  <c r="D27" i="59"/>
  <c r="N28" i="59"/>
  <c r="D26" i="59"/>
  <c r="K25" i="59"/>
  <c r="D25" i="59"/>
  <c r="D24" i="59"/>
  <c r="N25" i="59"/>
  <c r="D23" i="59"/>
  <c r="K22" i="59"/>
  <c r="D22" i="59"/>
  <c r="D21" i="59"/>
  <c r="N22" i="59"/>
  <c r="D20" i="59"/>
  <c r="K19" i="59"/>
  <c r="D19" i="59"/>
  <c r="J18" i="59"/>
  <c r="D18" i="59"/>
  <c r="J17" i="59"/>
  <c r="D17" i="59"/>
  <c r="K16" i="59"/>
  <c r="J16" i="59"/>
  <c r="D16" i="59"/>
  <c r="J15" i="59"/>
  <c r="D15" i="59"/>
  <c r="J14" i="59"/>
  <c r="D14" i="59"/>
  <c r="K13" i="59"/>
  <c r="J13" i="59"/>
  <c r="D13" i="59"/>
  <c r="J12" i="59"/>
  <c r="D12" i="59"/>
  <c r="J11" i="59"/>
  <c r="D11" i="59"/>
  <c r="K10" i="59"/>
  <c r="J10" i="59"/>
  <c r="D10" i="59"/>
  <c r="J9" i="59"/>
  <c r="D9" i="59"/>
  <c r="J8" i="59"/>
  <c r="D8" i="59"/>
  <c r="K7" i="59"/>
  <c r="J7" i="59"/>
  <c r="D7" i="59"/>
  <c r="J6" i="59"/>
  <c r="D6" i="59"/>
  <c r="J5" i="59"/>
  <c r="D5" i="59"/>
  <c r="A1" i="59"/>
  <c r="D41" i="58"/>
  <c r="K40" i="58"/>
  <c r="D40" i="58"/>
  <c r="F52" i="58" s="1"/>
  <c r="D39" i="58"/>
  <c r="F51" i="58" s="1"/>
  <c r="N40" i="58"/>
  <c r="O43" i="58" s="1"/>
  <c r="D38" i="58"/>
  <c r="F50" i="58" s="1"/>
  <c r="K37" i="58"/>
  <c r="M49" i="58" s="1"/>
  <c r="D37" i="58"/>
  <c r="F49" i="58" s="1"/>
  <c r="D36" i="58"/>
  <c r="F48" i="58" s="1"/>
  <c r="N37" i="58"/>
  <c r="D35" i="58"/>
  <c r="F47" i="58" s="1"/>
  <c r="K34" i="58"/>
  <c r="M46" i="58" s="1"/>
  <c r="D34" i="58"/>
  <c r="F46" i="58" s="1"/>
  <c r="D33" i="58"/>
  <c r="F45" i="58" s="1"/>
  <c r="N34" i="58"/>
  <c r="D32" i="58"/>
  <c r="F44" i="58" s="1"/>
  <c r="K31" i="58"/>
  <c r="M43" i="58" s="1"/>
  <c r="D31" i="58"/>
  <c r="F43" i="58" s="1"/>
  <c r="D30" i="58"/>
  <c r="F42" i="58" s="1"/>
  <c r="N31" i="58"/>
  <c r="D29" i="58"/>
  <c r="K28" i="58"/>
  <c r="D28" i="58"/>
  <c r="D27" i="58"/>
  <c r="N28" i="58"/>
  <c r="D26" i="58"/>
  <c r="K25" i="58"/>
  <c r="D25" i="58"/>
  <c r="D24" i="58"/>
  <c r="N25" i="58"/>
  <c r="D23" i="58"/>
  <c r="K22" i="58"/>
  <c r="D22" i="58"/>
  <c r="D21" i="58"/>
  <c r="N22" i="58"/>
  <c r="D20" i="58"/>
  <c r="K19" i="58"/>
  <c r="D19" i="58"/>
  <c r="J18" i="58"/>
  <c r="D18" i="58"/>
  <c r="J17" i="58"/>
  <c r="D17" i="58"/>
  <c r="K16" i="58"/>
  <c r="J16" i="58"/>
  <c r="D16" i="58"/>
  <c r="J15" i="58"/>
  <c r="D15" i="58"/>
  <c r="J14" i="58"/>
  <c r="D14" i="58"/>
  <c r="K13" i="58"/>
  <c r="J13" i="58"/>
  <c r="D13" i="58"/>
  <c r="J12" i="58"/>
  <c r="D12" i="58"/>
  <c r="J11" i="58"/>
  <c r="D11" i="58"/>
  <c r="K10" i="58"/>
  <c r="J10" i="58"/>
  <c r="D10" i="58"/>
  <c r="J9" i="58"/>
  <c r="D9" i="58"/>
  <c r="J8" i="58"/>
  <c r="D8" i="58"/>
  <c r="K7" i="58"/>
  <c r="J7" i="58"/>
  <c r="D7" i="58"/>
  <c r="J6" i="58"/>
  <c r="D6" i="58"/>
  <c r="J5" i="58"/>
  <c r="D5" i="58"/>
  <c r="A1" i="58"/>
  <c r="I41" i="57"/>
  <c r="H41" i="57"/>
  <c r="I40" i="57"/>
  <c r="H40" i="57"/>
  <c r="I39" i="57"/>
  <c r="H39" i="57"/>
  <c r="I38" i="57"/>
  <c r="H38" i="57"/>
  <c r="I37" i="57"/>
  <c r="H37" i="57"/>
  <c r="D37" i="57" s="1"/>
  <c r="F49" i="57" s="1"/>
  <c r="I36" i="57"/>
  <c r="H36" i="57"/>
  <c r="I35" i="57"/>
  <c r="H35" i="57"/>
  <c r="I34" i="57"/>
  <c r="H34" i="57"/>
  <c r="D34" i="57" s="1"/>
  <c r="F46" i="57" s="1"/>
  <c r="I33" i="57"/>
  <c r="H33" i="57"/>
  <c r="I32" i="57"/>
  <c r="H32" i="57"/>
  <c r="I31" i="57"/>
  <c r="H31" i="57"/>
  <c r="D31" i="57" s="1"/>
  <c r="F43" i="57" s="1"/>
  <c r="I30" i="57"/>
  <c r="H30" i="57"/>
  <c r="I29" i="57"/>
  <c r="H29" i="57"/>
  <c r="I28" i="57"/>
  <c r="H28" i="57"/>
  <c r="I27" i="57"/>
  <c r="H27" i="57"/>
  <c r="I26" i="57"/>
  <c r="H26" i="57"/>
  <c r="D26" i="57" s="1"/>
  <c r="I25" i="57"/>
  <c r="H25" i="57"/>
  <c r="I24" i="57"/>
  <c r="H24" i="57"/>
  <c r="I23" i="57"/>
  <c r="H23" i="57"/>
  <c r="I22" i="57"/>
  <c r="H22" i="57"/>
  <c r="D22" i="57" s="1"/>
  <c r="I21" i="57"/>
  <c r="H21" i="57"/>
  <c r="I20" i="57"/>
  <c r="H20" i="57"/>
  <c r="I19" i="57"/>
  <c r="H19" i="57"/>
  <c r="I18" i="57"/>
  <c r="H18" i="57"/>
  <c r="D18" i="57" s="1"/>
  <c r="I17" i="57"/>
  <c r="H17" i="57"/>
  <c r="I16" i="57"/>
  <c r="H16" i="57"/>
  <c r="D16" i="57" s="1"/>
  <c r="I15" i="57"/>
  <c r="H15" i="57"/>
  <c r="I14" i="57"/>
  <c r="H14" i="57"/>
  <c r="I13" i="57"/>
  <c r="H13" i="57"/>
  <c r="D13" i="57" s="1"/>
  <c r="I12" i="57"/>
  <c r="H12" i="57"/>
  <c r="I11" i="57"/>
  <c r="H11" i="57"/>
  <c r="D11" i="57" s="1"/>
  <c r="I10" i="57"/>
  <c r="H10" i="57"/>
  <c r="I9" i="57"/>
  <c r="H9" i="57"/>
  <c r="I8" i="57"/>
  <c r="H8" i="57"/>
  <c r="I7" i="57"/>
  <c r="H7" i="57"/>
  <c r="I6" i="57"/>
  <c r="H6" i="57"/>
  <c r="D6" i="57" s="1"/>
  <c r="I5" i="57"/>
  <c r="H5" i="57"/>
  <c r="D5" i="57" s="1"/>
  <c r="A1" i="57"/>
  <c r="D41" i="56"/>
  <c r="N40" i="56"/>
  <c r="O43" i="56" s="1"/>
  <c r="L40" i="56"/>
  <c r="D40" i="56"/>
  <c r="F52" i="56" s="1"/>
  <c r="D39" i="56"/>
  <c r="F51" i="56" s="1"/>
  <c r="D38" i="56"/>
  <c r="F50" i="56" s="1"/>
  <c r="N37" i="56"/>
  <c r="L37" i="56"/>
  <c r="D37" i="56"/>
  <c r="F49" i="56" s="1"/>
  <c r="D36" i="56"/>
  <c r="F48" i="56" s="1"/>
  <c r="D35" i="56"/>
  <c r="F47" i="56" s="1"/>
  <c r="N34" i="56"/>
  <c r="L34" i="56"/>
  <c r="D34" i="56"/>
  <c r="D33" i="56"/>
  <c r="F45" i="56" s="1"/>
  <c r="D32" i="56"/>
  <c r="N31" i="56"/>
  <c r="D31" i="56"/>
  <c r="D30" i="56"/>
  <c r="F42" i="56" s="1"/>
  <c r="D29" i="56"/>
  <c r="K28" i="56"/>
  <c r="M40" i="56" s="1"/>
  <c r="D28" i="56"/>
  <c r="D27" i="56"/>
  <c r="N28" i="56"/>
  <c r="D26" i="56"/>
  <c r="K25" i="56"/>
  <c r="M37" i="56" s="1"/>
  <c r="D25" i="56"/>
  <c r="D24" i="56"/>
  <c r="N25" i="56"/>
  <c r="D23" i="56"/>
  <c r="K22" i="56"/>
  <c r="M34" i="56" s="1"/>
  <c r="D22" i="56"/>
  <c r="D21" i="56"/>
  <c r="N22" i="56"/>
  <c r="D20" i="56"/>
  <c r="K19" i="56"/>
  <c r="M31" i="56" s="1"/>
  <c r="D19" i="56"/>
  <c r="J18" i="56"/>
  <c r="D18" i="56"/>
  <c r="J17" i="56"/>
  <c r="D17" i="56"/>
  <c r="K16" i="56"/>
  <c r="J16" i="56"/>
  <c r="D16" i="56"/>
  <c r="J15" i="56"/>
  <c r="D15" i="56"/>
  <c r="J14" i="56"/>
  <c r="D14" i="56"/>
  <c r="K13" i="56"/>
  <c r="J13" i="56"/>
  <c r="D13" i="56"/>
  <c r="J12" i="56"/>
  <c r="D12" i="56"/>
  <c r="J11" i="56"/>
  <c r="D11" i="56"/>
  <c r="K10" i="56"/>
  <c r="J10" i="56"/>
  <c r="D10" i="56"/>
  <c r="J9" i="56"/>
  <c r="D9" i="56"/>
  <c r="J8" i="56"/>
  <c r="D8" i="56"/>
  <c r="K7" i="56"/>
  <c r="J7" i="56"/>
  <c r="D7" i="56"/>
  <c r="J6" i="56"/>
  <c r="D6" i="56"/>
  <c r="J5" i="56"/>
  <c r="D5" i="56"/>
  <c r="A1" i="56"/>
  <c r="D41" i="55"/>
  <c r="N40" i="55"/>
  <c r="O43" i="55" s="1"/>
  <c r="K40" i="55"/>
  <c r="D40" i="55"/>
  <c r="F52" i="55" s="1"/>
  <c r="D39" i="55"/>
  <c r="F51" i="55" s="1"/>
  <c r="D38" i="55"/>
  <c r="F50" i="55" s="1"/>
  <c r="N37" i="55"/>
  <c r="K37" i="55"/>
  <c r="M49" i="55" s="1"/>
  <c r="D37" i="55"/>
  <c r="F49" i="55" s="1"/>
  <c r="D36" i="55"/>
  <c r="F48" i="55" s="1"/>
  <c r="D35" i="55"/>
  <c r="F47" i="55" s="1"/>
  <c r="N34" i="55"/>
  <c r="K34" i="55"/>
  <c r="M46" i="55" s="1"/>
  <c r="D34" i="55"/>
  <c r="F46" i="55" s="1"/>
  <c r="D33" i="55"/>
  <c r="F45" i="55" s="1"/>
  <c r="D32" i="55"/>
  <c r="F44" i="55" s="1"/>
  <c r="N31" i="55"/>
  <c r="K31" i="55"/>
  <c r="M43" i="55" s="1"/>
  <c r="D31" i="55"/>
  <c r="D30" i="55"/>
  <c r="F42" i="55" s="1"/>
  <c r="D29" i="55"/>
  <c r="K28" i="55"/>
  <c r="D28" i="55"/>
  <c r="D27" i="55"/>
  <c r="N28" i="55"/>
  <c r="D26" i="55"/>
  <c r="K25" i="55"/>
  <c r="D25" i="55"/>
  <c r="D24" i="55"/>
  <c r="N25" i="55"/>
  <c r="D23" i="55"/>
  <c r="K22" i="55"/>
  <c r="D22" i="55"/>
  <c r="D21" i="55"/>
  <c r="N22" i="55"/>
  <c r="D20" i="55"/>
  <c r="K19" i="55"/>
  <c r="D19" i="55"/>
  <c r="J18" i="55"/>
  <c r="D18" i="55"/>
  <c r="J17" i="55"/>
  <c r="D17" i="55"/>
  <c r="K16" i="55"/>
  <c r="J16" i="55"/>
  <c r="D16" i="55"/>
  <c r="J15" i="55"/>
  <c r="D15" i="55"/>
  <c r="J14" i="55"/>
  <c r="D14" i="55"/>
  <c r="K13" i="55"/>
  <c r="J13" i="55"/>
  <c r="D13" i="55"/>
  <c r="J12" i="55"/>
  <c r="D12" i="55"/>
  <c r="J11" i="55"/>
  <c r="D11" i="55"/>
  <c r="K10" i="55"/>
  <c r="J10" i="55"/>
  <c r="D10" i="55"/>
  <c r="J9" i="55"/>
  <c r="D9" i="55"/>
  <c r="J8" i="55"/>
  <c r="D8" i="55"/>
  <c r="K7" i="55"/>
  <c r="J7" i="55"/>
  <c r="D7" i="55"/>
  <c r="J6" i="55"/>
  <c r="D6" i="55"/>
  <c r="J5" i="55"/>
  <c r="D5" i="55"/>
  <c r="A1" i="55"/>
  <c r="I41" i="54"/>
  <c r="H41" i="54"/>
  <c r="I40" i="54"/>
  <c r="H40" i="54"/>
  <c r="I39" i="54"/>
  <c r="H39" i="54"/>
  <c r="I38" i="54"/>
  <c r="H38" i="54"/>
  <c r="I37" i="54"/>
  <c r="H37" i="54"/>
  <c r="I36" i="54"/>
  <c r="H36" i="54"/>
  <c r="I35" i="54"/>
  <c r="H35" i="54"/>
  <c r="D35" i="54" s="1"/>
  <c r="F47" i="54" s="1"/>
  <c r="I34" i="54"/>
  <c r="H34" i="54"/>
  <c r="D34" i="54" s="1"/>
  <c r="F46" i="54" s="1"/>
  <c r="I33" i="54"/>
  <c r="H33" i="54"/>
  <c r="D33" i="54" s="1"/>
  <c r="F45" i="54" s="1"/>
  <c r="I32" i="54"/>
  <c r="H32" i="54"/>
  <c r="D32" i="54" s="1"/>
  <c r="F44" i="54" s="1"/>
  <c r="I31" i="54"/>
  <c r="H31" i="54"/>
  <c r="I30" i="54"/>
  <c r="H30" i="54"/>
  <c r="D30" i="54" s="1"/>
  <c r="F42" i="54" s="1"/>
  <c r="I29" i="54"/>
  <c r="H29" i="54"/>
  <c r="D29" i="54" s="1"/>
  <c r="I28" i="54"/>
  <c r="H28" i="54"/>
  <c r="D28" i="54" s="1"/>
  <c r="I27" i="54"/>
  <c r="H27" i="54"/>
  <c r="D27" i="54" s="1"/>
  <c r="I26" i="54"/>
  <c r="H26" i="54"/>
  <c r="D26" i="54" s="1"/>
  <c r="I25" i="54"/>
  <c r="H25" i="54"/>
  <c r="I24" i="54"/>
  <c r="H24" i="54"/>
  <c r="I23" i="54"/>
  <c r="H23" i="54"/>
  <c r="D23" i="54" s="1"/>
  <c r="I22" i="54"/>
  <c r="H22" i="54"/>
  <c r="D22" i="54" s="1"/>
  <c r="I21" i="54"/>
  <c r="H21" i="54"/>
  <c r="I20" i="54"/>
  <c r="H20" i="54"/>
  <c r="I19" i="54"/>
  <c r="H19" i="54"/>
  <c r="I18" i="54"/>
  <c r="H18" i="54"/>
  <c r="D18" i="54" s="1"/>
  <c r="I17" i="54"/>
  <c r="H17" i="54"/>
  <c r="I16" i="54"/>
  <c r="H16" i="54"/>
  <c r="D16" i="54" s="1"/>
  <c r="I15" i="54"/>
  <c r="H15" i="54"/>
  <c r="I14" i="54"/>
  <c r="H14" i="54"/>
  <c r="D14" i="54" s="1"/>
  <c r="I13" i="54"/>
  <c r="H13" i="54"/>
  <c r="I12" i="54"/>
  <c r="H12" i="54"/>
  <c r="D12" i="54" s="1"/>
  <c r="I11" i="54"/>
  <c r="H11" i="54"/>
  <c r="D11" i="54" s="1"/>
  <c r="I10" i="54"/>
  <c r="H10" i="54"/>
  <c r="D10" i="54" s="1"/>
  <c r="I9" i="54"/>
  <c r="H9" i="54"/>
  <c r="I8" i="54"/>
  <c r="H8" i="54"/>
  <c r="I7" i="54"/>
  <c r="H7" i="54"/>
  <c r="I6" i="54"/>
  <c r="H6" i="54"/>
  <c r="I5" i="54"/>
  <c r="H5" i="54"/>
  <c r="D5" i="54" s="1"/>
  <c r="A1" i="54"/>
  <c r="D41" i="53"/>
  <c r="N40" i="53"/>
  <c r="O43" i="53" s="1"/>
  <c r="L40" i="53"/>
  <c r="D40" i="53"/>
  <c r="F52" i="53" s="1"/>
  <c r="D39" i="53"/>
  <c r="F51" i="53" s="1"/>
  <c r="D38" i="53"/>
  <c r="F50" i="53" s="1"/>
  <c r="N37" i="53"/>
  <c r="L37" i="53"/>
  <c r="D37" i="53"/>
  <c r="F49" i="53" s="1"/>
  <c r="D36" i="53"/>
  <c r="F48" i="53" s="1"/>
  <c r="D35" i="53"/>
  <c r="F47" i="53" s="1"/>
  <c r="N34" i="53"/>
  <c r="L34" i="53"/>
  <c r="D34" i="53"/>
  <c r="F46" i="53" s="1"/>
  <c r="D33" i="53"/>
  <c r="F45" i="53" s="1"/>
  <c r="D32" i="53"/>
  <c r="N31" i="53"/>
  <c r="D31" i="53"/>
  <c r="F43" i="53" s="1"/>
  <c r="D30" i="53"/>
  <c r="F42" i="53" s="1"/>
  <c r="D29" i="53"/>
  <c r="N28" i="53"/>
  <c r="K28" i="53"/>
  <c r="M40" i="53" s="1"/>
  <c r="D28" i="53"/>
  <c r="D27" i="53"/>
  <c r="D26" i="53"/>
  <c r="K25" i="53"/>
  <c r="M37" i="53" s="1"/>
  <c r="N25" i="53"/>
  <c r="D25" i="53"/>
  <c r="D24" i="53"/>
  <c r="D23" i="53"/>
  <c r="N22" i="53"/>
  <c r="K22" i="53"/>
  <c r="M34" i="53" s="1"/>
  <c r="D22" i="53"/>
  <c r="D21" i="53"/>
  <c r="D20" i="53"/>
  <c r="K19" i="53"/>
  <c r="M31" i="53" s="1"/>
  <c r="D19" i="53"/>
  <c r="J18" i="53"/>
  <c r="D18" i="53"/>
  <c r="J17" i="53"/>
  <c r="N19" i="53" s="1"/>
  <c r="D17" i="53"/>
  <c r="K16" i="53"/>
  <c r="J16" i="53"/>
  <c r="D16" i="53"/>
  <c r="J15" i="53"/>
  <c r="D15" i="53"/>
  <c r="J14" i="53"/>
  <c r="D14" i="53"/>
  <c r="K13" i="53"/>
  <c r="J13" i="53"/>
  <c r="D13" i="53"/>
  <c r="J12" i="53"/>
  <c r="D12" i="53"/>
  <c r="J11" i="53"/>
  <c r="N13" i="53" s="1"/>
  <c r="D11" i="53"/>
  <c r="K10" i="53"/>
  <c r="J10" i="53"/>
  <c r="D10" i="53"/>
  <c r="J9" i="53"/>
  <c r="D9" i="53"/>
  <c r="J8" i="53"/>
  <c r="D8" i="53"/>
  <c r="K7" i="53"/>
  <c r="J7" i="53"/>
  <c r="D7" i="53"/>
  <c r="J6" i="53"/>
  <c r="D6" i="53"/>
  <c r="J5" i="53"/>
  <c r="N7" i="53" s="1"/>
  <c r="D5" i="53"/>
  <c r="A1" i="53"/>
  <c r="D41" i="52"/>
  <c r="F53" i="52" s="1"/>
  <c r="N40" i="52"/>
  <c r="O43" i="52" s="1"/>
  <c r="L40" i="52"/>
  <c r="D40" i="52"/>
  <c r="F52" i="52" s="1"/>
  <c r="D39" i="52"/>
  <c r="F51" i="52" s="1"/>
  <c r="D38" i="52"/>
  <c r="F50" i="52" s="1"/>
  <c r="N37" i="52"/>
  <c r="L37" i="52"/>
  <c r="D37" i="52"/>
  <c r="F49" i="52" s="1"/>
  <c r="D36" i="52"/>
  <c r="F48" i="52" s="1"/>
  <c r="D35" i="52"/>
  <c r="F47" i="52" s="1"/>
  <c r="N34" i="52"/>
  <c r="L34" i="52"/>
  <c r="D34" i="52"/>
  <c r="F46" i="52" s="1"/>
  <c r="D33" i="52"/>
  <c r="F45" i="52" s="1"/>
  <c r="D32" i="52"/>
  <c r="N31" i="52"/>
  <c r="D31" i="52"/>
  <c r="F43" i="52" s="1"/>
  <c r="D30" i="52"/>
  <c r="F42" i="52" s="1"/>
  <c r="D29" i="52"/>
  <c r="N28" i="52"/>
  <c r="K28" i="52"/>
  <c r="M40" i="52" s="1"/>
  <c r="D28" i="52"/>
  <c r="D27" i="52"/>
  <c r="D26" i="52"/>
  <c r="N25" i="52"/>
  <c r="K25" i="52"/>
  <c r="M37" i="52" s="1"/>
  <c r="D25" i="52"/>
  <c r="D24" i="52"/>
  <c r="D23" i="52"/>
  <c r="K22" i="52"/>
  <c r="M34" i="52" s="1"/>
  <c r="N22" i="52"/>
  <c r="D22" i="52"/>
  <c r="D21" i="52"/>
  <c r="D20" i="52"/>
  <c r="K19" i="52"/>
  <c r="M31" i="52" s="1"/>
  <c r="D19" i="52"/>
  <c r="J18" i="52"/>
  <c r="D18" i="52"/>
  <c r="J17" i="52"/>
  <c r="D17" i="52"/>
  <c r="K16" i="52"/>
  <c r="J16" i="52"/>
  <c r="D16" i="52"/>
  <c r="J15" i="52"/>
  <c r="D15" i="52"/>
  <c r="J14" i="52"/>
  <c r="D14" i="52"/>
  <c r="K13" i="52"/>
  <c r="J13" i="52"/>
  <c r="D13" i="52"/>
  <c r="J12" i="52"/>
  <c r="D12" i="52"/>
  <c r="J11" i="52"/>
  <c r="D11" i="52"/>
  <c r="K10" i="52"/>
  <c r="J10" i="52"/>
  <c r="D10" i="52"/>
  <c r="J9" i="52"/>
  <c r="D9" i="52"/>
  <c r="J8" i="52"/>
  <c r="D8" i="52"/>
  <c r="K7" i="52"/>
  <c r="J7" i="52"/>
  <c r="D7" i="52"/>
  <c r="J6" i="52"/>
  <c r="D6" i="52"/>
  <c r="J5" i="52"/>
  <c r="D5" i="52"/>
  <c r="A1" i="52"/>
  <c r="I41" i="51"/>
  <c r="H41" i="51"/>
  <c r="I40" i="51"/>
  <c r="H40" i="51"/>
  <c r="I39" i="51"/>
  <c r="H39" i="51"/>
  <c r="I38" i="51"/>
  <c r="H38" i="51"/>
  <c r="I37" i="51"/>
  <c r="H37" i="51"/>
  <c r="I36" i="51"/>
  <c r="H36" i="51"/>
  <c r="I35" i="51"/>
  <c r="H35" i="51"/>
  <c r="D35" i="51" s="1"/>
  <c r="F47" i="51" s="1"/>
  <c r="I34" i="51"/>
  <c r="H34" i="51"/>
  <c r="I33" i="51"/>
  <c r="H33" i="51"/>
  <c r="D33" i="51" s="1"/>
  <c r="F45" i="51" s="1"/>
  <c r="I32" i="51"/>
  <c r="H32" i="51"/>
  <c r="I31" i="51"/>
  <c r="H31" i="51"/>
  <c r="I30" i="51"/>
  <c r="H30" i="51"/>
  <c r="I29" i="51"/>
  <c r="H29" i="51"/>
  <c r="D29" i="51" s="1"/>
  <c r="I28" i="51"/>
  <c r="H28" i="51"/>
  <c r="I27" i="51"/>
  <c r="H27" i="51"/>
  <c r="D27" i="51" s="1"/>
  <c r="I26" i="51"/>
  <c r="H26" i="51"/>
  <c r="I25" i="51"/>
  <c r="H25" i="51"/>
  <c r="D25" i="51" s="1"/>
  <c r="I24" i="51"/>
  <c r="H24" i="51"/>
  <c r="I23" i="51"/>
  <c r="H23" i="51"/>
  <c r="I22" i="51"/>
  <c r="H22" i="51"/>
  <c r="D22" i="51" s="1"/>
  <c r="I21" i="51"/>
  <c r="H21" i="51"/>
  <c r="I20" i="51"/>
  <c r="H20" i="51"/>
  <c r="I19" i="51"/>
  <c r="H19" i="51"/>
  <c r="D19" i="51" s="1"/>
  <c r="I18" i="51"/>
  <c r="H18" i="51"/>
  <c r="I17" i="51"/>
  <c r="H17" i="51"/>
  <c r="D17" i="51" s="1"/>
  <c r="I16" i="51"/>
  <c r="H16" i="51"/>
  <c r="I15" i="51"/>
  <c r="H15" i="51"/>
  <c r="I14" i="51"/>
  <c r="H14" i="51"/>
  <c r="I13" i="51"/>
  <c r="H13" i="51"/>
  <c r="D13" i="51" s="1"/>
  <c r="I12" i="51"/>
  <c r="H12" i="51"/>
  <c r="I11" i="51"/>
  <c r="H11" i="51"/>
  <c r="D11" i="51" s="1"/>
  <c r="I10" i="51"/>
  <c r="H10" i="51"/>
  <c r="D10" i="51" s="1"/>
  <c r="I9" i="51"/>
  <c r="H9" i="51"/>
  <c r="I8" i="51"/>
  <c r="H8" i="51"/>
  <c r="D8" i="51" s="1"/>
  <c r="I7" i="51"/>
  <c r="H7" i="51"/>
  <c r="D7" i="51" s="1"/>
  <c r="I6" i="51"/>
  <c r="H6" i="51"/>
  <c r="I5" i="51"/>
  <c r="H5" i="51"/>
  <c r="D5" i="51" s="1"/>
  <c r="A1" i="51"/>
  <c r="J41" i="50"/>
  <c r="D41" i="50"/>
  <c r="K40" i="50"/>
  <c r="J40" i="50"/>
  <c r="D40" i="50"/>
  <c r="J39" i="50"/>
  <c r="D39" i="50"/>
  <c r="J38" i="50"/>
  <c r="D38" i="50"/>
  <c r="K37" i="50"/>
  <c r="J37" i="50"/>
  <c r="D37" i="50"/>
  <c r="J36" i="50"/>
  <c r="D36" i="50"/>
  <c r="J35" i="50"/>
  <c r="D35" i="50"/>
  <c r="K34" i="50"/>
  <c r="J34" i="50"/>
  <c r="D34" i="50"/>
  <c r="J33" i="50"/>
  <c r="D33" i="50"/>
  <c r="J32" i="50"/>
  <c r="D32" i="50"/>
  <c r="K31" i="50"/>
  <c r="J31" i="50"/>
  <c r="D31" i="50"/>
  <c r="J30" i="50"/>
  <c r="D30" i="50"/>
  <c r="J29" i="50"/>
  <c r="D29" i="50"/>
  <c r="K28" i="50"/>
  <c r="J28" i="50"/>
  <c r="D28" i="50"/>
  <c r="J27" i="50"/>
  <c r="D27" i="50"/>
  <c r="J26" i="50"/>
  <c r="D26" i="50"/>
  <c r="K25" i="50"/>
  <c r="J25" i="50"/>
  <c r="D25" i="50"/>
  <c r="J24" i="50"/>
  <c r="D24" i="50"/>
  <c r="J23" i="50"/>
  <c r="D23" i="50"/>
  <c r="K22" i="50"/>
  <c r="J22" i="50"/>
  <c r="D22" i="50"/>
  <c r="J21" i="50"/>
  <c r="D21" i="50"/>
  <c r="J20" i="50"/>
  <c r="D20" i="50"/>
  <c r="K19" i="50"/>
  <c r="J19" i="50"/>
  <c r="D19" i="50"/>
  <c r="J18" i="50"/>
  <c r="D18" i="50"/>
  <c r="J17" i="50"/>
  <c r="D17" i="50"/>
  <c r="K16" i="50"/>
  <c r="J16" i="50"/>
  <c r="D16" i="50"/>
  <c r="J15" i="50"/>
  <c r="D15" i="50"/>
  <c r="J14" i="50"/>
  <c r="D14" i="50"/>
  <c r="K13" i="50"/>
  <c r="J13" i="50"/>
  <c r="D13" i="50"/>
  <c r="J12" i="50"/>
  <c r="D12" i="50"/>
  <c r="J11" i="50"/>
  <c r="D11" i="50"/>
  <c r="K10" i="50"/>
  <c r="J10" i="50"/>
  <c r="D10" i="50"/>
  <c r="J9" i="50"/>
  <c r="D9" i="50"/>
  <c r="J8" i="50"/>
  <c r="D8" i="50"/>
  <c r="K7" i="50"/>
  <c r="J7" i="50"/>
  <c r="D7" i="50"/>
  <c r="J6" i="50"/>
  <c r="D6" i="50"/>
  <c r="J5" i="50"/>
  <c r="D5" i="50"/>
  <c r="A1" i="50"/>
  <c r="D41" i="49"/>
  <c r="K40" i="49"/>
  <c r="D40" i="49"/>
  <c r="F52" i="49" s="1"/>
  <c r="D39" i="49"/>
  <c r="F51" i="49" s="1"/>
  <c r="D38" i="49"/>
  <c r="F50" i="49" s="1"/>
  <c r="K37" i="49"/>
  <c r="M49" i="49" s="1"/>
  <c r="D37" i="49"/>
  <c r="F49" i="49" s="1"/>
  <c r="D36" i="49"/>
  <c r="F48" i="49" s="1"/>
  <c r="N37" i="49"/>
  <c r="D35" i="49"/>
  <c r="F47" i="49" s="1"/>
  <c r="K34" i="49"/>
  <c r="M46" i="49" s="1"/>
  <c r="D34" i="49"/>
  <c r="F46" i="49" s="1"/>
  <c r="D33" i="49"/>
  <c r="F45" i="49" s="1"/>
  <c r="D32" i="49"/>
  <c r="K31" i="49"/>
  <c r="M43" i="49" s="1"/>
  <c r="D31" i="49"/>
  <c r="D30" i="49"/>
  <c r="F42" i="49" s="1"/>
  <c r="N31" i="49"/>
  <c r="D29" i="49"/>
  <c r="K28" i="49"/>
  <c r="D28" i="49"/>
  <c r="D27" i="49"/>
  <c r="D26" i="49"/>
  <c r="K25" i="49"/>
  <c r="D25" i="49"/>
  <c r="D24" i="49"/>
  <c r="N25" i="49"/>
  <c r="D23" i="49"/>
  <c r="K22" i="49"/>
  <c r="D22" i="49"/>
  <c r="D21" i="49"/>
  <c r="D20" i="49"/>
  <c r="K19" i="49"/>
  <c r="D19" i="49"/>
  <c r="J18" i="49"/>
  <c r="D18" i="49"/>
  <c r="J17" i="49"/>
  <c r="D17" i="49"/>
  <c r="K16" i="49"/>
  <c r="J16" i="49"/>
  <c r="D16" i="49"/>
  <c r="J15" i="49"/>
  <c r="D15" i="49"/>
  <c r="J14" i="49"/>
  <c r="D14" i="49"/>
  <c r="K13" i="49"/>
  <c r="J13" i="49"/>
  <c r="D13" i="49"/>
  <c r="J12" i="49"/>
  <c r="D12" i="49"/>
  <c r="J11" i="49"/>
  <c r="D11" i="49"/>
  <c r="K10" i="49"/>
  <c r="J10" i="49"/>
  <c r="D10" i="49"/>
  <c r="J9" i="49"/>
  <c r="D9" i="49"/>
  <c r="J8" i="49"/>
  <c r="D8" i="49"/>
  <c r="K7" i="49"/>
  <c r="J7" i="49"/>
  <c r="D7" i="49"/>
  <c r="J6" i="49"/>
  <c r="D6" i="49"/>
  <c r="J5" i="49"/>
  <c r="D5" i="49"/>
  <c r="A1" i="49"/>
  <c r="D41" i="48"/>
  <c r="N40" i="48"/>
  <c r="O43" i="48" s="1"/>
  <c r="K40" i="48"/>
  <c r="D40" i="48"/>
  <c r="F52" i="48" s="1"/>
  <c r="D39" i="48"/>
  <c r="F51" i="48" s="1"/>
  <c r="D38" i="48"/>
  <c r="F50" i="48" s="1"/>
  <c r="N37" i="48"/>
  <c r="K37" i="48"/>
  <c r="M49" i="48" s="1"/>
  <c r="D37" i="48"/>
  <c r="F49" i="48" s="1"/>
  <c r="D36" i="48"/>
  <c r="F48" i="48" s="1"/>
  <c r="D35" i="48"/>
  <c r="F47" i="48" s="1"/>
  <c r="N34" i="48"/>
  <c r="K34" i="48"/>
  <c r="M46" i="48" s="1"/>
  <c r="D34" i="48"/>
  <c r="F46" i="48" s="1"/>
  <c r="D33" i="48"/>
  <c r="F45" i="48" s="1"/>
  <c r="D32" i="48"/>
  <c r="N31" i="48"/>
  <c r="K31" i="48"/>
  <c r="M43" i="48" s="1"/>
  <c r="D31" i="48"/>
  <c r="F43" i="48" s="1"/>
  <c r="D30" i="48"/>
  <c r="F42" i="48" s="1"/>
  <c r="D29" i="48"/>
  <c r="N28" i="48"/>
  <c r="K28" i="48"/>
  <c r="D28" i="48"/>
  <c r="D27" i="48"/>
  <c r="D26" i="48"/>
  <c r="N25" i="48"/>
  <c r="K25" i="48"/>
  <c r="D25" i="48"/>
  <c r="D24" i="48"/>
  <c r="D23" i="48"/>
  <c r="N22" i="48"/>
  <c r="K22" i="48"/>
  <c r="D22" i="48"/>
  <c r="D21" i="48"/>
  <c r="D20" i="48"/>
  <c r="K19" i="48"/>
  <c r="D19" i="48"/>
  <c r="J18" i="48"/>
  <c r="D18" i="48"/>
  <c r="J17" i="48"/>
  <c r="D17" i="48"/>
  <c r="K16" i="48"/>
  <c r="J16" i="48"/>
  <c r="D16" i="48"/>
  <c r="J15" i="48"/>
  <c r="D15" i="48"/>
  <c r="J14" i="48"/>
  <c r="D14" i="48"/>
  <c r="K13" i="48"/>
  <c r="J13" i="48"/>
  <c r="D13" i="48"/>
  <c r="J12" i="48"/>
  <c r="D12" i="48"/>
  <c r="J11" i="48"/>
  <c r="D11" i="48"/>
  <c r="K10" i="48"/>
  <c r="J10" i="48"/>
  <c r="D10" i="48"/>
  <c r="J9" i="48"/>
  <c r="D9" i="48"/>
  <c r="J8" i="48"/>
  <c r="D8" i="48"/>
  <c r="K7" i="48"/>
  <c r="J7" i="48"/>
  <c r="D7" i="48"/>
  <c r="J6" i="48"/>
  <c r="D6" i="48"/>
  <c r="J5" i="48"/>
  <c r="D5" i="48"/>
  <c r="A1" i="48"/>
  <c r="I41" i="47"/>
  <c r="H41" i="47"/>
  <c r="I40" i="47"/>
  <c r="H40" i="47"/>
  <c r="I39" i="47"/>
  <c r="H39" i="47"/>
  <c r="I38" i="47"/>
  <c r="H38" i="47"/>
  <c r="I37" i="47"/>
  <c r="H37" i="47"/>
  <c r="D37" i="47" s="1"/>
  <c r="F49" i="47" s="1"/>
  <c r="I36" i="47"/>
  <c r="H36" i="47"/>
  <c r="I35" i="47"/>
  <c r="H35" i="47"/>
  <c r="I34" i="47"/>
  <c r="H34" i="47"/>
  <c r="D34" i="47" s="1"/>
  <c r="F46" i="47" s="1"/>
  <c r="I33" i="47"/>
  <c r="H33" i="47"/>
  <c r="I32" i="47"/>
  <c r="H32" i="47"/>
  <c r="I31" i="47"/>
  <c r="H31" i="47"/>
  <c r="I30" i="47"/>
  <c r="H30" i="47"/>
  <c r="I29" i="47"/>
  <c r="H29" i="47"/>
  <c r="I28" i="47"/>
  <c r="H28" i="47"/>
  <c r="I27" i="47"/>
  <c r="H27" i="47"/>
  <c r="I26" i="47"/>
  <c r="H26" i="47"/>
  <c r="I25" i="47"/>
  <c r="H25" i="47"/>
  <c r="D25" i="47" s="1"/>
  <c r="I24" i="47"/>
  <c r="H24" i="47"/>
  <c r="I23" i="47"/>
  <c r="H23" i="47"/>
  <c r="I22" i="47"/>
  <c r="H22" i="47"/>
  <c r="D22" i="47" s="1"/>
  <c r="I21" i="47"/>
  <c r="H21" i="47"/>
  <c r="I20" i="47"/>
  <c r="H20" i="47"/>
  <c r="I19" i="47"/>
  <c r="H19" i="47"/>
  <c r="I18" i="47"/>
  <c r="H18" i="47"/>
  <c r="I17" i="47"/>
  <c r="H17" i="47"/>
  <c r="I16" i="47"/>
  <c r="H16" i="47"/>
  <c r="I15" i="47"/>
  <c r="H15" i="47"/>
  <c r="I14" i="47"/>
  <c r="H14" i="47"/>
  <c r="D14" i="47" s="1"/>
  <c r="I13" i="47"/>
  <c r="H13" i="47"/>
  <c r="D13" i="47" s="1"/>
  <c r="I12" i="47"/>
  <c r="H12" i="47"/>
  <c r="D12" i="47" s="1"/>
  <c r="I11" i="47"/>
  <c r="H11" i="47"/>
  <c r="I10" i="47"/>
  <c r="H10" i="47"/>
  <c r="D10" i="47" s="1"/>
  <c r="I9" i="47"/>
  <c r="H9" i="47"/>
  <c r="I8" i="47"/>
  <c r="H8" i="47"/>
  <c r="D8" i="47" s="1"/>
  <c r="I7" i="47"/>
  <c r="H7" i="47"/>
  <c r="I6" i="47"/>
  <c r="H6" i="47"/>
  <c r="I5" i="47"/>
  <c r="H5" i="47"/>
  <c r="D5" i="47" s="1"/>
  <c r="A1" i="47"/>
  <c r="D41" i="46"/>
  <c r="N40" i="46"/>
  <c r="O43" i="46" s="1"/>
  <c r="K40" i="46"/>
  <c r="M52" i="46" s="1"/>
  <c r="D40" i="46"/>
  <c r="F52" i="46" s="1"/>
  <c r="D39" i="46"/>
  <c r="F51" i="46" s="1"/>
  <c r="D38" i="46"/>
  <c r="F50" i="46" s="1"/>
  <c r="N37" i="46"/>
  <c r="K37" i="46"/>
  <c r="M49" i="46" s="1"/>
  <c r="D37" i="46"/>
  <c r="F49" i="46" s="1"/>
  <c r="D36" i="46"/>
  <c r="F48" i="46" s="1"/>
  <c r="D35" i="46"/>
  <c r="F47" i="46" s="1"/>
  <c r="N34" i="46"/>
  <c r="K34" i="46"/>
  <c r="M46" i="46" s="1"/>
  <c r="D34" i="46"/>
  <c r="F46" i="46" s="1"/>
  <c r="D33" i="46"/>
  <c r="F45" i="46" s="1"/>
  <c r="D32" i="46"/>
  <c r="F44" i="46" s="1"/>
  <c r="N31" i="46"/>
  <c r="K31" i="46"/>
  <c r="M43" i="46" s="1"/>
  <c r="D31" i="46"/>
  <c r="F43" i="46" s="1"/>
  <c r="D30" i="46"/>
  <c r="F42" i="46" s="1"/>
  <c r="D29" i="46"/>
  <c r="N28" i="46"/>
  <c r="K28" i="46"/>
  <c r="D28" i="46"/>
  <c r="D27" i="46"/>
  <c r="D26" i="46"/>
  <c r="N25" i="46"/>
  <c r="K25" i="46"/>
  <c r="D25" i="46"/>
  <c r="D24" i="46"/>
  <c r="D23" i="46"/>
  <c r="N22" i="46"/>
  <c r="K22" i="46"/>
  <c r="D22" i="46"/>
  <c r="D21" i="46"/>
  <c r="D20" i="46"/>
  <c r="K19" i="46"/>
  <c r="D19" i="46"/>
  <c r="J18" i="46"/>
  <c r="D18" i="46"/>
  <c r="J17" i="46"/>
  <c r="D17" i="46"/>
  <c r="K16" i="46"/>
  <c r="J16" i="46"/>
  <c r="D16" i="46"/>
  <c r="J15" i="46"/>
  <c r="D15" i="46"/>
  <c r="J14" i="46"/>
  <c r="D14" i="46"/>
  <c r="K13" i="46"/>
  <c r="J13" i="46"/>
  <c r="D13" i="46"/>
  <c r="J12" i="46"/>
  <c r="D12" i="46"/>
  <c r="J11" i="46"/>
  <c r="D11" i="46"/>
  <c r="K10" i="46"/>
  <c r="J10" i="46"/>
  <c r="D10" i="46"/>
  <c r="J9" i="46"/>
  <c r="D9" i="46"/>
  <c r="J8" i="46"/>
  <c r="D8" i="46"/>
  <c r="K7" i="46"/>
  <c r="J7" i="46"/>
  <c r="D7" i="46"/>
  <c r="J6" i="46"/>
  <c r="D6" i="46"/>
  <c r="J5" i="46"/>
  <c r="D5" i="46"/>
  <c r="A1" i="46"/>
  <c r="D41" i="45"/>
  <c r="K40" i="45"/>
  <c r="D40" i="45"/>
  <c r="F52" i="45" s="1"/>
  <c r="D39" i="45"/>
  <c r="F51" i="45" s="1"/>
  <c r="D38" i="45"/>
  <c r="F50" i="45" s="1"/>
  <c r="K37" i="45"/>
  <c r="M49" i="45" s="1"/>
  <c r="D37" i="45"/>
  <c r="F49" i="45" s="1"/>
  <c r="D36" i="45"/>
  <c r="F48" i="45" s="1"/>
  <c r="N37" i="45"/>
  <c r="D35" i="45"/>
  <c r="F47" i="45" s="1"/>
  <c r="K34" i="45"/>
  <c r="M46" i="45" s="1"/>
  <c r="D34" i="45"/>
  <c r="F46" i="45" s="1"/>
  <c r="D33" i="45"/>
  <c r="D32" i="45"/>
  <c r="K31" i="45"/>
  <c r="M43" i="45" s="1"/>
  <c r="D31" i="45"/>
  <c r="D30" i="45"/>
  <c r="F42" i="45" s="1"/>
  <c r="N31" i="45"/>
  <c r="D29" i="45"/>
  <c r="K28" i="45"/>
  <c r="D28" i="45"/>
  <c r="D27" i="45"/>
  <c r="D26" i="45"/>
  <c r="K25" i="45"/>
  <c r="D25" i="45"/>
  <c r="D24" i="45"/>
  <c r="N25" i="45"/>
  <c r="D23" i="45"/>
  <c r="K22" i="45"/>
  <c r="D22" i="45"/>
  <c r="D21" i="45"/>
  <c r="D20" i="45"/>
  <c r="K19" i="45"/>
  <c r="D19" i="45"/>
  <c r="J18" i="45"/>
  <c r="D18" i="45"/>
  <c r="J17" i="45"/>
  <c r="D17" i="45"/>
  <c r="K16" i="45"/>
  <c r="J16" i="45"/>
  <c r="D16" i="45"/>
  <c r="J15" i="45"/>
  <c r="D15" i="45"/>
  <c r="J14" i="45"/>
  <c r="D14" i="45"/>
  <c r="K13" i="45"/>
  <c r="J13" i="45"/>
  <c r="D13" i="45"/>
  <c r="J12" i="45"/>
  <c r="D12" i="45"/>
  <c r="J11" i="45"/>
  <c r="D11" i="45"/>
  <c r="K10" i="45"/>
  <c r="J10" i="45"/>
  <c r="D10" i="45"/>
  <c r="J9" i="45"/>
  <c r="D9" i="45"/>
  <c r="J8" i="45"/>
  <c r="D8" i="45"/>
  <c r="K7" i="45"/>
  <c r="J7" i="45"/>
  <c r="D7" i="45"/>
  <c r="J6" i="45"/>
  <c r="D6" i="45"/>
  <c r="J5" i="45"/>
  <c r="D5" i="45"/>
  <c r="A1" i="45"/>
  <c r="D41" i="44"/>
  <c r="N40" i="44"/>
  <c r="O43" i="44" s="1"/>
  <c r="K40" i="44"/>
  <c r="D40" i="44"/>
  <c r="F52" i="44" s="1"/>
  <c r="D39" i="44"/>
  <c r="F51" i="44" s="1"/>
  <c r="D38" i="44"/>
  <c r="F50" i="44" s="1"/>
  <c r="N37" i="44"/>
  <c r="K37" i="44"/>
  <c r="M49" i="44" s="1"/>
  <c r="D37" i="44"/>
  <c r="F49" i="44" s="1"/>
  <c r="D36" i="44"/>
  <c r="F48" i="44" s="1"/>
  <c r="D35" i="44"/>
  <c r="F47" i="44" s="1"/>
  <c r="N34" i="44"/>
  <c r="K34" i="44"/>
  <c r="M46" i="44" s="1"/>
  <c r="D34" i="44"/>
  <c r="F46" i="44" s="1"/>
  <c r="D33" i="44"/>
  <c r="F45" i="44" s="1"/>
  <c r="D32" i="44"/>
  <c r="N31" i="44"/>
  <c r="K31" i="44"/>
  <c r="M43" i="44" s="1"/>
  <c r="D31" i="44"/>
  <c r="F43" i="44" s="1"/>
  <c r="D30" i="44"/>
  <c r="F42" i="44" s="1"/>
  <c r="D29" i="44"/>
  <c r="N28" i="44"/>
  <c r="K28" i="44"/>
  <c r="D28" i="44"/>
  <c r="D27" i="44"/>
  <c r="D26" i="44"/>
  <c r="N25" i="44"/>
  <c r="K25" i="44"/>
  <c r="D25" i="44"/>
  <c r="D24" i="44"/>
  <c r="D23" i="44"/>
  <c r="N22" i="44"/>
  <c r="K22" i="44"/>
  <c r="D22" i="44"/>
  <c r="D21" i="44"/>
  <c r="D20" i="44"/>
  <c r="K19" i="44"/>
  <c r="D19" i="44"/>
  <c r="J18" i="44"/>
  <c r="D18" i="44"/>
  <c r="J17" i="44"/>
  <c r="D17" i="44"/>
  <c r="K16" i="44"/>
  <c r="J16" i="44"/>
  <c r="D16" i="44"/>
  <c r="J15" i="44"/>
  <c r="D15" i="44"/>
  <c r="J14" i="44"/>
  <c r="D14" i="44"/>
  <c r="K13" i="44"/>
  <c r="J13" i="44"/>
  <c r="D13" i="44"/>
  <c r="J12" i="44"/>
  <c r="D12" i="44"/>
  <c r="J11" i="44"/>
  <c r="D11" i="44"/>
  <c r="K10" i="44"/>
  <c r="J10" i="44"/>
  <c r="D10" i="44"/>
  <c r="J9" i="44"/>
  <c r="D9" i="44"/>
  <c r="J8" i="44"/>
  <c r="D8" i="44"/>
  <c r="K7" i="44"/>
  <c r="J7" i="44"/>
  <c r="D7" i="44"/>
  <c r="J6" i="44"/>
  <c r="D6" i="44"/>
  <c r="J5" i="44"/>
  <c r="D5" i="44"/>
  <c r="A1" i="44"/>
  <c r="D41" i="43"/>
  <c r="K40" i="43"/>
  <c r="D40" i="43"/>
  <c r="F52" i="43" s="1"/>
  <c r="D39" i="43"/>
  <c r="F51" i="43" s="1"/>
  <c r="D38" i="43"/>
  <c r="F50" i="43" s="1"/>
  <c r="K37" i="43"/>
  <c r="M49" i="43" s="1"/>
  <c r="D37" i="43"/>
  <c r="F49" i="43" s="1"/>
  <c r="D36" i="43"/>
  <c r="F48" i="43" s="1"/>
  <c r="N37" i="43"/>
  <c r="D35" i="43"/>
  <c r="F47" i="43" s="1"/>
  <c r="K34" i="43"/>
  <c r="M46" i="43" s="1"/>
  <c r="D34" i="43"/>
  <c r="F46" i="43" s="1"/>
  <c r="D33" i="43"/>
  <c r="D32" i="43"/>
  <c r="K31" i="43"/>
  <c r="M43" i="43" s="1"/>
  <c r="D31" i="43"/>
  <c r="D30" i="43"/>
  <c r="N31" i="43"/>
  <c r="D29" i="43"/>
  <c r="K28" i="43"/>
  <c r="D28" i="43"/>
  <c r="D27" i="43"/>
  <c r="D26" i="43"/>
  <c r="K25" i="43"/>
  <c r="D25" i="43"/>
  <c r="D24" i="43"/>
  <c r="N25" i="43"/>
  <c r="D23" i="43"/>
  <c r="N22" i="43"/>
  <c r="K22" i="43"/>
  <c r="D22" i="43"/>
  <c r="D21" i="43"/>
  <c r="D20" i="43"/>
  <c r="K19" i="43"/>
  <c r="D19" i="43"/>
  <c r="J18" i="43"/>
  <c r="D18" i="43"/>
  <c r="J17" i="43"/>
  <c r="D17" i="43"/>
  <c r="K16" i="43"/>
  <c r="J16" i="43"/>
  <c r="D16" i="43"/>
  <c r="J15" i="43"/>
  <c r="D15" i="43"/>
  <c r="J14" i="43"/>
  <c r="D14" i="43"/>
  <c r="K13" i="43"/>
  <c r="J13" i="43"/>
  <c r="D13" i="43"/>
  <c r="J12" i="43"/>
  <c r="D12" i="43"/>
  <c r="J11" i="43"/>
  <c r="D11" i="43"/>
  <c r="K10" i="43"/>
  <c r="J10" i="43"/>
  <c r="D10" i="43"/>
  <c r="J9" i="43"/>
  <c r="D9" i="43"/>
  <c r="J8" i="43"/>
  <c r="D8" i="43"/>
  <c r="K7" i="43"/>
  <c r="J7" i="43"/>
  <c r="D7" i="43"/>
  <c r="J6" i="43"/>
  <c r="D6" i="43"/>
  <c r="J5" i="43"/>
  <c r="D5" i="43"/>
  <c r="A1" i="43"/>
  <c r="D41" i="42"/>
  <c r="K40" i="42"/>
  <c r="D40" i="42"/>
  <c r="F52" i="42" s="1"/>
  <c r="D39" i="42"/>
  <c r="F51" i="42" s="1"/>
  <c r="N40" i="42"/>
  <c r="O43" i="42" s="1"/>
  <c r="D38" i="42"/>
  <c r="F50" i="42" s="1"/>
  <c r="K37" i="42"/>
  <c r="M49" i="42" s="1"/>
  <c r="D37" i="42"/>
  <c r="F49" i="42" s="1"/>
  <c r="D36" i="42"/>
  <c r="F48" i="42" s="1"/>
  <c r="N37" i="42"/>
  <c r="D35" i="42"/>
  <c r="F47" i="42" s="1"/>
  <c r="K34" i="42"/>
  <c r="M46" i="42" s="1"/>
  <c r="D34" i="42"/>
  <c r="F46" i="42" s="1"/>
  <c r="D33" i="42"/>
  <c r="F45" i="42" s="1"/>
  <c r="N34" i="42"/>
  <c r="D32" i="42"/>
  <c r="F44" i="42" s="1"/>
  <c r="K31" i="42"/>
  <c r="M43" i="42" s="1"/>
  <c r="D31" i="42"/>
  <c r="F43" i="42" s="1"/>
  <c r="D30" i="42"/>
  <c r="F42" i="42" s="1"/>
  <c r="N31" i="42"/>
  <c r="D29" i="42"/>
  <c r="K28" i="42"/>
  <c r="D28" i="42"/>
  <c r="D27" i="42"/>
  <c r="D26" i="42"/>
  <c r="K25" i="42"/>
  <c r="D25" i="42"/>
  <c r="D24" i="42"/>
  <c r="N25" i="42"/>
  <c r="D23" i="42"/>
  <c r="K22" i="42"/>
  <c r="D22" i="42"/>
  <c r="D21" i="42"/>
  <c r="N22" i="42"/>
  <c r="D20" i="42"/>
  <c r="K19" i="42"/>
  <c r="D19" i="42"/>
  <c r="J18" i="42"/>
  <c r="D18" i="42"/>
  <c r="J17" i="42"/>
  <c r="D17" i="42"/>
  <c r="K16" i="42"/>
  <c r="J16" i="42"/>
  <c r="D16" i="42"/>
  <c r="J15" i="42"/>
  <c r="D15" i="42"/>
  <c r="J14" i="42"/>
  <c r="D14" i="42"/>
  <c r="K13" i="42"/>
  <c r="J13" i="42"/>
  <c r="D13" i="42"/>
  <c r="J12" i="42"/>
  <c r="D12" i="42"/>
  <c r="J11" i="42"/>
  <c r="D11" i="42"/>
  <c r="K10" i="42"/>
  <c r="J10" i="42"/>
  <c r="D10" i="42"/>
  <c r="J9" i="42"/>
  <c r="D9" i="42"/>
  <c r="J8" i="42"/>
  <c r="D8" i="42"/>
  <c r="K7" i="42"/>
  <c r="J7" i="42"/>
  <c r="D7" i="42"/>
  <c r="J6" i="42"/>
  <c r="D6" i="42"/>
  <c r="J5" i="42"/>
  <c r="D5" i="42"/>
  <c r="A1" i="42"/>
  <c r="D41" i="41"/>
  <c r="N40" i="41"/>
  <c r="O43" i="41" s="1"/>
  <c r="K40" i="41"/>
  <c r="M52" i="41" s="1"/>
  <c r="D40" i="41"/>
  <c r="F52" i="41" s="1"/>
  <c r="D39" i="41"/>
  <c r="F51" i="41" s="1"/>
  <c r="D38" i="41"/>
  <c r="F50" i="41" s="1"/>
  <c r="N37" i="41"/>
  <c r="K37" i="41"/>
  <c r="M49" i="41" s="1"/>
  <c r="D37" i="41"/>
  <c r="F49" i="41" s="1"/>
  <c r="D36" i="41"/>
  <c r="F48" i="41" s="1"/>
  <c r="D35" i="41"/>
  <c r="F47" i="41" s="1"/>
  <c r="N34" i="41"/>
  <c r="K34" i="41"/>
  <c r="M46" i="41" s="1"/>
  <c r="D34" i="41"/>
  <c r="F46" i="41" s="1"/>
  <c r="D33" i="41"/>
  <c r="F45" i="41" s="1"/>
  <c r="D32" i="41"/>
  <c r="F44" i="41" s="1"/>
  <c r="K31" i="41"/>
  <c r="M43" i="41" s="1"/>
  <c r="N31" i="41"/>
  <c r="D31" i="41"/>
  <c r="F43" i="41" s="1"/>
  <c r="D30" i="41"/>
  <c r="F42" i="41" s="1"/>
  <c r="D29" i="41"/>
  <c r="N28" i="41"/>
  <c r="K28" i="41"/>
  <c r="D28" i="41"/>
  <c r="D27" i="41"/>
  <c r="D26" i="41"/>
  <c r="N25" i="41"/>
  <c r="K25" i="41"/>
  <c r="D25" i="41"/>
  <c r="D24" i="41"/>
  <c r="D23" i="41"/>
  <c r="K22" i="41"/>
  <c r="N22" i="41"/>
  <c r="D22" i="41"/>
  <c r="D21" i="41"/>
  <c r="D20" i="41"/>
  <c r="K19" i="41"/>
  <c r="D19" i="41"/>
  <c r="J18" i="41"/>
  <c r="D18" i="41"/>
  <c r="J17" i="41"/>
  <c r="D17" i="41"/>
  <c r="K16" i="41"/>
  <c r="J16" i="41"/>
  <c r="D16" i="41"/>
  <c r="J15" i="41"/>
  <c r="D15" i="41"/>
  <c r="J14" i="41"/>
  <c r="D14" i="41"/>
  <c r="K13" i="41"/>
  <c r="J13" i="41"/>
  <c r="D13" i="41"/>
  <c r="J12" i="41"/>
  <c r="D12" i="41"/>
  <c r="J11" i="41"/>
  <c r="N13" i="41" s="1"/>
  <c r="D11" i="41"/>
  <c r="K10" i="41"/>
  <c r="J10" i="41"/>
  <c r="D10" i="41"/>
  <c r="J9" i="41"/>
  <c r="D9" i="41"/>
  <c r="J8" i="41"/>
  <c r="D8" i="41"/>
  <c r="K7" i="41"/>
  <c r="J7" i="41"/>
  <c r="D7" i="41"/>
  <c r="J6" i="41"/>
  <c r="D6" i="41"/>
  <c r="J5" i="41"/>
  <c r="D5" i="41"/>
  <c r="A1" i="41"/>
  <c r="I41" i="40"/>
  <c r="H41" i="40"/>
  <c r="I40" i="40"/>
  <c r="H40" i="40"/>
  <c r="I39" i="40"/>
  <c r="H39" i="40"/>
  <c r="I38" i="40"/>
  <c r="H38" i="40"/>
  <c r="I37" i="40"/>
  <c r="H37" i="40"/>
  <c r="D37" i="40" s="1"/>
  <c r="F49" i="40" s="1"/>
  <c r="I36" i="40"/>
  <c r="H36" i="40"/>
  <c r="I35" i="40"/>
  <c r="H35" i="40"/>
  <c r="I34" i="40"/>
  <c r="H34" i="40"/>
  <c r="I33" i="40"/>
  <c r="H33" i="40"/>
  <c r="I32" i="40"/>
  <c r="H32" i="40"/>
  <c r="I31" i="40"/>
  <c r="H31" i="40"/>
  <c r="D31" i="40" s="1"/>
  <c r="F43" i="40" s="1"/>
  <c r="I30" i="40"/>
  <c r="H30" i="40"/>
  <c r="I29" i="40"/>
  <c r="H29" i="40"/>
  <c r="I28" i="40"/>
  <c r="H28" i="40"/>
  <c r="I27" i="40"/>
  <c r="H27" i="40"/>
  <c r="I26" i="40"/>
  <c r="H26" i="40"/>
  <c r="I25" i="40"/>
  <c r="H25" i="40"/>
  <c r="D25" i="40" s="1"/>
  <c r="I24" i="40"/>
  <c r="H24" i="40"/>
  <c r="I23" i="40"/>
  <c r="H23" i="40"/>
  <c r="I22" i="40"/>
  <c r="H22" i="40"/>
  <c r="D22" i="40" s="1"/>
  <c r="I21" i="40"/>
  <c r="H21" i="40"/>
  <c r="I20" i="40"/>
  <c r="H20" i="40"/>
  <c r="I19" i="40"/>
  <c r="H19" i="40"/>
  <c r="I18" i="40"/>
  <c r="H18" i="40"/>
  <c r="D18" i="40" s="1"/>
  <c r="I17" i="40"/>
  <c r="H17" i="40"/>
  <c r="I16" i="40"/>
  <c r="H16" i="40"/>
  <c r="I15" i="40"/>
  <c r="H15" i="40"/>
  <c r="D15" i="40" s="1"/>
  <c r="I14" i="40"/>
  <c r="H14" i="40"/>
  <c r="D14" i="40" s="1"/>
  <c r="I13" i="40"/>
  <c r="H13" i="40"/>
  <c r="I12" i="40"/>
  <c r="H12" i="40"/>
  <c r="I11" i="40"/>
  <c r="H11" i="40"/>
  <c r="I10" i="40"/>
  <c r="H10" i="40"/>
  <c r="I9" i="40"/>
  <c r="H9" i="40"/>
  <c r="I8" i="40"/>
  <c r="H8" i="40"/>
  <c r="I7" i="40"/>
  <c r="H7" i="40"/>
  <c r="I6" i="40"/>
  <c r="H6" i="40"/>
  <c r="D6" i="40" s="1"/>
  <c r="I5" i="40"/>
  <c r="H5" i="40"/>
  <c r="A1" i="40"/>
  <c r="D41" i="39"/>
  <c r="K40" i="39"/>
  <c r="M52" i="39" s="1"/>
  <c r="N40" i="39"/>
  <c r="O43" i="39" s="1"/>
  <c r="D40" i="39"/>
  <c r="F52" i="39" s="1"/>
  <c r="D39" i="39"/>
  <c r="F51" i="39" s="1"/>
  <c r="D38" i="39"/>
  <c r="F50" i="39" s="1"/>
  <c r="K37" i="39"/>
  <c r="M49" i="39" s="1"/>
  <c r="N37" i="39"/>
  <c r="D37" i="39"/>
  <c r="F49" i="39" s="1"/>
  <c r="D36" i="39"/>
  <c r="F48" i="39" s="1"/>
  <c r="D35" i="39"/>
  <c r="F47" i="39" s="1"/>
  <c r="K34" i="39"/>
  <c r="M46" i="39" s="1"/>
  <c r="N34" i="39"/>
  <c r="D34" i="39"/>
  <c r="F46" i="39" s="1"/>
  <c r="D33" i="39"/>
  <c r="F45" i="39" s="1"/>
  <c r="D32" i="39"/>
  <c r="F44" i="39" s="1"/>
  <c r="K31" i="39"/>
  <c r="M43" i="39" s="1"/>
  <c r="N31" i="39"/>
  <c r="D31" i="39"/>
  <c r="F43" i="39" s="1"/>
  <c r="D30" i="39"/>
  <c r="F42" i="39" s="1"/>
  <c r="D29" i="39"/>
  <c r="K28" i="39"/>
  <c r="N28" i="39"/>
  <c r="D28" i="39"/>
  <c r="D27" i="39"/>
  <c r="D26" i="39"/>
  <c r="K25" i="39"/>
  <c r="N25" i="39"/>
  <c r="D25" i="39"/>
  <c r="D24" i="39"/>
  <c r="D23" i="39"/>
  <c r="K22" i="39"/>
  <c r="N22" i="39"/>
  <c r="D22" i="39"/>
  <c r="D21" i="39"/>
  <c r="D20" i="39"/>
  <c r="K19" i="39"/>
  <c r="D19" i="39"/>
  <c r="J18" i="39"/>
  <c r="D18" i="39"/>
  <c r="J17" i="39"/>
  <c r="D17" i="39"/>
  <c r="K16" i="39"/>
  <c r="J16" i="39"/>
  <c r="D16" i="39"/>
  <c r="J15" i="39"/>
  <c r="D15" i="39"/>
  <c r="J14" i="39"/>
  <c r="D14" i="39"/>
  <c r="K13" i="39"/>
  <c r="J13" i="39"/>
  <c r="D13" i="39"/>
  <c r="J12" i="39"/>
  <c r="D12" i="39"/>
  <c r="J11" i="39"/>
  <c r="D11" i="39"/>
  <c r="K10" i="39"/>
  <c r="J10" i="39"/>
  <c r="D10" i="39"/>
  <c r="J9" i="39"/>
  <c r="D9" i="39"/>
  <c r="J8" i="39"/>
  <c r="D8" i="39"/>
  <c r="K7" i="39"/>
  <c r="J7" i="39"/>
  <c r="D7" i="39"/>
  <c r="J6" i="39"/>
  <c r="D6" i="39"/>
  <c r="J5" i="39"/>
  <c r="D5" i="39"/>
  <c r="A1" i="39"/>
  <c r="D41" i="38"/>
  <c r="F53" i="38" s="1"/>
  <c r="K40" i="38"/>
  <c r="M52" i="38" s="1"/>
  <c r="D40" i="38"/>
  <c r="F52" i="38" s="1"/>
  <c r="D39" i="38"/>
  <c r="F51" i="38" s="1"/>
  <c r="N40" i="38"/>
  <c r="O43" i="38" s="1"/>
  <c r="D38" i="38"/>
  <c r="F50" i="38" s="1"/>
  <c r="K37" i="38"/>
  <c r="M49" i="38" s="1"/>
  <c r="D37" i="38"/>
  <c r="F49" i="38" s="1"/>
  <c r="D36" i="38"/>
  <c r="F48" i="38" s="1"/>
  <c r="N37" i="38"/>
  <c r="D35" i="38"/>
  <c r="F47" i="38" s="1"/>
  <c r="K34" i="38"/>
  <c r="M46" i="38" s="1"/>
  <c r="D34" i="38"/>
  <c r="F46" i="38" s="1"/>
  <c r="D33" i="38"/>
  <c r="F45" i="38" s="1"/>
  <c r="N34" i="38"/>
  <c r="D32" i="38"/>
  <c r="F44" i="38" s="1"/>
  <c r="K31" i="38"/>
  <c r="M43" i="38" s="1"/>
  <c r="D31" i="38"/>
  <c r="D30" i="38"/>
  <c r="F42" i="38" s="1"/>
  <c r="N31" i="38"/>
  <c r="D29" i="38"/>
  <c r="K28" i="38"/>
  <c r="D28" i="38"/>
  <c r="D27" i="38"/>
  <c r="N28" i="38"/>
  <c r="D26" i="38"/>
  <c r="K25" i="38"/>
  <c r="D25" i="38"/>
  <c r="D24" i="38"/>
  <c r="N25" i="38"/>
  <c r="D23" i="38"/>
  <c r="K22" i="38"/>
  <c r="D22" i="38"/>
  <c r="D21" i="38"/>
  <c r="N22" i="38"/>
  <c r="D20" i="38"/>
  <c r="K19" i="38"/>
  <c r="D19" i="38"/>
  <c r="J18" i="38"/>
  <c r="D18" i="38"/>
  <c r="J17" i="38"/>
  <c r="D17" i="38"/>
  <c r="K16" i="38"/>
  <c r="J16" i="38"/>
  <c r="D16" i="38"/>
  <c r="J15" i="38"/>
  <c r="D15" i="38"/>
  <c r="J14" i="38"/>
  <c r="D14" i="38"/>
  <c r="K13" i="38"/>
  <c r="J13" i="38"/>
  <c r="D13" i="38"/>
  <c r="J12" i="38"/>
  <c r="D12" i="38"/>
  <c r="J11" i="38"/>
  <c r="D11" i="38"/>
  <c r="K10" i="38"/>
  <c r="J10" i="38"/>
  <c r="D10" i="38"/>
  <c r="J9" i="38"/>
  <c r="D9" i="38"/>
  <c r="J8" i="38"/>
  <c r="D8" i="38"/>
  <c r="K7" i="38"/>
  <c r="J7" i="38"/>
  <c r="D7" i="38"/>
  <c r="J6" i="38"/>
  <c r="D6" i="38"/>
  <c r="J5" i="38"/>
  <c r="D5" i="38"/>
  <c r="A1" i="38"/>
  <c r="D41" i="37"/>
  <c r="N40" i="37"/>
  <c r="O43" i="37" s="1"/>
  <c r="K40" i="37"/>
  <c r="M52" i="37" s="1"/>
  <c r="D40" i="37"/>
  <c r="F52" i="37" s="1"/>
  <c r="D39" i="37"/>
  <c r="F51" i="37" s="1"/>
  <c r="D38" i="37"/>
  <c r="F50" i="37" s="1"/>
  <c r="N37" i="37"/>
  <c r="K37" i="37"/>
  <c r="M49" i="37" s="1"/>
  <c r="D37" i="37"/>
  <c r="F49" i="37" s="1"/>
  <c r="D36" i="37"/>
  <c r="F48" i="37" s="1"/>
  <c r="D35" i="37"/>
  <c r="F47" i="37" s="1"/>
  <c r="N34" i="37"/>
  <c r="K34" i="37"/>
  <c r="M46" i="37" s="1"/>
  <c r="D34" i="37"/>
  <c r="F46" i="37" s="1"/>
  <c r="D33" i="37"/>
  <c r="F45" i="37" s="1"/>
  <c r="D32" i="37"/>
  <c r="F44" i="37" s="1"/>
  <c r="N31" i="37"/>
  <c r="K31" i="37"/>
  <c r="M43" i="37" s="1"/>
  <c r="D31" i="37"/>
  <c r="F43" i="37" s="1"/>
  <c r="D30" i="37"/>
  <c r="D29" i="37"/>
  <c r="N28" i="37"/>
  <c r="K28" i="37"/>
  <c r="D28" i="37"/>
  <c r="D27" i="37"/>
  <c r="D26" i="37"/>
  <c r="N25" i="37"/>
  <c r="K25" i="37"/>
  <c r="D25" i="37"/>
  <c r="D24" i="37"/>
  <c r="D23" i="37"/>
  <c r="N22" i="37"/>
  <c r="K22" i="37"/>
  <c r="D22" i="37"/>
  <c r="D21" i="37"/>
  <c r="D20" i="37"/>
  <c r="K19" i="37"/>
  <c r="D19" i="37"/>
  <c r="J18" i="37"/>
  <c r="D18" i="37"/>
  <c r="J17" i="37"/>
  <c r="D17" i="37"/>
  <c r="K16" i="37"/>
  <c r="J16" i="37"/>
  <c r="D16" i="37"/>
  <c r="J15" i="37"/>
  <c r="D15" i="37"/>
  <c r="J14" i="37"/>
  <c r="D14" i="37"/>
  <c r="K13" i="37"/>
  <c r="J13" i="37"/>
  <c r="D13" i="37"/>
  <c r="J12" i="37"/>
  <c r="D12" i="37"/>
  <c r="J11" i="37"/>
  <c r="D11" i="37"/>
  <c r="K10" i="37"/>
  <c r="J10" i="37"/>
  <c r="D10" i="37"/>
  <c r="J9" i="37"/>
  <c r="D9" i="37"/>
  <c r="J8" i="37"/>
  <c r="D8" i="37"/>
  <c r="K7" i="37"/>
  <c r="J7" i="37"/>
  <c r="D7" i="37"/>
  <c r="J6" i="37"/>
  <c r="D6" i="37"/>
  <c r="J5" i="37"/>
  <c r="D5" i="37"/>
  <c r="A1" i="37"/>
  <c r="D41" i="36"/>
  <c r="K40" i="36"/>
  <c r="D40" i="36"/>
  <c r="F52" i="36" s="1"/>
  <c r="D39" i="36"/>
  <c r="F51" i="36" s="1"/>
  <c r="N40" i="36"/>
  <c r="O43" i="36" s="1"/>
  <c r="D38" i="36"/>
  <c r="F50" i="36" s="1"/>
  <c r="K37" i="36"/>
  <c r="M49" i="36" s="1"/>
  <c r="D37" i="36"/>
  <c r="F49" i="36" s="1"/>
  <c r="D36" i="36"/>
  <c r="F48" i="36" s="1"/>
  <c r="N37" i="36"/>
  <c r="D35" i="36"/>
  <c r="F47" i="36" s="1"/>
  <c r="K34" i="36"/>
  <c r="M46" i="36" s="1"/>
  <c r="D34" i="36"/>
  <c r="F46" i="36" s="1"/>
  <c r="D33" i="36"/>
  <c r="F45" i="36" s="1"/>
  <c r="N34" i="36"/>
  <c r="D32" i="36"/>
  <c r="F44" i="36" s="1"/>
  <c r="K31" i="36"/>
  <c r="M43" i="36" s="1"/>
  <c r="D31" i="36"/>
  <c r="F43" i="36" s="1"/>
  <c r="D30" i="36"/>
  <c r="N31" i="36"/>
  <c r="D29" i="36"/>
  <c r="K28" i="36"/>
  <c r="D28" i="36"/>
  <c r="D27" i="36"/>
  <c r="N28" i="36"/>
  <c r="D26" i="36"/>
  <c r="K25" i="36"/>
  <c r="D25" i="36"/>
  <c r="D24" i="36"/>
  <c r="N25" i="36"/>
  <c r="D23" i="36"/>
  <c r="K22" i="36"/>
  <c r="D22" i="36"/>
  <c r="D21" i="36"/>
  <c r="N22" i="36"/>
  <c r="D20" i="36"/>
  <c r="K19" i="36"/>
  <c r="D19" i="36"/>
  <c r="J18" i="36"/>
  <c r="D18" i="36"/>
  <c r="J17" i="36"/>
  <c r="D17" i="36"/>
  <c r="K16" i="36"/>
  <c r="J16" i="36"/>
  <c r="D16" i="36"/>
  <c r="J15" i="36"/>
  <c r="D15" i="36"/>
  <c r="J14" i="36"/>
  <c r="D14" i="36"/>
  <c r="K13" i="36"/>
  <c r="J13" i="36"/>
  <c r="D13" i="36"/>
  <c r="J12" i="36"/>
  <c r="D12" i="36"/>
  <c r="J11" i="36"/>
  <c r="D11" i="36"/>
  <c r="K10" i="36"/>
  <c r="J10" i="36"/>
  <c r="D10" i="36"/>
  <c r="J9" i="36"/>
  <c r="D9" i="36"/>
  <c r="J8" i="36"/>
  <c r="D8" i="36"/>
  <c r="K7" i="36"/>
  <c r="J7" i="36"/>
  <c r="D7" i="36"/>
  <c r="J6" i="36"/>
  <c r="D6" i="36"/>
  <c r="J5" i="36"/>
  <c r="D5" i="36"/>
  <c r="A1" i="36"/>
  <c r="D41" i="35"/>
  <c r="K40" i="35"/>
  <c r="D40" i="35"/>
  <c r="F52" i="35" s="1"/>
  <c r="D39" i="35"/>
  <c r="F51" i="35" s="1"/>
  <c r="N40" i="35"/>
  <c r="O43" i="35" s="1"/>
  <c r="D38" i="35"/>
  <c r="F50" i="35" s="1"/>
  <c r="K37" i="35"/>
  <c r="M49" i="35" s="1"/>
  <c r="D37" i="35"/>
  <c r="F49" i="35" s="1"/>
  <c r="D36" i="35"/>
  <c r="F48" i="35" s="1"/>
  <c r="N37" i="35"/>
  <c r="D35" i="35"/>
  <c r="F47" i="35" s="1"/>
  <c r="K34" i="35"/>
  <c r="M46" i="35" s="1"/>
  <c r="D34" i="35"/>
  <c r="F46" i="35" s="1"/>
  <c r="D33" i="35"/>
  <c r="F45" i="35" s="1"/>
  <c r="N34" i="35"/>
  <c r="D32" i="35"/>
  <c r="F44" i="35" s="1"/>
  <c r="K31" i="35"/>
  <c r="M43" i="35" s="1"/>
  <c r="D31" i="35"/>
  <c r="F43" i="35" s="1"/>
  <c r="D30" i="35"/>
  <c r="F42" i="35" s="1"/>
  <c r="N31" i="35"/>
  <c r="D29" i="35"/>
  <c r="K28" i="35"/>
  <c r="D28" i="35"/>
  <c r="D27" i="35"/>
  <c r="N28" i="35"/>
  <c r="D26" i="35"/>
  <c r="K25" i="35"/>
  <c r="D25" i="35"/>
  <c r="D24" i="35"/>
  <c r="N25" i="35"/>
  <c r="D23" i="35"/>
  <c r="K22" i="35"/>
  <c r="D22" i="35"/>
  <c r="D21" i="35"/>
  <c r="N22" i="35"/>
  <c r="D20" i="35"/>
  <c r="K19" i="35"/>
  <c r="D19" i="35"/>
  <c r="J18" i="35"/>
  <c r="D18" i="35"/>
  <c r="J17" i="35"/>
  <c r="D17" i="35"/>
  <c r="K16" i="35"/>
  <c r="J16" i="35"/>
  <c r="D16" i="35"/>
  <c r="J15" i="35"/>
  <c r="D15" i="35"/>
  <c r="J14" i="35"/>
  <c r="D14" i="35"/>
  <c r="K13" i="35"/>
  <c r="J13" i="35"/>
  <c r="D13" i="35"/>
  <c r="J12" i="35"/>
  <c r="D12" i="35"/>
  <c r="J11" i="35"/>
  <c r="D11" i="35"/>
  <c r="K10" i="35"/>
  <c r="J10" i="35"/>
  <c r="D10" i="35"/>
  <c r="J9" i="35"/>
  <c r="D9" i="35"/>
  <c r="J8" i="35"/>
  <c r="D8" i="35"/>
  <c r="K7" i="35"/>
  <c r="J7" i="35"/>
  <c r="D7" i="35"/>
  <c r="J6" i="35"/>
  <c r="D6" i="35"/>
  <c r="J5" i="35"/>
  <c r="D5" i="35"/>
  <c r="A1" i="35"/>
  <c r="I41" i="34"/>
  <c r="H41" i="34"/>
  <c r="I40" i="34"/>
  <c r="H40" i="34"/>
  <c r="I39" i="34"/>
  <c r="H39" i="34"/>
  <c r="I38" i="34"/>
  <c r="H38" i="34"/>
  <c r="I37" i="34"/>
  <c r="H37" i="34"/>
  <c r="I36" i="34"/>
  <c r="H36" i="34"/>
  <c r="I35" i="34"/>
  <c r="H35" i="34"/>
  <c r="I34" i="34"/>
  <c r="H34" i="34"/>
  <c r="D34" i="34" s="1"/>
  <c r="F46" i="34" s="1"/>
  <c r="I33" i="34"/>
  <c r="H33" i="34"/>
  <c r="I32" i="34"/>
  <c r="H32" i="34"/>
  <c r="D32" i="34" s="1"/>
  <c r="F44" i="34" s="1"/>
  <c r="I31" i="34"/>
  <c r="H31" i="34"/>
  <c r="D31" i="34" s="1"/>
  <c r="F43" i="34" s="1"/>
  <c r="I30" i="34"/>
  <c r="H30" i="34"/>
  <c r="I29" i="34"/>
  <c r="H29" i="34"/>
  <c r="I28" i="34"/>
  <c r="H28" i="34"/>
  <c r="I27" i="34"/>
  <c r="H27" i="34"/>
  <c r="I26" i="34"/>
  <c r="H26" i="34"/>
  <c r="D26" i="34" s="1"/>
  <c r="I25" i="34"/>
  <c r="H25" i="34"/>
  <c r="I24" i="34"/>
  <c r="H24" i="34"/>
  <c r="D24" i="34" s="1"/>
  <c r="I23" i="34"/>
  <c r="H23" i="34"/>
  <c r="I22" i="34"/>
  <c r="H22" i="34"/>
  <c r="I21" i="34"/>
  <c r="H21" i="34"/>
  <c r="I20" i="34"/>
  <c r="H20" i="34"/>
  <c r="D20" i="34" s="1"/>
  <c r="I19" i="34"/>
  <c r="H19" i="34"/>
  <c r="I18" i="34"/>
  <c r="H18" i="34"/>
  <c r="I17" i="34"/>
  <c r="H17" i="34"/>
  <c r="I16" i="34"/>
  <c r="H16" i="34"/>
  <c r="D16" i="34" s="1"/>
  <c r="I15" i="34"/>
  <c r="H15" i="34"/>
  <c r="I14" i="34"/>
  <c r="H14" i="34"/>
  <c r="D14" i="34" s="1"/>
  <c r="I13" i="34"/>
  <c r="H13" i="34"/>
  <c r="I12" i="34"/>
  <c r="H12" i="34"/>
  <c r="D12" i="34" s="1"/>
  <c r="I11" i="34"/>
  <c r="H11" i="34"/>
  <c r="I10" i="34"/>
  <c r="H10" i="34"/>
  <c r="I9" i="34"/>
  <c r="H9" i="34"/>
  <c r="I8" i="34"/>
  <c r="H8" i="34"/>
  <c r="I7" i="34"/>
  <c r="H7" i="34"/>
  <c r="I6" i="34"/>
  <c r="H6" i="34"/>
  <c r="D6" i="34" s="1"/>
  <c r="I5" i="34"/>
  <c r="H5" i="34"/>
  <c r="D5" i="34" s="1"/>
  <c r="A1" i="34"/>
  <c r="D41" i="33"/>
  <c r="K40" i="33"/>
  <c r="M52" i="33" s="1"/>
  <c r="D40" i="33"/>
  <c r="F52" i="33" s="1"/>
  <c r="D39" i="33"/>
  <c r="F51" i="33" s="1"/>
  <c r="N40" i="33"/>
  <c r="O43" i="33" s="1"/>
  <c r="D38" i="33"/>
  <c r="F50" i="33" s="1"/>
  <c r="K37" i="33"/>
  <c r="M49" i="33" s="1"/>
  <c r="D37" i="33"/>
  <c r="F49" i="33" s="1"/>
  <c r="D36" i="33"/>
  <c r="F48" i="33" s="1"/>
  <c r="N37" i="33"/>
  <c r="D35" i="33"/>
  <c r="F47" i="33" s="1"/>
  <c r="K34" i="33"/>
  <c r="M46" i="33" s="1"/>
  <c r="D34" i="33"/>
  <c r="F46" i="33" s="1"/>
  <c r="D33" i="33"/>
  <c r="F45" i="33" s="1"/>
  <c r="N34" i="33"/>
  <c r="D32" i="33"/>
  <c r="F44" i="33" s="1"/>
  <c r="K31" i="33"/>
  <c r="M43" i="33" s="1"/>
  <c r="D31" i="33"/>
  <c r="F43" i="33" s="1"/>
  <c r="D30" i="33"/>
  <c r="F42" i="33" s="1"/>
  <c r="N31" i="33"/>
  <c r="D29" i="33"/>
  <c r="K28" i="33"/>
  <c r="D28" i="33"/>
  <c r="D27" i="33"/>
  <c r="N28" i="33"/>
  <c r="D26" i="33"/>
  <c r="K25" i="33"/>
  <c r="D25" i="33"/>
  <c r="D24" i="33"/>
  <c r="N25" i="33"/>
  <c r="D23" i="33"/>
  <c r="K22" i="33"/>
  <c r="D22" i="33"/>
  <c r="D21" i="33"/>
  <c r="N22" i="33"/>
  <c r="D20" i="33"/>
  <c r="K19" i="33"/>
  <c r="D19" i="33"/>
  <c r="J18" i="33"/>
  <c r="D18" i="33"/>
  <c r="J17" i="33"/>
  <c r="D17" i="33"/>
  <c r="K16" i="33"/>
  <c r="J16" i="33"/>
  <c r="D16" i="33"/>
  <c r="J15" i="33"/>
  <c r="D15" i="33"/>
  <c r="J14" i="33"/>
  <c r="D14" i="33"/>
  <c r="K13" i="33"/>
  <c r="J13" i="33"/>
  <c r="D13" i="33"/>
  <c r="J12" i="33"/>
  <c r="D12" i="33"/>
  <c r="J11" i="33"/>
  <c r="D11" i="33"/>
  <c r="K10" i="33"/>
  <c r="J10" i="33"/>
  <c r="D10" i="33"/>
  <c r="J9" i="33"/>
  <c r="D9" i="33"/>
  <c r="J8" i="33"/>
  <c r="D8" i="33"/>
  <c r="K7" i="33"/>
  <c r="J7" i="33"/>
  <c r="D7" i="33"/>
  <c r="J6" i="33"/>
  <c r="D6" i="33"/>
  <c r="J5" i="33"/>
  <c r="D5" i="33"/>
  <c r="A1" i="33"/>
  <c r="D41" i="32"/>
  <c r="K40" i="32"/>
  <c r="M52" i="32" s="1"/>
  <c r="D40" i="32"/>
  <c r="F52" i="32" s="1"/>
  <c r="D39" i="32"/>
  <c r="F51" i="32" s="1"/>
  <c r="N40" i="32"/>
  <c r="O43" i="32" s="1"/>
  <c r="D38" i="32"/>
  <c r="F50" i="32" s="1"/>
  <c r="K37" i="32"/>
  <c r="M49" i="32" s="1"/>
  <c r="D37" i="32"/>
  <c r="F49" i="32" s="1"/>
  <c r="D36" i="32"/>
  <c r="F48" i="32" s="1"/>
  <c r="N37" i="32"/>
  <c r="D35" i="32"/>
  <c r="F47" i="32" s="1"/>
  <c r="K34" i="32"/>
  <c r="M46" i="32" s="1"/>
  <c r="D34" i="32"/>
  <c r="F46" i="32" s="1"/>
  <c r="D33" i="32"/>
  <c r="F45" i="32" s="1"/>
  <c r="N34" i="32"/>
  <c r="D32" i="32"/>
  <c r="F44" i="32" s="1"/>
  <c r="K31" i="32"/>
  <c r="M43" i="32" s="1"/>
  <c r="D31" i="32"/>
  <c r="D30" i="32"/>
  <c r="F42" i="32" s="1"/>
  <c r="N31" i="32"/>
  <c r="D29" i="32"/>
  <c r="K28" i="32"/>
  <c r="D28" i="32"/>
  <c r="D27" i="32"/>
  <c r="N28" i="32"/>
  <c r="D26" i="32"/>
  <c r="K25" i="32"/>
  <c r="D25" i="32"/>
  <c r="D24" i="32"/>
  <c r="N25" i="32"/>
  <c r="D23" i="32"/>
  <c r="K22" i="32"/>
  <c r="D22" i="32"/>
  <c r="D21" i="32"/>
  <c r="N22" i="32"/>
  <c r="D20" i="32"/>
  <c r="K19" i="32"/>
  <c r="D19" i="32"/>
  <c r="J18" i="32"/>
  <c r="D18" i="32"/>
  <c r="J17" i="32"/>
  <c r="D17" i="32"/>
  <c r="K16" i="32"/>
  <c r="J16" i="32"/>
  <c r="D16" i="32"/>
  <c r="J15" i="32"/>
  <c r="D15" i="32"/>
  <c r="J14" i="32"/>
  <c r="D14" i="32"/>
  <c r="K13" i="32"/>
  <c r="J13" i="32"/>
  <c r="D13" i="32"/>
  <c r="J12" i="32"/>
  <c r="D12" i="32"/>
  <c r="J11" i="32"/>
  <c r="D11" i="32"/>
  <c r="K10" i="32"/>
  <c r="J10" i="32"/>
  <c r="D10" i="32"/>
  <c r="J9" i="32"/>
  <c r="D9" i="32"/>
  <c r="J8" i="32"/>
  <c r="D8" i="32"/>
  <c r="K7" i="32"/>
  <c r="J7" i="32"/>
  <c r="D7" i="32"/>
  <c r="J6" i="32"/>
  <c r="D6" i="32"/>
  <c r="J5" i="32"/>
  <c r="D5" i="32"/>
  <c r="A1" i="32"/>
  <c r="D41" i="31"/>
  <c r="K40" i="31"/>
  <c r="N40" i="31"/>
  <c r="O43" i="31" s="1"/>
  <c r="D40" i="31"/>
  <c r="F52" i="31" s="1"/>
  <c r="D39" i="31"/>
  <c r="F51" i="31" s="1"/>
  <c r="D38" i="31"/>
  <c r="F50" i="31" s="1"/>
  <c r="K37" i="31"/>
  <c r="M49" i="31" s="1"/>
  <c r="N37" i="31"/>
  <c r="D37" i="31"/>
  <c r="F49" i="31" s="1"/>
  <c r="D36" i="31"/>
  <c r="F48" i="31" s="1"/>
  <c r="D35" i="31"/>
  <c r="F47" i="31" s="1"/>
  <c r="N34" i="31"/>
  <c r="K34" i="31"/>
  <c r="M46" i="31" s="1"/>
  <c r="D34" i="31"/>
  <c r="F46" i="31" s="1"/>
  <c r="D33" i="31"/>
  <c r="F45" i="31" s="1"/>
  <c r="D32" i="31"/>
  <c r="N31" i="31"/>
  <c r="K31" i="31"/>
  <c r="M43" i="31" s="1"/>
  <c r="D31" i="31"/>
  <c r="F43" i="31" s="1"/>
  <c r="D30" i="31"/>
  <c r="D29" i="31"/>
  <c r="K28" i="31"/>
  <c r="N28" i="31"/>
  <c r="D28" i="31"/>
  <c r="D27" i="31"/>
  <c r="D26" i="31"/>
  <c r="K25" i="31"/>
  <c r="N25" i="31"/>
  <c r="D25" i="31"/>
  <c r="D24" i="31"/>
  <c r="D23" i="31"/>
  <c r="N22" i="31"/>
  <c r="K22" i="31"/>
  <c r="D22" i="31"/>
  <c r="D21" i="31"/>
  <c r="D20" i="31"/>
  <c r="K19" i="31"/>
  <c r="D19" i="31"/>
  <c r="J18" i="31"/>
  <c r="D18" i="31"/>
  <c r="J17" i="31"/>
  <c r="D17" i="31"/>
  <c r="K16" i="31"/>
  <c r="J16" i="31"/>
  <c r="D16" i="31"/>
  <c r="J15" i="31"/>
  <c r="D15" i="31"/>
  <c r="J14" i="31"/>
  <c r="D14" i="31"/>
  <c r="K13" i="31"/>
  <c r="J13" i="31"/>
  <c r="D13" i="31"/>
  <c r="J12" i="31"/>
  <c r="D12" i="31"/>
  <c r="J11" i="31"/>
  <c r="D11" i="31"/>
  <c r="K10" i="31"/>
  <c r="J10" i="31"/>
  <c r="D10" i="31"/>
  <c r="J9" i="31"/>
  <c r="D9" i="31"/>
  <c r="J8" i="31"/>
  <c r="D8" i="31"/>
  <c r="K7" i="31"/>
  <c r="J7" i="31"/>
  <c r="D7" i="31"/>
  <c r="J6" i="31"/>
  <c r="D6" i="31"/>
  <c r="J5" i="31"/>
  <c r="D5" i="31"/>
  <c r="A1" i="31"/>
  <c r="K40" i="30"/>
  <c r="K37" i="30"/>
  <c r="M49" i="30" s="1"/>
  <c r="K34" i="30"/>
  <c r="M46" i="30" s="1"/>
  <c r="K31" i="30"/>
  <c r="M43" i="30" s="1"/>
  <c r="K28" i="30"/>
  <c r="K25" i="30"/>
  <c r="K22" i="30"/>
  <c r="K19" i="30"/>
  <c r="K16" i="30"/>
  <c r="K13" i="30"/>
  <c r="K10" i="30"/>
  <c r="K7" i="30"/>
  <c r="D41" i="29"/>
  <c r="K40" i="29"/>
  <c r="M52" i="29" s="1"/>
  <c r="D40" i="29"/>
  <c r="F52" i="29" s="1"/>
  <c r="D39" i="29"/>
  <c r="F51" i="29" s="1"/>
  <c r="N40" i="29"/>
  <c r="D38" i="29"/>
  <c r="F50" i="29" s="1"/>
  <c r="K37" i="29"/>
  <c r="M49" i="29" s="1"/>
  <c r="D37" i="29"/>
  <c r="F49" i="29" s="1"/>
  <c r="D36" i="29"/>
  <c r="F48" i="29" s="1"/>
  <c r="N37" i="29"/>
  <c r="D35" i="29"/>
  <c r="F47" i="29" s="1"/>
  <c r="K34" i="29"/>
  <c r="M46" i="29" s="1"/>
  <c r="D34" i="29"/>
  <c r="F46" i="29" s="1"/>
  <c r="D33" i="29"/>
  <c r="F45" i="29" s="1"/>
  <c r="N34" i="29"/>
  <c r="D32" i="29"/>
  <c r="K31" i="29"/>
  <c r="M43" i="29" s="1"/>
  <c r="D31" i="29"/>
  <c r="F43" i="29" s="1"/>
  <c r="D30" i="29"/>
  <c r="N31" i="29"/>
  <c r="D29" i="29"/>
  <c r="K28" i="29"/>
  <c r="D28" i="29"/>
  <c r="D27" i="29"/>
  <c r="N28" i="29"/>
  <c r="D26" i="29"/>
  <c r="K25" i="29"/>
  <c r="D25" i="29"/>
  <c r="D24" i="29"/>
  <c r="N25" i="29"/>
  <c r="D23" i="29"/>
  <c r="K22" i="29"/>
  <c r="D22" i="29"/>
  <c r="D21" i="29"/>
  <c r="N22" i="29"/>
  <c r="D20" i="29"/>
  <c r="K19" i="29"/>
  <c r="D19" i="29"/>
  <c r="J18" i="29"/>
  <c r="D18" i="29"/>
  <c r="J17" i="29"/>
  <c r="D17" i="29"/>
  <c r="K16" i="29"/>
  <c r="J16" i="29"/>
  <c r="D16" i="29"/>
  <c r="J15" i="29"/>
  <c r="D15" i="29"/>
  <c r="J14" i="29"/>
  <c r="D14" i="29"/>
  <c r="K13" i="29"/>
  <c r="J13" i="29"/>
  <c r="D13" i="29"/>
  <c r="J12" i="29"/>
  <c r="D12" i="29"/>
  <c r="J11" i="29"/>
  <c r="D11" i="29"/>
  <c r="K10" i="29"/>
  <c r="J10" i="29"/>
  <c r="D10" i="29"/>
  <c r="J9" i="29"/>
  <c r="D9" i="29"/>
  <c r="J8" i="29"/>
  <c r="D8" i="29"/>
  <c r="K7" i="29"/>
  <c r="J7" i="29"/>
  <c r="D7" i="29"/>
  <c r="J6" i="29"/>
  <c r="D6" i="29"/>
  <c r="J5" i="29"/>
  <c r="D5" i="29"/>
  <c r="A1" i="29"/>
  <c r="D41" i="28"/>
  <c r="K40" i="28"/>
  <c r="M52" i="28" s="1"/>
  <c r="D40" i="28"/>
  <c r="F52" i="28" s="1"/>
  <c r="D39" i="28"/>
  <c r="F51" i="28" s="1"/>
  <c r="N40" i="28"/>
  <c r="O43" i="28" s="1"/>
  <c r="D38" i="28"/>
  <c r="F50" i="28" s="1"/>
  <c r="K37" i="28"/>
  <c r="M49" i="28" s="1"/>
  <c r="D37" i="28"/>
  <c r="F49" i="28" s="1"/>
  <c r="D36" i="28"/>
  <c r="F48" i="28" s="1"/>
  <c r="N37" i="28"/>
  <c r="D35" i="28"/>
  <c r="F47" i="28" s="1"/>
  <c r="K34" i="28"/>
  <c r="M46" i="28" s="1"/>
  <c r="D34" i="28"/>
  <c r="F46" i="28" s="1"/>
  <c r="D33" i="28"/>
  <c r="F45" i="28" s="1"/>
  <c r="N34" i="28"/>
  <c r="D32" i="28"/>
  <c r="K31" i="28"/>
  <c r="M43" i="28" s="1"/>
  <c r="D31" i="28"/>
  <c r="D30" i="28"/>
  <c r="F42" i="28" s="1"/>
  <c r="N31" i="28"/>
  <c r="D29" i="28"/>
  <c r="K28" i="28"/>
  <c r="D28" i="28"/>
  <c r="D27" i="28"/>
  <c r="N28" i="28"/>
  <c r="D26" i="28"/>
  <c r="K25" i="28"/>
  <c r="D25" i="28"/>
  <c r="D24" i="28"/>
  <c r="N25" i="28"/>
  <c r="D23" i="28"/>
  <c r="K22" i="28"/>
  <c r="D22" i="28"/>
  <c r="D21" i="28"/>
  <c r="N22" i="28"/>
  <c r="D20" i="28"/>
  <c r="K19" i="28"/>
  <c r="D19" i="28"/>
  <c r="J18" i="28"/>
  <c r="D18" i="28"/>
  <c r="J17" i="28"/>
  <c r="D17" i="28"/>
  <c r="K16" i="28"/>
  <c r="J16" i="28"/>
  <c r="D16" i="28"/>
  <c r="J15" i="28"/>
  <c r="D15" i="28"/>
  <c r="J14" i="28"/>
  <c r="D14" i="28"/>
  <c r="K13" i="28"/>
  <c r="J13" i="28"/>
  <c r="D13" i="28"/>
  <c r="J12" i="28"/>
  <c r="D12" i="28"/>
  <c r="J11" i="28"/>
  <c r="D11" i="28"/>
  <c r="K10" i="28"/>
  <c r="J10" i="28"/>
  <c r="D10" i="28"/>
  <c r="J9" i="28"/>
  <c r="D9" i="28"/>
  <c r="J8" i="28"/>
  <c r="N10" i="28" s="1"/>
  <c r="D8" i="28"/>
  <c r="K7" i="28"/>
  <c r="J7" i="28"/>
  <c r="D7" i="28"/>
  <c r="J6" i="28"/>
  <c r="D6" i="28"/>
  <c r="J5" i="28"/>
  <c r="N7" i="28" s="1"/>
  <c r="D5" i="28"/>
  <c r="A1" i="28"/>
  <c r="D41" i="27"/>
  <c r="N40" i="27"/>
  <c r="O43" i="27" s="1"/>
  <c r="K40" i="27"/>
  <c r="M52" i="27" s="1"/>
  <c r="D40" i="27"/>
  <c r="F52" i="27" s="1"/>
  <c r="D39" i="27"/>
  <c r="F51" i="27" s="1"/>
  <c r="D38" i="27"/>
  <c r="F50" i="27" s="1"/>
  <c r="N37" i="27"/>
  <c r="K37" i="27"/>
  <c r="M49" i="27" s="1"/>
  <c r="D37" i="27"/>
  <c r="F49" i="27" s="1"/>
  <c r="D36" i="27"/>
  <c r="F48" i="27" s="1"/>
  <c r="D35" i="27"/>
  <c r="F47" i="27" s="1"/>
  <c r="N34" i="27"/>
  <c r="K34" i="27"/>
  <c r="M46" i="27" s="1"/>
  <c r="D34" i="27"/>
  <c r="F46" i="27" s="1"/>
  <c r="D33" i="27"/>
  <c r="F45" i="27" s="1"/>
  <c r="D32" i="27"/>
  <c r="F44" i="27" s="1"/>
  <c r="K31" i="27"/>
  <c r="M43" i="27" s="1"/>
  <c r="N31" i="27"/>
  <c r="D31" i="27"/>
  <c r="F43" i="27" s="1"/>
  <c r="D30" i="27"/>
  <c r="D29" i="27"/>
  <c r="K28" i="27"/>
  <c r="N28" i="27"/>
  <c r="D28" i="27"/>
  <c r="D27" i="27"/>
  <c r="D26" i="27"/>
  <c r="N25" i="27"/>
  <c r="K25" i="27"/>
  <c r="D25" i="27"/>
  <c r="D24" i="27"/>
  <c r="D23" i="27"/>
  <c r="N22" i="27"/>
  <c r="K22" i="27"/>
  <c r="D22" i="27"/>
  <c r="D21" i="27"/>
  <c r="D20" i="27"/>
  <c r="K19" i="27"/>
  <c r="D19" i="27"/>
  <c r="J18" i="27"/>
  <c r="D18" i="27"/>
  <c r="J17" i="27"/>
  <c r="D17" i="27"/>
  <c r="K16" i="27"/>
  <c r="J16" i="27"/>
  <c r="D16" i="27"/>
  <c r="J15" i="27"/>
  <c r="D15" i="27"/>
  <c r="J14" i="27"/>
  <c r="D14" i="27"/>
  <c r="K13" i="27"/>
  <c r="J13" i="27"/>
  <c r="D13" i="27"/>
  <c r="J12" i="27"/>
  <c r="D12" i="27"/>
  <c r="J11" i="27"/>
  <c r="D11" i="27"/>
  <c r="K10" i="27"/>
  <c r="J10" i="27"/>
  <c r="D10" i="27"/>
  <c r="J9" i="27"/>
  <c r="D9" i="27"/>
  <c r="J8" i="27"/>
  <c r="D8" i="27"/>
  <c r="K7" i="27"/>
  <c r="J7" i="27"/>
  <c r="D7" i="27"/>
  <c r="J6" i="27"/>
  <c r="D6" i="27"/>
  <c r="J5" i="27"/>
  <c r="D5" i="27"/>
  <c r="A1" i="27"/>
  <c r="I41" i="26"/>
  <c r="H41" i="26"/>
  <c r="I40" i="26"/>
  <c r="H40" i="26"/>
  <c r="I39" i="26"/>
  <c r="H39" i="26"/>
  <c r="I38" i="26"/>
  <c r="H38" i="26"/>
  <c r="I37" i="26"/>
  <c r="H37" i="26"/>
  <c r="D37" i="26" s="1"/>
  <c r="F49" i="26" s="1"/>
  <c r="I36" i="26"/>
  <c r="H36" i="26"/>
  <c r="I35" i="26"/>
  <c r="H35" i="26"/>
  <c r="I34" i="26"/>
  <c r="H34" i="26"/>
  <c r="I33" i="26"/>
  <c r="H33" i="26"/>
  <c r="D33" i="26" s="1"/>
  <c r="F45" i="26" s="1"/>
  <c r="I32" i="26"/>
  <c r="H32" i="26"/>
  <c r="I31" i="26"/>
  <c r="H31" i="26"/>
  <c r="I30" i="26"/>
  <c r="H30" i="26"/>
  <c r="I29" i="26"/>
  <c r="H29" i="26"/>
  <c r="I28" i="26"/>
  <c r="H28" i="26"/>
  <c r="I27" i="26"/>
  <c r="H27" i="26"/>
  <c r="D27" i="26" s="1"/>
  <c r="I26" i="26"/>
  <c r="H26" i="26"/>
  <c r="I25" i="26"/>
  <c r="H25" i="26"/>
  <c r="D25" i="26" s="1"/>
  <c r="F37" i="26" s="1"/>
  <c r="I24" i="26"/>
  <c r="H24" i="26"/>
  <c r="I23" i="26"/>
  <c r="H23" i="26"/>
  <c r="D23" i="26" s="1"/>
  <c r="I22" i="26"/>
  <c r="H22" i="26"/>
  <c r="D22" i="26" s="1"/>
  <c r="I21" i="26"/>
  <c r="H21" i="26"/>
  <c r="D21" i="26" s="1"/>
  <c r="I20" i="26"/>
  <c r="H20" i="26"/>
  <c r="I19" i="26"/>
  <c r="H19" i="26"/>
  <c r="D19" i="26" s="1"/>
  <c r="I18" i="26"/>
  <c r="H18" i="26"/>
  <c r="I17" i="26"/>
  <c r="H17" i="26"/>
  <c r="D17" i="26" s="1"/>
  <c r="I16" i="26"/>
  <c r="H16" i="26"/>
  <c r="I15" i="26"/>
  <c r="H15" i="26"/>
  <c r="I14" i="26"/>
  <c r="H14" i="26"/>
  <c r="I13" i="26"/>
  <c r="H13" i="26"/>
  <c r="D13" i="26" s="1"/>
  <c r="I12" i="26"/>
  <c r="H12" i="26"/>
  <c r="I11" i="26"/>
  <c r="H11" i="26"/>
  <c r="D11" i="26" s="1"/>
  <c r="I10" i="26"/>
  <c r="H10" i="26"/>
  <c r="I9" i="26"/>
  <c r="H9" i="26"/>
  <c r="I8" i="26"/>
  <c r="H8" i="26"/>
  <c r="I7" i="26"/>
  <c r="H7" i="26"/>
  <c r="D7" i="26" s="1"/>
  <c r="I6" i="26"/>
  <c r="H6" i="26"/>
  <c r="I5" i="26"/>
  <c r="H5" i="26"/>
  <c r="A1" i="26"/>
  <c r="D41" i="25"/>
  <c r="N40" i="25"/>
  <c r="K40" i="25"/>
  <c r="D40" i="25"/>
  <c r="F52" i="25" s="1"/>
  <c r="D39" i="25"/>
  <c r="F51" i="25" s="1"/>
  <c r="D38" i="25"/>
  <c r="F50" i="25" s="1"/>
  <c r="N37" i="25"/>
  <c r="K37" i="25"/>
  <c r="M49" i="25" s="1"/>
  <c r="D37" i="25"/>
  <c r="F49" i="25" s="1"/>
  <c r="D36" i="25"/>
  <c r="F48" i="25" s="1"/>
  <c r="D35" i="25"/>
  <c r="F47" i="25" s="1"/>
  <c r="K34" i="25"/>
  <c r="M46" i="25" s="1"/>
  <c r="N34" i="25"/>
  <c r="D34" i="25"/>
  <c r="F46" i="25" s="1"/>
  <c r="D33" i="25"/>
  <c r="F45" i="25" s="1"/>
  <c r="D32" i="25"/>
  <c r="K31" i="25"/>
  <c r="M43" i="25" s="1"/>
  <c r="N31" i="25"/>
  <c r="D31" i="25"/>
  <c r="F43" i="25" s="1"/>
  <c r="D30" i="25"/>
  <c r="D29" i="25"/>
  <c r="N28" i="25"/>
  <c r="K28" i="25"/>
  <c r="D28" i="25"/>
  <c r="D27" i="25"/>
  <c r="D26" i="25"/>
  <c r="N25" i="25"/>
  <c r="K25" i="25"/>
  <c r="D25" i="25"/>
  <c r="D24" i="25"/>
  <c r="D23" i="25"/>
  <c r="K22" i="25"/>
  <c r="N22" i="25"/>
  <c r="D22" i="25"/>
  <c r="D21" i="25"/>
  <c r="D20" i="25"/>
  <c r="K19" i="25"/>
  <c r="D19" i="25"/>
  <c r="J18" i="25"/>
  <c r="D18" i="25"/>
  <c r="J17" i="25"/>
  <c r="D17" i="25"/>
  <c r="K16" i="25"/>
  <c r="J16" i="25"/>
  <c r="D16" i="25"/>
  <c r="J15" i="25"/>
  <c r="D15" i="25"/>
  <c r="J14" i="25"/>
  <c r="D14" i="25"/>
  <c r="K13" i="25"/>
  <c r="J13" i="25"/>
  <c r="D13" i="25"/>
  <c r="J12" i="25"/>
  <c r="D12" i="25"/>
  <c r="J11" i="25"/>
  <c r="D11" i="25"/>
  <c r="K10" i="25"/>
  <c r="J10" i="25"/>
  <c r="D10" i="25"/>
  <c r="J9" i="25"/>
  <c r="D9" i="25"/>
  <c r="J8" i="25"/>
  <c r="D8" i="25"/>
  <c r="K7" i="25"/>
  <c r="J7" i="25"/>
  <c r="D7" i="25"/>
  <c r="J6" i="25"/>
  <c r="D6" i="25"/>
  <c r="J5" i="25"/>
  <c r="D5" i="25"/>
  <c r="A1" i="25"/>
  <c r="D41" i="24"/>
  <c r="K40" i="24"/>
  <c r="D40" i="24"/>
  <c r="F52" i="24" s="1"/>
  <c r="D39" i="24"/>
  <c r="F51" i="24" s="1"/>
  <c r="N40" i="24"/>
  <c r="O43" i="24" s="1"/>
  <c r="D38" i="24"/>
  <c r="F50" i="24" s="1"/>
  <c r="K37" i="24"/>
  <c r="M49" i="24" s="1"/>
  <c r="D37" i="24"/>
  <c r="F49" i="24" s="1"/>
  <c r="D36" i="24"/>
  <c r="F48" i="24" s="1"/>
  <c r="N37" i="24"/>
  <c r="D35" i="24"/>
  <c r="F47" i="24" s="1"/>
  <c r="K34" i="24"/>
  <c r="M46" i="24" s="1"/>
  <c r="D34" i="24"/>
  <c r="F46" i="24" s="1"/>
  <c r="D33" i="24"/>
  <c r="F45" i="24" s="1"/>
  <c r="N34" i="24"/>
  <c r="D32" i="24"/>
  <c r="F44" i="24" s="1"/>
  <c r="K31" i="24"/>
  <c r="M43" i="24" s="1"/>
  <c r="D31" i="24"/>
  <c r="F43" i="24" s="1"/>
  <c r="D30" i="24"/>
  <c r="F42" i="24" s="1"/>
  <c r="N31" i="24"/>
  <c r="D29" i="24"/>
  <c r="K28" i="24"/>
  <c r="D28" i="24"/>
  <c r="D27" i="24"/>
  <c r="N28" i="24"/>
  <c r="D26" i="24"/>
  <c r="K25" i="24"/>
  <c r="D25" i="24"/>
  <c r="D24" i="24"/>
  <c r="N25" i="24"/>
  <c r="D23" i="24"/>
  <c r="K22" i="24"/>
  <c r="D22" i="24"/>
  <c r="D21" i="24"/>
  <c r="N22" i="24"/>
  <c r="D20" i="24"/>
  <c r="K19" i="24"/>
  <c r="D19" i="24"/>
  <c r="J18" i="24"/>
  <c r="D18" i="24"/>
  <c r="J17" i="24"/>
  <c r="D17" i="24"/>
  <c r="K16" i="24"/>
  <c r="J16" i="24"/>
  <c r="D16" i="24"/>
  <c r="J15" i="24"/>
  <c r="D15" i="24"/>
  <c r="J14" i="24"/>
  <c r="D14" i="24"/>
  <c r="K13" i="24"/>
  <c r="J13" i="24"/>
  <c r="D13" i="24"/>
  <c r="J12" i="24"/>
  <c r="D12" i="24"/>
  <c r="J11" i="24"/>
  <c r="D11" i="24"/>
  <c r="K10" i="24"/>
  <c r="J10" i="24"/>
  <c r="D10" i="24"/>
  <c r="J9" i="24"/>
  <c r="D9" i="24"/>
  <c r="J8" i="24"/>
  <c r="D8" i="24"/>
  <c r="K7" i="24"/>
  <c r="J7" i="24"/>
  <c r="D7" i="24"/>
  <c r="J6" i="24"/>
  <c r="D6" i="24"/>
  <c r="J5" i="24"/>
  <c r="D5" i="24"/>
  <c r="A1" i="24"/>
  <c r="D41" i="23"/>
  <c r="K40" i="23"/>
  <c r="D40" i="23"/>
  <c r="F52" i="23" s="1"/>
  <c r="D39" i="23"/>
  <c r="F51" i="23" s="1"/>
  <c r="N40" i="23"/>
  <c r="O43" i="23" s="1"/>
  <c r="D38" i="23"/>
  <c r="F50" i="23" s="1"/>
  <c r="K37" i="23"/>
  <c r="M49" i="23" s="1"/>
  <c r="D37" i="23"/>
  <c r="F49" i="23" s="1"/>
  <c r="D36" i="23"/>
  <c r="F48" i="23" s="1"/>
  <c r="N37" i="23"/>
  <c r="D35" i="23"/>
  <c r="F47" i="23" s="1"/>
  <c r="K34" i="23"/>
  <c r="M46" i="23" s="1"/>
  <c r="D34" i="23"/>
  <c r="F46" i="23" s="1"/>
  <c r="D33" i="23"/>
  <c r="F45" i="23" s="1"/>
  <c r="N34" i="23"/>
  <c r="D32" i="23"/>
  <c r="F44" i="23" s="1"/>
  <c r="K31" i="23"/>
  <c r="M43" i="23" s="1"/>
  <c r="D31" i="23"/>
  <c r="F43" i="23" s="1"/>
  <c r="K30" i="23"/>
  <c r="M30" i="23" s="1"/>
  <c r="D30" i="23"/>
  <c r="F42" i="23" s="1"/>
  <c r="K29" i="23"/>
  <c r="L29" i="23" s="1"/>
  <c r="N31" i="23"/>
  <c r="D29" i="23"/>
  <c r="N28" i="23"/>
  <c r="K28" i="23"/>
  <c r="N30" i="23"/>
  <c r="O30" i="23" s="1"/>
  <c r="D28" i="23"/>
  <c r="N29" i="23"/>
  <c r="O29" i="23" s="1"/>
  <c r="D27" i="23"/>
  <c r="D26" i="23"/>
  <c r="N25" i="23"/>
  <c r="K25" i="23"/>
  <c r="D25" i="23"/>
  <c r="D24" i="23"/>
  <c r="D23" i="23"/>
  <c r="K22" i="23"/>
  <c r="N22" i="23"/>
  <c r="D22" i="23"/>
  <c r="D21" i="23"/>
  <c r="D20" i="23"/>
  <c r="K19" i="23"/>
  <c r="D19" i="23"/>
  <c r="J18" i="23"/>
  <c r="D18" i="23"/>
  <c r="J17" i="23"/>
  <c r="D17" i="23"/>
  <c r="K16" i="23"/>
  <c r="J16" i="23"/>
  <c r="D16" i="23"/>
  <c r="J15" i="23"/>
  <c r="D15" i="23"/>
  <c r="J14" i="23"/>
  <c r="D14" i="23"/>
  <c r="K13" i="23"/>
  <c r="J13" i="23"/>
  <c r="D13" i="23"/>
  <c r="J12" i="23"/>
  <c r="D12" i="23"/>
  <c r="J11" i="23"/>
  <c r="D11" i="23"/>
  <c r="K10" i="23"/>
  <c r="J10" i="23"/>
  <c r="D10" i="23"/>
  <c r="J9" i="23"/>
  <c r="D9" i="23"/>
  <c r="J8" i="23"/>
  <c r="D8" i="23"/>
  <c r="K7" i="23"/>
  <c r="J7" i="23"/>
  <c r="D7" i="23"/>
  <c r="J6" i="23"/>
  <c r="D6" i="23"/>
  <c r="J5" i="23"/>
  <c r="D5" i="23"/>
  <c r="A1" i="23"/>
  <c r="D41" i="22"/>
  <c r="K40" i="22"/>
  <c r="D40" i="22"/>
  <c r="F52" i="22" s="1"/>
  <c r="D39" i="22"/>
  <c r="F51" i="22" s="1"/>
  <c r="N40" i="22"/>
  <c r="O43" i="22" s="1"/>
  <c r="D38" i="22"/>
  <c r="F50" i="22" s="1"/>
  <c r="K37" i="22"/>
  <c r="M49" i="22" s="1"/>
  <c r="D37" i="22"/>
  <c r="F49" i="22" s="1"/>
  <c r="D36" i="22"/>
  <c r="F48" i="22" s="1"/>
  <c r="N37" i="22"/>
  <c r="D35" i="22"/>
  <c r="F47" i="22" s="1"/>
  <c r="K34" i="22"/>
  <c r="M46" i="22" s="1"/>
  <c r="D34" i="22"/>
  <c r="F46" i="22" s="1"/>
  <c r="D33" i="22"/>
  <c r="F45" i="22" s="1"/>
  <c r="N34" i="22"/>
  <c r="D32" i="22"/>
  <c r="F44" i="22" s="1"/>
  <c r="K31" i="22"/>
  <c r="M43" i="22" s="1"/>
  <c r="D31" i="22"/>
  <c r="F43" i="22" s="1"/>
  <c r="K30" i="22"/>
  <c r="D30" i="22"/>
  <c r="F42" i="22" s="1"/>
  <c r="K29" i="22"/>
  <c r="M29" i="22" s="1"/>
  <c r="N31" i="22"/>
  <c r="D29" i="22"/>
  <c r="K28" i="22"/>
  <c r="N30" i="22"/>
  <c r="O30" i="22" s="1"/>
  <c r="D28" i="22"/>
  <c r="N29" i="22"/>
  <c r="O29" i="22" s="1"/>
  <c r="D27" i="22"/>
  <c r="N28" i="22"/>
  <c r="D26" i="22"/>
  <c r="K25" i="22"/>
  <c r="D25" i="22"/>
  <c r="D24" i="22"/>
  <c r="N25" i="22"/>
  <c r="D23" i="22"/>
  <c r="K22" i="22"/>
  <c r="D22" i="22"/>
  <c r="D21" i="22"/>
  <c r="N22" i="22"/>
  <c r="D20" i="22"/>
  <c r="K19" i="22"/>
  <c r="D19" i="22"/>
  <c r="J18" i="22"/>
  <c r="D18" i="22"/>
  <c r="J17" i="22"/>
  <c r="D17" i="22"/>
  <c r="K16" i="22"/>
  <c r="J16" i="22"/>
  <c r="D16" i="22"/>
  <c r="J15" i="22"/>
  <c r="D15" i="22"/>
  <c r="J14" i="22"/>
  <c r="D14" i="22"/>
  <c r="K13" i="22"/>
  <c r="J13" i="22"/>
  <c r="D13" i="22"/>
  <c r="J12" i="22"/>
  <c r="D12" i="22"/>
  <c r="J11" i="22"/>
  <c r="D11" i="22"/>
  <c r="K10" i="22"/>
  <c r="J10" i="22"/>
  <c r="D10" i="22"/>
  <c r="J9" i="22"/>
  <c r="D9" i="22"/>
  <c r="J8" i="22"/>
  <c r="D8" i="22"/>
  <c r="K7" i="22"/>
  <c r="J7" i="22"/>
  <c r="D7" i="22"/>
  <c r="J6" i="22"/>
  <c r="D6" i="22"/>
  <c r="J5" i="22"/>
  <c r="D5" i="22"/>
  <c r="A1" i="22"/>
  <c r="D41" i="21"/>
  <c r="K40" i="21"/>
  <c r="M52" i="21" s="1"/>
  <c r="N40" i="21"/>
  <c r="D40" i="21"/>
  <c r="F52" i="21" s="1"/>
  <c r="D39" i="21"/>
  <c r="F51" i="21" s="1"/>
  <c r="D38" i="21"/>
  <c r="F50" i="21" s="1"/>
  <c r="K37" i="21"/>
  <c r="M49" i="21" s="1"/>
  <c r="N37" i="21"/>
  <c r="D37" i="21"/>
  <c r="F49" i="21" s="1"/>
  <c r="D36" i="21"/>
  <c r="F48" i="21" s="1"/>
  <c r="D35" i="21"/>
  <c r="F47" i="21" s="1"/>
  <c r="K34" i="21"/>
  <c r="M46" i="21" s="1"/>
  <c r="N34" i="21"/>
  <c r="D34" i="21"/>
  <c r="F46" i="21" s="1"/>
  <c r="D33" i="21"/>
  <c r="F45" i="21" s="1"/>
  <c r="D32" i="21"/>
  <c r="F44" i="21" s="1"/>
  <c r="K31" i="21"/>
  <c r="M43" i="21" s="1"/>
  <c r="D31" i="21"/>
  <c r="F43" i="21" s="1"/>
  <c r="K30" i="21"/>
  <c r="M30" i="21" s="1"/>
  <c r="N31" i="21"/>
  <c r="D30" i="21"/>
  <c r="F42" i="21" s="1"/>
  <c r="K29" i="21"/>
  <c r="D29" i="21"/>
  <c r="K28" i="21"/>
  <c r="D28" i="21"/>
  <c r="N29" i="21"/>
  <c r="O29" i="21" s="1"/>
  <c r="D27" i="21"/>
  <c r="N28" i="21"/>
  <c r="D26" i="21"/>
  <c r="K25" i="21"/>
  <c r="D25" i="21"/>
  <c r="D24" i="21"/>
  <c r="N25" i="21"/>
  <c r="D23" i="21"/>
  <c r="K22" i="21"/>
  <c r="D22" i="21"/>
  <c r="D21" i="21"/>
  <c r="N22" i="21"/>
  <c r="D20" i="21"/>
  <c r="K19" i="21"/>
  <c r="D19" i="21"/>
  <c r="J18" i="21"/>
  <c r="D18" i="21"/>
  <c r="J17" i="21"/>
  <c r="D17" i="21"/>
  <c r="K16" i="21"/>
  <c r="J16" i="21"/>
  <c r="D16" i="21"/>
  <c r="J15" i="21"/>
  <c r="D15" i="21"/>
  <c r="J14" i="21"/>
  <c r="D14" i="21"/>
  <c r="K13" i="21"/>
  <c r="J13" i="21"/>
  <c r="D13" i="21"/>
  <c r="J12" i="21"/>
  <c r="D12" i="21"/>
  <c r="J11" i="21"/>
  <c r="D11" i="21"/>
  <c r="K10" i="21"/>
  <c r="J10" i="21"/>
  <c r="D10" i="21"/>
  <c r="J9" i="21"/>
  <c r="D9" i="21"/>
  <c r="J8" i="21"/>
  <c r="D8" i="21"/>
  <c r="K7" i="21"/>
  <c r="J7" i="21"/>
  <c r="D7" i="21"/>
  <c r="J6" i="21"/>
  <c r="D6" i="21"/>
  <c r="J5" i="21"/>
  <c r="D5" i="21"/>
  <c r="A1" i="21"/>
  <c r="I41" i="20"/>
  <c r="I41" i="14" s="1"/>
  <c r="H41" i="20"/>
  <c r="I40" i="20"/>
  <c r="H40" i="20"/>
  <c r="I39" i="20"/>
  <c r="H39" i="20"/>
  <c r="I38" i="20"/>
  <c r="H38" i="20"/>
  <c r="I37" i="20"/>
  <c r="H37" i="20"/>
  <c r="I36" i="20"/>
  <c r="H36" i="20"/>
  <c r="D36" i="20" s="1"/>
  <c r="F48" i="20" s="1"/>
  <c r="I35" i="20"/>
  <c r="H35" i="20"/>
  <c r="I34" i="20"/>
  <c r="H34" i="20"/>
  <c r="I33" i="20"/>
  <c r="H33" i="20"/>
  <c r="I32" i="20"/>
  <c r="H32" i="20"/>
  <c r="D32" i="20" s="1"/>
  <c r="F44" i="20" s="1"/>
  <c r="I31" i="20"/>
  <c r="H31" i="20"/>
  <c r="D31" i="20" s="1"/>
  <c r="F43" i="20" s="1"/>
  <c r="I30" i="20"/>
  <c r="H30" i="20"/>
  <c r="I29" i="20"/>
  <c r="H29" i="20"/>
  <c r="I28" i="20"/>
  <c r="H28" i="20"/>
  <c r="I27" i="20"/>
  <c r="H27" i="20"/>
  <c r="I26" i="20"/>
  <c r="H26" i="20"/>
  <c r="D26" i="20" s="1"/>
  <c r="I25" i="20"/>
  <c r="H25" i="20"/>
  <c r="I24" i="20"/>
  <c r="H24" i="20"/>
  <c r="I23" i="20"/>
  <c r="H23" i="20"/>
  <c r="I22" i="20"/>
  <c r="H22" i="20"/>
  <c r="D22" i="20" s="1"/>
  <c r="I21" i="20"/>
  <c r="H21" i="20"/>
  <c r="I20" i="20"/>
  <c r="H20" i="20"/>
  <c r="I19" i="20"/>
  <c r="H19" i="20"/>
  <c r="D19" i="20" s="1"/>
  <c r="I18" i="20"/>
  <c r="H18" i="20"/>
  <c r="D18" i="20" s="1"/>
  <c r="I17" i="20"/>
  <c r="H17" i="20"/>
  <c r="I16" i="20"/>
  <c r="H16" i="20"/>
  <c r="D16" i="20" s="1"/>
  <c r="I15" i="20"/>
  <c r="H15" i="20"/>
  <c r="I14" i="20"/>
  <c r="H14" i="20"/>
  <c r="I13" i="20"/>
  <c r="H13" i="20"/>
  <c r="I12" i="20"/>
  <c r="H12" i="20"/>
  <c r="I11" i="20"/>
  <c r="H11" i="20"/>
  <c r="I10" i="20"/>
  <c r="H10" i="20"/>
  <c r="I9" i="20"/>
  <c r="H9" i="20"/>
  <c r="D9" i="20" s="1"/>
  <c r="I8" i="20"/>
  <c r="H8" i="20"/>
  <c r="I7" i="20"/>
  <c r="H7" i="20"/>
  <c r="I6" i="20"/>
  <c r="H6" i="20"/>
  <c r="D6" i="20" s="1"/>
  <c r="I5" i="20"/>
  <c r="H5" i="20"/>
  <c r="D5" i="20" s="1"/>
  <c r="A1" i="20"/>
  <c r="D41" i="19"/>
  <c r="K40" i="19"/>
  <c r="D40" i="19"/>
  <c r="F52" i="19" s="1"/>
  <c r="D39" i="19"/>
  <c r="F51" i="19" s="1"/>
  <c r="N40" i="19"/>
  <c r="D38" i="19"/>
  <c r="F50" i="19" s="1"/>
  <c r="K37" i="19"/>
  <c r="M49" i="19" s="1"/>
  <c r="D37" i="19"/>
  <c r="F49" i="19" s="1"/>
  <c r="D36" i="19"/>
  <c r="F48" i="19" s="1"/>
  <c r="N37" i="19"/>
  <c r="D35" i="19"/>
  <c r="F47" i="19" s="1"/>
  <c r="K34" i="19"/>
  <c r="M46" i="19" s="1"/>
  <c r="D34" i="19"/>
  <c r="F46" i="19" s="1"/>
  <c r="D33" i="19"/>
  <c r="F45" i="19" s="1"/>
  <c r="N34" i="19"/>
  <c r="D32" i="19"/>
  <c r="F44" i="19" s="1"/>
  <c r="K31" i="19"/>
  <c r="M43" i="19" s="1"/>
  <c r="D31" i="19"/>
  <c r="F43" i="19" s="1"/>
  <c r="D30" i="19"/>
  <c r="F42" i="19" s="1"/>
  <c r="N31" i="19"/>
  <c r="D29" i="19"/>
  <c r="K28" i="19"/>
  <c r="D28" i="19"/>
  <c r="D27" i="19"/>
  <c r="N28" i="19"/>
  <c r="D26" i="19"/>
  <c r="K25" i="19"/>
  <c r="D25" i="19"/>
  <c r="D24" i="19"/>
  <c r="N25" i="19"/>
  <c r="D23" i="19"/>
  <c r="K22" i="19"/>
  <c r="D22" i="19"/>
  <c r="D21" i="19"/>
  <c r="N22" i="19"/>
  <c r="D20" i="19"/>
  <c r="K19" i="19"/>
  <c r="D19" i="19"/>
  <c r="J18" i="19"/>
  <c r="D18" i="19"/>
  <c r="J17" i="19"/>
  <c r="D17" i="19"/>
  <c r="K16" i="19"/>
  <c r="J16" i="19"/>
  <c r="D16" i="19"/>
  <c r="J15" i="19"/>
  <c r="D15" i="19"/>
  <c r="J14" i="19"/>
  <c r="D14" i="19"/>
  <c r="K13" i="19"/>
  <c r="J13" i="19"/>
  <c r="D13" i="19"/>
  <c r="J12" i="19"/>
  <c r="D12" i="19"/>
  <c r="J11" i="19"/>
  <c r="D11" i="19"/>
  <c r="K10" i="19"/>
  <c r="J10" i="19"/>
  <c r="D10" i="19"/>
  <c r="J9" i="19"/>
  <c r="D9" i="19"/>
  <c r="J8" i="19"/>
  <c r="D8" i="19"/>
  <c r="K7" i="19"/>
  <c r="J7" i="19"/>
  <c r="D7" i="19"/>
  <c r="J6" i="19"/>
  <c r="D6" i="19"/>
  <c r="J5" i="19"/>
  <c r="D5" i="19"/>
  <c r="A1" i="19"/>
  <c r="D41" i="18"/>
  <c r="K40" i="18"/>
  <c r="M52" i="18" s="1"/>
  <c r="D40" i="18"/>
  <c r="F52" i="18" s="1"/>
  <c r="D39" i="18"/>
  <c r="F51" i="18" s="1"/>
  <c r="N40" i="18"/>
  <c r="O43" i="18" s="1"/>
  <c r="D38" i="18"/>
  <c r="F50" i="18" s="1"/>
  <c r="K37" i="18"/>
  <c r="M49" i="18" s="1"/>
  <c r="D37" i="18"/>
  <c r="F49" i="18" s="1"/>
  <c r="D36" i="18"/>
  <c r="F48" i="18" s="1"/>
  <c r="N37" i="18"/>
  <c r="D35" i="18"/>
  <c r="F47" i="18" s="1"/>
  <c r="K34" i="18"/>
  <c r="M46" i="18" s="1"/>
  <c r="D34" i="18"/>
  <c r="F46" i="18" s="1"/>
  <c r="D33" i="18"/>
  <c r="F45" i="18" s="1"/>
  <c r="N34" i="18"/>
  <c r="D32" i="18"/>
  <c r="F44" i="18" s="1"/>
  <c r="K31" i="18"/>
  <c r="M43" i="18" s="1"/>
  <c r="D31" i="18"/>
  <c r="D30" i="18"/>
  <c r="F42" i="18" s="1"/>
  <c r="N31" i="18"/>
  <c r="D29" i="18"/>
  <c r="K28" i="18"/>
  <c r="D28" i="18"/>
  <c r="D27" i="18"/>
  <c r="N28" i="18"/>
  <c r="D26" i="18"/>
  <c r="K25" i="18"/>
  <c r="D25" i="18"/>
  <c r="D24" i="18"/>
  <c r="N25" i="18"/>
  <c r="D23" i="18"/>
  <c r="K22" i="18"/>
  <c r="D22" i="18"/>
  <c r="D21" i="18"/>
  <c r="N22" i="18"/>
  <c r="D20" i="18"/>
  <c r="K19" i="18"/>
  <c r="D19" i="18"/>
  <c r="J18" i="18"/>
  <c r="D18" i="18"/>
  <c r="J17" i="18"/>
  <c r="D17" i="18"/>
  <c r="K16" i="18"/>
  <c r="J16" i="18"/>
  <c r="D16" i="18"/>
  <c r="J15" i="18"/>
  <c r="D15" i="18"/>
  <c r="J14" i="18"/>
  <c r="D14" i="18"/>
  <c r="K13" i="18"/>
  <c r="J13" i="18"/>
  <c r="D13" i="18"/>
  <c r="F25" i="18" s="1"/>
  <c r="J12" i="18"/>
  <c r="D12" i="18"/>
  <c r="J11" i="18"/>
  <c r="D11" i="18"/>
  <c r="K10" i="18"/>
  <c r="J10" i="18"/>
  <c r="D10" i="18"/>
  <c r="J9" i="18"/>
  <c r="D9" i="18"/>
  <c r="J8" i="18"/>
  <c r="D8" i="18"/>
  <c r="K7" i="18"/>
  <c r="J7" i="18"/>
  <c r="D7" i="18"/>
  <c r="J6" i="18"/>
  <c r="D6" i="18"/>
  <c r="J5" i="18"/>
  <c r="D5" i="18"/>
  <c r="A1" i="18"/>
  <c r="D41" i="17"/>
  <c r="N40" i="17"/>
  <c r="O43" i="17" s="1"/>
  <c r="K40" i="17"/>
  <c r="D40" i="17"/>
  <c r="F52" i="17" s="1"/>
  <c r="D39" i="17"/>
  <c r="F51" i="17" s="1"/>
  <c r="D38" i="17"/>
  <c r="F50" i="17" s="1"/>
  <c r="N37" i="17"/>
  <c r="K37" i="17"/>
  <c r="M49" i="17" s="1"/>
  <c r="D37" i="17"/>
  <c r="F49" i="17" s="1"/>
  <c r="D36" i="17"/>
  <c r="F48" i="17" s="1"/>
  <c r="D35" i="17"/>
  <c r="F47" i="17" s="1"/>
  <c r="K34" i="17"/>
  <c r="M46" i="17" s="1"/>
  <c r="N34" i="17"/>
  <c r="D34" i="17"/>
  <c r="F46" i="17" s="1"/>
  <c r="D33" i="17"/>
  <c r="F45" i="17" s="1"/>
  <c r="D32" i="17"/>
  <c r="K31" i="17"/>
  <c r="M43" i="17" s="1"/>
  <c r="N31" i="17"/>
  <c r="D31" i="17"/>
  <c r="D30" i="17"/>
  <c r="D29" i="17"/>
  <c r="N28" i="17"/>
  <c r="K28" i="17"/>
  <c r="D28" i="17"/>
  <c r="D27" i="17"/>
  <c r="D26" i="17"/>
  <c r="N25" i="17"/>
  <c r="K25" i="17"/>
  <c r="D25" i="17"/>
  <c r="D24" i="17"/>
  <c r="D23" i="17"/>
  <c r="K22" i="17"/>
  <c r="N22" i="17"/>
  <c r="D22" i="17"/>
  <c r="D21" i="17"/>
  <c r="D20" i="17"/>
  <c r="K19" i="17"/>
  <c r="D19" i="17"/>
  <c r="J18" i="17"/>
  <c r="D18" i="17"/>
  <c r="J17" i="17"/>
  <c r="D17" i="17"/>
  <c r="K16" i="17"/>
  <c r="J16" i="17"/>
  <c r="D16" i="17"/>
  <c r="J15" i="17"/>
  <c r="D15" i="17"/>
  <c r="J14" i="17"/>
  <c r="D14" i="17"/>
  <c r="K13" i="17"/>
  <c r="J13" i="17"/>
  <c r="D13" i="17"/>
  <c r="J12" i="17"/>
  <c r="D12" i="17"/>
  <c r="J11" i="17"/>
  <c r="D11" i="17"/>
  <c r="K10" i="17"/>
  <c r="J10" i="17"/>
  <c r="D10" i="17"/>
  <c r="J9" i="17"/>
  <c r="D9" i="17"/>
  <c r="J8" i="17"/>
  <c r="D8" i="17"/>
  <c r="K7" i="17"/>
  <c r="J7" i="17"/>
  <c r="D7" i="17"/>
  <c r="J6" i="17"/>
  <c r="D6" i="17"/>
  <c r="J5" i="17"/>
  <c r="D5" i="17"/>
  <c r="A1" i="17"/>
  <c r="D41" i="16"/>
  <c r="K40" i="16"/>
  <c r="D40" i="16"/>
  <c r="F52" i="16" s="1"/>
  <c r="D39" i="16"/>
  <c r="F51" i="16" s="1"/>
  <c r="N40" i="16"/>
  <c r="D38" i="16"/>
  <c r="F50" i="16" s="1"/>
  <c r="K37" i="16"/>
  <c r="M49" i="16" s="1"/>
  <c r="D37" i="16"/>
  <c r="F49" i="16" s="1"/>
  <c r="D36" i="16"/>
  <c r="F48" i="16" s="1"/>
  <c r="N37" i="16"/>
  <c r="D35" i="16"/>
  <c r="F47" i="16" s="1"/>
  <c r="K34" i="16"/>
  <c r="M46" i="16" s="1"/>
  <c r="D34" i="16"/>
  <c r="F46" i="16" s="1"/>
  <c r="D33" i="16"/>
  <c r="F45" i="16" s="1"/>
  <c r="N34" i="16"/>
  <c r="D32" i="16"/>
  <c r="F44" i="16" s="1"/>
  <c r="K31" i="16"/>
  <c r="M43" i="16" s="1"/>
  <c r="D31" i="16"/>
  <c r="F43" i="16" s="1"/>
  <c r="D30" i="16"/>
  <c r="N31" i="16"/>
  <c r="D29" i="16"/>
  <c r="K28" i="16"/>
  <c r="D28" i="16"/>
  <c r="D27" i="16"/>
  <c r="N28" i="16"/>
  <c r="D26" i="16"/>
  <c r="K25" i="16"/>
  <c r="D25" i="16"/>
  <c r="D24" i="16"/>
  <c r="N25" i="16"/>
  <c r="D23" i="16"/>
  <c r="K22" i="16"/>
  <c r="D22" i="16"/>
  <c r="D21" i="16"/>
  <c r="N22" i="16"/>
  <c r="D20" i="16"/>
  <c r="K19" i="16"/>
  <c r="D19" i="16"/>
  <c r="J18" i="16"/>
  <c r="D18" i="16"/>
  <c r="J17" i="16"/>
  <c r="D17" i="16"/>
  <c r="K16" i="16"/>
  <c r="J16" i="16"/>
  <c r="D16" i="16"/>
  <c r="J15" i="16"/>
  <c r="D15" i="16"/>
  <c r="J14" i="16"/>
  <c r="D14" i="16"/>
  <c r="K13" i="16"/>
  <c r="J13" i="16"/>
  <c r="D13" i="16"/>
  <c r="J12" i="16"/>
  <c r="D12" i="16"/>
  <c r="J11" i="16"/>
  <c r="D11" i="16"/>
  <c r="K10" i="16"/>
  <c r="J10" i="16"/>
  <c r="D10" i="16"/>
  <c r="J9" i="16"/>
  <c r="D9" i="16"/>
  <c r="J8" i="16"/>
  <c r="D8" i="16"/>
  <c r="K7" i="16"/>
  <c r="J7" i="16"/>
  <c r="D7" i="16"/>
  <c r="J6" i="16"/>
  <c r="D6" i="16"/>
  <c r="J5" i="16"/>
  <c r="D5" i="16"/>
  <c r="I40" i="15"/>
  <c r="H40" i="15"/>
  <c r="I39" i="15"/>
  <c r="H39" i="15"/>
  <c r="I38" i="15"/>
  <c r="H38" i="15"/>
  <c r="I37" i="15"/>
  <c r="H37" i="15"/>
  <c r="I36" i="15"/>
  <c r="H36" i="15"/>
  <c r="D36" i="15" s="1"/>
  <c r="F48" i="15" s="1"/>
  <c r="I35" i="15"/>
  <c r="H35" i="15"/>
  <c r="I34" i="15"/>
  <c r="H34" i="15"/>
  <c r="D34" i="15" s="1"/>
  <c r="F46" i="15" s="1"/>
  <c r="I33" i="15"/>
  <c r="H33" i="15"/>
  <c r="I32" i="15"/>
  <c r="H32" i="15"/>
  <c r="D32" i="15" s="1"/>
  <c r="F44" i="15" s="1"/>
  <c r="I31" i="15"/>
  <c r="H31" i="15"/>
  <c r="I30" i="15"/>
  <c r="H30" i="15"/>
  <c r="I29" i="15"/>
  <c r="H29" i="15"/>
  <c r="D29" i="15" s="1"/>
  <c r="I28" i="15"/>
  <c r="H28" i="15"/>
  <c r="I27" i="15"/>
  <c r="H27" i="15"/>
  <c r="D27" i="15" s="1"/>
  <c r="I26" i="15"/>
  <c r="H26" i="15"/>
  <c r="I25" i="15"/>
  <c r="H25" i="15"/>
  <c r="I24" i="15"/>
  <c r="H24" i="15"/>
  <c r="D24" i="15" s="1"/>
  <c r="I23" i="15"/>
  <c r="H23" i="15"/>
  <c r="I22" i="15"/>
  <c r="H22" i="15"/>
  <c r="I21" i="15"/>
  <c r="H21" i="15"/>
  <c r="I20" i="15"/>
  <c r="H20" i="15"/>
  <c r="I19" i="15"/>
  <c r="H19" i="15"/>
  <c r="I18" i="15"/>
  <c r="H18" i="15"/>
  <c r="D18" i="15" s="1"/>
  <c r="I17" i="15"/>
  <c r="H17" i="15"/>
  <c r="I16" i="15"/>
  <c r="H16" i="15"/>
  <c r="I15" i="15"/>
  <c r="H15" i="15"/>
  <c r="I14" i="15"/>
  <c r="H14" i="15"/>
  <c r="I13" i="15"/>
  <c r="H13" i="15"/>
  <c r="D13" i="15" s="1"/>
  <c r="I12" i="15"/>
  <c r="H12" i="15"/>
  <c r="I11" i="15"/>
  <c r="H11" i="15"/>
  <c r="D11" i="15" s="1"/>
  <c r="I10" i="15"/>
  <c r="H10" i="15"/>
  <c r="D10" i="15" s="1"/>
  <c r="I9" i="15"/>
  <c r="H9" i="15"/>
  <c r="D9" i="15" s="1"/>
  <c r="I8" i="15"/>
  <c r="H8" i="15"/>
  <c r="I7" i="15"/>
  <c r="H7" i="15"/>
  <c r="D7" i="15" s="1"/>
  <c r="I6" i="15"/>
  <c r="H6" i="15"/>
  <c r="I5" i="15"/>
  <c r="H5" i="15"/>
  <c r="D5" i="15" s="1"/>
  <c r="A1" i="15"/>
  <c r="A1" i="14"/>
  <c r="D41" i="13"/>
  <c r="K40" i="13"/>
  <c r="N40" i="13"/>
  <c r="O43" i="13" s="1"/>
  <c r="D40" i="13"/>
  <c r="F52" i="13" s="1"/>
  <c r="D39" i="13"/>
  <c r="F51" i="13" s="1"/>
  <c r="D38" i="13"/>
  <c r="F50" i="13" s="1"/>
  <c r="N37" i="13"/>
  <c r="K37" i="13"/>
  <c r="M49" i="13" s="1"/>
  <c r="D37" i="13"/>
  <c r="F49" i="13" s="1"/>
  <c r="D36" i="13"/>
  <c r="F48" i="13" s="1"/>
  <c r="D35" i="13"/>
  <c r="F47" i="13" s="1"/>
  <c r="N34" i="13"/>
  <c r="K34" i="13"/>
  <c r="M46" i="13" s="1"/>
  <c r="D34" i="13"/>
  <c r="F46" i="13" s="1"/>
  <c r="D33" i="13"/>
  <c r="F45" i="13" s="1"/>
  <c r="D32" i="13"/>
  <c r="F44" i="13" s="1"/>
  <c r="K31" i="13"/>
  <c r="M43" i="13" s="1"/>
  <c r="N31" i="13"/>
  <c r="D31" i="13"/>
  <c r="F43" i="13" s="1"/>
  <c r="D30" i="13"/>
  <c r="D29" i="13"/>
  <c r="K28" i="13"/>
  <c r="N28" i="13"/>
  <c r="D28" i="13"/>
  <c r="D27" i="13"/>
  <c r="D26" i="13"/>
  <c r="N25" i="13"/>
  <c r="K25" i="13"/>
  <c r="D25" i="13"/>
  <c r="D24" i="13"/>
  <c r="D23" i="13"/>
  <c r="K22" i="13"/>
  <c r="N22" i="13"/>
  <c r="D22" i="13"/>
  <c r="D21" i="13"/>
  <c r="D20" i="13"/>
  <c r="K19" i="13"/>
  <c r="D19" i="13"/>
  <c r="J18" i="13"/>
  <c r="D18" i="13"/>
  <c r="J17" i="13"/>
  <c r="D17" i="13"/>
  <c r="K16" i="13"/>
  <c r="J16" i="13"/>
  <c r="D16" i="13"/>
  <c r="J15" i="13"/>
  <c r="D15" i="13"/>
  <c r="J14" i="13"/>
  <c r="D14" i="13"/>
  <c r="K13" i="13"/>
  <c r="J13" i="13"/>
  <c r="D13" i="13"/>
  <c r="J12" i="13"/>
  <c r="D12" i="13"/>
  <c r="J11" i="13"/>
  <c r="D11" i="13"/>
  <c r="K10" i="13"/>
  <c r="J10" i="13"/>
  <c r="D10" i="13"/>
  <c r="J9" i="13"/>
  <c r="D9" i="13"/>
  <c r="J8" i="13"/>
  <c r="D8" i="13"/>
  <c r="K7" i="13"/>
  <c r="J7" i="13"/>
  <c r="D7" i="13"/>
  <c r="J6" i="13"/>
  <c r="D6" i="13"/>
  <c r="J5" i="13"/>
  <c r="D5" i="13"/>
  <c r="A1" i="13"/>
  <c r="D41" i="12"/>
  <c r="K40" i="12"/>
  <c r="D40" i="12"/>
  <c r="F52" i="12" s="1"/>
  <c r="D39" i="12"/>
  <c r="F51" i="12" s="1"/>
  <c r="D38" i="12"/>
  <c r="F50" i="12" s="1"/>
  <c r="K37" i="12"/>
  <c r="M49" i="12" s="1"/>
  <c r="D37" i="12"/>
  <c r="F49" i="12" s="1"/>
  <c r="D36" i="12"/>
  <c r="F48" i="12" s="1"/>
  <c r="D35" i="12"/>
  <c r="F47" i="12" s="1"/>
  <c r="K34" i="12"/>
  <c r="M46" i="12" s="1"/>
  <c r="D34" i="12"/>
  <c r="F46" i="12" s="1"/>
  <c r="D33" i="12"/>
  <c r="F45" i="12" s="1"/>
  <c r="D32" i="12"/>
  <c r="F44" i="12" s="1"/>
  <c r="K31" i="12"/>
  <c r="M43" i="12" s="1"/>
  <c r="D31" i="12"/>
  <c r="F43" i="12" s="1"/>
  <c r="D30" i="12"/>
  <c r="F42" i="12" s="1"/>
  <c r="D29" i="12"/>
  <c r="K28" i="12"/>
  <c r="D28" i="12"/>
  <c r="D27" i="12"/>
  <c r="D26" i="12"/>
  <c r="K25" i="12"/>
  <c r="D25" i="12"/>
  <c r="D24" i="12"/>
  <c r="D23" i="12"/>
  <c r="K22" i="12"/>
  <c r="D22" i="12"/>
  <c r="D21" i="12"/>
  <c r="N22" i="12"/>
  <c r="D20" i="12"/>
  <c r="K19" i="12"/>
  <c r="D19" i="12"/>
  <c r="J18" i="12"/>
  <c r="D18" i="12"/>
  <c r="J17" i="12"/>
  <c r="D17" i="12"/>
  <c r="K16" i="12"/>
  <c r="J16" i="12"/>
  <c r="D16" i="12"/>
  <c r="J15" i="12"/>
  <c r="D15" i="12"/>
  <c r="J14" i="12"/>
  <c r="D14" i="12"/>
  <c r="K13" i="12"/>
  <c r="J13" i="12"/>
  <c r="D13" i="12"/>
  <c r="J12" i="12"/>
  <c r="D12" i="12"/>
  <c r="J11" i="12"/>
  <c r="D11" i="12"/>
  <c r="K10" i="12"/>
  <c r="J10" i="12"/>
  <c r="D10" i="12"/>
  <c r="J9" i="12"/>
  <c r="D9" i="12"/>
  <c r="J8" i="12"/>
  <c r="D8" i="12"/>
  <c r="K7" i="12"/>
  <c r="J7" i="12"/>
  <c r="D7" i="12"/>
  <c r="J6" i="12"/>
  <c r="D6" i="12"/>
  <c r="J5" i="12"/>
  <c r="D5" i="12"/>
  <c r="A1" i="12"/>
  <c r="D41" i="11"/>
  <c r="K40" i="11"/>
  <c r="D40" i="11"/>
  <c r="F52" i="11" s="1"/>
  <c r="D39" i="11"/>
  <c r="F51" i="11" s="1"/>
  <c r="N40" i="11"/>
  <c r="O43" i="11" s="1"/>
  <c r="D38" i="11"/>
  <c r="F50" i="11" s="1"/>
  <c r="K37" i="11"/>
  <c r="M49" i="11" s="1"/>
  <c r="D37" i="11"/>
  <c r="F49" i="11" s="1"/>
  <c r="D36" i="11"/>
  <c r="F48" i="11" s="1"/>
  <c r="N37" i="11"/>
  <c r="D35" i="11"/>
  <c r="F47" i="11" s="1"/>
  <c r="K34" i="11"/>
  <c r="M46" i="11" s="1"/>
  <c r="D34" i="11"/>
  <c r="F46" i="11" s="1"/>
  <c r="D33" i="11"/>
  <c r="F45" i="11" s="1"/>
  <c r="N34" i="11"/>
  <c r="D32" i="11"/>
  <c r="F44" i="11" s="1"/>
  <c r="K31" i="11"/>
  <c r="M43" i="11" s="1"/>
  <c r="D31" i="11"/>
  <c r="F43" i="11" s="1"/>
  <c r="D30" i="11"/>
  <c r="F42" i="11" s="1"/>
  <c r="N31" i="11"/>
  <c r="D29" i="11"/>
  <c r="K28" i="11"/>
  <c r="D28" i="11"/>
  <c r="D27" i="11"/>
  <c r="N28" i="11"/>
  <c r="D26" i="11"/>
  <c r="K25" i="11"/>
  <c r="D25" i="11"/>
  <c r="D24" i="11"/>
  <c r="N25" i="11"/>
  <c r="D23" i="11"/>
  <c r="K22" i="11"/>
  <c r="D22" i="11"/>
  <c r="D21" i="11"/>
  <c r="N22" i="11"/>
  <c r="D20" i="11"/>
  <c r="K19" i="11"/>
  <c r="D19" i="11"/>
  <c r="J18" i="11"/>
  <c r="D18" i="11"/>
  <c r="J17" i="11"/>
  <c r="D17" i="11"/>
  <c r="K16" i="11"/>
  <c r="J16" i="11"/>
  <c r="D16" i="11"/>
  <c r="J15" i="11"/>
  <c r="D15" i="11"/>
  <c r="J14" i="11"/>
  <c r="D14" i="11"/>
  <c r="K13" i="11"/>
  <c r="J13" i="11"/>
  <c r="D13" i="11"/>
  <c r="J12" i="11"/>
  <c r="D12" i="11"/>
  <c r="J11" i="11"/>
  <c r="D11" i="11"/>
  <c r="K10" i="11"/>
  <c r="J10" i="11"/>
  <c r="D10" i="11"/>
  <c r="J9" i="11"/>
  <c r="D9" i="11"/>
  <c r="J8" i="11"/>
  <c r="D8" i="11"/>
  <c r="K7" i="11"/>
  <c r="J7" i="11"/>
  <c r="D7" i="11"/>
  <c r="J6" i="11"/>
  <c r="D6" i="11"/>
  <c r="J5" i="11"/>
  <c r="D5" i="11"/>
  <c r="A1" i="11"/>
  <c r="I41" i="10"/>
  <c r="H41" i="10"/>
  <c r="I40" i="10"/>
  <c r="H40" i="10"/>
  <c r="I39" i="10"/>
  <c r="H39" i="10"/>
  <c r="I38" i="10"/>
  <c r="H38" i="10"/>
  <c r="I37" i="10"/>
  <c r="H37" i="10"/>
  <c r="D37" i="10" s="1"/>
  <c r="F49" i="10" s="1"/>
  <c r="I36" i="10"/>
  <c r="H36" i="10"/>
  <c r="D36" i="10" s="1"/>
  <c r="F48" i="10" s="1"/>
  <c r="I35" i="10"/>
  <c r="H35" i="10"/>
  <c r="I34" i="10"/>
  <c r="H34" i="10"/>
  <c r="I33" i="10"/>
  <c r="H33" i="10"/>
  <c r="I32" i="10"/>
  <c r="H32" i="10"/>
  <c r="D32" i="10" s="1"/>
  <c r="F44" i="10" s="1"/>
  <c r="I31" i="10"/>
  <c r="H31" i="10"/>
  <c r="D31" i="10" s="1"/>
  <c r="F43" i="10" s="1"/>
  <c r="I30" i="10"/>
  <c r="H30" i="10"/>
  <c r="I29" i="10"/>
  <c r="H29" i="10"/>
  <c r="I28" i="10"/>
  <c r="H28" i="10"/>
  <c r="I27" i="10"/>
  <c r="H27" i="10"/>
  <c r="I26" i="10"/>
  <c r="H26" i="10"/>
  <c r="I25" i="10"/>
  <c r="H25" i="10"/>
  <c r="D25" i="10" s="1"/>
  <c r="I24" i="10"/>
  <c r="H24" i="10"/>
  <c r="I23" i="10"/>
  <c r="H23" i="10"/>
  <c r="I22" i="10"/>
  <c r="H22" i="10"/>
  <c r="I21" i="10"/>
  <c r="H21" i="10"/>
  <c r="I20" i="10"/>
  <c r="H20" i="10"/>
  <c r="D20" i="10" s="1"/>
  <c r="I19" i="10"/>
  <c r="H19" i="10"/>
  <c r="I18" i="10"/>
  <c r="H18" i="10"/>
  <c r="D18" i="10" s="1"/>
  <c r="I17" i="10"/>
  <c r="H17" i="10"/>
  <c r="D17" i="10" s="1"/>
  <c r="I16" i="10"/>
  <c r="H16" i="10"/>
  <c r="D16" i="10" s="1"/>
  <c r="I15" i="10"/>
  <c r="H15" i="10"/>
  <c r="D15" i="10" s="1"/>
  <c r="I14" i="10"/>
  <c r="H14" i="10"/>
  <c r="D14" i="10" s="1"/>
  <c r="I13" i="10"/>
  <c r="H13" i="10"/>
  <c r="I12" i="10"/>
  <c r="H12" i="10"/>
  <c r="D12" i="10" s="1"/>
  <c r="I11" i="10"/>
  <c r="H11" i="10"/>
  <c r="I10" i="10"/>
  <c r="H10" i="10"/>
  <c r="I9" i="10"/>
  <c r="H9" i="10"/>
  <c r="I8" i="10"/>
  <c r="H8" i="10"/>
  <c r="I7" i="10"/>
  <c r="H7" i="10"/>
  <c r="I6" i="10"/>
  <c r="H6" i="10"/>
  <c r="D6" i="10" s="1"/>
  <c r="I5" i="10"/>
  <c r="H5" i="10"/>
  <c r="D5" i="10" s="1"/>
  <c r="A1" i="10"/>
  <c r="D41" i="9"/>
  <c r="K40" i="9"/>
  <c r="D40" i="9"/>
  <c r="F52" i="9" s="1"/>
  <c r="D39" i="9"/>
  <c r="F51" i="9" s="1"/>
  <c r="N40" i="9"/>
  <c r="O43" i="9" s="1"/>
  <c r="D38" i="9"/>
  <c r="F50" i="9" s="1"/>
  <c r="K37" i="9"/>
  <c r="M49" i="9" s="1"/>
  <c r="D37" i="9"/>
  <c r="F49" i="9" s="1"/>
  <c r="D36" i="9"/>
  <c r="F48" i="9" s="1"/>
  <c r="N37" i="9"/>
  <c r="D35" i="9"/>
  <c r="F47" i="9" s="1"/>
  <c r="K34" i="9"/>
  <c r="M46" i="9" s="1"/>
  <c r="D34" i="9"/>
  <c r="F46" i="9" s="1"/>
  <c r="D33" i="9"/>
  <c r="F45" i="9" s="1"/>
  <c r="N34" i="9"/>
  <c r="D32" i="9"/>
  <c r="K31" i="9"/>
  <c r="M43" i="9" s="1"/>
  <c r="D31" i="9"/>
  <c r="F43" i="9" s="1"/>
  <c r="D30" i="9"/>
  <c r="F42" i="9" s="1"/>
  <c r="N31" i="9"/>
  <c r="D29" i="9"/>
  <c r="K28" i="9"/>
  <c r="D28" i="9"/>
  <c r="D27" i="9"/>
  <c r="N28" i="9"/>
  <c r="D26" i="9"/>
  <c r="K25" i="9"/>
  <c r="D25" i="9"/>
  <c r="D24" i="9"/>
  <c r="N25" i="9"/>
  <c r="D23" i="9"/>
  <c r="K22" i="9"/>
  <c r="D22" i="9"/>
  <c r="D21" i="9"/>
  <c r="N22" i="9"/>
  <c r="D20" i="9"/>
  <c r="K19" i="9"/>
  <c r="D19" i="9"/>
  <c r="J18" i="9"/>
  <c r="D18" i="9"/>
  <c r="J17" i="9"/>
  <c r="D17" i="9"/>
  <c r="K16" i="9"/>
  <c r="J16" i="9"/>
  <c r="D16" i="9"/>
  <c r="J15" i="9"/>
  <c r="D15" i="9"/>
  <c r="J14" i="9"/>
  <c r="D14" i="9"/>
  <c r="K13" i="9"/>
  <c r="J13" i="9"/>
  <c r="D13" i="9"/>
  <c r="J12" i="9"/>
  <c r="D12" i="9"/>
  <c r="J11" i="9"/>
  <c r="D11" i="9"/>
  <c r="K10" i="9"/>
  <c r="J10" i="9"/>
  <c r="D10" i="9"/>
  <c r="J9" i="9"/>
  <c r="D9" i="9"/>
  <c r="J8" i="9"/>
  <c r="D8" i="9"/>
  <c r="K7" i="9"/>
  <c r="J7" i="9"/>
  <c r="D7" i="9"/>
  <c r="J6" i="9"/>
  <c r="D6" i="9"/>
  <c r="J5" i="9"/>
  <c r="D5" i="9"/>
  <c r="A1" i="9"/>
  <c r="D41" i="8"/>
  <c r="F53" i="8" s="1"/>
  <c r="K40" i="8"/>
  <c r="N40" i="8"/>
  <c r="O43" i="8" s="1"/>
  <c r="D40" i="8"/>
  <c r="F52" i="8" s="1"/>
  <c r="D39" i="8"/>
  <c r="F51" i="8" s="1"/>
  <c r="D38" i="8"/>
  <c r="F50" i="8" s="1"/>
  <c r="K37" i="8"/>
  <c r="M49" i="8" s="1"/>
  <c r="N37" i="8"/>
  <c r="D37" i="8"/>
  <c r="F49" i="8" s="1"/>
  <c r="D36" i="8"/>
  <c r="F48" i="8" s="1"/>
  <c r="D35" i="8"/>
  <c r="F47" i="8" s="1"/>
  <c r="N34" i="8"/>
  <c r="K34" i="8"/>
  <c r="M46" i="8" s="1"/>
  <c r="D34" i="8"/>
  <c r="F46" i="8" s="1"/>
  <c r="D33" i="8"/>
  <c r="F45" i="8" s="1"/>
  <c r="D32" i="8"/>
  <c r="N31" i="8"/>
  <c r="K31" i="8"/>
  <c r="M43" i="8" s="1"/>
  <c r="D31" i="8"/>
  <c r="F43" i="8" s="1"/>
  <c r="D30" i="8"/>
  <c r="D29" i="8"/>
  <c r="K28" i="8"/>
  <c r="N28" i="8"/>
  <c r="D28" i="8"/>
  <c r="D27" i="8"/>
  <c r="D26" i="8"/>
  <c r="K25" i="8"/>
  <c r="N25" i="8"/>
  <c r="D25" i="8"/>
  <c r="D24" i="8"/>
  <c r="D23" i="8"/>
  <c r="K22" i="8"/>
  <c r="N22" i="8"/>
  <c r="D22" i="8"/>
  <c r="D21" i="8"/>
  <c r="D20" i="8"/>
  <c r="K19" i="8"/>
  <c r="D19" i="8"/>
  <c r="J18" i="8"/>
  <c r="D18" i="8"/>
  <c r="J17" i="8"/>
  <c r="D17" i="8"/>
  <c r="K16" i="8"/>
  <c r="J16" i="8"/>
  <c r="D16" i="8"/>
  <c r="J15" i="8"/>
  <c r="D15" i="8"/>
  <c r="J14" i="8"/>
  <c r="D14" i="8"/>
  <c r="K13" i="8"/>
  <c r="J13" i="8"/>
  <c r="D13" i="8"/>
  <c r="J12" i="8"/>
  <c r="D12" i="8"/>
  <c r="F24" i="8" s="1"/>
  <c r="J11" i="8"/>
  <c r="D11" i="8"/>
  <c r="K10" i="8"/>
  <c r="J10" i="8"/>
  <c r="D10" i="8"/>
  <c r="J9" i="8"/>
  <c r="D9" i="8"/>
  <c r="J8" i="8"/>
  <c r="D8" i="8"/>
  <c r="K7" i="8"/>
  <c r="J7" i="8"/>
  <c r="D7" i="8"/>
  <c r="J6" i="8"/>
  <c r="D6" i="8"/>
  <c r="J5" i="8"/>
  <c r="D5" i="8"/>
  <c r="A1" i="8"/>
  <c r="D41" i="7"/>
  <c r="K40" i="7"/>
  <c r="N40" i="7"/>
  <c r="O43" i="7" s="1"/>
  <c r="D40" i="7"/>
  <c r="F52" i="7" s="1"/>
  <c r="D39" i="7"/>
  <c r="F51" i="7" s="1"/>
  <c r="D38" i="7"/>
  <c r="F50" i="7" s="1"/>
  <c r="K37" i="7"/>
  <c r="M49" i="7" s="1"/>
  <c r="N37" i="7"/>
  <c r="D37" i="7"/>
  <c r="F49" i="7" s="1"/>
  <c r="D36" i="7"/>
  <c r="F48" i="7" s="1"/>
  <c r="D35" i="7"/>
  <c r="F47" i="7" s="1"/>
  <c r="N34" i="7"/>
  <c r="K34" i="7"/>
  <c r="M46" i="7" s="1"/>
  <c r="D34" i="7"/>
  <c r="F46" i="7" s="1"/>
  <c r="D33" i="7"/>
  <c r="D32" i="7"/>
  <c r="N31" i="7"/>
  <c r="K31" i="7"/>
  <c r="D31" i="7"/>
  <c r="D30" i="7"/>
  <c r="F42" i="7" s="1"/>
  <c r="D29" i="7"/>
  <c r="K28" i="7"/>
  <c r="N28" i="7"/>
  <c r="D28" i="7"/>
  <c r="D27" i="7"/>
  <c r="D26" i="7"/>
  <c r="K25" i="7"/>
  <c r="N25" i="7"/>
  <c r="D25" i="7"/>
  <c r="D24" i="7"/>
  <c r="D23" i="7"/>
  <c r="N22" i="7"/>
  <c r="K22" i="7"/>
  <c r="D22" i="7"/>
  <c r="D21" i="7"/>
  <c r="D20" i="7"/>
  <c r="K19" i="7"/>
  <c r="D19" i="7"/>
  <c r="J18" i="7"/>
  <c r="D18" i="7"/>
  <c r="J17" i="7"/>
  <c r="D17" i="7"/>
  <c r="K16" i="7"/>
  <c r="J16" i="7"/>
  <c r="D16" i="7"/>
  <c r="J15" i="7"/>
  <c r="D15" i="7"/>
  <c r="J14" i="7"/>
  <c r="D14" i="7"/>
  <c r="K13" i="7"/>
  <c r="J13" i="7"/>
  <c r="D13" i="7"/>
  <c r="J12" i="7"/>
  <c r="D12" i="7"/>
  <c r="J11" i="7"/>
  <c r="D11" i="7"/>
  <c r="K10" i="7"/>
  <c r="J10" i="7"/>
  <c r="D10" i="7"/>
  <c r="J9" i="7"/>
  <c r="D9" i="7"/>
  <c r="J8" i="7"/>
  <c r="D8" i="7"/>
  <c r="K7" i="7"/>
  <c r="J7" i="7"/>
  <c r="D7" i="7"/>
  <c r="J6" i="7"/>
  <c r="D6" i="7"/>
  <c r="J5" i="7"/>
  <c r="D5" i="7"/>
  <c r="A1" i="7"/>
  <c r="D41" i="6"/>
  <c r="K40" i="6"/>
  <c r="M52" i="6" s="1"/>
  <c r="D40" i="6"/>
  <c r="F52" i="6" s="1"/>
  <c r="D39" i="6"/>
  <c r="F51" i="6" s="1"/>
  <c r="N40" i="6"/>
  <c r="O43" i="6" s="1"/>
  <c r="D38" i="6"/>
  <c r="F50" i="6" s="1"/>
  <c r="K37" i="6"/>
  <c r="M49" i="6" s="1"/>
  <c r="D37" i="6"/>
  <c r="F49" i="6" s="1"/>
  <c r="D36" i="6"/>
  <c r="F48" i="6" s="1"/>
  <c r="N37" i="6"/>
  <c r="D35" i="6"/>
  <c r="F47" i="6" s="1"/>
  <c r="K34" i="6"/>
  <c r="M46" i="6" s="1"/>
  <c r="D34" i="6"/>
  <c r="F46" i="6" s="1"/>
  <c r="D33" i="6"/>
  <c r="F45" i="6" s="1"/>
  <c r="N34" i="6"/>
  <c r="D32" i="6"/>
  <c r="F44" i="6" s="1"/>
  <c r="K31" i="6"/>
  <c r="M43" i="6" s="1"/>
  <c r="D31" i="6"/>
  <c r="D30" i="6"/>
  <c r="F42" i="6" s="1"/>
  <c r="N31" i="6"/>
  <c r="D29" i="6"/>
  <c r="K28" i="6"/>
  <c r="D28" i="6"/>
  <c r="D27" i="6"/>
  <c r="N28" i="6"/>
  <c r="D26" i="6"/>
  <c r="K25" i="6"/>
  <c r="D25" i="6"/>
  <c r="D24" i="6"/>
  <c r="N25" i="6"/>
  <c r="D23" i="6"/>
  <c r="K22" i="6"/>
  <c r="D22" i="6"/>
  <c r="D21" i="6"/>
  <c r="N22" i="6"/>
  <c r="D20" i="6"/>
  <c r="K19" i="6"/>
  <c r="D19" i="6"/>
  <c r="J18" i="6"/>
  <c r="D18" i="6"/>
  <c r="J17" i="6"/>
  <c r="D17" i="6"/>
  <c r="K16" i="6"/>
  <c r="J16" i="6"/>
  <c r="D16" i="6"/>
  <c r="J15" i="6"/>
  <c r="D15" i="6"/>
  <c r="J14" i="6"/>
  <c r="D14" i="6"/>
  <c r="K13" i="6"/>
  <c r="J13" i="6"/>
  <c r="D13" i="6"/>
  <c r="J12" i="6"/>
  <c r="D12" i="6"/>
  <c r="J11" i="6"/>
  <c r="D11" i="6"/>
  <c r="K10" i="6"/>
  <c r="J10" i="6"/>
  <c r="D10" i="6"/>
  <c r="J9" i="6"/>
  <c r="D9" i="6"/>
  <c r="J8" i="6"/>
  <c r="D8" i="6"/>
  <c r="K7" i="6"/>
  <c r="J7" i="6"/>
  <c r="D7" i="6"/>
  <c r="J6" i="6"/>
  <c r="D6" i="6"/>
  <c r="J5" i="6"/>
  <c r="D5" i="6"/>
  <c r="A1" i="6"/>
  <c r="D41" i="5"/>
  <c r="K40" i="5"/>
  <c r="D40" i="5"/>
  <c r="F52" i="5" s="1"/>
  <c r="D39" i="5"/>
  <c r="F51" i="5" s="1"/>
  <c r="N40" i="5"/>
  <c r="O43" i="5" s="1"/>
  <c r="D38" i="5"/>
  <c r="F50" i="5" s="1"/>
  <c r="K37" i="5"/>
  <c r="M49" i="5" s="1"/>
  <c r="D37" i="5"/>
  <c r="F49" i="5" s="1"/>
  <c r="D36" i="5"/>
  <c r="F48" i="5" s="1"/>
  <c r="N37" i="5"/>
  <c r="D35" i="5"/>
  <c r="F47" i="5" s="1"/>
  <c r="K34" i="5"/>
  <c r="M46" i="5" s="1"/>
  <c r="D34" i="5"/>
  <c r="F46" i="5" s="1"/>
  <c r="D33" i="5"/>
  <c r="F45" i="5" s="1"/>
  <c r="N34" i="5"/>
  <c r="D32" i="5"/>
  <c r="K31" i="5"/>
  <c r="M43" i="5" s="1"/>
  <c r="D31" i="5"/>
  <c r="F43" i="5" s="1"/>
  <c r="D30" i="5"/>
  <c r="N31" i="5"/>
  <c r="D29" i="5"/>
  <c r="K28" i="5"/>
  <c r="D28" i="5"/>
  <c r="D27" i="5"/>
  <c r="N28" i="5"/>
  <c r="D26" i="5"/>
  <c r="K25" i="5"/>
  <c r="D25" i="5"/>
  <c r="D24" i="5"/>
  <c r="N25" i="5"/>
  <c r="D23" i="5"/>
  <c r="K22" i="5"/>
  <c r="D22" i="5"/>
  <c r="D21" i="5"/>
  <c r="N22" i="5"/>
  <c r="D20" i="5"/>
  <c r="K19" i="5"/>
  <c r="D19" i="5"/>
  <c r="J18" i="5"/>
  <c r="D18" i="5"/>
  <c r="J17" i="5"/>
  <c r="N19" i="5" s="1"/>
  <c r="D17" i="5"/>
  <c r="K16" i="5"/>
  <c r="J16" i="5"/>
  <c r="D16" i="5"/>
  <c r="J15" i="5"/>
  <c r="D15" i="5"/>
  <c r="J14" i="5"/>
  <c r="N16" i="5" s="1"/>
  <c r="D14" i="5"/>
  <c r="K13" i="5"/>
  <c r="J13" i="5"/>
  <c r="D13" i="5"/>
  <c r="J12" i="5"/>
  <c r="D12" i="5"/>
  <c r="J11" i="5"/>
  <c r="N13" i="5" s="1"/>
  <c r="D11" i="5"/>
  <c r="K10" i="5"/>
  <c r="J10" i="5"/>
  <c r="D10" i="5"/>
  <c r="J9" i="5"/>
  <c r="D9" i="5"/>
  <c r="J8" i="5"/>
  <c r="N10" i="5" s="1"/>
  <c r="D8" i="5"/>
  <c r="K7" i="5"/>
  <c r="J7" i="5"/>
  <c r="D7" i="5"/>
  <c r="J6" i="5"/>
  <c r="D6" i="5"/>
  <c r="J5" i="5"/>
  <c r="N7" i="5" s="1"/>
  <c r="D5" i="5"/>
  <c r="A1" i="5"/>
  <c r="D37" i="4"/>
  <c r="F49" i="4" s="1"/>
  <c r="I36" i="4"/>
  <c r="H36" i="4"/>
  <c r="D36" i="4" s="1"/>
  <c r="F48" i="4" s="1"/>
  <c r="I35" i="4"/>
  <c r="H35" i="4"/>
  <c r="I34" i="4"/>
  <c r="H34" i="4"/>
  <c r="I33" i="4"/>
  <c r="H33" i="4"/>
  <c r="I32" i="4"/>
  <c r="H32" i="4"/>
  <c r="I31" i="4"/>
  <c r="H31" i="4"/>
  <c r="D31" i="4" s="1"/>
  <c r="I30" i="4"/>
  <c r="H30" i="4"/>
  <c r="I29" i="4"/>
  <c r="H29" i="4"/>
  <c r="I28" i="4"/>
  <c r="H28" i="4"/>
  <c r="I27" i="4"/>
  <c r="H27" i="4"/>
  <c r="I26" i="4"/>
  <c r="H26" i="4"/>
  <c r="D26" i="4" s="1"/>
  <c r="I25" i="4"/>
  <c r="H25" i="4"/>
  <c r="I24" i="4"/>
  <c r="H24" i="4"/>
  <c r="D24" i="4" s="1"/>
  <c r="I23" i="4"/>
  <c r="H23" i="4"/>
  <c r="I22" i="4"/>
  <c r="H22" i="4"/>
  <c r="I21" i="4"/>
  <c r="H21" i="4"/>
  <c r="I20" i="4"/>
  <c r="H20" i="4"/>
  <c r="I19" i="4"/>
  <c r="H19" i="4"/>
  <c r="D19" i="4" s="1"/>
  <c r="I18" i="4"/>
  <c r="H18" i="4"/>
  <c r="D18" i="4" s="1"/>
  <c r="I17" i="4"/>
  <c r="H17" i="4"/>
  <c r="I16" i="4"/>
  <c r="H16" i="4"/>
  <c r="I15" i="4"/>
  <c r="H15" i="4"/>
  <c r="D15" i="4" s="1"/>
  <c r="I14" i="4"/>
  <c r="H14" i="4"/>
  <c r="I13" i="4"/>
  <c r="H13" i="4"/>
  <c r="I12" i="4"/>
  <c r="H12" i="4"/>
  <c r="D12" i="4" s="1"/>
  <c r="I11" i="4"/>
  <c r="H11" i="4"/>
  <c r="I10" i="4"/>
  <c r="H10" i="4"/>
  <c r="I9" i="4"/>
  <c r="H9" i="4"/>
  <c r="I8" i="4"/>
  <c r="H8" i="4"/>
  <c r="I7" i="4"/>
  <c r="H7" i="4"/>
  <c r="I6" i="4"/>
  <c r="H6" i="4"/>
  <c r="D6" i="4" s="1"/>
  <c r="I5" i="4"/>
  <c r="H5" i="4"/>
  <c r="D5" i="4" s="1"/>
  <c r="A1" i="4"/>
  <c r="D41" i="3"/>
  <c r="K40" i="3"/>
  <c r="D40" i="3"/>
  <c r="F52" i="3" s="1"/>
  <c r="D39" i="3"/>
  <c r="F51" i="3" s="1"/>
  <c r="N40" i="3"/>
  <c r="D38" i="3"/>
  <c r="F50" i="3" s="1"/>
  <c r="K37" i="3"/>
  <c r="M49" i="3" s="1"/>
  <c r="D37" i="3"/>
  <c r="F49" i="3" s="1"/>
  <c r="D36" i="3"/>
  <c r="F48" i="3" s="1"/>
  <c r="N37" i="3"/>
  <c r="D35" i="3"/>
  <c r="F47" i="3" s="1"/>
  <c r="K34" i="3"/>
  <c r="M46" i="3" s="1"/>
  <c r="D34" i="3"/>
  <c r="F46" i="3" s="1"/>
  <c r="D33" i="3"/>
  <c r="F45" i="3" s="1"/>
  <c r="N34" i="3"/>
  <c r="D32" i="3"/>
  <c r="F44" i="3" s="1"/>
  <c r="K31" i="3"/>
  <c r="M43" i="3" s="1"/>
  <c r="D31" i="3"/>
  <c r="F43" i="3" s="1"/>
  <c r="D30" i="3"/>
  <c r="N31" i="3"/>
  <c r="D29" i="3"/>
  <c r="K28" i="3"/>
  <c r="D28" i="3"/>
  <c r="D27" i="3"/>
  <c r="N28" i="3"/>
  <c r="D26" i="3"/>
  <c r="K25" i="3"/>
  <c r="D25" i="3"/>
  <c r="D24" i="3"/>
  <c r="N25" i="3"/>
  <c r="D23" i="3"/>
  <c r="K22" i="3"/>
  <c r="D22" i="3"/>
  <c r="D21" i="3"/>
  <c r="N22" i="3"/>
  <c r="D20" i="3"/>
  <c r="K19" i="3"/>
  <c r="D19" i="3"/>
  <c r="J18" i="3"/>
  <c r="D18" i="3"/>
  <c r="J17" i="3"/>
  <c r="D17" i="3"/>
  <c r="K16" i="3"/>
  <c r="J16" i="3"/>
  <c r="D16" i="3"/>
  <c r="J15" i="3"/>
  <c r="D15" i="3"/>
  <c r="J14" i="3"/>
  <c r="D14" i="3"/>
  <c r="K13" i="3"/>
  <c r="J13" i="3"/>
  <c r="D13" i="3"/>
  <c r="J12" i="3"/>
  <c r="D12" i="3"/>
  <c r="J11" i="3"/>
  <c r="D11" i="3"/>
  <c r="K10" i="3"/>
  <c r="J10" i="3"/>
  <c r="D10" i="3"/>
  <c r="J9" i="3"/>
  <c r="D9" i="3"/>
  <c r="J8" i="3"/>
  <c r="D8" i="3"/>
  <c r="K7" i="3"/>
  <c r="J7" i="3"/>
  <c r="D7" i="3"/>
  <c r="J6" i="3"/>
  <c r="D6" i="3"/>
  <c r="J5" i="3"/>
  <c r="D5" i="3"/>
  <c r="A1" i="3"/>
  <c r="J18" i="2"/>
  <c r="C18" i="2"/>
  <c r="J17" i="2"/>
  <c r="C17" i="2"/>
  <c r="L16" i="2"/>
  <c r="K16" i="2"/>
  <c r="J16" i="2"/>
  <c r="C16" i="2"/>
  <c r="J15" i="2"/>
  <c r="C15" i="2"/>
  <c r="J14" i="2"/>
  <c r="C14" i="2"/>
  <c r="L13" i="2"/>
  <c r="K13" i="2"/>
  <c r="J13" i="2"/>
  <c r="C13" i="2"/>
  <c r="J12" i="2"/>
  <c r="C12" i="2"/>
  <c r="J11" i="2"/>
  <c r="C11" i="2"/>
  <c r="L10" i="2"/>
  <c r="K10" i="2"/>
  <c r="J10" i="2"/>
  <c r="C10" i="2"/>
  <c r="J9" i="2"/>
  <c r="C9" i="2"/>
  <c r="J8" i="2"/>
  <c r="C8" i="2"/>
  <c r="L7" i="2"/>
  <c r="K7" i="2"/>
  <c r="J7" i="2"/>
  <c r="C7" i="2"/>
  <c r="J6" i="2"/>
  <c r="C6" i="2"/>
  <c r="J5" i="2"/>
  <c r="C5" i="2"/>
  <c r="J18" i="1"/>
  <c r="C18" i="1"/>
  <c r="J17" i="1"/>
  <c r="C17" i="1"/>
  <c r="L16" i="1"/>
  <c r="K16" i="1"/>
  <c r="J16" i="1"/>
  <c r="C16" i="1"/>
  <c r="J15" i="1"/>
  <c r="C15" i="1"/>
  <c r="J14" i="1"/>
  <c r="C14" i="1"/>
  <c r="L13" i="1"/>
  <c r="K13" i="1"/>
  <c r="J13" i="1"/>
  <c r="C13" i="1"/>
  <c r="J12" i="1"/>
  <c r="C12" i="1"/>
  <c r="J11" i="1"/>
  <c r="C11" i="1"/>
  <c r="L10" i="1"/>
  <c r="K10" i="1"/>
  <c r="J10" i="1"/>
  <c r="C10" i="1"/>
  <c r="J9" i="1"/>
  <c r="C9" i="1"/>
  <c r="J8" i="1"/>
  <c r="C8" i="1"/>
  <c r="L7" i="1"/>
  <c r="K7" i="1"/>
  <c r="J7" i="1"/>
  <c r="C7" i="1"/>
  <c r="J6" i="1"/>
  <c r="C6" i="1"/>
  <c r="J5" i="1"/>
  <c r="C5" i="1"/>
  <c r="F33" i="198" l="1"/>
  <c r="F40" i="201"/>
  <c r="F30" i="129"/>
  <c r="J39" i="20"/>
  <c r="J38" i="184"/>
  <c r="A43" i="49"/>
  <c r="F53" i="49"/>
  <c r="A43" i="197"/>
  <c r="F53" i="197"/>
  <c r="A43" i="25"/>
  <c r="F53" i="25"/>
  <c r="A43" i="150"/>
  <c r="F53" i="150"/>
  <c r="A43" i="155"/>
  <c r="F53" i="155"/>
  <c r="F36" i="13"/>
  <c r="A43" i="24"/>
  <c r="F53" i="24"/>
  <c r="A43" i="28"/>
  <c r="F53" i="28"/>
  <c r="F38" i="44"/>
  <c r="A43" i="71"/>
  <c r="F53" i="71"/>
  <c r="A43" i="87"/>
  <c r="F53" i="87"/>
  <c r="A43" i="11"/>
  <c r="F53" i="11"/>
  <c r="A43" i="23"/>
  <c r="F53" i="23"/>
  <c r="A43" i="27"/>
  <c r="F53" i="27"/>
  <c r="F34" i="32"/>
  <c r="A43" i="62"/>
  <c r="F53" i="62"/>
  <c r="M31" i="66"/>
  <c r="F17" i="7"/>
  <c r="M40" i="11"/>
  <c r="F38" i="16"/>
  <c r="A43" i="17"/>
  <c r="F53" i="17"/>
  <c r="F34" i="28"/>
  <c r="F34" i="11"/>
  <c r="I33" i="14"/>
  <c r="I39" i="14"/>
  <c r="A43" i="16"/>
  <c r="F53" i="16"/>
  <c r="A43" i="60"/>
  <c r="F53" i="60"/>
  <c r="A43" i="89"/>
  <c r="F53" i="89"/>
  <c r="A43" i="93"/>
  <c r="F53" i="93"/>
  <c r="J39" i="117"/>
  <c r="A43" i="196"/>
  <c r="F53" i="196"/>
  <c r="A43" i="48"/>
  <c r="F53" i="48"/>
  <c r="A43" i="12"/>
  <c r="F53" i="12"/>
  <c r="A43" i="39"/>
  <c r="F53" i="39"/>
  <c r="A43" i="53"/>
  <c r="F53" i="53"/>
  <c r="A43" i="56"/>
  <c r="F53" i="56"/>
  <c r="A43" i="96"/>
  <c r="F53" i="96"/>
  <c r="A43" i="113"/>
  <c r="F53" i="113"/>
  <c r="J38" i="157"/>
  <c r="J39" i="184"/>
  <c r="A43" i="195"/>
  <c r="F53" i="195"/>
  <c r="A43" i="21"/>
  <c r="F53" i="21"/>
  <c r="A43" i="59"/>
  <c r="F53" i="59"/>
  <c r="A43" i="91"/>
  <c r="F53" i="91"/>
  <c r="A43" i="95"/>
  <c r="F53" i="95"/>
  <c r="A43" i="108"/>
  <c r="F53" i="108"/>
  <c r="A43" i="112"/>
  <c r="F53" i="112"/>
  <c r="A43" i="116"/>
  <c r="F53" i="116"/>
  <c r="A43" i="154"/>
  <c r="F53" i="154"/>
  <c r="A43" i="171"/>
  <c r="F53" i="171"/>
  <c r="A43" i="180"/>
  <c r="F53" i="180"/>
  <c r="A43" i="194"/>
  <c r="F53" i="194"/>
  <c r="A43" i="33"/>
  <c r="F53" i="33"/>
  <c r="J40" i="34"/>
  <c r="A43" i="55"/>
  <c r="F53" i="55"/>
  <c r="A43" i="58"/>
  <c r="F53" i="58"/>
  <c r="A43" i="111"/>
  <c r="F53" i="111"/>
  <c r="A43" i="115"/>
  <c r="F53" i="115"/>
  <c r="A43" i="123"/>
  <c r="F53" i="123"/>
  <c r="A43" i="170"/>
  <c r="F53" i="170"/>
  <c r="A43" i="179"/>
  <c r="F53" i="179"/>
  <c r="A43" i="183"/>
  <c r="F53" i="183"/>
  <c r="A43" i="187"/>
  <c r="F53" i="187"/>
  <c r="A43" i="110"/>
  <c r="F53" i="110"/>
  <c r="A43" i="122"/>
  <c r="F53" i="122"/>
  <c r="A43" i="126"/>
  <c r="F53" i="126"/>
  <c r="E10" i="145"/>
  <c r="A43" i="152"/>
  <c r="F53" i="152"/>
  <c r="A43" i="161"/>
  <c r="F53" i="161"/>
  <c r="A43" i="169"/>
  <c r="F53" i="169"/>
  <c r="A43" i="174"/>
  <c r="F53" i="174"/>
  <c r="A43" i="178"/>
  <c r="F53" i="178"/>
  <c r="A43" i="193"/>
  <c r="F53" i="193"/>
  <c r="A43" i="121"/>
  <c r="F53" i="121"/>
  <c r="A43" i="125"/>
  <c r="F53" i="125"/>
  <c r="A43" i="129"/>
  <c r="F53" i="129"/>
  <c r="L22" i="134"/>
  <c r="A43" i="134"/>
  <c r="F53" i="134"/>
  <c r="A43" i="151"/>
  <c r="F53" i="151"/>
  <c r="A43" i="156"/>
  <c r="F53" i="156"/>
  <c r="A43" i="160"/>
  <c r="F53" i="160"/>
  <c r="A43" i="165"/>
  <c r="F53" i="165"/>
  <c r="A43" i="168"/>
  <c r="F53" i="168"/>
  <c r="A43" i="173"/>
  <c r="F53" i="173"/>
  <c r="A43" i="177"/>
  <c r="F53" i="177"/>
  <c r="A43" i="191"/>
  <c r="F53" i="191"/>
  <c r="A43" i="164"/>
  <c r="F53" i="164"/>
  <c r="A43" i="172"/>
  <c r="F53" i="172"/>
  <c r="A43" i="190"/>
  <c r="F53" i="190"/>
  <c r="A43" i="205"/>
  <c r="F53" i="205"/>
  <c r="J40" i="206"/>
  <c r="A43" i="145"/>
  <c r="F53" i="145"/>
  <c r="A43" i="149"/>
  <c r="F53" i="149"/>
  <c r="F40" i="160"/>
  <c r="A43" i="176"/>
  <c r="F53" i="176"/>
  <c r="F33" i="182"/>
  <c r="A43" i="189"/>
  <c r="F53" i="189"/>
  <c r="A43" i="208"/>
  <c r="F53" i="208"/>
  <c r="A43" i="22"/>
  <c r="F53" i="22"/>
  <c r="A43" i="162"/>
  <c r="F53" i="162"/>
  <c r="A43" i="167"/>
  <c r="F53" i="167"/>
  <c r="A43" i="188"/>
  <c r="F53" i="188"/>
  <c r="A43" i="204"/>
  <c r="F53" i="204"/>
  <c r="A43" i="207"/>
  <c r="F53" i="207"/>
  <c r="A43" i="3"/>
  <c r="F53" i="3"/>
  <c r="A43" i="9"/>
  <c r="F53" i="9"/>
  <c r="A43" i="29"/>
  <c r="F53" i="29"/>
  <c r="A43" i="72"/>
  <c r="F53" i="72"/>
  <c r="A43" i="88"/>
  <c r="F53" i="88"/>
  <c r="A43" i="146"/>
  <c r="F53" i="146"/>
  <c r="F40" i="3"/>
  <c r="A43" i="63"/>
  <c r="F53" i="63"/>
  <c r="F33" i="100"/>
  <c r="A43" i="19"/>
  <c r="F53" i="19"/>
  <c r="F17" i="25"/>
  <c r="F33" i="63"/>
  <c r="F34" i="73"/>
  <c r="A43" i="166"/>
  <c r="F53" i="166"/>
  <c r="A43" i="199"/>
  <c r="F53" i="199"/>
  <c r="J40" i="200"/>
  <c r="A43" i="203"/>
  <c r="F53" i="203"/>
  <c r="M31" i="5"/>
  <c r="F33" i="7"/>
  <c r="F34" i="9"/>
  <c r="A43" i="18"/>
  <c r="F53" i="18"/>
  <c r="A43" i="61"/>
  <c r="F53" i="61"/>
  <c r="F17" i="158"/>
  <c r="F19" i="183"/>
  <c r="A43" i="198"/>
  <c r="F53" i="198"/>
  <c r="A43" i="202"/>
  <c r="F53" i="202"/>
  <c r="A43" i="182"/>
  <c r="F53" i="182"/>
  <c r="A43" i="46"/>
  <c r="F53" i="46"/>
  <c r="A43" i="76"/>
  <c r="F53" i="76"/>
  <c r="A43" i="37"/>
  <c r="F53" i="37"/>
  <c r="A43" i="41"/>
  <c r="F53" i="41"/>
  <c r="A43" i="45"/>
  <c r="F53" i="45"/>
  <c r="A43" i="98"/>
  <c r="F53" i="98"/>
  <c r="A43" i="102"/>
  <c r="F53" i="102"/>
  <c r="A43" i="32"/>
  <c r="F53" i="32"/>
  <c r="A43" i="36"/>
  <c r="F53" i="36"/>
  <c r="A43" i="74"/>
  <c r="F53" i="74"/>
  <c r="J38" i="101"/>
  <c r="A43" i="35"/>
  <c r="F53" i="35"/>
  <c r="A43" i="73"/>
  <c r="F53" i="73"/>
  <c r="A43" i="83"/>
  <c r="F53" i="83"/>
  <c r="A43" i="82"/>
  <c r="F53" i="82"/>
  <c r="A43" i="100"/>
  <c r="F53" i="100"/>
  <c r="A43" i="107"/>
  <c r="F53" i="107"/>
  <c r="F31" i="66"/>
  <c r="F37" i="68"/>
  <c r="A43" i="99"/>
  <c r="F53" i="99"/>
  <c r="A43" i="106"/>
  <c r="F53" i="106"/>
  <c r="A43" i="118"/>
  <c r="F53" i="118"/>
  <c r="A43" i="7"/>
  <c r="F53" i="7"/>
  <c r="A43" i="44"/>
  <c r="F53" i="44"/>
  <c r="A43" i="66"/>
  <c r="F53" i="66"/>
  <c r="F33" i="82"/>
  <c r="A43" i="147"/>
  <c r="F53" i="147"/>
  <c r="A43" i="6"/>
  <c r="F53" i="6"/>
  <c r="A43" i="43"/>
  <c r="F53" i="43"/>
  <c r="A43" i="69"/>
  <c r="F53" i="69"/>
  <c r="A43" i="5"/>
  <c r="F53" i="5"/>
  <c r="J39" i="40"/>
  <c r="A43" i="79"/>
  <c r="F53" i="79"/>
  <c r="L10" i="99"/>
  <c r="A43" i="13"/>
  <c r="F53" i="13"/>
  <c r="A43" i="78"/>
  <c r="F53" i="78"/>
  <c r="A43" i="42"/>
  <c r="F53" i="42"/>
  <c r="A43" i="77"/>
  <c r="F53" i="77"/>
  <c r="A43" i="104"/>
  <c r="F53" i="104"/>
  <c r="J38" i="117"/>
  <c r="A43" i="31"/>
  <c r="F53" i="31"/>
  <c r="J38" i="26"/>
  <c r="F40" i="39"/>
  <c r="L43" i="45"/>
  <c r="M52" i="45"/>
  <c r="L43" i="48"/>
  <c r="M52" i="48"/>
  <c r="L43" i="58"/>
  <c r="M52" i="58"/>
  <c r="F36" i="63"/>
  <c r="F40" i="78"/>
  <c r="F32" i="92"/>
  <c r="F40" i="93"/>
  <c r="L43" i="98"/>
  <c r="M52" i="98"/>
  <c r="F34" i="149"/>
  <c r="F34" i="167"/>
  <c r="F35" i="185"/>
  <c r="L43" i="196"/>
  <c r="M52" i="196"/>
  <c r="L43" i="36"/>
  <c r="M52" i="36"/>
  <c r="J38" i="64"/>
  <c r="L43" i="74"/>
  <c r="M52" i="74"/>
  <c r="L43" i="113"/>
  <c r="M52" i="113"/>
  <c r="L43" i="195"/>
  <c r="M52" i="195"/>
  <c r="L43" i="22"/>
  <c r="M52" i="22"/>
  <c r="L43" i="25"/>
  <c r="M52" i="25"/>
  <c r="L43" i="31"/>
  <c r="M52" i="31"/>
  <c r="L43" i="35"/>
  <c r="M52" i="35"/>
  <c r="F40" i="41"/>
  <c r="F31" i="73"/>
  <c r="L43" i="73"/>
  <c r="M52" i="73"/>
  <c r="F31" i="83"/>
  <c r="L43" i="108"/>
  <c r="M52" i="108"/>
  <c r="L43" i="112"/>
  <c r="M52" i="112"/>
  <c r="L43" i="116"/>
  <c r="M52" i="116"/>
  <c r="F30" i="118"/>
  <c r="L43" i="119"/>
  <c r="M52" i="119"/>
  <c r="L43" i="127"/>
  <c r="M52" i="127"/>
  <c r="J38" i="148"/>
  <c r="M37" i="153"/>
  <c r="L43" i="154"/>
  <c r="M52" i="154"/>
  <c r="F36" i="159"/>
  <c r="L43" i="180"/>
  <c r="M52" i="180"/>
  <c r="L43" i="194"/>
  <c r="M52" i="194"/>
  <c r="L43" i="3"/>
  <c r="M52" i="3"/>
  <c r="F30" i="7"/>
  <c r="M37" i="8"/>
  <c r="L43" i="9"/>
  <c r="M52" i="9"/>
  <c r="F37" i="11"/>
  <c r="L43" i="72"/>
  <c r="M52" i="72"/>
  <c r="L43" i="82"/>
  <c r="M52" i="82"/>
  <c r="L43" i="88"/>
  <c r="M52" i="88"/>
  <c r="L43" i="100"/>
  <c r="M52" i="100"/>
  <c r="L43" i="115"/>
  <c r="M52" i="115"/>
  <c r="L43" i="123"/>
  <c r="M52" i="123"/>
  <c r="L43" i="152"/>
  <c r="M52" i="152"/>
  <c r="L43" i="169"/>
  <c r="M52" i="169"/>
  <c r="L43" i="183"/>
  <c r="M52" i="183"/>
  <c r="L43" i="187"/>
  <c r="M52" i="187"/>
  <c r="L43" i="8"/>
  <c r="M52" i="8"/>
  <c r="L43" i="24"/>
  <c r="M52" i="24"/>
  <c r="L43" i="30"/>
  <c r="M52" i="30"/>
  <c r="L43" i="44"/>
  <c r="M52" i="44"/>
  <c r="L43" i="63"/>
  <c r="M52" i="63"/>
  <c r="L43" i="71"/>
  <c r="M52" i="71"/>
  <c r="L43" i="81"/>
  <c r="M52" i="81"/>
  <c r="L43" i="99"/>
  <c r="M52" i="99"/>
  <c r="F39" i="100"/>
  <c r="L43" i="106"/>
  <c r="M52" i="106"/>
  <c r="F38" i="118"/>
  <c r="L43" i="118"/>
  <c r="M52" i="118"/>
  <c r="L43" i="121"/>
  <c r="M52" i="121"/>
  <c r="L43" i="126"/>
  <c r="M52" i="126"/>
  <c r="L43" i="129"/>
  <c r="M52" i="129"/>
  <c r="L43" i="161"/>
  <c r="M52" i="161"/>
  <c r="L43" i="182"/>
  <c r="M52" i="182"/>
  <c r="L43" i="185"/>
  <c r="M52" i="185"/>
  <c r="L43" i="186"/>
  <c r="M52" i="186"/>
  <c r="L43" i="193"/>
  <c r="M52" i="193"/>
  <c r="L43" i="23"/>
  <c r="M52" i="23"/>
  <c r="L43" i="62"/>
  <c r="M52" i="62"/>
  <c r="L43" i="105"/>
  <c r="M52" i="105"/>
  <c r="L43" i="125"/>
  <c r="M52" i="125"/>
  <c r="L43" i="146"/>
  <c r="M52" i="146"/>
  <c r="L43" i="151"/>
  <c r="M52" i="151"/>
  <c r="L43" i="156"/>
  <c r="M52" i="156"/>
  <c r="L43" i="165"/>
  <c r="M52" i="165"/>
  <c r="L43" i="168"/>
  <c r="M52" i="168"/>
  <c r="L43" i="177"/>
  <c r="M52" i="177"/>
  <c r="L43" i="191"/>
  <c r="M52" i="191"/>
  <c r="F39" i="7"/>
  <c r="F40" i="8"/>
  <c r="F40" i="9"/>
  <c r="M31" i="11"/>
  <c r="F36" i="16"/>
  <c r="M37" i="18"/>
  <c r="L43" i="19"/>
  <c r="M52" i="19"/>
  <c r="L43" i="43"/>
  <c r="M52" i="43"/>
  <c r="L43" i="65"/>
  <c r="M52" i="65"/>
  <c r="L43" i="69"/>
  <c r="M52" i="69"/>
  <c r="L43" i="150"/>
  <c r="M52" i="150"/>
  <c r="L43" i="155"/>
  <c r="M52" i="155"/>
  <c r="L43" i="158"/>
  <c r="M52" i="158"/>
  <c r="L43" i="164"/>
  <c r="M52" i="164"/>
  <c r="L43" i="172"/>
  <c r="M52" i="172"/>
  <c r="L43" i="205"/>
  <c r="M52" i="205"/>
  <c r="L43" i="13"/>
  <c r="M52" i="13"/>
  <c r="L43" i="7"/>
  <c r="M52" i="7"/>
  <c r="L43" i="11"/>
  <c r="M52" i="11"/>
  <c r="M37" i="5"/>
  <c r="L43" i="5"/>
  <c r="M52" i="5"/>
  <c r="L43" i="17"/>
  <c r="M52" i="17"/>
  <c r="J40" i="20"/>
  <c r="J38" i="40"/>
  <c r="J38" i="57"/>
  <c r="L43" i="61"/>
  <c r="M52" i="61"/>
  <c r="L43" i="145"/>
  <c r="M52" i="145"/>
  <c r="F31" i="149"/>
  <c r="L43" i="163"/>
  <c r="M52" i="163"/>
  <c r="L43" i="167"/>
  <c r="M52" i="167"/>
  <c r="L43" i="176"/>
  <c r="M52" i="176"/>
  <c r="F38" i="189"/>
  <c r="L43" i="208"/>
  <c r="M52" i="208"/>
  <c r="L43" i="49"/>
  <c r="M52" i="49"/>
  <c r="L43" i="79"/>
  <c r="M52" i="79"/>
  <c r="L43" i="162"/>
  <c r="M52" i="162"/>
  <c r="L43" i="188"/>
  <c r="M52" i="188"/>
  <c r="L43" i="204"/>
  <c r="M52" i="204"/>
  <c r="L43" i="207"/>
  <c r="M52" i="207"/>
  <c r="L43" i="89"/>
  <c r="M52" i="89"/>
  <c r="L43" i="92"/>
  <c r="M52" i="92"/>
  <c r="L43" i="104"/>
  <c r="M52" i="104"/>
  <c r="F35" i="116"/>
  <c r="M34" i="153"/>
  <c r="F33" i="159"/>
  <c r="L43" i="166"/>
  <c r="M52" i="166"/>
  <c r="L43" i="199"/>
  <c r="M52" i="199"/>
  <c r="F37" i="201"/>
  <c r="L43" i="203"/>
  <c r="M52" i="203"/>
  <c r="M31" i="204"/>
  <c r="L43" i="16"/>
  <c r="M52" i="16"/>
  <c r="L43" i="60"/>
  <c r="M52" i="60"/>
  <c r="L43" i="77"/>
  <c r="M52" i="77"/>
  <c r="L43" i="12"/>
  <c r="M52" i="12"/>
  <c r="L43" i="42"/>
  <c r="M52" i="42"/>
  <c r="L43" i="96"/>
  <c r="M52" i="96"/>
  <c r="L43" i="198"/>
  <c r="M52" i="198"/>
  <c r="L43" i="202"/>
  <c r="M52" i="202"/>
  <c r="L43" i="55"/>
  <c r="M52" i="55"/>
  <c r="L43" i="59"/>
  <c r="M52" i="59"/>
  <c r="L43" i="76"/>
  <c r="M52" i="76"/>
  <c r="L43" i="91"/>
  <c r="M52" i="91"/>
  <c r="L43" i="103"/>
  <c r="M52" i="103"/>
  <c r="L43" i="197"/>
  <c r="M52" i="197"/>
  <c r="L43" i="201"/>
  <c r="M52" i="201"/>
  <c r="F37" i="3"/>
  <c r="J41" i="94"/>
  <c r="E14" i="145"/>
  <c r="N7" i="189"/>
  <c r="M31" i="41"/>
  <c r="F38" i="48"/>
  <c r="E9" i="145"/>
  <c r="F37" i="153"/>
  <c r="F36" i="156"/>
  <c r="M34" i="167"/>
  <c r="J39" i="181"/>
  <c r="F36" i="182"/>
  <c r="F36" i="185"/>
  <c r="F23" i="189"/>
  <c r="F31" i="3"/>
  <c r="J41" i="51"/>
  <c r="F30" i="63"/>
  <c r="F36" i="65"/>
  <c r="F27" i="81"/>
  <c r="N16" i="98"/>
  <c r="F17" i="104"/>
  <c r="F18" i="13"/>
  <c r="J39" i="64"/>
  <c r="F17" i="81"/>
  <c r="J40" i="86"/>
  <c r="J40" i="109"/>
  <c r="F31" i="115"/>
  <c r="F37" i="160"/>
  <c r="M28" i="167"/>
  <c r="M37" i="186"/>
  <c r="M31" i="9"/>
  <c r="J40" i="10"/>
  <c r="F35" i="16"/>
  <c r="F39" i="25"/>
  <c r="F30" i="65"/>
  <c r="F31" i="87"/>
  <c r="J40" i="120"/>
  <c r="J40" i="128"/>
  <c r="J15" i="148"/>
  <c r="J33" i="148"/>
  <c r="J39" i="148"/>
  <c r="J40" i="184"/>
  <c r="J41" i="10"/>
  <c r="J41" i="26"/>
  <c r="F38" i="146"/>
  <c r="J40" i="148"/>
  <c r="M37" i="149"/>
  <c r="M37" i="167"/>
  <c r="F40" i="169"/>
  <c r="F32" i="182"/>
  <c r="F39" i="182"/>
  <c r="F40" i="11"/>
  <c r="F36" i="38"/>
  <c r="J38" i="47"/>
  <c r="J38" i="51"/>
  <c r="M31" i="68"/>
  <c r="M34" i="73"/>
  <c r="J39" i="90"/>
  <c r="J39" i="94"/>
  <c r="F34" i="118"/>
  <c r="F40" i="125"/>
  <c r="J23" i="148"/>
  <c r="F33" i="156"/>
  <c r="F26" i="168"/>
  <c r="J39" i="200"/>
  <c r="F34" i="178"/>
  <c r="M34" i="118"/>
  <c r="F39" i="16"/>
  <c r="M40" i="18"/>
  <c r="J39" i="34"/>
  <c r="J40" i="40"/>
  <c r="J40" i="57"/>
  <c r="M34" i="66"/>
  <c r="J38" i="86"/>
  <c r="F31" i="95"/>
  <c r="J40" i="97"/>
  <c r="J41" i="40"/>
  <c r="M34" i="68"/>
  <c r="M37" i="68"/>
  <c r="J41" i="200"/>
  <c r="N43" i="200" s="1"/>
  <c r="O46" i="200" s="1"/>
  <c r="J41" i="184"/>
  <c r="J41" i="114"/>
  <c r="N43" i="114" s="1"/>
  <c r="O46" i="114" s="1"/>
  <c r="D39" i="15"/>
  <c r="F51" i="15" s="1"/>
  <c r="J39" i="15"/>
  <c r="D38" i="20"/>
  <c r="F50" i="20" s="1"/>
  <c r="J38" i="20"/>
  <c r="D38" i="10"/>
  <c r="F50" i="10" s="1"/>
  <c r="J38" i="10"/>
  <c r="D38" i="67"/>
  <c r="F50" i="67" s="1"/>
  <c r="J38" i="67"/>
  <c r="D38" i="70"/>
  <c r="F50" i="70" s="1"/>
  <c r="J38" i="70"/>
  <c r="J39" i="114"/>
  <c r="F40" i="118"/>
  <c r="J38" i="120"/>
  <c r="F35" i="121"/>
  <c r="J38" i="124"/>
  <c r="L40" i="125"/>
  <c r="M49" i="125"/>
  <c r="J38" i="128"/>
  <c r="F31" i="132"/>
  <c r="F24" i="142"/>
  <c r="M19" i="143"/>
  <c r="F18" i="144"/>
  <c r="F31" i="144"/>
  <c r="D40" i="157"/>
  <c r="F52" i="157" s="1"/>
  <c r="J40" i="157"/>
  <c r="D38" i="200"/>
  <c r="F50" i="200" s="1"/>
  <c r="J38" i="200"/>
  <c r="D40" i="64"/>
  <c r="F52" i="64" s="1"/>
  <c r="J40" i="64"/>
  <c r="E18" i="1"/>
  <c r="F34" i="3"/>
  <c r="F31" i="5"/>
  <c r="F30" i="13"/>
  <c r="D38" i="15"/>
  <c r="F50" i="15" s="1"/>
  <c r="J38" i="15"/>
  <c r="M34" i="18"/>
  <c r="F30" i="25"/>
  <c r="F32" i="27"/>
  <c r="F40" i="27"/>
  <c r="F40" i="33"/>
  <c r="D38" i="34"/>
  <c r="F50" i="34" s="1"/>
  <c r="J38" i="34"/>
  <c r="F32" i="36"/>
  <c r="F33" i="37"/>
  <c r="F17" i="38"/>
  <c r="M37" i="39"/>
  <c r="D39" i="54"/>
  <c r="F51" i="54" s="1"/>
  <c r="J39" i="54"/>
  <c r="J39" i="57"/>
  <c r="F33" i="65"/>
  <c r="F37" i="66"/>
  <c r="J39" i="97"/>
  <c r="F33" i="104"/>
  <c r="D39" i="109"/>
  <c r="F51" i="109" s="1"/>
  <c r="J39" i="109"/>
  <c r="F40" i="122"/>
  <c r="D40" i="54"/>
  <c r="F52" i="54" s="1"/>
  <c r="J40" i="54"/>
  <c r="D39" i="101"/>
  <c r="F51" i="101" s="1"/>
  <c r="J39" i="101"/>
  <c r="D40" i="117"/>
  <c r="F52" i="117" s="1"/>
  <c r="J40" i="117"/>
  <c r="J39" i="10"/>
  <c r="J39" i="26"/>
  <c r="J39" i="47"/>
  <c r="D39" i="51"/>
  <c r="F51" i="51" s="1"/>
  <c r="J39" i="51"/>
  <c r="J39" i="67"/>
  <c r="J39" i="70"/>
  <c r="D40" i="90"/>
  <c r="F52" i="90" s="1"/>
  <c r="J40" i="90"/>
  <c r="J40" i="94"/>
  <c r="I8" i="101"/>
  <c r="D40" i="114"/>
  <c r="F52" i="114" s="1"/>
  <c r="J40" i="114"/>
  <c r="J39" i="120"/>
  <c r="J39" i="124"/>
  <c r="D39" i="128"/>
  <c r="F51" i="128" s="1"/>
  <c r="J39" i="128"/>
  <c r="F19" i="144"/>
  <c r="F24" i="144"/>
  <c r="M31" i="144"/>
  <c r="L25" i="154"/>
  <c r="F35" i="188"/>
  <c r="F19" i="190"/>
  <c r="N16" i="190"/>
  <c r="F24" i="139"/>
  <c r="N7" i="142"/>
  <c r="A16" i="143"/>
  <c r="M28" i="143"/>
  <c r="F22" i="144"/>
  <c r="N19" i="144"/>
  <c r="M34" i="144"/>
  <c r="A7" i="147"/>
  <c r="L31" i="165"/>
  <c r="D40" i="181"/>
  <c r="F52" i="181" s="1"/>
  <c r="J40" i="181"/>
  <c r="F17" i="185"/>
  <c r="J38" i="206"/>
  <c r="J41" i="206"/>
  <c r="D15" i="210"/>
  <c r="D40" i="26"/>
  <c r="F52" i="26" s="1"/>
  <c r="J40" i="26"/>
  <c r="F31" i="28"/>
  <c r="D40" i="47"/>
  <c r="F52" i="47" s="1"/>
  <c r="J40" i="47"/>
  <c r="D40" i="51"/>
  <c r="F52" i="51" s="1"/>
  <c r="J40" i="51"/>
  <c r="J40" i="67"/>
  <c r="J40" i="70"/>
  <c r="D38" i="90"/>
  <c r="F50" i="90" s="1"/>
  <c r="J38" i="90"/>
  <c r="D38" i="94"/>
  <c r="F50" i="94" s="1"/>
  <c r="J38" i="94"/>
  <c r="D38" i="114"/>
  <c r="F50" i="114" s="1"/>
  <c r="J38" i="114"/>
  <c r="D40" i="124"/>
  <c r="F52" i="124" s="1"/>
  <c r="J40" i="124"/>
  <c r="F34" i="147"/>
  <c r="D39" i="157"/>
  <c r="F51" i="157" s="1"/>
  <c r="J39" i="157"/>
  <c r="M37" i="160"/>
  <c r="F33" i="163"/>
  <c r="F37" i="164"/>
  <c r="F32" i="167"/>
  <c r="F36" i="167"/>
  <c r="F38" i="169"/>
  <c r="F38" i="182"/>
  <c r="N19" i="189"/>
  <c r="E13" i="190"/>
  <c r="A16" i="192"/>
  <c r="F32" i="204"/>
  <c r="D13" i="210"/>
  <c r="D18" i="210"/>
  <c r="F19" i="9"/>
  <c r="D40" i="15"/>
  <c r="F52" i="15" s="1"/>
  <c r="J40" i="15"/>
  <c r="D38" i="54"/>
  <c r="J38" i="54"/>
  <c r="L40" i="75"/>
  <c r="M49" i="75"/>
  <c r="D39" i="86"/>
  <c r="F51" i="86" s="1"/>
  <c r="J39" i="86"/>
  <c r="D38" i="97"/>
  <c r="F50" i="97" s="1"/>
  <c r="J38" i="97"/>
  <c r="F38" i="129"/>
  <c r="A16" i="142"/>
  <c r="A28" i="144"/>
  <c r="E16" i="145"/>
  <c r="M34" i="160"/>
  <c r="F30" i="163"/>
  <c r="M40" i="167"/>
  <c r="D38" i="181"/>
  <c r="F50" i="181" s="1"/>
  <c r="J38" i="181"/>
  <c r="F35" i="182"/>
  <c r="M37" i="190"/>
  <c r="M34" i="201"/>
  <c r="J39" i="206"/>
  <c r="F40" i="207"/>
  <c r="K43" i="181"/>
  <c r="J41" i="181"/>
  <c r="K43" i="157"/>
  <c r="J41" i="157"/>
  <c r="N43" i="157" s="1"/>
  <c r="O46" i="157" s="1"/>
  <c r="J41" i="148"/>
  <c r="K43" i="128"/>
  <c r="J41" i="128"/>
  <c r="N43" i="128" s="1"/>
  <c r="O46" i="128" s="1"/>
  <c r="J41" i="120"/>
  <c r="N43" i="120" s="1"/>
  <c r="O46" i="120" s="1"/>
  <c r="K43" i="124"/>
  <c r="J41" i="124"/>
  <c r="N43" i="124" s="1"/>
  <c r="O46" i="124" s="1"/>
  <c r="J41" i="109"/>
  <c r="N43" i="109" s="1"/>
  <c r="O46" i="109" s="1"/>
  <c r="K43" i="101"/>
  <c r="J41" i="101"/>
  <c r="N43" i="101" s="1"/>
  <c r="O46" i="101" s="1"/>
  <c r="K43" i="97"/>
  <c r="J41" i="97"/>
  <c r="N43" i="97" s="1"/>
  <c r="O46" i="97" s="1"/>
  <c r="K43" i="90"/>
  <c r="J41" i="90"/>
  <c r="N43" i="90" s="1"/>
  <c r="O46" i="90" s="1"/>
  <c r="J41" i="86"/>
  <c r="J41" i="70"/>
  <c r="N43" i="70" s="1"/>
  <c r="O46" i="70" s="1"/>
  <c r="J41" i="47"/>
  <c r="N43" i="47" s="1"/>
  <c r="O46" i="47" s="1"/>
  <c r="J41" i="20"/>
  <c r="J41" i="34"/>
  <c r="N43" i="34" s="1"/>
  <c r="O46" i="34" s="1"/>
  <c r="J41" i="117"/>
  <c r="N43" i="117" s="1"/>
  <c r="O46" i="117" s="1"/>
  <c r="K43" i="57"/>
  <c r="J41" i="57"/>
  <c r="N43" i="57" s="1"/>
  <c r="O46" i="57" s="1"/>
  <c r="J41" i="54"/>
  <c r="J41" i="67"/>
  <c r="N43" i="67" s="1"/>
  <c r="O46" i="67" s="1"/>
  <c r="J41" i="64"/>
  <c r="N43" i="64" s="1"/>
  <c r="O46" i="64" s="1"/>
  <c r="F32" i="158"/>
  <c r="E16" i="136"/>
  <c r="A22" i="136"/>
  <c r="F34" i="136"/>
  <c r="N25" i="136"/>
  <c r="A10" i="137"/>
  <c r="E10" i="137"/>
  <c r="N13" i="137"/>
  <c r="E16" i="137"/>
  <c r="F34" i="137"/>
  <c r="N25" i="137"/>
  <c r="A10" i="138"/>
  <c r="E10" i="138"/>
  <c r="N13" i="138"/>
  <c r="E15" i="138"/>
  <c r="N25" i="138"/>
  <c r="A10" i="139"/>
  <c r="N13" i="139"/>
  <c r="N34" i="141"/>
  <c r="A13" i="142"/>
  <c r="B16" i="142" s="1"/>
  <c r="N16" i="142"/>
  <c r="E18" i="142"/>
  <c r="A25" i="142"/>
  <c r="N28" i="142"/>
  <c r="E6" i="143"/>
  <c r="J20" i="148"/>
  <c r="J22" i="148"/>
  <c r="J30" i="148"/>
  <c r="J32" i="148"/>
  <c r="J34" i="148"/>
  <c r="A10" i="192"/>
  <c r="N13" i="192"/>
  <c r="J6" i="200"/>
  <c r="E40" i="207"/>
  <c r="A13" i="65"/>
  <c r="L19" i="66"/>
  <c r="H16" i="101"/>
  <c r="N7" i="132"/>
  <c r="E15" i="132"/>
  <c r="A22" i="142"/>
  <c r="N25" i="142"/>
  <c r="E27" i="142"/>
  <c r="E33" i="142"/>
  <c r="E16" i="143"/>
  <c r="N10" i="192"/>
  <c r="N22" i="192"/>
  <c r="E39" i="21"/>
  <c r="E21" i="27"/>
  <c r="F31" i="41"/>
  <c r="H38" i="85"/>
  <c r="N13" i="145"/>
  <c r="E39" i="25"/>
  <c r="H11" i="101"/>
  <c r="E39" i="129"/>
  <c r="M19" i="130"/>
  <c r="L10" i="166"/>
  <c r="N7" i="185"/>
  <c r="E15" i="185"/>
  <c r="E16" i="185"/>
  <c r="E38" i="186"/>
  <c r="N10" i="188"/>
  <c r="H36" i="14"/>
  <c r="J14" i="15"/>
  <c r="J26" i="15"/>
  <c r="J30" i="15"/>
  <c r="N16" i="125"/>
  <c r="E6" i="129"/>
  <c r="N13" i="130"/>
  <c r="E21" i="149"/>
  <c r="E9" i="150"/>
  <c r="A16" i="150"/>
  <c r="E6" i="151"/>
  <c r="E13" i="151"/>
  <c r="N16" i="151"/>
  <c r="N13" i="152"/>
  <c r="E15" i="152"/>
  <c r="A7" i="153"/>
  <c r="N7" i="154"/>
  <c r="E9" i="154"/>
  <c r="N19" i="154"/>
  <c r="O22" i="154" s="1"/>
  <c r="E6" i="155"/>
  <c r="A13" i="155"/>
  <c r="N16" i="155"/>
  <c r="E12" i="156"/>
  <c r="N10" i="158"/>
  <c r="N13" i="161"/>
  <c r="A7" i="162"/>
  <c r="A7" i="163"/>
  <c r="N10" i="163"/>
  <c r="N7" i="164"/>
  <c r="N13" i="167"/>
  <c r="N7" i="180"/>
  <c r="E36" i="189"/>
  <c r="F48" i="189"/>
  <c r="A16" i="202"/>
  <c r="E16" i="202"/>
  <c r="N19" i="202"/>
  <c r="E6" i="203"/>
  <c r="A13" i="203"/>
  <c r="E13" i="203"/>
  <c r="N16" i="203"/>
  <c r="A10" i="207"/>
  <c r="N13" i="207"/>
  <c r="J36" i="124"/>
  <c r="J22" i="128"/>
  <c r="J24" i="128"/>
  <c r="J36" i="128"/>
  <c r="A13" i="196"/>
  <c r="N16" i="196"/>
  <c r="A7" i="198"/>
  <c r="E7" i="198"/>
  <c r="N10" i="198"/>
  <c r="E12" i="198"/>
  <c r="A19" i="198"/>
  <c r="N7" i="199"/>
  <c r="A16" i="199"/>
  <c r="F28" i="199"/>
  <c r="N19" i="199"/>
  <c r="I6" i="101"/>
  <c r="A16" i="5"/>
  <c r="E36" i="5"/>
  <c r="E12" i="6"/>
  <c r="A19" i="8"/>
  <c r="N7" i="9"/>
  <c r="J24" i="54"/>
  <c r="N16" i="87"/>
  <c r="A10" i="88"/>
  <c r="J32" i="94"/>
  <c r="L31" i="96"/>
  <c r="H21" i="101"/>
  <c r="I5" i="101"/>
  <c r="I9" i="101"/>
  <c r="M19" i="107"/>
  <c r="J33" i="109"/>
  <c r="J31" i="117"/>
  <c r="J33" i="117"/>
  <c r="M22" i="118"/>
  <c r="F28" i="118"/>
  <c r="A7" i="134"/>
  <c r="N10" i="134"/>
  <c r="E12" i="134"/>
  <c r="J31" i="135"/>
  <c r="E32" i="136"/>
  <c r="J21" i="140"/>
  <c r="J23" i="140"/>
  <c r="J27" i="140"/>
  <c r="J35" i="140"/>
  <c r="N31" i="141"/>
  <c r="A16" i="189"/>
  <c r="J10" i="64"/>
  <c r="J14" i="64"/>
  <c r="J32" i="64"/>
  <c r="H17" i="101"/>
  <c r="J17" i="101" s="1"/>
  <c r="E27" i="141"/>
  <c r="N7" i="143"/>
  <c r="E31" i="143"/>
  <c r="E15" i="167"/>
  <c r="A16" i="171"/>
  <c r="N19" i="171"/>
  <c r="O22" i="171" s="1"/>
  <c r="E9" i="176"/>
  <c r="A7" i="179"/>
  <c r="E6" i="196"/>
  <c r="F28" i="5"/>
  <c r="E6" i="6"/>
  <c r="N10" i="6"/>
  <c r="A7" i="8"/>
  <c r="N16" i="8"/>
  <c r="N37" i="50"/>
  <c r="E40" i="50"/>
  <c r="N7" i="52"/>
  <c r="E9" i="52"/>
  <c r="H20" i="101"/>
  <c r="A7" i="141"/>
  <c r="N10" i="141"/>
  <c r="N10" i="144"/>
  <c r="N16" i="144"/>
  <c r="A19" i="144"/>
  <c r="E24" i="144"/>
  <c r="A31" i="144"/>
  <c r="E21" i="3"/>
  <c r="E10" i="9"/>
  <c r="J8" i="67"/>
  <c r="J16" i="67"/>
  <c r="J24" i="67"/>
  <c r="J36" i="67"/>
  <c r="J6" i="70"/>
  <c r="J8" i="70"/>
  <c r="J32" i="70"/>
  <c r="F22" i="72"/>
  <c r="M28" i="93"/>
  <c r="J27" i="94"/>
  <c r="E10" i="130"/>
  <c r="N19" i="132"/>
  <c r="M29" i="141"/>
  <c r="N7" i="144"/>
  <c r="E16" i="189"/>
  <c r="E28" i="192"/>
  <c r="N16" i="141"/>
  <c r="F20" i="43"/>
  <c r="L16" i="49"/>
  <c r="H5" i="85"/>
  <c r="D5" i="85" s="1"/>
  <c r="I11" i="85"/>
  <c r="I15" i="85"/>
  <c r="I29" i="85"/>
  <c r="I31" i="85"/>
  <c r="I39" i="85"/>
  <c r="E36" i="92"/>
  <c r="A31" i="143"/>
  <c r="E12" i="158"/>
  <c r="E16" i="164"/>
  <c r="A10" i="187"/>
  <c r="E15" i="192"/>
  <c r="A7" i="66"/>
  <c r="N10" i="66"/>
  <c r="E7" i="71"/>
  <c r="N16" i="71"/>
  <c r="E19" i="71"/>
  <c r="E12" i="72"/>
  <c r="A7" i="74"/>
  <c r="E6" i="80"/>
  <c r="A13" i="80"/>
  <c r="E13" i="80"/>
  <c r="N16" i="93"/>
  <c r="J14" i="4"/>
  <c r="J20" i="4"/>
  <c r="E28" i="8"/>
  <c r="M37" i="21"/>
  <c r="E36" i="21"/>
  <c r="F27" i="28"/>
  <c r="E28" i="28"/>
  <c r="E39" i="31"/>
  <c r="E28" i="43"/>
  <c r="E28" i="44"/>
  <c r="E22" i="46"/>
  <c r="E11" i="49"/>
  <c r="F38" i="53"/>
  <c r="E34" i="56"/>
  <c r="F46" i="56"/>
  <c r="H32" i="85"/>
  <c r="L22" i="118"/>
  <c r="E7" i="163"/>
  <c r="N19" i="185"/>
  <c r="E12" i="188"/>
  <c r="L10" i="205"/>
  <c r="N7" i="23"/>
  <c r="F20" i="23"/>
  <c r="A7" i="24"/>
  <c r="N7" i="25"/>
  <c r="A10" i="27"/>
  <c r="N13" i="27"/>
  <c r="A7" i="28"/>
  <c r="A19" i="28"/>
  <c r="A28" i="28"/>
  <c r="N7" i="38"/>
  <c r="E39" i="42"/>
  <c r="E15" i="43"/>
  <c r="M40" i="43"/>
  <c r="A7" i="45"/>
  <c r="E7" i="45"/>
  <c r="E12" i="45"/>
  <c r="A19" i="45"/>
  <c r="N19" i="46"/>
  <c r="E18" i="49"/>
  <c r="A10" i="55"/>
  <c r="E10" i="55"/>
  <c r="E10" i="58"/>
  <c r="N7" i="99"/>
  <c r="A16" i="99"/>
  <c r="E16" i="100"/>
  <c r="N19" i="100"/>
  <c r="A16" i="129"/>
  <c r="E16" i="129"/>
  <c r="N19" i="129"/>
  <c r="N16" i="130"/>
  <c r="N13" i="147"/>
  <c r="E15" i="147"/>
  <c r="E16" i="149"/>
  <c r="E36" i="149"/>
  <c r="N16" i="150"/>
  <c r="E10" i="151"/>
  <c r="N13" i="151"/>
  <c r="N10" i="152"/>
  <c r="N7" i="153"/>
  <c r="E16" i="153"/>
  <c r="N19" i="153"/>
  <c r="E36" i="153"/>
  <c r="N16" i="154"/>
  <c r="N13" i="155"/>
  <c r="A10" i="156"/>
  <c r="N13" i="156"/>
  <c r="A10" i="160"/>
  <c r="F22" i="160"/>
  <c r="N13" i="160"/>
  <c r="E15" i="160"/>
  <c r="A7" i="161"/>
  <c r="E12" i="161"/>
  <c r="N7" i="162"/>
  <c r="E9" i="162"/>
  <c r="N13" i="162"/>
  <c r="E18" i="164"/>
  <c r="E6" i="166"/>
  <c r="A7" i="174"/>
  <c r="E18" i="174"/>
  <c r="N7" i="175"/>
  <c r="N19" i="175"/>
  <c r="O22" i="175" s="1"/>
  <c r="A7" i="178"/>
  <c r="E7" i="178"/>
  <c r="N10" i="178"/>
  <c r="A19" i="178"/>
  <c r="E13" i="195"/>
  <c r="N16" i="195"/>
  <c r="A10" i="196"/>
  <c r="N13" i="196"/>
  <c r="O16" i="196" s="1"/>
  <c r="E16" i="196"/>
  <c r="A7" i="197"/>
  <c r="E7" i="197"/>
  <c r="N10" i="197"/>
  <c r="E12" i="197"/>
  <c r="E21" i="197"/>
  <c r="E26" i="197"/>
  <c r="N7" i="198"/>
  <c r="E10" i="198"/>
  <c r="A16" i="198"/>
  <c r="N19" i="198"/>
  <c r="E9" i="205"/>
  <c r="E10" i="205"/>
  <c r="N13" i="205"/>
  <c r="E38" i="207"/>
  <c r="A10" i="208"/>
  <c r="E10" i="208"/>
  <c r="N13" i="208"/>
  <c r="N16" i="19"/>
  <c r="E12" i="21"/>
  <c r="A13" i="22"/>
  <c r="N16" i="22"/>
  <c r="E28" i="22"/>
  <c r="L13" i="6"/>
  <c r="E22" i="6"/>
  <c r="L10" i="11"/>
  <c r="E11" i="12"/>
  <c r="M19" i="13"/>
  <c r="I7" i="14"/>
  <c r="I9" i="14"/>
  <c r="I11" i="14"/>
  <c r="I17" i="14"/>
  <c r="I21" i="14"/>
  <c r="I23" i="14"/>
  <c r="I27" i="14"/>
  <c r="I29" i="14"/>
  <c r="H7" i="14"/>
  <c r="H11" i="14"/>
  <c r="F22" i="31"/>
  <c r="E22" i="31"/>
  <c r="E37" i="33"/>
  <c r="J36" i="34"/>
  <c r="F30" i="38"/>
  <c r="J13" i="40"/>
  <c r="J23" i="40"/>
  <c r="J33" i="97"/>
  <c r="L34" i="98"/>
  <c r="E14" i="99"/>
  <c r="J18" i="117"/>
  <c r="F23" i="129"/>
  <c r="E15" i="146"/>
  <c r="N13" i="191"/>
  <c r="M28" i="207"/>
  <c r="A7" i="208"/>
  <c r="E13" i="208"/>
  <c r="I41" i="85"/>
  <c r="F41" i="16"/>
  <c r="A16" i="3"/>
  <c r="E36" i="3"/>
  <c r="J35" i="15"/>
  <c r="F40" i="21"/>
  <c r="F28" i="25"/>
  <c r="J6" i="26"/>
  <c r="J20" i="26"/>
  <c r="J26" i="26"/>
  <c r="J28" i="26"/>
  <c r="J30" i="26"/>
  <c r="E22" i="28"/>
  <c r="L10" i="30"/>
  <c r="A22" i="31"/>
  <c r="A40" i="33"/>
  <c r="C52" i="33" s="1"/>
  <c r="E36" i="37"/>
  <c r="F21" i="38"/>
  <c r="A31" i="38"/>
  <c r="J12" i="57"/>
  <c r="J14" i="57"/>
  <c r="J32" i="57"/>
  <c r="J36" i="57"/>
  <c r="L40" i="58"/>
  <c r="L10" i="62"/>
  <c r="J27" i="64"/>
  <c r="J33" i="64"/>
  <c r="J37" i="64"/>
  <c r="M19" i="66"/>
  <c r="E11" i="74"/>
  <c r="N10" i="88"/>
  <c r="N16" i="88"/>
  <c r="J7" i="97"/>
  <c r="J11" i="97"/>
  <c r="E9" i="132"/>
  <c r="E27" i="168"/>
  <c r="N10" i="143"/>
  <c r="L30" i="143"/>
  <c r="L13" i="144"/>
  <c r="E11" i="171"/>
  <c r="L31" i="3"/>
  <c r="A28" i="8"/>
  <c r="J8" i="10"/>
  <c r="J30" i="10"/>
  <c r="M34" i="21"/>
  <c r="E29" i="22"/>
  <c r="L10" i="24"/>
  <c r="E14" i="24"/>
  <c r="E21" i="53"/>
  <c r="L10" i="59"/>
  <c r="L10" i="80"/>
  <c r="H8" i="85"/>
  <c r="D8" i="85" s="1"/>
  <c r="A13" i="106"/>
  <c r="E13" i="106"/>
  <c r="N16" i="106"/>
  <c r="E18" i="106"/>
  <c r="A10" i="107"/>
  <c r="A13" i="110"/>
  <c r="N16" i="110"/>
  <c r="A10" i="111"/>
  <c r="F22" i="111"/>
  <c r="N13" i="111"/>
  <c r="E16" i="111"/>
  <c r="E29" i="111"/>
  <c r="A7" i="112"/>
  <c r="E7" i="112"/>
  <c r="N10" i="112"/>
  <c r="N7" i="113"/>
  <c r="E16" i="113"/>
  <c r="N19" i="113"/>
  <c r="D9" i="209"/>
  <c r="H9" i="14"/>
  <c r="E7" i="16"/>
  <c r="A13" i="16"/>
  <c r="A7" i="18"/>
  <c r="A19" i="18"/>
  <c r="E15" i="21"/>
  <c r="N7" i="22"/>
  <c r="N19" i="22"/>
  <c r="N16" i="23"/>
  <c r="E9" i="24"/>
  <c r="E16" i="24"/>
  <c r="N10" i="25"/>
  <c r="E40" i="48"/>
  <c r="N13" i="49"/>
  <c r="A13" i="50"/>
  <c r="N22" i="50"/>
  <c r="N34" i="50"/>
  <c r="N10" i="53"/>
  <c r="A10" i="59"/>
  <c r="E16" i="59"/>
  <c r="N7" i="60"/>
  <c r="A10" i="61"/>
  <c r="N7" i="62"/>
  <c r="N19" i="62"/>
  <c r="A13" i="63"/>
  <c r="A7" i="65"/>
  <c r="N7" i="66"/>
  <c r="E28" i="68"/>
  <c r="N19" i="74"/>
  <c r="O22" i="74" s="1"/>
  <c r="N28" i="75"/>
  <c r="N37" i="75"/>
  <c r="O40" i="75" s="1"/>
  <c r="E36" i="77"/>
  <c r="A31" i="78"/>
  <c r="E36" i="78"/>
  <c r="F20" i="81"/>
  <c r="N13" i="81"/>
  <c r="A10" i="82"/>
  <c r="N13" i="82"/>
  <c r="E15" i="82"/>
  <c r="A7" i="83"/>
  <c r="I6" i="85"/>
  <c r="I8" i="85"/>
  <c r="L10" i="89"/>
  <c r="N16" i="96"/>
  <c r="J36" i="109"/>
  <c r="A7" i="111"/>
  <c r="E7" i="111"/>
  <c r="N10" i="111"/>
  <c r="L25" i="143"/>
  <c r="D6" i="209"/>
  <c r="A13" i="209"/>
  <c r="D13" i="209"/>
  <c r="N16" i="50"/>
  <c r="E41" i="50"/>
  <c r="A37" i="52"/>
  <c r="C49" i="52" s="1"/>
  <c r="J8" i="54"/>
  <c r="J16" i="94"/>
  <c r="J27" i="114"/>
  <c r="E6" i="125"/>
  <c r="J14" i="135"/>
  <c r="J30" i="140"/>
  <c r="A28" i="149"/>
  <c r="A40" i="149"/>
  <c r="C52" i="149" s="1"/>
  <c r="L10" i="151"/>
  <c r="A40" i="153"/>
  <c r="C52" i="153" s="1"/>
  <c r="L10" i="155"/>
  <c r="M19" i="160"/>
  <c r="N7" i="169"/>
  <c r="J12" i="181"/>
  <c r="J18" i="181"/>
  <c r="J26" i="181"/>
  <c r="J36" i="181"/>
  <c r="E40" i="186"/>
  <c r="E14" i="196"/>
  <c r="E23" i="197"/>
  <c r="I22" i="14"/>
  <c r="I28" i="14"/>
  <c r="A37" i="45"/>
  <c r="C49" i="45" s="1"/>
  <c r="E28" i="50"/>
  <c r="E11" i="75"/>
  <c r="J36" i="94"/>
  <c r="H5" i="101"/>
  <c r="H7" i="101"/>
  <c r="D7" i="101" s="1"/>
  <c r="H9" i="101"/>
  <c r="J26" i="135"/>
  <c r="E31" i="138"/>
  <c r="E35" i="139"/>
  <c r="E14" i="144"/>
  <c r="E40" i="153"/>
  <c r="L40" i="154"/>
  <c r="L10" i="188"/>
  <c r="E40" i="194"/>
  <c r="F30" i="198"/>
  <c r="A16" i="12"/>
  <c r="A22" i="130"/>
  <c r="N16" i="187"/>
  <c r="E9" i="188"/>
  <c r="E10" i="188"/>
  <c r="E16" i="188"/>
  <c r="A16" i="193"/>
  <c r="N19" i="193"/>
  <c r="E15" i="207"/>
  <c r="L31" i="8"/>
  <c r="M31" i="8"/>
  <c r="H13" i="14"/>
  <c r="M19" i="3"/>
  <c r="E11" i="5"/>
  <c r="N7" i="7"/>
  <c r="E9" i="7"/>
  <c r="E15" i="7"/>
  <c r="E17" i="7"/>
  <c r="N19" i="7"/>
  <c r="E26" i="7"/>
  <c r="M19" i="8"/>
  <c r="E11" i="9"/>
  <c r="A16" i="11"/>
  <c r="E16" i="11"/>
  <c r="N19" i="11"/>
  <c r="E7" i="12"/>
  <c r="N7" i="13"/>
  <c r="A16" i="13"/>
  <c r="E16" i="13"/>
  <c r="N19" i="13"/>
  <c r="H16" i="14"/>
  <c r="H28" i="14"/>
  <c r="N7" i="17"/>
  <c r="N19" i="17"/>
  <c r="J23" i="20"/>
  <c r="J25" i="20"/>
  <c r="J29" i="20"/>
  <c r="J37" i="20"/>
  <c r="F34" i="21"/>
  <c r="N16" i="25"/>
  <c r="A40" i="27"/>
  <c r="C52" i="27" s="1"/>
  <c r="E15" i="28"/>
  <c r="N19" i="28"/>
  <c r="N16" i="29"/>
  <c r="N13" i="30"/>
  <c r="A10" i="31"/>
  <c r="E16" i="31"/>
  <c r="A7" i="36"/>
  <c r="A16" i="37"/>
  <c r="N19" i="37"/>
  <c r="L10" i="38"/>
  <c r="A13" i="38"/>
  <c r="N16" i="38"/>
  <c r="N19" i="41"/>
  <c r="L10" i="42"/>
  <c r="F31" i="43"/>
  <c r="E23" i="43"/>
  <c r="N7" i="45"/>
  <c r="E9" i="45"/>
  <c r="L10" i="45"/>
  <c r="E16" i="45"/>
  <c r="N19" i="45"/>
  <c r="M34" i="45"/>
  <c r="E38" i="45"/>
  <c r="N10" i="46"/>
  <c r="N16" i="46"/>
  <c r="N28" i="50"/>
  <c r="N31" i="50"/>
  <c r="J20" i="51"/>
  <c r="J34" i="51"/>
  <c r="J36" i="51"/>
  <c r="A13" i="55"/>
  <c r="A7" i="58"/>
  <c r="B10" i="58" s="1"/>
  <c r="E7" i="58"/>
  <c r="N13" i="58"/>
  <c r="E6" i="60"/>
  <c r="A13" i="60"/>
  <c r="E13" i="60"/>
  <c r="N16" i="60"/>
  <c r="A7" i="68"/>
  <c r="N10" i="68"/>
  <c r="E12" i="68"/>
  <c r="E18" i="68"/>
  <c r="A28" i="68"/>
  <c r="A40" i="68"/>
  <c r="C52" i="68" s="1"/>
  <c r="N7" i="69"/>
  <c r="A16" i="69"/>
  <c r="N19" i="69"/>
  <c r="J16" i="70"/>
  <c r="N10" i="71"/>
  <c r="N7" i="73"/>
  <c r="E15" i="73"/>
  <c r="E16" i="73"/>
  <c r="N19" i="73"/>
  <c r="E36" i="73"/>
  <c r="E13" i="74"/>
  <c r="N16" i="74"/>
  <c r="H21" i="85"/>
  <c r="L10" i="9"/>
  <c r="M25" i="11"/>
  <c r="L13" i="12"/>
  <c r="E34" i="18"/>
  <c r="D6" i="1"/>
  <c r="D7" i="1"/>
  <c r="A13" i="1"/>
  <c r="D16" i="1"/>
  <c r="A19" i="1"/>
  <c r="D7" i="2"/>
  <c r="A10" i="2"/>
  <c r="D10" i="2"/>
  <c r="A13" i="2"/>
  <c r="A25" i="3"/>
  <c r="E6" i="5"/>
  <c r="E7" i="5"/>
  <c r="N13" i="6"/>
  <c r="A16" i="6"/>
  <c r="N19" i="6"/>
  <c r="F23" i="7"/>
  <c r="A22" i="7"/>
  <c r="A10" i="8"/>
  <c r="N13" i="8"/>
  <c r="E6" i="9"/>
  <c r="E13" i="9"/>
  <c r="L31" i="9"/>
  <c r="E40" i="11"/>
  <c r="F23" i="13"/>
  <c r="H32" i="14"/>
  <c r="J7" i="15"/>
  <c r="F22" i="25"/>
  <c r="J15" i="26"/>
  <c r="J35" i="26"/>
  <c r="E40" i="28"/>
  <c r="F23" i="37"/>
  <c r="E21" i="45"/>
  <c r="J9" i="47"/>
  <c r="J11" i="47"/>
  <c r="J33" i="47"/>
  <c r="J35" i="47"/>
  <c r="N7" i="50"/>
  <c r="A10" i="50"/>
  <c r="N13" i="50"/>
  <c r="N19" i="50"/>
  <c r="F32" i="50"/>
  <c r="N25" i="50"/>
  <c r="A37" i="55"/>
  <c r="C49" i="55" s="1"/>
  <c r="O34" i="56"/>
  <c r="N19" i="59"/>
  <c r="O22" i="59" s="1"/>
  <c r="A10" i="60"/>
  <c r="N19" i="61"/>
  <c r="O22" i="61" s="1"/>
  <c r="A37" i="66"/>
  <c r="C49" i="66" s="1"/>
  <c r="J9" i="67"/>
  <c r="J11" i="67"/>
  <c r="J27" i="67"/>
  <c r="J33" i="67"/>
  <c r="N7" i="68"/>
  <c r="N16" i="69"/>
  <c r="J21" i="70"/>
  <c r="J35" i="70"/>
  <c r="M22" i="71"/>
  <c r="E40" i="73"/>
  <c r="N7" i="76"/>
  <c r="N13" i="76"/>
  <c r="J29" i="90"/>
  <c r="D29" i="90"/>
  <c r="F28" i="39"/>
  <c r="J12" i="40"/>
  <c r="J28" i="40"/>
  <c r="L13" i="50"/>
  <c r="D29" i="86"/>
  <c r="H29" i="85"/>
  <c r="I9" i="85"/>
  <c r="I17" i="85"/>
  <c r="I19" i="85"/>
  <c r="I21" i="85"/>
  <c r="I23" i="85"/>
  <c r="I25" i="85"/>
  <c r="L10" i="91"/>
  <c r="J35" i="97"/>
  <c r="J37" i="97"/>
  <c r="L13" i="99"/>
  <c r="E39" i="100"/>
  <c r="L16" i="104"/>
  <c r="E15" i="130"/>
  <c r="E28" i="130"/>
  <c r="A31" i="132"/>
  <c r="F18" i="140"/>
  <c r="M28" i="142"/>
  <c r="E10" i="143"/>
  <c r="N7" i="77"/>
  <c r="F26" i="77"/>
  <c r="N19" i="77"/>
  <c r="M19" i="78"/>
  <c r="N16" i="78"/>
  <c r="A10" i="79"/>
  <c r="A7" i="82"/>
  <c r="N10" i="82"/>
  <c r="N7" i="83"/>
  <c r="N19" i="83"/>
  <c r="O22" i="83" s="1"/>
  <c r="A31" i="83"/>
  <c r="J18" i="86"/>
  <c r="J32" i="86"/>
  <c r="J34" i="86"/>
  <c r="E9" i="91"/>
  <c r="N7" i="93"/>
  <c r="E15" i="93"/>
  <c r="N19" i="93"/>
  <c r="E36" i="93"/>
  <c r="A7" i="95"/>
  <c r="E18" i="95"/>
  <c r="N7" i="98"/>
  <c r="E10" i="98"/>
  <c r="A16" i="98"/>
  <c r="E6" i="99"/>
  <c r="A13" i="99"/>
  <c r="N16" i="99"/>
  <c r="A7" i="103"/>
  <c r="N7" i="104"/>
  <c r="E15" i="104"/>
  <c r="A10" i="106"/>
  <c r="N13" i="106"/>
  <c r="E15" i="106"/>
  <c r="A19" i="107"/>
  <c r="A16" i="108"/>
  <c r="E16" i="108"/>
  <c r="N19" i="108"/>
  <c r="A13" i="115"/>
  <c r="N7" i="122"/>
  <c r="N19" i="122"/>
  <c r="O22" i="122" s="1"/>
  <c r="E24" i="122"/>
  <c r="E36" i="122"/>
  <c r="N16" i="123"/>
  <c r="E8" i="125"/>
  <c r="E22" i="130"/>
  <c r="A13" i="136"/>
  <c r="N16" i="136"/>
  <c r="A25" i="136"/>
  <c r="N28" i="136"/>
  <c r="O31" i="136" s="1"/>
  <c r="N30" i="136"/>
  <c r="O30" i="136" s="1"/>
  <c r="N34" i="136"/>
  <c r="E13" i="137"/>
  <c r="N16" i="137"/>
  <c r="N28" i="137"/>
  <c r="N30" i="137"/>
  <c r="O30" i="137" s="1"/>
  <c r="N34" i="137"/>
  <c r="A13" i="138"/>
  <c r="N28" i="138"/>
  <c r="O28" i="138" s="1"/>
  <c r="N30" i="138"/>
  <c r="O30" i="138" s="1"/>
  <c r="N34" i="138"/>
  <c r="A13" i="139"/>
  <c r="E13" i="139"/>
  <c r="N16" i="139"/>
  <c r="E30" i="139"/>
  <c r="N7" i="141"/>
  <c r="E9" i="141"/>
  <c r="A16" i="141"/>
  <c r="E16" i="141"/>
  <c r="N22" i="142"/>
  <c r="E13" i="166"/>
  <c r="N16" i="166"/>
  <c r="E18" i="167"/>
  <c r="E24" i="168"/>
  <c r="E10" i="170"/>
  <c r="N13" i="170"/>
  <c r="E15" i="170"/>
  <c r="N7" i="172"/>
  <c r="E10" i="196"/>
  <c r="D10" i="210"/>
  <c r="E6" i="77"/>
  <c r="E12" i="77"/>
  <c r="N16" i="77"/>
  <c r="E10" i="78"/>
  <c r="N13" i="78"/>
  <c r="L31" i="79"/>
  <c r="N7" i="80"/>
  <c r="E9" i="80"/>
  <c r="N13" i="80"/>
  <c r="H16" i="85"/>
  <c r="D16" i="85" s="1"/>
  <c r="J5" i="86"/>
  <c r="E10" i="90"/>
  <c r="J21" i="90"/>
  <c r="J25" i="90"/>
  <c r="I34" i="85"/>
  <c r="A7" i="91"/>
  <c r="N7" i="92"/>
  <c r="A16" i="92"/>
  <c r="E16" i="92"/>
  <c r="J30" i="97"/>
  <c r="J9" i="102"/>
  <c r="J19" i="102"/>
  <c r="J9" i="124"/>
  <c r="J28" i="131"/>
  <c r="J30" i="131"/>
  <c r="J40" i="131"/>
  <c r="J34" i="135"/>
  <c r="E33" i="137"/>
  <c r="E27" i="139"/>
  <c r="K7" i="140"/>
  <c r="J9" i="140"/>
  <c r="J11" i="140"/>
  <c r="J13" i="140"/>
  <c r="J15" i="140"/>
  <c r="J32" i="140"/>
  <c r="E16" i="142"/>
  <c r="M22" i="142"/>
  <c r="E18" i="153"/>
  <c r="N16" i="163"/>
  <c r="E13" i="189"/>
  <c r="L10" i="194"/>
  <c r="F20" i="207"/>
  <c r="D16" i="209"/>
  <c r="E10" i="207"/>
  <c r="K19" i="209"/>
  <c r="N13" i="75"/>
  <c r="E16" i="75"/>
  <c r="N10" i="75"/>
  <c r="N7" i="75"/>
  <c r="N25" i="75"/>
  <c r="N22" i="75"/>
  <c r="E31" i="75"/>
  <c r="F42" i="75"/>
  <c r="N31" i="75"/>
  <c r="O31" i="75" s="1"/>
  <c r="J5" i="131"/>
  <c r="L37" i="3"/>
  <c r="A40" i="7"/>
  <c r="C52" i="7" s="1"/>
  <c r="A31" i="8"/>
  <c r="B31" i="8" s="1"/>
  <c r="A13" i="11"/>
  <c r="N16" i="11"/>
  <c r="N7" i="12"/>
  <c r="E16" i="12"/>
  <c r="N16" i="13"/>
  <c r="I14" i="14"/>
  <c r="I20" i="14"/>
  <c r="I30" i="14"/>
  <c r="N7" i="16"/>
  <c r="E16" i="16"/>
  <c r="N19" i="16"/>
  <c r="E36" i="16"/>
  <c r="E12" i="17"/>
  <c r="A25" i="18"/>
  <c r="E40" i="18"/>
  <c r="A7" i="19"/>
  <c r="A16" i="23"/>
  <c r="E16" i="23"/>
  <c r="N19" i="23"/>
  <c r="F26" i="27"/>
  <c r="M19" i="28"/>
  <c r="N19" i="32"/>
  <c r="O22" i="32" s="1"/>
  <c r="A31" i="32"/>
  <c r="C43" i="32" s="1"/>
  <c r="N10" i="33"/>
  <c r="A13" i="33"/>
  <c r="N16" i="33"/>
  <c r="E19" i="33"/>
  <c r="F31" i="39"/>
  <c r="E11" i="41"/>
  <c r="E9" i="44"/>
  <c r="A16" i="44"/>
  <c r="N19" i="44"/>
  <c r="O22" i="44" s="1"/>
  <c r="M40" i="45"/>
  <c r="E12" i="48"/>
  <c r="A16" i="49"/>
  <c r="E28" i="49"/>
  <c r="E15" i="52"/>
  <c r="F35" i="52"/>
  <c r="N10" i="55"/>
  <c r="A37" i="3"/>
  <c r="C49" i="3" s="1"/>
  <c r="J7" i="4"/>
  <c r="J9" i="4"/>
  <c r="J17" i="4"/>
  <c r="A31" i="7"/>
  <c r="J9" i="10"/>
  <c r="J11" i="10"/>
  <c r="J33" i="10"/>
  <c r="I32" i="14"/>
  <c r="I34" i="14"/>
  <c r="I36" i="14"/>
  <c r="E22" i="18"/>
  <c r="J20" i="20"/>
  <c r="J30" i="20"/>
  <c r="F23" i="23"/>
  <c r="E27" i="25"/>
  <c r="E12" i="27"/>
  <c r="N16" i="27"/>
  <c r="A7" i="29"/>
  <c r="N19" i="31"/>
  <c r="A13" i="32"/>
  <c r="E13" i="32"/>
  <c r="N16" i="32"/>
  <c r="A22" i="32"/>
  <c r="J11" i="34"/>
  <c r="J25" i="34"/>
  <c r="J27" i="34"/>
  <c r="J29" i="34"/>
  <c r="J37" i="34"/>
  <c r="F28" i="35"/>
  <c r="N13" i="37"/>
  <c r="E16" i="37"/>
  <c r="E9" i="39"/>
  <c r="E30" i="42"/>
  <c r="F37" i="43"/>
  <c r="E33" i="43"/>
  <c r="F45" i="43"/>
  <c r="E13" i="44"/>
  <c r="N16" i="44"/>
  <c r="E9" i="48"/>
  <c r="E14" i="48"/>
  <c r="N19" i="48"/>
  <c r="L37" i="48"/>
  <c r="M40" i="49"/>
  <c r="N10" i="52"/>
  <c r="O10" i="52" s="1"/>
  <c r="E12" i="52"/>
  <c r="J36" i="54"/>
  <c r="L37" i="35"/>
  <c r="J6" i="47"/>
  <c r="J24" i="47"/>
  <c r="J28" i="47"/>
  <c r="J30" i="47"/>
  <c r="J32" i="47"/>
  <c r="J9" i="51"/>
  <c r="J15" i="51"/>
  <c r="A40" i="53"/>
  <c r="C52" i="53" s="1"/>
  <c r="J21" i="54"/>
  <c r="J31" i="54"/>
  <c r="E33" i="7"/>
  <c r="F45" i="7"/>
  <c r="E8" i="8"/>
  <c r="F31" i="8"/>
  <c r="A31" i="9"/>
  <c r="L10" i="12"/>
  <c r="L13" i="13"/>
  <c r="I8" i="14"/>
  <c r="I10" i="14"/>
  <c r="I12" i="14"/>
  <c r="E9" i="17"/>
  <c r="M19" i="18"/>
  <c r="M40" i="27"/>
  <c r="E36" i="27"/>
  <c r="E33" i="45"/>
  <c r="F45" i="45"/>
  <c r="N16" i="55"/>
  <c r="A10" i="56"/>
  <c r="E16" i="56"/>
  <c r="A40" i="56"/>
  <c r="C52" i="56" s="1"/>
  <c r="J7" i="57"/>
  <c r="J9" i="57"/>
  <c r="J17" i="57"/>
  <c r="J21" i="57"/>
  <c r="J23" i="57"/>
  <c r="J27" i="57"/>
  <c r="A10" i="58"/>
  <c r="N16" i="58"/>
  <c r="A16" i="66"/>
  <c r="E36" i="66"/>
  <c r="A25" i="68"/>
  <c r="A37" i="68"/>
  <c r="C49" i="68" s="1"/>
  <c r="A7" i="69"/>
  <c r="K16" i="70"/>
  <c r="A31" i="71"/>
  <c r="C43" i="71" s="1"/>
  <c r="A16" i="72"/>
  <c r="E16" i="72"/>
  <c r="A13" i="76"/>
  <c r="A37" i="83"/>
  <c r="C49" i="83" s="1"/>
  <c r="H35" i="85"/>
  <c r="D35" i="85" s="1"/>
  <c r="F47" i="85" s="1"/>
  <c r="N13" i="87"/>
  <c r="L31" i="88"/>
  <c r="N13" i="89"/>
  <c r="J14" i="90"/>
  <c r="F27" i="92"/>
  <c r="N13" i="95"/>
  <c r="J34" i="109"/>
  <c r="J11" i="114"/>
  <c r="N16" i="115"/>
  <c r="N10" i="118"/>
  <c r="A16" i="119"/>
  <c r="J20" i="120"/>
  <c r="L31" i="123"/>
  <c r="J23" i="124"/>
  <c r="A10" i="163"/>
  <c r="E16" i="165"/>
  <c r="N19" i="165"/>
  <c r="E6" i="170"/>
  <c r="E21" i="170"/>
  <c r="E39" i="170"/>
  <c r="E12" i="173"/>
  <c r="N19" i="174"/>
  <c r="E35" i="174"/>
  <c r="E16" i="176"/>
  <c r="A10" i="177"/>
  <c r="N13" i="177"/>
  <c r="E33" i="177"/>
  <c r="F45" i="177"/>
  <c r="E38" i="177"/>
  <c r="N7" i="178"/>
  <c r="O10" i="178" s="1"/>
  <c r="E9" i="178"/>
  <c r="A16" i="178"/>
  <c r="J11" i="181"/>
  <c r="J13" i="181"/>
  <c r="J15" i="181"/>
  <c r="A7" i="182"/>
  <c r="E7" i="182"/>
  <c r="N10" i="182"/>
  <c r="E33" i="182"/>
  <c r="F45" i="182"/>
  <c r="N7" i="183"/>
  <c r="A16" i="183"/>
  <c r="E16" i="183"/>
  <c r="E6" i="185"/>
  <c r="E12" i="185"/>
  <c r="E13" i="185"/>
  <c r="N16" i="185"/>
  <c r="N13" i="186"/>
  <c r="N7" i="190"/>
  <c r="A31" i="190"/>
  <c r="E36" i="190"/>
  <c r="E6" i="191"/>
  <c r="E13" i="191"/>
  <c r="N16" i="191"/>
  <c r="E6" i="193"/>
  <c r="J27" i="86"/>
  <c r="L34" i="88"/>
  <c r="J32" i="90"/>
  <c r="E26" i="92"/>
  <c r="M22" i="93"/>
  <c r="J12" i="94"/>
  <c r="J14" i="94"/>
  <c r="D16" i="94"/>
  <c r="E17" i="94" s="1"/>
  <c r="J20" i="94"/>
  <c r="D39" i="94"/>
  <c r="F51" i="94" s="1"/>
  <c r="J14" i="97"/>
  <c r="E33" i="149"/>
  <c r="F45" i="149"/>
  <c r="E33" i="152"/>
  <c r="F45" i="152"/>
  <c r="E33" i="153"/>
  <c r="F45" i="153"/>
  <c r="F29" i="163"/>
  <c r="E37" i="164"/>
  <c r="E35" i="170"/>
  <c r="J33" i="181"/>
  <c r="J34" i="184"/>
  <c r="E6" i="205"/>
  <c r="A13" i="205"/>
  <c r="E13" i="205"/>
  <c r="N16" i="205"/>
  <c r="J11" i="206"/>
  <c r="E8" i="107"/>
  <c r="A40" i="107"/>
  <c r="C52" i="107" s="1"/>
  <c r="A37" i="110"/>
  <c r="C49" i="110" s="1"/>
  <c r="M19" i="118"/>
  <c r="F25" i="118"/>
  <c r="E33" i="119"/>
  <c r="F45" i="119"/>
  <c r="E17" i="122"/>
  <c r="A31" i="122"/>
  <c r="N10" i="123"/>
  <c r="E36" i="127"/>
  <c r="L37" i="134"/>
  <c r="E6" i="150"/>
  <c r="L37" i="154"/>
  <c r="L37" i="198"/>
  <c r="L34" i="207"/>
  <c r="N19" i="55"/>
  <c r="E6" i="56"/>
  <c r="A13" i="56"/>
  <c r="E13" i="56"/>
  <c r="N16" i="56"/>
  <c r="A13" i="61"/>
  <c r="E13" i="61"/>
  <c r="N16" i="61"/>
  <c r="A7" i="62"/>
  <c r="N10" i="62"/>
  <c r="O10" i="62" s="1"/>
  <c r="N7" i="63"/>
  <c r="A16" i="63"/>
  <c r="N19" i="63"/>
  <c r="A10" i="65"/>
  <c r="E10" i="65"/>
  <c r="N13" i="65"/>
  <c r="E16" i="65"/>
  <c r="E33" i="65"/>
  <c r="F45" i="65"/>
  <c r="A40" i="66"/>
  <c r="C52" i="66" s="1"/>
  <c r="M19" i="68"/>
  <c r="L13" i="81"/>
  <c r="E17" i="81"/>
  <c r="H27" i="85"/>
  <c r="D27" i="85" s="1"/>
  <c r="E37" i="87"/>
  <c r="N19" i="91"/>
  <c r="O22" i="91" s="1"/>
  <c r="E6" i="92"/>
  <c r="E12" i="92"/>
  <c r="E13" i="92"/>
  <c r="N16" i="92"/>
  <c r="J23" i="94"/>
  <c r="D40" i="97"/>
  <c r="F52" i="97" s="1"/>
  <c r="A10" i="100"/>
  <c r="E10" i="100"/>
  <c r="N13" i="100"/>
  <c r="N7" i="103"/>
  <c r="A16" i="103"/>
  <c r="E16" i="103"/>
  <c r="N19" i="103"/>
  <c r="E12" i="104"/>
  <c r="N16" i="104"/>
  <c r="N7" i="107"/>
  <c r="E10" i="107"/>
  <c r="A16" i="107"/>
  <c r="N16" i="108"/>
  <c r="N7" i="115"/>
  <c r="E10" i="115"/>
  <c r="A13" i="116"/>
  <c r="E6" i="119"/>
  <c r="E7" i="119"/>
  <c r="A13" i="119"/>
  <c r="N16" i="119"/>
  <c r="O16" i="119" s="1"/>
  <c r="E36" i="119"/>
  <c r="N7" i="121"/>
  <c r="E9" i="121"/>
  <c r="A16" i="121"/>
  <c r="E16" i="121"/>
  <c r="N16" i="122"/>
  <c r="A10" i="123"/>
  <c r="E10" i="125"/>
  <c r="N7" i="127"/>
  <c r="E9" i="127"/>
  <c r="A16" i="127"/>
  <c r="E16" i="127"/>
  <c r="N19" i="127"/>
  <c r="E34" i="165"/>
  <c r="E36" i="167"/>
  <c r="E22" i="170"/>
  <c r="E33" i="173"/>
  <c r="F45" i="173"/>
  <c r="E33" i="178"/>
  <c r="F45" i="178"/>
  <c r="E39" i="178"/>
  <c r="A16" i="179"/>
  <c r="N19" i="179"/>
  <c r="E6" i="180"/>
  <c r="A13" i="180"/>
  <c r="E13" i="180"/>
  <c r="E9" i="185"/>
  <c r="M19" i="186"/>
  <c r="L37" i="186"/>
  <c r="E39" i="188"/>
  <c r="J24" i="206"/>
  <c r="J26" i="206"/>
  <c r="D11" i="206"/>
  <c r="J36" i="101"/>
  <c r="E23" i="7"/>
  <c r="E40" i="8"/>
  <c r="E15" i="18"/>
  <c r="E16" i="22"/>
  <c r="E6" i="23"/>
  <c r="N10" i="29"/>
  <c r="E12" i="35"/>
  <c r="N13" i="36"/>
  <c r="J7" i="40"/>
  <c r="E9" i="46"/>
  <c r="A16" i="46"/>
  <c r="M19" i="50"/>
  <c r="E23" i="50"/>
  <c r="F28" i="50"/>
  <c r="F34" i="50"/>
  <c r="M40" i="50"/>
  <c r="A31" i="53"/>
  <c r="E13" i="55"/>
  <c r="D7" i="57"/>
  <c r="A7" i="57" s="1"/>
  <c r="J16" i="57"/>
  <c r="D32" i="57"/>
  <c r="F44" i="57" s="1"/>
  <c r="N7" i="58"/>
  <c r="E16" i="61"/>
  <c r="A7" i="63"/>
  <c r="E7" i="66"/>
  <c r="A19" i="66"/>
  <c r="E33" i="66"/>
  <c r="J30" i="67"/>
  <c r="E27" i="72"/>
  <c r="E27" i="77"/>
  <c r="E15" i="79"/>
  <c r="N10" i="80"/>
  <c r="O10" i="80" s="1"/>
  <c r="E7" i="81"/>
  <c r="E30" i="87"/>
  <c r="A37" i="87"/>
  <c r="C49" i="87" s="1"/>
  <c r="A7" i="88"/>
  <c r="J36" i="90"/>
  <c r="A7" i="93"/>
  <c r="D23" i="94"/>
  <c r="N16" i="95"/>
  <c r="A10" i="96"/>
  <c r="E9" i="109"/>
  <c r="D12" i="1"/>
  <c r="D15" i="1"/>
  <c r="D6" i="2"/>
  <c r="E18" i="2"/>
  <c r="D14" i="4"/>
  <c r="F30" i="8"/>
  <c r="K7" i="10"/>
  <c r="J16" i="10"/>
  <c r="E10" i="38"/>
  <c r="E40" i="49"/>
  <c r="L16" i="50"/>
  <c r="E7" i="62"/>
  <c r="L10" i="75"/>
  <c r="L16" i="75"/>
  <c r="E16" i="76"/>
  <c r="D14" i="94"/>
  <c r="J23" i="97"/>
  <c r="L10" i="103"/>
  <c r="E14" i="103"/>
  <c r="E33" i="104"/>
  <c r="J6" i="109"/>
  <c r="J9" i="109"/>
  <c r="J13" i="109"/>
  <c r="D36" i="109"/>
  <c r="F36" i="109" s="1"/>
  <c r="J32" i="4"/>
  <c r="J34" i="4"/>
  <c r="L31" i="5"/>
  <c r="E34" i="6"/>
  <c r="E33" i="13"/>
  <c r="J30" i="34"/>
  <c r="D12" i="40"/>
  <c r="E13" i="41"/>
  <c r="E24" i="49"/>
  <c r="M25" i="50"/>
  <c r="M31" i="50"/>
  <c r="M34" i="50"/>
  <c r="E38" i="50"/>
  <c r="F41" i="50"/>
  <c r="D36" i="54"/>
  <c r="F48" i="54" s="1"/>
  <c r="E34" i="55"/>
  <c r="E19" i="68"/>
  <c r="E28" i="71"/>
  <c r="E6" i="75"/>
  <c r="A7" i="78"/>
  <c r="E36" i="100"/>
  <c r="N10" i="104"/>
  <c r="D13" i="2"/>
  <c r="D17" i="2"/>
  <c r="A10" i="3"/>
  <c r="J11" i="4"/>
  <c r="J16" i="4"/>
  <c r="L13" i="8"/>
  <c r="E12" i="18"/>
  <c r="E16" i="27"/>
  <c r="E7" i="42"/>
  <c r="E38" i="46"/>
  <c r="E39" i="49"/>
  <c r="A16" i="50"/>
  <c r="B16" i="50" s="1"/>
  <c r="E21" i="50"/>
  <c r="L25" i="50"/>
  <c r="E32" i="50"/>
  <c r="F37" i="50"/>
  <c r="N40" i="50"/>
  <c r="O40" i="50" s="1"/>
  <c r="J18" i="64"/>
  <c r="J20" i="64"/>
  <c r="J24" i="64"/>
  <c r="A16" i="68"/>
  <c r="A7" i="72"/>
  <c r="E9" i="75"/>
  <c r="E10" i="75"/>
  <c r="E13" i="75"/>
  <c r="E10" i="80"/>
  <c r="E26" i="83"/>
  <c r="E30" i="83"/>
  <c r="E10" i="88"/>
  <c r="D32" i="90"/>
  <c r="F44" i="90" s="1"/>
  <c r="J16" i="97"/>
  <c r="J18" i="97"/>
  <c r="A7" i="98"/>
  <c r="J29" i="101"/>
  <c r="J25" i="102"/>
  <c r="J29" i="102"/>
  <c r="J31" i="102"/>
  <c r="J33" i="102"/>
  <c r="N10" i="103"/>
  <c r="E17" i="104"/>
  <c r="N19" i="104"/>
  <c r="E39" i="104"/>
  <c r="N13" i="107"/>
  <c r="A37" i="107"/>
  <c r="C49" i="107" s="1"/>
  <c r="E40" i="107"/>
  <c r="A7" i="108"/>
  <c r="N10" i="108"/>
  <c r="E10" i="109"/>
  <c r="J12" i="109"/>
  <c r="A25" i="111"/>
  <c r="A37" i="111"/>
  <c r="C49" i="111" s="1"/>
  <c r="J16" i="131"/>
  <c r="D16" i="131"/>
  <c r="E16" i="131" s="1"/>
  <c r="E12" i="111"/>
  <c r="E26" i="111"/>
  <c r="A16" i="112"/>
  <c r="E16" i="112"/>
  <c r="N19" i="112"/>
  <c r="A13" i="113"/>
  <c r="N16" i="113"/>
  <c r="N7" i="118"/>
  <c r="A10" i="118"/>
  <c r="A16" i="118"/>
  <c r="L10" i="119"/>
  <c r="J26" i="120"/>
  <c r="J32" i="120"/>
  <c r="E12" i="121"/>
  <c r="N16" i="121"/>
  <c r="N7" i="126"/>
  <c r="N13" i="126"/>
  <c r="E16" i="126"/>
  <c r="N19" i="126"/>
  <c r="O22" i="126" s="1"/>
  <c r="E6" i="127"/>
  <c r="E12" i="127"/>
  <c r="E13" i="127"/>
  <c r="N16" i="127"/>
  <c r="J19" i="135"/>
  <c r="A7" i="136"/>
  <c r="N10" i="136"/>
  <c r="E12" i="136"/>
  <c r="A19" i="136"/>
  <c r="N22" i="136"/>
  <c r="N29" i="136"/>
  <c r="O29" i="136" s="1"/>
  <c r="A31" i="136"/>
  <c r="A7" i="137"/>
  <c r="E7" i="137"/>
  <c r="N10" i="137"/>
  <c r="N22" i="137"/>
  <c r="N29" i="137"/>
  <c r="O29" i="137" s="1"/>
  <c r="A31" i="137"/>
  <c r="A7" i="138"/>
  <c r="E7" i="138"/>
  <c r="N10" i="138"/>
  <c r="E12" i="138"/>
  <c r="N22" i="138"/>
  <c r="N29" i="138"/>
  <c r="O29" i="138" s="1"/>
  <c r="A31" i="138"/>
  <c r="A7" i="139"/>
  <c r="F34" i="140"/>
  <c r="E6" i="141"/>
  <c r="E21" i="141"/>
  <c r="E7" i="142"/>
  <c r="N10" i="142"/>
  <c r="A19" i="142"/>
  <c r="A16" i="111"/>
  <c r="N16" i="112"/>
  <c r="A10" i="113"/>
  <c r="N13" i="113"/>
  <c r="J35" i="114"/>
  <c r="A7" i="115"/>
  <c r="E7" i="115"/>
  <c r="N7" i="116"/>
  <c r="A16" i="116"/>
  <c r="E16" i="116"/>
  <c r="N19" i="116"/>
  <c r="J9" i="117"/>
  <c r="J11" i="117"/>
  <c r="J36" i="120"/>
  <c r="A7" i="122"/>
  <c r="E20" i="122"/>
  <c r="A40" i="122"/>
  <c r="C52" i="122" s="1"/>
  <c r="N19" i="123"/>
  <c r="E6" i="126"/>
  <c r="A13" i="126"/>
  <c r="J9" i="128"/>
  <c r="E36" i="130"/>
  <c r="A16" i="131"/>
  <c r="A7" i="132"/>
  <c r="E7" i="132"/>
  <c r="N10" i="132"/>
  <c r="E12" i="132"/>
  <c r="E18" i="132"/>
  <c r="E26" i="132"/>
  <c r="A40" i="132"/>
  <c r="A10" i="134"/>
  <c r="E10" i="134"/>
  <c r="N13" i="134"/>
  <c r="O13" i="134" s="1"/>
  <c r="E15" i="134"/>
  <c r="J7" i="135"/>
  <c r="J9" i="135"/>
  <c r="J11" i="135"/>
  <c r="J13" i="135"/>
  <c r="J22" i="135"/>
  <c r="E9" i="136"/>
  <c r="A16" i="136"/>
  <c r="N19" i="136"/>
  <c r="E22" i="136"/>
  <c r="A28" i="136"/>
  <c r="E28" i="136"/>
  <c r="N31" i="136"/>
  <c r="E33" i="136"/>
  <c r="E35" i="136"/>
  <c r="N7" i="137"/>
  <c r="A16" i="137"/>
  <c r="N19" i="137"/>
  <c r="O22" i="137" s="1"/>
  <c r="M34" i="137"/>
  <c r="N31" i="137"/>
  <c r="O34" i="137" s="1"/>
  <c r="E35" i="137"/>
  <c r="N7" i="138"/>
  <c r="O10" i="138" s="1"/>
  <c r="N19" i="138"/>
  <c r="N31" i="138"/>
  <c r="O34" i="138" s="1"/>
  <c r="N7" i="139"/>
  <c r="A16" i="139"/>
  <c r="N19" i="139"/>
  <c r="J8" i="140"/>
  <c r="J17" i="140"/>
  <c r="J20" i="140"/>
  <c r="J29" i="140"/>
  <c r="F31" i="140"/>
  <c r="J34" i="140"/>
  <c r="A10" i="141"/>
  <c r="E15" i="141"/>
  <c r="E18" i="141"/>
  <c r="E21" i="142"/>
  <c r="A28" i="142"/>
  <c r="N31" i="142"/>
  <c r="J32" i="114"/>
  <c r="J19" i="117"/>
  <c r="J31" i="120"/>
  <c r="E26" i="121"/>
  <c r="J18" i="124"/>
  <c r="J20" i="124"/>
  <c r="J25" i="128"/>
  <c r="J31" i="128"/>
  <c r="J27" i="131"/>
  <c r="J33" i="131"/>
  <c r="J39" i="131"/>
  <c r="J28" i="135"/>
  <c r="E11" i="137"/>
  <c r="J14" i="140"/>
  <c r="J22" i="140"/>
  <c r="J33" i="140"/>
  <c r="L43" i="171"/>
  <c r="L40" i="171"/>
  <c r="E36" i="188"/>
  <c r="E6" i="192"/>
  <c r="N16" i="192"/>
  <c r="N7" i="194"/>
  <c r="N13" i="194"/>
  <c r="A13" i="201"/>
  <c r="N16" i="201"/>
  <c r="E38" i="201"/>
  <c r="E39" i="201"/>
  <c r="N30" i="141"/>
  <c r="O30" i="141" s="1"/>
  <c r="N19" i="142"/>
  <c r="E19" i="142"/>
  <c r="E24" i="142"/>
  <c r="N29" i="142"/>
  <c r="O29" i="142" s="1"/>
  <c r="E29" i="142"/>
  <c r="E8" i="143"/>
  <c r="L28" i="143"/>
  <c r="E32" i="143"/>
  <c r="O10" i="144"/>
  <c r="E16" i="144"/>
  <c r="F21" i="144"/>
  <c r="F33" i="144"/>
  <c r="A40" i="147"/>
  <c r="C52" i="147" s="1"/>
  <c r="A31" i="149"/>
  <c r="B31" i="149" s="1"/>
  <c r="N16" i="152"/>
  <c r="O16" i="152" s="1"/>
  <c r="E24" i="152"/>
  <c r="E36" i="152"/>
  <c r="A31" i="153"/>
  <c r="E23" i="156"/>
  <c r="E33" i="156"/>
  <c r="E35" i="156"/>
  <c r="J29" i="157"/>
  <c r="J33" i="157"/>
  <c r="M19" i="159"/>
  <c r="M34" i="159"/>
  <c r="E40" i="159"/>
  <c r="A25" i="160"/>
  <c r="A37" i="160"/>
  <c r="C49" i="160" s="1"/>
  <c r="E33" i="167"/>
  <c r="E35" i="169"/>
  <c r="M22" i="174"/>
  <c r="E15" i="174"/>
  <c r="L10" i="178"/>
  <c r="E16" i="178"/>
  <c r="E33" i="183"/>
  <c r="J15" i="184"/>
  <c r="J19" i="184"/>
  <c r="L40" i="186"/>
  <c r="E34" i="191"/>
  <c r="L13" i="196"/>
  <c r="J9" i="200"/>
  <c r="J18" i="200"/>
  <c r="J34" i="200"/>
  <c r="L16" i="201"/>
  <c r="F25" i="204"/>
  <c r="J12" i="206"/>
  <c r="A7" i="143"/>
  <c r="N16" i="143"/>
  <c r="N29" i="143"/>
  <c r="O29" i="143" s="1"/>
  <c r="E18" i="144"/>
  <c r="A25" i="144"/>
  <c r="B28" i="144" s="1"/>
  <c r="N28" i="144"/>
  <c r="F30" i="144"/>
  <c r="B36" i="144"/>
  <c r="A7" i="145"/>
  <c r="E7" i="145"/>
  <c r="N10" i="145"/>
  <c r="O13" i="145" s="1"/>
  <c r="A7" i="146"/>
  <c r="N10" i="146"/>
  <c r="A13" i="149"/>
  <c r="E15" i="159"/>
  <c r="A7" i="160"/>
  <c r="E12" i="160"/>
  <c r="A19" i="160"/>
  <c r="E20" i="160"/>
  <c r="E21" i="160"/>
  <c r="E27" i="160"/>
  <c r="E33" i="160"/>
  <c r="A40" i="160"/>
  <c r="C52" i="160" s="1"/>
  <c r="N7" i="161"/>
  <c r="E13" i="162"/>
  <c r="A37" i="164"/>
  <c r="C49" i="164" s="1"/>
  <c r="A7" i="165"/>
  <c r="N7" i="168"/>
  <c r="E12" i="169"/>
  <c r="E13" i="171"/>
  <c r="N16" i="171"/>
  <c r="E6" i="172"/>
  <c r="E13" i="172"/>
  <c r="E6" i="173"/>
  <c r="F23" i="173"/>
  <c r="E15" i="173"/>
  <c r="N19" i="173"/>
  <c r="E13" i="176"/>
  <c r="A7" i="177"/>
  <c r="B10" i="177" s="1"/>
  <c r="A10" i="182"/>
  <c r="E10" i="182"/>
  <c r="E16" i="182"/>
  <c r="A10" i="204"/>
  <c r="M28" i="204"/>
  <c r="L28" i="204"/>
  <c r="D8" i="209"/>
  <c r="A7" i="210"/>
  <c r="D7" i="210"/>
  <c r="E24" i="141"/>
  <c r="N29" i="141"/>
  <c r="O29" i="141" s="1"/>
  <c r="A31" i="141"/>
  <c r="L34" i="141"/>
  <c r="F27" i="142"/>
  <c r="E26" i="142"/>
  <c r="N30" i="142"/>
  <c r="O30" i="142" s="1"/>
  <c r="E32" i="142"/>
  <c r="N34" i="142"/>
  <c r="O34" i="142" s="1"/>
  <c r="E35" i="142"/>
  <c r="L22" i="143"/>
  <c r="E33" i="143"/>
  <c r="A10" i="144"/>
  <c r="N13" i="144"/>
  <c r="A22" i="144"/>
  <c r="F27" i="144"/>
  <c r="A34" i="144"/>
  <c r="E39" i="146"/>
  <c r="E37" i="147"/>
  <c r="E39" i="156"/>
  <c r="J24" i="157"/>
  <c r="J36" i="157"/>
  <c r="E15" i="158"/>
  <c r="E33" i="158"/>
  <c r="E33" i="163"/>
  <c r="A7" i="164"/>
  <c r="N10" i="164"/>
  <c r="A40" i="164"/>
  <c r="C52" i="164" s="1"/>
  <c r="L34" i="165"/>
  <c r="F26" i="167"/>
  <c r="M31" i="167"/>
  <c r="L37" i="167"/>
  <c r="L10" i="168"/>
  <c r="E27" i="169"/>
  <c r="E39" i="169"/>
  <c r="E28" i="170"/>
  <c r="E40" i="178"/>
  <c r="E7" i="179"/>
  <c r="J8" i="181"/>
  <c r="J21" i="181"/>
  <c r="J12" i="184"/>
  <c r="J23" i="184"/>
  <c r="E36" i="185"/>
  <c r="E39" i="189"/>
  <c r="M19" i="190"/>
  <c r="E40" i="190"/>
  <c r="O34" i="191"/>
  <c r="L37" i="191"/>
  <c r="E40" i="191"/>
  <c r="E9" i="192"/>
  <c r="A10" i="193"/>
  <c r="E34" i="193"/>
  <c r="A31" i="194"/>
  <c r="E34" i="194"/>
  <c r="L19" i="198"/>
  <c r="E22" i="198"/>
  <c r="F36" i="198"/>
  <c r="E40" i="198"/>
  <c r="E6" i="199"/>
  <c r="K10" i="200"/>
  <c r="J12" i="200"/>
  <c r="J15" i="200"/>
  <c r="N10" i="202"/>
  <c r="N16" i="202"/>
  <c r="A10" i="203"/>
  <c r="E16" i="203"/>
  <c r="A7" i="204"/>
  <c r="B10" i="204" s="1"/>
  <c r="N10" i="204"/>
  <c r="A7" i="209"/>
  <c r="D15" i="209"/>
  <c r="K16" i="209"/>
  <c r="D9" i="210"/>
  <c r="K10" i="210"/>
  <c r="D16" i="210"/>
  <c r="J27" i="4"/>
  <c r="D38" i="4"/>
  <c r="F50" i="4" s="1"/>
  <c r="E9" i="9"/>
  <c r="E15" i="9"/>
  <c r="E39" i="9"/>
  <c r="L34" i="11"/>
  <c r="F26" i="17"/>
  <c r="E36" i="17"/>
  <c r="I6" i="14"/>
  <c r="I35" i="14"/>
  <c r="N13" i="22"/>
  <c r="E26" i="23"/>
  <c r="A10" i="28"/>
  <c r="B10" i="28" s="1"/>
  <c r="E12" i="29"/>
  <c r="N7" i="30"/>
  <c r="F27" i="32"/>
  <c r="J13" i="34"/>
  <c r="J15" i="34"/>
  <c r="D36" i="34"/>
  <c r="E7" i="38"/>
  <c r="E33" i="38"/>
  <c r="L37" i="8"/>
  <c r="F26" i="9"/>
  <c r="J6" i="10"/>
  <c r="K16" i="10"/>
  <c r="J9" i="15"/>
  <c r="L10" i="16"/>
  <c r="E10" i="19"/>
  <c r="A37" i="19"/>
  <c r="C49" i="19" s="1"/>
  <c r="L37" i="19"/>
  <c r="J16" i="20"/>
  <c r="J34" i="20"/>
  <c r="E29" i="25"/>
  <c r="E33" i="28"/>
  <c r="A40" i="28"/>
  <c r="C52" i="28" s="1"/>
  <c r="L10" i="29"/>
  <c r="F18" i="31"/>
  <c r="M19" i="38"/>
  <c r="E40" i="41"/>
  <c r="J30" i="4"/>
  <c r="L10" i="5"/>
  <c r="E10" i="8"/>
  <c r="F32" i="10"/>
  <c r="E26" i="13"/>
  <c r="E38" i="13"/>
  <c r="E13" i="16"/>
  <c r="N13" i="17"/>
  <c r="E7" i="19"/>
  <c r="A19" i="19"/>
  <c r="I13" i="14"/>
  <c r="E10" i="21"/>
  <c r="L34" i="23"/>
  <c r="K25" i="26"/>
  <c r="J32" i="26"/>
  <c r="L34" i="29"/>
  <c r="E22" i="32"/>
  <c r="E38" i="32"/>
  <c r="E16" i="33"/>
  <c r="J18" i="34"/>
  <c r="E13" i="37"/>
  <c r="F27" i="37"/>
  <c r="M22" i="38"/>
  <c r="D40" i="40"/>
  <c r="F52" i="40" s="1"/>
  <c r="E9" i="5"/>
  <c r="J15" i="10"/>
  <c r="F29" i="13"/>
  <c r="N10" i="17"/>
  <c r="E7" i="18"/>
  <c r="J14" i="20"/>
  <c r="I40" i="14"/>
  <c r="M22" i="22"/>
  <c r="M28" i="22"/>
  <c r="L37" i="23"/>
  <c r="E7" i="24"/>
  <c r="L13" i="24"/>
  <c r="E13" i="27"/>
  <c r="E36" i="31"/>
  <c r="L34" i="33"/>
  <c r="E10" i="37"/>
  <c r="L16" i="38"/>
  <c r="A37" i="38"/>
  <c r="C49" i="38" s="1"/>
  <c r="E6" i="43"/>
  <c r="E17" i="48"/>
  <c r="E34" i="48"/>
  <c r="D15" i="51"/>
  <c r="F27" i="51" s="1"/>
  <c r="E15" i="53"/>
  <c r="N7" i="59"/>
  <c r="D10" i="64"/>
  <c r="D6" i="70"/>
  <c r="E6" i="70" s="1"/>
  <c r="E7" i="72"/>
  <c r="E36" i="72"/>
  <c r="A31" i="73"/>
  <c r="E34" i="73"/>
  <c r="L34" i="74"/>
  <c r="N10" i="79"/>
  <c r="N16" i="79"/>
  <c r="L34" i="79"/>
  <c r="E33" i="82"/>
  <c r="D32" i="86"/>
  <c r="F44" i="86" s="1"/>
  <c r="J35" i="86"/>
  <c r="I7" i="85"/>
  <c r="J21" i="94"/>
  <c r="L16" i="95"/>
  <c r="E28" i="95"/>
  <c r="A7" i="96"/>
  <c r="E12" i="103"/>
  <c r="I13" i="101"/>
  <c r="E40" i="110"/>
  <c r="D35" i="114"/>
  <c r="E11" i="115"/>
  <c r="E24" i="119"/>
  <c r="J23" i="120"/>
  <c r="L37" i="123"/>
  <c r="J37" i="128"/>
  <c r="E40" i="132"/>
  <c r="E23" i="147"/>
  <c r="E6" i="168"/>
  <c r="F22" i="171"/>
  <c r="L10" i="172"/>
  <c r="N13" i="172"/>
  <c r="N16" i="173"/>
  <c r="F26" i="173"/>
  <c r="L19" i="174"/>
  <c r="N10" i="175"/>
  <c r="O10" i="175" s="1"/>
  <c r="F18" i="177"/>
  <c r="D34" i="184"/>
  <c r="F46" i="184" s="1"/>
  <c r="F20" i="185"/>
  <c r="O34" i="193"/>
  <c r="E6" i="194"/>
  <c r="D9" i="200"/>
  <c r="E9" i="200" s="1"/>
  <c r="J29" i="200"/>
  <c r="J31" i="200"/>
  <c r="J33" i="200"/>
  <c r="L16" i="43"/>
  <c r="N7" i="44"/>
  <c r="A10" i="44"/>
  <c r="L34" i="46"/>
  <c r="L10" i="55"/>
  <c r="E7" i="63"/>
  <c r="N10" i="63"/>
  <c r="O10" i="63" s="1"/>
  <c r="E26" i="63"/>
  <c r="E36" i="63"/>
  <c r="M28" i="66"/>
  <c r="N19" i="68"/>
  <c r="O22" i="68" s="1"/>
  <c r="D14" i="70"/>
  <c r="A16" i="71"/>
  <c r="O19" i="72"/>
  <c r="E29" i="72"/>
  <c r="A13" i="73"/>
  <c r="E13" i="73"/>
  <c r="N16" i="73"/>
  <c r="A22" i="73"/>
  <c r="A10" i="74"/>
  <c r="E10" i="74"/>
  <c r="A7" i="76"/>
  <c r="E9" i="77"/>
  <c r="N10" i="81"/>
  <c r="O34" i="88"/>
  <c r="L37" i="88"/>
  <c r="N10" i="89"/>
  <c r="I37" i="85"/>
  <c r="I40" i="85"/>
  <c r="E7" i="91"/>
  <c r="D36" i="94"/>
  <c r="E36" i="94" s="1"/>
  <c r="E12" i="95"/>
  <c r="E26" i="95"/>
  <c r="J6" i="97"/>
  <c r="E17" i="102"/>
  <c r="D39" i="102"/>
  <c r="F51" i="102" s="1"/>
  <c r="E6" i="104"/>
  <c r="E13" i="108"/>
  <c r="J14" i="109"/>
  <c r="A7" i="110"/>
  <c r="E24" i="111"/>
  <c r="E10" i="113"/>
  <c r="N10" i="115"/>
  <c r="E12" i="115"/>
  <c r="E10" i="120"/>
  <c r="E33" i="122"/>
  <c r="J13" i="124"/>
  <c r="L34" i="125"/>
  <c r="J32" i="128"/>
  <c r="E26" i="147"/>
  <c r="E8" i="149"/>
  <c r="E40" i="149"/>
  <c r="K10" i="157"/>
  <c r="J26" i="157"/>
  <c r="M28" i="160"/>
  <c r="E10" i="161"/>
  <c r="E16" i="173"/>
  <c r="L19" i="173"/>
  <c r="E23" i="177"/>
  <c r="L19" i="178"/>
  <c r="E36" i="178"/>
  <c r="F24" i="189"/>
  <c r="L37" i="193"/>
  <c r="E19" i="198"/>
  <c r="A28" i="198"/>
  <c r="N7" i="201"/>
  <c r="E15" i="201"/>
  <c r="E24" i="201"/>
  <c r="F25" i="45"/>
  <c r="J20" i="47"/>
  <c r="K10" i="54"/>
  <c r="J11" i="54"/>
  <c r="K13" i="54"/>
  <c r="E16" i="63"/>
  <c r="E26" i="65"/>
  <c r="J15" i="70"/>
  <c r="E6" i="71"/>
  <c r="L40" i="73"/>
  <c r="N10" i="74"/>
  <c r="L28" i="74"/>
  <c r="L10" i="76"/>
  <c r="L16" i="78"/>
  <c r="L16" i="87"/>
  <c r="E28" i="87"/>
  <c r="I13" i="85"/>
  <c r="N7" i="91"/>
  <c r="E35" i="104"/>
  <c r="I25" i="101"/>
  <c r="E23" i="106"/>
  <c r="E22" i="110"/>
  <c r="N10" i="121"/>
  <c r="J21" i="128"/>
  <c r="D25" i="128"/>
  <c r="F20" i="129"/>
  <c r="J22" i="131"/>
  <c r="F22" i="132"/>
  <c r="L28" i="134"/>
  <c r="E13" i="155"/>
  <c r="A7" i="159"/>
  <c r="M28" i="159"/>
  <c r="A40" i="159"/>
  <c r="C52" i="159" s="1"/>
  <c r="N7" i="160"/>
  <c r="E12" i="164"/>
  <c r="E10" i="171"/>
  <c r="E30" i="174"/>
  <c r="F17" i="176"/>
  <c r="D11" i="181"/>
  <c r="D21" i="181"/>
  <c r="D26" i="181"/>
  <c r="D19" i="184"/>
  <c r="F31" i="184" s="1"/>
  <c r="N10" i="187"/>
  <c r="L34" i="187"/>
  <c r="E10" i="193"/>
  <c r="L16" i="193"/>
  <c r="L13" i="194"/>
  <c r="M22" i="195"/>
  <c r="E15" i="200"/>
  <c r="J36" i="200"/>
  <c r="N16" i="204"/>
  <c r="F26" i="204"/>
  <c r="J8" i="206"/>
  <c r="E14" i="208"/>
  <c r="L34" i="44"/>
  <c r="E40" i="44"/>
  <c r="E33" i="46"/>
  <c r="K7" i="47"/>
  <c r="J8" i="47"/>
  <c r="N16" i="52"/>
  <c r="F22" i="52"/>
  <c r="D8" i="54"/>
  <c r="D21" i="54"/>
  <c r="L37" i="55"/>
  <c r="E7" i="59"/>
  <c r="E16" i="62"/>
  <c r="E7" i="69"/>
  <c r="J14" i="70"/>
  <c r="E17" i="78"/>
  <c r="E32" i="78"/>
  <c r="A7" i="87"/>
  <c r="E26" i="87"/>
  <c r="E38" i="87"/>
  <c r="A40" i="93"/>
  <c r="C52" i="93" s="1"/>
  <c r="D27" i="94"/>
  <c r="J35" i="94"/>
  <c r="E10" i="96"/>
  <c r="L37" i="96"/>
  <c r="D7" i="97"/>
  <c r="J31" i="97"/>
  <c r="E6" i="98"/>
  <c r="E22" i="104"/>
  <c r="N13" i="129"/>
  <c r="J36" i="131"/>
  <c r="F29" i="146"/>
  <c r="L34" i="147"/>
  <c r="M19" i="149"/>
  <c r="L34" i="150"/>
  <c r="F26" i="152"/>
  <c r="E13" i="154"/>
  <c r="E9" i="155"/>
  <c r="E10" i="155"/>
  <c r="E15" i="155"/>
  <c r="J31" i="157"/>
  <c r="D33" i="157"/>
  <c r="F45" i="157" s="1"/>
  <c r="E7" i="162"/>
  <c r="E24" i="163"/>
  <c r="E36" i="163"/>
  <c r="F22" i="164"/>
  <c r="E6" i="167"/>
  <c r="L34" i="167"/>
  <c r="N13" i="168"/>
  <c r="E32" i="170"/>
  <c r="E33" i="170"/>
  <c r="L28" i="171"/>
  <c r="F21" i="174"/>
  <c r="M28" i="174"/>
  <c r="L10" i="180"/>
  <c r="A7" i="183"/>
  <c r="F29" i="185"/>
  <c r="E10" i="187"/>
  <c r="L37" i="187"/>
  <c r="L40" i="202"/>
  <c r="J7" i="206"/>
  <c r="J31" i="206"/>
  <c r="E41" i="27"/>
  <c r="F36" i="4"/>
  <c r="M19" i="37"/>
  <c r="D40" i="102"/>
  <c r="F52" i="102" s="1"/>
  <c r="H40" i="101"/>
  <c r="J40" i="101" s="1"/>
  <c r="J31" i="124"/>
  <c r="D31" i="124"/>
  <c r="N7" i="3"/>
  <c r="E9" i="3"/>
  <c r="E16" i="3"/>
  <c r="N19" i="3"/>
  <c r="J6" i="4"/>
  <c r="J15" i="4"/>
  <c r="D32" i="4"/>
  <c r="F44" i="4" s="1"/>
  <c r="L10" i="6"/>
  <c r="E14" i="6"/>
  <c r="F18" i="6"/>
  <c r="F20" i="6"/>
  <c r="M22" i="6"/>
  <c r="E37" i="6"/>
  <c r="E13" i="7"/>
  <c r="A34" i="7"/>
  <c r="C46" i="7" s="1"/>
  <c r="F44" i="7"/>
  <c r="E38" i="7"/>
  <c r="F26" i="8"/>
  <c r="E16" i="8"/>
  <c r="F37" i="8"/>
  <c r="A37" i="8"/>
  <c r="C49" i="8" s="1"/>
  <c r="L37" i="9"/>
  <c r="J14" i="10"/>
  <c r="E16" i="10"/>
  <c r="E37" i="10"/>
  <c r="E9" i="11"/>
  <c r="E11" i="11"/>
  <c r="N13" i="11"/>
  <c r="E35" i="11"/>
  <c r="L37" i="11"/>
  <c r="D12" i="20"/>
  <c r="H12" i="14"/>
  <c r="J12" i="20"/>
  <c r="F25" i="22"/>
  <c r="E15" i="25"/>
  <c r="E14" i="25"/>
  <c r="F19" i="26"/>
  <c r="F27" i="38"/>
  <c r="A7" i="42"/>
  <c r="E6" i="42"/>
  <c r="E13" i="47"/>
  <c r="E17" i="53"/>
  <c r="F17" i="53"/>
  <c r="E34" i="53"/>
  <c r="J21" i="64"/>
  <c r="D21" i="64"/>
  <c r="J32" i="67"/>
  <c r="D32" i="67"/>
  <c r="F44" i="67" s="1"/>
  <c r="F24" i="70"/>
  <c r="F25" i="73"/>
  <c r="A34" i="73"/>
  <c r="C46" i="73" s="1"/>
  <c r="F44" i="73"/>
  <c r="A34" i="8"/>
  <c r="F44" i="8"/>
  <c r="J5" i="67"/>
  <c r="D5" i="67"/>
  <c r="E6" i="67" s="1"/>
  <c r="J21" i="67"/>
  <c r="D21" i="67"/>
  <c r="M37" i="118"/>
  <c r="D8" i="184"/>
  <c r="J8" i="184"/>
  <c r="E32" i="207"/>
  <c r="F44" i="207"/>
  <c r="E6" i="3"/>
  <c r="E13" i="3"/>
  <c r="N16" i="3"/>
  <c r="E39" i="3"/>
  <c r="J5" i="4"/>
  <c r="K16" i="4"/>
  <c r="A13" i="5"/>
  <c r="M22" i="5"/>
  <c r="F27" i="5"/>
  <c r="E32" i="5"/>
  <c r="F44" i="5"/>
  <c r="L34" i="5"/>
  <c r="N7" i="6"/>
  <c r="A10" i="6"/>
  <c r="E10" i="6"/>
  <c r="E16" i="6"/>
  <c r="E7" i="7"/>
  <c r="A10" i="7"/>
  <c r="N13" i="7"/>
  <c r="O37" i="7"/>
  <c r="E39" i="7"/>
  <c r="E6" i="8"/>
  <c r="E19" i="8"/>
  <c r="E27" i="8"/>
  <c r="E37" i="8"/>
  <c r="E39" i="8"/>
  <c r="N10" i="9"/>
  <c r="A13" i="9"/>
  <c r="N16" i="9"/>
  <c r="M34" i="9"/>
  <c r="J21" i="10"/>
  <c r="J32" i="10"/>
  <c r="J34" i="10"/>
  <c r="E7" i="11"/>
  <c r="E13" i="11"/>
  <c r="E34" i="11"/>
  <c r="E38" i="11"/>
  <c r="H38" i="14"/>
  <c r="A13" i="19"/>
  <c r="E17" i="23"/>
  <c r="J31" i="26"/>
  <c r="D31" i="26"/>
  <c r="F43" i="26" s="1"/>
  <c r="L43" i="29"/>
  <c r="L40" i="29"/>
  <c r="E35" i="48"/>
  <c r="A28" i="54"/>
  <c r="J14" i="67"/>
  <c r="D14" i="67"/>
  <c r="E32" i="77"/>
  <c r="F44" i="77"/>
  <c r="D34" i="40"/>
  <c r="K34" i="40"/>
  <c r="M46" i="40" s="1"/>
  <c r="J8" i="105"/>
  <c r="H8" i="101"/>
  <c r="J34" i="120"/>
  <c r="D34" i="120"/>
  <c r="J7" i="124"/>
  <c r="D7" i="124"/>
  <c r="F19" i="124" s="1"/>
  <c r="J9" i="206"/>
  <c r="D9" i="206"/>
  <c r="E9" i="206" s="1"/>
  <c r="N13" i="3"/>
  <c r="M28" i="3"/>
  <c r="L28" i="3"/>
  <c r="L37" i="5"/>
  <c r="A7" i="6"/>
  <c r="E7" i="6"/>
  <c r="N16" i="7"/>
  <c r="O16" i="7" s="1"/>
  <c r="F36" i="7"/>
  <c r="A37" i="7"/>
  <c r="C49" i="7" s="1"/>
  <c r="E22" i="8"/>
  <c r="A25" i="8"/>
  <c r="F36" i="8"/>
  <c r="M28" i="9"/>
  <c r="A34" i="9"/>
  <c r="C46" i="9" s="1"/>
  <c r="F44" i="9"/>
  <c r="L40" i="9"/>
  <c r="J5" i="10"/>
  <c r="D8" i="26"/>
  <c r="E8" i="26" s="1"/>
  <c r="J8" i="26"/>
  <c r="L43" i="33"/>
  <c r="L40" i="33"/>
  <c r="L37" i="41"/>
  <c r="L34" i="41"/>
  <c r="J31" i="47"/>
  <c r="D31" i="47"/>
  <c r="F43" i="47" s="1"/>
  <c r="F38" i="52"/>
  <c r="F26" i="52"/>
  <c r="F34" i="57"/>
  <c r="J8" i="64"/>
  <c r="D8" i="64"/>
  <c r="E9" i="64" s="1"/>
  <c r="J31" i="64"/>
  <c r="D31" i="64"/>
  <c r="F43" i="64" s="1"/>
  <c r="D10" i="86"/>
  <c r="H10" i="85"/>
  <c r="J12" i="86"/>
  <c r="H12" i="85"/>
  <c r="D12" i="85" s="1"/>
  <c r="J14" i="86"/>
  <c r="H14" i="85"/>
  <c r="D14" i="85" s="1"/>
  <c r="J33" i="86"/>
  <c r="D33" i="86"/>
  <c r="F45" i="86" s="1"/>
  <c r="H33" i="85"/>
  <c r="J24" i="94"/>
  <c r="D24" i="94"/>
  <c r="E25" i="94" s="1"/>
  <c r="A34" i="95"/>
  <c r="C46" i="95" s="1"/>
  <c r="F44" i="95"/>
  <c r="F17" i="12"/>
  <c r="F19" i="12"/>
  <c r="F21" i="12"/>
  <c r="F24" i="12"/>
  <c r="F27" i="12"/>
  <c r="A22" i="13"/>
  <c r="E36" i="13"/>
  <c r="I18" i="14"/>
  <c r="O28" i="16"/>
  <c r="E38" i="17"/>
  <c r="N16" i="18"/>
  <c r="E33" i="18"/>
  <c r="J7" i="20"/>
  <c r="D14" i="20"/>
  <c r="E9" i="21"/>
  <c r="E10" i="22"/>
  <c r="E15" i="22"/>
  <c r="A25" i="22"/>
  <c r="M19" i="23"/>
  <c r="N13" i="24"/>
  <c r="A16" i="24"/>
  <c r="F23" i="25"/>
  <c r="E13" i="25"/>
  <c r="F24" i="25"/>
  <c r="E36" i="25"/>
  <c r="K10" i="26"/>
  <c r="D35" i="26"/>
  <c r="E15" i="27"/>
  <c r="E39" i="27"/>
  <c r="E16" i="28"/>
  <c r="E24" i="28"/>
  <c r="A31" i="28"/>
  <c r="E34" i="28"/>
  <c r="E36" i="28"/>
  <c r="A22" i="29"/>
  <c r="A34" i="29"/>
  <c r="C46" i="29" s="1"/>
  <c r="F44" i="29"/>
  <c r="A7" i="31"/>
  <c r="B10" i="31" s="1"/>
  <c r="N10" i="31"/>
  <c r="E12" i="31"/>
  <c r="F28" i="31"/>
  <c r="E32" i="31"/>
  <c r="F44" i="31"/>
  <c r="O37" i="31"/>
  <c r="L16" i="32"/>
  <c r="A25" i="32"/>
  <c r="M25" i="32"/>
  <c r="A37" i="32"/>
  <c r="C49" i="32" s="1"/>
  <c r="E10" i="33"/>
  <c r="E9" i="35"/>
  <c r="L10" i="36"/>
  <c r="E13" i="36"/>
  <c r="L34" i="37"/>
  <c r="E39" i="37"/>
  <c r="N10" i="38"/>
  <c r="O10" i="38" s="1"/>
  <c r="A25" i="38"/>
  <c r="E34" i="38"/>
  <c r="E36" i="38"/>
  <c r="M19" i="39"/>
  <c r="M19" i="41"/>
  <c r="M34" i="41"/>
  <c r="N7" i="42"/>
  <c r="E9" i="42"/>
  <c r="E10" i="42"/>
  <c r="E11" i="42"/>
  <c r="E13" i="42"/>
  <c r="E36" i="42"/>
  <c r="N16" i="43"/>
  <c r="E36" i="43"/>
  <c r="N13" i="44"/>
  <c r="E32" i="44"/>
  <c r="F44" i="44"/>
  <c r="E6" i="45"/>
  <c r="E39" i="45"/>
  <c r="N7" i="46"/>
  <c r="A10" i="46"/>
  <c r="E15" i="46"/>
  <c r="D6" i="47"/>
  <c r="E6" i="47" s="1"/>
  <c r="E7" i="49"/>
  <c r="E15" i="49"/>
  <c r="N19" i="49"/>
  <c r="F27" i="49"/>
  <c r="E33" i="49"/>
  <c r="F44" i="49"/>
  <c r="J31" i="51"/>
  <c r="E6" i="52"/>
  <c r="E16" i="52"/>
  <c r="E9" i="53"/>
  <c r="F19" i="53"/>
  <c r="F22" i="53"/>
  <c r="A37" i="53"/>
  <c r="C49" i="53" s="1"/>
  <c r="E40" i="53"/>
  <c r="F28" i="54"/>
  <c r="A34" i="55"/>
  <c r="C46" i="55" s="1"/>
  <c r="N10" i="56"/>
  <c r="N13" i="59"/>
  <c r="E10" i="60"/>
  <c r="E7" i="61"/>
  <c r="N10" i="61"/>
  <c r="E12" i="61"/>
  <c r="E39" i="63"/>
  <c r="J30" i="64"/>
  <c r="J35" i="64"/>
  <c r="D37" i="64"/>
  <c r="E7" i="65"/>
  <c r="D16" i="67"/>
  <c r="J20" i="67"/>
  <c r="D27" i="67"/>
  <c r="F27" i="67" s="1"/>
  <c r="D30" i="67"/>
  <c r="E16" i="68"/>
  <c r="A31" i="68"/>
  <c r="E36" i="68"/>
  <c r="L34" i="69"/>
  <c r="A7" i="71"/>
  <c r="L10" i="71"/>
  <c r="A22" i="71"/>
  <c r="E25" i="71"/>
  <c r="E8" i="73"/>
  <c r="N13" i="73"/>
  <c r="A37" i="73"/>
  <c r="C49" i="73" s="1"/>
  <c r="N13" i="74"/>
  <c r="E13" i="76"/>
  <c r="E15" i="77"/>
  <c r="E7" i="78"/>
  <c r="L25" i="78"/>
  <c r="F28" i="79"/>
  <c r="E24" i="82"/>
  <c r="A40" i="83"/>
  <c r="C52" i="83" s="1"/>
  <c r="A31" i="93"/>
  <c r="J18" i="94"/>
  <c r="D18" i="94"/>
  <c r="E19" i="94" s="1"/>
  <c r="F42" i="95"/>
  <c r="E30" i="95"/>
  <c r="D17" i="101"/>
  <c r="F29" i="101" s="1"/>
  <c r="J35" i="101"/>
  <c r="D35" i="101"/>
  <c r="K13" i="102"/>
  <c r="H13" i="101"/>
  <c r="D13" i="101" s="1"/>
  <c r="J32" i="102"/>
  <c r="D32" i="102"/>
  <c r="F44" i="102" s="1"/>
  <c r="H32" i="101"/>
  <c r="J32" i="101" s="1"/>
  <c r="J37" i="117"/>
  <c r="D37" i="117"/>
  <c r="J29" i="120"/>
  <c r="D29" i="120"/>
  <c r="A34" i="130"/>
  <c r="C46" i="130" s="1"/>
  <c r="F44" i="130"/>
  <c r="J18" i="131"/>
  <c r="D18" i="131"/>
  <c r="F18" i="131" s="1"/>
  <c r="F19" i="147"/>
  <c r="D38" i="148"/>
  <c r="F44" i="174"/>
  <c r="E32" i="174"/>
  <c r="E12" i="12"/>
  <c r="E14" i="12"/>
  <c r="N16" i="12"/>
  <c r="N19" i="12"/>
  <c r="A7" i="13"/>
  <c r="A10" i="13"/>
  <c r="F22" i="13"/>
  <c r="E22" i="13"/>
  <c r="F28" i="13"/>
  <c r="K13" i="15"/>
  <c r="J17" i="15"/>
  <c r="J19" i="15"/>
  <c r="J21" i="15"/>
  <c r="J23" i="15"/>
  <c r="J31" i="15"/>
  <c r="E9" i="16"/>
  <c r="E10" i="16"/>
  <c r="N16" i="17"/>
  <c r="F28" i="17"/>
  <c r="E32" i="17"/>
  <c r="F44" i="17"/>
  <c r="N13" i="18"/>
  <c r="A22" i="18"/>
  <c r="A31" i="18"/>
  <c r="C43" i="18" s="1"/>
  <c r="E36" i="18"/>
  <c r="N10" i="19"/>
  <c r="A16" i="19"/>
  <c r="N19" i="19"/>
  <c r="M19" i="19"/>
  <c r="A31" i="19"/>
  <c r="C43" i="19" s="1"/>
  <c r="L40" i="19"/>
  <c r="K22" i="20"/>
  <c r="J36" i="20"/>
  <c r="N16" i="21"/>
  <c r="E19" i="21"/>
  <c r="F37" i="21"/>
  <c r="F39" i="21"/>
  <c r="A37" i="21"/>
  <c r="C49" i="21" s="1"/>
  <c r="A7" i="22"/>
  <c r="E7" i="22"/>
  <c r="N10" i="22"/>
  <c r="A19" i="22"/>
  <c r="E19" i="22"/>
  <c r="A28" i="22"/>
  <c r="M25" i="23"/>
  <c r="E6" i="24"/>
  <c r="E12" i="24"/>
  <c r="N13" i="25"/>
  <c r="O16" i="25" s="1"/>
  <c r="N19" i="25"/>
  <c r="O19" i="25" s="1"/>
  <c r="A7" i="27"/>
  <c r="E7" i="27"/>
  <c r="N10" i="27"/>
  <c r="E23" i="27"/>
  <c r="E13" i="28"/>
  <c r="N16" i="28"/>
  <c r="A22" i="28"/>
  <c r="M22" i="28"/>
  <c r="E27" i="28"/>
  <c r="A34" i="28"/>
  <c r="C46" i="28" s="1"/>
  <c r="F44" i="28"/>
  <c r="L34" i="28"/>
  <c r="A10" i="29"/>
  <c r="E10" i="29"/>
  <c r="L16" i="29"/>
  <c r="M25" i="29"/>
  <c r="F28" i="29"/>
  <c r="O34" i="29"/>
  <c r="N7" i="31"/>
  <c r="E15" i="31"/>
  <c r="A19" i="31"/>
  <c r="A7" i="32"/>
  <c r="E7" i="32"/>
  <c r="A19" i="32"/>
  <c r="E19" i="32"/>
  <c r="E32" i="32"/>
  <c r="E33" i="32"/>
  <c r="E40" i="32"/>
  <c r="A7" i="33"/>
  <c r="E7" i="33"/>
  <c r="O25" i="33"/>
  <c r="M40" i="33"/>
  <c r="E6" i="35"/>
  <c r="N16" i="35"/>
  <c r="M22" i="35"/>
  <c r="F25" i="35"/>
  <c r="E16" i="36"/>
  <c r="L16" i="36"/>
  <c r="F23" i="36"/>
  <c r="N10" i="37"/>
  <c r="L13" i="37"/>
  <c r="L37" i="37"/>
  <c r="E6" i="38"/>
  <c r="N19" i="38"/>
  <c r="O22" i="38" s="1"/>
  <c r="F33" i="38"/>
  <c r="A28" i="38"/>
  <c r="M40" i="38"/>
  <c r="E30" i="38"/>
  <c r="E32" i="38"/>
  <c r="E39" i="38"/>
  <c r="N7" i="39"/>
  <c r="E8" i="39"/>
  <c r="E10" i="39"/>
  <c r="N10" i="42"/>
  <c r="N13" i="42"/>
  <c r="E33" i="42"/>
  <c r="N7" i="43"/>
  <c r="L10" i="43"/>
  <c r="E40" i="43"/>
  <c r="E12" i="44"/>
  <c r="L13" i="44"/>
  <c r="N13" i="45"/>
  <c r="E15" i="45"/>
  <c r="E26" i="45"/>
  <c r="E37" i="45"/>
  <c r="L13" i="46"/>
  <c r="M28" i="46"/>
  <c r="L37" i="46"/>
  <c r="N16" i="48"/>
  <c r="E32" i="48"/>
  <c r="F44" i="48"/>
  <c r="N7" i="49"/>
  <c r="L10" i="49"/>
  <c r="E12" i="49"/>
  <c r="M34" i="49"/>
  <c r="F37" i="49"/>
  <c r="J33" i="51"/>
  <c r="J37" i="51"/>
  <c r="F20" i="52"/>
  <c r="A34" i="52"/>
  <c r="C46" i="52" s="1"/>
  <c r="F44" i="52"/>
  <c r="E37" i="52"/>
  <c r="N16" i="53"/>
  <c r="O16" i="53" s="1"/>
  <c r="E37" i="53"/>
  <c r="K7" i="54"/>
  <c r="J10" i="54"/>
  <c r="N7" i="55"/>
  <c r="O10" i="55" s="1"/>
  <c r="F17" i="55"/>
  <c r="F21" i="55"/>
  <c r="A40" i="55"/>
  <c r="C52" i="55" s="1"/>
  <c r="N7" i="56"/>
  <c r="L10" i="56"/>
  <c r="N19" i="56"/>
  <c r="A31" i="56"/>
  <c r="C43" i="56" s="1"/>
  <c r="A34" i="56"/>
  <c r="C46" i="56" s="1"/>
  <c r="F44" i="56"/>
  <c r="E40" i="56"/>
  <c r="J6" i="57"/>
  <c r="J11" i="57"/>
  <c r="J20" i="57"/>
  <c r="A16" i="58"/>
  <c r="E16" i="58"/>
  <c r="N19" i="58"/>
  <c r="E6" i="59"/>
  <c r="A13" i="59"/>
  <c r="E13" i="59"/>
  <c r="N16" i="59"/>
  <c r="A7" i="60"/>
  <c r="B10" i="60" s="1"/>
  <c r="E7" i="60"/>
  <c r="N10" i="60"/>
  <c r="N7" i="61"/>
  <c r="L10" i="61"/>
  <c r="E6" i="62"/>
  <c r="A13" i="62"/>
  <c r="E13" i="62"/>
  <c r="N16" i="62"/>
  <c r="O19" i="62" s="1"/>
  <c r="A10" i="63"/>
  <c r="E10" i="63"/>
  <c r="N13" i="63"/>
  <c r="O13" i="63" s="1"/>
  <c r="E15" i="63"/>
  <c r="N7" i="65"/>
  <c r="E15" i="65"/>
  <c r="N19" i="65"/>
  <c r="A13" i="66"/>
  <c r="N16" i="66"/>
  <c r="E19" i="66"/>
  <c r="A22" i="66"/>
  <c r="A34" i="66"/>
  <c r="C46" i="66" s="1"/>
  <c r="F44" i="66"/>
  <c r="A13" i="68"/>
  <c r="N16" i="68"/>
  <c r="A34" i="68"/>
  <c r="C46" i="68" s="1"/>
  <c r="F44" i="68"/>
  <c r="A10" i="69"/>
  <c r="E10" i="69"/>
  <c r="N13" i="69"/>
  <c r="L37" i="69"/>
  <c r="J5" i="70"/>
  <c r="N7" i="71"/>
  <c r="N13" i="71"/>
  <c r="L19" i="71"/>
  <c r="E23" i="71"/>
  <c r="A10" i="72"/>
  <c r="A7" i="73"/>
  <c r="E27" i="73"/>
  <c r="M28" i="73"/>
  <c r="A40" i="73"/>
  <c r="C52" i="73" s="1"/>
  <c r="E9" i="74"/>
  <c r="A10" i="76"/>
  <c r="N10" i="77"/>
  <c r="E38" i="77"/>
  <c r="N7" i="78"/>
  <c r="M22" i="78"/>
  <c r="M25" i="78"/>
  <c r="E12" i="79"/>
  <c r="F19" i="79"/>
  <c r="N7" i="81"/>
  <c r="A16" i="81"/>
  <c r="N7" i="82"/>
  <c r="E16" i="82"/>
  <c r="N19" i="82"/>
  <c r="F27" i="82"/>
  <c r="A13" i="83"/>
  <c r="E13" i="83"/>
  <c r="N16" i="83"/>
  <c r="E20" i="83"/>
  <c r="M22" i="83"/>
  <c r="D24" i="86"/>
  <c r="H24" i="85"/>
  <c r="J30" i="90"/>
  <c r="H30" i="85"/>
  <c r="D30" i="85" s="1"/>
  <c r="F42" i="85" s="1"/>
  <c r="H39" i="85"/>
  <c r="J39" i="85" s="1"/>
  <c r="I11" i="101"/>
  <c r="J23" i="102"/>
  <c r="D23" i="102"/>
  <c r="E23" i="102" s="1"/>
  <c r="D39" i="114"/>
  <c r="F44" i="124"/>
  <c r="J17" i="128"/>
  <c r="D17" i="128"/>
  <c r="F42" i="130"/>
  <c r="E30" i="130"/>
  <c r="F24" i="146"/>
  <c r="E12" i="146"/>
  <c r="F24" i="13"/>
  <c r="F21" i="13"/>
  <c r="A25" i="13"/>
  <c r="J8" i="15"/>
  <c r="J33" i="15"/>
  <c r="J36" i="15"/>
  <c r="N10" i="16"/>
  <c r="E15" i="17"/>
  <c r="F23" i="17"/>
  <c r="F27" i="18"/>
  <c r="E37" i="18"/>
  <c r="N13" i="19"/>
  <c r="E13" i="19"/>
  <c r="L34" i="19"/>
  <c r="J13" i="20"/>
  <c r="J33" i="20"/>
  <c r="J35" i="20"/>
  <c r="L16" i="21"/>
  <c r="L19" i="22"/>
  <c r="E12" i="23"/>
  <c r="L16" i="23"/>
  <c r="A31" i="23"/>
  <c r="C43" i="23" s="1"/>
  <c r="E37" i="23"/>
  <c r="E10" i="24"/>
  <c r="L16" i="24"/>
  <c r="F23" i="24"/>
  <c r="O34" i="24"/>
  <c r="M28" i="25"/>
  <c r="F20" i="25"/>
  <c r="E32" i="25"/>
  <c r="F44" i="25"/>
  <c r="J29" i="26"/>
  <c r="J34" i="26"/>
  <c r="N7" i="27"/>
  <c r="O10" i="27" s="1"/>
  <c r="F24" i="27"/>
  <c r="E33" i="27"/>
  <c r="E10" i="28"/>
  <c r="L16" i="28"/>
  <c r="L37" i="29"/>
  <c r="M19" i="31"/>
  <c r="N16" i="31"/>
  <c r="E26" i="31"/>
  <c r="E16" i="32"/>
  <c r="M19" i="33"/>
  <c r="E25" i="33"/>
  <c r="L37" i="33"/>
  <c r="J20" i="34"/>
  <c r="J22" i="34"/>
  <c r="J33" i="34"/>
  <c r="E10" i="35"/>
  <c r="L16" i="35"/>
  <c r="E7" i="36"/>
  <c r="E12" i="36"/>
  <c r="L13" i="36"/>
  <c r="F29" i="36"/>
  <c r="F24" i="37"/>
  <c r="F26" i="37"/>
  <c r="E33" i="37"/>
  <c r="L37" i="38"/>
  <c r="J14" i="40"/>
  <c r="J35" i="40"/>
  <c r="N10" i="41"/>
  <c r="O37" i="41"/>
  <c r="L13" i="42"/>
  <c r="F17" i="42"/>
  <c r="F21" i="42"/>
  <c r="F26" i="42"/>
  <c r="E18" i="43"/>
  <c r="E32" i="43"/>
  <c r="F44" i="43"/>
  <c r="E34" i="44"/>
  <c r="E24" i="45"/>
  <c r="E32" i="45"/>
  <c r="F44" i="45"/>
  <c r="E34" i="46"/>
  <c r="J15" i="47"/>
  <c r="J21" i="47"/>
  <c r="J27" i="47"/>
  <c r="J29" i="47"/>
  <c r="J36" i="47"/>
  <c r="L10" i="48"/>
  <c r="E23" i="48"/>
  <c r="A7" i="49"/>
  <c r="E36" i="49"/>
  <c r="J23" i="51"/>
  <c r="J28" i="51"/>
  <c r="E34" i="52"/>
  <c r="A40" i="52"/>
  <c r="C52" i="52" s="1"/>
  <c r="F28" i="53"/>
  <c r="E32" i="53"/>
  <c r="F44" i="53"/>
  <c r="J27" i="54"/>
  <c r="E34" i="54"/>
  <c r="E6" i="55"/>
  <c r="M19" i="55"/>
  <c r="F24" i="55"/>
  <c r="A31" i="55"/>
  <c r="A37" i="56"/>
  <c r="C49" i="56" s="1"/>
  <c r="J8" i="57"/>
  <c r="J13" i="57"/>
  <c r="J15" i="57"/>
  <c r="J22" i="57"/>
  <c r="J24" i="57"/>
  <c r="J28" i="57"/>
  <c r="J30" i="57"/>
  <c r="J33" i="57"/>
  <c r="L34" i="58"/>
  <c r="E10" i="59"/>
  <c r="L10" i="60"/>
  <c r="E6" i="61"/>
  <c r="A10" i="62"/>
  <c r="E10" i="62"/>
  <c r="J9" i="64"/>
  <c r="J17" i="64"/>
  <c r="J19" i="64"/>
  <c r="J29" i="64"/>
  <c r="J36" i="64"/>
  <c r="E8" i="66"/>
  <c r="E40" i="66"/>
  <c r="J12" i="67"/>
  <c r="J15" i="67"/>
  <c r="J18" i="67"/>
  <c r="E40" i="68"/>
  <c r="J9" i="70"/>
  <c r="J11" i="70"/>
  <c r="J36" i="70"/>
  <c r="A13" i="71"/>
  <c r="F19" i="71"/>
  <c r="M28" i="71"/>
  <c r="F17" i="72"/>
  <c r="E38" i="72"/>
  <c r="M19" i="73"/>
  <c r="L22" i="74"/>
  <c r="M37" i="74"/>
  <c r="E7" i="76"/>
  <c r="N10" i="76"/>
  <c r="F28" i="77"/>
  <c r="F34" i="78"/>
  <c r="E33" i="78"/>
  <c r="A40" i="78"/>
  <c r="C52" i="78" s="1"/>
  <c r="E10" i="79"/>
  <c r="E14" i="81"/>
  <c r="N16" i="81"/>
  <c r="E18" i="81"/>
  <c r="E12" i="82"/>
  <c r="F18" i="82"/>
  <c r="E8" i="83"/>
  <c r="N13" i="83"/>
  <c r="E15" i="83"/>
  <c r="A25" i="83"/>
  <c r="M37" i="83"/>
  <c r="F40" i="83"/>
  <c r="A34" i="83"/>
  <c r="C46" i="83" s="1"/>
  <c r="F44" i="83"/>
  <c r="F37" i="83"/>
  <c r="D17" i="86"/>
  <c r="E17" i="86" s="1"/>
  <c r="H17" i="85"/>
  <c r="J17" i="85" s="1"/>
  <c r="I22" i="85"/>
  <c r="J36" i="86"/>
  <c r="D36" i="86"/>
  <c r="H36" i="85"/>
  <c r="D36" i="85" s="1"/>
  <c r="F48" i="85" s="1"/>
  <c r="E30" i="93"/>
  <c r="J5" i="94"/>
  <c r="D5" i="94"/>
  <c r="E6" i="94" s="1"/>
  <c r="J30" i="94"/>
  <c r="D30" i="94"/>
  <c r="E30" i="94" s="1"/>
  <c r="J36" i="97"/>
  <c r="D36" i="97"/>
  <c r="F48" i="97" s="1"/>
  <c r="F18" i="100"/>
  <c r="J10" i="102"/>
  <c r="D10" i="102"/>
  <c r="E10" i="102" s="1"/>
  <c r="K10" i="102"/>
  <c r="H10" i="101"/>
  <c r="J15" i="105"/>
  <c r="D15" i="105"/>
  <c r="J17" i="117"/>
  <c r="D17" i="117"/>
  <c r="F21" i="117"/>
  <c r="D39" i="120"/>
  <c r="F51" i="120" s="1"/>
  <c r="D40" i="128"/>
  <c r="F52" i="128" s="1"/>
  <c r="I10" i="85"/>
  <c r="J21" i="86"/>
  <c r="I33" i="85"/>
  <c r="E12" i="87"/>
  <c r="E33" i="87"/>
  <c r="E40" i="87"/>
  <c r="E9" i="89"/>
  <c r="J7" i="90"/>
  <c r="N13" i="91"/>
  <c r="E16" i="91"/>
  <c r="E39" i="92"/>
  <c r="M19" i="93"/>
  <c r="E20" i="93"/>
  <c r="E25" i="93"/>
  <c r="D32" i="94"/>
  <c r="F44" i="94" s="1"/>
  <c r="A37" i="95"/>
  <c r="C49" i="95" s="1"/>
  <c r="J28" i="97"/>
  <c r="D30" i="97"/>
  <c r="E11" i="98"/>
  <c r="N13" i="99"/>
  <c r="E15" i="100"/>
  <c r="J11" i="102"/>
  <c r="L13" i="103"/>
  <c r="M19" i="104"/>
  <c r="E13" i="104"/>
  <c r="E18" i="104"/>
  <c r="J10" i="105"/>
  <c r="D21" i="105"/>
  <c r="A7" i="106"/>
  <c r="B10" i="106" s="1"/>
  <c r="E16" i="107"/>
  <c r="A31" i="107"/>
  <c r="E34" i="107"/>
  <c r="K16" i="109"/>
  <c r="D33" i="109"/>
  <c r="E7" i="110"/>
  <c r="N10" i="110"/>
  <c r="A40" i="110"/>
  <c r="C52" i="110" s="1"/>
  <c r="N7" i="111"/>
  <c r="E22" i="111"/>
  <c r="A31" i="111"/>
  <c r="E34" i="111"/>
  <c r="A10" i="116"/>
  <c r="N13" i="116"/>
  <c r="E21" i="116"/>
  <c r="E33" i="116"/>
  <c r="K16" i="117"/>
  <c r="J29" i="117"/>
  <c r="D31" i="117"/>
  <c r="F43" i="117" s="1"/>
  <c r="J36" i="117"/>
  <c r="L31" i="118"/>
  <c r="E38" i="118"/>
  <c r="L13" i="119"/>
  <c r="E16" i="119"/>
  <c r="F27" i="119"/>
  <c r="F29" i="119"/>
  <c r="E39" i="119"/>
  <c r="E6" i="121"/>
  <c r="F27" i="121"/>
  <c r="E39" i="121"/>
  <c r="M19" i="122"/>
  <c r="M22" i="122"/>
  <c r="A34" i="122"/>
  <c r="C46" i="122" s="1"/>
  <c r="F44" i="122"/>
  <c r="E10" i="123"/>
  <c r="L34" i="123"/>
  <c r="J6" i="124"/>
  <c r="J11" i="124"/>
  <c r="D13" i="124"/>
  <c r="J14" i="124"/>
  <c r="L16" i="125"/>
  <c r="L10" i="126"/>
  <c r="E13" i="126"/>
  <c r="N13" i="127"/>
  <c r="O13" i="127" s="1"/>
  <c r="E33" i="127"/>
  <c r="J34" i="128"/>
  <c r="N10" i="129"/>
  <c r="E15" i="129"/>
  <c r="A7" i="130"/>
  <c r="M28" i="130"/>
  <c r="E35" i="130"/>
  <c r="E40" i="130"/>
  <c r="D5" i="131"/>
  <c r="J6" i="131"/>
  <c r="N16" i="132"/>
  <c r="F25" i="132"/>
  <c r="A34" i="132"/>
  <c r="C46" i="132" s="1"/>
  <c r="F44" i="132"/>
  <c r="E37" i="132"/>
  <c r="N7" i="134"/>
  <c r="O10" i="134" s="1"/>
  <c r="N7" i="145"/>
  <c r="L10" i="145"/>
  <c r="A16" i="145"/>
  <c r="N7" i="146"/>
  <c r="E9" i="146"/>
  <c r="N16" i="146"/>
  <c r="F17" i="146"/>
  <c r="E36" i="146"/>
  <c r="N7" i="147"/>
  <c r="N19" i="147"/>
  <c r="A31" i="147"/>
  <c r="E34" i="147"/>
  <c r="J8" i="148"/>
  <c r="D30" i="148"/>
  <c r="F42" i="148" s="1"/>
  <c r="J35" i="148"/>
  <c r="A7" i="149"/>
  <c r="J34" i="157"/>
  <c r="D34" i="157"/>
  <c r="F46" i="157" s="1"/>
  <c r="F19" i="159"/>
  <c r="J29" i="181"/>
  <c r="D29" i="181"/>
  <c r="L40" i="204"/>
  <c r="L37" i="204"/>
  <c r="J26" i="86"/>
  <c r="I35" i="85"/>
  <c r="N7" i="87"/>
  <c r="E15" i="87"/>
  <c r="A31" i="87"/>
  <c r="C43" i="87" s="1"/>
  <c r="E16" i="88"/>
  <c r="E6" i="89"/>
  <c r="A13" i="89"/>
  <c r="E13" i="89"/>
  <c r="J8" i="90"/>
  <c r="J11" i="90"/>
  <c r="J31" i="90"/>
  <c r="E6" i="91"/>
  <c r="A13" i="91"/>
  <c r="E13" i="91"/>
  <c r="N13" i="92"/>
  <c r="N13" i="93"/>
  <c r="M25" i="93"/>
  <c r="A34" i="93"/>
  <c r="C46" i="93" s="1"/>
  <c r="F44" i="93"/>
  <c r="N7" i="95"/>
  <c r="E9" i="95"/>
  <c r="E15" i="95"/>
  <c r="E16" i="95"/>
  <c r="A31" i="95"/>
  <c r="C43" i="95" s="1"/>
  <c r="E33" i="95"/>
  <c r="A40" i="95"/>
  <c r="C52" i="95" s="1"/>
  <c r="N7" i="96"/>
  <c r="E16" i="96"/>
  <c r="A10" i="98"/>
  <c r="N13" i="98"/>
  <c r="O16" i="98" s="1"/>
  <c r="E15" i="98"/>
  <c r="O34" i="98"/>
  <c r="L37" i="98"/>
  <c r="A7" i="99"/>
  <c r="E7" i="99"/>
  <c r="N10" i="99"/>
  <c r="E12" i="99"/>
  <c r="A7" i="100"/>
  <c r="B10" i="100" s="1"/>
  <c r="E7" i="100"/>
  <c r="N10" i="100"/>
  <c r="N16" i="100"/>
  <c r="E26" i="100"/>
  <c r="D41" i="101"/>
  <c r="J8" i="102"/>
  <c r="J12" i="102"/>
  <c r="I27" i="101"/>
  <c r="E6" i="103"/>
  <c r="A13" i="103"/>
  <c r="N16" i="103"/>
  <c r="N13" i="104"/>
  <c r="N7" i="106"/>
  <c r="E10" i="106"/>
  <c r="A16" i="106"/>
  <c r="E36" i="106"/>
  <c r="E6" i="107"/>
  <c r="A13" i="107"/>
  <c r="B13" i="107" s="1"/>
  <c r="E13" i="107"/>
  <c r="N16" i="107"/>
  <c r="A34" i="107"/>
  <c r="C46" i="107" s="1"/>
  <c r="F44" i="107"/>
  <c r="E37" i="107"/>
  <c r="A10" i="108"/>
  <c r="N13" i="108"/>
  <c r="F27" i="109"/>
  <c r="N7" i="110"/>
  <c r="E9" i="110"/>
  <c r="L10" i="110"/>
  <c r="A16" i="110"/>
  <c r="E16" i="110"/>
  <c r="N19" i="110"/>
  <c r="O19" i="110" s="1"/>
  <c r="A31" i="110"/>
  <c r="E34" i="110"/>
  <c r="A13" i="111"/>
  <c r="N16" i="111"/>
  <c r="A22" i="111"/>
  <c r="A34" i="111"/>
  <c r="C46" i="111" s="1"/>
  <c r="F44" i="111"/>
  <c r="E37" i="111"/>
  <c r="A10" i="112"/>
  <c r="B10" i="112" s="1"/>
  <c r="E10" i="112"/>
  <c r="N13" i="112"/>
  <c r="O13" i="112" s="1"/>
  <c r="A7" i="113"/>
  <c r="E7" i="113"/>
  <c r="N10" i="113"/>
  <c r="J12" i="114"/>
  <c r="A10" i="115"/>
  <c r="N13" i="115"/>
  <c r="E16" i="115"/>
  <c r="A7" i="116"/>
  <c r="E7" i="116"/>
  <c r="N10" i="116"/>
  <c r="E24" i="116"/>
  <c r="E36" i="116"/>
  <c r="E38" i="116"/>
  <c r="J8" i="117"/>
  <c r="F22" i="117"/>
  <c r="E6" i="118"/>
  <c r="A13" i="118"/>
  <c r="B16" i="118" s="1"/>
  <c r="E16" i="118"/>
  <c r="N19" i="118"/>
  <c r="F37" i="118"/>
  <c r="F39" i="118"/>
  <c r="E18" i="119"/>
  <c r="F20" i="119"/>
  <c r="J6" i="120"/>
  <c r="J9" i="120"/>
  <c r="N13" i="121"/>
  <c r="E15" i="121"/>
  <c r="E32" i="121"/>
  <c r="F44" i="121"/>
  <c r="N13" i="122"/>
  <c r="L16" i="122"/>
  <c r="E30" i="122"/>
  <c r="A37" i="122"/>
  <c r="C49" i="122" s="1"/>
  <c r="A7" i="123"/>
  <c r="E16" i="124"/>
  <c r="J35" i="124"/>
  <c r="E12" i="125"/>
  <c r="L37" i="125"/>
  <c r="E9" i="126"/>
  <c r="E10" i="126"/>
  <c r="L13" i="127"/>
  <c r="N7" i="129"/>
  <c r="E9" i="129"/>
  <c r="E12" i="129"/>
  <c r="N16" i="129"/>
  <c r="F24" i="129"/>
  <c r="N7" i="130"/>
  <c r="E9" i="130"/>
  <c r="A31" i="130"/>
  <c r="A40" i="130"/>
  <c r="C52" i="130" s="1"/>
  <c r="E15" i="131"/>
  <c r="N13" i="132"/>
  <c r="L16" i="132"/>
  <c r="E23" i="132"/>
  <c r="A37" i="132"/>
  <c r="B37" i="132" s="1"/>
  <c r="N16" i="134"/>
  <c r="E6" i="145"/>
  <c r="A13" i="145"/>
  <c r="E16" i="146"/>
  <c r="N19" i="146"/>
  <c r="E13" i="147"/>
  <c r="N16" i="147"/>
  <c r="A34" i="147"/>
  <c r="C46" i="147" s="1"/>
  <c r="F44" i="147"/>
  <c r="N7" i="149"/>
  <c r="F36" i="194"/>
  <c r="J6" i="86"/>
  <c r="J8" i="86"/>
  <c r="J22" i="86"/>
  <c r="I28" i="85"/>
  <c r="J30" i="86"/>
  <c r="E10" i="89"/>
  <c r="J10" i="90"/>
  <c r="K13" i="90"/>
  <c r="J20" i="90"/>
  <c r="J33" i="90"/>
  <c r="J37" i="90"/>
  <c r="E10" i="91"/>
  <c r="L13" i="92"/>
  <c r="E12" i="93"/>
  <c r="M40" i="93"/>
  <c r="A37" i="93"/>
  <c r="C49" i="93" s="1"/>
  <c r="J6" i="94"/>
  <c r="J34" i="94"/>
  <c r="F25" i="95"/>
  <c r="L34" i="96"/>
  <c r="J13" i="97"/>
  <c r="J29" i="97"/>
  <c r="J34" i="97"/>
  <c r="N10" i="98"/>
  <c r="L31" i="98"/>
  <c r="N7" i="100"/>
  <c r="J30" i="101"/>
  <c r="J7" i="102"/>
  <c r="J26" i="102"/>
  <c r="J30" i="102"/>
  <c r="J35" i="102"/>
  <c r="J37" i="102"/>
  <c r="E9" i="103"/>
  <c r="N13" i="103"/>
  <c r="O13" i="103" s="1"/>
  <c r="F29" i="104"/>
  <c r="J11" i="105"/>
  <c r="E20" i="106"/>
  <c r="E39" i="106"/>
  <c r="M28" i="107"/>
  <c r="E7" i="108"/>
  <c r="J7" i="109"/>
  <c r="J15" i="109"/>
  <c r="J20" i="109"/>
  <c r="J29" i="109"/>
  <c r="E13" i="110"/>
  <c r="A34" i="110"/>
  <c r="C46" i="110" s="1"/>
  <c r="F44" i="110"/>
  <c r="M28" i="111"/>
  <c r="E12" i="112"/>
  <c r="J9" i="114"/>
  <c r="K16" i="114"/>
  <c r="J23" i="114"/>
  <c r="J30" i="114"/>
  <c r="J36" i="114"/>
  <c r="E29" i="116"/>
  <c r="E10" i="117"/>
  <c r="J12" i="117"/>
  <c r="J15" i="117"/>
  <c r="J26" i="117"/>
  <c r="J30" i="117"/>
  <c r="J35" i="117"/>
  <c r="L34" i="118"/>
  <c r="F23" i="119"/>
  <c r="J8" i="120"/>
  <c r="J11" i="120"/>
  <c r="J35" i="120"/>
  <c r="J37" i="120"/>
  <c r="L13" i="121"/>
  <c r="E12" i="122"/>
  <c r="M28" i="122"/>
  <c r="J12" i="124"/>
  <c r="J26" i="124"/>
  <c r="J32" i="124"/>
  <c r="E9" i="125"/>
  <c r="E7" i="126"/>
  <c r="F27" i="127"/>
  <c r="E39" i="127"/>
  <c r="J26" i="128"/>
  <c r="E29" i="128"/>
  <c r="J33" i="128"/>
  <c r="M22" i="130"/>
  <c r="F25" i="130"/>
  <c r="J12" i="131"/>
  <c r="K16" i="131"/>
  <c r="J32" i="131"/>
  <c r="J34" i="131"/>
  <c r="N13" i="146"/>
  <c r="F20" i="146"/>
  <c r="E32" i="146"/>
  <c r="F44" i="146"/>
  <c r="L34" i="146"/>
  <c r="E8" i="147"/>
  <c r="E28" i="147"/>
  <c r="A37" i="147"/>
  <c r="C49" i="147" s="1"/>
  <c r="E40" i="147"/>
  <c r="J5" i="148"/>
  <c r="J10" i="148"/>
  <c r="J18" i="148"/>
  <c r="J36" i="148"/>
  <c r="A31" i="170"/>
  <c r="C43" i="170" s="1"/>
  <c r="E30" i="170"/>
  <c r="D39" i="184"/>
  <c r="F51" i="184" s="1"/>
  <c r="E13" i="149"/>
  <c r="N16" i="149"/>
  <c r="E26" i="149"/>
  <c r="E38" i="149"/>
  <c r="A10" i="150"/>
  <c r="E10" i="150"/>
  <c r="N13" i="150"/>
  <c r="E15" i="150"/>
  <c r="L19" i="150"/>
  <c r="L37" i="150"/>
  <c r="A7" i="151"/>
  <c r="E7" i="151"/>
  <c r="E12" i="151"/>
  <c r="N7" i="152"/>
  <c r="O10" i="152" s="1"/>
  <c r="E9" i="152"/>
  <c r="A16" i="152"/>
  <c r="N19" i="152"/>
  <c r="E39" i="152"/>
  <c r="M19" i="153"/>
  <c r="E13" i="153"/>
  <c r="N16" i="153"/>
  <c r="A34" i="153"/>
  <c r="C46" i="153" s="1"/>
  <c r="F44" i="153"/>
  <c r="A10" i="154"/>
  <c r="E10" i="154"/>
  <c r="N13" i="154"/>
  <c r="A7" i="155"/>
  <c r="E7" i="155"/>
  <c r="N10" i="155"/>
  <c r="A7" i="156"/>
  <c r="E7" i="156"/>
  <c r="N10" i="156"/>
  <c r="N16" i="156"/>
  <c r="O16" i="156" s="1"/>
  <c r="N7" i="158"/>
  <c r="O10" i="158" s="1"/>
  <c r="E9" i="158"/>
  <c r="N16" i="158"/>
  <c r="E36" i="158"/>
  <c r="N7" i="159"/>
  <c r="E16" i="159"/>
  <c r="N19" i="159"/>
  <c r="O22" i="159" s="1"/>
  <c r="A31" i="159"/>
  <c r="E37" i="159"/>
  <c r="E39" i="159"/>
  <c r="E24" i="160"/>
  <c r="A31" i="160"/>
  <c r="C43" i="160" s="1"/>
  <c r="E6" i="161"/>
  <c r="A16" i="161"/>
  <c r="N19" i="161"/>
  <c r="O22" i="161" s="1"/>
  <c r="E6" i="162"/>
  <c r="L10" i="162"/>
  <c r="A13" i="162"/>
  <c r="N7" i="163"/>
  <c r="E9" i="163"/>
  <c r="A16" i="163"/>
  <c r="E16" i="163"/>
  <c r="N19" i="163"/>
  <c r="A13" i="164"/>
  <c r="N16" i="164"/>
  <c r="O19" i="164" s="1"/>
  <c r="A31" i="164"/>
  <c r="C43" i="164" s="1"/>
  <c r="N10" i="165"/>
  <c r="N16" i="165"/>
  <c r="A13" i="166"/>
  <c r="E16" i="166"/>
  <c r="E13" i="169"/>
  <c r="E32" i="169"/>
  <c r="F44" i="169"/>
  <c r="F18" i="170"/>
  <c r="F23" i="172"/>
  <c r="F26" i="172"/>
  <c r="F34" i="173"/>
  <c r="E32" i="185"/>
  <c r="F44" i="185"/>
  <c r="A37" i="186"/>
  <c r="C49" i="186" s="1"/>
  <c r="A10" i="199"/>
  <c r="A16" i="200"/>
  <c r="M19" i="201"/>
  <c r="A34" i="201"/>
  <c r="C46" i="201" s="1"/>
  <c r="F44" i="201"/>
  <c r="E37" i="201"/>
  <c r="L34" i="202"/>
  <c r="M25" i="204"/>
  <c r="F17" i="204"/>
  <c r="F31" i="204"/>
  <c r="J15" i="206"/>
  <c r="D15" i="206"/>
  <c r="F27" i="206" s="1"/>
  <c r="N13" i="149"/>
  <c r="E15" i="149"/>
  <c r="E30" i="149"/>
  <c r="A37" i="149"/>
  <c r="C49" i="149" s="1"/>
  <c r="A7" i="150"/>
  <c r="N10" i="150"/>
  <c r="N7" i="151"/>
  <c r="E16" i="151"/>
  <c r="N19" i="151"/>
  <c r="O22" i="151" s="1"/>
  <c r="E6" i="152"/>
  <c r="F23" i="152"/>
  <c r="F18" i="152"/>
  <c r="E20" i="152"/>
  <c r="F30" i="152"/>
  <c r="E8" i="153"/>
  <c r="N13" i="153"/>
  <c r="E15" i="153"/>
  <c r="E24" i="153"/>
  <c r="A37" i="153"/>
  <c r="C49" i="153" s="1"/>
  <c r="A7" i="154"/>
  <c r="N10" i="154"/>
  <c r="N7" i="155"/>
  <c r="N7" i="156"/>
  <c r="E9" i="156"/>
  <c r="E15" i="156"/>
  <c r="E16" i="156"/>
  <c r="J6" i="157"/>
  <c r="J9" i="157"/>
  <c r="J15" i="157"/>
  <c r="J30" i="157"/>
  <c r="J35" i="157"/>
  <c r="E6" i="158"/>
  <c r="A16" i="158"/>
  <c r="E16" i="158"/>
  <c r="E27" i="158"/>
  <c r="E39" i="158"/>
  <c r="A22" i="159"/>
  <c r="A34" i="159"/>
  <c r="C46" i="159" s="1"/>
  <c r="F44" i="159"/>
  <c r="N16" i="160"/>
  <c r="A22" i="160"/>
  <c r="E28" i="160"/>
  <c r="A34" i="160"/>
  <c r="C46" i="160" s="1"/>
  <c r="F44" i="160"/>
  <c r="E40" i="160"/>
  <c r="A10" i="161"/>
  <c r="E13" i="161"/>
  <c r="N16" i="161"/>
  <c r="L34" i="161"/>
  <c r="N16" i="162"/>
  <c r="E13" i="163"/>
  <c r="E8" i="164"/>
  <c r="A22" i="164"/>
  <c r="A34" i="164"/>
  <c r="C46" i="164" s="1"/>
  <c r="F44" i="164"/>
  <c r="L37" i="164"/>
  <c r="E40" i="164"/>
  <c r="A10" i="165"/>
  <c r="E10" i="165"/>
  <c r="E37" i="170"/>
  <c r="E38" i="170"/>
  <c r="E15" i="177"/>
  <c r="E16" i="177"/>
  <c r="E21" i="177"/>
  <c r="F24" i="178"/>
  <c r="A31" i="178"/>
  <c r="E34" i="178"/>
  <c r="J9" i="181"/>
  <c r="D9" i="181"/>
  <c r="D12" i="181"/>
  <c r="J11" i="184"/>
  <c r="D11" i="184"/>
  <c r="E11" i="193"/>
  <c r="E40" i="193"/>
  <c r="E18" i="194"/>
  <c r="D7" i="206"/>
  <c r="E23" i="206"/>
  <c r="M28" i="149"/>
  <c r="M40" i="149"/>
  <c r="J8" i="157"/>
  <c r="J37" i="157"/>
  <c r="N13" i="158"/>
  <c r="A37" i="159"/>
  <c r="C49" i="159" s="1"/>
  <c r="F19" i="160"/>
  <c r="N10" i="160"/>
  <c r="A19" i="164"/>
  <c r="M25" i="164"/>
  <c r="L40" i="164"/>
  <c r="L13" i="175"/>
  <c r="F36" i="188"/>
  <c r="F39" i="188"/>
  <c r="A40" i="188"/>
  <c r="C52" i="188" s="1"/>
  <c r="A34" i="190"/>
  <c r="C46" i="190" s="1"/>
  <c r="F44" i="190"/>
  <c r="E34" i="198"/>
  <c r="E37" i="198"/>
  <c r="A40" i="198"/>
  <c r="C52" i="198" s="1"/>
  <c r="F31" i="206"/>
  <c r="A37" i="207"/>
  <c r="C49" i="207" s="1"/>
  <c r="L37" i="207"/>
  <c r="E7" i="166"/>
  <c r="E9" i="166"/>
  <c r="A7" i="167"/>
  <c r="N10" i="167"/>
  <c r="O13" i="167" s="1"/>
  <c r="M25" i="167"/>
  <c r="F24" i="167"/>
  <c r="E10" i="168"/>
  <c r="E9" i="169"/>
  <c r="N16" i="169"/>
  <c r="F26" i="169"/>
  <c r="A7" i="170"/>
  <c r="E7" i="170"/>
  <c r="E12" i="170"/>
  <c r="F19" i="170"/>
  <c r="E34" i="170"/>
  <c r="A7" i="171"/>
  <c r="E7" i="171"/>
  <c r="N10" i="171"/>
  <c r="N13" i="171"/>
  <c r="O34" i="171"/>
  <c r="L37" i="171"/>
  <c r="E10" i="172"/>
  <c r="E16" i="172"/>
  <c r="F21" i="172"/>
  <c r="F24" i="172"/>
  <c r="N7" i="173"/>
  <c r="F22" i="173"/>
  <c r="E39" i="173"/>
  <c r="A13" i="174"/>
  <c r="E13" i="174"/>
  <c r="M34" i="174"/>
  <c r="A31" i="174"/>
  <c r="E38" i="174"/>
  <c r="E40" i="174"/>
  <c r="E10" i="175"/>
  <c r="L34" i="175"/>
  <c r="A13" i="176"/>
  <c r="E14" i="176"/>
  <c r="N7" i="177"/>
  <c r="E36" i="177"/>
  <c r="A13" i="178"/>
  <c r="E13" i="178"/>
  <c r="N16" i="178"/>
  <c r="A34" i="178"/>
  <c r="C46" i="178" s="1"/>
  <c r="F44" i="178"/>
  <c r="L34" i="178"/>
  <c r="N16" i="179"/>
  <c r="O19" i="179" s="1"/>
  <c r="L34" i="179"/>
  <c r="A10" i="180"/>
  <c r="N16" i="180"/>
  <c r="N7" i="182"/>
  <c r="L10" i="182"/>
  <c r="N19" i="182"/>
  <c r="A13" i="183"/>
  <c r="E13" i="183"/>
  <c r="N19" i="183"/>
  <c r="E27" i="183"/>
  <c r="E39" i="183"/>
  <c r="J31" i="184"/>
  <c r="E21" i="185"/>
  <c r="A7" i="186"/>
  <c r="E7" i="186"/>
  <c r="N10" i="186"/>
  <c r="E12" i="186"/>
  <c r="E17" i="186"/>
  <c r="E33" i="186"/>
  <c r="A40" i="186"/>
  <c r="C52" i="186" s="1"/>
  <c r="A7" i="187"/>
  <c r="E7" i="187"/>
  <c r="N7" i="188"/>
  <c r="O10" i="188" s="1"/>
  <c r="N13" i="188"/>
  <c r="O13" i="188" s="1"/>
  <c r="N13" i="189"/>
  <c r="E15" i="189"/>
  <c r="F20" i="189"/>
  <c r="E32" i="189"/>
  <c r="F44" i="189"/>
  <c r="E10" i="190"/>
  <c r="N13" i="190"/>
  <c r="E15" i="190"/>
  <c r="E28" i="190"/>
  <c r="A37" i="190"/>
  <c r="C49" i="190" s="1"/>
  <c r="N10" i="191"/>
  <c r="O13" i="191" s="1"/>
  <c r="L31" i="191"/>
  <c r="N10" i="193"/>
  <c r="N13" i="193"/>
  <c r="L40" i="193"/>
  <c r="E9" i="194"/>
  <c r="E10" i="194"/>
  <c r="E13" i="194"/>
  <c r="A34" i="194"/>
  <c r="C46" i="194" s="1"/>
  <c r="F44" i="194"/>
  <c r="L34" i="194"/>
  <c r="E37" i="194"/>
  <c r="A10" i="195"/>
  <c r="E10" i="195"/>
  <c r="N13" i="195"/>
  <c r="E16" i="195"/>
  <c r="A7" i="196"/>
  <c r="N7" i="197"/>
  <c r="E9" i="197"/>
  <c r="L10" i="197"/>
  <c r="A16" i="197"/>
  <c r="E16" i="197"/>
  <c r="N19" i="197"/>
  <c r="E29" i="197"/>
  <c r="E36" i="197"/>
  <c r="A13" i="198"/>
  <c r="F39" i="198"/>
  <c r="E13" i="199"/>
  <c r="N16" i="199"/>
  <c r="E26" i="199"/>
  <c r="J11" i="200"/>
  <c r="E10" i="201"/>
  <c r="N13" i="201"/>
  <c r="A37" i="201"/>
  <c r="C49" i="201" s="1"/>
  <c r="L40" i="201"/>
  <c r="A10" i="202"/>
  <c r="E10" i="202"/>
  <c r="N13" i="202"/>
  <c r="A7" i="203"/>
  <c r="E7" i="203"/>
  <c r="N10" i="203"/>
  <c r="N7" i="204"/>
  <c r="O10" i="204" s="1"/>
  <c r="E9" i="204"/>
  <c r="E15" i="204"/>
  <c r="F28" i="204"/>
  <c r="E27" i="204"/>
  <c r="A34" i="204"/>
  <c r="C46" i="204" s="1"/>
  <c r="O37" i="204"/>
  <c r="A7" i="205"/>
  <c r="E7" i="205"/>
  <c r="J10" i="206"/>
  <c r="J30" i="206"/>
  <c r="A7" i="207"/>
  <c r="E7" i="207"/>
  <c r="N10" i="207"/>
  <c r="L13" i="207"/>
  <c r="O37" i="207"/>
  <c r="A40" i="207"/>
  <c r="C52" i="207" s="1"/>
  <c r="E16" i="208"/>
  <c r="N19" i="208"/>
  <c r="O22" i="208" s="1"/>
  <c r="N7" i="167"/>
  <c r="F28" i="167"/>
  <c r="N19" i="167"/>
  <c r="F37" i="167"/>
  <c r="F27" i="167"/>
  <c r="E7" i="168"/>
  <c r="N10" i="168"/>
  <c r="L16" i="168"/>
  <c r="F21" i="168"/>
  <c r="F29" i="168"/>
  <c r="E6" i="169"/>
  <c r="A16" i="169"/>
  <c r="E16" i="169"/>
  <c r="N19" i="169"/>
  <c r="F37" i="169"/>
  <c r="N7" i="170"/>
  <c r="E9" i="170"/>
  <c r="L19" i="170"/>
  <c r="A28" i="170"/>
  <c r="E36" i="170"/>
  <c r="E34" i="171"/>
  <c r="E7" i="172"/>
  <c r="N10" i="172"/>
  <c r="L13" i="172"/>
  <c r="M28" i="173"/>
  <c r="E8" i="174"/>
  <c r="E33" i="174"/>
  <c r="A7" i="175"/>
  <c r="E7" i="175"/>
  <c r="F28" i="175"/>
  <c r="A7" i="176"/>
  <c r="N10" i="176"/>
  <c r="E10" i="176"/>
  <c r="N13" i="176"/>
  <c r="N16" i="176"/>
  <c r="E12" i="177"/>
  <c r="E13" i="177"/>
  <c r="N19" i="177"/>
  <c r="M28" i="178"/>
  <c r="A10" i="179"/>
  <c r="E10" i="179"/>
  <c r="N13" i="179"/>
  <c r="A7" i="180"/>
  <c r="E7" i="180"/>
  <c r="N10" i="180"/>
  <c r="K7" i="181"/>
  <c r="J10" i="181"/>
  <c r="J14" i="181"/>
  <c r="J23" i="181"/>
  <c r="J30" i="181"/>
  <c r="E6" i="182"/>
  <c r="A13" i="182"/>
  <c r="E13" i="182"/>
  <c r="N16" i="182"/>
  <c r="E39" i="182"/>
  <c r="A10" i="183"/>
  <c r="B10" i="183" s="1"/>
  <c r="N13" i="183"/>
  <c r="E15" i="183"/>
  <c r="E20" i="183"/>
  <c r="J6" i="184"/>
  <c r="J9" i="184"/>
  <c r="J14" i="184"/>
  <c r="J24" i="184"/>
  <c r="J30" i="184"/>
  <c r="J37" i="184"/>
  <c r="N10" i="185"/>
  <c r="E26" i="185"/>
  <c r="E38" i="185"/>
  <c r="N7" i="186"/>
  <c r="E9" i="186"/>
  <c r="E15" i="186"/>
  <c r="A31" i="186"/>
  <c r="E35" i="186"/>
  <c r="E37" i="186"/>
  <c r="A16" i="187"/>
  <c r="E16" i="187"/>
  <c r="N19" i="187"/>
  <c r="E6" i="188"/>
  <c r="A13" i="188"/>
  <c r="E13" i="188"/>
  <c r="F38" i="188"/>
  <c r="E12" i="189"/>
  <c r="A7" i="190"/>
  <c r="A19" i="190"/>
  <c r="A28" i="190"/>
  <c r="M28" i="190"/>
  <c r="E33" i="190"/>
  <c r="A40" i="190"/>
  <c r="C52" i="190" s="1"/>
  <c r="N7" i="191"/>
  <c r="E9" i="191"/>
  <c r="A16" i="191"/>
  <c r="E9" i="193"/>
  <c r="E7" i="194"/>
  <c r="E24" i="194"/>
  <c r="L40" i="194"/>
  <c r="A7" i="195"/>
  <c r="E7" i="195"/>
  <c r="N10" i="195"/>
  <c r="L13" i="195"/>
  <c r="F21" i="195"/>
  <c r="F26" i="195"/>
  <c r="N7" i="196"/>
  <c r="A16" i="196"/>
  <c r="E39" i="197"/>
  <c r="E28" i="198"/>
  <c r="A7" i="199"/>
  <c r="E7" i="199"/>
  <c r="N10" i="199"/>
  <c r="O10" i="199" s="1"/>
  <c r="E10" i="199"/>
  <c r="N13" i="199"/>
  <c r="E16" i="199"/>
  <c r="J8" i="200"/>
  <c r="J21" i="200"/>
  <c r="A7" i="201"/>
  <c r="E7" i="201"/>
  <c r="N10" i="201"/>
  <c r="O10" i="201" s="1"/>
  <c r="E22" i="201"/>
  <c r="M28" i="201"/>
  <c r="A7" i="202"/>
  <c r="E7" i="202"/>
  <c r="L31" i="202"/>
  <c r="N7" i="203"/>
  <c r="L10" i="203"/>
  <c r="E6" i="204"/>
  <c r="A13" i="204"/>
  <c r="N7" i="205"/>
  <c r="K13" i="206"/>
  <c r="K19" i="206"/>
  <c r="J20" i="206"/>
  <c r="J32" i="206"/>
  <c r="J35" i="206"/>
  <c r="N7" i="207"/>
  <c r="A16" i="207"/>
  <c r="F28" i="207"/>
  <c r="N19" i="207"/>
  <c r="O22" i="207" s="1"/>
  <c r="F37" i="207"/>
  <c r="E34" i="207"/>
  <c r="E6" i="208"/>
  <c r="N16" i="208"/>
  <c r="L34" i="208"/>
  <c r="E32" i="20"/>
  <c r="E10" i="15"/>
  <c r="B10" i="8"/>
  <c r="E6" i="34"/>
  <c r="D18" i="1"/>
  <c r="D33" i="4"/>
  <c r="F45" i="4" s="1"/>
  <c r="J33" i="4"/>
  <c r="F20" i="5"/>
  <c r="A16" i="7"/>
  <c r="F26" i="11"/>
  <c r="O40" i="16"/>
  <c r="O43" i="16"/>
  <c r="M19" i="17"/>
  <c r="E31" i="18"/>
  <c r="F43" i="18"/>
  <c r="F22" i="19"/>
  <c r="O40" i="19"/>
  <c r="O43" i="19"/>
  <c r="F18" i="20"/>
  <c r="E30" i="25"/>
  <c r="F42" i="25"/>
  <c r="E14" i="27"/>
  <c r="F25" i="27"/>
  <c r="E31" i="29"/>
  <c r="F42" i="29"/>
  <c r="E36" i="32"/>
  <c r="K7" i="34"/>
  <c r="E30" i="36"/>
  <c r="F42" i="36"/>
  <c r="D38" i="40"/>
  <c r="F50" i="40" s="1"/>
  <c r="E17" i="1"/>
  <c r="D17" i="1"/>
  <c r="D14" i="2"/>
  <c r="A16" i="2"/>
  <c r="N10" i="3"/>
  <c r="E12" i="3"/>
  <c r="E15" i="3"/>
  <c r="F20" i="3"/>
  <c r="F22" i="3"/>
  <c r="L34" i="3"/>
  <c r="K13" i="4"/>
  <c r="D16" i="4"/>
  <c r="E16" i="4" s="1"/>
  <c r="J18" i="4"/>
  <c r="J29" i="4"/>
  <c r="E8" i="5"/>
  <c r="A10" i="5"/>
  <c r="B13" i="5" s="1"/>
  <c r="E13" i="5"/>
  <c r="E15" i="5"/>
  <c r="L16" i="5"/>
  <c r="E28" i="5"/>
  <c r="F30" i="5"/>
  <c r="F42" i="5"/>
  <c r="L40" i="5"/>
  <c r="A13" i="6"/>
  <c r="B16" i="6" s="1"/>
  <c r="L16" i="6"/>
  <c r="F23" i="6"/>
  <c r="M25" i="6"/>
  <c r="F28" i="6"/>
  <c r="L37" i="6"/>
  <c r="E40" i="6"/>
  <c r="E10" i="7"/>
  <c r="A19" i="7"/>
  <c r="M25" i="7"/>
  <c r="E29" i="7"/>
  <c r="E35" i="7"/>
  <c r="L10" i="8"/>
  <c r="F17" i="8"/>
  <c r="F22" i="8"/>
  <c r="L25" i="8"/>
  <c r="E29" i="8"/>
  <c r="E32" i="8"/>
  <c r="E35" i="8"/>
  <c r="A40" i="8"/>
  <c r="C52" i="8" s="1"/>
  <c r="F39" i="8"/>
  <c r="L40" i="8"/>
  <c r="E7" i="9"/>
  <c r="E8" i="9"/>
  <c r="A10" i="9"/>
  <c r="B13" i="9" s="1"/>
  <c r="L13" i="9"/>
  <c r="E17" i="9"/>
  <c r="L22" i="9"/>
  <c r="F25" i="9"/>
  <c r="M40" i="9"/>
  <c r="J12" i="10"/>
  <c r="E15" i="10"/>
  <c r="J27" i="10"/>
  <c r="J29" i="10"/>
  <c r="E10" i="11"/>
  <c r="F18" i="11"/>
  <c r="E20" i="11"/>
  <c r="L22" i="11"/>
  <c r="E6" i="12"/>
  <c r="E13" i="12"/>
  <c r="M19" i="12"/>
  <c r="F22" i="12"/>
  <c r="N13" i="13"/>
  <c r="E14" i="13"/>
  <c r="L19" i="13"/>
  <c r="E24" i="13"/>
  <c r="E30" i="13"/>
  <c r="F42" i="13"/>
  <c r="E32" i="13"/>
  <c r="E39" i="13"/>
  <c r="H40" i="14"/>
  <c r="J40" i="14" s="1"/>
  <c r="I5" i="14"/>
  <c r="K10" i="15"/>
  <c r="J11" i="15"/>
  <c r="I16" i="14"/>
  <c r="J16" i="14" s="1"/>
  <c r="I24" i="14"/>
  <c r="I26" i="14"/>
  <c r="D30" i="15"/>
  <c r="F42" i="15" s="1"/>
  <c r="D33" i="15"/>
  <c r="F45" i="15" s="1"/>
  <c r="D35" i="15"/>
  <c r="K40" i="15"/>
  <c r="M52" i="15" s="1"/>
  <c r="E6" i="16"/>
  <c r="E12" i="16"/>
  <c r="E15" i="16"/>
  <c r="F18" i="16"/>
  <c r="E39" i="16"/>
  <c r="A16" i="17"/>
  <c r="L16" i="17"/>
  <c r="E20" i="17"/>
  <c r="M28" i="17"/>
  <c r="F31" i="17"/>
  <c r="F43" i="17"/>
  <c r="E33" i="17"/>
  <c r="E35" i="17"/>
  <c r="E8" i="18"/>
  <c r="A10" i="18"/>
  <c r="F31" i="18"/>
  <c r="E28" i="18"/>
  <c r="L34" i="18"/>
  <c r="L37" i="18"/>
  <c r="L40" i="18"/>
  <c r="L43" i="18"/>
  <c r="M22" i="19"/>
  <c r="F25" i="19"/>
  <c r="J5" i="20"/>
  <c r="I15" i="14"/>
  <c r="D20" i="20"/>
  <c r="I37" i="14"/>
  <c r="A10" i="21"/>
  <c r="N10" i="21"/>
  <c r="L10" i="21"/>
  <c r="L13" i="21"/>
  <c r="F19" i="21"/>
  <c r="F35" i="21"/>
  <c r="E35" i="21"/>
  <c r="L37" i="21"/>
  <c r="E6" i="22"/>
  <c r="E9" i="22"/>
  <c r="F18" i="22"/>
  <c r="A22" i="22"/>
  <c r="F24" i="22"/>
  <c r="F22" i="23"/>
  <c r="N13" i="23"/>
  <c r="E13" i="23"/>
  <c r="E14" i="23"/>
  <c r="E24" i="23"/>
  <c r="F28" i="23"/>
  <c r="E30" i="23"/>
  <c r="E31" i="23"/>
  <c r="L40" i="23"/>
  <c r="N7" i="24"/>
  <c r="F17" i="24"/>
  <c r="F21" i="24"/>
  <c r="F26" i="24"/>
  <c r="O37" i="24"/>
  <c r="E16" i="25"/>
  <c r="E33" i="25"/>
  <c r="E35" i="25"/>
  <c r="D15" i="26"/>
  <c r="F27" i="26" s="1"/>
  <c r="J23" i="26"/>
  <c r="D34" i="26"/>
  <c r="E17" i="27"/>
  <c r="M25" i="27"/>
  <c r="E27" i="27"/>
  <c r="E38" i="27"/>
  <c r="E7" i="28"/>
  <c r="E8" i="28"/>
  <c r="F19" i="28"/>
  <c r="A37" i="28"/>
  <c r="C49" i="28" s="1"/>
  <c r="E38" i="28"/>
  <c r="E7" i="29"/>
  <c r="E8" i="29"/>
  <c r="L13" i="29"/>
  <c r="F19" i="29"/>
  <c r="A28" i="29"/>
  <c r="M28" i="29"/>
  <c r="N10" i="30"/>
  <c r="L13" i="30"/>
  <c r="E6" i="31"/>
  <c r="E9" i="31"/>
  <c r="L10" i="31"/>
  <c r="F17" i="31"/>
  <c r="M25" i="31"/>
  <c r="E33" i="31"/>
  <c r="E35" i="31"/>
  <c r="E8" i="32"/>
  <c r="A10" i="32"/>
  <c r="L19" i="32"/>
  <c r="A34" i="32"/>
  <c r="C46" i="32" s="1"/>
  <c r="E35" i="32"/>
  <c r="E37" i="32"/>
  <c r="L40" i="32"/>
  <c r="L43" i="32"/>
  <c r="E13" i="33"/>
  <c r="L19" i="33"/>
  <c r="F22" i="33"/>
  <c r="O37" i="33"/>
  <c r="J6" i="34"/>
  <c r="J12" i="34"/>
  <c r="J16" i="34"/>
  <c r="K34" i="34"/>
  <c r="A10" i="35"/>
  <c r="N10" i="35"/>
  <c r="L10" i="35"/>
  <c r="L13" i="35"/>
  <c r="F19" i="35"/>
  <c r="M25" i="35"/>
  <c r="L34" i="35"/>
  <c r="L40" i="35"/>
  <c r="N7" i="36"/>
  <c r="E10" i="36"/>
  <c r="A13" i="36"/>
  <c r="E14" i="36"/>
  <c r="A16" i="36"/>
  <c r="B16" i="36" s="1"/>
  <c r="F21" i="36"/>
  <c r="O25" i="36"/>
  <c r="F26" i="36"/>
  <c r="O37" i="36"/>
  <c r="N7" i="37"/>
  <c r="F22" i="37"/>
  <c r="L43" i="37"/>
  <c r="L40" i="37"/>
  <c r="L43" i="39"/>
  <c r="L40" i="39"/>
  <c r="J19" i="40"/>
  <c r="D19" i="40"/>
  <c r="F31" i="40" s="1"/>
  <c r="L13" i="43"/>
  <c r="L37" i="44"/>
  <c r="E31" i="45"/>
  <c r="F43" i="45"/>
  <c r="E36" i="45"/>
  <c r="F22" i="48"/>
  <c r="E22" i="48"/>
  <c r="E10" i="3"/>
  <c r="E30" i="3"/>
  <c r="F42" i="3"/>
  <c r="O25" i="7"/>
  <c r="M31" i="7"/>
  <c r="M43" i="7"/>
  <c r="F20" i="9"/>
  <c r="F24" i="9"/>
  <c r="E30" i="17"/>
  <c r="F42" i="17"/>
  <c r="E8" i="19"/>
  <c r="E11" i="19"/>
  <c r="K37" i="26"/>
  <c r="M49" i="26" s="1"/>
  <c r="J36" i="26"/>
  <c r="F20" i="27"/>
  <c r="E31" i="28"/>
  <c r="F43" i="28"/>
  <c r="O40" i="29"/>
  <c r="O43" i="29"/>
  <c r="E30" i="31"/>
  <c r="F42" i="31"/>
  <c r="E8" i="33"/>
  <c r="L25" i="41"/>
  <c r="E39" i="43"/>
  <c r="E38" i="43"/>
  <c r="E11" i="46"/>
  <c r="A13" i="46"/>
  <c r="D16" i="2"/>
  <c r="D18" i="2"/>
  <c r="A7" i="3"/>
  <c r="E7" i="3"/>
  <c r="E8" i="3"/>
  <c r="L10" i="3"/>
  <c r="L13" i="3"/>
  <c r="A19" i="3"/>
  <c r="M22" i="3"/>
  <c r="A31" i="3"/>
  <c r="E33" i="3"/>
  <c r="O40" i="3"/>
  <c r="O43" i="3"/>
  <c r="L40" i="3"/>
  <c r="K7" i="4"/>
  <c r="J12" i="4"/>
  <c r="E15" i="4"/>
  <c r="J22" i="4"/>
  <c r="F43" i="4"/>
  <c r="K37" i="4"/>
  <c r="M49" i="4" s="1"/>
  <c r="J37" i="4"/>
  <c r="L13" i="5"/>
  <c r="F17" i="5"/>
  <c r="E21" i="5"/>
  <c r="A28" i="5"/>
  <c r="F33" i="5"/>
  <c r="A37" i="5"/>
  <c r="C49" i="5" s="1"/>
  <c r="E39" i="5"/>
  <c r="F17" i="6"/>
  <c r="F21" i="6"/>
  <c r="F26" i="6"/>
  <c r="E31" i="6"/>
  <c r="F43" i="6"/>
  <c r="L40" i="6"/>
  <c r="L43" i="6"/>
  <c r="N10" i="7"/>
  <c r="O10" i="7" s="1"/>
  <c r="L16" i="7"/>
  <c r="E16" i="7"/>
  <c r="E30" i="7"/>
  <c r="M34" i="7"/>
  <c r="E36" i="7"/>
  <c r="A13" i="8"/>
  <c r="B13" i="8" s="1"/>
  <c r="E13" i="8"/>
  <c r="N19" i="8"/>
  <c r="E31" i="8"/>
  <c r="F42" i="8"/>
  <c r="E34" i="8"/>
  <c r="L34" i="8"/>
  <c r="O37" i="8"/>
  <c r="E38" i="8"/>
  <c r="A16" i="9"/>
  <c r="B16" i="9" s="1"/>
  <c r="E16" i="9"/>
  <c r="N19" i="9"/>
  <c r="F21" i="9"/>
  <c r="M37" i="9"/>
  <c r="E27" i="9"/>
  <c r="F31" i="9"/>
  <c r="E33" i="9"/>
  <c r="L34" i="9"/>
  <c r="A40" i="9"/>
  <c r="C52" i="9" s="1"/>
  <c r="E40" i="9"/>
  <c r="K10" i="10"/>
  <c r="J13" i="10"/>
  <c r="K37" i="10"/>
  <c r="M49" i="10" s="1"/>
  <c r="J37" i="10"/>
  <c r="E6" i="11"/>
  <c r="N10" i="11"/>
  <c r="E15" i="11"/>
  <c r="M22" i="11"/>
  <c r="E32" i="11"/>
  <c r="F36" i="11"/>
  <c r="A7" i="12"/>
  <c r="N10" i="12"/>
  <c r="O10" i="12" s="1"/>
  <c r="N13" i="12"/>
  <c r="F18" i="12"/>
  <c r="F20" i="12"/>
  <c r="N10" i="13"/>
  <c r="O10" i="13" s="1"/>
  <c r="A19" i="13"/>
  <c r="B22" i="13" s="1"/>
  <c r="M28" i="13"/>
  <c r="E35" i="13"/>
  <c r="H18" i="14"/>
  <c r="H24" i="14"/>
  <c r="D24" i="14" s="1"/>
  <c r="H30" i="14"/>
  <c r="H34" i="14"/>
  <c r="A7" i="16"/>
  <c r="N13" i="16"/>
  <c r="O13" i="16" s="1"/>
  <c r="L13" i="16"/>
  <c r="L16" i="16"/>
  <c r="F30" i="16"/>
  <c r="F42" i="16"/>
  <c r="E13" i="17"/>
  <c r="E14" i="17"/>
  <c r="M25" i="17"/>
  <c r="A40" i="17"/>
  <c r="C52" i="17" s="1"/>
  <c r="N7" i="18"/>
  <c r="N10" i="18"/>
  <c r="E10" i="18"/>
  <c r="E16" i="18"/>
  <c r="N19" i="18"/>
  <c r="L19" i="18"/>
  <c r="F34" i="18"/>
  <c r="E24" i="18"/>
  <c r="A28" i="18"/>
  <c r="A34" i="18"/>
  <c r="C46" i="18" s="1"/>
  <c r="A37" i="18"/>
  <c r="C49" i="18" s="1"/>
  <c r="A40" i="18"/>
  <c r="C52" i="18" s="1"/>
  <c r="E39" i="18"/>
  <c r="E6" i="19"/>
  <c r="E9" i="19"/>
  <c r="E12" i="19"/>
  <c r="L16" i="19"/>
  <c r="A25" i="19"/>
  <c r="M25" i="19"/>
  <c r="F28" i="19"/>
  <c r="K40" i="20"/>
  <c r="M52" i="20" s="1"/>
  <c r="A7" i="21"/>
  <c r="E7" i="21"/>
  <c r="E8" i="21"/>
  <c r="E11" i="21"/>
  <c r="A13" i="21"/>
  <c r="E16" i="21"/>
  <c r="M19" i="21"/>
  <c r="F33" i="21"/>
  <c r="A28" i="21"/>
  <c r="A40" i="21"/>
  <c r="C52" i="21" s="1"/>
  <c r="E40" i="21"/>
  <c r="E12" i="22"/>
  <c r="L13" i="22"/>
  <c r="O37" i="22"/>
  <c r="N10" i="23"/>
  <c r="F24" i="23"/>
  <c r="O37" i="23"/>
  <c r="N10" i="24"/>
  <c r="E13" i="24"/>
  <c r="N19" i="24"/>
  <c r="F24" i="24"/>
  <c r="E6" i="25"/>
  <c r="E9" i="25"/>
  <c r="L10" i="25"/>
  <c r="E12" i="25"/>
  <c r="F19" i="25"/>
  <c r="E21" i="25"/>
  <c r="F26" i="25"/>
  <c r="E38" i="25"/>
  <c r="O40" i="25"/>
  <c r="O43" i="25"/>
  <c r="J10" i="26"/>
  <c r="E6" i="27"/>
  <c r="E9" i="27"/>
  <c r="L10" i="27"/>
  <c r="N19" i="27"/>
  <c r="M19" i="27"/>
  <c r="F22" i="27"/>
  <c r="E30" i="27"/>
  <c r="F42" i="27"/>
  <c r="E32" i="27"/>
  <c r="E6" i="28"/>
  <c r="O10" i="28"/>
  <c r="N13" i="28"/>
  <c r="O13" i="28" s="1"/>
  <c r="F18" i="28"/>
  <c r="L19" i="28"/>
  <c r="E35" i="28"/>
  <c r="E37" i="28"/>
  <c r="L40" i="28"/>
  <c r="L43" i="28"/>
  <c r="N7" i="29"/>
  <c r="E11" i="29"/>
  <c r="A13" i="29"/>
  <c r="N19" i="29"/>
  <c r="O22" i="29" s="1"/>
  <c r="M19" i="29"/>
  <c r="F22" i="29"/>
  <c r="O28" i="29"/>
  <c r="L16" i="30"/>
  <c r="L16" i="31"/>
  <c r="M28" i="31"/>
  <c r="E38" i="31"/>
  <c r="N7" i="32"/>
  <c r="N10" i="32"/>
  <c r="E10" i="32"/>
  <c r="N13" i="32"/>
  <c r="O16" i="32" s="1"/>
  <c r="F18" i="32"/>
  <c r="M19" i="32"/>
  <c r="F24" i="32"/>
  <c r="A28" i="32"/>
  <c r="E30" i="32"/>
  <c r="E34" i="32"/>
  <c r="L37" i="32"/>
  <c r="E9" i="33"/>
  <c r="E12" i="33"/>
  <c r="E15" i="33"/>
  <c r="L16" i="33"/>
  <c r="A22" i="33"/>
  <c r="M22" i="33"/>
  <c r="F25" i="33"/>
  <c r="O31" i="33"/>
  <c r="A34" i="33"/>
  <c r="C46" i="33" s="1"/>
  <c r="J5" i="34"/>
  <c r="J7" i="34"/>
  <c r="D13" i="34"/>
  <c r="E13" i="34" s="1"/>
  <c r="K13" i="34"/>
  <c r="J14" i="34"/>
  <c r="J19" i="34"/>
  <c r="J24" i="34"/>
  <c r="J32" i="34"/>
  <c r="J35" i="34"/>
  <c r="K40" i="34"/>
  <c r="M52" i="34" s="1"/>
  <c r="A7" i="35"/>
  <c r="E7" i="35"/>
  <c r="E8" i="35"/>
  <c r="E11" i="35"/>
  <c r="A13" i="35"/>
  <c r="A16" i="35"/>
  <c r="N19" i="35"/>
  <c r="O22" i="35" s="1"/>
  <c r="M19" i="35"/>
  <c r="L31" i="35"/>
  <c r="N10" i="36"/>
  <c r="N16" i="36"/>
  <c r="O16" i="36" s="1"/>
  <c r="N19" i="36"/>
  <c r="F24" i="36"/>
  <c r="E6" i="37"/>
  <c r="K7" i="40"/>
  <c r="E17" i="44"/>
  <c r="F22" i="44"/>
  <c r="E22" i="44"/>
  <c r="E8" i="45"/>
  <c r="A10" i="45"/>
  <c r="L16" i="45"/>
  <c r="A31" i="45"/>
  <c r="C43" i="45" s="1"/>
  <c r="E12" i="46"/>
  <c r="D16" i="47"/>
  <c r="J16" i="47"/>
  <c r="O22" i="50"/>
  <c r="D35" i="4"/>
  <c r="F47" i="4" s="1"/>
  <c r="J35" i="4"/>
  <c r="O13" i="5"/>
  <c r="F25" i="5"/>
  <c r="F27" i="6"/>
  <c r="K13" i="10"/>
  <c r="J35" i="10"/>
  <c r="L10" i="17"/>
  <c r="L13" i="18"/>
  <c r="L40" i="21"/>
  <c r="L43" i="21"/>
  <c r="F22" i="22"/>
  <c r="L40" i="27"/>
  <c r="L43" i="27"/>
  <c r="E39" i="28"/>
  <c r="E11" i="33"/>
  <c r="D5" i="40"/>
  <c r="J5" i="40"/>
  <c r="F42" i="43"/>
  <c r="E30" i="43"/>
  <c r="J19" i="47"/>
  <c r="D19" i="47"/>
  <c r="L13" i="48"/>
  <c r="D8" i="1"/>
  <c r="D10" i="1"/>
  <c r="D13" i="1"/>
  <c r="D14" i="1"/>
  <c r="A16" i="1"/>
  <c r="A7" i="2"/>
  <c r="D12" i="2"/>
  <c r="D15" i="2"/>
  <c r="E11" i="3"/>
  <c r="A13" i="3"/>
  <c r="B13" i="3" s="1"/>
  <c r="F19" i="3"/>
  <c r="F25" i="3"/>
  <c r="F27" i="3"/>
  <c r="M31" i="3"/>
  <c r="J8" i="4"/>
  <c r="K10" i="4"/>
  <c r="J13" i="4"/>
  <c r="J24" i="4"/>
  <c r="D30" i="4"/>
  <c r="F42" i="4" s="1"/>
  <c r="K31" i="4"/>
  <c r="M43" i="4" s="1"/>
  <c r="J31" i="4"/>
  <c r="J36" i="4"/>
  <c r="D39" i="4"/>
  <c r="F51" i="4" s="1"/>
  <c r="E10" i="5"/>
  <c r="O19" i="5"/>
  <c r="F22" i="5"/>
  <c r="E24" i="5"/>
  <c r="E13" i="6"/>
  <c r="N16" i="6"/>
  <c r="M19" i="6"/>
  <c r="F24" i="6"/>
  <c r="F29" i="6"/>
  <c r="A7" i="7"/>
  <c r="C19" i="7" s="1"/>
  <c r="L10" i="7"/>
  <c r="M19" i="7"/>
  <c r="M22" i="7"/>
  <c r="F26" i="7"/>
  <c r="M28" i="7"/>
  <c r="E32" i="7"/>
  <c r="F43" i="7"/>
  <c r="N7" i="8"/>
  <c r="N10" i="8"/>
  <c r="M22" i="8"/>
  <c r="E30" i="8"/>
  <c r="E33" i="8"/>
  <c r="E36" i="8"/>
  <c r="N13" i="9"/>
  <c r="F18" i="9"/>
  <c r="F22" i="9"/>
  <c r="L25" i="9"/>
  <c r="F35" i="9"/>
  <c r="F37" i="9"/>
  <c r="J7" i="10"/>
  <c r="J24" i="10"/>
  <c r="J26" i="10"/>
  <c r="J28" i="10"/>
  <c r="D30" i="10"/>
  <c r="F42" i="10" s="1"/>
  <c r="K31" i="10"/>
  <c r="J31" i="10"/>
  <c r="J36" i="10"/>
  <c r="K40" i="10"/>
  <c r="M52" i="10" s="1"/>
  <c r="N7" i="11"/>
  <c r="E8" i="11"/>
  <c r="A10" i="11"/>
  <c r="E17" i="11"/>
  <c r="F19" i="11"/>
  <c r="F21" i="11"/>
  <c r="L25" i="11"/>
  <c r="L40" i="11"/>
  <c r="E8" i="12"/>
  <c r="A13" i="12"/>
  <c r="L16" i="12"/>
  <c r="E6" i="13"/>
  <c r="E12" i="13"/>
  <c r="M25" i="13"/>
  <c r="E15" i="13"/>
  <c r="F17" i="13"/>
  <c r="H5" i="14"/>
  <c r="H14" i="14"/>
  <c r="J10" i="15"/>
  <c r="J13" i="15"/>
  <c r="J29" i="15"/>
  <c r="J32" i="15"/>
  <c r="K34" i="15"/>
  <c r="M46" i="15" s="1"/>
  <c r="J34" i="15"/>
  <c r="J37" i="15"/>
  <c r="I38" i="14"/>
  <c r="E14" i="16"/>
  <c r="A16" i="16"/>
  <c r="F17" i="16"/>
  <c r="F21" i="16"/>
  <c r="O37" i="16"/>
  <c r="E16" i="17"/>
  <c r="E17" i="17"/>
  <c r="F19" i="17"/>
  <c r="F22" i="17"/>
  <c r="F27" i="17"/>
  <c r="E29" i="17"/>
  <c r="E39" i="17"/>
  <c r="E6" i="18"/>
  <c r="E9" i="18"/>
  <c r="F18" i="18"/>
  <c r="F37" i="18"/>
  <c r="M28" i="18"/>
  <c r="E30" i="18"/>
  <c r="E32" i="18"/>
  <c r="E35" i="18"/>
  <c r="E38" i="18"/>
  <c r="A10" i="19"/>
  <c r="L10" i="19"/>
  <c r="L13" i="19"/>
  <c r="F19" i="19"/>
  <c r="L28" i="19"/>
  <c r="J6" i="20"/>
  <c r="K7" i="20"/>
  <c r="J9" i="20"/>
  <c r="J11" i="20"/>
  <c r="K13" i="20"/>
  <c r="K16" i="20"/>
  <c r="J19" i="20"/>
  <c r="J24" i="20"/>
  <c r="J28" i="20"/>
  <c r="D30" i="20"/>
  <c r="F42" i="20" s="1"/>
  <c r="J31" i="20"/>
  <c r="J32" i="20"/>
  <c r="D34" i="20"/>
  <c r="D37" i="20"/>
  <c r="F49" i="20" s="1"/>
  <c r="D40" i="20"/>
  <c r="F52" i="20" s="1"/>
  <c r="E13" i="21"/>
  <c r="L19" i="21"/>
  <c r="E25" i="21"/>
  <c r="M40" i="21"/>
  <c r="E33" i="21"/>
  <c r="L34" i="21"/>
  <c r="E37" i="21"/>
  <c r="E38" i="21"/>
  <c r="O40" i="21"/>
  <c r="O43" i="21"/>
  <c r="E8" i="22"/>
  <c r="A10" i="22"/>
  <c r="E22" i="22"/>
  <c r="L10" i="23"/>
  <c r="E15" i="23"/>
  <c r="F17" i="23"/>
  <c r="F19" i="23"/>
  <c r="M28" i="23"/>
  <c r="F18" i="24"/>
  <c r="F27" i="24"/>
  <c r="M19" i="25"/>
  <c r="M25" i="25"/>
  <c r="A31" i="25"/>
  <c r="C43" i="25" s="1"/>
  <c r="O34" i="25"/>
  <c r="D6" i="26"/>
  <c r="E7" i="26" s="1"/>
  <c r="D10" i="26"/>
  <c r="J19" i="26"/>
  <c r="J27" i="26"/>
  <c r="D29" i="26"/>
  <c r="K31" i="26"/>
  <c r="J33" i="26"/>
  <c r="J37" i="26"/>
  <c r="D39" i="26"/>
  <c r="A16" i="27"/>
  <c r="L16" i="27"/>
  <c r="E18" i="27"/>
  <c r="F38" i="27"/>
  <c r="E35" i="27"/>
  <c r="O37" i="27"/>
  <c r="E9" i="28"/>
  <c r="E12" i="28"/>
  <c r="L13" i="28"/>
  <c r="F22" i="28"/>
  <c r="E30" i="28"/>
  <c r="E32" i="28"/>
  <c r="L37" i="28"/>
  <c r="E9" i="29"/>
  <c r="E13" i="29"/>
  <c r="M22" i="29"/>
  <c r="F25" i="29"/>
  <c r="N13" i="31"/>
  <c r="O16" i="31" s="1"/>
  <c r="E13" i="31"/>
  <c r="E14" i="31"/>
  <c r="E17" i="31"/>
  <c r="E18" i="31"/>
  <c r="L19" i="31"/>
  <c r="F25" i="31"/>
  <c r="E29" i="31"/>
  <c r="E6" i="32"/>
  <c r="E9" i="32"/>
  <c r="E12" i="32"/>
  <c r="L13" i="32"/>
  <c r="E31" i="32"/>
  <c r="F43" i="32"/>
  <c r="L34" i="32"/>
  <c r="A40" i="32"/>
  <c r="C52" i="32" s="1"/>
  <c r="E39" i="32"/>
  <c r="A10" i="33"/>
  <c r="L10" i="33"/>
  <c r="L13" i="33"/>
  <c r="F19" i="33"/>
  <c r="M25" i="33"/>
  <c r="J9" i="34"/>
  <c r="D11" i="34"/>
  <c r="D15" i="34"/>
  <c r="E16" i="34" s="1"/>
  <c r="K16" i="34"/>
  <c r="J23" i="34"/>
  <c r="J26" i="34"/>
  <c r="J28" i="34"/>
  <c r="D30" i="34"/>
  <c r="F42" i="34" s="1"/>
  <c r="J31" i="34"/>
  <c r="J34" i="34"/>
  <c r="D37" i="34"/>
  <c r="D40" i="34"/>
  <c r="F52" i="34" s="1"/>
  <c r="N13" i="35"/>
  <c r="E13" i="35"/>
  <c r="L19" i="35"/>
  <c r="F22" i="35"/>
  <c r="O37" i="35"/>
  <c r="E6" i="36"/>
  <c r="F30" i="36"/>
  <c r="F27" i="36"/>
  <c r="L37" i="39"/>
  <c r="L34" i="39"/>
  <c r="K16" i="40"/>
  <c r="D16" i="40"/>
  <c r="J16" i="40"/>
  <c r="D30" i="40"/>
  <c r="F42" i="40" s="1"/>
  <c r="J30" i="40"/>
  <c r="E9" i="41"/>
  <c r="E10" i="41"/>
  <c r="L43" i="41"/>
  <c r="L40" i="41"/>
  <c r="F24" i="42"/>
  <c r="E24" i="42"/>
  <c r="L13" i="45"/>
  <c r="M19" i="46"/>
  <c r="F38" i="46"/>
  <c r="F26" i="46"/>
  <c r="L43" i="46"/>
  <c r="L40" i="46"/>
  <c r="A34" i="54"/>
  <c r="C46" i="54" s="1"/>
  <c r="F28" i="48"/>
  <c r="E8" i="49"/>
  <c r="E13" i="50"/>
  <c r="L34" i="50"/>
  <c r="L16" i="52"/>
  <c r="F18" i="52"/>
  <c r="L10" i="53"/>
  <c r="L13" i="53"/>
  <c r="E40" i="54"/>
  <c r="E7" i="55"/>
  <c r="F22" i="55"/>
  <c r="E7" i="56"/>
  <c r="F22" i="56"/>
  <c r="F24" i="56"/>
  <c r="E37" i="56"/>
  <c r="O40" i="56"/>
  <c r="D9" i="57"/>
  <c r="D12" i="57"/>
  <c r="E12" i="57" s="1"/>
  <c r="D14" i="57"/>
  <c r="D15" i="57"/>
  <c r="E16" i="57" s="1"/>
  <c r="K16" i="57"/>
  <c r="N10" i="58"/>
  <c r="L10" i="58"/>
  <c r="L13" i="58"/>
  <c r="F17" i="58"/>
  <c r="F19" i="58"/>
  <c r="F21" i="58"/>
  <c r="F26" i="58"/>
  <c r="M28" i="58"/>
  <c r="N10" i="59"/>
  <c r="M19" i="59"/>
  <c r="F22" i="59"/>
  <c r="F24" i="59"/>
  <c r="E12" i="60"/>
  <c r="E15" i="60"/>
  <c r="F18" i="60"/>
  <c r="F20" i="60"/>
  <c r="M22" i="60"/>
  <c r="F25" i="60"/>
  <c r="F27" i="60"/>
  <c r="A7" i="61"/>
  <c r="B10" i="61" s="1"/>
  <c r="N13" i="61"/>
  <c r="L13" i="61"/>
  <c r="L16" i="61"/>
  <c r="F23" i="61"/>
  <c r="M25" i="61"/>
  <c r="F28" i="61"/>
  <c r="E14" i="62"/>
  <c r="A16" i="62"/>
  <c r="F17" i="62"/>
  <c r="F19" i="62"/>
  <c r="F21" i="62"/>
  <c r="F26" i="62"/>
  <c r="M28" i="62"/>
  <c r="N16" i="63"/>
  <c r="O19" i="63" s="1"/>
  <c r="L16" i="63"/>
  <c r="F28" i="63"/>
  <c r="E30" i="63"/>
  <c r="F42" i="63"/>
  <c r="E32" i="63"/>
  <c r="M34" i="63"/>
  <c r="K7" i="64"/>
  <c r="J12" i="64"/>
  <c r="J15" i="64"/>
  <c r="D17" i="64"/>
  <c r="F25" i="64"/>
  <c r="E6" i="65"/>
  <c r="E9" i="65"/>
  <c r="L10" i="65"/>
  <c r="E17" i="65"/>
  <c r="F19" i="65"/>
  <c r="F22" i="65"/>
  <c r="M25" i="65"/>
  <c r="E35" i="65"/>
  <c r="O37" i="65"/>
  <c r="L10" i="66"/>
  <c r="E16" i="66"/>
  <c r="L25" i="66"/>
  <c r="L31" i="66"/>
  <c r="M43" i="66"/>
  <c r="L34" i="66"/>
  <c r="E39" i="66"/>
  <c r="J6" i="67"/>
  <c r="K10" i="67"/>
  <c r="F17" i="67"/>
  <c r="K31" i="67"/>
  <c r="J31" i="67"/>
  <c r="K34" i="67"/>
  <c r="M46" i="67" s="1"/>
  <c r="J34" i="67"/>
  <c r="E7" i="68"/>
  <c r="E10" i="68"/>
  <c r="N13" i="68"/>
  <c r="M22" i="68"/>
  <c r="F27" i="68"/>
  <c r="L34" i="68"/>
  <c r="L37" i="68"/>
  <c r="E6" i="69"/>
  <c r="E9" i="69"/>
  <c r="E12" i="69"/>
  <c r="E16" i="69"/>
  <c r="L16" i="69"/>
  <c r="F23" i="69"/>
  <c r="M25" i="69"/>
  <c r="F28" i="69"/>
  <c r="L40" i="69"/>
  <c r="K10" i="70"/>
  <c r="J29" i="70"/>
  <c r="E16" i="71"/>
  <c r="F24" i="71"/>
  <c r="E30" i="71"/>
  <c r="E13" i="72"/>
  <c r="O25" i="72"/>
  <c r="F27" i="72"/>
  <c r="M34" i="72"/>
  <c r="E39" i="72"/>
  <c r="E7" i="73"/>
  <c r="E10" i="73"/>
  <c r="E31" i="73"/>
  <c r="F43" i="73"/>
  <c r="E32" i="73"/>
  <c r="F37" i="73"/>
  <c r="E7" i="74"/>
  <c r="E8" i="74"/>
  <c r="L13" i="74"/>
  <c r="F19" i="74"/>
  <c r="M28" i="74"/>
  <c r="F37" i="74"/>
  <c r="L40" i="74"/>
  <c r="A13" i="75"/>
  <c r="L13" i="75"/>
  <c r="F18" i="75"/>
  <c r="F23" i="75"/>
  <c r="F30" i="75"/>
  <c r="B13" i="76"/>
  <c r="L13" i="76"/>
  <c r="L16" i="76"/>
  <c r="F23" i="76"/>
  <c r="F30" i="76"/>
  <c r="F42" i="76"/>
  <c r="N13" i="77"/>
  <c r="E14" i="77"/>
  <c r="E33" i="77"/>
  <c r="E35" i="77"/>
  <c r="E15" i="78"/>
  <c r="E16" i="78"/>
  <c r="M28" i="78"/>
  <c r="E30" i="78"/>
  <c r="E34" i="78"/>
  <c r="E35" i="78"/>
  <c r="E37" i="78"/>
  <c r="L40" i="78"/>
  <c r="L43" i="78"/>
  <c r="N7" i="79"/>
  <c r="E13" i="79"/>
  <c r="M22" i="79"/>
  <c r="F25" i="79"/>
  <c r="E15" i="37"/>
  <c r="E18" i="37"/>
  <c r="L22" i="37"/>
  <c r="F28" i="37"/>
  <c r="E30" i="37"/>
  <c r="F42" i="37"/>
  <c r="E32" i="37"/>
  <c r="E38" i="37"/>
  <c r="L13" i="38"/>
  <c r="A22" i="38"/>
  <c r="E31" i="38"/>
  <c r="F43" i="38"/>
  <c r="L34" i="38"/>
  <c r="A40" i="38"/>
  <c r="C52" i="38" s="1"/>
  <c r="N10" i="39"/>
  <c r="L10" i="39"/>
  <c r="M25" i="39"/>
  <c r="N16" i="39"/>
  <c r="F22" i="39"/>
  <c r="M40" i="39"/>
  <c r="J6" i="40"/>
  <c r="F18" i="40"/>
  <c r="D32" i="40"/>
  <c r="J32" i="40"/>
  <c r="L10" i="41"/>
  <c r="M40" i="41"/>
  <c r="F18" i="42"/>
  <c r="F27" i="42"/>
  <c r="O37" i="42"/>
  <c r="N10" i="43"/>
  <c r="E17" i="43"/>
  <c r="L10" i="44"/>
  <c r="M19" i="44"/>
  <c r="M28" i="44"/>
  <c r="E33" i="44"/>
  <c r="E38" i="44"/>
  <c r="N10" i="45"/>
  <c r="O10" i="45" s="1"/>
  <c r="L19" i="45"/>
  <c r="F27" i="45"/>
  <c r="N13" i="46"/>
  <c r="L16" i="46"/>
  <c r="E20" i="46"/>
  <c r="M22" i="46"/>
  <c r="E39" i="46"/>
  <c r="J10" i="47"/>
  <c r="K13" i="47"/>
  <c r="J14" i="47"/>
  <c r="J34" i="47"/>
  <c r="J37" i="47"/>
  <c r="N10" i="48"/>
  <c r="E11" i="48"/>
  <c r="M19" i="48"/>
  <c r="M28" i="48"/>
  <c r="E33" i="48"/>
  <c r="L34" i="48"/>
  <c r="E38" i="48"/>
  <c r="E6" i="49"/>
  <c r="N10" i="49"/>
  <c r="O13" i="49" s="1"/>
  <c r="A10" i="49"/>
  <c r="L13" i="49"/>
  <c r="E16" i="49"/>
  <c r="F17" i="49"/>
  <c r="F21" i="49"/>
  <c r="F23" i="49"/>
  <c r="E30" i="49"/>
  <c r="E32" i="49"/>
  <c r="E38" i="49"/>
  <c r="E9" i="50"/>
  <c r="L10" i="50"/>
  <c r="E12" i="50"/>
  <c r="E14" i="50"/>
  <c r="E17" i="50"/>
  <c r="E20" i="50"/>
  <c r="M22" i="50"/>
  <c r="F23" i="50"/>
  <c r="E27" i="50"/>
  <c r="E29" i="50"/>
  <c r="L31" i="50"/>
  <c r="E34" i="50"/>
  <c r="M37" i="50"/>
  <c r="F38" i="50"/>
  <c r="F40" i="50"/>
  <c r="L40" i="50"/>
  <c r="J5" i="51"/>
  <c r="J10" i="51"/>
  <c r="K31" i="51"/>
  <c r="J30" i="51"/>
  <c r="K40" i="51"/>
  <c r="M52" i="51" s="1"/>
  <c r="A16" i="52"/>
  <c r="E17" i="52"/>
  <c r="F27" i="52"/>
  <c r="E31" i="52"/>
  <c r="E38" i="52"/>
  <c r="E40" i="52"/>
  <c r="E12" i="53"/>
  <c r="E13" i="53"/>
  <c r="A16" i="53"/>
  <c r="L16" i="53"/>
  <c r="F25" i="53"/>
  <c r="F26" i="53"/>
  <c r="E33" i="54"/>
  <c r="E35" i="54"/>
  <c r="K40" i="54"/>
  <c r="M52" i="54" s="1"/>
  <c r="E12" i="55"/>
  <c r="E16" i="55"/>
  <c r="F18" i="55"/>
  <c r="F20" i="55"/>
  <c r="M22" i="55"/>
  <c r="F25" i="55"/>
  <c r="F27" i="55"/>
  <c r="E32" i="55"/>
  <c r="E35" i="55"/>
  <c r="E12" i="56"/>
  <c r="F18" i="56"/>
  <c r="F20" i="56"/>
  <c r="F25" i="56"/>
  <c r="F27" i="56"/>
  <c r="J5" i="57"/>
  <c r="K7" i="57"/>
  <c r="F18" i="57"/>
  <c r="D20" i="57"/>
  <c r="J29" i="57"/>
  <c r="J35" i="57"/>
  <c r="D38" i="57"/>
  <c r="E8" i="58"/>
  <c r="E11" i="58"/>
  <c r="A13" i="58"/>
  <c r="M19" i="58"/>
  <c r="F22" i="58"/>
  <c r="F24" i="58"/>
  <c r="L37" i="58"/>
  <c r="E12" i="59"/>
  <c r="F18" i="59"/>
  <c r="F20" i="59"/>
  <c r="M22" i="59"/>
  <c r="F25" i="59"/>
  <c r="F27" i="59"/>
  <c r="N13" i="60"/>
  <c r="L13" i="60"/>
  <c r="L16" i="60"/>
  <c r="F23" i="60"/>
  <c r="M25" i="60"/>
  <c r="F28" i="60"/>
  <c r="F30" i="60"/>
  <c r="F42" i="60"/>
  <c r="E10" i="61"/>
  <c r="E14" i="61"/>
  <c r="A16" i="61"/>
  <c r="F17" i="61"/>
  <c r="F19" i="61"/>
  <c r="F21" i="61"/>
  <c r="F26" i="61"/>
  <c r="M28" i="61"/>
  <c r="M19" i="62"/>
  <c r="F22" i="62"/>
  <c r="F24" i="62"/>
  <c r="F29" i="62"/>
  <c r="E6" i="63"/>
  <c r="E9" i="63"/>
  <c r="L10" i="63"/>
  <c r="E17" i="63"/>
  <c r="F19" i="63"/>
  <c r="F22" i="63"/>
  <c r="M25" i="63"/>
  <c r="E33" i="63"/>
  <c r="E35" i="63"/>
  <c r="O37" i="63"/>
  <c r="J6" i="64"/>
  <c r="F21" i="64"/>
  <c r="D33" i="64"/>
  <c r="F45" i="64" s="1"/>
  <c r="K34" i="64"/>
  <c r="M46" i="64" s="1"/>
  <c r="J34" i="64"/>
  <c r="D39" i="64"/>
  <c r="K40" i="64"/>
  <c r="M52" i="64" s="1"/>
  <c r="E13" i="65"/>
  <c r="M19" i="65"/>
  <c r="F24" i="65"/>
  <c r="M28" i="65"/>
  <c r="E36" i="65"/>
  <c r="A10" i="66"/>
  <c r="B10" i="66" s="1"/>
  <c r="E13" i="66"/>
  <c r="F24" i="66"/>
  <c r="F30" i="66"/>
  <c r="F42" i="66"/>
  <c r="E38" i="66"/>
  <c r="K7" i="67"/>
  <c r="J26" i="67"/>
  <c r="J29" i="67"/>
  <c r="D33" i="67"/>
  <c r="F45" i="67" s="1"/>
  <c r="D36" i="67"/>
  <c r="A37" i="67" s="1"/>
  <c r="C49" i="67" s="1"/>
  <c r="E6" i="68"/>
  <c r="E9" i="68"/>
  <c r="L13" i="68"/>
  <c r="F21" i="68"/>
  <c r="F33" i="68"/>
  <c r="E39" i="68"/>
  <c r="N10" i="69"/>
  <c r="O10" i="69" s="1"/>
  <c r="L10" i="69"/>
  <c r="L13" i="69"/>
  <c r="F17" i="69"/>
  <c r="F19" i="69"/>
  <c r="F21" i="69"/>
  <c r="F26" i="69"/>
  <c r="M28" i="69"/>
  <c r="F17" i="70"/>
  <c r="D31" i="70"/>
  <c r="F43" i="70" s="1"/>
  <c r="J31" i="70"/>
  <c r="K34" i="70"/>
  <c r="J34" i="70"/>
  <c r="E8" i="71"/>
  <c r="A10" i="71"/>
  <c r="B10" i="71" s="1"/>
  <c r="F27" i="71"/>
  <c r="E15" i="72"/>
  <c r="M25" i="72"/>
  <c r="F28" i="72"/>
  <c r="E30" i="72"/>
  <c r="F42" i="72"/>
  <c r="E32" i="72"/>
  <c r="O37" i="72"/>
  <c r="F39" i="72"/>
  <c r="E6" i="73"/>
  <c r="E9" i="73"/>
  <c r="E12" i="73"/>
  <c r="L13" i="73"/>
  <c r="F24" i="73"/>
  <c r="L31" i="73"/>
  <c r="M43" i="73"/>
  <c r="L34" i="73"/>
  <c r="M40" i="73"/>
  <c r="A13" i="74"/>
  <c r="F22" i="74"/>
  <c r="F31" i="74"/>
  <c r="F43" i="74"/>
  <c r="E7" i="75"/>
  <c r="F27" i="75"/>
  <c r="E11" i="76"/>
  <c r="E14" i="76"/>
  <c r="A16" i="76"/>
  <c r="B16" i="76" s="1"/>
  <c r="F17" i="76"/>
  <c r="F26" i="76"/>
  <c r="E16" i="77"/>
  <c r="F19" i="77"/>
  <c r="E29" i="77"/>
  <c r="F34" i="77"/>
  <c r="F35" i="77"/>
  <c r="M37" i="77"/>
  <c r="E8" i="78"/>
  <c r="A10" i="78"/>
  <c r="E31" i="78"/>
  <c r="F43" i="78"/>
  <c r="L37" i="78"/>
  <c r="E9" i="79"/>
  <c r="L16" i="79"/>
  <c r="M25" i="79"/>
  <c r="E9" i="37"/>
  <c r="L10" i="37"/>
  <c r="N16" i="37"/>
  <c r="L16" i="37"/>
  <c r="M28" i="37"/>
  <c r="A7" i="38"/>
  <c r="N13" i="38"/>
  <c r="E16" i="38"/>
  <c r="E18" i="38"/>
  <c r="E19" i="38"/>
  <c r="F39" i="38"/>
  <c r="E38" i="38"/>
  <c r="E40" i="38"/>
  <c r="A7" i="39"/>
  <c r="E7" i="39"/>
  <c r="E11" i="39"/>
  <c r="A13" i="39"/>
  <c r="N19" i="39"/>
  <c r="L19" i="39"/>
  <c r="F37" i="39"/>
  <c r="L28" i="39"/>
  <c r="J15" i="40"/>
  <c r="J25" i="40"/>
  <c r="J27" i="40"/>
  <c r="J29" i="40"/>
  <c r="J34" i="40"/>
  <c r="J37" i="40"/>
  <c r="A7" i="41"/>
  <c r="E7" i="41"/>
  <c r="E8" i="41"/>
  <c r="M25" i="41"/>
  <c r="N16" i="41"/>
  <c r="O16" i="41" s="1"/>
  <c r="F22" i="41"/>
  <c r="E14" i="42"/>
  <c r="A16" i="42"/>
  <c r="F23" i="42"/>
  <c r="A7" i="43"/>
  <c r="A10" i="43"/>
  <c r="N13" i="43"/>
  <c r="E16" i="43"/>
  <c r="N19" i="43"/>
  <c r="O22" i="43" s="1"/>
  <c r="M19" i="43"/>
  <c r="E27" i="43"/>
  <c r="E31" i="43"/>
  <c r="F43" i="43"/>
  <c r="E37" i="43"/>
  <c r="N10" i="44"/>
  <c r="O13" i="44" s="1"/>
  <c r="E11" i="44"/>
  <c r="E15" i="44"/>
  <c r="L16" i="44"/>
  <c r="M22" i="44"/>
  <c r="E39" i="44"/>
  <c r="L40" i="44"/>
  <c r="E10" i="45"/>
  <c r="A13" i="45"/>
  <c r="E14" i="45"/>
  <c r="F18" i="45"/>
  <c r="A25" i="45"/>
  <c r="E40" i="45"/>
  <c r="E13" i="46"/>
  <c r="M25" i="46"/>
  <c r="E35" i="46"/>
  <c r="N7" i="48"/>
  <c r="A10" i="48"/>
  <c r="N13" i="48"/>
  <c r="A13" i="48"/>
  <c r="L16" i="48"/>
  <c r="E20" i="48"/>
  <c r="M22" i="48"/>
  <c r="F26" i="48"/>
  <c r="O34" i="48"/>
  <c r="E39" i="48"/>
  <c r="L40" i="48"/>
  <c r="E10" i="49"/>
  <c r="A13" i="49"/>
  <c r="E21" i="49"/>
  <c r="E27" i="49"/>
  <c r="E31" i="49"/>
  <c r="F43" i="49"/>
  <c r="E37" i="49"/>
  <c r="N10" i="50"/>
  <c r="E11" i="50"/>
  <c r="F20" i="50"/>
  <c r="F22" i="50"/>
  <c r="L22" i="50"/>
  <c r="E26" i="50"/>
  <c r="M28" i="50"/>
  <c r="F29" i="50"/>
  <c r="F31" i="50"/>
  <c r="E33" i="50"/>
  <c r="E35" i="50"/>
  <c r="L37" i="50"/>
  <c r="J8" i="51"/>
  <c r="J17" i="51"/>
  <c r="K25" i="51"/>
  <c r="J27" i="51"/>
  <c r="J32" i="51"/>
  <c r="K37" i="51"/>
  <c r="M49" i="51" s="1"/>
  <c r="E10" i="52"/>
  <c r="N13" i="52"/>
  <c r="E13" i="52"/>
  <c r="N19" i="52"/>
  <c r="O22" i="52" s="1"/>
  <c r="F19" i="52"/>
  <c r="E21" i="52"/>
  <c r="F28" i="52"/>
  <c r="E35" i="52"/>
  <c r="E14" i="53"/>
  <c r="E31" i="53"/>
  <c r="A34" i="53"/>
  <c r="C46" i="53" s="1"/>
  <c r="E38" i="53"/>
  <c r="J7" i="54"/>
  <c r="J9" i="54"/>
  <c r="J13" i="54"/>
  <c r="J26" i="54"/>
  <c r="J30" i="54"/>
  <c r="J33" i="54"/>
  <c r="J35" i="54"/>
  <c r="A7" i="55"/>
  <c r="N13" i="55"/>
  <c r="L13" i="55"/>
  <c r="L16" i="55"/>
  <c r="F23" i="55"/>
  <c r="M25" i="55"/>
  <c r="F28" i="55"/>
  <c r="E31" i="55"/>
  <c r="F43" i="55"/>
  <c r="L34" i="55"/>
  <c r="E36" i="55"/>
  <c r="A7" i="56"/>
  <c r="N13" i="56"/>
  <c r="L13" i="56"/>
  <c r="L16" i="56"/>
  <c r="F23" i="56"/>
  <c r="F28" i="56"/>
  <c r="E31" i="56"/>
  <c r="F43" i="56"/>
  <c r="O37" i="56"/>
  <c r="E6" i="57"/>
  <c r="E7" i="57"/>
  <c r="E13" i="58"/>
  <c r="F18" i="58"/>
  <c r="F20" i="58"/>
  <c r="M22" i="58"/>
  <c r="F25" i="58"/>
  <c r="F27" i="58"/>
  <c r="A7" i="59"/>
  <c r="L13" i="59"/>
  <c r="L16" i="59"/>
  <c r="F23" i="59"/>
  <c r="M25" i="59"/>
  <c r="F28" i="59"/>
  <c r="E14" i="60"/>
  <c r="A16" i="60"/>
  <c r="F17" i="60"/>
  <c r="F19" i="60"/>
  <c r="F21" i="60"/>
  <c r="F26" i="60"/>
  <c r="M28" i="60"/>
  <c r="O37" i="60"/>
  <c r="M19" i="61"/>
  <c r="F22" i="61"/>
  <c r="F24" i="61"/>
  <c r="E12" i="62"/>
  <c r="E15" i="62"/>
  <c r="F18" i="62"/>
  <c r="F20" i="62"/>
  <c r="M22" i="62"/>
  <c r="F25" i="62"/>
  <c r="F27" i="62"/>
  <c r="E13" i="63"/>
  <c r="M19" i="63"/>
  <c r="F24" i="63"/>
  <c r="M28" i="63"/>
  <c r="K10" i="64"/>
  <c r="J11" i="64"/>
  <c r="K16" i="64"/>
  <c r="E20" i="65"/>
  <c r="M22" i="65"/>
  <c r="F25" i="65"/>
  <c r="E38" i="65"/>
  <c r="E10" i="66"/>
  <c r="N13" i="66"/>
  <c r="M22" i="66"/>
  <c r="E30" i="66"/>
  <c r="E32" i="66"/>
  <c r="E34" i="66"/>
  <c r="E35" i="66"/>
  <c r="E37" i="66"/>
  <c r="L40" i="66"/>
  <c r="L43" i="66"/>
  <c r="D24" i="67"/>
  <c r="E25" i="67" s="1"/>
  <c r="K37" i="67"/>
  <c r="M49" i="67" s="1"/>
  <c r="J37" i="67"/>
  <c r="K40" i="67"/>
  <c r="M52" i="67" s="1"/>
  <c r="L10" i="68"/>
  <c r="L19" i="68"/>
  <c r="E22" i="68"/>
  <c r="E30" i="68"/>
  <c r="E33" i="68"/>
  <c r="E35" i="68"/>
  <c r="E37" i="68"/>
  <c r="E38" i="68"/>
  <c r="E8" i="69"/>
  <c r="E11" i="69"/>
  <c r="A13" i="69"/>
  <c r="M19" i="69"/>
  <c r="F22" i="69"/>
  <c r="F24" i="69"/>
  <c r="K7" i="70"/>
  <c r="J12" i="70"/>
  <c r="F42" i="70"/>
  <c r="D37" i="70"/>
  <c r="J37" i="70"/>
  <c r="K40" i="70"/>
  <c r="M52" i="70" s="1"/>
  <c r="E10" i="71"/>
  <c r="F22" i="71"/>
  <c r="L25" i="71"/>
  <c r="O10" i="72"/>
  <c r="L16" i="72"/>
  <c r="M19" i="72"/>
  <c r="E26" i="72"/>
  <c r="F31" i="72"/>
  <c r="F43" i="72"/>
  <c r="E33" i="72"/>
  <c r="E35" i="72"/>
  <c r="M22" i="73"/>
  <c r="M31" i="73"/>
  <c r="F33" i="73"/>
  <c r="E39" i="73"/>
  <c r="M22" i="74"/>
  <c r="F25" i="74"/>
  <c r="L37" i="74"/>
  <c r="E14" i="75"/>
  <c r="A16" i="75"/>
  <c r="F17" i="75"/>
  <c r="F24" i="75"/>
  <c r="F29" i="75"/>
  <c r="N34" i="75"/>
  <c r="E6" i="76"/>
  <c r="E9" i="76"/>
  <c r="F24" i="76"/>
  <c r="L10" i="77"/>
  <c r="L13" i="77"/>
  <c r="M19" i="77"/>
  <c r="F22" i="77"/>
  <c r="F23" i="77"/>
  <c r="M25" i="77"/>
  <c r="E30" i="77"/>
  <c r="F42" i="77"/>
  <c r="L19" i="78"/>
  <c r="F22" i="78"/>
  <c r="L34" i="78"/>
  <c r="E39" i="78"/>
  <c r="L10" i="79"/>
  <c r="L13" i="79"/>
  <c r="L25" i="79"/>
  <c r="E13" i="97"/>
  <c r="E17" i="37"/>
  <c r="F19" i="37"/>
  <c r="M25" i="37"/>
  <c r="E35" i="37"/>
  <c r="F18" i="38"/>
  <c r="E8" i="38"/>
  <c r="A10" i="38"/>
  <c r="L19" i="38"/>
  <c r="M25" i="38"/>
  <c r="E28" i="38"/>
  <c r="A34" i="38"/>
  <c r="C46" i="38" s="1"/>
  <c r="E35" i="38"/>
  <c r="E37" i="38"/>
  <c r="L40" i="38"/>
  <c r="L43" i="38"/>
  <c r="E13" i="39"/>
  <c r="L25" i="39"/>
  <c r="J9" i="40"/>
  <c r="J11" i="40"/>
  <c r="K13" i="40"/>
  <c r="J22" i="40"/>
  <c r="J31" i="40"/>
  <c r="J33" i="40"/>
  <c r="N34" i="40" s="1"/>
  <c r="D36" i="40"/>
  <c r="J36" i="40"/>
  <c r="A13" i="41"/>
  <c r="F28" i="41"/>
  <c r="F37" i="41"/>
  <c r="E12" i="42"/>
  <c r="N16" i="42"/>
  <c r="O16" i="42" s="1"/>
  <c r="E16" i="42"/>
  <c r="L22" i="43"/>
  <c r="F24" i="43"/>
  <c r="A13" i="44"/>
  <c r="B16" i="44" s="1"/>
  <c r="M25" i="44"/>
  <c r="F28" i="44"/>
  <c r="E35" i="44"/>
  <c r="A16" i="45"/>
  <c r="F21" i="45"/>
  <c r="E30" i="45"/>
  <c r="L10" i="46"/>
  <c r="E14" i="46"/>
  <c r="E17" i="46"/>
  <c r="F22" i="46"/>
  <c r="E23" i="46"/>
  <c r="F28" i="46"/>
  <c r="E32" i="46"/>
  <c r="E40" i="46"/>
  <c r="J5" i="47"/>
  <c r="J7" i="47"/>
  <c r="E14" i="47"/>
  <c r="K31" i="47"/>
  <c r="K34" i="47"/>
  <c r="M46" i="47" s="1"/>
  <c r="K37" i="47"/>
  <c r="M49" i="47" s="1"/>
  <c r="K40" i="47"/>
  <c r="M52" i="47" s="1"/>
  <c r="E13" i="48"/>
  <c r="M25" i="48"/>
  <c r="E9" i="49"/>
  <c r="E14" i="49"/>
  <c r="F18" i="49"/>
  <c r="L19" i="49"/>
  <c r="E15" i="50"/>
  <c r="E22" i="50"/>
  <c r="F26" i="50"/>
  <c r="L28" i="50"/>
  <c r="F35" i="50"/>
  <c r="E39" i="50"/>
  <c r="D9" i="51"/>
  <c r="E10" i="51" s="1"/>
  <c r="K10" i="51"/>
  <c r="J11" i="51"/>
  <c r="J19" i="51"/>
  <c r="J21" i="51"/>
  <c r="J26" i="51"/>
  <c r="J29" i="51"/>
  <c r="D31" i="51"/>
  <c r="F43" i="51" s="1"/>
  <c r="D34" i="51"/>
  <c r="J35" i="51"/>
  <c r="D37" i="51"/>
  <c r="A31" i="52"/>
  <c r="E32" i="52"/>
  <c r="O10" i="53"/>
  <c r="E16" i="53"/>
  <c r="E23" i="53"/>
  <c r="E35" i="53"/>
  <c r="D7" i="54"/>
  <c r="D9" i="54"/>
  <c r="D13" i="54"/>
  <c r="J17" i="54"/>
  <c r="J23" i="54"/>
  <c r="J25" i="54"/>
  <c r="J29" i="54"/>
  <c r="J32" i="54"/>
  <c r="K34" i="54"/>
  <c r="J34" i="54"/>
  <c r="K37" i="54"/>
  <c r="M49" i="54" s="1"/>
  <c r="J37" i="54"/>
  <c r="E14" i="55"/>
  <c r="A16" i="55"/>
  <c r="F19" i="55"/>
  <c r="F26" i="55"/>
  <c r="M28" i="55"/>
  <c r="E10" i="56"/>
  <c r="E14" i="56"/>
  <c r="A16" i="56"/>
  <c r="F17" i="56"/>
  <c r="F19" i="56"/>
  <c r="F21" i="56"/>
  <c r="F26" i="56"/>
  <c r="K10" i="57"/>
  <c r="K13" i="57"/>
  <c r="D30" i="57"/>
  <c r="F42" i="57" s="1"/>
  <c r="K31" i="57"/>
  <c r="J31" i="57"/>
  <c r="J34" i="57"/>
  <c r="D36" i="57"/>
  <c r="F48" i="57" s="1"/>
  <c r="K37" i="57"/>
  <c r="M49" i="57" s="1"/>
  <c r="J37" i="57"/>
  <c r="D40" i="57"/>
  <c r="F52" i="57" s="1"/>
  <c r="E6" i="58"/>
  <c r="E9" i="58"/>
  <c r="E12" i="58"/>
  <c r="E15" i="58"/>
  <c r="L16" i="58"/>
  <c r="F23" i="58"/>
  <c r="M25" i="58"/>
  <c r="F28" i="58"/>
  <c r="E14" i="59"/>
  <c r="A16" i="59"/>
  <c r="F17" i="59"/>
  <c r="F19" i="59"/>
  <c r="F21" i="59"/>
  <c r="F26" i="59"/>
  <c r="M28" i="59"/>
  <c r="E16" i="60"/>
  <c r="M19" i="60"/>
  <c r="F22" i="60"/>
  <c r="F24" i="60"/>
  <c r="E15" i="61"/>
  <c r="F18" i="61"/>
  <c r="F20" i="61"/>
  <c r="M22" i="61"/>
  <c r="F25" i="61"/>
  <c r="F27" i="61"/>
  <c r="N13" i="62"/>
  <c r="L13" i="62"/>
  <c r="L16" i="62"/>
  <c r="F23" i="62"/>
  <c r="M25" i="62"/>
  <c r="F28" i="62"/>
  <c r="E20" i="63"/>
  <c r="M22" i="63"/>
  <c r="F25" i="63"/>
  <c r="E38" i="63"/>
  <c r="E7" i="64"/>
  <c r="K13" i="64"/>
  <c r="D35" i="64"/>
  <c r="F47" i="64" s="1"/>
  <c r="N10" i="65"/>
  <c r="N16" i="65"/>
  <c r="L16" i="65"/>
  <c r="E23" i="65"/>
  <c r="F28" i="65"/>
  <c r="E30" i="65"/>
  <c r="F42" i="65"/>
  <c r="E32" i="65"/>
  <c r="M34" i="65"/>
  <c r="E39" i="65"/>
  <c r="E6" i="66"/>
  <c r="E9" i="66"/>
  <c r="E12" i="66"/>
  <c r="L13" i="66"/>
  <c r="F21" i="66"/>
  <c r="F25" i="66"/>
  <c r="F27" i="66"/>
  <c r="A31" i="66"/>
  <c r="E31" i="66"/>
  <c r="F43" i="66"/>
  <c r="F34" i="66"/>
  <c r="L37" i="66"/>
  <c r="M40" i="66"/>
  <c r="D8" i="67"/>
  <c r="K13" i="67"/>
  <c r="K16" i="67"/>
  <c r="J35" i="67"/>
  <c r="D39" i="67"/>
  <c r="F51" i="67" s="1"/>
  <c r="E8" i="68"/>
  <c r="A10" i="68"/>
  <c r="B10" i="68" s="1"/>
  <c r="E13" i="68"/>
  <c r="F18" i="68"/>
  <c r="F24" i="68"/>
  <c r="E31" i="68"/>
  <c r="F43" i="68"/>
  <c r="E32" i="68"/>
  <c r="E34" i="68"/>
  <c r="L40" i="68"/>
  <c r="L43" i="68"/>
  <c r="E13" i="69"/>
  <c r="F18" i="69"/>
  <c r="F20" i="69"/>
  <c r="M22" i="69"/>
  <c r="F25" i="69"/>
  <c r="F27" i="69"/>
  <c r="K13" i="70"/>
  <c r="L16" i="70" s="1"/>
  <c r="J27" i="70"/>
  <c r="D29" i="70"/>
  <c r="J30" i="70"/>
  <c r="D32" i="70"/>
  <c r="J33" i="70"/>
  <c r="D35" i="70"/>
  <c r="F47" i="70" s="1"/>
  <c r="F36" i="70"/>
  <c r="D39" i="70"/>
  <c r="F51" i="70" s="1"/>
  <c r="L13" i="71"/>
  <c r="E6" i="72"/>
  <c r="L10" i="72"/>
  <c r="E18" i="72"/>
  <c r="M28" i="72"/>
  <c r="A10" i="73"/>
  <c r="L19" i="73"/>
  <c r="F21" i="73"/>
  <c r="F27" i="73"/>
  <c r="E30" i="73"/>
  <c r="E33" i="73"/>
  <c r="E35" i="73"/>
  <c r="E37" i="73"/>
  <c r="E38" i="73"/>
  <c r="L10" i="74"/>
  <c r="E12" i="74"/>
  <c r="L16" i="74"/>
  <c r="F28" i="74"/>
  <c r="A7" i="75"/>
  <c r="E12" i="75"/>
  <c r="N16" i="75"/>
  <c r="N19" i="75"/>
  <c r="F21" i="75"/>
  <c r="F26" i="75"/>
  <c r="E12" i="76"/>
  <c r="E15" i="76"/>
  <c r="F20" i="76"/>
  <c r="F27" i="76"/>
  <c r="E13" i="77"/>
  <c r="A16" i="77"/>
  <c r="L16" i="77"/>
  <c r="M28" i="77"/>
  <c r="F31" i="77"/>
  <c r="F43" i="77"/>
  <c r="F32" i="77"/>
  <c r="E39" i="77"/>
  <c r="E6" i="78"/>
  <c r="E9" i="78"/>
  <c r="E12" i="78"/>
  <c r="L13" i="78"/>
  <c r="F18" i="78"/>
  <c r="A22" i="78"/>
  <c r="E24" i="78"/>
  <c r="F30" i="78"/>
  <c r="F42" i="78"/>
  <c r="A34" i="78"/>
  <c r="C46" i="78" s="1"/>
  <c r="A37" i="78"/>
  <c r="C49" i="78" s="1"/>
  <c r="E38" i="78"/>
  <c r="E40" i="78"/>
  <c r="A7" i="79"/>
  <c r="E7" i="79"/>
  <c r="E8" i="79"/>
  <c r="E11" i="79"/>
  <c r="A13" i="79"/>
  <c r="E16" i="79"/>
  <c r="N19" i="79"/>
  <c r="O22" i="79" s="1"/>
  <c r="F22" i="79"/>
  <c r="E35" i="90"/>
  <c r="F34" i="124"/>
  <c r="A7" i="80"/>
  <c r="E12" i="80"/>
  <c r="F18" i="80"/>
  <c r="F23" i="80"/>
  <c r="F26" i="80"/>
  <c r="E13" i="81"/>
  <c r="M19" i="82"/>
  <c r="F22" i="82"/>
  <c r="M25" i="82"/>
  <c r="F28" i="82"/>
  <c r="E30" i="82"/>
  <c r="F42" i="82"/>
  <c r="E32" i="82"/>
  <c r="E39" i="82"/>
  <c r="E7" i="83"/>
  <c r="E10" i="83"/>
  <c r="F18" i="83"/>
  <c r="F21" i="83"/>
  <c r="L34" i="83"/>
  <c r="L40" i="83"/>
  <c r="L43" i="83"/>
  <c r="D6" i="86"/>
  <c r="E6" i="86" s="1"/>
  <c r="D12" i="86"/>
  <c r="J16" i="86"/>
  <c r="F31" i="86"/>
  <c r="F43" i="86"/>
  <c r="K37" i="86"/>
  <c r="M49" i="86" s="1"/>
  <c r="J37" i="86"/>
  <c r="E16" i="87"/>
  <c r="A34" i="87"/>
  <c r="E35" i="87"/>
  <c r="F40" i="87"/>
  <c r="E7" i="88"/>
  <c r="E8" i="88"/>
  <c r="E11" i="88"/>
  <c r="A13" i="88"/>
  <c r="B13" i="88" s="1"/>
  <c r="M19" i="88"/>
  <c r="F22" i="88"/>
  <c r="F37" i="88"/>
  <c r="L40" i="88"/>
  <c r="L13" i="89"/>
  <c r="L16" i="89"/>
  <c r="F23" i="89"/>
  <c r="F26" i="89"/>
  <c r="I5" i="85"/>
  <c r="J9" i="90"/>
  <c r="I12" i="85"/>
  <c r="J13" i="90"/>
  <c r="I18" i="85"/>
  <c r="I32" i="85"/>
  <c r="K40" i="90"/>
  <c r="M52" i="90" s="1"/>
  <c r="E12" i="91"/>
  <c r="E15" i="91"/>
  <c r="F18" i="91"/>
  <c r="F27" i="91"/>
  <c r="L16" i="92"/>
  <c r="E29" i="92"/>
  <c r="O34" i="92"/>
  <c r="E7" i="93"/>
  <c r="E10" i="93"/>
  <c r="F18" i="93"/>
  <c r="F22" i="93"/>
  <c r="L31" i="93"/>
  <c r="M43" i="93"/>
  <c r="F34" i="93"/>
  <c r="L37" i="93"/>
  <c r="E40" i="93"/>
  <c r="J15" i="94"/>
  <c r="K16" i="94"/>
  <c r="K31" i="94"/>
  <c r="J31" i="94"/>
  <c r="E38" i="94"/>
  <c r="E7" i="95"/>
  <c r="E10" i="95"/>
  <c r="F18" i="95"/>
  <c r="E35" i="95"/>
  <c r="E37" i="95"/>
  <c r="L40" i="95"/>
  <c r="L43" i="95"/>
  <c r="E13" i="96"/>
  <c r="M22" i="96"/>
  <c r="O28" i="96"/>
  <c r="L28" i="96"/>
  <c r="F31" i="96"/>
  <c r="F43" i="96"/>
  <c r="J5" i="97"/>
  <c r="K7" i="97"/>
  <c r="J9" i="97"/>
  <c r="D11" i="97"/>
  <c r="A13" i="97" s="1"/>
  <c r="D14" i="97"/>
  <c r="K16" i="97"/>
  <c r="J24" i="97"/>
  <c r="D31" i="97"/>
  <c r="F43" i="97" s="1"/>
  <c r="A13" i="98"/>
  <c r="B13" i="98" s="1"/>
  <c r="M19" i="98"/>
  <c r="F22" i="98"/>
  <c r="L40" i="98"/>
  <c r="E10" i="99"/>
  <c r="E15" i="99"/>
  <c r="F18" i="99"/>
  <c r="F23" i="99"/>
  <c r="F26" i="99"/>
  <c r="F29" i="99"/>
  <c r="E6" i="100"/>
  <c r="E9" i="100"/>
  <c r="L10" i="100"/>
  <c r="A16" i="100"/>
  <c r="E20" i="100"/>
  <c r="F27" i="100"/>
  <c r="E29" i="100"/>
  <c r="E38" i="100"/>
  <c r="J34" i="101"/>
  <c r="J13" i="102"/>
  <c r="J21" i="102"/>
  <c r="K34" i="102"/>
  <c r="M46" i="102" s="1"/>
  <c r="J34" i="102"/>
  <c r="E10" i="103"/>
  <c r="E15" i="103"/>
  <c r="F18" i="103"/>
  <c r="F27" i="103"/>
  <c r="L19" i="104"/>
  <c r="F25" i="104"/>
  <c r="E29" i="104"/>
  <c r="F34" i="104"/>
  <c r="F35" i="104"/>
  <c r="D8" i="105"/>
  <c r="E7" i="106"/>
  <c r="N10" i="106"/>
  <c r="E12" i="106"/>
  <c r="L13" i="106"/>
  <c r="E17" i="106"/>
  <c r="F19" i="106"/>
  <c r="M28" i="106"/>
  <c r="E33" i="106"/>
  <c r="E38" i="106"/>
  <c r="L10" i="107"/>
  <c r="F21" i="107"/>
  <c r="L34" i="107"/>
  <c r="E10" i="108"/>
  <c r="O13" i="108"/>
  <c r="E15" i="108"/>
  <c r="L16" i="108"/>
  <c r="F23" i="108"/>
  <c r="M25" i="108"/>
  <c r="F28" i="108"/>
  <c r="F30" i="108"/>
  <c r="F42" i="108"/>
  <c r="J32" i="109"/>
  <c r="N34" i="109" s="1"/>
  <c r="A10" i="110"/>
  <c r="N13" i="110"/>
  <c r="E15" i="110"/>
  <c r="L16" i="110"/>
  <c r="L37" i="110"/>
  <c r="L13" i="111"/>
  <c r="F21" i="111"/>
  <c r="L31" i="111"/>
  <c r="M43" i="111"/>
  <c r="F33" i="111"/>
  <c r="A40" i="111"/>
  <c r="C52" i="111" s="1"/>
  <c r="L40" i="111"/>
  <c r="L43" i="111"/>
  <c r="N7" i="112"/>
  <c r="O10" i="112" s="1"/>
  <c r="E9" i="112"/>
  <c r="L10" i="112"/>
  <c r="M19" i="112"/>
  <c r="F22" i="112"/>
  <c r="F24" i="112"/>
  <c r="F29" i="112"/>
  <c r="E6" i="113"/>
  <c r="L10" i="113"/>
  <c r="E14" i="113"/>
  <c r="M19" i="113"/>
  <c r="F22" i="113"/>
  <c r="F24" i="113"/>
  <c r="F29" i="113"/>
  <c r="K7" i="114"/>
  <c r="F18" i="114"/>
  <c r="K34" i="114"/>
  <c r="M46" i="114" s="1"/>
  <c r="J34" i="114"/>
  <c r="L10" i="115"/>
  <c r="E14" i="115"/>
  <c r="M19" i="115"/>
  <c r="F22" i="115"/>
  <c r="F24" i="115"/>
  <c r="F29" i="115"/>
  <c r="E6" i="116"/>
  <c r="E9" i="116"/>
  <c r="L10" i="116"/>
  <c r="E17" i="116"/>
  <c r="F19" i="116"/>
  <c r="F22" i="116"/>
  <c r="M28" i="116"/>
  <c r="M37" i="116"/>
  <c r="F40" i="116"/>
  <c r="J6" i="117"/>
  <c r="D11" i="117"/>
  <c r="J14" i="117"/>
  <c r="D29" i="117"/>
  <c r="E29" i="117" s="1"/>
  <c r="J32" i="117"/>
  <c r="D35" i="117"/>
  <c r="F47" i="117" s="1"/>
  <c r="N16" i="118"/>
  <c r="E27" i="118"/>
  <c r="E33" i="118"/>
  <c r="L37" i="118"/>
  <c r="L40" i="118"/>
  <c r="E8" i="119"/>
  <c r="A10" i="119"/>
  <c r="B13" i="119" s="1"/>
  <c r="E14" i="119"/>
  <c r="E17" i="119"/>
  <c r="F19" i="119"/>
  <c r="E21" i="119"/>
  <c r="M25" i="119"/>
  <c r="M31" i="119"/>
  <c r="M43" i="119"/>
  <c r="E38" i="119"/>
  <c r="F25" i="120"/>
  <c r="D37" i="120"/>
  <c r="F19" i="121"/>
  <c r="F22" i="121"/>
  <c r="F23" i="121"/>
  <c r="M25" i="121"/>
  <c r="E30" i="121"/>
  <c r="F42" i="121"/>
  <c r="O34" i="121"/>
  <c r="E36" i="121"/>
  <c r="E38" i="121"/>
  <c r="E8" i="122"/>
  <c r="A10" i="122"/>
  <c r="E25" i="122"/>
  <c r="B34" i="122"/>
  <c r="E35" i="122"/>
  <c r="E37" i="122"/>
  <c r="L40" i="122"/>
  <c r="L43" i="122"/>
  <c r="E7" i="123"/>
  <c r="E8" i="123"/>
  <c r="E11" i="123"/>
  <c r="A13" i="123"/>
  <c r="B13" i="123" s="1"/>
  <c r="M19" i="123"/>
  <c r="F22" i="123"/>
  <c r="L28" i="123"/>
  <c r="L40" i="123"/>
  <c r="D9" i="124"/>
  <c r="D12" i="124"/>
  <c r="K13" i="124"/>
  <c r="D38" i="124"/>
  <c r="F50" i="124" s="1"/>
  <c r="K40" i="124"/>
  <c r="M52" i="124" s="1"/>
  <c r="A7" i="125"/>
  <c r="E7" i="125"/>
  <c r="E11" i="125"/>
  <c r="A13" i="125"/>
  <c r="B13" i="125" s="1"/>
  <c r="A16" i="125"/>
  <c r="N19" i="125"/>
  <c r="O22" i="125" s="1"/>
  <c r="F22" i="125"/>
  <c r="E12" i="126"/>
  <c r="E15" i="126"/>
  <c r="F18" i="126"/>
  <c r="F27" i="126"/>
  <c r="L16" i="127"/>
  <c r="M19" i="127"/>
  <c r="E35" i="127"/>
  <c r="J6" i="128"/>
  <c r="J8" i="128"/>
  <c r="F24" i="140"/>
  <c r="O34" i="79"/>
  <c r="L40" i="79"/>
  <c r="L13" i="80"/>
  <c r="L16" i="80"/>
  <c r="F21" i="80"/>
  <c r="F24" i="80"/>
  <c r="F27" i="80"/>
  <c r="L10" i="81"/>
  <c r="N16" i="82"/>
  <c r="O16" i="82" s="1"/>
  <c r="L16" i="82"/>
  <c r="F24" i="82"/>
  <c r="F31" i="82"/>
  <c r="F43" i="82"/>
  <c r="E35" i="82"/>
  <c r="F39" i="82"/>
  <c r="E6" i="83"/>
  <c r="E9" i="83"/>
  <c r="E12" i="83"/>
  <c r="L13" i="83"/>
  <c r="M31" i="83"/>
  <c r="F33" i="83"/>
  <c r="M34" i="83"/>
  <c r="F36" i="83"/>
  <c r="L37" i="83"/>
  <c r="D27" i="86"/>
  <c r="D30" i="86"/>
  <c r="F42" i="86" s="1"/>
  <c r="E8" i="87"/>
  <c r="A10" i="87"/>
  <c r="F27" i="87"/>
  <c r="E29" i="87"/>
  <c r="E32" i="87"/>
  <c r="E34" i="87"/>
  <c r="L37" i="87"/>
  <c r="F39" i="87"/>
  <c r="L40" i="87"/>
  <c r="L43" i="87"/>
  <c r="N7" i="88"/>
  <c r="O10" i="88" s="1"/>
  <c r="E13" i="88"/>
  <c r="M22" i="88"/>
  <c r="O28" i="88"/>
  <c r="L28" i="88"/>
  <c r="F31" i="88"/>
  <c r="F43" i="88"/>
  <c r="E7" i="89"/>
  <c r="O10" i="89"/>
  <c r="E14" i="89"/>
  <c r="A16" i="89"/>
  <c r="F17" i="89"/>
  <c r="F21" i="89"/>
  <c r="F24" i="89"/>
  <c r="F32" i="89"/>
  <c r="K10" i="90"/>
  <c r="D13" i="90"/>
  <c r="E13" i="90" s="1"/>
  <c r="J17" i="90"/>
  <c r="J19" i="90"/>
  <c r="I26" i="85"/>
  <c r="D30" i="90"/>
  <c r="F42" i="90" s="1"/>
  <c r="D33" i="90"/>
  <c r="A34" i="90" s="1"/>
  <c r="C46" i="90" s="1"/>
  <c r="J35" i="90"/>
  <c r="I36" i="85"/>
  <c r="L13" i="91"/>
  <c r="L16" i="91"/>
  <c r="F23" i="91"/>
  <c r="O34" i="91"/>
  <c r="E14" i="92"/>
  <c r="M25" i="92"/>
  <c r="F28" i="92"/>
  <c r="E30" i="92"/>
  <c r="F42" i="92"/>
  <c r="E32" i="92"/>
  <c r="O37" i="92"/>
  <c r="F39" i="92"/>
  <c r="E6" i="93"/>
  <c r="E9" i="93"/>
  <c r="L13" i="93"/>
  <c r="L16" i="93"/>
  <c r="F30" i="93"/>
  <c r="F42" i="93"/>
  <c r="M31" i="93"/>
  <c r="F33" i="93"/>
  <c r="L34" i="93"/>
  <c r="E39" i="93"/>
  <c r="D12" i="94"/>
  <c r="F24" i="94" s="1"/>
  <c r="J29" i="94"/>
  <c r="E6" i="95"/>
  <c r="L13" i="95"/>
  <c r="E31" i="95"/>
  <c r="F43" i="95"/>
  <c r="E32" i="95"/>
  <c r="E34" i="95"/>
  <c r="L37" i="95"/>
  <c r="F39" i="95"/>
  <c r="E9" i="96"/>
  <c r="E12" i="96"/>
  <c r="E15" i="96"/>
  <c r="L16" i="96"/>
  <c r="L22" i="96"/>
  <c r="F25" i="96"/>
  <c r="M31" i="96"/>
  <c r="M43" i="96"/>
  <c r="D6" i="97"/>
  <c r="E7" i="97" s="1"/>
  <c r="J32" i="97"/>
  <c r="N34" i="97" s="1"/>
  <c r="D34" i="97"/>
  <c r="F46" i="97" s="1"/>
  <c r="D37" i="97"/>
  <c r="F49" i="97" s="1"/>
  <c r="E9" i="98"/>
  <c r="E13" i="98"/>
  <c r="M22" i="98"/>
  <c r="O28" i="98"/>
  <c r="L28" i="98"/>
  <c r="F31" i="98"/>
  <c r="F43" i="98"/>
  <c r="E11" i="99"/>
  <c r="L16" i="99"/>
  <c r="F21" i="99"/>
  <c r="F24" i="99"/>
  <c r="F27" i="99"/>
  <c r="E12" i="100"/>
  <c r="E13" i="100"/>
  <c r="M25" i="100"/>
  <c r="F28" i="100"/>
  <c r="E30" i="100"/>
  <c r="F42" i="100"/>
  <c r="E32" i="100"/>
  <c r="M34" i="100"/>
  <c r="J33" i="101"/>
  <c r="D13" i="102"/>
  <c r="D36" i="102"/>
  <c r="F48" i="102" s="1"/>
  <c r="E7" i="103"/>
  <c r="E11" i="103"/>
  <c r="L16" i="103"/>
  <c r="F23" i="103"/>
  <c r="O34" i="103"/>
  <c r="E14" i="104"/>
  <c r="M25" i="104"/>
  <c r="F28" i="104"/>
  <c r="E30" i="104"/>
  <c r="F42" i="104"/>
  <c r="M34" i="104"/>
  <c r="E36" i="104"/>
  <c r="E38" i="104"/>
  <c r="J6" i="105"/>
  <c r="J17" i="105"/>
  <c r="L10" i="106"/>
  <c r="B16" i="106"/>
  <c r="M19" i="106"/>
  <c r="F22" i="106"/>
  <c r="F18" i="107"/>
  <c r="L19" i="107"/>
  <c r="F24" i="107"/>
  <c r="E30" i="107"/>
  <c r="L37" i="107"/>
  <c r="L13" i="108"/>
  <c r="F17" i="108"/>
  <c r="F19" i="108"/>
  <c r="F21" i="108"/>
  <c r="F26" i="108"/>
  <c r="M28" i="108"/>
  <c r="D7" i="109"/>
  <c r="E7" i="109" s="1"/>
  <c r="J8" i="109"/>
  <c r="J11" i="109"/>
  <c r="D13" i="109"/>
  <c r="D16" i="109"/>
  <c r="E16" i="109" s="1"/>
  <c r="K31" i="109"/>
  <c r="J31" i="109"/>
  <c r="D34" i="109"/>
  <c r="J35" i="109"/>
  <c r="D38" i="109"/>
  <c r="E12" i="110"/>
  <c r="L13" i="110"/>
  <c r="F21" i="110"/>
  <c r="L28" i="110"/>
  <c r="E31" i="110"/>
  <c r="F43" i="110"/>
  <c r="L40" i="110"/>
  <c r="L43" i="110"/>
  <c r="E9" i="111"/>
  <c r="L10" i="111"/>
  <c r="L19" i="111"/>
  <c r="F36" i="111"/>
  <c r="E6" i="112"/>
  <c r="E11" i="112"/>
  <c r="E13" i="112"/>
  <c r="F18" i="112"/>
  <c r="F20" i="112"/>
  <c r="M22" i="112"/>
  <c r="F25" i="112"/>
  <c r="F27" i="112"/>
  <c r="E13" i="113"/>
  <c r="F18" i="113"/>
  <c r="F20" i="113"/>
  <c r="M22" i="113"/>
  <c r="F25" i="113"/>
  <c r="F27" i="113"/>
  <c r="J6" i="114"/>
  <c r="D9" i="114"/>
  <c r="E9" i="114" s="1"/>
  <c r="J10" i="114"/>
  <c r="K13" i="114"/>
  <c r="J15" i="114"/>
  <c r="D23" i="114"/>
  <c r="E23" i="114" s="1"/>
  <c r="J29" i="114"/>
  <c r="D32" i="114"/>
  <c r="J33" i="114"/>
  <c r="D36" i="114"/>
  <c r="F48" i="114" s="1"/>
  <c r="K37" i="114"/>
  <c r="M49" i="114" s="1"/>
  <c r="J37" i="114"/>
  <c r="E6" i="115"/>
  <c r="F18" i="115"/>
  <c r="F20" i="115"/>
  <c r="M22" i="115"/>
  <c r="F25" i="115"/>
  <c r="F27" i="115"/>
  <c r="E13" i="116"/>
  <c r="M19" i="116"/>
  <c r="F25" i="116"/>
  <c r="A10" i="117"/>
  <c r="E9" i="117"/>
  <c r="K10" i="117"/>
  <c r="E23" i="118"/>
  <c r="L25" i="118"/>
  <c r="E30" i="118"/>
  <c r="F42" i="118"/>
  <c r="F33" i="118"/>
  <c r="E10" i="119"/>
  <c r="F28" i="119"/>
  <c r="J10" i="120"/>
  <c r="J15" i="120"/>
  <c r="K31" i="120"/>
  <c r="J30" i="120"/>
  <c r="J33" i="120"/>
  <c r="D40" i="120"/>
  <c r="F52" i="120" s="1"/>
  <c r="L10" i="121"/>
  <c r="M19" i="121"/>
  <c r="M28" i="121"/>
  <c r="F31" i="121"/>
  <c r="F43" i="121"/>
  <c r="F32" i="121"/>
  <c r="E7" i="122"/>
  <c r="E10" i="122"/>
  <c r="L19" i="122"/>
  <c r="F22" i="122"/>
  <c r="L25" i="122"/>
  <c r="E31" i="122"/>
  <c r="F43" i="122"/>
  <c r="E32" i="122"/>
  <c r="E34" i="122"/>
  <c r="L37" i="122"/>
  <c r="E40" i="122"/>
  <c r="M40" i="122"/>
  <c r="N7" i="123"/>
  <c r="E13" i="123"/>
  <c r="M22" i="123"/>
  <c r="F25" i="123"/>
  <c r="J5" i="124"/>
  <c r="K7" i="124"/>
  <c r="K16" i="124"/>
  <c r="J30" i="124"/>
  <c r="E13" i="125"/>
  <c r="M22" i="125"/>
  <c r="F25" i="125"/>
  <c r="A7" i="126"/>
  <c r="L13" i="126"/>
  <c r="L16" i="126"/>
  <c r="F23" i="126"/>
  <c r="O34" i="126"/>
  <c r="E14" i="127"/>
  <c r="E20" i="127"/>
  <c r="M31" i="127"/>
  <c r="M43" i="127"/>
  <c r="E38" i="127"/>
  <c r="D9" i="128"/>
  <c r="E10" i="128" s="1"/>
  <c r="K10" i="128"/>
  <c r="J11" i="128"/>
  <c r="M31" i="79"/>
  <c r="M43" i="79"/>
  <c r="M37" i="79"/>
  <c r="E7" i="80"/>
  <c r="E14" i="80"/>
  <c r="A16" i="80"/>
  <c r="F17" i="80"/>
  <c r="F29" i="81"/>
  <c r="E6" i="82"/>
  <c r="L10" i="82"/>
  <c r="A16" i="82"/>
  <c r="E17" i="82"/>
  <c r="M28" i="82"/>
  <c r="M31" i="82"/>
  <c r="M43" i="82"/>
  <c r="E36" i="82"/>
  <c r="F24" i="83"/>
  <c r="E33" i="83"/>
  <c r="E36" i="83"/>
  <c r="E39" i="83"/>
  <c r="D8" i="86"/>
  <c r="F20" i="86" s="1"/>
  <c r="J15" i="86"/>
  <c r="K16" i="86"/>
  <c r="D18" i="86"/>
  <c r="K31" i="86"/>
  <c r="J31" i="86"/>
  <c r="D37" i="86"/>
  <c r="F49" i="86" s="1"/>
  <c r="D38" i="86"/>
  <c r="E7" i="87"/>
  <c r="E10" i="87"/>
  <c r="F18" i="87"/>
  <c r="F22" i="87"/>
  <c r="E24" i="87"/>
  <c r="L34" i="87"/>
  <c r="F36" i="87"/>
  <c r="A40" i="87"/>
  <c r="C52" i="87" s="1"/>
  <c r="E39" i="87"/>
  <c r="E9" i="88"/>
  <c r="E12" i="88"/>
  <c r="E15" i="88"/>
  <c r="L16" i="88"/>
  <c r="L22" i="88"/>
  <c r="F25" i="88"/>
  <c r="M31" i="88"/>
  <c r="M43" i="88"/>
  <c r="E16" i="89"/>
  <c r="F27" i="89"/>
  <c r="I14" i="85"/>
  <c r="K34" i="90"/>
  <c r="M46" i="90" s="1"/>
  <c r="J34" i="90"/>
  <c r="I38" i="85"/>
  <c r="E14" i="91"/>
  <c r="A16" i="91"/>
  <c r="F17" i="91"/>
  <c r="F21" i="91"/>
  <c r="F26" i="91"/>
  <c r="O37" i="91"/>
  <c r="N10" i="92"/>
  <c r="O13" i="92" s="1"/>
  <c r="F19" i="92"/>
  <c r="F22" i="92"/>
  <c r="M28" i="92"/>
  <c r="F31" i="92"/>
  <c r="F43" i="92"/>
  <c r="E33" i="92"/>
  <c r="E35" i="92"/>
  <c r="E16" i="93"/>
  <c r="E33" i="93"/>
  <c r="E38" i="93"/>
  <c r="D21" i="94"/>
  <c r="F31" i="94"/>
  <c r="F43" i="94"/>
  <c r="J33" i="94"/>
  <c r="K37" i="94"/>
  <c r="M49" i="94" s="1"/>
  <c r="J37" i="94"/>
  <c r="F27" i="95"/>
  <c r="L34" i="95"/>
  <c r="F36" i="95"/>
  <c r="E39" i="95"/>
  <c r="N10" i="96"/>
  <c r="L10" i="96"/>
  <c r="L13" i="96"/>
  <c r="F19" i="96"/>
  <c r="M25" i="96"/>
  <c r="F28" i="96"/>
  <c r="J12" i="97"/>
  <c r="E20" i="97"/>
  <c r="L10" i="98"/>
  <c r="E12" i="98"/>
  <c r="L16" i="98"/>
  <c r="L22" i="98"/>
  <c r="F25" i="98"/>
  <c r="M31" i="98"/>
  <c r="M43" i="98"/>
  <c r="E13" i="99"/>
  <c r="F17" i="99"/>
  <c r="M19" i="100"/>
  <c r="F22" i="100"/>
  <c r="F31" i="100"/>
  <c r="F43" i="100"/>
  <c r="F32" i="100"/>
  <c r="O37" i="100"/>
  <c r="F17" i="102"/>
  <c r="E9" i="102"/>
  <c r="D30" i="102"/>
  <c r="F42" i="102" s="1"/>
  <c r="D33" i="102"/>
  <c r="F33" i="102" s="1"/>
  <c r="D35" i="102"/>
  <c r="K40" i="102"/>
  <c r="E13" i="103"/>
  <c r="F17" i="103"/>
  <c r="F21" i="103"/>
  <c r="F26" i="103"/>
  <c r="E16" i="104"/>
  <c r="E23" i="104"/>
  <c r="F30" i="104"/>
  <c r="E32" i="104"/>
  <c r="I19" i="101"/>
  <c r="F29" i="105"/>
  <c r="F36" i="105"/>
  <c r="F41" i="105"/>
  <c r="A43" i="105"/>
  <c r="E42" i="105"/>
  <c r="E6" i="106"/>
  <c r="M22" i="106"/>
  <c r="F25" i="106"/>
  <c r="E27" i="106"/>
  <c r="E32" i="106"/>
  <c r="E15" i="107"/>
  <c r="E18" i="107"/>
  <c r="L22" i="107"/>
  <c r="E29" i="107"/>
  <c r="E31" i="107"/>
  <c r="F43" i="107"/>
  <c r="F33" i="107"/>
  <c r="L40" i="107"/>
  <c r="L43" i="107"/>
  <c r="N7" i="108"/>
  <c r="O10" i="108" s="1"/>
  <c r="E9" i="108"/>
  <c r="L10" i="108"/>
  <c r="M19" i="108"/>
  <c r="F22" i="108"/>
  <c r="F24" i="108"/>
  <c r="F18" i="109"/>
  <c r="J24" i="109"/>
  <c r="D29" i="109"/>
  <c r="J30" i="109"/>
  <c r="L19" i="110"/>
  <c r="F24" i="110"/>
  <c r="L31" i="110"/>
  <c r="M43" i="110"/>
  <c r="E6" i="111"/>
  <c r="E13" i="111"/>
  <c r="F18" i="111"/>
  <c r="L22" i="111"/>
  <c r="L28" i="111"/>
  <c r="E30" i="111"/>
  <c r="E32" i="111"/>
  <c r="L34" i="111"/>
  <c r="E15" i="112"/>
  <c r="L16" i="112"/>
  <c r="F23" i="112"/>
  <c r="M25" i="112"/>
  <c r="F28" i="112"/>
  <c r="E15" i="113"/>
  <c r="L16" i="113"/>
  <c r="F23" i="113"/>
  <c r="M25" i="113"/>
  <c r="F28" i="113"/>
  <c r="F22" i="114"/>
  <c r="F25" i="114"/>
  <c r="F31" i="114"/>
  <c r="F43" i="114"/>
  <c r="K40" i="114"/>
  <c r="M52" i="114" s="1"/>
  <c r="L16" i="115"/>
  <c r="F23" i="115"/>
  <c r="M25" i="115"/>
  <c r="F28" i="115"/>
  <c r="O34" i="115"/>
  <c r="E10" i="116"/>
  <c r="E15" i="116"/>
  <c r="E18" i="116"/>
  <c r="M22" i="116"/>
  <c r="F28" i="116"/>
  <c r="E30" i="116"/>
  <c r="F42" i="116"/>
  <c r="E32" i="116"/>
  <c r="E39" i="116"/>
  <c r="E7" i="117"/>
  <c r="K13" i="117"/>
  <c r="L16" i="117" s="1"/>
  <c r="D33" i="117"/>
  <c r="K34" i="117"/>
  <c r="M46" i="117" s="1"/>
  <c r="J34" i="117"/>
  <c r="K40" i="117"/>
  <c r="M52" i="117" s="1"/>
  <c r="F22" i="118"/>
  <c r="M31" i="118"/>
  <c r="E35" i="118"/>
  <c r="E15" i="119"/>
  <c r="M22" i="119"/>
  <c r="M28" i="119"/>
  <c r="E30" i="119"/>
  <c r="F42" i="119"/>
  <c r="E32" i="119"/>
  <c r="F39" i="119"/>
  <c r="F21" i="120"/>
  <c r="E13" i="121"/>
  <c r="L16" i="121"/>
  <c r="M31" i="121"/>
  <c r="M43" i="121"/>
  <c r="E33" i="121"/>
  <c r="E35" i="121"/>
  <c r="F39" i="121"/>
  <c r="E6" i="122"/>
  <c r="E9" i="122"/>
  <c r="L13" i="122"/>
  <c r="M25" i="122"/>
  <c r="L31" i="122"/>
  <c r="M43" i="122"/>
  <c r="L34" i="122"/>
  <c r="E39" i="122"/>
  <c r="E9" i="123"/>
  <c r="E12" i="123"/>
  <c r="L16" i="123"/>
  <c r="M25" i="123"/>
  <c r="F34" i="123"/>
  <c r="D6" i="124"/>
  <c r="D18" i="124"/>
  <c r="J19" i="124"/>
  <c r="D26" i="124"/>
  <c r="F26" i="124" s="1"/>
  <c r="J29" i="124"/>
  <c r="J33" i="124"/>
  <c r="J34" i="124"/>
  <c r="D36" i="124"/>
  <c r="J37" i="124"/>
  <c r="E14" i="126"/>
  <c r="A16" i="126"/>
  <c r="F17" i="126"/>
  <c r="F21" i="126"/>
  <c r="F26" i="126"/>
  <c r="O37" i="126"/>
  <c r="N10" i="127"/>
  <c r="O10" i="127" s="1"/>
  <c r="E17" i="127"/>
  <c r="M25" i="127"/>
  <c r="F29" i="127"/>
  <c r="O34" i="127"/>
  <c r="F34" i="79"/>
  <c r="L37" i="79"/>
  <c r="E16" i="80"/>
  <c r="E11" i="81"/>
  <c r="L16" i="81"/>
  <c r="E13" i="82"/>
  <c r="E29" i="82"/>
  <c r="F36" i="82"/>
  <c r="E38" i="82"/>
  <c r="A10" i="83"/>
  <c r="E16" i="83"/>
  <c r="F19" i="83"/>
  <c r="E31" i="83"/>
  <c r="F43" i="83"/>
  <c r="E32" i="83"/>
  <c r="E34" i="83"/>
  <c r="E35" i="83"/>
  <c r="E37" i="83"/>
  <c r="E38" i="83"/>
  <c r="E40" i="83"/>
  <c r="J29" i="86"/>
  <c r="E6" i="87"/>
  <c r="E9" i="87"/>
  <c r="L13" i="87"/>
  <c r="E18" i="87"/>
  <c r="E31" i="87"/>
  <c r="F42" i="87"/>
  <c r="E36" i="87"/>
  <c r="L10" i="88"/>
  <c r="L13" i="88"/>
  <c r="F19" i="88"/>
  <c r="M25" i="88"/>
  <c r="F28" i="88"/>
  <c r="A7" i="89"/>
  <c r="E12" i="89"/>
  <c r="E15" i="89"/>
  <c r="F18" i="89"/>
  <c r="I16" i="85"/>
  <c r="I30" i="85"/>
  <c r="D36" i="90"/>
  <c r="F48" i="90" s="1"/>
  <c r="D39" i="90"/>
  <c r="N10" i="91"/>
  <c r="F24" i="91"/>
  <c r="E9" i="92"/>
  <c r="L10" i="92"/>
  <c r="E15" i="92"/>
  <c r="M19" i="92"/>
  <c r="M31" i="92"/>
  <c r="M43" i="92"/>
  <c r="E38" i="92"/>
  <c r="E8" i="93"/>
  <c r="A10" i="93"/>
  <c r="L19" i="93"/>
  <c r="E31" i="93"/>
  <c r="F43" i="93"/>
  <c r="E32" i="93"/>
  <c r="E34" i="93"/>
  <c r="E35" i="93"/>
  <c r="E37" i="93"/>
  <c r="L40" i="93"/>
  <c r="L43" i="93"/>
  <c r="E8" i="95"/>
  <c r="A10" i="95"/>
  <c r="E24" i="95"/>
  <c r="E36" i="95"/>
  <c r="E38" i="95"/>
  <c r="E40" i="95"/>
  <c r="E7" i="96"/>
  <c r="E8" i="96"/>
  <c r="E11" i="96"/>
  <c r="A13" i="96"/>
  <c r="B13" i="96" s="1"/>
  <c r="M19" i="96"/>
  <c r="F22" i="96"/>
  <c r="O34" i="96"/>
  <c r="F37" i="96"/>
  <c r="L40" i="96"/>
  <c r="K13" i="97"/>
  <c r="E16" i="97"/>
  <c r="E7" i="98"/>
  <c r="E8" i="98"/>
  <c r="L13" i="98"/>
  <c r="F19" i="98"/>
  <c r="M25" i="98"/>
  <c r="F28" i="98"/>
  <c r="E16" i="99"/>
  <c r="O16" i="100"/>
  <c r="L16" i="100"/>
  <c r="M28" i="100"/>
  <c r="M31" i="100"/>
  <c r="M43" i="100"/>
  <c r="E33" i="100"/>
  <c r="E35" i="100"/>
  <c r="K7" i="102"/>
  <c r="E8" i="102"/>
  <c r="D29" i="102"/>
  <c r="F41" i="102" s="1"/>
  <c r="O19" i="103"/>
  <c r="F24" i="103"/>
  <c r="F29" i="103"/>
  <c r="E9" i="104"/>
  <c r="E19" i="104"/>
  <c r="M28" i="104"/>
  <c r="M37" i="104"/>
  <c r="I7" i="101"/>
  <c r="K10" i="105"/>
  <c r="L16" i="106"/>
  <c r="M25" i="106"/>
  <c r="F28" i="106"/>
  <c r="E30" i="106"/>
  <c r="F42" i="106"/>
  <c r="E35" i="106"/>
  <c r="A7" i="107"/>
  <c r="B10" i="107" s="1"/>
  <c r="N10" i="107"/>
  <c r="E12" i="107"/>
  <c r="L13" i="107"/>
  <c r="L25" i="107"/>
  <c r="E6" i="108"/>
  <c r="E11" i="108"/>
  <c r="F18" i="108"/>
  <c r="F20" i="108"/>
  <c r="M22" i="108"/>
  <c r="F25" i="108"/>
  <c r="F27" i="108"/>
  <c r="K10" i="109"/>
  <c r="K37" i="109"/>
  <c r="M49" i="109" s="1"/>
  <c r="J37" i="109"/>
  <c r="D40" i="109"/>
  <c r="F52" i="109" s="1"/>
  <c r="E6" i="110"/>
  <c r="F18" i="110"/>
  <c r="F27" i="110"/>
  <c r="L34" i="110"/>
  <c r="E37" i="110"/>
  <c r="E31" i="111"/>
  <c r="F43" i="111"/>
  <c r="L37" i="111"/>
  <c r="E40" i="111"/>
  <c r="L13" i="112"/>
  <c r="F17" i="112"/>
  <c r="F19" i="112"/>
  <c r="F21" i="112"/>
  <c r="F26" i="112"/>
  <c r="M28" i="112"/>
  <c r="E12" i="113"/>
  <c r="L13" i="113"/>
  <c r="F17" i="113"/>
  <c r="F19" i="113"/>
  <c r="F21" i="113"/>
  <c r="F26" i="113"/>
  <c r="M28" i="113"/>
  <c r="D7" i="114"/>
  <c r="E7" i="114" s="1"/>
  <c r="J8" i="114"/>
  <c r="D11" i="114"/>
  <c r="E11" i="114" s="1"/>
  <c r="J14" i="114"/>
  <c r="D16" i="114"/>
  <c r="E17" i="114" s="1"/>
  <c r="D27" i="114"/>
  <c r="E27" i="114" s="1"/>
  <c r="D30" i="114"/>
  <c r="E30" i="114" s="1"/>
  <c r="K31" i="114"/>
  <c r="J31" i="114"/>
  <c r="L13" i="115"/>
  <c r="F17" i="115"/>
  <c r="F21" i="115"/>
  <c r="F26" i="115"/>
  <c r="M28" i="115"/>
  <c r="N16" i="116"/>
  <c r="L16" i="116"/>
  <c r="M25" i="116"/>
  <c r="E35" i="116"/>
  <c r="F39" i="116"/>
  <c r="K7" i="117"/>
  <c r="J10" i="117"/>
  <c r="F25" i="117"/>
  <c r="D39" i="117"/>
  <c r="F51" i="117" s="1"/>
  <c r="A7" i="118"/>
  <c r="N13" i="118"/>
  <c r="E15" i="118"/>
  <c r="F26" i="118"/>
  <c r="F31" i="118"/>
  <c r="E32" i="118"/>
  <c r="E36" i="118"/>
  <c r="E39" i="118"/>
  <c r="A7" i="119"/>
  <c r="L16" i="119"/>
  <c r="E35" i="119"/>
  <c r="F40" i="119"/>
  <c r="K10" i="120"/>
  <c r="D23" i="120"/>
  <c r="D31" i="120"/>
  <c r="F43" i="120" s="1"/>
  <c r="E14" i="121"/>
  <c r="N19" i="121"/>
  <c r="O22" i="121" s="1"/>
  <c r="E29" i="121"/>
  <c r="M37" i="121"/>
  <c r="E15" i="122"/>
  <c r="E16" i="122"/>
  <c r="F30" i="122"/>
  <c r="F42" i="122"/>
  <c r="M31" i="122"/>
  <c r="F33" i="122"/>
  <c r="E38" i="122"/>
  <c r="L10" i="123"/>
  <c r="L13" i="123"/>
  <c r="F19" i="123"/>
  <c r="L25" i="123"/>
  <c r="F28" i="123"/>
  <c r="J16" i="124"/>
  <c r="F28" i="124"/>
  <c r="A10" i="125"/>
  <c r="N10" i="125"/>
  <c r="L10" i="125"/>
  <c r="L13" i="125"/>
  <c r="F19" i="125"/>
  <c r="O25" i="125"/>
  <c r="N10" i="126"/>
  <c r="F24" i="126"/>
  <c r="O28" i="126"/>
  <c r="F29" i="126"/>
  <c r="L10" i="127"/>
  <c r="E15" i="127"/>
  <c r="F19" i="127"/>
  <c r="F22" i="127"/>
  <c r="M28" i="127"/>
  <c r="E30" i="127"/>
  <c r="F42" i="127"/>
  <c r="E32" i="127"/>
  <c r="F39" i="127"/>
  <c r="D6" i="128"/>
  <c r="E7" i="128" s="1"/>
  <c r="J10" i="128"/>
  <c r="J15" i="128"/>
  <c r="F25" i="128"/>
  <c r="E21" i="129"/>
  <c r="F26" i="129"/>
  <c r="E33" i="129"/>
  <c r="E7" i="130"/>
  <c r="F18" i="130"/>
  <c r="F22" i="130"/>
  <c r="L31" i="130"/>
  <c r="M43" i="130"/>
  <c r="E34" i="130"/>
  <c r="E39" i="130"/>
  <c r="L40" i="130"/>
  <c r="L43" i="130"/>
  <c r="J14" i="131"/>
  <c r="J29" i="131"/>
  <c r="D33" i="131"/>
  <c r="F45" i="131" s="1"/>
  <c r="D36" i="131"/>
  <c r="E37" i="131" s="1"/>
  <c r="J38" i="131"/>
  <c r="E6" i="132"/>
  <c r="L13" i="132"/>
  <c r="E30" i="132"/>
  <c r="E32" i="132"/>
  <c r="E34" i="132"/>
  <c r="E35" i="132"/>
  <c r="E38" i="132"/>
  <c r="L10" i="134"/>
  <c r="L16" i="134"/>
  <c r="F25" i="134"/>
  <c r="K7" i="135"/>
  <c r="K13" i="135"/>
  <c r="K16" i="135"/>
  <c r="E8" i="136"/>
  <c r="E10" i="136"/>
  <c r="N13" i="136"/>
  <c r="L16" i="136"/>
  <c r="O25" i="136"/>
  <c r="F27" i="136"/>
  <c r="L28" i="136"/>
  <c r="F30" i="136"/>
  <c r="F33" i="136"/>
  <c r="E6" i="137"/>
  <c r="F18" i="137"/>
  <c r="M19" i="137"/>
  <c r="F23" i="137"/>
  <c r="F25" i="137"/>
  <c r="F31" i="137"/>
  <c r="E6" i="138"/>
  <c r="E13" i="138"/>
  <c r="N16" i="138"/>
  <c r="O16" i="138" s="1"/>
  <c r="F18" i="138"/>
  <c r="M19" i="138"/>
  <c r="F23" i="138"/>
  <c r="F25" i="138"/>
  <c r="E6" i="139"/>
  <c r="B13" i="139"/>
  <c r="O16" i="139"/>
  <c r="E18" i="139"/>
  <c r="M19" i="139"/>
  <c r="E23" i="139"/>
  <c r="F25" i="139"/>
  <c r="N28" i="139"/>
  <c r="M31" i="139"/>
  <c r="B36" i="139"/>
  <c r="J6" i="140"/>
  <c r="J12" i="140"/>
  <c r="K13" i="140"/>
  <c r="K16" i="140"/>
  <c r="J18" i="140"/>
  <c r="K25" i="140"/>
  <c r="J26" i="140"/>
  <c r="J28" i="140"/>
  <c r="D30" i="140"/>
  <c r="F30" i="140" s="1"/>
  <c r="E7" i="141"/>
  <c r="E10" i="141"/>
  <c r="N13" i="141"/>
  <c r="O13" i="141" s="1"/>
  <c r="N19" i="141"/>
  <c r="O19" i="141" s="1"/>
  <c r="N22" i="141"/>
  <c r="N25" i="141"/>
  <c r="E29" i="141"/>
  <c r="F29" i="141"/>
  <c r="F30" i="141"/>
  <c r="L30" i="141"/>
  <c r="O34" i="141"/>
  <c r="E10" i="142"/>
  <c r="N13" i="142"/>
  <c r="O22" i="142"/>
  <c r="E22" i="142"/>
  <c r="M31" i="142"/>
  <c r="M34" i="142"/>
  <c r="L10" i="143"/>
  <c r="F17" i="143"/>
  <c r="F22" i="143"/>
  <c r="F23" i="143"/>
  <c r="F26" i="143"/>
  <c r="N31" i="143"/>
  <c r="F34" i="143"/>
  <c r="E35" i="143"/>
  <c r="E12" i="144"/>
  <c r="E21" i="144"/>
  <c r="N22" i="144"/>
  <c r="O22" i="144" s="1"/>
  <c r="E28" i="144"/>
  <c r="E31" i="144"/>
  <c r="E34" i="144"/>
  <c r="E35" i="144"/>
  <c r="E13" i="145"/>
  <c r="F17" i="145"/>
  <c r="E7" i="146"/>
  <c r="A10" i="146"/>
  <c r="E10" i="146"/>
  <c r="E13" i="146"/>
  <c r="E21" i="146"/>
  <c r="M25" i="146"/>
  <c r="E33" i="146"/>
  <c r="E7" i="147"/>
  <c r="E10" i="147"/>
  <c r="F27" i="147"/>
  <c r="E29" i="147"/>
  <c r="E31" i="147"/>
  <c r="F43" i="147"/>
  <c r="E32" i="147"/>
  <c r="E35" i="147"/>
  <c r="E38" i="147"/>
  <c r="D5" i="148"/>
  <c r="D15" i="148"/>
  <c r="J16" i="148"/>
  <c r="J17" i="148"/>
  <c r="D20" i="148"/>
  <c r="J28" i="148"/>
  <c r="K31" i="128"/>
  <c r="M43" i="128" s="1"/>
  <c r="J30" i="128"/>
  <c r="L10" i="129"/>
  <c r="L16" i="129"/>
  <c r="F18" i="129"/>
  <c r="M19" i="129"/>
  <c r="M25" i="129"/>
  <c r="F33" i="129"/>
  <c r="E35" i="129"/>
  <c r="E6" i="130"/>
  <c r="L13" i="130"/>
  <c r="E20" i="130"/>
  <c r="E24" i="130"/>
  <c r="M31" i="130"/>
  <c r="F33" i="130"/>
  <c r="F34" i="130"/>
  <c r="E37" i="130"/>
  <c r="E38" i="130"/>
  <c r="J15" i="131"/>
  <c r="A19" i="131"/>
  <c r="F31" i="131"/>
  <c r="F43" i="131"/>
  <c r="E32" i="131"/>
  <c r="K37" i="131"/>
  <c r="J37" i="131"/>
  <c r="E16" i="132"/>
  <c r="E31" i="132"/>
  <c r="F43" i="132"/>
  <c r="L34" i="132"/>
  <c r="F37" i="132"/>
  <c r="F40" i="132"/>
  <c r="E7" i="134"/>
  <c r="E8" i="134"/>
  <c r="L13" i="134"/>
  <c r="F19" i="134"/>
  <c r="M25" i="134"/>
  <c r="F28" i="134"/>
  <c r="M34" i="134"/>
  <c r="M40" i="134"/>
  <c r="L43" i="134"/>
  <c r="J12" i="135"/>
  <c r="J20" i="135"/>
  <c r="J25" i="135"/>
  <c r="J32" i="135"/>
  <c r="L13" i="136"/>
  <c r="E19" i="136"/>
  <c r="F24" i="136"/>
  <c r="L25" i="136"/>
  <c r="M31" i="136"/>
  <c r="L34" i="136"/>
  <c r="L16" i="137"/>
  <c r="F20" i="137"/>
  <c r="F27" i="137"/>
  <c r="M28" i="137"/>
  <c r="F30" i="137"/>
  <c r="L34" i="137"/>
  <c r="L16" i="138"/>
  <c r="F20" i="138"/>
  <c r="F22" i="138"/>
  <c r="F27" i="138"/>
  <c r="M28" i="138"/>
  <c r="F33" i="138"/>
  <c r="L34" i="138"/>
  <c r="E15" i="139"/>
  <c r="L16" i="139"/>
  <c r="E20" i="139"/>
  <c r="N25" i="139"/>
  <c r="M28" i="139"/>
  <c r="E32" i="139"/>
  <c r="K10" i="140"/>
  <c r="L10" i="140" s="1"/>
  <c r="D13" i="140"/>
  <c r="K31" i="140"/>
  <c r="O10" i="141"/>
  <c r="L16" i="141"/>
  <c r="M19" i="141"/>
  <c r="M22" i="141"/>
  <c r="M25" i="141"/>
  <c r="E30" i="141"/>
  <c r="M31" i="141"/>
  <c r="F33" i="141"/>
  <c r="E6" i="142"/>
  <c r="E9" i="142"/>
  <c r="L13" i="142"/>
  <c r="L19" i="142"/>
  <c r="F22" i="142"/>
  <c r="O28" i="142"/>
  <c r="E28" i="142"/>
  <c r="L29" i="142"/>
  <c r="F32" i="142"/>
  <c r="F35" i="142"/>
  <c r="E7" i="143"/>
  <c r="E11" i="143"/>
  <c r="A13" i="143"/>
  <c r="B16" i="143" s="1"/>
  <c r="N19" i="143"/>
  <c r="F21" i="143"/>
  <c r="N22" i="143"/>
  <c r="N25" i="143"/>
  <c r="N28" i="143"/>
  <c r="N34" i="143"/>
  <c r="A7" i="144"/>
  <c r="E20" i="144"/>
  <c r="E25" i="144"/>
  <c r="E26" i="144"/>
  <c r="E27" i="144"/>
  <c r="E29" i="144"/>
  <c r="E30" i="144"/>
  <c r="E32" i="144"/>
  <c r="E33" i="144"/>
  <c r="N34" i="144"/>
  <c r="O34" i="144" s="1"/>
  <c r="F35" i="144"/>
  <c r="E12" i="145"/>
  <c r="N16" i="145"/>
  <c r="O16" i="145" s="1"/>
  <c r="M19" i="146"/>
  <c r="F22" i="146"/>
  <c r="E35" i="146"/>
  <c r="F39" i="146"/>
  <c r="E6" i="147"/>
  <c r="E9" i="147"/>
  <c r="E12" i="147"/>
  <c r="L13" i="147"/>
  <c r="F22" i="147"/>
  <c r="F31" i="147"/>
  <c r="L37" i="147"/>
  <c r="L40" i="147"/>
  <c r="L43" i="147"/>
  <c r="F28" i="129"/>
  <c r="E30" i="129"/>
  <c r="F42" i="129"/>
  <c r="M31" i="129"/>
  <c r="M43" i="129"/>
  <c r="F34" i="129"/>
  <c r="F35" i="129"/>
  <c r="E33" i="130"/>
  <c r="L34" i="130"/>
  <c r="L37" i="130"/>
  <c r="D27" i="131"/>
  <c r="D30" i="131"/>
  <c r="F42" i="131" s="1"/>
  <c r="J35" i="131"/>
  <c r="D39" i="131"/>
  <c r="E8" i="132"/>
  <c r="A10" i="132"/>
  <c r="M25" i="132"/>
  <c r="F27" i="132"/>
  <c r="F33" i="132"/>
  <c r="M34" i="132"/>
  <c r="F36" i="132"/>
  <c r="L37" i="132"/>
  <c r="L40" i="132"/>
  <c r="L43" i="132"/>
  <c r="E11" i="134"/>
  <c r="A13" i="134"/>
  <c r="M19" i="134"/>
  <c r="F22" i="134"/>
  <c r="O34" i="134"/>
  <c r="L34" i="134"/>
  <c r="L40" i="134"/>
  <c r="J16" i="135"/>
  <c r="J24" i="135"/>
  <c r="E26" i="135"/>
  <c r="K28" i="135"/>
  <c r="L10" i="136"/>
  <c r="B16" i="136"/>
  <c r="O19" i="136"/>
  <c r="L22" i="136"/>
  <c r="F32" i="136"/>
  <c r="F35" i="136"/>
  <c r="O10" i="137"/>
  <c r="E12" i="137"/>
  <c r="L13" i="137"/>
  <c r="F17" i="137"/>
  <c r="F19" i="137"/>
  <c r="F24" i="137"/>
  <c r="M25" i="137"/>
  <c r="M31" i="137"/>
  <c r="B36" i="137"/>
  <c r="L13" i="138"/>
  <c r="F17" i="138"/>
  <c r="F19" i="138"/>
  <c r="F24" i="138"/>
  <c r="M25" i="138"/>
  <c r="L31" i="138"/>
  <c r="B36" i="138"/>
  <c r="E7" i="139"/>
  <c r="N10" i="139"/>
  <c r="O10" i="139" s="1"/>
  <c r="L13" i="139"/>
  <c r="E17" i="139"/>
  <c r="F19" i="139"/>
  <c r="N22" i="139"/>
  <c r="O22" i="139" s="1"/>
  <c r="E24" i="139"/>
  <c r="M25" i="139"/>
  <c r="E29" i="139"/>
  <c r="F31" i="139"/>
  <c r="N34" i="139"/>
  <c r="J5" i="140"/>
  <c r="J7" i="140"/>
  <c r="J16" i="140"/>
  <c r="K19" i="140"/>
  <c r="J24" i="140"/>
  <c r="L10" i="141"/>
  <c r="E17" i="141"/>
  <c r="E20" i="141"/>
  <c r="E23" i="141"/>
  <c r="E26" i="141"/>
  <c r="F27" i="141"/>
  <c r="M28" i="141"/>
  <c r="F31" i="141"/>
  <c r="L31" i="141"/>
  <c r="L10" i="142"/>
  <c r="O19" i="142"/>
  <c r="E23" i="142"/>
  <c r="L25" i="142"/>
  <c r="N13" i="143"/>
  <c r="O16" i="143" s="1"/>
  <c r="E13" i="143"/>
  <c r="F18" i="143"/>
  <c r="F24" i="143"/>
  <c r="F27" i="143"/>
  <c r="M31" i="143"/>
  <c r="M34" i="143"/>
  <c r="O16" i="144"/>
  <c r="N25" i="144"/>
  <c r="F26" i="144"/>
  <c r="L28" i="144"/>
  <c r="F29" i="144"/>
  <c r="L31" i="144"/>
  <c r="F32" i="144"/>
  <c r="L34" i="144"/>
  <c r="L13" i="145"/>
  <c r="F18" i="145"/>
  <c r="F23" i="145"/>
  <c r="F26" i="145"/>
  <c r="F29" i="145"/>
  <c r="E6" i="146"/>
  <c r="L10" i="146"/>
  <c r="L16" i="146"/>
  <c r="E30" i="146"/>
  <c r="F42" i="146"/>
  <c r="M31" i="146"/>
  <c r="M43" i="146"/>
  <c r="F40" i="146"/>
  <c r="E24" i="147"/>
  <c r="M34" i="147"/>
  <c r="F36" i="147"/>
  <c r="M37" i="147"/>
  <c r="F39" i="147"/>
  <c r="J6" i="148"/>
  <c r="J12" i="148"/>
  <c r="J14" i="148"/>
  <c r="K16" i="148"/>
  <c r="D18" i="148"/>
  <c r="E19" i="148" s="1"/>
  <c r="J27" i="148"/>
  <c r="D21" i="128"/>
  <c r="J29" i="128"/>
  <c r="D31" i="128"/>
  <c r="F43" i="128" s="1"/>
  <c r="D34" i="128"/>
  <c r="F46" i="128" s="1"/>
  <c r="J35" i="128"/>
  <c r="D37" i="128"/>
  <c r="K37" i="128"/>
  <c r="M49" i="128" s="1"/>
  <c r="E13" i="129"/>
  <c r="F19" i="129"/>
  <c r="M28" i="129"/>
  <c r="E32" i="129"/>
  <c r="O34" i="129"/>
  <c r="E36" i="129"/>
  <c r="E38" i="129"/>
  <c r="E8" i="130"/>
  <c r="A10" i="130"/>
  <c r="E16" i="130"/>
  <c r="L19" i="130"/>
  <c r="F27" i="130"/>
  <c r="E31" i="130"/>
  <c r="F43" i="130"/>
  <c r="E32" i="130"/>
  <c r="A37" i="130"/>
  <c r="C49" i="130" s="1"/>
  <c r="M37" i="130"/>
  <c r="F39" i="130"/>
  <c r="F40" i="130"/>
  <c r="K31" i="131"/>
  <c r="J31" i="131"/>
  <c r="E38" i="131"/>
  <c r="O10" i="132"/>
  <c r="E10" i="132"/>
  <c r="F18" i="132"/>
  <c r="F19" i="132"/>
  <c r="E25" i="132"/>
  <c r="B34" i="132"/>
  <c r="E33" i="132"/>
  <c r="E36" i="132"/>
  <c r="E39" i="132"/>
  <c r="E9" i="134"/>
  <c r="E13" i="134"/>
  <c r="O28" i="134"/>
  <c r="F31" i="134"/>
  <c r="F43" i="134"/>
  <c r="J5" i="135"/>
  <c r="D9" i="135"/>
  <c r="D16" i="135"/>
  <c r="J18" i="135"/>
  <c r="D28" i="135"/>
  <c r="J30" i="135"/>
  <c r="E6" i="136"/>
  <c r="E13" i="136"/>
  <c r="L19" i="136"/>
  <c r="E25" i="136"/>
  <c r="E9" i="137"/>
  <c r="L10" i="137"/>
  <c r="F21" i="137"/>
  <c r="F26" i="137"/>
  <c r="F28" i="137"/>
  <c r="E32" i="137"/>
  <c r="E9" i="138"/>
  <c r="L10" i="138"/>
  <c r="E14" i="138"/>
  <c r="E16" i="138"/>
  <c r="F21" i="138"/>
  <c r="M22" i="138"/>
  <c r="F26" i="138"/>
  <c r="F28" i="138"/>
  <c r="A34" i="138"/>
  <c r="E34" i="138"/>
  <c r="E9" i="139"/>
  <c r="L10" i="139"/>
  <c r="E16" i="139"/>
  <c r="E21" i="139"/>
  <c r="M22" i="139"/>
  <c r="E26" i="139"/>
  <c r="F28" i="139"/>
  <c r="N31" i="139"/>
  <c r="E33" i="139"/>
  <c r="M34" i="139"/>
  <c r="D25" i="140"/>
  <c r="A13" i="141"/>
  <c r="B16" i="141" s="1"/>
  <c r="E13" i="141"/>
  <c r="F17" i="141"/>
  <c r="F19" i="141"/>
  <c r="F20" i="141"/>
  <c r="F22" i="141"/>
  <c r="F25" i="141"/>
  <c r="F26" i="141"/>
  <c r="E31" i="141"/>
  <c r="F32" i="141"/>
  <c r="F35" i="141"/>
  <c r="A7" i="142"/>
  <c r="E8" i="142"/>
  <c r="A10" i="142"/>
  <c r="E13" i="142"/>
  <c r="F19" i="142"/>
  <c r="E20" i="142"/>
  <c r="L22" i="142"/>
  <c r="E25" i="142"/>
  <c r="L28" i="142"/>
  <c r="F30" i="142"/>
  <c r="F33" i="142"/>
  <c r="E9" i="143"/>
  <c r="F20" i="143"/>
  <c r="F30" i="143"/>
  <c r="F31" i="143"/>
  <c r="L31" i="143"/>
  <c r="L34" i="143"/>
  <c r="E6" i="144"/>
  <c r="E7" i="144"/>
  <c r="E23" i="144"/>
  <c r="L25" i="144"/>
  <c r="E11" i="145"/>
  <c r="L16" i="145"/>
  <c r="F21" i="145"/>
  <c r="F24" i="145"/>
  <c r="F27" i="145"/>
  <c r="A16" i="146"/>
  <c r="E17" i="146"/>
  <c r="F26" i="146"/>
  <c r="M28" i="146"/>
  <c r="F30" i="146"/>
  <c r="M34" i="146"/>
  <c r="F36" i="146"/>
  <c r="E38" i="146"/>
  <c r="A10" i="147"/>
  <c r="B10" i="147" s="1"/>
  <c r="E16" i="147"/>
  <c r="E30" i="147"/>
  <c r="E33" i="147"/>
  <c r="E36" i="147"/>
  <c r="E39" i="147"/>
  <c r="D23" i="148"/>
  <c r="J29" i="148"/>
  <c r="K31" i="148"/>
  <c r="J31" i="148"/>
  <c r="E7" i="149"/>
  <c r="E10" i="149"/>
  <c r="F18" i="149"/>
  <c r="A34" i="149"/>
  <c r="C46" i="149" s="1"/>
  <c r="E39" i="149"/>
  <c r="E11" i="150"/>
  <c r="A13" i="150"/>
  <c r="M19" i="150"/>
  <c r="M25" i="150"/>
  <c r="F28" i="150"/>
  <c r="F24" i="151"/>
  <c r="O28" i="151"/>
  <c r="L10" i="152"/>
  <c r="E12" i="152"/>
  <c r="L16" i="152"/>
  <c r="M28" i="152"/>
  <c r="E32" i="152"/>
  <c r="E6" i="153"/>
  <c r="E9" i="153"/>
  <c r="E12" i="153"/>
  <c r="L13" i="153"/>
  <c r="M22" i="153"/>
  <c r="E30" i="153"/>
  <c r="E35" i="153"/>
  <c r="E37" i="153"/>
  <c r="E38" i="153"/>
  <c r="E7" i="154"/>
  <c r="E8" i="154"/>
  <c r="L13" i="154"/>
  <c r="F19" i="154"/>
  <c r="F28" i="154"/>
  <c r="E12" i="155"/>
  <c r="O16" i="155"/>
  <c r="E16" i="155"/>
  <c r="M19" i="156"/>
  <c r="M28" i="156"/>
  <c r="F40" i="156"/>
  <c r="D31" i="157"/>
  <c r="F43" i="157" s="1"/>
  <c r="M19" i="158"/>
  <c r="F26" i="158"/>
  <c r="M28" i="158"/>
  <c r="F31" i="158"/>
  <c r="F43" i="158"/>
  <c r="E7" i="159"/>
  <c r="E10" i="159"/>
  <c r="L19" i="159"/>
  <c r="E21" i="159"/>
  <c r="F27" i="159"/>
  <c r="E30" i="159"/>
  <c r="L31" i="159"/>
  <c r="M43" i="159"/>
  <c r="E36" i="159"/>
  <c r="L19" i="160"/>
  <c r="F30" i="160"/>
  <c r="F42" i="160"/>
  <c r="L34" i="160"/>
  <c r="E37" i="160"/>
  <c r="E38" i="160"/>
  <c r="E9" i="161"/>
  <c r="M22" i="161"/>
  <c r="F25" i="161"/>
  <c r="E12" i="162"/>
  <c r="E15" i="162"/>
  <c r="E15" i="163"/>
  <c r="F25" i="163"/>
  <c r="F36" i="163"/>
  <c r="E38" i="163"/>
  <c r="E7" i="164"/>
  <c r="E10" i="164"/>
  <c r="N13" i="164"/>
  <c r="E23" i="164"/>
  <c r="F27" i="164"/>
  <c r="E9" i="165"/>
  <c r="E12" i="165"/>
  <c r="E15" i="165"/>
  <c r="L16" i="165"/>
  <c r="M22" i="165"/>
  <c r="F25" i="165"/>
  <c r="O31" i="165"/>
  <c r="M37" i="165"/>
  <c r="N10" i="166"/>
  <c r="E10" i="166"/>
  <c r="E14" i="166"/>
  <c r="A16" i="166"/>
  <c r="F17" i="166"/>
  <c r="F22" i="167"/>
  <c r="E16" i="167"/>
  <c r="F17" i="167"/>
  <c r="F31" i="167"/>
  <c r="F30" i="167"/>
  <c r="E32" i="167"/>
  <c r="F39" i="167"/>
  <c r="A7" i="168"/>
  <c r="F18" i="168"/>
  <c r="F20" i="168"/>
  <c r="O37" i="168"/>
  <c r="N10" i="169"/>
  <c r="E15" i="169"/>
  <c r="M19" i="169"/>
  <c r="E36" i="169"/>
  <c r="E38" i="169"/>
  <c r="E8" i="170"/>
  <c r="A10" i="170"/>
  <c r="E13" i="170"/>
  <c r="N16" i="170"/>
  <c r="O16" i="170" s="1"/>
  <c r="E16" i="170"/>
  <c r="F21" i="170"/>
  <c r="M37" i="170"/>
  <c r="F40" i="170"/>
  <c r="A34" i="170"/>
  <c r="C46" i="170" s="1"/>
  <c r="A37" i="170"/>
  <c r="C49" i="170" s="1"/>
  <c r="A40" i="170"/>
  <c r="C52" i="170" s="1"/>
  <c r="E6" i="171"/>
  <c r="A13" i="172"/>
  <c r="F37" i="174"/>
  <c r="F25" i="174"/>
  <c r="E6" i="176"/>
  <c r="L10" i="176"/>
  <c r="F20" i="177"/>
  <c r="E31" i="178"/>
  <c r="F43" i="178"/>
  <c r="E32" i="178"/>
  <c r="A40" i="178"/>
  <c r="C52" i="178" s="1"/>
  <c r="E38" i="178"/>
  <c r="D33" i="148"/>
  <c r="F45" i="148" s="1"/>
  <c r="D36" i="148"/>
  <c r="F48" i="148" s="1"/>
  <c r="D37" i="148"/>
  <c r="F49" i="148" s="1"/>
  <c r="J37" i="148"/>
  <c r="E6" i="149"/>
  <c r="E9" i="149"/>
  <c r="E12" i="149"/>
  <c r="L13" i="149"/>
  <c r="E23" i="149"/>
  <c r="F27" i="149"/>
  <c r="E31" i="149"/>
  <c r="F43" i="149"/>
  <c r="E32" i="149"/>
  <c r="E35" i="149"/>
  <c r="O13" i="150"/>
  <c r="E13" i="150"/>
  <c r="F22" i="150"/>
  <c r="M28" i="150"/>
  <c r="L40" i="150"/>
  <c r="A13" i="151"/>
  <c r="L13" i="151"/>
  <c r="E15" i="151"/>
  <c r="F18" i="151"/>
  <c r="F27" i="151"/>
  <c r="E35" i="152"/>
  <c r="F21" i="153"/>
  <c r="F27" i="153"/>
  <c r="E31" i="153"/>
  <c r="F43" i="153"/>
  <c r="E32" i="153"/>
  <c r="E34" i="153"/>
  <c r="L40" i="153"/>
  <c r="L43" i="153"/>
  <c r="E11" i="154"/>
  <c r="A13" i="154"/>
  <c r="M19" i="154"/>
  <c r="F22" i="154"/>
  <c r="M28" i="154"/>
  <c r="O34" i="154"/>
  <c r="L34" i="154"/>
  <c r="L13" i="155"/>
  <c r="F18" i="155"/>
  <c r="F23" i="155"/>
  <c r="F26" i="155"/>
  <c r="E6" i="156"/>
  <c r="L10" i="156"/>
  <c r="L16" i="156"/>
  <c r="E18" i="156"/>
  <c r="E36" i="156"/>
  <c r="L10" i="158"/>
  <c r="L16" i="158"/>
  <c r="E18" i="158"/>
  <c r="E35" i="158"/>
  <c r="M37" i="158"/>
  <c r="F39" i="158"/>
  <c r="E6" i="159"/>
  <c r="E9" i="159"/>
  <c r="L13" i="159"/>
  <c r="E22" i="159"/>
  <c r="E31" i="159"/>
  <c r="F43" i="159"/>
  <c r="E33" i="159"/>
  <c r="E38" i="159"/>
  <c r="E8" i="160"/>
  <c r="L10" i="160"/>
  <c r="L13" i="160"/>
  <c r="E18" i="160"/>
  <c r="E23" i="160"/>
  <c r="E30" i="160"/>
  <c r="F36" i="160"/>
  <c r="N10" i="161"/>
  <c r="L10" i="161"/>
  <c r="L13" i="161"/>
  <c r="F28" i="161"/>
  <c r="O34" i="161"/>
  <c r="L40" i="161"/>
  <c r="L13" i="162"/>
  <c r="L16" i="162"/>
  <c r="F18" i="162"/>
  <c r="F23" i="162"/>
  <c r="F26" i="162"/>
  <c r="E6" i="163"/>
  <c r="L10" i="163"/>
  <c r="L13" i="163"/>
  <c r="L16" i="163"/>
  <c r="F28" i="163"/>
  <c r="E30" i="163"/>
  <c r="F42" i="163"/>
  <c r="E32" i="163"/>
  <c r="E39" i="163"/>
  <c r="E6" i="164"/>
  <c r="E9" i="164"/>
  <c r="L13" i="164"/>
  <c r="L16" i="164"/>
  <c r="M31" i="164"/>
  <c r="F33" i="164"/>
  <c r="E36" i="164"/>
  <c r="E39" i="164"/>
  <c r="B10" i="165"/>
  <c r="L10" i="165"/>
  <c r="L13" i="165"/>
  <c r="F19" i="165"/>
  <c r="M25" i="165"/>
  <c r="L37" i="165"/>
  <c r="E8" i="168"/>
  <c r="A10" i="168"/>
  <c r="F36" i="168"/>
  <c r="L16" i="169"/>
  <c r="M25" i="169"/>
  <c r="M31" i="169"/>
  <c r="M43" i="169"/>
  <c r="A10" i="171"/>
  <c r="E8" i="171"/>
  <c r="A13" i="171"/>
  <c r="B16" i="171" s="1"/>
  <c r="M43" i="171"/>
  <c r="L31" i="171"/>
  <c r="E11" i="172"/>
  <c r="E35" i="173"/>
  <c r="F35" i="173"/>
  <c r="E8" i="175"/>
  <c r="A16" i="176"/>
  <c r="B16" i="176" s="1"/>
  <c r="D31" i="148"/>
  <c r="D32" i="148"/>
  <c r="F44" i="148" s="1"/>
  <c r="F22" i="149"/>
  <c r="E34" i="149"/>
  <c r="E37" i="149"/>
  <c r="L10" i="150"/>
  <c r="E12" i="150"/>
  <c r="L16" i="150"/>
  <c r="M22" i="150"/>
  <c r="L28" i="150"/>
  <c r="F31" i="150"/>
  <c r="F43" i="150"/>
  <c r="N10" i="151"/>
  <c r="E11" i="151"/>
  <c r="L16" i="151"/>
  <c r="F23" i="151"/>
  <c r="O34" i="151"/>
  <c r="E10" i="152"/>
  <c r="E13" i="152"/>
  <c r="E16" i="152"/>
  <c r="F19" i="152"/>
  <c r="F34" i="152"/>
  <c r="F35" i="152"/>
  <c r="A10" i="153"/>
  <c r="L19" i="153"/>
  <c r="E27" i="153"/>
  <c r="L34" i="153"/>
  <c r="L37" i="153"/>
  <c r="M22" i="154"/>
  <c r="F25" i="154"/>
  <c r="E11" i="155"/>
  <c r="L16" i="155"/>
  <c r="F21" i="155"/>
  <c r="F24" i="155"/>
  <c r="F27" i="155"/>
  <c r="E17" i="156"/>
  <c r="N19" i="156"/>
  <c r="M25" i="156"/>
  <c r="F28" i="156"/>
  <c r="F29" i="156"/>
  <c r="E38" i="156"/>
  <c r="J10" i="157"/>
  <c r="J17" i="157"/>
  <c r="E17" i="158"/>
  <c r="N19" i="158"/>
  <c r="O19" i="158" s="1"/>
  <c r="E23" i="158"/>
  <c r="M25" i="158"/>
  <c r="F27" i="158"/>
  <c r="E29" i="158"/>
  <c r="E38" i="158"/>
  <c r="N13" i="159"/>
  <c r="N16" i="159"/>
  <c r="E20" i="159"/>
  <c r="F22" i="159"/>
  <c r="E29" i="159"/>
  <c r="F31" i="159"/>
  <c r="E32" i="159"/>
  <c r="E34" i="159"/>
  <c r="E35" i="159"/>
  <c r="L37" i="159"/>
  <c r="L40" i="159"/>
  <c r="L43" i="159"/>
  <c r="E31" i="160"/>
  <c r="F43" i="160"/>
  <c r="E32" i="160"/>
  <c r="E36" i="160"/>
  <c r="L37" i="160"/>
  <c r="L40" i="160"/>
  <c r="L43" i="160"/>
  <c r="E7" i="161"/>
  <c r="E8" i="161"/>
  <c r="E11" i="161"/>
  <c r="A13" i="161"/>
  <c r="F19" i="161"/>
  <c r="L28" i="161"/>
  <c r="M37" i="161"/>
  <c r="N10" i="162"/>
  <c r="E10" i="162"/>
  <c r="E14" i="162"/>
  <c r="A16" i="162"/>
  <c r="F21" i="162"/>
  <c r="F24" i="162"/>
  <c r="F27" i="162"/>
  <c r="F30" i="162"/>
  <c r="F42" i="162"/>
  <c r="F22" i="163"/>
  <c r="M25" i="163"/>
  <c r="E35" i="163"/>
  <c r="F40" i="163"/>
  <c r="F24" i="164"/>
  <c r="E30" i="164"/>
  <c r="E33" i="164"/>
  <c r="E35" i="164"/>
  <c r="E38" i="164"/>
  <c r="E7" i="165"/>
  <c r="E8" i="165"/>
  <c r="E11" i="165"/>
  <c r="A13" i="165"/>
  <c r="M19" i="165"/>
  <c r="O25" i="165"/>
  <c r="L25" i="165"/>
  <c r="F28" i="165"/>
  <c r="A7" i="166"/>
  <c r="E12" i="166"/>
  <c r="F18" i="166"/>
  <c r="F23" i="166"/>
  <c r="F26" i="166"/>
  <c r="M19" i="167"/>
  <c r="L13" i="167"/>
  <c r="N16" i="167"/>
  <c r="O16" i="167" s="1"/>
  <c r="F33" i="167"/>
  <c r="E38" i="167"/>
  <c r="A16" i="168"/>
  <c r="F17" i="168"/>
  <c r="E17" i="169"/>
  <c r="F19" i="169"/>
  <c r="E21" i="169"/>
  <c r="E30" i="169"/>
  <c r="F42" i="169"/>
  <c r="E31" i="170"/>
  <c r="F43" i="170"/>
  <c r="M22" i="171"/>
  <c r="L25" i="171"/>
  <c r="F25" i="171"/>
  <c r="F18" i="172"/>
  <c r="F20" i="172"/>
  <c r="E34" i="174"/>
  <c r="F34" i="174"/>
  <c r="L43" i="174"/>
  <c r="M40" i="174"/>
  <c r="M25" i="175"/>
  <c r="L37" i="175"/>
  <c r="D39" i="148"/>
  <c r="F51" i="148" s="1"/>
  <c r="A10" i="149"/>
  <c r="L19" i="149"/>
  <c r="F21" i="149"/>
  <c r="F24" i="149"/>
  <c r="F30" i="149"/>
  <c r="F42" i="149"/>
  <c r="L31" i="149"/>
  <c r="M43" i="149"/>
  <c r="L34" i="149"/>
  <c r="F36" i="149"/>
  <c r="L37" i="149"/>
  <c r="L40" i="149"/>
  <c r="L43" i="149"/>
  <c r="E7" i="150"/>
  <c r="E8" i="150"/>
  <c r="L13" i="150"/>
  <c r="F19" i="150"/>
  <c r="L22" i="150"/>
  <c r="F25" i="150"/>
  <c r="E14" i="151"/>
  <c r="A16" i="151"/>
  <c r="F17" i="151"/>
  <c r="F21" i="151"/>
  <c r="F26" i="151"/>
  <c r="M19" i="152"/>
  <c r="F22" i="152"/>
  <c r="M25" i="152"/>
  <c r="F28" i="152"/>
  <c r="E30" i="152"/>
  <c r="F42" i="152"/>
  <c r="O34" i="152"/>
  <c r="E38" i="152"/>
  <c r="E7" i="153"/>
  <c r="E10" i="153"/>
  <c r="F18" i="153"/>
  <c r="M31" i="153"/>
  <c r="F33" i="153"/>
  <c r="E39" i="153"/>
  <c r="L10" i="154"/>
  <c r="E12" i="154"/>
  <c r="L16" i="154"/>
  <c r="M25" i="154"/>
  <c r="L31" i="154"/>
  <c r="F34" i="154"/>
  <c r="F40" i="154"/>
  <c r="E14" i="155"/>
  <c r="A16" i="155"/>
  <c r="B16" i="155" s="1"/>
  <c r="F17" i="155"/>
  <c r="E10" i="156"/>
  <c r="E13" i="156"/>
  <c r="F17" i="156"/>
  <c r="F22" i="156"/>
  <c r="E30" i="156"/>
  <c r="F42" i="156"/>
  <c r="E32" i="156"/>
  <c r="D6" i="157"/>
  <c r="D10" i="157"/>
  <c r="E10" i="157" s="1"/>
  <c r="J20" i="157"/>
  <c r="D29" i="157"/>
  <c r="E29" i="157" s="1"/>
  <c r="J32" i="157"/>
  <c r="D35" i="157"/>
  <c r="F47" i="157" s="1"/>
  <c r="K37" i="157"/>
  <c r="M49" i="157" s="1"/>
  <c r="E10" i="158"/>
  <c r="E13" i="158"/>
  <c r="F19" i="158"/>
  <c r="F22" i="158"/>
  <c r="F28" i="158"/>
  <c r="E30" i="158"/>
  <c r="F42" i="158"/>
  <c r="E32" i="158"/>
  <c r="F38" i="158"/>
  <c r="E8" i="159"/>
  <c r="A10" i="159"/>
  <c r="E13" i="159"/>
  <c r="F32" i="159"/>
  <c r="L34" i="159"/>
  <c r="E9" i="160"/>
  <c r="E10" i="160"/>
  <c r="E16" i="160"/>
  <c r="E17" i="160"/>
  <c r="F31" i="160"/>
  <c r="E34" i="160"/>
  <c r="E35" i="160"/>
  <c r="E39" i="160"/>
  <c r="M40" i="160"/>
  <c r="M19" i="161"/>
  <c r="F22" i="161"/>
  <c r="M31" i="161"/>
  <c r="M43" i="161"/>
  <c r="L37" i="161"/>
  <c r="E16" i="162"/>
  <c r="F17" i="162"/>
  <c r="E10" i="163"/>
  <c r="N13" i="163"/>
  <c r="O16" i="163" s="1"/>
  <c r="M19" i="163"/>
  <c r="F24" i="163"/>
  <c r="M28" i="163"/>
  <c r="M31" i="163"/>
  <c r="M43" i="163"/>
  <c r="A10" i="164"/>
  <c r="E13" i="164"/>
  <c r="F19" i="164"/>
  <c r="F21" i="164"/>
  <c r="E31" i="164"/>
  <c r="F43" i="164"/>
  <c r="E32" i="164"/>
  <c r="E34" i="164"/>
  <c r="E13" i="165"/>
  <c r="L19" i="165"/>
  <c r="F22" i="165"/>
  <c r="O34" i="165"/>
  <c r="L40" i="165"/>
  <c r="N7" i="166"/>
  <c r="N13" i="166"/>
  <c r="L13" i="166"/>
  <c r="L16" i="166"/>
  <c r="F21" i="166"/>
  <c r="F24" i="166"/>
  <c r="F27" i="166"/>
  <c r="A16" i="167"/>
  <c r="E17" i="167"/>
  <c r="F20" i="167"/>
  <c r="L22" i="167"/>
  <c r="F40" i="167"/>
  <c r="E30" i="167"/>
  <c r="F42" i="167"/>
  <c r="E35" i="167"/>
  <c r="E39" i="167"/>
  <c r="L40" i="167"/>
  <c r="N16" i="168"/>
  <c r="E16" i="168"/>
  <c r="E10" i="169"/>
  <c r="N13" i="169"/>
  <c r="O16" i="169" s="1"/>
  <c r="F22" i="169"/>
  <c r="M28" i="169"/>
  <c r="E33" i="169"/>
  <c r="E40" i="169"/>
  <c r="M19" i="170"/>
  <c r="E26" i="170"/>
  <c r="L31" i="170"/>
  <c r="M43" i="170"/>
  <c r="L34" i="170"/>
  <c r="L37" i="170"/>
  <c r="E40" i="170"/>
  <c r="L40" i="170"/>
  <c r="L43" i="170"/>
  <c r="N7" i="171"/>
  <c r="E9" i="171"/>
  <c r="L34" i="171"/>
  <c r="L16" i="172"/>
  <c r="F30" i="173"/>
  <c r="F18" i="173"/>
  <c r="L43" i="175"/>
  <c r="L40" i="175"/>
  <c r="F27" i="172"/>
  <c r="A19" i="173"/>
  <c r="L25" i="173"/>
  <c r="A31" i="173"/>
  <c r="C43" i="173" s="1"/>
  <c r="A10" i="174"/>
  <c r="B13" i="174" s="1"/>
  <c r="N16" i="174"/>
  <c r="E31" i="174"/>
  <c r="F43" i="174"/>
  <c r="L40" i="174"/>
  <c r="E11" i="175"/>
  <c r="A13" i="175"/>
  <c r="M19" i="175"/>
  <c r="F22" i="175"/>
  <c r="M28" i="175"/>
  <c r="E31" i="175"/>
  <c r="F42" i="175"/>
  <c r="O34" i="175"/>
  <c r="N7" i="176"/>
  <c r="E12" i="176"/>
  <c r="M19" i="177"/>
  <c r="F22" i="177"/>
  <c r="E6" i="178"/>
  <c r="F18" i="178"/>
  <c r="A22" i="178"/>
  <c r="E25" i="178"/>
  <c r="A37" i="178"/>
  <c r="C49" i="178" s="1"/>
  <c r="E8" i="179"/>
  <c r="E11" i="179"/>
  <c r="A13" i="179"/>
  <c r="M19" i="179"/>
  <c r="F22" i="179"/>
  <c r="F24" i="179"/>
  <c r="L37" i="179"/>
  <c r="E12" i="180"/>
  <c r="E15" i="180"/>
  <c r="F18" i="180"/>
  <c r="F20" i="180"/>
  <c r="M22" i="180"/>
  <c r="F25" i="180"/>
  <c r="F27" i="180"/>
  <c r="J7" i="181"/>
  <c r="K13" i="181"/>
  <c r="D30" i="181"/>
  <c r="F42" i="181" s="1"/>
  <c r="D33" i="181"/>
  <c r="J35" i="181"/>
  <c r="N13" i="182"/>
  <c r="L13" i="182"/>
  <c r="L16" i="182"/>
  <c r="M25" i="182"/>
  <c r="F28" i="182"/>
  <c r="E35" i="182"/>
  <c r="M22" i="183"/>
  <c r="F27" i="183"/>
  <c r="E29" i="183"/>
  <c r="E36" i="183"/>
  <c r="E38" i="183"/>
  <c r="J10" i="184"/>
  <c r="F22" i="184"/>
  <c r="D29" i="184"/>
  <c r="J29" i="184"/>
  <c r="J32" i="184"/>
  <c r="E14" i="185"/>
  <c r="E18" i="185"/>
  <c r="M28" i="185"/>
  <c r="E30" i="185"/>
  <c r="F42" i="185"/>
  <c r="E8" i="186"/>
  <c r="A10" i="186"/>
  <c r="N16" i="186"/>
  <c r="F27" i="186"/>
  <c r="L31" i="186"/>
  <c r="M43" i="186"/>
  <c r="N7" i="187"/>
  <c r="O10" i="187" s="1"/>
  <c r="E13" i="187"/>
  <c r="F25" i="187"/>
  <c r="A7" i="188"/>
  <c r="F18" i="188"/>
  <c r="E38" i="189"/>
  <c r="M40" i="189"/>
  <c r="L43" i="189"/>
  <c r="E8" i="190"/>
  <c r="A10" i="190"/>
  <c r="E16" i="190"/>
  <c r="F21" i="190"/>
  <c r="L31" i="190"/>
  <c r="M43" i="190"/>
  <c r="L34" i="190"/>
  <c r="L37" i="190"/>
  <c r="L40" i="190"/>
  <c r="L43" i="190"/>
  <c r="E10" i="191"/>
  <c r="E11" i="191"/>
  <c r="A13" i="191"/>
  <c r="N19" i="191"/>
  <c r="O22" i="191" s="1"/>
  <c r="M19" i="191"/>
  <c r="L40" i="191"/>
  <c r="E13" i="192"/>
  <c r="M19" i="192"/>
  <c r="M22" i="192"/>
  <c r="M25" i="192"/>
  <c r="N28" i="192"/>
  <c r="A7" i="193"/>
  <c r="E7" i="193"/>
  <c r="E8" i="193"/>
  <c r="N16" i="193"/>
  <c r="F19" i="193"/>
  <c r="L34" i="193"/>
  <c r="F21" i="194"/>
  <c r="N16" i="194"/>
  <c r="E16" i="194"/>
  <c r="A28" i="194"/>
  <c r="E31" i="194"/>
  <c r="F43" i="194"/>
  <c r="A40" i="194"/>
  <c r="C52" i="194" s="1"/>
  <c r="N7" i="195"/>
  <c r="E9" i="195"/>
  <c r="L10" i="195"/>
  <c r="A16" i="195"/>
  <c r="N19" i="195"/>
  <c r="M19" i="195"/>
  <c r="F22" i="195"/>
  <c r="F24" i="195"/>
  <c r="L10" i="171"/>
  <c r="E12" i="171"/>
  <c r="E15" i="171"/>
  <c r="L16" i="171"/>
  <c r="M25" i="171"/>
  <c r="F34" i="171"/>
  <c r="E14" i="172"/>
  <c r="A16" i="172"/>
  <c r="F17" i="172"/>
  <c r="A7" i="173"/>
  <c r="A10" i="173"/>
  <c r="N13" i="173"/>
  <c r="F17" i="173"/>
  <c r="E29" i="173"/>
  <c r="E30" i="173"/>
  <c r="F42" i="173"/>
  <c r="E36" i="173"/>
  <c r="E38" i="173"/>
  <c r="M40" i="173"/>
  <c r="L43" i="173"/>
  <c r="N7" i="174"/>
  <c r="E7" i="174"/>
  <c r="E10" i="174"/>
  <c r="N13" i="174"/>
  <c r="F18" i="174"/>
  <c r="M19" i="174"/>
  <c r="L31" i="174"/>
  <c r="M43" i="174"/>
  <c r="L37" i="174"/>
  <c r="E37" i="174"/>
  <c r="A40" i="174"/>
  <c r="C52" i="174" s="1"/>
  <c r="E39" i="174"/>
  <c r="C43" i="174"/>
  <c r="E9" i="175"/>
  <c r="N13" i="175"/>
  <c r="E13" i="175"/>
  <c r="N16" i="175"/>
  <c r="M22" i="175"/>
  <c r="O28" i="175"/>
  <c r="L28" i="175"/>
  <c r="F31" i="175"/>
  <c r="F43" i="175"/>
  <c r="A43" i="175"/>
  <c r="B46" i="175" s="1"/>
  <c r="E42" i="175"/>
  <c r="E7" i="176"/>
  <c r="L13" i="176"/>
  <c r="F18" i="176"/>
  <c r="F23" i="176"/>
  <c r="F26" i="176"/>
  <c r="E6" i="177"/>
  <c r="N16" i="177"/>
  <c r="L16" i="177"/>
  <c r="E27" i="177"/>
  <c r="E32" i="177"/>
  <c r="M34" i="177"/>
  <c r="E39" i="177"/>
  <c r="E8" i="178"/>
  <c r="E10" i="178"/>
  <c r="N13" i="178"/>
  <c r="E15" i="178"/>
  <c r="A25" i="178"/>
  <c r="L25" i="178"/>
  <c r="E29" i="178"/>
  <c r="E35" i="178"/>
  <c r="E37" i="178"/>
  <c r="L40" i="178"/>
  <c r="L43" i="178"/>
  <c r="N7" i="179"/>
  <c r="E13" i="179"/>
  <c r="F18" i="179"/>
  <c r="F20" i="179"/>
  <c r="F25" i="179"/>
  <c r="F27" i="179"/>
  <c r="F36" i="179"/>
  <c r="F38" i="179"/>
  <c r="M40" i="179"/>
  <c r="L43" i="179"/>
  <c r="N13" i="180"/>
  <c r="L13" i="180"/>
  <c r="L16" i="180"/>
  <c r="F23" i="180"/>
  <c r="M25" i="180"/>
  <c r="F28" i="180"/>
  <c r="F30" i="180"/>
  <c r="F42" i="180"/>
  <c r="D7" i="181"/>
  <c r="D8" i="181"/>
  <c r="F20" i="181" s="1"/>
  <c r="K16" i="181"/>
  <c r="K34" i="181"/>
  <c r="M46" i="181" s="1"/>
  <c r="J34" i="181"/>
  <c r="K37" i="181"/>
  <c r="M49" i="181" s="1"/>
  <c r="J37" i="181"/>
  <c r="E14" i="182"/>
  <c r="A16" i="182"/>
  <c r="F17" i="182"/>
  <c r="F19" i="182"/>
  <c r="O25" i="182"/>
  <c r="M28" i="182"/>
  <c r="O37" i="182"/>
  <c r="E38" i="182"/>
  <c r="N10" i="183"/>
  <c r="O10" i="183" s="1"/>
  <c r="N16" i="183"/>
  <c r="O19" i="183" s="1"/>
  <c r="L16" i="183"/>
  <c r="E21" i="183"/>
  <c r="M25" i="183"/>
  <c r="F28" i="183"/>
  <c r="E30" i="183"/>
  <c r="F42" i="183"/>
  <c r="E32" i="183"/>
  <c r="K7" i="184"/>
  <c r="K37" i="184"/>
  <c r="M49" i="184" s="1"/>
  <c r="J36" i="184"/>
  <c r="N13" i="185"/>
  <c r="O16" i="185" s="1"/>
  <c r="E17" i="185"/>
  <c r="F24" i="185"/>
  <c r="F30" i="185"/>
  <c r="E10" i="186"/>
  <c r="F19" i="186"/>
  <c r="F21" i="186"/>
  <c r="A34" i="186"/>
  <c r="C46" i="186" s="1"/>
  <c r="E36" i="186"/>
  <c r="E39" i="186"/>
  <c r="E6" i="187"/>
  <c r="E9" i="187"/>
  <c r="E12" i="187"/>
  <c r="E15" i="187"/>
  <c r="L16" i="187"/>
  <c r="M25" i="187"/>
  <c r="F28" i="187"/>
  <c r="L40" i="187"/>
  <c r="L13" i="188"/>
  <c r="L16" i="188"/>
  <c r="F21" i="188"/>
  <c r="F22" i="189"/>
  <c r="M25" i="189"/>
  <c r="F28" i="189"/>
  <c r="E30" i="189"/>
  <c r="F42" i="189"/>
  <c r="F37" i="189"/>
  <c r="E7" i="190"/>
  <c r="F18" i="190"/>
  <c r="L19" i="190"/>
  <c r="E22" i="190"/>
  <c r="E26" i="190"/>
  <c r="E39" i="190"/>
  <c r="M22" i="191"/>
  <c r="F25" i="191"/>
  <c r="E28" i="191"/>
  <c r="L10" i="192"/>
  <c r="E12" i="192"/>
  <c r="L16" i="192"/>
  <c r="L19" i="192"/>
  <c r="L22" i="192"/>
  <c r="L25" i="192"/>
  <c r="M28" i="192"/>
  <c r="A13" i="193"/>
  <c r="B16" i="193" s="1"/>
  <c r="F25" i="193"/>
  <c r="E28" i="193"/>
  <c r="A7" i="194"/>
  <c r="F18" i="194"/>
  <c r="L31" i="194"/>
  <c r="M43" i="194"/>
  <c r="E6" i="195"/>
  <c r="E11" i="195"/>
  <c r="F18" i="195"/>
  <c r="F20" i="195"/>
  <c r="F25" i="195"/>
  <c r="L13" i="171"/>
  <c r="F19" i="171"/>
  <c r="F28" i="171"/>
  <c r="A7" i="172"/>
  <c r="E12" i="172"/>
  <c r="N16" i="172"/>
  <c r="O16" i="172" s="1"/>
  <c r="N10" i="173"/>
  <c r="E32" i="173"/>
  <c r="E6" i="174"/>
  <c r="E9" i="174"/>
  <c r="E12" i="174"/>
  <c r="L13" i="174"/>
  <c r="E21" i="174"/>
  <c r="E24" i="174"/>
  <c r="F30" i="174"/>
  <c r="F42" i="174"/>
  <c r="A34" i="174"/>
  <c r="C46" i="174" s="1"/>
  <c r="A37" i="174"/>
  <c r="C49" i="174" s="1"/>
  <c r="E36" i="174"/>
  <c r="A10" i="175"/>
  <c r="L10" i="175"/>
  <c r="E12" i="175"/>
  <c r="L16" i="175"/>
  <c r="L22" i="175"/>
  <c r="F25" i="175"/>
  <c r="E11" i="176"/>
  <c r="L16" i="176"/>
  <c r="F21" i="176"/>
  <c r="F24" i="176"/>
  <c r="F27" i="176"/>
  <c r="N10" i="177"/>
  <c r="E17" i="177"/>
  <c r="M25" i="177"/>
  <c r="F28" i="177"/>
  <c r="E30" i="177"/>
  <c r="F42" i="177"/>
  <c r="E35" i="177"/>
  <c r="E12" i="178"/>
  <c r="L13" i="178"/>
  <c r="E30" i="178"/>
  <c r="L37" i="178"/>
  <c r="F39" i="178"/>
  <c r="E6" i="179"/>
  <c r="E9" i="179"/>
  <c r="E12" i="179"/>
  <c r="E16" i="179"/>
  <c r="L16" i="179"/>
  <c r="F23" i="179"/>
  <c r="M25" i="179"/>
  <c r="F28" i="179"/>
  <c r="L40" i="179"/>
  <c r="E10" i="180"/>
  <c r="E14" i="180"/>
  <c r="A16" i="180"/>
  <c r="B16" i="180" s="1"/>
  <c r="F17" i="180"/>
  <c r="F19" i="180"/>
  <c r="F21" i="180"/>
  <c r="F26" i="180"/>
  <c r="M28" i="180"/>
  <c r="F26" i="181"/>
  <c r="J32" i="181"/>
  <c r="D36" i="181"/>
  <c r="F48" i="181" s="1"/>
  <c r="D39" i="181"/>
  <c r="M19" i="182"/>
  <c r="F22" i="182"/>
  <c r="E36" i="182"/>
  <c r="E6" i="183"/>
  <c r="E9" i="183"/>
  <c r="L10" i="183"/>
  <c r="E17" i="183"/>
  <c r="E26" i="183"/>
  <c r="F31" i="183"/>
  <c r="F43" i="183"/>
  <c r="F32" i="183"/>
  <c r="F39" i="183"/>
  <c r="K10" i="184"/>
  <c r="K16" i="184"/>
  <c r="D33" i="184"/>
  <c r="F45" i="184" s="1"/>
  <c r="J33" i="184"/>
  <c r="F19" i="185"/>
  <c r="F25" i="185"/>
  <c r="E33" i="185"/>
  <c r="E35" i="185"/>
  <c r="E39" i="185"/>
  <c r="F41" i="185"/>
  <c r="A43" i="185"/>
  <c r="E6" i="186"/>
  <c r="L13" i="186"/>
  <c r="L16" i="186"/>
  <c r="F18" i="186"/>
  <c r="L19" i="186"/>
  <c r="E21" i="186"/>
  <c r="E30" i="186"/>
  <c r="E32" i="186"/>
  <c r="L10" i="187"/>
  <c r="L13" i="187"/>
  <c r="F19" i="187"/>
  <c r="E7" i="188"/>
  <c r="E14" i="188"/>
  <c r="A16" i="188"/>
  <c r="F17" i="188"/>
  <c r="M28" i="189"/>
  <c r="E33" i="189"/>
  <c r="E6" i="190"/>
  <c r="E9" i="190"/>
  <c r="E12" i="190"/>
  <c r="E21" i="190"/>
  <c r="E30" i="190"/>
  <c r="E32" i="190"/>
  <c r="E35" i="190"/>
  <c r="E38" i="190"/>
  <c r="A10" i="191"/>
  <c r="L10" i="191"/>
  <c r="E12" i="191"/>
  <c r="L16" i="191"/>
  <c r="F28" i="191"/>
  <c r="M34" i="191"/>
  <c r="A7" i="192"/>
  <c r="E7" i="192"/>
  <c r="E8" i="192"/>
  <c r="L13" i="192"/>
  <c r="F19" i="192"/>
  <c r="F22" i="192"/>
  <c r="F25" i="192"/>
  <c r="F28" i="192"/>
  <c r="L28" i="192"/>
  <c r="E13" i="193"/>
  <c r="M22" i="193"/>
  <c r="F28" i="193"/>
  <c r="O13" i="195"/>
  <c r="L16" i="195"/>
  <c r="F23" i="195"/>
  <c r="M25" i="195"/>
  <c r="N10" i="179"/>
  <c r="O13" i="179" s="1"/>
  <c r="L10" i="179"/>
  <c r="L13" i="179"/>
  <c r="F17" i="179"/>
  <c r="F19" i="179"/>
  <c r="F21" i="179"/>
  <c r="F26" i="179"/>
  <c r="E16" i="180"/>
  <c r="M19" i="180"/>
  <c r="F22" i="180"/>
  <c r="F24" i="180"/>
  <c r="J6" i="181"/>
  <c r="K10" i="181"/>
  <c r="D13" i="181"/>
  <c r="E17" i="181"/>
  <c r="K31" i="181"/>
  <c r="M43" i="181" s="1"/>
  <c r="J31" i="181"/>
  <c r="E35" i="181"/>
  <c r="K40" i="181"/>
  <c r="E12" i="182"/>
  <c r="F18" i="182"/>
  <c r="M22" i="182"/>
  <c r="F25" i="182"/>
  <c r="E32" i="182"/>
  <c r="M19" i="183"/>
  <c r="F25" i="183"/>
  <c r="M28" i="183"/>
  <c r="E35" i="183"/>
  <c r="M37" i="183"/>
  <c r="K13" i="184"/>
  <c r="D15" i="184"/>
  <c r="J20" i="184"/>
  <c r="D35" i="184"/>
  <c r="F47" i="184" s="1"/>
  <c r="J35" i="184"/>
  <c r="D37" i="184"/>
  <c r="F49" i="184" s="1"/>
  <c r="D40" i="184"/>
  <c r="F52" i="184" s="1"/>
  <c r="L10" i="185"/>
  <c r="L16" i="185"/>
  <c r="O19" i="185"/>
  <c r="M19" i="185"/>
  <c r="F22" i="185"/>
  <c r="F23" i="185"/>
  <c r="M25" i="185"/>
  <c r="F28" i="185"/>
  <c r="E16" i="186"/>
  <c r="E22" i="186"/>
  <c r="E31" i="186"/>
  <c r="F43" i="186"/>
  <c r="E34" i="186"/>
  <c r="E8" i="187"/>
  <c r="E11" i="187"/>
  <c r="A13" i="187"/>
  <c r="M19" i="187"/>
  <c r="F22" i="187"/>
  <c r="M31" i="187"/>
  <c r="M43" i="187"/>
  <c r="E6" i="189"/>
  <c r="N16" i="189"/>
  <c r="O16" i="189" s="1"/>
  <c r="L16" i="189"/>
  <c r="F33" i="189"/>
  <c r="E35" i="189"/>
  <c r="F27" i="190"/>
  <c r="E31" i="190"/>
  <c r="F43" i="190"/>
  <c r="E34" i="190"/>
  <c r="E37" i="190"/>
  <c r="A7" i="191"/>
  <c r="E7" i="191"/>
  <c r="E8" i="191"/>
  <c r="L13" i="191"/>
  <c r="F19" i="191"/>
  <c r="F31" i="191"/>
  <c r="F43" i="191"/>
  <c r="L34" i="191"/>
  <c r="E10" i="192"/>
  <c r="E11" i="192"/>
  <c r="A13" i="192"/>
  <c r="B16" i="192" s="1"/>
  <c r="N25" i="192"/>
  <c r="N7" i="193"/>
  <c r="O10" i="193" s="1"/>
  <c r="L10" i="193"/>
  <c r="M25" i="193"/>
  <c r="F31" i="193"/>
  <c r="F43" i="193"/>
  <c r="N10" i="194"/>
  <c r="E14" i="194"/>
  <c r="A16" i="194"/>
  <c r="F17" i="194"/>
  <c r="E28" i="194"/>
  <c r="O34" i="194"/>
  <c r="A37" i="194"/>
  <c r="C49" i="194" s="1"/>
  <c r="E12" i="195"/>
  <c r="F17" i="195"/>
  <c r="F19" i="195"/>
  <c r="F27" i="195"/>
  <c r="O31" i="195"/>
  <c r="L16" i="196"/>
  <c r="F23" i="196"/>
  <c r="M25" i="196"/>
  <c r="F28" i="196"/>
  <c r="F30" i="196"/>
  <c r="F42" i="196"/>
  <c r="O34" i="196"/>
  <c r="L13" i="197"/>
  <c r="E17" i="197"/>
  <c r="F19" i="197"/>
  <c r="O25" i="197"/>
  <c r="M28" i="197"/>
  <c r="E33" i="197"/>
  <c r="O37" i="197"/>
  <c r="E38" i="197"/>
  <c r="L10" i="198"/>
  <c r="O28" i="198"/>
  <c r="A31" i="198"/>
  <c r="C43" i="198" s="1"/>
  <c r="L34" i="198"/>
  <c r="M43" i="198"/>
  <c r="F37" i="198"/>
  <c r="E11" i="199"/>
  <c r="F27" i="199"/>
  <c r="O31" i="199"/>
  <c r="K16" i="200"/>
  <c r="E38" i="200"/>
  <c r="F18" i="201"/>
  <c r="F22" i="201"/>
  <c r="O25" i="201"/>
  <c r="L31" i="201"/>
  <c r="M43" i="201"/>
  <c r="L34" i="201"/>
  <c r="A40" i="201"/>
  <c r="C52" i="201" s="1"/>
  <c r="E6" i="202"/>
  <c r="E9" i="202"/>
  <c r="E12" i="202"/>
  <c r="E15" i="202"/>
  <c r="L16" i="202"/>
  <c r="F23" i="202"/>
  <c r="M25" i="202"/>
  <c r="F27" i="202"/>
  <c r="F34" i="202"/>
  <c r="L37" i="202"/>
  <c r="F40" i="202"/>
  <c r="E12" i="203"/>
  <c r="F18" i="203"/>
  <c r="F20" i="203"/>
  <c r="M22" i="203"/>
  <c r="F25" i="203"/>
  <c r="F27" i="203"/>
  <c r="O31" i="203"/>
  <c r="E16" i="204"/>
  <c r="E21" i="204"/>
  <c r="E30" i="204"/>
  <c r="F42" i="204"/>
  <c r="E32" i="204"/>
  <c r="E12" i="205"/>
  <c r="E16" i="205"/>
  <c r="F24" i="205"/>
  <c r="J29" i="206"/>
  <c r="K31" i="206"/>
  <c r="J33" i="206"/>
  <c r="J36" i="206"/>
  <c r="D39" i="206"/>
  <c r="E13" i="207"/>
  <c r="M25" i="207"/>
  <c r="E31" i="207"/>
  <c r="E35" i="207"/>
  <c r="E9" i="208"/>
  <c r="M22" i="208"/>
  <c r="F25" i="208"/>
  <c r="E17" i="209"/>
  <c r="E19" i="209"/>
  <c r="D17" i="210"/>
  <c r="F28" i="195"/>
  <c r="E7" i="196"/>
  <c r="N10" i="196"/>
  <c r="O10" i="196" s="1"/>
  <c r="E12" i="196"/>
  <c r="F17" i="196"/>
  <c r="F19" i="196"/>
  <c r="F21" i="196"/>
  <c r="F26" i="196"/>
  <c r="M28" i="196"/>
  <c r="M19" i="197"/>
  <c r="F22" i="197"/>
  <c r="E6" i="198"/>
  <c r="E13" i="198"/>
  <c r="N16" i="198"/>
  <c r="A34" i="198"/>
  <c r="C46" i="198" s="1"/>
  <c r="E9" i="199"/>
  <c r="L16" i="199"/>
  <c r="M25" i="199"/>
  <c r="E8" i="200"/>
  <c r="J28" i="200"/>
  <c r="D33" i="200"/>
  <c r="F45" i="200" s="1"/>
  <c r="D36" i="200"/>
  <c r="E6" i="201"/>
  <c r="E9" i="201"/>
  <c r="F30" i="201"/>
  <c r="F42" i="201"/>
  <c r="E33" i="201"/>
  <c r="E36" i="201"/>
  <c r="L10" i="202"/>
  <c r="L13" i="202"/>
  <c r="F17" i="202"/>
  <c r="F19" i="202"/>
  <c r="F21" i="202"/>
  <c r="L25" i="202"/>
  <c r="F28" i="202"/>
  <c r="N13" i="203"/>
  <c r="O16" i="203" s="1"/>
  <c r="L13" i="203"/>
  <c r="L16" i="203"/>
  <c r="F23" i="203"/>
  <c r="M25" i="203"/>
  <c r="F28" i="203"/>
  <c r="E7" i="204"/>
  <c r="E10" i="204"/>
  <c r="N13" i="204"/>
  <c r="O16" i="204" s="1"/>
  <c r="N19" i="204"/>
  <c r="F22" i="204"/>
  <c r="O28" i="204"/>
  <c r="L13" i="205"/>
  <c r="E15" i="205"/>
  <c r="F18" i="205"/>
  <c r="F27" i="205"/>
  <c r="J13" i="206"/>
  <c r="K37" i="206"/>
  <c r="M49" i="206" s="1"/>
  <c r="E17" i="207"/>
  <c r="N10" i="208"/>
  <c r="F28" i="208"/>
  <c r="L40" i="208"/>
  <c r="K10" i="209"/>
  <c r="D12" i="209"/>
  <c r="D19" i="209"/>
  <c r="D20" i="209"/>
  <c r="M28" i="195"/>
  <c r="O37" i="195"/>
  <c r="E9" i="196"/>
  <c r="M19" i="196"/>
  <c r="F22" i="196"/>
  <c r="F24" i="196"/>
  <c r="E6" i="197"/>
  <c r="A13" i="197"/>
  <c r="E13" i="197"/>
  <c r="N16" i="197"/>
  <c r="O19" i="197" s="1"/>
  <c r="M22" i="197"/>
  <c r="F25" i="197"/>
  <c r="E32" i="197"/>
  <c r="E8" i="198"/>
  <c r="N13" i="198"/>
  <c r="E16" i="198"/>
  <c r="L16" i="198"/>
  <c r="E30" i="198"/>
  <c r="F42" i="198"/>
  <c r="O34" i="198"/>
  <c r="A37" i="198"/>
  <c r="C49" i="198" s="1"/>
  <c r="L40" i="198"/>
  <c r="E12" i="199"/>
  <c r="L13" i="199"/>
  <c r="F19" i="199"/>
  <c r="F26" i="199"/>
  <c r="M28" i="199"/>
  <c r="E32" i="199"/>
  <c r="F43" i="199"/>
  <c r="J14" i="200"/>
  <c r="F27" i="200"/>
  <c r="D30" i="200"/>
  <c r="F42" i="200" s="1"/>
  <c r="J30" i="200"/>
  <c r="K37" i="200"/>
  <c r="M49" i="200" s="1"/>
  <c r="J37" i="200"/>
  <c r="M22" i="201"/>
  <c r="E30" i="201"/>
  <c r="E32" i="201"/>
  <c r="E34" i="201"/>
  <c r="E35" i="201"/>
  <c r="E8" i="202"/>
  <c r="E11" i="202"/>
  <c r="A13" i="202"/>
  <c r="B16" i="202" s="1"/>
  <c r="O19" i="202"/>
  <c r="M19" i="202"/>
  <c r="F22" i="202"/>
  <c r="F24" i="202"/>
  <c r="F26" i="202"/>
  <c r="M28" i="202"/>
  <c r="E10" i="203"/>
  <c r="E14" i="203"/>
  <c r="A16" i="203"/>
  <c r="F17" i="203"/>
  <c r="F19" i="203"/>
  <c r="F21" i="203"/>
  <c r="F26" i="203"/>
  <c r="M28" i="203"/>
  <c r="E18" i="204"/>
  <c r="L31" i="204"/>
  <c r="N10" i="205"/>
  <c r="O10" i="205" s="1"/>
  <c r="E11" i="205"/>
  <c r="L16" i="205"/>
  <c r="F23" i="205"/>
  <c r="F30" i="205"/>
  <c r="F42" i="205"/>
  <c r="O34" i="205"/>
  <c r="K10" i="206"/>
  <c r="E13" i="206"/>
  <c r="E16" i="207"/>
  <c r="M19" i="207"/>
  <c r="F22" i="207"/>
  <c r="E24" i="207"/>
  <c r="L31" i="207"/>
  <c r="E30" i="207"/>
  <c r="A34" i="207"/>
  <c r="C46" i="207" s="1"/>
  <c r="L40" i="207"/>
  <c r="E7" i="208"/>
  <c r="E8" i="208"/>
  <c r="L10" i="208"/>
  <c r="L13" i="208"/>
  <c r="F19" i="208"/>
  <c r="L28" i="208"/>
  <c r="M37" i="208"/>
  <c r="A10" i="209"/>
  <c r="K13" i="209"/>
  <c r="E18" i="209"/>
  <c r="E20" i="209"/>
  <c r="D12" i="210"/>
  <c r="K13" i="210"/>
  <c r="F18" i="196"/>
  <c r="F20" i="196"/>
  <c r="M22" i="196"/>
  <c r="F25" i="196"/>
  <c r="F27" i="196"/>
  <c r="A10" i="197"/>
  <c r="E10" i="197"/>
  <c r="N13" i="197"/>
  <c r="E15" i="197"/>
  <c r="L16" i="197"/>
  <c r="M25" i="197"/>
  <c r="F28" i="197"/>
  <c r="E30" i="197"/>
  <c r="F42" i="197"/>
  <c r="E35" i="197"/>
  <c r="L13" i="198"/>
  <c r="E31" i="198"/>
  <c r="F43" i="198"/>
  <c r="E8" i="199"/>
  <c r="L10" i="199"/>
  <c r="D6" i="200"/>
  <c r="A7" i="200" s="1"/>
  <c r="J7" i="200"/>
  <c r="D10" i="200"/>
  <c r="E10" i="200" s="1"/>
  <c r="J13" i="200"/>
  <c r="E16" i="200"/>
  <c r="D29" i="200"/>
  <c r="F29" i="200" s="1"/>
  <c r="J32" i="200"/>
  <c r="J35" i="200"/>
  <c r="D39" i="200"/>
  <c r="F51" i="200" s="1"/>
  <c r="E8" i="201"/>
  <c r="A10" i="201"/>
  <c r="B13" i="201" s="1"/>
  <c r="L19" i="201"/>
  <c r="E21" i="201"/>
  <c r="A31" i="201"/>
  <c r="E31" i="201"/>
  <c r="F43" i="201"/>
  <c r="F34" i="201"/>
  <c r="E40" i="201"/>
  <c r="M40" i="201"/>
  <c r="N7" i="202"/>
  <c r="E13" i="202"/>
  <c r="F18" i="202"/>
  <c r="F20" i="202"/>
  <c r="M22" i="202"/>
  <c r="F25" i="202"/>
  <c r="M19" i="203"/>
  <c r="F22" i="203"/>
  <c r="F24" i="203"/>
  <c r="L10" i="204"/>
  <c r="E17" i="204"/>
  <c r="F20" i="204"/>
  <c r="M22" i="204"/>
  <c r="L34" i="204"/>
  <c r="M43" i="204"/>
  <c r="E14" i="205"/>
  <c r="A16" i="205"/>
  <c r="F17" i="205"/>
  <c r="F21" i="205"/>
  <c r="F26" i="205"/>
  <c r="J17" i="206"/>
  <c r="J27" i="206"/>
  <c r="D29" i="206"/>
  <c r="D33" i="206"/>
  <c r="J34" i="206"/>
  <c r="J37" i="206"/>
  <c r="D40" i="206"/>
  <c r="F52" i="206" s="1"/>
  <c r="E6" i="207"/>
  <c r="E9" i="207"/>
  <c r="L10" i="207"/>
  <c r="N16" i="207"/>
  <c r="O16" i="207" s="1"/>
  <c r="M22" i="207"/>
  <c r="E39" i="207"/>
  <c r="M40" i="207"/>
  <c r="E11" i="208"/>
  <c r="A13" i="208"/>
  <c r="M19" i="208"/>
  <c r="F22" i="208"/>
  <c r="M31" i="208"/>
  <c r="M43" i="208"/>
  <c r="L37" i="208"/>
  <c r="D7" i="209"/>
  <c r="D10" i="209"/>
  <c r="D11" i="209"/>
  <c r="L19" i="209"/>
  <c r="D14" i="210"/>
  <c r="A16" i="210"/>
  <c r="A19" i="210"/>
  <c r="L19" i="210"/>
  <c r="B43" i="207"/>
  <c r="D41" i="206"/>
  <c r="K43" i="206"/>
  <c r="E41" i="201"/>
  <c r="A43" i="201"/>
  <c r="D41" i="200"/>
  <c r="K43" i="200"/>
  <c r="C43" i="194"/>
  <c r="E41" i="186"/>
  <c r="A43" i="186"/>
  <c r="D41" i="184"/>
  <c r="F53" i="184" s="1"/>
  <c r="K43" i="184"/>
  <c r="C43" i="178"/>
  <c r="F41" i="163"/>
  <c r="A43" i="163"/>
  <c r="F41" i="159"/>
  <c r="A43" i="159"/>
  <c r="F41" i="158"/>
  <c r="A43" i="158"/>
  <c r="E41" i="153"/>
  <c r="A43" i="153"/>
  <c r="C43" i="149"/>
  <c r="D41" i="148"/>
  <c r="K43" i="148"/>
  <c r="F41" i="146"/>
  <c r="D41" i="131"/>
  <c r="A43" i="131" s="1"/>
  <c r="B46" i="131" s="1"/>
  <c r="K43" i="131"/>
  <c r="L46" i="131" s="1"/>
  <c r="E41" i="132"/>
  <c r="A43" i="132"/>
  <c r="B46" i="132" s="1"/>
  <c r="E41" i="130"/>
  <c r="A43" i="130"/>
  <c r="F41" i="127"/>
  <c r="A43" i="127"/>
  <c r="B46" i="127" s="1"/>
  <c r="L43" i="124"/>
  <c r="C43" i="122"/>
  <c r="D41" i="120"/>
  <c r="K43" i="120"/>
  <c r="D41" i="114"/>
  <c r="K43" i="114"/>
  <c r="C43" i="111"/>
  <c r="D41" i="109"/>
  <c r="F53" i="109" s="1"/>
  <c r="K43" i="109"/>
  <c r="C43" i="110"/>
  <c r="C43" i="107"/>
  <c r="F41" i="103"/>
  <c r="A43" i="103"/>
  <c r="E42" i="103"/>
  <c r="F41" i="100"/>
  <c r="D41" i="94"/>
  <c r="K43" i="94"/>
  <c r="F41" i="92"/>
  <c r="A43" i="92"/>
  <c r="D41" i="86"/>
  <c r="K43" i="86"/>
  <c r="C43" i="83"/>
  <c r="B43" i="83"/>
  <c r="E41" i="83"/>
  <c r="F41" i="81"/>
  <c r="A43" i="81"/>
  <c r="E42" i="81"/>
  <c r="D41" i="70"/>
  <c r="K43" i="70"/>
  <c r="D41" i="67"/>
  <c r="K43" i="67"/>
  <c r="E41" i="68"/>
  <c r="A43" i="68"/>
  <c r="C43" i="66"/>
  <c r="D41" i="64"/>
  <c r="K43" i="64"/>
  <c r="F41" i="65"/>
  <c r="A43" i="65"/>
  <c r="B43" i="56"/>
  <c r="D41" i="54"/>
  <c r="N43" i="54"/>
  <c r="O46" i="54" s="1"/>
  <c r="K43" i="54"/>
  <c r="F41" i="52"/>
  <c r="A43" i="52"/>
  <c r="N43" i="51"/>
  <c r="O46" i="51" s="1"/>
  <c r="K43" i="51"/>
  <c r="C43" i="53"/>
  <c r="B43" i="53"/>
  <c r="F41" i="48"/>
  <c r="K43" i="47"/>
  <c r="N43" i="20"/>
  <c r="O46" i="20" s="1"/>
  <c r="K43" i="20"/>
  <c r="B43" i="21"/>
  <c r="N43" i="15"/>
  <c r="O46" i="15" s="1"/>
  <c r="K43" i="15"/>
  <c r="B43" i="33"/>
  <c r="E41" i="38"/>
  <c r="A43" i="38"/>
  <c r="F41" i="31"/>
  <c r="N43" i="10"/>
  <c r="O46" i="10" s="1"/>
  <c r="K43" i="10"/>
  <c r="B43" i="9"/>
  <c r="F41" i="8"/>
  <c r="A43" i="8"/>
  <c r="K43" i="34"/>
  <c r="B43" i="7"/>
  <c r="C43" i="7"/>
  <c r="E41" i="119"/>
  <c r="A43" i="119"/>
  <c r="E42" i="119"/>
  <c r="F41" i="119"/>
  <c r="D41" i="117"/>
  <c r="K43" i="117"/>
  <c r="C43" i="28"/>
  <c r="N43" i="26"/>
  <c r="O46" i="26" s="1"/>
  <c r="K43" i="26"/>
  <c r="F41" i="42"/>
  <c r="E42" i="42"/>
  <c r="N43" i="40"/>
  <c r="O46" i="40" s="1"/>
  <c r="K43" i="40"/>
  <c r="E42" i="208"/>
  <c r="E42" i="207"/>
  <c r="E41" i="207"/>
  <c r="N43" i="206"/>
  <c r="O46" i="206" s="1"/>
  <c r="F41" i="205"/>
  <c r="E42" i="205"/>
  <c r="E42" i="204"/>
  <c r="F41" i="203"/>
  <c r="E42" i="203"/>
  <c r="F41" i="201"/>
  <c r="E42" i="201"/>
  <c r="F41" i="202"/>
  <c r="E42" i="202"/>
  <c r="F41" i="199"/>
  <c r="E42" i="199"/>
  <c r="E41" i="198"/>
  <c r="E42" i="198"/>
  <c r="E41" i="197"/>
  <c r="E42" i="197"/>
  <c r="F41" i="196"/>
  <c r="E42" i="196"/>
  <c r="F41" i="195"/>
  <c r="E42" i="195"/>
  <c r="F41" i="194"/>
  <c r="E42" i="194"/>
  <c r="E42" i="193"/>
  <c r="E42" i="191"/>
  <c r="F41" i="190"/>
  <c r="E42" i="190"/>
  <c r="E41" i="190"/>
  <c r="E41" i="189"/>
  <c r="E42" i="189"/>
  <c r="F41" i="189"/>
  <c r="E42" i="188"/>
  <c r="F41" i="188"/>
  <c r="E42" i="187"/>
  <c r="F41" i="186"/>
  <c r="E42" i="186"/>
  <c r="N43" i="184"/>
  <c r="O46" i="184" s="1"/>
  <c r="E41" i="185"/>
  <c r="E42" i="185"/>
  <c r="E41" i="183"/>
  <c r="E42" i="183"/>
  <c r="F41" i="183"/>
  <c r="N43" i="181"/>
  <c r="O46" i="181" s="1"/>
  <c r="F41" i="182"/>
  <c r="E42" i="182"/>
  <c r="D41" i="181"/>
  <c r="F41" i="180"/>
  <c r="E42" i="180"/>
  <c r="F41" i="179"/>
  <c r="E42" i="179"/>
  <c r="F41" i="178"/>
  <c r="E42" i="178"/>
  <c r="E41" i="178"/>
  <c r="E41" i="177"/>
  <c r="E42" i="177"/>
  <c r="F41" i="176"/>
  <c r="E42" i="176"/>
  <c r="F41" i="174"/>
  <c r="E42" i="174"/>
  <c r="E41" i="174"/>
  <c r="E42" i="171"/>
  <c r="F41" i="172"/>
  <c r="E42" i="172"/>
  <c r="E41" i="173"/>
  <c r="E42" i="173"/>
  <c r="F41" i="173"/>
  <c r="F41" i="170"/>
  <c r="E42" i="170"/>
  <c r="E41" i="170"/>
  <c r="E41" i="169"/>
  <c r="E42" i="169"/>
  <c r="F41" i="169"/>
  <c r="F41" i="168"/>
  <c r="E42" i="168"/>
  <c r="E41" i="167"/>
  <c r="E42" i="167"/>
  <c r="F41" i="167"/>
  <c r="F41" i="166"/>
  <c r="E42" i="166"/>
  <c r="E42" i="165"/>
  <c r="E41" i="163"/>
  <c r="E42" i="163"/>
  <c r="F41" i="164"/>
  <c r="E42" i="164"/>
  <c r="E41" i="164"/>
  <c r="F41" i="162"/>
  <c r="E42" i="162"/>
  <c r="E42" i="161"/>
  <c r="E42" i="159"/>
  <c r="E41" i="159"/>
  <c r="E41" i="158"/>
  <c r="E42" i="158"/>
  <c r="F41" i="160"/>
  <c r="E42" i="160"/>
  <c r="E41" i="160"/>
  <c r="D41" i="157"/>
  <c r="E41" i="156"/>
  <c r="E42" i="156"/>
  <c r="F41" i="156"/>
  <c r="F41" i="155"/>
  <c r="E42" i="155"/>
  <c r="E42" i="154"/>
  <c r="F41" i="153"/>
  <c r="E42" i="153"/>
  <c r="E41" i="152"/>
  <c r="E42" i="152"/>
  <c r="F41" i="152"/>
  <c r="F41" i="151"/>
  <c r="E42" i="151"/>
  <c r="E42" i="150"/>
  <c r="F41" i="149"/>
  <c r="E42" i="149"/>
  <c r="E41" i="149"/>
  <c r="N43" i="148"/>
  <c r="O46" i="148" s="1"/>
  <c r="F41" i="147"/>
  <c r="E42" i="147"/>
  <c r="E41" i="147"/>
  <c r="E41" i="146"/>
  <c r="E42" i="146"/>
  <c r="F41" i="145"/>
  <c r="E42" i="145"/>
  <c r="E42" i="134"/>
  <c r="J41" i="131"/>
  <c r="N43" i="131" s="1"/>
  <c r="O46" i="131" s="1"/>
  <c r="F41" i="132"/>
  <c r="E42" i="132"/>
  <c r="F41" i="130"/>
  <c r="E42" i="130"/>
  <c r="E41" i="129"/>
  <c r="E42" i="129"/>
  <c r="D41" i="128"/>
  <c r="F41" i="129"/>
  <c r="E41" i="127"/>
  <c r="E42" i="127"/>
  <c r="E42" i="125"/>
  <c r="F41" i="126"/>
  <c r="E42" i="126"/>
  <c r="E42" i="123"/>
  <c r="E41" i="121"/>
  <c r="E42" i="121"/>
  <c r="F41" i="121"/>
  <c r="F41" i="122"/>
  <c r="E42" i="122"/>
  <c r="E41" i="122"/>
  <c r="E41" i="118"/>
  <c r="E42" i="118"/>
  <c r="F41" i="118"/>
  <c r="E41" i="116"/>
  <c r="E42" i="116"/>
  <c r="F41" i="116"/>
  <c r="F41" i="115"/>
  <c r="E42" i="115"/>
  <c r="F41" i="113"/>
  <c r="E42" i="113"/>
  <c r="F41" i="112"/>
  <c r="E42" i="112"/>
  <c r="F41" i="111"/>
  <c r="E42" i="111"/>
  <c r="F41" i="110"/>
  <c r="E42" i="110"/>
  <c r="F41" i="108"/>
  <c r="E42" i="108"/>
  <c r="E41" i="106"/>
  <c r="E42" i="106"/>
  <c r="F41" i="107"/>
  <c r="E42" i="107"/>
  <c r="E41" i="104"/>
  <c r="E42" i="104"/>
  <c r="F41" i="104"/>
  <c r="F41" i="101"/>
  <c r="E42" i="102"/>
  <c r="E41" i="100"/>
  <c r="E42" i="100"/>
  <c r="F41" i="99"/>
  <c r="E42" i="99"/>
  <c r="E42" i="98"/>
  <c r="E42" i="96"/>
  <c r="N43" i="94"/>
  <c r="O46" i="94" s="1"/>
  <c r="F41" i="95"/>
  <c r="E42" i="95"/>
  <c r="E41" i="95"/>
  <c r="F41" i="93"/>
  <c r="E42" i="93"/>
  <c r="E41" i="93"/>
  <c r="E41" i="92"/>
  <c r="E42" i="92"/>
  <c r="F41" i="91"/>
  <c r="E42" i="91"/>
  <c r="D41" i="90"/>
  <c r="H41" i="85"/>
  <c r="F41" i="89"/>
  <c r="E42" i="89"/>
  <c r="E42" i="88"/>
  <c r="N43" i="86"/>
  <c r="O46" i="86" s="1"/>
  <c r="F41" i="87"/>
  <c r="E42" i="87"/>
  <c r="E41" i="87"/>
  <c r="F41" i="83"/>
  <c r="E42" i="83"/>
  <c r="E41" i="82"/>
  <c r="E42" i="82"/>
  <c r="F41" i="82"/>
  <c r="F41" i="80"/>
  <c r="E42" i="80"/>
  <c r="E42" i="79"/>
  <c r="F41" i="78"/>
  <c r="E42" i="78"/>
  <c r="E41" i="78"/>
  <c r="E41" i="77"/>
  <c r="E42" i="77"/>
  <c r="F41" i="77"/>
  <c r="F41" i="76"/>
  <c r="E42" i="76"/>
  <c r="E42" i="74"/>
  <c r="F41" i="73"/>
  <c r="E42" i="73"/>
  <c r="E41" i="73"/>
  <c r="E41" i="72"/>
  <c r="E42" i="72"/>
  <c r="F41" i="72"/>
  <c r="F41" i="71"/>
  <c r="E42" i="71"/>
  <c r="F41" i="69"/>
  <c r="E42" i="69"/>
  <c r="F41" i="68"/>
  <c r="E42" i="68"/>
  <c r="F41" i="66"/>
  <c r="E42" i="66"/>
  <c r="E41" i="66"/>
  <c r="E41" i="65"/>
  <c r="E42" i="65"/>
  <c r="E41" i="63"/>
  <c r="E42" i="63"/>
  <c r="F41" i="63"/>
  <c r="F39" i="15"/>
  <c r="F18" i="10"/>
  <c r="K19" i="10"/>
  <c r="M19" i="10" s="1"/>
  <c r="J19" i="10"/>
  <c r="F30" i="11"/>
  <c r="L31" i="11"/>
  <c r="B25" i="13"/>
  <c r="F40" i="13"/>
  <c r="J20" i="15"/>
  <c r="K22" i="15"/>
  <c r="J22" i="15"/>
  <c r="K28" i="15"/>
  <c r="J28" i="15"/>
  <c r="E24" i="17"/>
  <c r="F36" i="17"/>
  <c r="F32" i="17"/>
  <c r="M34" i="3"/>
  <c r="K25" i="4"/>
  <c r="J25" i="4"/>
  <c r="F33" i="8"/>
  <c r="E18" i="3"/>
  <c r="A22" i="3"/>
  <c r="C22" i="3" s="1"/>
  <c r="L22" i="3"/>
  <c r="E24" i="3"/>
  <c r="L25" i="3"/>
  <c r="F32" i="3"/>
  <c r="F35" i="3"/>
  <c r="M37" i="3"/>
  <c r="M40" i="3"/>
  <c r="F18" i="4"/>
  <c r="K19" i="4"/>
  <c r="J19" i="4"/>
  <c r="N19" i="4" s="1"/>
  <c r="F19" i="5"/>
  <c r="L22" i="5"/>
  <c r="L25" i="5"/>
  <c r="L28" i="5"/>
  <c r="M34" i="5"/>
  <c r="M40" i="5"/>
  <c r="E25" i="6"/>
  <c r="F32" i="6"/>
  <c r="M34" i="6"/>
  <c r="F39" i="6"/>
  <c r="E20" i="7"/>
  <c r="F20" i="7"/>
  <c r="E24" i="7"/>
  <c r="E27" i="7"/>
  <c r="M37" i="7"/>
  <c r="M40" i="7"/>
  <c r="A22" i="8"/>
  <c r="B22" i="8" s="1"/>
  <c r="E21" i="8"/>
  <c r="E23" i="8"/>
  <c r="F25" i="8"/>
  <c r="F27" i="8"/>
  <c r="L28" i="8"/>
  <c r="F29" i="8"/>
  <c r="F32" i="8"/>
  <c r="M34" i="8"/>
  <c r="F35" i="8"/>
  <c r="F38" i="8"/>
  <c r="M22" i="9"/>
  <c r="F30" i="9"/>
  <c r="J23" i="10"/>
  <c r="D26" i="10"/>
  <c r="F38" i="10" s="1"/>
  <c r="M28" i="11"/>
  <c r="F22" i="11"/>
  <c r="E23" i="11"/>
  <c r="F25" i="11"/>
  <c r="L28" i="11"/>
  <c r="M34" i="11"/>
  <c r="M37" i="11"/>
  <c r="L22" i="12"/>
  <c r="E17" i="13"/>
  <c r="E20" i="13"/>
  <c r="F20" i="13"/>
  <c r="E23" i="13"/>
  <c r="E25" i="13"/>
  <c r="F26" i="13"/>
  <c r="M31" i="13"/>
  <c r="F33" i="13"/>
  <c r="F37" i="13"/>
  <c r="F38" i="13"/>
  <c r="H22" i="14"/>
  <c r="H26" i="14"/>
  <c r="J26" i="14" s="1"/>
  <c r="J25" i="15"/>
  <c r="F32" i="16"/>
  <c r="F17" i="17"/>
  <c r="F20" i="17"/>
  <c r="F24" i="17"/>
  <c r="E26" i="17"/>
  <c r="F38" i="17"/>
  <c r="F29" i="17"/>
  <c r="M34" i="17"/>
  <c r="E19" i="4"/>
  <c r="M31" i="6"/>
  <c r="O22" i="8"/>
  <c r="E26" i="3"/>
  <c r="E28" i="3"/>
  <c r="F38" i="3"/>
  <c r="F26" i="4"/>
  <c r="D21" i="4"/>
  <c r="F33" i="4" s="1"/>
  <c r="J21" i="4"/>
  <c r="D23" i="4"/>
  <c r="J23" i="4"/>
  <c r="E18" i="5"/>
  <c r="E26" i="5"/>
  <c r="E29" i="5"/>
  <c r="F34" i="5"/>
  <c r="F37" i="5"/>
  <c r="F38" i="5"/>
  <c r="F40" i="5"/>
  <c r="F30" i="6"/>
  <c r="F35" i="6"/>
  <c r="F24" i="7"/>
  <c r="A28" i="7"/>
  <c r="F27" i="7"/>
  <c r="L19" i="8"/>
  <c r="F19" i="8"/>
  <c r="E20" i="8"/>
  <c r="L22" i="8"/>
  <c r="E25" i="8"/>
  <c r="E26" i="8"/>
  <c r="M28" i="8"/>
  <c r="F34" i="8"/>
  <c r="M40" i="8"/>
  <c r="E23" i="9"/>
  <c r="L28" i="9"/>
  <c r="F36" i="9"/>
  <c r="J18" i="10"/>
  <c r="E27" i="11"/>
  <c r="F29" i="11"/>
  <c r="F31" i="11"/>
  <c r="F38" i="12"/>
  <c r="E18" i="13"/>
  <c r="L25" i="13"/>
  <c r="E27" i="13"/>
  <c r="F34" i="13"/>
  <c r="F35" i="13"/>
  <c r="M37" i="13"/>
  <c r="M40" i="13"/>
  <c r="H20" i="14"/>
  <c r="J20" i="14" s="1"/>
  <c r="D21" i="15"/>
  <c r="D22" i="15"/>
  <c r="F34" i="15" s="1"/>
  <c r="D23" i="15"/>
  <c r="E24" i="15" s="1"/>
  <c r="D28" i="15"/>
  <c r="E28" i="15" s="1"/>
  <c r="E21" i="17"/>
  <c r="E23" i="17"/>
  <c r="F35" i="17"/>
  <c r="M31" i="17"/>
  <c r="F33" i="17"/>
  <c r="F36" i="6"/>
  <c r="F24" i="4"/>
  <c r="D20" i="4"/>
  <c r="F32" i="4" s="1"/>
  <c r="D25" i="4"/>
  <c r="E26" i="4" s="1"/>
  <c r="J26" i="4"/>
  <c r="J28" i="4"/>
  <c r="E23" i="5"/>
  <c r="E19" i="6"/>
  <c r="L28" i="6"/>
  <c r="F33" i="6"/>
  <c r="F38" i="6"/>
  <c r="E18" i="7"/>
  <c r="E21" i="7"/>
  <c r="A25" i="7"/>
  <c r="F29" i="7"/>
  <c r="F32" i="7"/>
  <c r="F35" i="7"/>
  <c r="F38" i="7"/>
  <c r="E18" i="8"/>
  <c r="F20" i="8"/>
  <c r="E24" i="8"/>
  <c r="O28" i="8"/>
  <c r="F29" i="9"/>
  <c r="D19" i="10"/>
  <c r="E19" i="10" s="1"/>
  <c r="J20" i="10"/>
  <c r="J22" i="10"/>
  <c r="D24" i="10"/>
  <c r="F36" i="10" s="1"/>
  <c r="K25" i="10"/>
  <c r="J25" i="10"/>
  <c r="E25" i="11"/>
  <c r="F30" i="12"/>
  <c r="F33" i="12"/>
  <c r="F36" i="12"/>
  <c r="F39" i="12"/>
  <c r="E21" i="13"/>
  <c r="L22" i="13"/>
  <c r="F27" i="13"/>
  <c r="E29" i="13"/>
  <c r="F31" i="13"/>
  <c r="F32" i="13"/>
  <c r="M34" i="13"/>
  <c r="F39" i="13"/>
  <c r="D17" i="15"/>
  <c r="F29" i="15" s="1"/>
  <c r="D20" i="15"/>
  <c r="J24" i="15"/>
  <c r="D26" i="15"/>
  <c r="J27" i="15"/>
  <c r="O25" i="16"/>
  <c r="F33" i="16"/>
  <c r="E18" i="17"/>
  <c r="E27" i="17"/>
  <c r="F39" i="17"/>
  <c r="F30" i="17"/>
  <c r="F34" i="17"/>
  <c r="M37" i="17"/>
  <c r="E18" i="18"/>
  <c r="F22" i="18"/>
  <c r="E23" i="18"/>
  <c r="E27" i="18"/>
  <c r="F30" i="18"/>
  <c r="F36" i="18"/>
  <c r="F31" i="19"/>
  <c r="M40" i="19"/>
  <c r="I19" i="14"/>
  <c r="J21" i="20"/>
  <c r="D24" i="20"/>
  <c r="F36" i="20" s="1"/>
  <c r="F30" i="20"/>
  <c r="L22" i="21"/>
  <c r="M31" i="21"/>
  <c r="E21" i="22"/>
  <c r="L22" i="22"/>
  <c r="E25" i="22"/>
  <c r="E26" i="22"/>
  <c r="L28" i="22"/>
  <c r="F35" i="22"/>
  <c r="E21" i="23"/>
  <c r="E23" i="23"/>
  <c r="F26" i="23"/>
  <c r="E29" i="23"/>
  <c r="M29" i="23"/>
  <c r="L30" i="23"/>
  <c r="M31" i="23"/>
  <c r="F30" i="24"/>
  <c r="F35" i="24"/>
  <c r="E23" i="25"/>
  <c r="L28" i="25"/>
  <c r="M31" i="25"/>
  <c r="F33" i="25"/>
  <c r="F37" i="25"/>
  <c r="F38" i="25"/>
  <c r="M40" i="25"/>
  <c r="O28" i="27"/>
  <c r="M31" i="27"/>
  <c r="F33" i="27"/>
  <c r="E23" i="28"/>
  <c r="E25" i="28"/>
  <c r="M31" i="28"/>
  <c r="F37" i="28"/>
  <c r="E19" i="29"/>
  <c r="L22" i="29"/>
  <c r="M34" i="29"/>
  <c r="M40" i="29"/>
  <c r="F26" i="31"/>
  <c r="F33" i="31"/>
  <c r="F37" i="31"/>
  <c r="F38" i="31"/>
  <c r="E18" i="32"/>
  <c r="F22" i="32"/>
  <c r="E23" i="32"/>
  <c r="E25" i="32"/>
  <c r="E27" i="32"/>
  <c r="M31" i="32"/>
  <c r="F33" i="32"/>
  <c r="F37" i="32"/>
  <c r="L25" i="33"/>
  <c r="L31" i="33"/>
  <c r="F34" i="33"/>
  <c r="M37" i="33"/>
  <c r="D18" i="34"/>
  <c r="F18" i="34" s="1"/>
  <c r="D19" i="34"/>
  <c r="L22" i="35"/>
  <c r="L28" i="35"/>
  <c r="F31" i="35"/>
  <c r="F37" i="35"/>
  <c r="F35" i="36"/>
  <c r="E20" i="37"/>
  <c r="E24" i="37"/>
  <c r="L25" i="37"/>
  <c r="E27" i="37"/>
  <c r="L28" i="37"/>
  <c r="L31" i="37"/>
  <c r="F19" i="38"/>
  <c r="E20" i="38"/>
  <c r="E22" i="38"/>
  <c r="E24" i="38"/>
  <c r="M28" i="38"/>
  <c r="L31" i="38"/>
  <c r="F34" i="38"/>
  <c r="L31" i="39"/>
  <c r="J18" i="40"/>
  <c r="D20" i="40"/>
  <c r="J20" i="40"/>
  <c r="L28" i="41"/>
  <c r="L31" i="41"/>
  <c r="M37" i="41"/>
  <c r="F29" i="42"/>
  <c r="F33" i="42"/>
  <c r="F35" i="42"/>
  <c r="F39" i="42"/>
  <c r="E21" i="43"/>
  <c r="E24" i="43"/>
  <c r="E26" i="43"/>
  <c r="F39" i="43"/>
  <c r="E20" i="44"/>
  <c r="E23" i="44"/>
  <c r="F26" i="44"/>
  <c r="F29" i="44"/>
  <c r="L31" i="44"/>
  <c r="F40" i="44"/>
  <c r="E19" i="45"/>
  <c r="E20" i="45"/>
  <c r="E27" i="45"/>
  <c r="F36" i="45"/>
  <c r="F20" i="46"/>
  <c r="F23" i="46"/>
  <c r="L25" i="46"/>
  <c r="E27" i="46"/>
  <c r="L28" i="46"/>
  <c r="F34" i="46"/>
  <c r="F37" i="46"/>
  <c r="K19" i="47"/>
  <c r="K22" i="47"/>
  <c r="K25" i="47"/>
  <c r="K28" i="47"/>
  <c r="F29" i="48"/>
  <c r="L31" i="48"/>
  <c r="F40" i="48"/>
  <c r="F25" i="49"/>
  <c r="M28" i="49"/>
  <c r="F32" i="49"/>
  <c r="F39" i="49"/>
  <c r="F19" i="51"/>
  <c r="F17" i="52"/>
  <c r="E20" i="52"/>
  <c r="E24" i="52"/>
  <c r="E29" i="52"/>
  <c r="F31" i="52"/>
  <c r="F32" i="52"/>
  <c r="F30" i="53"/>
  <c r="J20" i="54"/>
  <c r="E18" i="70"/>
  <c r="F30" i="70"/>
  <c r="E17" i="18"/>
  <c r="E21" i="18"/>
  <c r="L22" i="18"/>
  <c r="E25" i="18"/>
  <c r="E26" i="18"/>
  <c r="L31" i="18"/>
  <c r="L25" i="19"/>
  <c r="M31" i="19"/>
  <c r="F37" i="19"/>
  <c r="J18" i="20"/>
  <c r="I25" i="14"/>
  <c r="K28" i="20"/>
  <c r="M40" i="20" s="1"/>
  <c r="J27" i="20"/>
  <c r="N19" i="21"/>
  <c r="O22" i="21" s="1"/>
  <c r="L28" i="21"/>
  <c r="O31" i="21"/>
  <c r="F19" i="22"/>
  <c r="E20" i="22"/>
  <c r="F33" i="22"/>
  <c r="F38" i="22"/>
  <c r="E18" i="23"/>
  <c r="E27" i="23"/>
  <c r="F29" i="23"/>
  <c r="F30" i="23"/>
  <c r="L31" i="23"/>
  <c r="F34" i="23"/>
  <c r="M37" i="23"/>
  <c r="O25" i="24"/>
  <c r="F33" i="24"/>
  <c r="F38" i="24"/>
  <c r="O28" i="25"/>
  <c r="F34" i="25"/>
  <c r="F35" i="25"/>
  <c r="M37" i="25"/>
  <c r="J17" i="26"/>
  <c r="F30" i="27"/>
  <c r="F34" i="27"/>
  <c r="F35" i="27"/>
  <c r="M37" i="27"/>
  <c r="E18" i="28"/>
  <c r="L22" i="28"/>
  <c r="F25" i="28"/>
  <c r="E26" i="28"/>
  <c r="E29" i="28"/>
  <c r="M34" i="28"/>
  <c r="F36" i="28"/>
  <c r="F40" i="28"/>
  <c r="L28" i="29"/>
  <c r="F31" i="29"/>
  <c r="F37" i="29"/>
  <c r="E21" i="31"/>
  <c r="E23" i="31"/>
  <c r="O25" i="31"/>
  <c r="E27" i="31"/>
  <c r="F30" i="31"/>
  <c r="F34" i="31"/>
  <c r="F35" i="31"/>
  <c r="M40" i="31"/>
  <c r="L22" i="32"/>
  <c r="F25" i="32"/>
  <c r="E26" i="32"/>
  <c r="E28" i="32"/>
  <c r="E29" i="32"/>
  <c r="M34" i="32"/>
  <c r="F36" i="32"/>
  <c r="F40" i="32"/>
  <c r="M34" i="33"/>
  <c r="D22" i="34"/>
  <c r="F34" i="34" s="1"/>
  <c r="D25" i="34"/>
  <c r="E26" i="34" s="1"/>
  <c r="M31" i="35"/>
  <c r="M37" i="35"/>
  <c r="F33" i="36"/>
  <c r="F38" i="36"/>
  <c r="F17" i="37"/>
  <c r="F20" i="37"/>
  <c r="F30" i="37"/>
  <c r="F36" i="37"/>
  <c r="F39" i="37"/>
  <c r="F22" i="38"/>
  <c r="E23" i="38"/>
  <c r="E25" i="38"/>
  <c r="E27" i="38"/>
  <c r="M31" i="38"/>
  <c r="F37" i="38"/>
  <c r="L22" i="39"/>
  <c r="M31" i="39"/>
  <c r="F34" i="39"/>
  <c r="M34" i="39"/>
  <c r="D24" i="40"/>
  <c r="E25" i="40" s="1"/>
  <c r="J24" i="40"/>
  <c r="K28" i="40"/>
  <c r="M28" i="40" s="1"/>
  <c r="L22" i="41"/>
  <c r="O28" i="41"/>
  <c r="F34" i="41"/>
  <c r="E27" i="42"/>
  <c r="F18" i="43"/>
  <c r="E25" i="43"/>
  <c r="F29" i="43"/>
  <c r="F36" i="43"/>
  <c r="F20" i="44"/>
  <c r="F23" i="44"/>
  <c r="L25" i="44"/>
  <c r="E27" i="44"/>
  <c r="L28" i="44"/>
  <c r="F34" i="44"/>
  <c r="F37" i="44"/>
  <c r="F19" i="45"/>
  <c r="M22" i="45"/>
  <c r="E28" i="45"/>
  <c r="F31" i="45"/>
  <c r="F33" i="45"/>
  <c r="E21" i="46"/>
  <c r="L22" i="46"/>
  <c r="O28" i="46"/>
  <c r="F31" i="46"/>
  <c r="M37" i="46"/>
  <c r="M40" i="46"/>
  <c r="J23" i="47"/>
  <c r="J26" i="47"/>
  <c r="D28" i="47"/>
  <c r="F40" i="47" s="1"/>
  <c r="F20" i="48"/>
  <c r="F23" i="48"/>
  <c r="L25" i="48"/>
  <c r="E27" i="48"/>
  <c r="L28" i="48"/>
  <c r="F34" i="48"/>
  <c r="F37" i="48"/>
  <c r="E19" i="49"/>
  <c r="E20" i="49"/>
  <c r="F29" i="49"/>
  <c r="F36" i="49"/>
  <c r="D21" i="51"/>
  <c r="E22" i="51" s="1"/>
  <c r="J22" i="51"/>
  <c r="F25" i="51"/>
  <c r="F24" i="52"/>
  <c r="E26" i="52"/>
  <c r="F29" i="52"/>
  <c r="F33" i="52"/>
  <c r="F36" i="52"/>
  <c r="F39" i="52"/>
  <c r="E18" i="53"/>
  <c r="F23" i="53"/>
  <c r="O25" i="53"/>
  <c r="E27" i="53"/>
  <c r="F34" i="53"/>
  <c r="F37" i="53"/>
  <c r="F40" i="53"/>
  <c r="J19" i="54"/>
  <c r="F22" i="54"/>
  <c r="E22" i="54"/>
  <c r="F38" i="70"/>
  <c r="F40" i="17"/>
  <c r="E19" i="18"/>
  <c r="E20" i="18"/>
  <c r="M22" i="18"/>
  <c r="E29" i="18"/>
  <c r="M31" i="18"/>
  <c r="F33" i="18"/>
  <c r="F39" i="18"/>
  <c r="F40" i="18"/>
  <c r="L22" i="19"/>
  <c r="L31" i="19"/>
  <c r="F34" i="19"/>
  <c r="M37" i="19"/>
  <c r="O25" i="21"/>
  <c r="L25" i="21"/>
  <c r="E18" i="22"/>
  <c r="E24" i="22"/>
  <c r="L25" i="22"/>
  <c r="L29" i="22"/>
  <c r="F36" i="22"/>
  <c r="E20" i="23"/>
  <c r="F27" i="23"/>
  <c r="F31" i="23"/>
  <c r="M34" i="23"/>
  <c r="F40" i="23"/>
  <c r="F29" i="24"/>
  <c r="F36" i="24"/>
  <c r="E18" i="25"/>
  <c r="E20" i="25"/>
  <c r="E24" i="25"/>
  <c r="F27" i="25"/>
  <c r="F31" i="25"/>
  <c r="F32" i="25"/>
  <c r="K22" i="26"/>
  <c r="L25" i="26" s="1"/>
  <c r="J22" i="26"/>
  <c r="F25" i="26"/>
  <c r="F33" i="26"/>
  <c r="F18" i="27"/>
  <c r="E24" i="27"/>
  <c r="F27" i="27"/>
  <c r="E29" i="27"/>
  <c r="F31" i="27"/>
  <c r="M34" i="27"/>
  <c r="E21" i="28"/>
  <c r="L25" i="28"/>
  <c r="L28" i="28"/>
  <c r="M37" i="28"/>
  <c r="L25" i="29"/>
  <c r="M31" i="29"/>
  <c r="M37" i="29"/>
  <c r="E19" i="31"/>
  <c r="E20" i="31"/>
  <c r="E24" i="31"/>
  <c r="F27" i="31"/>
  <c r="F31" i="31"/>
  <c r="F32" i="31"/>
  <c r="M34" i="31"/>
  <c r="M37" i="31"/>
  <c r="F39" i="31"/>
  <c r="E21" i="32"/>
  <c r="M22" i="32"/>
  <c r="L25" i="32"/>
  <c r="L28" i="32"/>
  <c r="F31" i="32"/>
  <c r="M37" i="32"/>
  <c r="F39" i="32"/>
  <c r="L22" i="33"/>
  <c r="L28" i="33"/>
  <c r="F31" i="33"/>
  <c r="F37" i="33"/>
  <c r="D28" i="34"/>
  <c r="O25" i="35"/>
  <c r="L25" i="35"/>
  <c r="O31" i="35"/>
  <c r="F34" i="35"/>
  <c r="F40" i="35"/>
  <c r="F36" i="36"/>
  <c r="E21" i="37"/>
  <c r="E26" i="37"/>
  <c r="E29" i="37"/>
  <c r="F31" i="37"/>
  <c r="F34" i="37"/>
  <c r="F37" i="37"/>
  <c r="F40" i="37"/>
  <c r="A19" i="38"/>
  <c r="L22" i="38"/>
  <c r="F25" i="38"/>
  <c r="E26" i="38"/>
  <c r="E29" i="38"/>
  <c r="M34" i="38"/>
  <c r="F40" i="38"/>
  <c r="K22" i="40"/>
  <c r="J21" i="40"/>
  <c r="D26" i="40"/>
  <c r="E26" i="40" s="1"/>
  <c r="J26" i="40"/>
  <c r="D28" i="40"/>
  <c r="F40" i="40" s="1"/>
  <c r="E21" i="42"/>
  <c r="F30" i="42"/>
  <c r="F32" i="42"/>
  <c r="F36" i="42"/>
  <c r="F38" i="42"/>
  <c r="F17" i="43"/>
  <c r="E20" i="43"/>
  <c r="F33" i="43"/>
  <c r="M34" i="43"/>
  <c r="F38" i="43"/>
  <c r="L19" i="44"/>
  <c r="E21" i="44"/>
  <c r="L22" i="44"/>
  <c r="F31" i="44"/>
  <c r="M37" i="44"/>
  <c r="M40" i="44"/>
  <c r="E18" i="45"/>
  <c r="E25" i="45"/>
  <c r="F30" i="45"/>
  <c r="L31" i="45"/>
  <c r="E26" i="46"/>
  <c r="E28" i="46"/>
  <c r="E29" i="46"/>
  <c r="M31" i="46"/>
  <c r="F32" i="46"/>
  <c r="M34" i="46"/>
  <c r="F35" i="46"/>
  <c r="J22" i="47"/>
  <c r="J25" i="47"/>
  <c r="E21" i="48"/>
  <c r="L22" i="48"/>
  <c r="F31" i="48"/>
  <c r="M37" i="48"/>
  <c r="M40" i="48"/>
  <c r="F19" i="49"/>
  <c r="M22" i="49"/>
  <c r="F31" i="49"/>
  <c r="F33" i="49"/>
  <c r="F38" i="49"/>
  <c r="J24" i="51"/>
  <c r="J25" i="51"/>
  <c r="D28" i="51"/>
  <c r="E29" i="51" s="1"/>
  <c r="E18" i="52"/>
  <c r="E23" i="52"/>
  <c r="F30" i="52"/>
  <c r="O31" i="52"/>
  <c r="E20" i="53"/>
  <c r="E24" i="53"/>
  <c r="F27" i="53"/>
  <c r="E29" i="53"/>
  <c r="F31" i="53"/>
  <c r="F32" i="53"/>
  <c r="F35" i="53"/>
  <c r="F33" i="54"/>
  <c r="E19" i="70"/>
  <c r="M40" i="17"/>
  <c r="F19" i="18"/>
  <c r="L25" i="18"/>
  <c r="L28" i="18"/>
  <c r="M34" i="19"/>
  <c r="F40" i="19"/>
  <c r="J22" i="20"/>
  <c r="D25" i="20"/>
  <c r="J26" i="20"/>
  <c r="D28" i="20"/>
  <c r="F40" i="20" s="1"/>
  <c r="F31" i="21"/>
  <c r="F36" i="21"/>
  <c r="E17" i="22"/>
  <c r="M19" i="22"/>
  <c r="E23" i="22"/>
  <c r="E27" i="22"/>
  <c r="F32" i="22"/>
  <c r="F39" i="22"/>
  <c r="F37" i="23"/>
  <c r="M40" i="23"/>
  <c r="F32" i="24"/>
  <c r="F39" i="24"/>
  <c r="F29" i="25"/>
  <c r="M34" i="25"/>
  <c r="F36" i="25"/>
  <c r="F40" i="25"/>
  <c r="J21" i="26"/>
  <c r="J24" i="26"/>
  <c r="J25" i="26"/>
  <c r="D28" i="26"/>
  <c r="F17" i="27"/>
  <c r="E20" i="27"/>
  <c r="E26" i="27"/>
  <c r="F29" i="27"/>
  <c r="F36" i="27"/>
  <c r="F39" i="27"/>
  <c r="E19" i="28"/>
  <c r="E20" i="28"/>
  <c r="A25" i="28"/>
  <c r="B25" i="28" s="1"/>
  <c r="M25" i="28"/>
  <c r="M28" i="28"/>
  <c r="F30" i="28"/>
  <c r="L31" i="28"/>
  <c r="M40" i="28"/>
  <c r="L31" i="29"/>
  <c r="F34" i="29"/>
  <c r="F40" i="29"/>
  <c r="F20" i="31"/>
  <c r="F24" i="31"/>
  <c r="F29" i="31"/>
  <c r="M31" i="31"/>
  <c r="F36" i="31"/>
  <c r="F40" i="31"/>
  <c r="F19" i="32"/>
  <c r="E20" i="32"/>
  <c r="E24" i="32"/>
  <c r="M28" i="32"/>
  <c r="F30" i="32"/>
  <c r="L31" i="32"/>
  <c r="M40" i="32"/>
  <c r="N19" i="33"/>
  <c r="O22" i="33" s="1"/>
  <c r="M31" i="33"/>
  <c r="K22" i="34"/>
  <c r="J21" i="34"/>
  <c r="M34" i="35"/>
  <c r="M40" i="35"/>
  <c r="F39" i="36"/>
  <c r="E23" i="37"/>
  <c r="F29" i="37"/>
  <c r="M31" i="37"/>
  <c r="F32" i="37"/>
  <c r="M34" i="37"/>
  <c r="F35" i="37"/>
  <c r="M37" i="37"/>
  <c r="F38" i="37"/>
  <c r="M40" i="37"/>
  <c r="E21" i="38"/>
  <c r="L25" i="38"/>
  <c r="L28" i="38"/>
  <c r="F31" i="38"/>
  <c r="M37" i="38"/>
  <c r="E18" i="42"/>
  <c r="L31" i="43"/>
  <c r="F35" i="43"/>
  <c r="E26" i="44"/>
  <c r="E29" i="44"/>
  <c r="M31" i="44"/>
  <c r="F32" i="44"/>
  <c r="M34" i="44"/>
  <c r="F35" i="44"/>
  <c r="E17" i="45"/>
  <c r="M28" i="45"/>
  <c r="F37" i="45"/>
  <c r="F39" i="45"/>
  <c r="F29" i="46"/>
  <c r="L31" i="46"/>
  <c r="F40" i="46"/>
  <c r="E26" i="48"/>
  <c r="E28" i="48"/>
  <c r="E29" i="48"/>
  <c r="M31" i="48"/>
  <c r="F32" i="48"/>
  <c r="M34" i="48"/>
  <c r="F35" i="48"/>
  <c r="E25" i="49"/>
  <c r="E26" i="49"/>
  <c r="F30" i="49"/>
  <c r="L31" i="49"/>
  <c r="F35" i="49"/>
  <c r="D23" i="51"/>
  <c r="F39" i="51"/>
  <c r="F23" i="52"/>
  <c r="E27" i="52"/>
  <c r="F34" i="52"/>
  <c r="F37" i="52"/>
  <c r="F40" i="52"/>
  <c r="F20" i="53"/>
  <c r="F24" i="53"/>
  <c r="E26" i="53"/>
  <c r="F29" i="53"/>
  <c r="F33" i="53"/>
  <c r="F36" i="53"/>
  <c r="F39" i="53"/>
  <c r="D17" i="54"/>
  <c r="D20" i="54"/>
  <c r="A22" i="54" s="1"/>
  <c r="E23" i="54"/>
  <c r="K28" i="54"/>
  <c r="J28" i="54"/>
  <c r="F35" i="54"/>
  <c r="F36" i="55"/>
  <c r="M40" i="55"/>
  <c r="K19" i="57"/>
  <c r="J19" i="57"/>
  <c r="D24" i="57"/>
  <c r="F24" i="57" s="1"/>
  <c r="K25" i="57"/>
  <c r="J25" i="57"/>
  <c r="F30" i="57"/>
  <c r="L25" i="58"/>
  <c r="L31" i="58"/>
  <c r="F34" i="58"/>
  <c r="F40" i="58"/>
  <c r="F32" i="59"/>
  <c r="M34" i="59"/>
  <c r="F37" i="59"/>
  <c r="F39" i="59"/>
  <c r="F35" i="60"/>
  <c r="M37" i="60"/>
  <c r="F40" i="60"/>
  <c r="F31" i="61"/>
  <c r="F33" i="61"/>
  <c r="F38" i="61"/>
  <c r="M40" i="61"/>
  <c r="M31" i="62"/>
  <c r="F34" i="62"/>
  <c r="F36" i="62"/>
  <c r="F29" i="63"/>
  <c r="F40" i="63"/>
  <c r="K22" i="64"/>
  <c r="J22" i="64"/>
  <c r="F29" i="65"/>
  <c r="F40" i="65"/>
  <c r="E21" i="66"/>
  <c r="E20" i="67"/>
  <c r="E24" i="67"/>
  <c r="E26" i="67"/>
  <c r="F31" i="67"/>
  <c r="F37" i="67"/>
  <c r="E20" i="68"/>
  <c r="E24" i="68"/>
  <c r="E27" i="68"/>
  <c r="F30" i="69"/>
  <c r="F32" i="69"/>
  <c r="M34" i="69"/>
  <c r="F36" i="69"/>
  <c r="F38" i="69"/>
  <c r="M40" i="69"/>
  <c r="E20" i="70"/>
  <c r="K28" i="70"/>
  <c r="M28" i="70" s="1"/>
  <c r="J28" i="70"/>
  <c r="E26" i="71"/>
  <c r="E29" i="71"/>
  <c r="E20" i="72"/>
  <c r="F20" i="72"/>
  <c r="E19" i="73"/>
  <c r="E18" i="73"/>
  <c r="L25" i="73"/>
  <c r="M37" i="73"/>
  <c r="F33" i="76"/>
  <c r="F38" i="76"/>
  <c r="E17" i="77"/>
  <c r="F29" i="77"/>
  <c r="F17" i="77"/>
  <c r="E19" i="78"/>
  <c r="F19" i="78"/>
  <c r="F31" i="78"/>
  <c r="D24" i="85"/>
  <c r="F36" i="85" s="1"/>
  <c r="L22" i="87"/>
  <c r="M22" i="87"/>
  <c r="M34" i="87"/>
  <c r="A25" i="93"/>
  <c r="C37" i="93" s="1"/>
  <c r="E23" i="93"/>
  <c r="L19" i="95"/>
  <c r="M31" i="95"/>
  <c r="J22" i="97"/>
  <c r="D22" i="97"/>
  <c r="E24" i="100"/>
  <c r="F36" i="100"/>
  <c r="F24" i="100"/>
  <c r="J21" i="101"/>
  <c r="D21" i="101"/>
  <c r="F33" i="101" s="1"/>
  <c r="K28" i="102"/>
  <c r="J28" i="102"/>
  <c r="D28" i="102"/>
  <c r="A22" i="104"/>
  <c r="F20" i="104"/>
  <c r="F32" i="104"/>
  <c r="E20" i="104"/>
  <c r="E27" i="104"/>
  <c r="F39" i="104"/>
  <c r="F27" i="104"/>
  <c r="J18" i="105"/>
  <c r="D18" i="105"/>
  <c r="F30" i="105" s="1"/>
  <c r="J26" i="105"/>
  <c r="D26" i="105"/>
  <c r="A28" i="105" s="1"/>
  <c r="F36" i="110"/>
  <c r="J20" i="114"/>
  <c r="D20" i="114"/>
  <c r="F20" i="114" s="1"/>
  <c r="K28" i="114"/>
  <c r="M28" i="114" s="1"/>
  <c r="J28" i="114"/>
  <c r="D28" i="114"/>
  <c r="F28" i="114" s="1"/>
  <c r="F32" i="115"/>
  <c r="M34" i="115"/>
  <c r="F37" i="115"/>
  <c r="F39" i="115"/>
  <c r="E26" i="116"/>
  <c r="F38" i="116"/>
  <c r="F34" i="116"/>
  <c r="E17" i="118"/>
  <c r="F17" i="118"/>
  <c r="F29" i="118"/>
  <c r="E26" i="119"/>
  <c r="F38" i="119"/>
  <c r="F26" i="119"/>
  <c r="E28" i="122"/>
  <c r="E27" i="122"/>
  <c r="M25" i="125"/>
  <c r="L28" i="125"/>
  <c r="L25" i="125"/>
  <c r="F18" i="147"/>
  <c r="E18" i="147"/>
  <c r="J21" i="148"/>
  <c r="N22" i="148" s="1"/>
  <c r="D21" i="148"/>
  <c r="J27" i="157"/>
  <c r="D27" i="157"/>
  <c r="F39" i="157" s="1"/>
  <c r="E25" i="159"/>
  <c r="F37" i="159"/>
  <c r="F25" i="159"/>
  <c r="E20" i="163"/>
  <c r="F32" i="163"/>
  <c r="F20" i="163"/>
  <c r="F36" i="173"/>
  <c r="F24" i="173"/>
  <c r="E24" i="173"/>
  <c r="F30" i="55"/>
  <c r="F34" i="55"/>
  <c r="F37" i="55"/>
  <c r="F36" i="56"/>
  <c r="F30" i="58"/>
  <c r="F32" i="58"/>
  <c r="M34" i="58"/>
  <c r="F36" i="58"/>
  <c r="F38" i="58"/>
  <c r="M40" i="58"/>
  <c r="F30" i="59"/>
  <c r="F35" i="59"/>
  <c r="M37" i="59"/>
  <c r="F40" i="59"/>
  <c r="F31" i="60"/>
  <c r="F33" i="60"/>
  <c r="F38" i="60"/>
  <c r="M40" i="60"/>
  <c r="F29" i="61"/>
  <c r="M31" i="61"/>
  <c r="F34" i="61"/>
  <c r="F36" i="61"/>
  <c r="F32" i="62"/>
  <c r="M34" i="62"/>
  <c r="F37" i="62"/>
  <c r="F39" i="62"/>
  <c r="F17" i="63"/>
  <c r="F20" i="63"/>
  <c r="F26" i="63"/>
  <c r="M31" i="63"/>
  <c r="F37" i="63"/>
  <c r="F38" i="63"/>
  <c r="J25" i="64"/>
  <c r="D27" i="64"/>
  <c r="F27" i="64" s="1"/>
  <c r="K28" i="64"/>
  <c r="M28" i="64" s="1"/>
  <c r="J28" i="64"/>
  <c r="F17" i="65"/>
  <c r="F20" i="65"/>
  <c r="F26" i="65"/>
  <c r="M31" i="65"/>
  <c r="F37" i="65"/>
  <c r="F38" i="65"/>
  <c r="N19" i="66"/>
  <c r="O19" i="66" s="1"/>
  <c r="E20" i="66"/>
  <c r="E22" i="66"/>
  <c r="A25" i="66"/>
  <c r="C37" i="66" s="1"/>
  <c r="E24" i="66"/>
  <c r="A28" i="66"/>
  <c r="E27" i="66"/>
  <c r="F33" i="66"/>
  <c r="D18" i="67"/>
  <c r="F18" i="67" s="1"/>
  <c r="F24" i="67"/>
  <c r="F29" i="67"/>
  <c r="F32" i="67"/>
  <c r="F35" i="67"/>
  <c r="F19" i="68"/>
  <c r="F22" i="68"/>
  <c r="E23" i="68"/>
  <c r="E25" i="68"/>
  <c r="E26" i="68"/>
  <c r="E29" i="68"/>
  <c r="F36" i="68"/>
  <c r="F40" i="68"/>
  <c r="L22" i="69"/>
  <c r="L28" i="69"/>
  <c r="F31" i="69"/>
  <c r="F37" i="69"/>
  <c r="J20" i="70"/>
  <c r="J23" i="70"/>
  <c r="J24" i="70"/>
  <c r="D27" i="70"/>
  <c r="F27" i="70" s="1"/>
  <c r="E18" i="71"/>
  <c r="E22" i="71"/>
  <c r="L22" i="71"/>
  <c r="F25" i="71"/>
  <c r="L28" i="71"/>
  <c r="E21" i="72"/>
  <c r="F33" i="72"/>
  <c r="E23" i="72"/>
  <c r="F34" i="72"/>
  <c r="F35" i="72"/>
  <c r="M37" i="72"/>
  <c r="E24" i="73"/>
  <c r="A28" i="73"/>
  <c r="E26" i="73"/>
  <c r="M31" i="74"/>
  <c r="F27" i="77"/>
  <c r="F39" i="77"/>
  <c r="N19" i="78"/>
  <c r="O22" i="78" s="1"/>
  <c r="L28" i="78"/>
  <c r="L31" i="78"/>
  <c r="M37" i="78"/>
  <c r="F39" i="78"/>
  <c r="M40" i="78"/>
  <c r="M19" i="79"/>
  <c r="L22" i="79"/>
  <c r="L28" i="79"/>
  <c r="F29" i="82"/>
  <c r="M37" i="82"/>
  <c r="F40" i="82"/>
  <c r="E18" i="83"/>
  <c r="L19" i="83"/>
  <c r="M19" i="83"/>
  <c r="A28" i="83"/>
  <c r="C40" i="83" s="1"/>
  <c r="E27" i="83"/>
  <c r="E29" i="83"/>
  <c r="M19" i="87"/>
  <c r="A19" i="87"/>
  <c r="E17" i="87"/>
  <c r="J26" i="90"/>
  <c r="D26" i="90"/>
  <c r="E27" i="90" s="1"/>
  <c r="H26" i="85"/>
  <c r="K28" i="90"/>
  <c r="J28" i="90"/>
  <c r="D28" i="90"/>
  <c r="E29" i="90" s="1"/>
  <c r="F33" i="91"/>
  <c r="F38" i="91"/>
  <c r="E17" i="92"/>
  <c r="F29" i="92"/>
  <c r="F17" i="92"/>
  <c r="E24" i="92"/>
  <c r="F36" i="92"/>
  <c r="F24" i="92"/>
  <c r="E28" i="93"/>
  <c r="E27" i="93"/>
  <c r="L22" i="95"/>
  <c r="M22" i="95"/>
  <c r="M34" i="95"/>
  <c r="M37" i="100"/>
  <c r="F22" i="102"/>
  <c r="E22" i="102"/>
  <c r="J17" i="109"/>
  <c r="D17" i="109"/>
  <c r="K25" i="109"/>
  <c r="J25" i="109"/>
  <c r="D25" i="109"/>
  <c r="J23" i="117"/>
  <c r="D23" i="117"/>
  <c r="F35" i="117" s="1"/>
  <c r="D17" i="120"/>
  <c r="J17" i="120"/>
  <c r="E17" i="121"/>
  <c r="F29" i="121"/>
  <c r="F17" i="121"/>
  <c r="F34" i="122"/>
  <c r="E24" i="127"/>
  <c r="F36" i="127"/>
  <c r="F24" i="127"/>
  <c r="E17" i="129"/>
  <c r="F29" i="129"/>
  <c r="F17" i="129"/>
  <c r="L31" i="146"/>
  <c r="E27" i="152"/>
  <c r="F39" i="152"/>
  <c r="F27" i="152"/>
  <c r="E19" i="153"/>
  <c r="F31" i="153"/>
  <c r="F19" i="153"/>
  <c r="E20" i="153"/>
  <c r="K22" i="54"/>
  <c r="M22" i="54" s="1"/>
  <c r="J22" i="54"/>
  <c r="E29" i="54"/>
  <c r="F32" i="55"/>
  <c r="M37" i="55"/>
  <c r="F39" i="55"/>
  <c r="F39" i="56"/>
  <c r="J18" i="57"/>
  <c r="L22" i="58"/>
  <c r="L28" i="58"/>
  <c r="F31" i="58"/>
  <c r="F37" i="58"/>
  <c r="F31" i="59"/>
  <c r="F33" i="59"/>
  <c r="F38" i="59"/>
  <c r="M40" i="59"/>
  <c r="N19" i="60"/>
  <c r="F29" i="60"/>
  <c r="M31" i="60"/>
  <c r="F34" i="60"/>
  <c r="F36" i="60"/>
  <c r="F32" i="61"/>
  <c r="M34" i="61"/>
  <c r="F37" i="61"/>
  <c r="F39" i="61"/>
  <c r="F30" i="62"/>
  <c r="F35" i="62"/>
  <c r="M37" i="62"/>
  <c r="F40" i="62"/>
  <c r="E21" i="63"/>
  <c r="E23" i="63"/>
  <c r="E27" i="63"/>
  <c r="F34" i="63"/>
  <c r="F35" i="63"/>
  <c r="M40" i="63"/>
  <c r="D19" i="64"/>
  <c r="E21" i="65"/>
  <c r="E27" i="65"/>
  <c r="F34" i="65"/>
  <c r="F35" i="65"/>
  <c r="M40" i="65"/>
  <c r="F19" i="66"/>
  <c r="F22" i="66"/>
  <c r="E23" i="66"/>
  <c r="E25" i="66"/>
  <c r="E26" i="66"/>
  <c r="E28" i="66"/>
  <c r="E29" i="66"/>
  <c r="F36" i="66"/>
  <c r="F40" i="66"/>
  <c r="K19" i="67"/>
  <c r="J19" i="67"/>
  <c r="J23" i="67"/>
  <c r="K25" i="67"/>
  <c r="J25" i="67"/>
  <c r="L22" i="68"/>
  <c r="O25" i="68"/>
  <c r="F25" i="68"/>
  <c r="L28" i="68"/>
  <c r="O31" i="68"/>
  <c r="F31" i="68"/>
  <c r="F39" i="68"/>
  <c r="F29" i="69"/>
  <c r="M31" i="69"/>
  <c r="F33" i="69"/>
  <c r="F35" i="69"/>
  <c r="M37" i="69"/>
  <c r="F39" i="69"/>
  <c r="K19" i="70"/>
  <c r="L19" i="70" s="1"/>
  <c r="J19" i="70"/>
  <c r="K22" i="70"/>
  <c r="M22" i="70" s="1"/>
  <c r="J22" i="70"/>
  <c r="A19" i="71"/>
  <c r="C19" i="71" s="1"/>
  <c r="E21" i="71"/>
  <c r="F30" i="71"/>
  <c r="F32" i="71"/>
  <c r="F35" i="71"/>
  <c r="F38" i="71"/>
  <c r="E24" i="72"/>
  <c r="F36" i="72"/>
  <c r="F24" i="72"/>
  <c r="F30" i="72"/>
  <c r="E21" i="73"/>
  <c r="A25" i="73"/>
  <c r="C25" i="73" s="1"/>
  <c r="E23" i="73"/>
  <c r="F30" i="73"/>
  <c r="M25" i="74"/>
  <c r="L25" i="74"/>
  <c r="E18" i="77"/>
  <c r="E24" i="77"/>
  <c r="F36" i="77"/>
  <c r="F24" i="77"/>
  <c r="E21" i="78"/>
  <c r="A25" i="78"/>
  <c r="E23" i="78"/>
  <c r="F32" i="81"/>
  <c r="F35" i="81"/>
  <c r="F38" i="81"/>
  <c r="E26" i="82"/>
  <c r="F38" i="82"/>
  <c r="F26" i="82"/>
  <c r="M34" i="82"/>
  <c r="E22" i="83"/>
  <c r="F34" i="83"/>
  <c r="E24" i="83"/>
  <c r="E22" i="87"/>
  <c r="E21" i="87"/>
  <c r="J18" i="90"/>
  <c r="D18" i="90"/>
  <c r="H18" i="85"/>
  <c r="I24" i="85"/>
  <c r="J24" i="85" s="1"/>
  <c r="N19" i="92"/>
  <c r="O22" i="92" s="1"/>
  <c r="M37" i="92"/>
  <c r="M19" i="95"/>
  <c r="A19" i="95"/>
  <c r="E17" i="95"/>
  <c r="F37" i="98"/>
  <c r="F32" i="99"/>
  <c r="F35" i="99"/>
  <c r="F38" i="99"/>
  <c r="E17" i="100"/>
  <c r="F29" i="100"/>
  <c r="F17" i="100"/>
  <c r="H18" i="101"/>
  <c r="D18" i="101" s="1"/>
  <c r="H28" i="101"/>
  <c r="J27" i="102"/>
  <c r="D27" i="102"/>
  <c r="F39" i="102" s="1"/>
  <c r="H27" i="101"/>
  <c r="F36" i="103"/>
  <c r="E21" i="104"/>
  <c r="J22" i="105"/>
  <c r="D22" i="105"/>
  <c r="E23" i="105" s="1"/>
  <c r="H22" i="101"/>
  <c r="K22" i="101" s="1"/>
  <c r="E22" i="107"/>
  <c r="E23" i="107"/>
  <c r="F31" i="108"/>
  <c r="F33" i="108"/>
  <c r="F38" i="108"/>
  <c r="M40" i="108"/>
  <c r="M31" i="112"/>
  <c r="F34" i="112"/>
  <c r="F36" i="112"/>
  <c r="M31" i="113"/>
  <c r="F34" i="113"/>
  <c r="F36" i="113"/>
  <c r="J24" i="114"/>
  <c r="D24" i="114"/>
  <c r="J27" i="117"/>
  <c r="D27" i="117"/>
  <c r="F27" i="117" s="1"/>
  <c r="E20" i="118"/>
  <c r="F32" i="118"/>
  <c r="F20" i="118"/>
  <c r="E24" i="121"/>
  <c r="F36" i="121"/>
  <c r="F24" i="121"/>
  <c r="F31" i="122"/>
  <c r="F19" i="122"/>
  <c r="M19" i="125"/>
  <c r="L22" i="125"/>
  <c r="L19" i="125"/>
  <c r="M31" i="125"/>
  <c r="M37" i="127"/>
  <c r="F40" i="127"/>
  <c r="J27" i="128"/>
  <c r="D27" i="128"/>
  <c r="E28" i="132"/>
  <c r="E29" i="132"/>
  <c r="L28" i="147"/>
  <c r="M40" i="147"/>
  <c r="M28" i="147"/>
  <c r="D24" i="54"/>
  <c r="E24" i="54" s="1"/>
  <c r="E28" i="54"/>
  <c r="F34" i="54"/>
  <c r="F40" i="54"/>
  <c r="O25" i="55"/>
  <c r="M31" i="55"/>
  <c r="F33" i="55"/>
  <c r="F40" i="55"/>
  <c r="F30" i="56"/>
  <c r="F33" i="56"/>
  <c r="D19" i="57"/>
  <c r="F19" i="57" s="1"/>
  <c r="D25" i="57"/>
  <c r="F25" i="57" s="1"/>
  <c r="J26" i="57"/>
  <c r="D28" i="57"/>
  <c r="F28" i="57" s="1"/>
  <c r="F29" i="58"/>
  <c r="M31" i="58"/>
  <c r="F33" i="58"/>
  <c r="F35" i="58"/>
  <c r="M37" i="58"/>
  <c r="F39" i="58"/>
  <c r="F29" i="59"/>
  <c r="M31" i="59"/>
  <c r="F34" i="59"/>
  <c r="F36" i="59"/>
  <c r="F32" i="60"/>
  <c r="M34" i="60"/>
  <c r="F37" i="60"/>
  <c r="F39" i="60"/>
  <c r="F30" i="61"/>
  <c r="F35" i="61"/>
  <c r="M37" i="61"/>
  <c r="F40" i="61"/>
  <c r="F31" i="62"/>
  <c r="F33" i="62"/>
  <c r="F38" i="62"/>
  <c r="M40" i="62"/>
  <c r="E18" i="63"/>
  <c r="E24" i="63"/>
  <c r="F27" i="63"/>
  <c r="E29" i="63"/>
  <c r="F31" i="63"/>
  <c r="F32" i="63"/>
  <c r="M37" i="63"/>
  <c r="F39" i="63"/>
  <c r="D22" i="64"/>
  <c r="E22" i="64" s="1"/>
  <c r="J23" i="64"/>
  <c r="J26" i="64"/>
  <c r="N28" i="64" s="1"/>
  <c r="F33" i="64"/>
  <c r="F40" i="64"/>
  <c r="E18" i="65"/>
  <c r="E24" i="65"/>
  <c r="F27" i="65"/>
  <c r="E29" i="65"/>
  <c r="F31" i="65"/>
  <c r="F32" i="65"/>
  <c r="M37" i="65"/>
  <c r="F39" i="65"/>
  <c r="E18" i="66"/>
  <c r="L22" i="66"/>
  <c r="L28" i="66"/>
  <c r="M37" i="66"/>
  <c r="F39" i="66"/>
  <c r="J17" i="67"/>
  <c r="K22" i="67"/>
  <c r="M22" i="67" s="1"/>
  <c r="J22" i="67"/>
  <c r="K28" i="67"/>
  <c r="L31" i="67" s="1"/>
  <c r="J28" i="67"/>
  <c r="A19" i="68"/>
  <c r="B19" i="68" s="1"/>
  <c r="A22" i="68"/>
  <c r="E21" i="68"/>
  <c r="L25" i="68"/>
  <c r="M28" i="68"/>
  <c r="F30" i="68"/>
  <c r="L31" i="68"/>
  <c r="F34" i="68"/>
  <c r="M40" i="68"/>
  <c r="L25" i="69"/>
  <c r="L31" i="69"/>
  <c r="F34" i="69"/>
  <c r="F40" i="69"/>
  <c r="J17" i="70"/>
  <c r="J18" i="70"/>
  <c r="D21" i="70"/>
  <c r="F33" i="70" s="1"/>
  <c r="E24" i="70"/>
  <c r="D25" i="70"/>
  <c r="E26" i="70" s="1"/>
  <c r="J25" i="70"/>
  <c r="J26" i="70"/>
  <c r="N19" i="71"/>
  <c r="O22" i="71" s="1"/>
  <c r="E20" i="71"/>
  <c r="A25" i="71"/>
  <c r="E24" i="71"/>
  <c r="A28" i="71"/>
  <c r="C28" i="71" s="1"/>
  <c r="E27" i="71"/>
  <c r="E17" i="72"/>
  <c r="F29" i="72"/>
  <c r="F18" i="72"/>
  <c r="F32" i="72"/>
  <c r="M40" i="72"/>
  <c r="F19" i="73"/>
  <c r="E20" i="73"/>
  <c r="E22" i="73"/>
  <c r="F22" i="73"/>
  <c r="M19" i="74"/>
  <c r="L19" i="74"/>
  <c r="F35" i="76"/>
  <c r="E20" i="77"/>
  <c r="F20" i="77"/>
  <c r="F30" i="77"/>
  <c r="E20" i="78"/>
  <c r="E28" i="78"/>
  <c r="E27" i="78"/>
  <c r="F40" i="79"/>
  <c r="E21" i="81"/>
  <c r="E24" i="81"/>
  <c r="E27" i="81"/>
  <c r="F30" i="81"/>
  <c r="F33" i="81"/>
  <c r="F36" i="81"/>
  <c r="F39" i="81"/>
  <c r="F17" i="82"/>
  <c r="E20" i="82"/>
  <c r="F20" i="82"/>
  <c r="F32" i="82"/>
  <c r="F22" i="83"/>
  <c r="E23" i="83"/>
  <c r="E25" i="83"/>
  <c r="F25" i="83"/>
  <c r="L19" i="87"/>
  <c r="M31" i="87"/>
  <c r="E17" i="90"/>
  <c r="F29" i="90"/>
  <c r="J23" i="90"/>
  <c r="D23" i="90"/>
  <c r="E24" i="90" s="1"/>
  <c r="H23" i="85"/>
  <c r="J23" i="85" s="1"/>
  <c r="E20" i="92"/>
  <c r="F20" i="92"/>
  <c r="E19" i="93"/>
  <c r="F31" i="93"/>
  <c r="F19" i="93"/>
  <c r="E24" i="93"/>
  <c r="E26" i="94"/>
  <c r="F38" i="94"/>
  <c r="F37" i="94"/>
  <c r="F21" i="95"/>
  <c r="E21" i="95"/>
  <c r="E29" i="95"/>
  <c r="F40" i="95"/>
  <c r="J25" i="97"/>
  <c r="D25" i="97"/>
  <c r="J24" i="102"/>
  <c r="D24" i="102"/>
  <c r="H24" i="101"/>
  <c r="J24" i="101" s="1"/>
  <c r="M34" i="106"/>
  <c r="F37" i="106"/>
  <c r="F22" i="107"/>
  <c r="A22" i="107"/>
  <c r="C22" i="107" s="1"/>
  <c r="E21" i="107"/>
  <c r="F27" i="107"/>
  <c r="E27" i="107"/>
  <c r="J21" i="109"/>
  <c r="D21" i="109"/>
  <c r="F21" i="109" s="1"/>
  <c r="A28" i="109"/>
  <c r="F35" i="118"/>
  <c r="F36" i="119"/>
  <c r="E20" i="121"/>
  <c r="F20" i="121"/>
  <c r="A25" i="122"/>
  <c r="E23" i="122"/>
  <c r="F40" i="123"/>
  <c r="F24" i="131"/>
  <c r="L19" i="132"/>
  <c r="M31" i="132"/>
  <c r="F21" i="147"/>
  <c r="E21" i="147"/>
  <c r="E25" i="147"/>
  <c r="F37" i="147"/>
  <c r="F25" i="147"/>
  <c r="F32" i="203"/>
  <c r="M34" i="203"/>
  <c r="F37" i="203"/>
  <c r="F39" i="203"/>
  <c r="J21" i="206"/>
  <c r="D21" i="206"/>
  <c r="E20" i="86"/>
  <c r="E26" i="86"/>
  <c r="A22" i="87"/>
  <c r="L25" i="87"/>
  <c r="L28" i="87"/>
  <c r="M37" i="87"/>
  <c r="M37" i="88"/>
  <c r="F29" i="89"/>
  <c r="F35" i="89"/>
  <c r="F38" i="89"/>
  <c r="K22" i="90"/>
  <c r="M34" i="90" s="1"/>
  <c r="J22" i="90"/>
  <c r="F29" i="91"/>
  <c r="F36" i="91"/>
  <c r="M34" i="92"/>
  <c r="F40" i="92"/>
  <c r="A28" i="93"/>
  <c r="F37" i="93"/>
  <c r="E20" i="94"/>
  <c r="A25" i="94"/>
  <c r="F32" i="94"/>
  <c r="A22" i="95"/>
  <c r="L25" i="95"/>
  <c r="L28" i="95"/>
  <c r="M37" i="95"/>
  <c r="M37" i="96"/>
  <c r="K22" i="97"/>
  <c r="J21" i="97"/>
  <c r="K28" i="97"/>
  <c r="M28" i="97" s="1"/>
  <c r="J27" i="97"/>
  <c r="M37" i="98"/>
  <c r="F30" i="99"/>
  <c r="F33" i="99"/>
  <c r="F36" i="99"/>
  <c r="F39" i="99"/>
  <c r="F40" i="100"/>
  <c r="O31" i="103"/>
  <c r="F32" i="103"/>
  <c r="F39" i="103"/>
  <c r="E24" i="104"/>
  <c r="F31" i="104"/>
  <c r="K25" i="105"/>
  <c r="M37" i="105" s="1"/>
  <c r="J25" i="105"/>
  <c r="E28" i="105"/>
  <c r="F32" i="105"/>
  <c r="F37" i="105"/>
  <c r="F39" i="105"/>
  <c r="M37" i="106"/>
  <c r="F40" i="106"/>
  <c r="A28" i="107"/>
  <c r="F29" i="108"/>
  <c r="M31" i="108"/>
  <c r="F34" i="108"/>
  <c r="F36" i="108"/>
  <c r="E28" i="109"/>
  <c r="K28" i="109"/>
  <c r="J28" i="109"/>
  <c r="F31" i="109"/>
  <c r="F35" i="109"/>
  <c r="F39" i="109"/>
  <c r="A22" i="110"/>
  <c r="L22" i="110"/>
  <c r="E25" i="110"/>
  <c r="F39" i="110"/>
  <c r="F30" i="111"/>
  <c r="F32" i="112"/>
  <c r="M34" i="112"/>
  <c r="F37" i="112"/>
  <c r="F39" i="112"/>
  <c r="F32" i="113"/>
  <c r="M34" i="113"/>
  <c r="F37" i="113"/>
  <c r="F39" i="113"/>
  <c r="K19" i="114"/>
  <c r="J19" i="114"/>
  <c r="F34" i="114"/>
  <c r="F38" i="114"/>
  <c r="F30" i="115"/>
  <c r="F35" i="115"/>
  <c r="M37" i="115"/>
  <c r="F40" i="115"/>
  <c r="E27" i="116"/>
  <c r="M31" i="116"/>
  <c r="K22" i="117"/>
  <c r="M22" i="117" s="1"/>
  <c r="J22" i="117"/>
  <c r="E24" i="118"/>
  <c r="F33" i="119"/>
  <c r="F37" i="119"/>
  <c r="M40" i="119"/>
  <c r="M34" i="121"/>
  <c r="F40" i="121"/>
  <c r="E19" i="122"/>
  <c r="A28" i="122"/>
  <c r="F37" i="122"/>
  <c r="M34" i="123"/>
  <c r="M40" i="123"/>
  <c r="F40" i="124"/>
  <c r="E26" i="127"/>
  <c r="F38" i="127"/>
  <c r="F26" i="127"/>
  <c r="J23" i="128"/>
  <c r="D23" i="128"/>
  <c r="K25" i="128"/>
  <c r="M37" i="128" s="1"/>
  <c r="M40" i="129"/>
  <c r="A19" i="130"/>
  <c r="E18" i="130"/>
  <c r="E19" i="130"/>
  <c r="F31" i="130"/>
  <c r="F19" i="130"/>
  <c r="M19" i="132"/>
  <c r="A19" i="132"/>
  <c r="C19" i="132" s="1"/>
  <c r="E17" i="132"/>
  <c r="E23" i="146"/>
  <c r="F35" i="146"/>
  <c r="E27" i="146"/>
  <c r="F27" i="146"/>
  <c r="M37" i="146"/>
  <c r="L19" i="147"/>
  <c r="M31" i="147"/>
  <c r="E20" i="148"/>
  <c r="K25" i="148"/>
  <c r="J25" i="148"/>
  <c r="D25" i="148"/>
  <c r="E26" i="148" s="1"/>
  <c r="A22" i="149"/>
  <c r="E20" i="149"/>
  <c r="E25" i="149"/>
  <c r="F25" i="149"/>
  <c r="A25" i="153"/>
  <c r="E23" i="153"/>
  <c r="E26" i="156"/>
  <c r="F38" i="156"/>
  <c r="F26" i="156"/>
  <c r="E20" i="158"/>
  <c r="F20" i="158"/>
  <c r="F30" i="159"/>
  <c r="E18" i="159"/>
  <c r="M31" i="72"/>
  <c r="F40" i="72"/>
  <c r="E25" i="73"/>
  <c r="E28" i="73"/>
  <c r="E29" i="73"/>
  <c r="F36" i="73"/>
  <c r="F40" i="73"/>
  <c r="L31" i="74"/>
  <c r="F34" i="74"/>
  <c r="F40" i="74"/>
  <c r="N19" i="76"/>
  <c r="O22" i="76" s="1"/>
  <c r="O28" i="76"/>
  <c r="F29" i="76"/>
  <c r="F36" i="76"/>
  <c r="E26" i="77"/>
  <c r="M31" i="77"/>
  <c r="M34" i="77"/>
  <c r="F40" i="77"/>
  <c r="E25" i="78"/>
  <c r="A28" i="78"/>
  <c r="C40" i="78" s="1"/>
  <c r="M31" i="78"/>
  <c r="F33" i="78"/>
  <c r="F37" i="78"/>
  <c r="M34" i="79"/>
  <c r="M40" i="79"/>
  <c r="F29" i="80"/>
  <c r="F32" i="80"/>
  <c r="F35" i="80"/>
  <c r="F38" i="80"/>
  <c r="F26" i="81"/>
  <c r="A19" i="81"/>
  <c r="F37" i="82"/>
  <c r="A19" i="83"/>
  <c r="C19" i="83" s="1"/>
  <c r="L22" i="83"/>
  <c r="L28" i="83"/>
  <c r="F39" i="83"/>
  <c r="I27" i="85"/>
  <c r="N19" i="87"/>
  <c r="E19" i="87"/>
  <c r="E20" i="87"/>
  <c r="A25" i="87"/>
  <c r="C37" i="87" s="1"/>
  <c r="M25" i="87"/>
  <c r="M28" i="87"/>
  <c r="L31" i="87"/>
  <c r="F34" i="87"/>
  <c r="M40" i="87"/>
  <c r="N19" i="88"/>
  <c r="O22" i="88" s="1"/>
  <c r="L25" i="88"/>
  <c r="F34" i="88"/>
  <c r="F40" i="88"/>
  <c r="F30" i="89"/>
  <c r="F33" i="89"/>
  <c r="F36" i="89"/>
  <c r="F39" i="89"/>
  <c r="I20" i="85"/>
  <c r="F32" i="91"/>
  <c r="F39" i="91"/>
  <c r="E21" i="92"/>
  <c r="E23" i="92"/>
  <c r="F26" i="92"/>
  <c r="F33" i="92"/>
  <c r="F37" i="92"/>
  <c r="F38" i="92"/>
  <c r="M40" i="92"/>
  <c r="A19" i="93"/>
  <c r="E18" i="93"/>
  <c r="E22" i="93"/>
  <c r="L22" i="93"/>
  <c r="F25" i="93"/>
  <c r="E26" i="93"/>
  <c r="E29" i="93"/>
  <c r="M34" i="93"/>
  <c r="F36" i="93"/>
  <c r="K25" i="94"/>
  <c r="J25" i="94"/>
  <c r="J26" i="94"/>
  <c r="N19" i="95"/>
  <c r="O22" i="95" s="1"/>
  <c r="E19" i="95"/>
  <c r="E20" i="95"/>
  <c r="E22" i="95"/>
  <c r="A25" i="95"/>
  <c r="C37" i="95" s="1"/>
  <c r="M25" i="95"/>
  <c r="M28" i="95"/>
  <c r="F30" i="95"/>
  <c r="L31" i="95"/>
  <c r="F34" i="95"/>
  <c r="M40" i="95"/>
  <c r="N19" i="96"/>
  <c r="O22" i="96" s="1"/>
  <c r="L25" i="96"/>
  <c r="F34" i="96"/>
  <c r="F40" i="96"/>
  <c r="N19" i="98"/>
  <c r="O22" i="98" s="1"/>
  <c r="L25" i="98"/>
  <c r="F34" i="98"/>
  <c r="F40" i="98"/>
  <c r="F20" i="100"/>
  <c r="F26" i="100"/>
  <c r="F37" i="100"/>
  <c r="F38" i="100"/>
  <c r="J20" i="101"/>
  <c r="A22" i="102"/>
  <c r="K22" i="102"/>
  <c r="M22" i="102" s="1"/>
  <c r="J22" i="102"/>
  <c r="I26" i="101"/>
  <c r="F30" i="103"/>
  <c r="F35" i="103"/>
  <c r="F22" i="104"/>
  <c r="L22" i="104"/>
  <c r="F24" i="104"/>
  <c r="E26" i="104"/>
  <c r="F36" i="104"/>
  <c r="F40" i="104"/>
  <c r="J20" i="105"/>
  <c r="J24" i="105"/>
  <c r="J28" i="105"/>
  <c r="F35" i="105"/>
  <c r="F40" i="105"/>
  <c r="E21" i="106"/>
  <c r="O25" i="106"/>
  <c r="E26" i="106"/>
  <c r="F31" i="106"/>
  <c r="M40" i="106"/>
  <c r="N19" i="107"/>
  <c r="O22" i="107" s="1"/>
  <c r="E19" i="107"/>
  <c r="A25" i="107"/>
  <c r="E24" i="107"/>
  <c r="E26" i="107"/>
  <c r="E28" i="107"/>
  <c r="L31" i="107"/>
  <c r="F36" i="107"/>
  <c r="F32" i="108"/>
  <c r="M34" i="108"/>
  <c r="F37" i="108"/>
  <c r="F39" i="108"/>
  <c r="K19" i="109"/>
  <c r="J19" i="109"/>
  <c r="J23" i="109"/>
  <c r="J27" i="109"/>
  <c r="F30" i="109"/>
  <c r="A25" i="110"/>
  <c r="C25" i="110" s="1"/>
  <c r="L25" i="110"/>
  <c r="E28" i="110"/>
  <c r="F30" i="110"/>
  <c r="A19" i="111"/>
  <c r="C31" i="111" s="1"/>
  <c r="E19" i="111"/>
  <c r="L25" i="111"/>
  <c r="E28" i="111"/>
  <c r="F39" i="111"/>
  <c r="F30" i="112"/>
  <c r="F35" i="112"/>
  <c r="M37" i="112"/>
  <c r="F40" i="112"/>
  <c r="F30" i="113"/>
  <c r="F35" i="113"/>
  <c r="M37" i="113"/>
  <c r="F40" i="113"/>
  <c r="J18" i="114"/>
  <c r="K22" i="114"/>
  <c r="J22" i="114"/>
  <c r="J26" i="114"/>
  <c r="F37" i="114"/>
  <c r="F33" i="115"/>
  <c r="F38" i="115"/>
  <c r="M40" i="115"/>
  <c r="F24" i="116"/>
  <c r="E20" i="116"/>
  <c r="O25" i="116"/>
  <c r="M34" i="116"/>
  <c r="F37" i="116"/>
  <c r="J21" i="117"/>
  <c r="F19" i="118"/>
  <c r="E21" i="118"/>
  <c r="F24" i="118"/>
  <c r="F27" i="118"/>
  <c r="L28" i="118"/>
  <c r="F36" i="118"/>
  <c r="M40" i="118"/>
  <c r="F18" i="119"/>
  <c r="F21" i="119"/>
  <c r="E23" i="119"/>
  <c r="E27" i="119"/>
  <c r="F30" i="119"/>
  <c r="F34" i="119"/>
  <c r="F35" i="119"/>
  <c r="M37" i="119"/>
  <c r="J19" i="120"/>
  <c r="J22" i="120"/>
  <c r="J28" i="120"/>
  <c r="E21" i="121"/>
  <c r="E23" i="121"/>
  <c r="F26" i="121"/>
  <c r="F33" i="121"/>
  <c r="F37" i="121"/>
  <c r="F38" i="121"/>
  <c r="M40" i="121"/>
  <c r="A19" i="122"/>
  <c r="C19" i="122" s="1"/>
  <c r="E18" i="122"/>
  <c r="E22" i="122"/>
  <c r="L22" i="122"/>
  <c r="F25" i="122"/>
  <c r="E26" i="122"/>
  <c r="E29" i="122"/>
  <c r="M34" i="122"/>
  <c r="F36" i="122"/>
  <c r="L22" i="123"/>
  <c r="F31" i="123"/>
  <c r="F37" i="123"/>
  <c r="J22" i="124"/>
  <c r="J25" i="124"/>
  <c r="M40" i="125"/>
  <c r="L31" i="125"/>
  <c r="F37" i="125"/>
  <c r="F33" i="126"/>
  <c r="F38" i="126"/>
  <c r="F20" i="127"/>
  <c r="F31" i="127"/>
  <c r="F32" i="127"/>
  <c r="M34" i="127"/>
  <c r="D22" i="128"/>
  <c r="E18" i="129"/>
  <c r="E23" i="129"/>
  <c r="F37" i="129"/>
  <c r="N19" i="130"/>
  <c r="O19" i="130" s="1"/>
  <c r="L22" i="130"/>
  <c r="M34" i="130"/>
  <c r="E20" i="131"/>
  <c r="F32" i="131"/>
  <c r="F20" i="131"/>
  <c r="A25" i="131"/>
  <c r="E26" i="131"/>
  <c r="F38" i="131"/>
  <c r="F26" i="131"/>
  <c r="F37" i="131"/>
  <c r="L22" i="132"/>
  <c r="M22" i="132"/>
  <c r="M28" i="134"/>
  <c r="L31" i="134"/>
  <c r="F37" i="134"/>
  <c r="F32" i="145"/>
  <c r="F35" i="145"/>
  <c r="F38" i="145"/>
  <c r="E18" i="146"/>
  <c r="F18" i="146"/>
  <c r="E18" i="148"/>
  <c r="F30" i="148"/>
  <c r="A19" i="149"/>
  <c r="E18" i="149"/>
  <c r="E19" i="149"/>
  <c r="F19" i="149"/>
  <c r="E22" i="153"/>
  <c r="F34" i="153"/>
  <c r="F22" i="153"/>
  <c r="E20" i="156"/>
  <c r="F32" i="156"/>
  <c r="F20" i="156"/>
  <c r="A25" i="159"/>
  <c r="C37" i="159" s="1"/>
  <c r="F35" i="159"/>
  <c r="E23" i="159"/>
  <c r="M22" i="179"/>
  <c r="L22" i="179"/>
  <c r="F32" i="179"/>
  <c r="M34" i="179"/>
  <c r="F35" i="180"/>
  <c r="M37" i="180"/>
  <c r="F40" i="180"/>
  <c r="J27" i="181"/>
  <c r="D27" i="181"/>
  <c r="L22" i="186"/>
  <c r="M34" i="186"/>
  <c r="M22" i="186"/>
  <c r="E25" i="186"/>
  <c r="F37" i="186"/>
  <c r="F25" i="186"/>
  <c r="E26" i="186"/>
  <c r="F26" i="72"/>
  <c r="F37" i="72"/>
  <c r="F38" i="72"/>
  <c r="A19" i="73"/>
  <c r="L22" i="73"/>
  <c r="L28" i="73"/>
  <c r="M34" i="74"/>
  <c r="M40" i="74"/>
  <c r="F32" i="76"/>
  <c r="F39" i="76"/>
  <c r="E21" i="77"/>
  <c r="E23" i="77"/>
  <c r="F33" i="77"/>
  <c r="F37" i="77"/>
  <c r="F38" i="77"/>
  <c r="M40" i="77"/>
  <c r="A19" i="78"/>
  <c r="E18" i="78"/>
  <c r="E22" i="78"/>
  <c r="L22" i="78"/>
  <c r="F25" i="78"/>
  <c r="E26" i="78"/>
  <c r="E29" i="78"/>
  <c r="M34" i="78"/>
  <c r="F36" i="78"/>
  <c r="O28" i="79"/>
  <c r="F31" i="79"/>
  <c r="F37" i="79"/>
  <c r="F30" i="80"/>
  <c r="F33" i="80"/>
  <c r="F36" i="80"/>
  <c r="F39" i="80"/>
  <c r="F24" i="81"/>
  <c r="E18" i="82"/>
  <c r="E21" i="82"/>
  <c r="E23" i="82"/>
  <c r="E27" i="82"/>
  <c r="F30" i="82"/>
  <c r="F34" i="82"/>
  <c r="F35" i="82"/>
  <c r="M40" i="82"/>
  <c r="E19" i="83"/>
  <c r="A22" i="83"/>
  <c r="C22" i="83" s="1"/>
  <c r="E21" i="83"/>
  <c r="L25" i="83"/>
  <c r="E28" i="83"/>
  <c r="M28" i="83"/>
  <c r="F30" i="83"/>
  <c r="L31" i="83"/>
  <c r="M40" i="83"/>
  <c r="H20" i="85"/>
  <c r="J17" i="86"/>
  <c r="K19" i="86"/>
  <c r="M31" i="86" s="1"/>
  <c r="J19" i="86"/>
  <c r="J20" i="86"/>
  <c r="N22" i="86" s="1"/>
  <c r="J23" i="86"/>
  <c r="J24" i="86"/>
  <c r="K25" i="86"/>
  <c r="J25" i="86"/>
  <c r="J28" i="86"/>
  <c r="F19" i="87"/>
  <c r="E23" i="87"/>
  <c r="E25" i="87"/>
  <c r="A28" i="87"/>
  <c r="C40" i="87" s="1"/>
  <c r="E27" i="87"/>
  <c r="F33" i="87"/>
  <c r="F37" i="87"/>
  <c r="M34" i="88"/>
  <c r="M40" i="88"/>
  <c r="D21" i="90"/>
  <c r="E21" i="90" s="1"/>
  <c r="D22" i="90"/>
  <c r="J24" i="90"/>
  <c r="J27" i="90"/>
  <c r="F30" i="91"/>
  <c r="F35" i="91"/>
  <c r="E18" i="92"/>
  <c r="F23" i="92"/>
  <c r="E27" i="92"/>
  <c r="F30" i="92"/>
  <c r="F34" i="92"/>
  <c r="F35" i="92"/>
  <c r="E17" i="93"/>
  <c r="A22" i="93"/>
  <c r="E21" i="93"/>
  <c r="L25" i="93"/>
  <c r="L28" i="93"/>
  <c r="M37" i="93"/>
  <c r="J17" i="94"/>
  <c r="K19" i="94"/>
  <c r="M31" i="94" s="1"/>
  <c r="J19" i="94"/>
  <c r="J22" i="94"/>
  <c r="J28" i="94"/>
  <c r="F19" i="95"/>
  <c r="F22" i="95"/>
  <c r="E23" i="95"/>
  <c r="E25" i="95"/>
  <c r="A28" i="95"/>
  <c r="E27" i="95"/>
  <c r="F33" i="95"/>
  <c r="F37" i="95"/>
  <c r="M34" i="96"/>
  <c r="M40" i="96"/>
  <c r="J19" i="97"/>
  <c r="J20" i="97"/>
  <c r="J26" i="97"/>
  <c r="N28" i="97" s="1"/>
  <c r="D28" i="97"/>
  <c r="F36" i="97"/>
  <c r="M34" i="98"/>
  <c r="M40" i="98"/>
  <c r="E18" i="100"/>
  <c r="E21" i="100"/>
  <c r="E23" i="100"/>
  <c r="E27" i="100"/>
  <c r="F30" i="100"/>
  <c r="F34" i="100"/>
  <c r="F35" i="100"/>
  <c r="M40" i="100"/>
  <c r="H23" i="101"/>
  <c r="H26" i="101"/>
  <c r="D26" i="101" s="1"/>
  <c r="J17" i="102"/>
  <c r="I18" i="101"/>
  <c r="J20" i="102"/>
  <c r="F34" i="102"/>
  <c r="F33" i="103"/>
  <c r="F38" i="103"/>
  <c r="A19" i="104"/>
  <c r="F26" i="104"/>
  <c r="O28" i="104"/>
  <c r="M31" i="104"/>
  <c r="F37" i="104"/>
  <c r="F38" i="104"/>
  <c r="M40" i="104"/>
  <c r="K19" i="105"/>
  <c r="J19" i="105"/>
  <c r="J23" i="105"/>
  <c r="J27" i="105"/>
  <c r="F31" i="105"/>
  <c r="F33" i="105"/>
  <c r="N19" i="106"/>
  <c r="O19" i="106" s="1"/>
  <c r="E24" i="106"/>
  <c r="E29" i="106"/>
  <c r="M31" i="106"/>
  <c r="F34" i="106"/>
  <c r="E25" i="107"/>
  <c r="L28" i="107"/>
  <c r="F30" i="107"/>
  <c r="F39" i="107"/>
  <c r="F35" i="108"/>
  <c r="M37" i="108"/>
  <c r="F40" i="108"/>
  <c r="J18" i="109"/>
  <c r="J22" i="109"/>
  <c r="J26" i="109"/>
  <c r="A19" i="110"/>
  <c r="E19" i="110"/>
  <c r="A28" i="110"/>
  <c r="F33" i="110"/>
  <c r="F28" i="111"/>
  <c r="N19" i="111"/>
  <c r="O22" i="111" s="1"/>
  <c r="E25" i="111"/>
  <c r="A28" i="111"/>
  <c r="E27" i="111"/>
  <c r="F31" i="112"/>
  <c r="F33" i="112"/>
  <c r="F38" i="112"/>
  <c r="M40" i="112"/>
  <c r="F31" i="113"/>
  <c r="F33" i="113"/>
  <c r="F38" i="113"/>
  <c r="M40" i="113"/>
  <c r="J17" i="114"/>
  <c r="J21" i="114"/>
  <c r="K25" i="114"/>
  <c r="J25" i="114"/>
  <c r="N19" i="115"/>
  <c r="O22" i="115" s="1"/>
  <c r="M31" i="115"/>
  <c r="F34" i="115"/>
  <c r="F36" i="115"/>
  <c r="E23" i="116"/>
  <c r="F31" i="116"/>
  <c r="M40" i="116"/>
  <c r="D19" i="117"/>
  <c r="J20" i="117"/>
  <c r="J24" i="117"/>
  <c r="J25" i="117"/>
  <c r="K28" i="117"/>
  <c r="M40" i="117" s="1"/>
  <c r="J28" i="117"/>
  <c r="F34" i="117"/>
  <c r="F40" i="117"/>
  <c r="M25" i="118"/>
  <c r="M28" i="118"/>
  <c r="E18" i="118"/>
  <c r="E26" i="118"/>
  <c r="E29" i="118"/>
  <c r="E20" i="119"/>
  <c r="O25" i="119"/>
  <c r="E29" i="119"/>
  <c r="F31" i="119"/>
  <c r="F32" i="119"/>
  <c r="M34" i="119"/>
  <c r="K19" i="120"/>
  <c r="J21" i="120"/>
  <c r="K25" i="120"/>
  <c r="J24" i="120"/>
  <c r="J25" i="120"/>
  <c r="D27" i="120"/>
  <c r="F27" i="120" s="1"/>
  <c r="J27" i="120"/>
  <c r="F33" i="120"/>
  <c r="F28" i="121"/>
  <c r="E18" i="121"/>
  <c r="E27" i="121"/>
  <c r="F30" i="121"/>
  <c r="F34" i="121"/>
  <c r="A22" i="122"/>
  <c r="E21" i="122"/>
  <c r="L28" i="122"/>
  <c r="M37" i="122"/>
  <c r="M31" i="123"/>
  <c r="M37" i="123"/>
  <c r="D20" i="124"/>
  <c r="E20" i="124" s="1"/>
  <c r="K22" i="124"/>
  <c r="J21" i="124"/>
  <c r="J24" i="124"/>
  <c r="K28" i="124"/>
  <c r="J27" i="124"/>
  <c r="N28" i="124" s="1"/>
  <c r="J28" i="124"/>
  <c r="F30" i="124"/>
  <c r="F31" i="125"/>
  <c r="M37" i="125"/>
  <c r="F36" i="126"/>
  <c r="E29" i="127"/>
  <c r="J19" i="128"/>
  <c r="D19" i="128"/>
  <c r="E27" i="129"/>
  <c r="F39" i="129"/>
  <c r="F27" i="129"/>
  <c r="M37" i="129"/>
  <c r="E21" i="130"/>
  <c r="E25" i="130"/>
  <c r="F37" i="130"/>
  <c r="E26" i="130"/>
  <c r="E29" i="130"/>
  <c r="E19" i="131"/>
  <c r="E25" i="131"/>
  <c r="F21" i="132"/>
  <c r="E21" i="132"/>
  <c r="A28" i="132"/>
  <c r="B31" i="132" s="1"/>
  <c r="E27" i="132"/>
  <c r="M22" i="134"/>
  <c r="L25" i="134"/>
  <c r="F33" i="146"/>
  <c r="L22" i="147"/>
  <c r="M22" i="147"/>
  <c r="F40" i="147"/>
  <c r="A19" i="148"/>
  <c r="J24" i="148"/>
  <c r="D24" i="148"/>
  <c r="N19" i="149"/>
  <c r="L22" i="149"/>
  <c r="M22" i="149"/>
  <c r="E27" i="149"/>
  <c r="M34" i="149"/>
  <c r="F37" i="149"/>
  <c r="F37" i="150"/>
  <c r="F32" i="151"/>
  <c r="F39" i="151"/>
  <c r="E17" i="152"/>
  <c r="F29" i="152"/>
  <c r="F17" i="152"/>
  <c r="A28" i="153"/>
  <c r="E26" i="153"/>
  <c r="J21" i="157"/>
  <c r="D21" i="157"/>
  <c r="E23" i="157"/>
  <c r="E24" i="158"/>
  <c r="F36" i="158"/>
  <c r="F24" i="158"/>
  <c r="A28" i="159"/>
  <c r="F38" i="159"/>
  <c r="E26" i="159"/>
  <c r="A28" i="164"/>
  <c r="E26" i="164"/>
  <c r="E27" i="164"/>
  <c r="N19" i="150"/>
  <c r="O22" i="150" s="1"/>
  <c r="M31" i="150"/>
  <c r="M37" i="150"/>
  <c r="F30" i="151"/>
  <c r="F35" i="151"/>
  <c r="E29" i="152"/>
  <c r="F31" i="152"/>
  <c r="F32" i="152"/>
  <c r="M37" i="152"/>
  <c r="E25" i="153"/>
  <c r="E28" i="153"/>
  <c r="E29" i="153"/>
  <c r="F36" i="153"/>
  <c r="F40" i="153"/>
  <c r="M34" i="154"/>
  <c r="M40" i="154"/>
  <c r="M31" i="156"/>
  <c r="F37" i="156"/>
  <c r="E26" i="158"/>
  <c r="F29" i="158"/>
  <c r="M31" i="158"/>
  <c r="M34" i="158"/>
  <c r="F40" i="158"/>
  <c r="E28" i="159"/>
  <c r="F40" i="159"/>
  <c r="M25" i="161"/>
  <c r="L25" i="161"/>
  <c r="E25" i="164"/>
  <c r="F25" i="164"/>
  <c r="E18" i="169"/>
  <c r="F30" i="169"/>
  <c r="F18" i="169"/>
  <c r="F33" i="169"/>
  <c r="A22" i="170"/>
  <c r="E20" i="170"/>
  <c r="M19" i="171"/>
  <c r="L22" i="171"/>
  <c r="F27" i="174"/>
  <c r="E27" i="174"/>
  <c r="F19" i="175"/>
  <c r="E19" i="175"/>
  <c r="F30" i="179"/>
  <c r="J24" i="181"/>
  <c r="D24" i="181"/>
  <c r="F24" i="181" s="1"/>
  <c r="E18" i="183"/>
  <c r="F30" i="183"/>
  <c r="E27" i="185"/>
  <c r="F39" i="185"/>
  <c r="F27" i="185"/>
  <c r="L31" i="187"/>
  <c r="L28" i="187"/>
  <c r="F22" i="193"/>
  <c r="E22" i="193"/>
  <c r="F34" i="125"/>
  <c r="F32" i="126"/>
  <c r="F39" i="126"/>
  <c r="E21" i="127"/>
  <c r="E23" i="127"/>
  <c r="F33" i="127"/>
  <c r="F37" i="127"/>
  <c r="M40" i="127"/>
  <c r="F22" i="129"/>
  <c r="E20" i="129"/>
  <c r="E24" i="129"/>
  <c r="E29" i="129"/>
  <c r="F31" i="129"/>
  <c r="F32" i="129"/>
  <c r="A25" i="130"/>
  <c r="L25" i="130"/>
  <c r="L28" i="130"/>
  <c r="J21" i="131"/>
  <c r="A22" i="132"/>
  <c r="L25" i="132"/>
  <c r="L28" i="132"/>
  <c r="M37" i="132"/>
  <c r="F39" i="132"/>
  <c r="M31" i="134"/>
  <c r="M37" i="134"/>
  <c r="F30" i="145"/>
  <c r="F33" i="145"/>
  <c r="F36" i="145"/>
  <c r="F39" i="145"/>
  <c r="F28" i="146"/>
  <c r="E24" i="146"/>
  <c r="E29" i="146"/>
  <c r="F31" i="146"/>
  <c r="F34" i="146"/>
  <c r="F37" i="146"/>
  <c r="M40" i="146"/>
  <c r="M19" i="147"/>
  <c r="A19" i="147"/>
  <c r="C19" i="147" s="1"/>
  <c r="A22" i="147"/>
  <c r="C34" i="147" s="1"/>
  <c r="L25" i="147"/>
  <c r="F30" i="147"/>
  <c r="L31" i="147"/>
  <c r="K19" i="148"/>
  <c r="J19" i="148"/>
  <c r="E28" i="149"/>
  <c r="E29" i="149"/>
  <c r="M31" i="149"/>
  <c r="F33" i="149"/>
  <c r="F39" i="149"/>
  <c r="F40" i="149"/>
  <c r="O25" i="150"/>
  <c r="L25" i="150"/>
  <c r="L31" i="150"/>
  <c r="F34" i="150"/>
  <c r="F40" i="150"/>
  <c r="F33" i="151"/>
  <c r="F38" i="151"/>
  <c r="F20" i="152"/>
  <c r="F24" i="152"/>
  <c r="E26" i="152"/>
  <c r="M31" i="152"/>
  <c r="M34" i="152"/>
  <c r="F36" i="152"/>
  <c r="F40" i="152"/>
  <c r="L22" i="153"/>
  <c r="F25" i="153"/>
  <c r="L28" i="153"/>
  <c r="L22" i="154"/>
  <c r="O28" i="154"/>
  <c r="L28" i="154"/>
  <c r="F31" i="154"/>
  <c r="F37" i="154"/>
  <c r="F29" i="155"/>
  <c r="F32" i="155"/>
  <c r="F35" i="155"/>
  <c r="F38" i="155"/>
  <c r="E21" i="156"/>
  <c r="E27" i="156"/>
  <c r="F30" i="156"/>
  <c r="F34" i="156"/>
  <c r="F35" i="156"/>
  <c r="M37" i="156"/>
  <c r="M40" i="156"/>
  <c r="E21" i="158"/>
  <c r="F33" i="158"/>
  <c r="F37" i="158"/>
  <c r="M40" i="158"/>
  <c r="A19" i="159"/>
  <c r="C19" i="159" s="1"/>
  <c r="L22" i="159"/>
  <c r="A28" i="160"/>
  <c r="E26" i="160"/>
  <c r="F33" i="162"/>
  <c r="F36" i="162"/>
  <c r="F39" i="162"/>
  <c r="E17" i="163"/>
  <c r="F17" i="163"/>
  <c r="L19" i="164"/>
  <c r="M19" i="164"/>
  <c r="M40" i="169"/>
  <c r="A19" i="170"/>
  <c r="E18" i="170"/>
  <c r="L22" i="170"/>
  <c r="M34" i="170"/>
  <c r="M22" i="170"/>
  <c r="E25" i="170"/>
  <c r="F37" i="170"/>
  <c r="F25" i="170"/>
  <c r="A22" i="174"/>
  <c r="E20" i="174"/>
  <c r="L25" i="174"/>
  <c r="M37" i="174"/>
  <c r="F37" i="175"/>
  <c r="F27" i="178"/>
  <c r="E27" i="178"/>
  <c r="M28" i="179"/>
  <c r="L31" i="179"/>
  <c r="L28" i="179"/>
  <c r="E23" i="181"/>
  <c r="F35" i="181"/>
  <c r="K28" i="181"/>
  <c r="J28" i="181"/>
  <c r="D28" i="181"/>
  <c r="F40" i="181" s="1"/>
  <c r="F31" i="182"/>
  <c r="M40" i="182"/>
  <c r="D17" i="184"/>
  <c r="J17" i="184"/>
  <c r="J25" i="184"/>
  <c r="D25" i="184"/>
  <c r="D27" i="184"/>
  <c r="J27" i="184"/>
  <c r="F34" i="185"/>
  <c r="M37" i="185"/>
  <c r="E26" i="189"/>
  <c r="F26" i="189"/>
  <c r="M34" i="125"/>
  <c r="F30" i="126"/>
  <c r="F35" i="126"/>
  <c r="F28" i="127"/>
  <c r="E18" i="127"/>
  <c r="F23" i="127"/>
  <c r="E27" i="127"/>
  <c r="F30" i="127"/>
  <c r="F34" i="127"/>
  <c r="F35" i="127"/>
  <c r="J20" i="128"/>
  <c r="J28" i="128"/>
  <c r="E26" i="129"/>
  <c r="M34" i="129"/>
  <c r="F36" i="129"/>
  <c r="F40" i="129"/>
  <c r="E23" i="130"/>
  <c r="A28" i="130"/>
  <c r="E27" i="130"/>
  <c r="F30" i="130"/>
  <c r="F36" i="130"/>
  <c r="M40" i="130"/>
  <c r="K19" i="131"/>
  <c r="J19" i="131"/>
  <c r="J20" i="131"/>
  <c r="N22" i="131" s="1"/>
  <c r="O22" i="131" s="1"/>
  <c r="J23" i="131"/>
  <c r="J24" i="131"/>
  <c r="K25" i="131"/>
  <c r="J25" i="131"/>
  <c r="J26" i="131"/>
  <c r="N28" i="131" s="1"/>
  <c r="E19" i="132"/>
  <c r="E20" i="132"/>
  <c r="E22" i="132"/>
  <c r="A25" i="132"/>
  <c r="E24" i="132"/>
  <c r="M28" i="132"/>
  <c r="F30" i="132"/>
  <c r="L31" i="132"/>
  <c r="F34" i="132"/>
  <c r="M40" i="132"/>
  <c r="N19" i="134"/>
  <c r="O22" i="134" s="1"/>
  <c r="F34" i="134"/>
  <c r="F40" i="134"/>
  <c r="E20" i="146"/>
  <c r="E26" i="146"/>
  <c r="F32" i="146"/>
  <c r="E19" i="147"/>
  <c r="E20" i="147"/>
  <c r="E22" i="147"/>
  <c r="A25" i="147"/>
  <c r="C37" i="147" s="1"/>
  <c r="A28" i="147"/>
  <c r="E27" i="147"/>
  <c r="F33" i="147"/>
  <c r="J26" i="148"/>
  <c r="E22" i="149"/>
  <c r="A25" i="149"/>
  <c r="C37" i="149" s="1"/>
  <c r="E24" i="149"/>
  <c r="L25" i="149"/>
  <c r="L28" i="149"/>
  <c r="M34" i="150"/>
  <c r="M40" i="150"/>
  <c r="F29" i="151"/>
  <c r="F36" i="151"/>
  <c r="E18" i="152"/>
  <c r="E21" i="152"/>
  <c r="E23" i="152"/>
  <c r="F33" i="152"/>
  <c r="F37" i="152"/>
  <c r="F38" i="152"/>
  <c r="M40" i="152"/>
  <c r="A19" i="153"/>
  <c r="C19" i="153" s="1"/>
  <c r="A22" i="153"/>
  <c r="E21" i="153"/>
  <c r="L25" i="153"/>
  <c r="M28" i="153"/>
  <c r="F30" i="153"/>
  <c r="L31" i="153"/>
  <c r="M40" i="153"/>
  <c r="M31" i="154"/>
  <c r="M37" i="154"/>
  <c r="F30" i="155"/>
  <c r="F33" i="155"/>
  <c r="F36" i="155"/>
  <c r="F39" i="155"/>
  <c r="F18" i="156"/>
  <c r="E24" i="156"/>
  <c r="F27" i="156"/>
  <c r="E29" i="156"/>
  <c r="F31" i="156"/>
  <c r="M34" i="156"/>
  <c r="F39" i="156"/>
  <c r="J19" i="157"/>
  <c r="J22" i="157"/>
  <c r="J23" i="157"/>
  <c r="J25" i="157"/>
  <c r="J28" i="157"/>
  <c r="F18" i="158"/>
  <c r="F23" i="158"/>
  <c r="F30" i="158"/>
  <c r="F34" i="158"/>
  <c r="F35" i="158"/>
  <c r="F17" i="159"/>
  <c r="E19" i="159"/>
  <c r="M22" i="159"/>
  <c r="E24" i="159"/>
  <c r="L25" i="159"/>
  <c r="M37" i="159"/>
  <c r="E27" i="159"/>
  <c r="L28" i="159"/>
  <c r="M40" i="159"/>
  <c r="F29" i="159"/>
  <c r="M31" i="159"/>
  <c r="F34" i="159"/>
  <c r="E26" i="163"/>
  <c r="F38" i="163"/>
  <c r="F26" i="163"/>
  <c r="E23" i="169"/>
  <c r="F35" i="169"/>
  <c r="F23" i="169"/>
  <c r="F40" i="171"/>
  <c r="E22" i="173"/>
  <c r="F33" i="173"/>
  <c r="F21" i="173"/>
  <c r="E21" i="173"/>
  <c r="E19" i="174"/>
  <c r="F31" i="174"/>
  <c r="F19" i="174"/>
  <c r="K19" i="181"/>
  <c r="J19" i="181"/>
  <c r="F22" i="181"/>
  <c r="E24" i="183"/>
  <c r="F36" i="183"/>
  <c r="F24" i="183"/>
  <c r="A22" i="186"/>
  <c r="E20" i="186"/>
  <c r="M22" i="187"/>
  <c r="L22" i="187"/>
  <c r="M34" i="187"/>
  <c r="M40" i="187"/>
  <c r="F32" i="188"/>
  <c r="E17" i="189"/>
  <c r="F29" i="189"/>
  <c r="N19" i="160"/>
  <c r="E19" i="160"/>
  <c r="E22" i="160"/>
  <c r="E25" i="160"/>
  <c r="L31" i="160"/>
  <c r="L31" i="161"/>
  <c r="F34" i="161"/>
  <c r="F40" i="161"/>
  <c r="O28" i="163"/>
  <c r="F37" i="163"/>
  <c r="L22" i="164"/>
  <c r="E28" i="164"/>
  <c r="E29" i="164"/>
  <c r="M34" i="164"/>
  <c r="F40" i="164"/>
  <c r="F31" i="165"/>
  <c r="M34" i="165"/>
  <c r="F40" i="165"/>
  <c r="E21" i="167"/>
  <c r="E26" i="167"/>
  <c r="E29" i="167"/>
  <c r="F27" i="168"/>
  <c r="A25" i="168"/>
  <c r="F32" i="168"/>
  <c r="F39" i="168"/>
  <c r="F34" i="169"/>
  <c r="M37" i="169"/>
  <c r="N19" i="170"/>
  <c r="O22" i="170" s="1"/>
  <c r="E19" i="170"/>
  <c r="E29" i="170"/>
  <c r="M31" i="170"/>
  <c r="F33" i="170"/>
  <c r="F34" i="170"/>
  <c r="M34" i="171"/>
  <c r="M40" i="171"/>
  <c r="A22" i="173"/>
  <c r="L22" i="173"/>
  <c r="E28" i="173"/>
  <c r="L28" i="173"/>
  <c r="F29" i="173"/>
  <c r="F31" i="173"/>
  <c r="F32" i="173"/>
  <c r="M34" i="173"/>
  <c r="M37" i="173"/>
  <c r="F39" i="173"/>
  <c r="E22" i="174"/>
  <c r="A25" i="174"/>
  <c r="C25" i="174" s="1"/>
  <c r="A28" i="174"/>
  <c r="B31" i="174" s="1"/>
  <c r="M31" i="174"/>
  <c r="F33" i="174"/>
  <c r="M31" i="175"/>
  <c r="M37" i="175"/>
  <c r="F29" i="176"/>
  <c r="F32" i="176"/>
  <c r="F35" i="176"/>
  <c r="F38" i="176"/>
  <c r="E18" i="177"/>
  <c r="F40" i="177"/>
  <c r="E19" i="178"/>
  <c r="E22" i="178"/>
  <c r="A28" i="178"/>
  <c r="F36" i="178"/>
  <c r="F31" i="179"/>
  <c r="F37" i="179"/>
  <c r="F31" i="180"/>
  <c r="F33" i="180"/>
  <c r="F38" i="180"/>
  <c r="M40" i="180"/>
  <c r="D18" i="181"/>
  <c r="E18" i="181" s="1"/>
  <c r="F29" i="182"/>
  <c r="M31" i="182"/>
  <c r="F34" i="182"/>
  <c r="F29" i="183"/>
  <c r="M34" i="183"/>
  <c r="F40" i="183"/>
  <c r="E20" i="185"/>
  <c r="E24" i="185"/>
  <c r="E29" i="185"/>
  <c r="F31" i="185"/>
  <c r="F32" i="185"/>
  <c r="N19" i="186"/>
  <c r="O19" i="186" s="1"/>
  <c r="E19" i="186"/>
  <c r="E28" i="186"/>
  <c r="E29" i="186"/>
  <c r="M31" i="186"/>
  <c r="F33" i="186"/>
  <c r="F34" i="186"/>
  <c r="F40" i="186"/>
  <c r="O22" i="187"/>
  <c r="O28" i="187"/>
  <c r="F31" i="187"/>
  <c r="F37" i="187"/>
  <c r="F30" i="188"/>
  <c r="F33" i="188"/>
  <c r="E21" i="189"/>
  <c r="E23" i="189"/>
  <c r="F35" i="189"/>
  <c r="M25" i="191"/>
  <c r="L25" i="191"/>
  <c r="M19" i="193"/>
  <c r="L19" i="193"/>
  <c r="M28" i="193"/>
  <c r="L31" i="193"/>
  <c r="L28" i="193"/>
  <c r="K19" i="200"/>
  <c r="J19" i="200"/>
  <c r="A19" i="201"/>
  <c r="E18" i="201"/>
  <c r="J28" i="206"/>
  <c r="D28" i="206"/>
  <c r="L22" i="160"/>
  <c r="E29" i="160"/>
  <c r="M31" i="160"/>
  <c r="F33" i="160"/>
  <c r="F34" i="160"/>
  <c r="M34" i="161"/>
  <c r="M40" i="161"/>
  <c r="E21" i="163"/>
  <c r="E23" i="163"/>
  <c r="E27" i="163"/>
  <c r="F34" i="163"/>
  <c r="F35" i="163"/>
  <c r="M40" i="163"/>
  <c r="E21" i="164"/>
  <c r="M22" i="164"/>
  <c r="L25" i="164"/>
  <c r="L28" i="164"/>
  <c r="F31" i="164"/>
  <c r="M37" i="164"/>
  <c r="L22" i="165"/>
  <c r="L28" i="165"/>
  <c r="M31" i="165"/>
  <c r="M40" i="165"/>
  <c r="F29" i="166"/>
  <c r="F32" i="166"/>
  <c r="F35" i="166"/>
  <c r="F38" i="166"/>
  <c r="E23" i="167"/>
  <c r="F29" i="167"/>
  <c r="F35" i="167"/>
  <c r="F38" i="167"/>
  <c r="F30" i="168"/>
  <c r="F35" i="168"/>
  <c r="F17" i="169"/>
  <c r="E20" i="169"/>
  <c r="E24" i="169"/>
  <c r="F27" i="169"/>
  <c r="E29" i="169"/>
  <c r="F31" i="169"/>
  <c r="F32" i="169"/>
  <c r="F39" i="169"/>
  <c r="A25" i="170"/>
  <c r="E24" i="170"/>
  <c r="L25" i="170"/>
  <c r="L28" i="170"/>
  <c r="O28" i="171"/>
  <c r="F31" i="171"/>
  <c r="F37" i="171"/>
  <c r="F29" i="172"/>
  <c r="F32" i="172"/>
  <c r="F35" i="172"/>
  <c r="F38" i="172"/>
  <c r="M19" i="173"/>
  <c r="M25" i="173"/>
  <c r="E19" i="173"/>
  <c r="E20" i="173"/>
  <c r="A25" i="173"/>
  <c r="A28" i="173"/>
  <c r="E27" i="173"/>
  <c r="M31" i="173"/>
  <c r="F40" i="173"/>
  <c r="F22" i="174"/>
  <c r="E23" i="174"/>
  <c r="E25" i="174"/>
  <c r="E26" i="174"/>
  <c r="E28" i="174"/>
  <c r="E29" i="174"/>
  <c r="F40" i="174"/>
  <c r="L25" i="175"/>
  <c r="L31" i="175"/>
  <c r="F34" i="175"/>
  <c r="F40" i="175"/>
  <c r="F30" i="176"/>
  <c r="F33" i="176"/>
  <c r="F36" i="176"/>
  <c r="F39" i="176"/>
  <c r="E24" i="177"/>
  <c r="E26" i="177"/>
  <c r="M40" i="177"/>
  <c r="N19" i="178"/>
  <c r="O22" i="178" s="1"/>
  <c r="E26" i="178"/>
  <c r="E28" i="178"/>
  <c r="L31" i="178"/>
  <c r="F33" i="178"/>
  <c r="F29" i="179"/>
  <c r="M31" i="179"/>
  <c r="F33" i="179"/>
  <c r="F35" i="179"/>
  <c r="M37" i="179"/>
  <c r="F39" i="179"/>
  <c r="N19" i="180"/>
  <c r="O22" i="180" s="1"/>
  <c r="F29" i="180"/>
  <c r="M31" i="180"/>
  <c r="F34" i="180"/>
  <c r="F36" i="180"/>
  <c r="K22" i="181"/>
  <c r="J22" i="181"/>
  <c r="K25" i="181"/>
  <c r="M25" i="181" s="1"/>
  <c r="J25" i="181"/>
  <c r="F34" i="181"/>
  <c r="M34" i="182"/>
  <c r="F37" i="182"/>
  <c r="F17" i="183"/>
  <c r="F20" i="183"/>
  <c r="F26" i="183"/>
  <c r="M31" i="183"/>
  <c r="F33" i="183"/>
  <c r="F37" i="183"/>
  <c r="F38" i="183"/>
  <c r="K22" i="184"/>
  <c r="J22" i="184"/>
  <c r="J26" i="184"/>
  <c r="F34" i="184"/>
  <c r="O31" i="185"/>
  <c r="M34" i="185"/>
  <c r="F40" i="185"/>
  <c r="A25" i="186"/>
  <c r="C37" i="186" s="1"/>
  <c r="E24" i="186"/>
  <c r="L25" i="186"/>
  <c r="L28" i="186"/>
  <c r="M37" i="187"/>
  <c r="E18" i="189"/>
  <c r="F30" i="189"/>
  <c r="E27" i="189"/>
  <c r="F39" i="189"/>
  <c r="A22" i="190"/>
  <c r="E20" i="190"/>
  <c r="F32" i="195"/>
  <c r="M34" i="195"/>
  <c r="F37" i="195"/>
  <c r="F39" i="195"/>
  <c r="F35" i="196"/>
  <c r="M37" i="196"/>
  <c r="F40" i="196"/>
  <c r="F31" i="197"/>
  <c r="M40" i="197"/>
  <c r="F34" i="198"/>
  <c r="F32" i="199"/>
  <c r="M34" i="199"/>
  <c r="F37" i="199"/>
  <c r="F39" i="199"/>
  <c r="J26" i="200"/>
  <c r="D26" i="200"/>
  <c r="E28" i="201"/>
  <c r="E27" i="201"/>
  <c r="F35" i="205"/>
  <c r="J25" i="206"/>
  <c r="D25" i="206"/>
  <c r="F37" i="206" s="1"/>
  <c r="L25" i="160"/>
  <c r="L28" i="160"/>
  <c r="L22" i="161"/>
  <c r="O28" i="161"/>
  <c r="F31" i="161"/>
  <c r="F37" i="161"/>
  <c r="F29" i="162"/>
  <c r="F32" i="162"/>
  <c r="F35" i="162"/>
  <c r="F38" i="162"/>
  <c r="E18" i="163"/>
  <c r="F27" i="163"/>
  <c r="E29" i="163"/>
  <c r="F31" i="163"/>
  <c r="M34" i="163"/>
  <c r="M37" i="163"/>
  <c r="F39" i="163"/>
  <c r="E19" i="164"/>
  <c r="E20" i="164"/>
  <c r="E22" i="164"/>
  <c r="A25" i="164"/>
  <c r="C25" i="164" s="1"/>
  <c r="E24" i="164"/>
  <c r="M28" i="164"/>
  <c r="F30" i="164"/>
  <c r="L31" i="164"/>
  <c r="F34" i="164"/>
  <c r="M40" i="164"/>
  <c r="F34" i="165"/>
  <c r="F37" i="165"/>
  <c r="F30" i="166"/>
  <c r="F33" i="166"/>
  <c r="F36" i="166"/>
  <c r="F39" i="166"/>
  <c r="E20" i="167"/>
  <c r="E24" i="167"/>
  <c r="L25" i="167"/>
  <c r="E27" i="167"/>
  <c r="L28" i="167"/>
  <c r="L31" i="167"/>
  <c r="F33" i="168"/>
  <c r="F38" i="168"/>
  <c r="F20" i="169"/>
  <c r="F24" i="169"/>
  <c r="E26" i="169"/>
  <c r="F29" i="169"/>
  <c r="M34" i="169"/>
  <c r="F36" i="169"/>
  <c r="F22" i="170"/>
  <c r="E23" i="170"/>
  <c r="E27" i="170"/>
  <c r="M28" i="170"/>
  <c r="F30" i="170"/>
  <c r="F31" i="170"/>
  <c r="F36" i="170"/>
  <c r="M40" i="170"/>
  <c r="E22" i="171"/>
  <c r="M31" i="171"/>
  <c r="M37" i="171"/>
  <c r="F30" i="172"/>
  <c r="F33" i="172"/>
  <c r="F36" i="172"/>
  <c r="F39" i="172"/>
  <c r="F28" i="173"/>
  <c r="E18" i="173"/>
  <c r="F20" i="173"/>
  <c r="E23" i="173"/>
  <c r="E25" i="173"/>
  <c r="E26" i="173"/>
  <c r="F27" i="173"/>
  <c r="F37" i="173"/>
  <c r="F38" i="173"/>
  <c r="A19" i="174"/>
  <c r="L22" i="174"/>
  <c r="L28" i="174"/>
  <c r="M34" i="175"/>
  <c r="M40" i="175"/>
  <c r="F17" i="177"/>
  <c r="E20" i="177"/>
  <c r="F24" i="177"/>
  <c r="E29" i="177"/>
  <c r="L22" i="178"/>
  <c r="L28" i="178"/>
  <c r="F30" i="178"/>
  <c r="L25" i="179"/>
  <c r="F34" i="179"/>
  <c r="F40" i="179"/>
  <c r="F32" i="180"/>
  <c r="M34" i="180"/>
  <c r="F37" i="180"/>
  <c r="F39" i="180"/>
  <c r="J17" i="181"/>
  <c r="J20" i="181"/>
  <c r="F29" i="181"/>
  <c r="F32" i="181"/>
  <c r="F38" i="181"/>
  <c r="F30" i="182"/>
  <c r="M37" i="182"/>
  <c r="F40" i="182"/>
  <c r="F22" i="183"/>
  <c r="E23" i="183"/>
  <c r="F34" i="183"/>
  <c r="F35" i="183"/>
  <c r="M40" i="183"/>
  <c r="J18" i="184"/>
  <c r="J21" i="184"/>
  <c r="J28" i="184"/>
  <c r="E23" i="185"/>
  <c r="F26" i="185"/>
  <c r="M31" i="185"/>
  <c r="F33" i="185"/>
  <c r="F37" i="185"/>
  <c r="F38" i="185"/>
  <c r="M40" i="185"/>
  <c r="A19" i="186"/>
  <c r="E18" i="186"/>
  <c r="F22" i="186"/>
  <c r="E23" i="186"/>
  <c r="A28" i="186"/>
  <c r="E27" i="186"/>
  <c r="M28" i="186"/>
  <c r="F30" i="186"/>
  <c r="F31" i="186"/>
  <c r="M40" i="186"/>
  <c r="L25" i="187"/>
  <c r="F34" i="187"/>
  <c r="F40" i="187"/>
  <c r="E20" i="189"/>
  <c r="F32" i="189"/>
  <c r="E24" i="189"/>
  <c r="F36" i="189"/>
  <c r="F27" i="189"/>
  <c r="M31" i="189"/>
  <c r="L22" i="190"/>
  <c r="M34" i="190"/>
  <c r="M22" i="190"/>
  <c r="E25" i="190"/>
  <c r="F37" i="190"/>
  <c r="F25" i="190"/>
  <c r="F22" i="191"/>
  <c r="E22" i="191"/>
  <c r="L28" i="191"/>
  <c r="L22" i="193"/>
  <c r="A22" i="194"/>
  <c r="E21" i="194"/>
  <c r="J23" i="200"/>
  <c r="D23" i="200"/>
  <c r="E23" i="200" s="1"/>
  <c r="A22" i="201"/>
  <c r="E20" i="201"/>
  <c r="L25" i="201"/>
  <c r="M37" i="201"/>
  <c r="M25" i="208"/>
  <c r="L25" i="208"/>
  <c r="F34" i="189"/>
  <c r="M37" i="189"/>
  <c r="N19" i="190"/>
  <c r="O19" i="190" s="1"/>
  <c r="E19" i="190"/>
  <c r="E29" i="190"/>
  <c r="M31" i="190"/>
  <c r="F33" i="190"/>
  <c r="F34" i="190"/>
  <c r="F40" i="190"/>
  <c r="M31" i="191"/>
  <c r="F37" i="191"/>
  <c r="M40" i="191"/>
  <c r="M34" i="193"/>
  <c r="F37" i="193"/>
  <c r="F30" i="195"/>
  <c r="F35" i="195"/>
  <c r="M37" i="195"/>
  <c r="F40" i="195"/>
  <c r="F31" i="196"/>
  <c r="F33" i="196"/>
  <c r="F38" i="196"/>
  <c r="M40" i="196"/>
  <c r="E24" i="197"/>
  <c r="M31" i="197"/>
  <c r="F34" i="197"/>
  <c r="A22" i="198"/>
  <c r="B22" i="198" s="1"/>
  <c r="L22" i="198"/>
  <c r="E25" i="198"/>
  <c r="F40" i="198"/>
  <c r="F30" i="199"/>
  <c r="F35" i="199"/>
  <c r="M37" i="199"/>
  <c r="F40" i="199"/>
  <c r="D18" i="200"/>
  <c r="F18" i="200" s="1"/>
  <c r="D21" i="200"/>
  <c r="F21" i="200" s="1"/>
  <c r="J22" i="200"/>
  <c r="K25" i="200"/>
  <c r="M37" i="200" s="1"/>
  <c r="J25" i="200"/>
  <c r="D28" i="200"/>
  <c r="E28" i="200" s="1"/>
  <c r="N19" i="201"/>
  <c r="O22" i="201" s="1"/>
  <c r="E19" i="201"/>
  <c r="A25" i="201"/>
  <c r="A28" i="201"/>
  <c r="M31" i="201"/>
  <c r="F33" i="201"/>
  <c r="F30" i="202"/>
  <c r="F32" i="202"/>
  <c r="M34" i="202"/>
  <c r="F36" i="202"/>
  <c r="F38" i="202"/>
  <c r="M40" i="202"/>
  <c r="F30" i="203"/>
  <c r="F35" i="203"/>
  <c r="M37" i="203"/>
  <c r="F40" i="203"/>
  <c r="E23" i="204"/>
  <c r="F30" i="204"/>
  <c r="F33" i="205"/>
  <c r="F38" i="205"/>
  <c r="E18" i="207"/>
  <c r="E21" i="207"/>
  <c r="E23" i="207"/>
  <c r="L31" i="208"/>
  <c r="F34" i="208"/>
  <c r="F40" i="208"/>
  <c r="E29" i="189"/>
  <c r="F31" i="189"/>
  <c r="A25" i="190"/>
  <c r="E24" i="190"/>
  <c r="L25" i="190"/>
  <c r="L28" i="190"/>
  <c r="F34" i="191"/>
  <c r="M37" i="191"/>
  <c r="L25" i="193"/>
  <c r="M31" i="193"/>
  <c r="F34" i="193"/>
  <c r="M40" i="193"/>
  <c r="F30" i="194"/>
  <c r="F40" i="194"/>
  <c r="F31" i="195"/>
  <c r="F33" i="195"/>
  <c r="F38" i="195"/>
  <c r="M40" i="195"/>
  <c r="N19" i="196"/>
  <c r="O22" i="196" s="1"/>
  <c r="F29" i="196"/>
  <c r="M31" i="196"/>
  <c r="F34" i="196"/>
  <c r="F36" i="196"/>
  <c r="E18" i="197"/>
  <c r="E20" i="197"/>
  <c r="E27" i="197"/>
  <c r="M34" i="197"/>
  <c r="F37" i="197"/>
  <c r="A25" i="198"/>
  <c r="L25" i="198"/>
  <c r="F33" i="199"/>
  <c r="F38" i="199"/>
  <c r="M40" i="199"/>
  <c r="F19" i="201"/>
  <c r="E23" i="201"/>
  <c r="E25" i="201"/>
  <c r="E26" i="201"/>
  <c r="E29" i="201"/>
  <c r="F36" i="201"/>
  <c r="L22" i="202"/>
  <c r="L28" i="202"/>
  <c r="F31" i="202"/>
  <c r="F37" i="202"/>
  <c r="F31" i="203"/>
  <c r="F33" i="203"/>
  <c r="F38" i="203"/>
  <c r="M40" i="203"/>
  <c r="E24" i="204"/>
  <c r="F27" i="204"/>
  <c r="E29" i="204"/>
  <c r="M40" i="204"/>
  <c r="N19" i="205"/>
  <c r="O19" i="205" s="1"/>
  <c r="F29" i="205"/>
  <c r="F36" i="205"/>
  <c r="F39" i="205"/>
  <c r="F18" i="207"/>
  <c r="M37" i="207"/>
  <c r="M34" i="208"/>
  <c r="M40" i="208"/>
  <c r="M34" i="189"/>
  <c r="F40" i="189"/>
  <c r="E18" i="190"/>
  <c r="F22" i="190"/>
  <c r="E23" i="190"/>
  <c r="E27" i="190"/>
  <c r="F30" i="190"/>
  <c r="F31" i="190"/>
  <c r="F36" i="190"/>
  <c r="M40" i="190"/>
  <c r="L22" i="191"/>
  <c r="F40" i="191"/>
  <c r="M37" i="193"/>
  <c r="F40" i="193"/>
  <c r="M40" i="194"/>
  <c r="F29" i="195"/>
  <c r="M31" i="195"/>
  <c r="F34" i="195"/>
  <c r="F36" i="195"/>
  <c r="F32" i="196"/>
  <c r="M34" i="196"/>
  <c r="F37" i="196"/>
  <c r="F39" i="196"/>
  <c r="M37" i="197"/>
  <c r="F40" i="197"/>
  <c r="L28" i="198"/>
  <c r="M40" i="198"/>
  <c r="F29" i="199"/>
  <c r="M31" i="199"/>
  <c r="F34" i="199"/>
  <c r="F36" i="199"/>
  <c r="J17" i="200"/>
  <c r="J20" i="200"/>
  <c r="J24" i="200"/>
  <c r="J27" i="200"/>
  <c r="F32" i="200"/>
  <c r="L22" i="201"/>
  <c r="L28" i="201"/>
  <c r="F31" i="201"/>
  <c r="F29" i="202"/>
  <c r="M31" i="202"/>
  <c r="F33" i="202"/>
  <c r="F35" i="202"/>
  <c r="M37" i="202"/>
  <c r="F39" i="202"/>
  <c r="N19" i="203"/>
  <c r="O22" i="203" s="1"/>
  <c r="F29" i="203"/>
  <c r="M31" i="203"/>
  <c r="F34" i="203"/>
  <c r="F36" i="203"/>
  <c r="E20" i="204"/>
  <c r="F24" i="204"/>
  <c r="E26" i="204"/>
  <c r="F29" i="204"/>
  <c r="M34" i="204"/>
  <c r="O31" i="205"/>
  <c r="F32" i="205"/>
  <c r="J19" i="206"/>
  <c r="K22" i="206"/>
  <c r="J22" i="206"/>
  <c r="J23" i="206"/>
  <c r="F17" i="207"/>
  <c r="E20" i="207"/>
  <c r="F24" i="207"/>
  <c r="L22" i="208"/>
  <c r="F31" i="208"/>
  <c r="F37" i="208"/>
  <c r="F41" i="62"/>
  <c r="E42" i="62"/>
  <c r="F41" i="61"/>
  <c r="E42" i="61"/>
  <c r="F41" i="60"/>
  <c r="E42" i="60"/>
  <c r="F41" i="58"/>
  <c r="E42" i="58"/>
  <c r="F41" i="59"/>
  <c r="E42" i="59"/>
  <c r="O34" i="21"/>
  <c r="O40" i="66"/>
  <c r="O28" i="3"/>
  <c r="O25" i="9"/>
  <c r="O34" i="11"/>
  <c r="O40" i="11"/>
  <c r="O37" i="13"/>
  <c r="O28" i="17"/>
  <c r="O40" i="17"/>
  <c r="O34" i="19"/>
  <c r="O31" i="22"/>
  <c r="O34" i="22"/>
  <c r="O22" i="24"/>
  <c r="O28" i="31"/>
  <c r="O34" i="36"/>
  <c r="O40" i="44"/>
  <c r="O34" i="46"/>
  <c r="O40" i="48"/>
  <c r="O34" i="59"/>
  <c r="O25" i="60"/>
  <c r="O28" i="61"/>
  <c r="O40" i="61"/>
  <c r="O31" i="62"/>
  <c r="O28" i="72"/>
  <c r="O31" i="76"/>
  <c r="O40" i="79"/>
  <c r="O25" i="82"/>
  <c r="O37" i="82"/>
  <c r="O25" i="100"/>
  <c r="O25" i="103"/>
  <c r="O37" i="103"/>
  <c r="O22" i="104"/>
  <c r="O25" i="110"/>
  <c r="O37" i="110"/>
  <c r="O34" i="111"/>
  <c r="O25" i="112"/>
  <c r="O37" i="112"/>
  <c r="O25" i="113"/>
  <c r="O37" i="113"/>
  <c r="O37" i="119"/>
  <c r="O25" i="121"/>
  <c r="O37" i="121"/>
  <c r="O25" i="126"/>
  <c r="O22" i="127"/>
  <c r="O28" i="146"/>
  <c r="O31" i="151"/>
  <c r="O31" i="156"/>
  <c r="O22" i="158"/>
  <c r="O34" i="158"/>
  <c r="O37" i="165"/>
  <c r="O31" i="168"/>
  <c r="O28" i="170"/>
  <c r="O34" i="187"/>
  <c r="O40" i="187"/>
  <c r="O40" i="194"/>
  <c r="O34" i="76"/>
  <c r="O25" i="77"/>
  <c r="O40" i="88"/>
  <c r="O25" i="91"/>
  <c r="O40" i="96"/>
  <c r="O40" i="98"/>
  <c r="O28" i="103"/>
  <c r="O40" i="103"/>
  <c r="O40" i="105"/>
  <c r="O31" i="106"/>
  <c r="O25" i="107"/>
  <c r="O25" i="108"/>
  <c r="O37" i="108"/>
  <c r="O25" i="118"/>
  <c r="O40" i="126"/>
  <c r="O40" i="134"/>
  <c r="O22" i="152"/>
  <c r="O28" i="156"/>
  <c r="O40" i="156"/>
  <c r="O31" i="159"/>
  <c r="O37" i="159"/>
  <c r="O34" i="168"/>
  <c r="O34" i="169"/>
  <c r="O31" i="170"/>
  <c r="O40" i="171"/>
  <c r="O28" i="173"/>
  <c r="O37" i="177"/>
  <c r="O31" i="178"/>
  <c r="O28" i="180"/>
  <c r="O40" i="180"/>
  <c r="O31" i="182"/>
  <c r="O28" i="190"/>
  <c r="O41" i="193"/>
  <c r="O22" i="199"/>
  <c r="O34" i="199"/>
  <c r="O37" i="201"/>
  <c r="O34" i="203"/>
  <c r="O25" i="205"/>
  <c r="O37" i="205"/>
  <c r="O31" i="6"/>
  <c r="O34" i="7"/>
  <c r="O40" i="9"/>
  <c r="O28" i="11"/>
  <c r="O28" i="13"/>
  <c r="O40" i="13"/>
  <c r="O31" i="16"/>
  <c r="O31" i="17"/>
  <c r="O22" i="19"/>
  <c r="O40" i="22"/>
  <c r="O28" i="24"/>
  <c r="O40" i="24"/>
  <c r="O25" i="27"/>
  <c r="O28" i="36"/>
  <c r="O40" i="36"/>
  <c r="O31" i="39"/>
  <c r="O31" i="41"/>
  <c r="O40" i="41"/>
  <c r="O25" i="42"/>
  <c r="O28" i="44"/>
  <c r="O22" i="46"/>
  <c r="O28" i="48"/>
  <c r="O28" i="59"/>
  <c r="O40" i="59"/>
  <c r="O31" i="60"/>
  <c r="O34" i="61"/>
  <c r="O25" i="62"/>
  <c r="O37" i="62"/>
  <c r="O31" i="66"/>
  <c r="O25" i="76"/>
  <c r="O37" i="76"/>
  <c r="O22" i="77"/>
  <c r="O34" i="77"/>
  <c r="O28" i="91"/>
  <c r="O40" i="91"/>
  <c r="O28" i="111"/>
  <c r="O40" i="111"/>
  <c r="O31" i="125"/>
  <c r="O37" i="125"/>
  <c r="O31" i="126"/>
  <c r="O25" i="146"/>
  <c r="O31" i="150"/>
  <c r="O37" i="150"/>
  <c r="O25" i="151"/>
  <c r="O37" i="151"/>
  <c r="O40" i="154"/>
  <c r="O31" i="158"/>
  <c r="O28" i="159"/>
  <c r="O40" i="159"/>
  <c r="O40" i="161"/>
  <c r="O40" i="165"/>
  <c r="O31" i="169"/>
  <c r="O34" i="182"/>
  <c r="O37" i="183"/>
  <c r="O31" i="190"/>
  <c r="O22" i="193"/>
  <c r="O25" i="195"/>
  <c r="O28" i="196"/>
  <c r="O40" i="196"/>
  <c r="O31" i="197"/>
  <c r="O22" i="198"/>
  <c r="O40" i="198"/>
  <c r="O22" i="202"/>
  <c r="O28" i="205"/>
  <c r="O25" i="207"/>
  <c r="O34" i="207"/>
  <c r="O28" i="7"/>
  <c r="O34" i="44"/>
  <c r="O22" i="7"/>
  <c r="O34" i="8"/>
  <c r="O22" i="16"/>
  <c r="O34" i="16"/>
  <c r="O28" i="19"/>
  <c r="O28" i="23"/>
  <c r="O31" i="24"/>
  <c r="O31" i="25"/>
  <c r="O31" i="27"/>
  <c r="O34" i="31"/>
  <c r="O31" i="36"/>
  <c r="O22" i="39"/>
  <c r="O28" i="39"/>
  <c r="O22" i="41"/>
  <c r="O34" i="42"/>
  <c r="O40" i="46"/>
  <c r="O22" i="48"/>
  <c r="O22" i="53"/>
  <c r="O25" i="56"/>
  <c r="O31" i="63"/>
  <c r="O31" i="65"/>
  <c r="O34" i="66"/>
  <c r="O37" i="68"/>
  <c r="O25" i="74"/>
  <c r="O31" i="74"/>
  <c r="O37" i="74"/>
  <c r="O40" i="76"/>
  <c r="O40" i="82"/>
  <c r="O31" i="91"/>
  <c r="O28" i="100"/>
  <c r="O40" i="100"/>
  <c r="O22" i="103"/>
  <c r="O31" i="104"/>
  <c r="O34" i="105"/>
  <c r="O37" i="106"/>
  <c r="O31" i="107"/>
  <c r="O40" i="107"/>
  <c r="O40" i="116"/>
  <c r="O22" i="123"/>
  <c r="O28" i="123"/>
  <c r="O34" i="123"/>
  <c r="O40" i="123"/>
  <c r="O31" i="129"/>
  <c r="O37" i="146"/>
  <c r="O40" i="151"/>
  <c r="O31" i="152"/>
  <c r="O25" i="156"/>
  <c r="O37" i="156"/>
  <c r="O34" i="163"/>
  <c r="O40" i="168"/>
  <c r="O22" i="173"/>
  <c r="O37" i="173"/>
  <c r="O40" i="175"/>
  <c r="O31" i="177"/>
  <c r="O37" i="178"/>
  <c r="O34" i="180"/>
  <c r="O28" i="185"/>
  <c r="O40" i="185"/>
  <c r="O31" i="189"/>
  <c r="O28" i="191"/>
  <c r="O28" i="193"/>
  <c r="O28" i="208"/>
  <c r="O34" i="208"/>
  <c r="O40" i="208"/>
  <c r="F41" i="56"/>
  <c r="E42" i="56"/>
  <c r="O40" i="55"/>
  <c r="O34" i="55"/>
  <c r="O37" i="55"/>
  <c r="F41" i="55"/>
  <c r="E42" i="55"/>
  <c r="E41" i="53"/>
  <c r="E42" i="53"/>
  <c r="F41" i="53"/>
  <c r="E41" i="52"/>
  <c r="E42" i="52"/>
  <c r="D41" i="51"/>
  <c r="E41" i="48"/>
  <c r="E42" i="48"/>
  <c r="F41" i="49"/>
  <c r="E42" i="49"/>
  <c r="E42" i="41"/>
  <c r="F41" i="43"/>
  <c r="E42" i="43"/>
  <c r="E42" i="39"/>
  <c r="E42" i="38"/>
  <c r="E41" i="37"/>
  <c r="E42" i="37"/>
  <c r="F41" i="37"/>
  <c r="E42" i="33"/>
  <c r="E41" i="31"/>
  <c r="E42" i="31"/>
  <c r="E42" i="29"/>
  <c r="F41" i="28"/>
  <c r="E42" i="28"/>
  <c r="E41" i="28"/>
  <c r="E42" i="27"/>
  <c r="D41" i="26"/>
  <c r="F41" i="27"/>
  <c r="E41" i="25"/>
  <c r="E42" i="25"/>
  <c r="F41" i="25"/>
  <c r="F41" i="24"/>
  <c r="E42" i="24"/>
  <c r="E42" i="23"/>
  <c r="F41" i="22"/>
  <c r="E42" i="22"/>
  <c r="E41" i="21"/>
  <c r="E42" i="21"/>
  <c r="F41" i="21"/>
  <c r="E42" i="19"/>
  <c r="F41" i="18"/>
  <c r="E42" i="18"/>
  <c r="E41" i="18"/>
  <c r="E41" i="17"/>
  <c r="E42" i="17"/>
  <c r="F41" i="17"/>
  <c r="E42" i="16"/>
  <c r="D41" i="15"/>
  <c r="E41" i="13"/>
  <c r="E42" i="13"/>
  <c r="F41" i="13"/>
  <c r="F41" i="12"/>
  <c r="E42" i="12"/>
  <c r="F41" i="11"/>
  <c r="E42" i="11"/>
  <c r="D41" i="10"/>
  <c r="E41" i="9"/>
  <c r="E42" i="9"/>
  <c r="E41" i="8"/>
  <c r="E42" i="8"/>
  <c r="E41" i="5"/>
  <c r="E42" i="5"/>
  <c r="D41" i="4"/>
  <c r="F41" i="6"/>
  <c r="E42" i="6"/>
  <c r="E41" i="46"/>
  <c r="E42" i="46"/>
  <c r="F41" i="46"/>
  <c r="F41" i="45"/>
  <c r="E42" i="45"/>
  <c r="E41" i="44"/>
  <c r="E42" i="44"/>
  <c r="F41" i="44"/>
  <c r="F41" i="3"/>
  <c r="E42" i="3"/>
  <c r="F41" i="32"/>
  <c r="E42" i="32"/>
  <c r="E41" i="32"/>
  <c r="E42" i="35"/>
  <c r="F41" i="36"/>
  <c r="E42" i="36"/>
  <c r="E42" i="7"/>
  <c r="E41" i="7"/>
  <c r="F41" i="7"/>
  <c r="B16" i="1"/>
  <c r="O16" i="3"/>
  <c r="O31" i="3"/>
  <c r="O37" i="3"/>
  <c r="E39" i="4"/>
  <c r="O25" i="5"/>
  <c r="O19" i="6"/>
  <c r="O13" i="7"/>
  <c r="O40" i="7"/>
  <c r="C19" i="8"/>
  <c r="O19" i="8"/>
  <c r="O31" i="8"/>
  <c r="O40" i="8"/>
  <c r="O13" i="9"/>
  <c r="O16" i="9"/>
  <c r="O22" i="11"/>
  <c r="M37" i="26"/>
  <c r="C22" i="33"/>
  <c r="C34" i="33"/>
  <c r="B16" i="2"/>
  <c r="E21" i="4"/>
  <c r="E33" i="4"/>
  <c r="E36" i="4"/>
  <c r="O10" i="5"/>
  <c r="O28" i="5"/>
  <c r="O34" i="5"/>
  <c r="O40" i="5"/>
  <c r="O10" i="6"/>
  <c r="O28" i="6"/>
  <c r="O40" i="6"/>
  <c r="O19" i="7"/>
  <c r="O10" i="9"/>
  <c r="O34" i="9"/>
  <c r="O34" i="17"/>
  <c r="O22" i="23"/>
  <c r="B10" i="3"/>
  <c r="C19" i="3"/>
  <c r="B19" i="3"/>
  <c r="O25" i="3"/>
  <c r="O34" i="3"/>
  <c r="O22" i="5"/>
  <c r="O25" i="6"/>
  <c r="O37" i="6"/>
  <c r="B19" i="7"/>
  <c r="O31" i="7"/>
  <c r="B28" i="8"/>
  <c r="O28" i="9"/>
  <c r="O31" i="9"/>
  <c r="O10" i="11"/>
  <c r="O25" i="11"/>
  <c r="O31" i="13"/>
  <c r="O13" i="19"/>
  <c r="C19" i="19"/>
  <c r="M28" i="20"/>
  <c r="O37" i="21"/>
  <c r="O40" i="31"/>
  <c r="O22" i="3"/>
  <c r="O16" i="5"/>
  <c r="O31" i="5"/>
  <c r="O37" i="5"/>
  <c r="O22" i="6"/>
  <c r="O34" i="6"/>
  <c r="C25" i="8"/>
  <c r="O25" i="8"/>
  <c r="O37" i="9"/>
  <c r="F17" i="10"/>
  <c r="E17" i="10"/>
  <c r="E18" i="10"/>
  <c r="N34" i="10"/>
  <c r="O31" i="11"/>
  <c r="O37" i="11"/>
  <c r="A28" i="3"/>
  <c r="A34" i="3"/>
  <c r="C46" i="3" s="1"/>
  <c r="E34" i="3"/>
  <c r="E37" i="3"/>
  <c r="A40" i="3"/>
  <c r="C52" i="3" s="1"/>
  <c r="E40" i="3"/>
  <c r="E32" i="4"/>
  <c r="K34" i="4"/>
  <c r="M46" i="4" s="1"/>
  <c r="A19" i="5"/>
  <c r="E11" i="6"/>
  <c r="E14" i="7"/>
  <c r="A22" i="9"/>
  <c r="C34" i="9" s="1"/>
  <c r="A25" i="9"/>
  <c r="A28" i="9"/>
  <c r="E34" i="9"/>
  <c r="A37" i="9"/>
  <c r="C49" i="9" s="1"/>
  <c r="E32" i="10"/>
  <c r="E19" i="11"/>
  <c r="E22" i="11"/>
  <c r="A25" i="11"/>
  <c r="E28" i="11"/>
  <c r="E31" i="11"/>
  <c r="M34" i="12"/>
  <c r="L34" i="12"/>
  <c r="J12" i="14"/>
  <c r="D12" i="14"/>
  <c r="F36" i="15"/>
  <c r="E36" i="15"/>
  <c r="N7" i="19"/>
  <c r="O10" i="19" s="1"/>
  <c r="E37" i="20"/>
  <c r="F21" i="25"/>
  <c r="F22" i="26"/>
  <c r="E22" i="26"/>
  <c r="C31" i="28"/>
  <c r="E16" i="29"/>
  <c r="E15" i="29"/>
  <c r="M19" i="30"/>
  <c r="L19" i="30"/>
  <c r="M22" i="30"/>
  <c r="L22" i="30"/>
  <c r="M25" i="30"/>
  <c r="L25" i="30"/>
  <c r="M28" i="30"/>
  <c r="L28" i="30"/>
  <c r="M31" i="30"/>
  <c r="L31" i="30"/>
  <c r="M34" i="30"/>
  <c r="L34" i="30"/>
  <c r="M37" i="30"/>
  <c r="L37" i="30"/>
  <c r="M40" i="30"/>
  <c r="L40" i="30"/>
  <c r="B22" i="31"/>
  <c r="C22" i="31"/>
  <c r="A16" i="32"/>
  <c r="E14" i="32"/>
  <c r="D23" i="34"/>
  <c r="K25" i="34"/>
  <c r="D27" i="34"/>
  <c r="A28" i="34" s="1"/>
  <c r="E31" i="34"/>
  <c r="F17" i="35"/>
  <c r="E17" i="35"/>
  <c r="A19" i="35"/>
  <c r="F21" i="35"/>
  <c r="E21" i="35"/>
  <c r="E22" i="35"/>
  <c r="F23" i="35"/>
  <c r="E23" i="35"/>
  <c r="A25" i="35"/>
  <c r="F27" i="35"/>
  <c r="E27" i="35"/>
  <c r="E28" i="35"/>
  <c r="F29" i="35"/>
  <c r="E29" i="35"/>
  <c r="A31" i="35"/>
  <c r="C43" i="35" s="1"/>
  <c r="F33" i="35"/>
  <c r="E33" i="35"/>
  <c r="E34" i="35"/>
  <c r="F35" i="35"/>
  <c r="E35" i="35"/>
  <c r="A37" i="35"/>
  <c r="C49" i="35" s="1"/>
  <c r="F39" i="35"/>
  <c r="E39" i="35"/>
  <c r="E40" i="35"/>
  <c r="F41" i="35"/>
  <c r="E41" i="35"/>
  <c r="A10" i="36"/>
  <c r="B10" i="36" s="1"/>
  <c r="E8" i="36"/>
  <c r="F19" i="36"/>
  <c r="E19" i="36"/>
  <c r="F22" i="36"/>
  <c r="E22" i="36"/>
  <c r="F25" i="36"/>
  <c r="E25" i="36"/>
  <c r="F28" i="36"/>
  <c r="E28" i="36"/>
  <c r="E29" i="36"/>
  <c r="F31" i="36"/>
  <c r="E31" i="36"/>
  <c r="E32" i="36"/>
  <c r="F34" i="36"/>
  <c r="E34" i="36"/>
  <c r="F37" i="36"/>
  <c r="E37" i="36"/>
  <c r="F40" i="36"/>
  <c r="E40" i="36"/>
  <c r="O19" i="37"/>
  <c r="O22" i="37"/>
  <c r="F25" i="37"/>
  <c r="O25" i="37"/>
  <c r="O28" i="37"/>
  <c r="O31" i="37"/>
  <c r="O34" i="37"/>
  <c r="O37" i="37"/>
  <c r="O40" i="37"/>
  <c r="A16" i="38"/>
  <c r="B16" i="38" s="1"/>
  <c r="F26" i="38"/>
  <c r="E14" i="38"/>
  <c r="F23" i="39"/>
  <c r="E23" i="39"/>
  <c r="A25" i="39"/>
  <c r="F27" i="39"/>
  <c r="E27" i="39"/>
  <c r="E28" i="39"/>
  <c r="F29" i="39"/>
  <c r="E29" i="39"/>
  <c r="A31" i="39"/>
  <c r="C43" i="39" s="1"/>
  <c r="F32" i="39"/>
  <c r="E32" i="39"/>
  <c r="A34" i="39"/>
  <c r="C46" i="39" s="1"/>
  <c r="O34" i="39"/>
  <c r="F35" i="39"/>
  <c r="E35" i="39"/>
  <c r="A37" i="39"/>
  <c r="C49" i="39" s="1"/>
  <c r="O37" i="39"/>
  <c r="F38" i="39"/>
  <c r="E38" i="39"/>
  <c r="A40" i="39"/>
  <c r="C52" i="39" s="1"/>
  <c r="O40" i="39"/>
  <c r="F41" i="39"/>
  <c r="E41" i="39"/>
  <c r="D23" i="40"/>
  <c r="F37" i="40"/>
  <c r="D39" i="40"/>
  <c r="E16" i="41"/>
  <c r="E15" i="41"/>
  <c r="F18" i="41"/>
  <c r="E18" i="41"/>
  <c r="E19" i="41"/>
  <c r="F20" i="41"/>
  <c r="E20" i="41"/>
  <c r="A22" i="41"/>
  <c r="F27" i="41"/>
  <c r="E27" i="41"/>
  <c r="E28" i="41"/>
  <c r="F36" i="41"/>
  <c r="E36" i="41"/>
  <c r="E37" i="41"/>
  <c r="F41" i="41"/>
  <c r="E41" i="41"/>
  <c r="M19" i="42"/>
  <c r="L19" i="42"/>
  <c r="E26" i="42"/>
  <c r="F25" i="42"/>
  <c r="E25" i="42"/>
  <c r="M31" i="42"/>
  <c r="L31" i="42"/>
  <c r="E38" i="42"/>
  <c r="F37" i="42"/>
  <c r="E37" i="42"/>
  <c r="O40" i="42"/>
  <c r="E8" i="43"/>
  <c r="E7" i="43"/>
  <c r="A13" i="43"/>
  <c r="E11" i="43"/>
  <c r="E34" i="43"/>
  <c r="E35" i="43"/>
  <c r="F34" i="43"/>
  <c r="C19" i="45"/>
  <c r="B19" i="45"/>
  <c r="A7" i="46"/>
  <c r="F17" i="46"/>
  <c r="E7" i="46"/>
  <c r="E8" i="46"/>
  <c r="E24" i="46"/>
  <c r="A25" i="46"/>
  <c r="E25" i="46"/>
  <c r="F24" i="46"/>
  <c r="E36" i="46"/>
  <c r="A37" i="46"/>
  <c r="C49" i="46" s="1"/>
  <c r="E37" i="46"/>
  <c r="F36" i="46"/>
  <c r="M19" i="47"/>
  <c r="M34" i="47"/>
  <c r="M40" i="47"/>
  <c r="A7" i="48"/>
  <c r="B10" i="48" s="1"/>
  <c r="F17" i="48"/>
  <c r="E7" i="48"/>
  <c r="E8" i="48"/>
  <c r="E24" i="48"/>
  <c r="A25" i="48"/>
  <c r="E25" i="48"/>
  <c r="F24" i="48"/>
  <c r="E36" i="48"/>
  <c r="A37" i="48"/>
  <c r="C49" i="48" s="1"/>
  <c r="E37" i="48"/>
  <c r="F36" i="48"/>
  <c r="B13" i="50"/>
  <c r="E18" i="50"/>
  <c r="A19" i="50"/>
  <c r="E19" i="50"/>
  <c r="F18" i="50"/>
  <c r="K16" i="51"/>
  <c r="J16" i="51"/>
  <c r="D16" i="51"/>
  <c r="F28" i="51" s="1"/>
  <c r="L40" i="51"/>
  <c r="B13" i="59"/>
  <c r="B10" i="63"/>
  <c r="O22" i="63"/>
  <c r="O25" i="63"/>
  <c r="L37" i="67"/>
  <c r="C28" i="68"/>
  <c r="B28" i="68"/>
  <c r="C37" i="68"/>
  <c r="E19" i="5"/>
  <c r="E25" i="5"/>
  <c r="E31" i="5"/>
  <c r="E34" i="5"/>
  <c r="E37" i="5"/>
  <c r="A40" i="5"/>
  <c r="C52" i="5" s="1"/>
  <c r="E9" i="6"/>
  <c r="L13" i="7"/>
  <c r="F18" i="7"/>
  <c r="E15" i="8"/>
  <c r="M25" i="8"/>
  <c r="E19" i="9"/>
  <c r="E12" i="8"/>
  <c r="F21" i="8"/>
  <c r="L16" i="9"/>
  <c r="E18" i="9"/>
  <c r="E20" i="9"/>
  <c r="E24" i="9"/>
  <c r="M25" i="9"/>
  <c r="F28" i="9"/>
  <c r="E30" i="9"/>
  <c r="E35" i="9"/>
  <c r="D23" i="10"/>
  <c r="E31" i="10"/>
  <c r="E18" i="11"/>
  <c r="M19" i="11"/>
  <c r="F28" i="11"/>
  <c r="E30" i="11"/>
  <c r="E36" i="11"/>
  <c r="E41" i="11"/>
  <c r="E10" i="12"/>
  <c r="A19" i="12"/>
  <c r="E19" i="12"/>
  <c r="A22" i="12"/>
  <c r="D14" i="14"/>
  <c r="E18" i="15"/>
  <c r="E11" i="16"/>
  <c r="M28" i="16"/>
  <c r="L28" i="16"/>
  <c r="O25" i="17"/>
  <c r="O31" i="18"/>
  <c r="O40" i="18"/>
  <c r="F21" i="19"/>
  <c r="E21" i="19"/>
  <c r="F23" i="19"/>
  <c r="E23" i="19"/>
  <c r="F27" i="19"/>
  <c r="E27" i="19"/>
  <c r="F29" i="19"/>
  <c r="E29" i="19"/>
  <c r="F33" i="19"/>
  <c r="E33" i="19"/>
  <c r="F39" i="19"/>
  <c r="E39" i="19"/>
  <c r="F41" i="19"/>
  <c r="E41" i="19"/>
  <c r="E19" i="20"/>
  <c r="I31" i="14"/>
  <c r="E38" i="20"/>
  <c r="F20" i="21"/>
  <c r="E20" i="21"/>
  <c r="F38" i="21"/>
  <c r="L16" i="22"/>
  <c r="M30" i="22"/>
  <c r="L30" i="22"/>
  <c r="F32" i="23"/>
  <c r="E32" i="23"/>
  <c r="M19" i="24"/>
  <c r="L19" i="24"/>
  <c r="M28" i="24"/>
  <c r="L28" i="24"/>
  <c r="M31" i="24"/>
  <c r="L31" i="24"/>
  <c r="M40" i="24"/>
  <c r="L40" i="24"/>
  <c r="K7" i="26"/>
  <c r="L10" i="26" s="1"/>
  <c r="E23" i="26"/>
  <c r="E17" i="28"/>
  <c r="A13" i="31"/>
  <c r="B13" i="31" s="1"/>
  <c r="E11" i="31"/>
  <c r="F28" i="32"/>
  <c r="C37" i="32"/>
  <c r="F26" i="33"/>
  <c r="E26" i="33"/>
  <c r="F30" i="33"/>
  <c r="E30" i="33"/>
  <c r="F36" i="33"/>
  <c r="E36" i="33"/>
  <c r="J8" i="34"/>
  <c r="D8" i="34"/>
  <c r="F20" i="34" s="1"/>
  <c r="D29" i="34"/>
  <c r="N34" i="34"/>
  <c r="D33" i="34"/>
  <c r="O10" i="36"/>
  <c r="E14" i="37"/>
  <c r="F21" i="37"/>
  <c r="F28" i="38"/>
  <c r="E16" i="39"/>
  <c r="E15" i="39"/>
  <c r="F18" i="39"/>
  <c r="E18" i="39"/>
  <c r="E19" i="39"/>
  <c r="F20" i="39"/>
  <c r="E20" i="39"/>
  <c r="A22" i="39"/>
  <c r="J8" i="40"/>
  <c r="D8" i="40"/>
  <c r="F20" i="40" s="1"/>
  <c r="E15" i="40"/>
  <c r="J17" i="40"/>
  <c r="D17" i="40"/>
  <c r="E18" i="40" s="1"/>
  <c r="E31" i="40"/>
  <c r="D33" i="40"/>
  <c r="D41" i="40"/>
  <c r="O13" i="41"/>
  <c r="M28" i="41"/>
  <c r="L16" i="41"/>
  <c r="F24" i="41"/>
  <c r="E24" i="41"/>
  <c r="E25" i="41"/>
  <c r="O25" i="41"/>
  <c r="F29" i="41"/>
  <c r="E29" i="41"/>
  <c r="A31" i="41"/>
  <c r="C43" i="41" s="1"/>
  <c r="F32" i="41"/>
  <c r="E32" i="41"/>
  <c r="A34" i="41"/>
  <c r="C46" i="41" s="1"/>
  <c r="O34" i="41"/>
  <c r="F39" i="41"/>
  <c r="E39" i="41"/>
  <c r="A10" i="42"/>
  <c r="B10" i="42" s="1"/>
  <c r="E8" i="42"/>
  <c r="M22" i="42"/>
  <c r="L22" i="42"/>
  <c r="N28" i="42"/>
  <c r="E29" i="42"/>
  <c r="F28" i="42"/>
  <c r="E28" i="42"/>
  <c r="M34" i="42"/>
  <c r="L34" i="42"/>
  <c r="E41" i="42"/>
  <c r="F40" i="42"/>
  <c r="E40" i="42"/>
  <c r="F25" i="43"/>
  <c r="E13" i="43"/>
  <c r="L37" i="43"/>
  <c r="M37" i="43"/>
  <c r="E18" i="44"/>
  <c r="E19" i="44"/>
  <c r="F18" i="44"/>
  <c r="E30" i="44"/>
  <c r="E31" i="44"/>
  <c r="F30" i="44"/>
  <c r="E22" i="45"/>
  <c r="E23" i="45"/>
  <c r="F22" i="45"/>
  <c r="C31" i="45"/>
  <c r="E34" i="45"/>
  <c r="E35" i="45"/>
  <c r="F34" i="45"/>
  <c r="D17" i="47"/>
  <c r="J17" i="47"/>
  <c r="D20" i="47"/>
  <c r="F22" i="47"/>
  <c r="D23" i="47"/>
  <c r="F25" i="47"/>
  <c r="D26" i="47"/>
  <c r="D29" i="47"/>
  <c r="D32" i="47"/>
  <c r="F44" i="47" s="1"/>
  <c r="F34" i="47"/>
  <c r="D35" i="47"/>
  <c r="F47" i="47" s="1"/>
  <c r="F37" i="47"/>
  <c r="D38" i="47"/>
  <c r="F50" i="47" s="1"/>
  <c r="D41" i="47"/>
  <c r="A7" i="50"/>
  <c r="B10" i="50" s="1"/>
  <c r="F17" i="50"/>
  <c r="E7" i="50"/>
  <c r="E8" i="50"/>
  <c r="O16" i="50"/>
  <c r="E24" i="50"/>
  <c r="A25" i="50"/>
  <c r="E25" i="50"/>
  <c r="F24" i="50"/>
  <c r="E36" i="50"/>
  <c r="A37" i="50"/>
  <c r="E37" i="50"/>
  <c r="F36" i="50"/>
  <c r="F22" i="51"/>
  <c r="D38" i="51"/>
  <c r="F50" i="51" s="1"/>
  <c r="E6" i="53"/>
  <c r="F18" i="53"/>
  <c r="F21" i="53"/>
  <c r="K31" i="54"/>
  <c r="D31" i="54"/>
  <c r="F43" i="54" s="1"/>
  <c r="D9" i="1"/>
  <c r="D9" i="2"/>
  <c r="L19" i="3"/>
  <c r="E25" i="3"/>
  <c r="E31" i="3"/>
  <c r="K28" i="4"/>
  <c r="L31" i="4" s="1"/>
  <c r="E38" i="4"/>
  <c r="L19" i="5"/>
  <c r="E22" i="5"/>
  <c r="E40" i="5"/>
  <c r="E12" i="7"/>
  <c r="L16" i="8"/>
  <c r="A19" i="9"/>
  <c r="E22" i="9"/>
  <c r="E25" i="9"/>
  <c r="E28" i="9"/>
  <c r="E31" i="9"/>
  <c r="E37" i="9"/>
  <c r="K22" i="10"/>
  <c r="K28" i="10"/>
  <c r="K34" i="10"/>
  <c r="M46" i="10" s="1"/>
  <c r="E38" i="10"/>
  <c r="A19" i="11"/>
  <c r="A28" i="11"/>
  <c r="A31" i="11"/>
  <c r="C43" i="11" s="1"/>
  <c r="A37" i="11"/>
  <c r="C49" i="11" s="1"/>
  <c r="E37" i="11"/>
  <c r="E9" i="12"/>
  <c r="M28" i="12"/>
  <c r="L28" i="12"/>
  <c r="M22" i="13"/>
  <c r="L10" i="13"/>
  <c r="D5" i="14"/>
  <c r="J5" i="14"/>
  <c r="D16" i="14"/>
  <c r="M34" i="15"/>
  <c r="A7" i="17"/>
  <c r="E6" i="17"/>
  <c r="H29" i="14"/>
  <c r="J29" i="14" s="1"/>
  <c r="D29" i="20"/>
  <c r="H33" i="14"/>
  <c r="J33" i="14" s="1"/>
  <c r="D33" i="20"/>
  <c r="F45" i="20" s="1"/>
  <c r="O25" i="22"/>
  <c r="K40" i="26"/>
  <c r="M52" i="26" s="1"/>
  <c r="M22" i="27"/>
  <c r="C40" i="28"/>
  <c r="F36" i="29"/>
  <c r="E36" i="29"/>
  <c r="F38" i="29"/>
  <c r="E38" i="29"/>
  <c r="D8" i="2"/>
  <c r="E17" i="2"/>
  <c r="L16" i="3"/>
  <c r="E17" i="3"/>
  <c r="E20" i="3"/>
  <c r="E23" i="3"/>
  <c r="M25" i="3"/>
  <c r="E27" i="3"/>
  <c r="F28" i="3"/>
  <c r="E29" i="3"/>
  <c r="E32" i="3"/>
  <c r="E35" i="3"/>
  <c r="E38" i="3"/>
  <c r="E41" i="3"/>
  <c r="D17" i="4"/>
  <c r="D27" i="4"/>
  <c r="D29" i="4"/>
  <c r="E37" i="4"/>
  <c r="A7" i="5"/>
  <c r="E17" i="5"/>
  <c r="M19" i="5"/>
  <c r="E20" i="5"/>
  <c r="M25" i="5"/>
  <c r="E27" i="5"/>
  <c r="M28" i="5"/>
  <c r="E30" i="5"/>
  <c r="E33" i="5"/>
  <c r="E35" i="5"/>
  <c r="E38" i="5"/>
  <c r="E8" i="6"/>
  <c r="L19" i="6"/>
  <c r="L22" i="6"/>
  <c r="A25" i="6"/>
  <c r="L25" i="6"/>
  <c r="E28" i="6"/>
  <c r="L31" i="6"/>
  <c r="L34" i="6"/>
  <c r="A37" i="6"/>
  <c r="C49" i="6" s="1"/>
  <c r="E11" i="7"/>
  <c r="F18" i="8"/>
  <c r="E21" i="9"/>
  <c r="E26" i="9"/>
  <c r="E29" i="9"/>
  <c r="E32" i="9"/>
  <c r="E36" i="9"/>
  <c r="E38" i="9"/>
  <c r="D21" i="10"/>
  <c r="D27" i="10"/>
  <c r="D29" i="10"/>
  <c r="D33" i="10"/>
  <c r="F45" i="10" s="1"/>
  <c r="D35" i="10"/>
  <c r="F47" i="10" s="1"/>
  <c r="D39" i="10"/>
  <c r="F51" i="10" s="1"/>
  <c r="E21" i="11"/>
  <c r="E24" i="11"/>
  <c r="E26" i="11"/>
  <c r="E29" i="11"/>
  <c r="E33" i="11"/>
  <c r="E39" i="11"/>
  <c r="L19" i="12"/>
  <c r="E22" i="12"/>
  <c r="F23" i="12"/>
  <c r="A25" i="12"/>
  <c r="F19" i="13"/>
  <c r="E8" i="13"/>
  <c r="E7" i="13"/>
  <c r="O34" i="13"/>
  <c r="D30" i="14"/>
  <c r="F42" i="14" s="1"/>
  <c r="K19" i="15"/>
  <c r="L22" i="15" s="1"/>
  <c r="D19" i="15"/>
  <c r="H19" i="14"/>
  <c r="M22" i="16"/>
  <c r="L22" i="16"/>
  <c r="M25" i="16"/>
  <c r="L25" i="16"/>
  <c r="M34" i="16"/>
  <c r="L34" i="16"/>
  <c r="M37" i="16"/>
  <c r="L37" i="16"/>
  <c r="M22" i="17"/>
  <c r="O22" i="18"/>
  <c r="O28" i="18"/>
  <c r="O34" i="18"/>
  <c r="E22" i="19"/>
  <c r="E28" i="19"/>
  <c r="E34" i="19"/>
  <c r="F35" i="19"/>
  <c r="E35" i="19"/>
  <c r="E40" i="19"/>
  <c r="K10" i="20"/>
  <c r="M22" i="20" s="1"/>
  <c r="J10" i="20"/>
  <c r="D10" i="20"/>
  <c r="H10" i="14"/>
  <c r="H39" i="14"/>
  <c r="J39" i="14" s="1"/>
  <c r="D39" i="20"/>
  <c r="F51" i="20" s="1"/>
  <c r="A22" i="21"/>
  <c r="F24" i="21"/>
  <c r="E24" i="21"/>
  <c r="M29" i="21"/>
  <c r="L29" i="21"/>
  <c r="F32" i="21"/>
  <c r="M25" i="22"/>
  <c r="M34" i="22"/>
  <c r="L34" i="22"/>
  <c r="M40" i="22"/>
  <c r="L40" i="22"/>
  <c r="M22" i="23"/>
  <c r="E11" i="24"/>
  <c r="M22" i="24"/>
  <c r="L22" i="24"/>
  <c r="F18" i="25"/>
  <c r="M22" i="25"/>
  <c r="O25" i="25"/>
  <c r="D5" i="26"/>
  <c r="F17" i="26" s="1"/>
  <c r="J5" i="26"/>
  <c r="K13" i="26"/>
  <c r="L13" i="26" s="1"/>
  <c r="D20" i="26"/>
  <c r="D24" i="26"/>
  <c r="A25" i="26" s="1"/>
  <c r="A13" i="27"/>
  <c r="B13" i="27" s="1"/>
  <c r="E11" i="27"/>
  <c r="L13" i="27"/>
  <c r="F19" i="31"/>
  <c r="E7" i="31"/>
  <c r="L13" i="31"/>
  <c r="F32" i="33"/>
  <c r="E32" i="33"/>
  <c r="A7" i="1"/>
  <c r="A10" i="1"/>
  <c r="D11" i="1"/>
  <c r="D11" i="2"/>
  <c r="E14" i="3"/>
  <c r="F17" i="3"/>
  <c r="F18" i="3"/>
  <c r="F21" i="3"/>
  <c r="F23" i="3"/>
  <c r="F24" i="3"/>
  <c r="F26" i="3"/>
  <c r="F29" i="3"/>
  <c r="F30" i="3"/>
  <c r="F33" i="3"/>
  <c r="F36" i="3"/>
  <c r="F39" i="3"/>
  <c r="E6" i="4"/>
  <c r="D8" i="4"/>
  <c r="D10" i="4"/>
  <c r="J10" i="4"/>
  <c r="N10" i="4" s="1"/>
  <c r="D22" i="4"/>
  <c r="D28" i="4"/>
  <c r="F31" i="4"/>
  <c r="D34" i="4"/>
  <c r="F46" i="4" s="1"/>
  <c r="N40" i="4"/>
  <c r="D40" i="4"/>
  <c r="F52" i="4" s="1"/>
  <c r="E12" i="5"/>
  <c r="E14" i="5"/>
  <c r="E16" i="5"/>
  <c r="F18" i="5"/>
  <c r="F21" i="5"/>
  <c r="F23" i="5"/>
  <c r="F24" i="5"/>
  <c r="F26" i="5"/>
  <c r="F29" i="5"/>
  <c r="F32" i="5"/>
  <c r="F35" i="5"/>
  <c r="F36" i="5"/>
  <c r="F39" i="5"/>
  <c r="F41" i="5"/>
  <c r="E15" i="6"/>
  <c r="E17" i="6"/>
  <c r="E18" i="6"/>
  <c r="F19" i="6"/>
  <c r="E20" i="6"/>
  <c r="E21" i="6"/>
  <c r="F22" i="6"/>
  <c r="E23" i="6"/>
  <c r="E24" i="6"/>
  <c r="F25" i="6"/>
  <c r="E26" i="6"/>
  <c r="E27" i="6"/>
  <c r="M28" i="6"/>
  <c r="E29" i="6"/>
  <c r="E30" i="6"/>
  <c r="F31" i="6"/>
  <c r="E32" i="6"/>
  <c r="E33" i="6"/>
  <c r="F34" i="6"/>
  <c r="E35" i="6"/>
  <c r="E36" i="6"/>
  <c r="F37" i="6"/>
  <c r="M37" i="6"/>
  <c r="E38" i="6"/>
  <c r="E39" i="6"/>
  <c r="F40" i="6"/>
  <c r="M40" i="6"/>
  <c r="E41" i="6"/>
  <c r="E8" i="7"/>
  <c r="A13" i="7"/>
  <c r="E19" i="7"/>
  <c r="L19" i="7"/>
  <c r="E22" i="7"/>
  <c r="L22" i="7"/>
  <c r="E25" i="7"/>
  <c r="L25" i="7"/>
  <c r="E28" i="7"/>
  <c r="L28" i="7"/>
  <c r="E31" i="7"/>
  <c r="L31" i="7"/>
  <c r="E34" i="7"/>
  <c r="L34" i="7"/>
  <c r="E37" i="7"/>
  <c r="L37" i="7"/>
  <c r="E40" i="7"/>
  <c r="L40" i="7"/>
  <c r="E7" i="8"/>
  <c r="E9" i="8"/>
  <c r="E11" i="8"/>
  <c r="A16" i="8"/>
  <c r="E12" i="9"/>
  <c r="E14" i="9"/>
  <c r="F17" i="9"/>
  <c r="F23" i="9"/>
  <c r="F27" i="9"/>
  <c r="F32" i="9"/>
  <c r="F33" i="9"/>
  <c r="F38" i="9"/>
  <c r="F39" i="9"/>
  <c r="F41" i="9"/>
  <c r="E6" i="10"/>
  <c r="D8" i="10"/>
  <c r="D10" i="10"/>
  <c r="J10" i="10"/>
  <c r="N10" i="10" s="1"/>
  <c r="A16" i="10"/>
  <c r="J17" i="10"/>
  <c r="D22" i="10"/>
  <c r="D28" i="10"/>
  <c r="D34" i="10"/>
  <c r="F46" i="10" s="1"/>
  <c r="F37" i="10"/>
  <c r="D40" i="10"/>
  <c r="F52" i="10" s="1"/>
  <c r="E12" i="11"/>
  <c r="L13" i="11"/>
  <c r="E14" i="11"/>
  <c r="F17" i="11"/>
  <c r="F20" i="11"/>
  <c r="F23" i="11"/>
  <c r="F24" i="11"/>
  <c r="F27" i="11"/>
  <c r="F32" i="11"/>
  <c r="F33" i="11"/>
  <c r="F35" i="11"/>
  <c r="F38" i="11"/>
  <c r="F39" i="11"/>
  <c r="A10" i="12"/>
  <c r="B10" i="12" s="1"/>
  <c r="E15" i="12"/>
  <c r="E17" i="12"/>
  <c r="E18" i="12"/>
  <c r="E20" i="12"/>
  <c r="E21" i="12"/>
  <c r="M22" i="12"/>
  <c r="E23" i="12"/>
  <c r="F25" i="12"/>
  <c r="E25" i="12"/>
  <c r="F26" i="12"/>
  <c r="F28" i="12"/>
  <c r="E28" i="12"/>
  <c r="F29" i="12"/>
  <c r="F31" i="12"/>
  <c r="E31" i="12"/>
  <c r="F32" i="12"/>
  <c r="F34" i="12"/>
  <c r="E34" i="12"/>
  <c r="F35" i="12"/>
  <c r="F37" i="12"/>
  <c r="E37" i="12"/>
  <c r="F40" i="12"/>
  <c r="E40" i="12"/>
  <c r="F25" i="13"/>
  <c r="E13" i="13"/>
  <c r="K13" i="14"/>
  <c r="E11" i="15"/>
  <c r="J12" i="15"/>
  <c r="K16" i="15"/>
  <c r="J18" i="15"/>
  <c r="M22" i="15"/>
  <c r="K25" i="15"/>
  <c r="L28" i="15" s="1"/>
  <c r="D25" i="15"/>
  <c r="A25" i="15" s="1"/>
  <c r="H25" i="14"/>
  <c r="E39" i="15"/>
  <c r="E7" i="17"/>
  <c r="A10" i="17"/>
  <c r="A13" i="17"/>
  <c r="E11" i="17"/>
  <c r="L13" i="17"/>
  <c r="F25" i="17"/>
  <c r="A13" i="18"/>
  <c r="A16" i="18"/>
  <c r="C28" i="18" s="1"/>
  <c r="E14" i="18"/>
  <c r="L16" i="18"/>
  <c r="F24" i="18"/>
  <c r="M25" i="18"/>
  <c r="O16" i="19"/>
  <c r="O19" i="19"/>
  <c r="L19" i="19"/>
  <c r="O25" i="19"/>
  <c r="O31" i="19"/>
  <c r="O37" i="19"/>
  <c r="J8" i="20"/>
  <c r="D8" i="20"/>
  <c r="F20" i="20" s="1"/>
  <c r="H8" i="14"/>
  <c r="J17" i="20"/>
  <c r="H17" i="14"/>
  <c r="D17" i="20"/>
  <c r="K19" i="20"/>
  <c r="E20" i="20"/>
  <c r="H21" i="14"/>
  <c r="J21" i="14" s="1"/>
  <c r="D21" i="20"/>
  <c r="H41" i="14"/>
  <c r="J41" i="14" s="1"/>
  <c r="D41" i="20"/>
  <c r="N7" i="21"/>
  <c r="O10" i="21" s="1"/>
  <c r="O28" i="21"/>
  <c r="N30" i="21"/>
  <c r="O30" i="21" s="1"/>
  <c r="E13" i="22"/>
  <c r="C25" i="22"/>
  <c r="F28" i="22"/>
  <c r="A31" i="22"/>
  <c r="C43" i="22" s="1"/>
  <c r="A7" i="23"/>
  <c r="E8" i="23"/>
  <c r="E7" i="23"/>
  <c r="A13" i="23"/>
  <c r="B16" i="23" s="1"/>
  <c r="E11" i="23"/>
  <c r="L13" i="23"/>
  <c r="F25" i="23"/>
  <c r="O34" i="23"/>
  <c r="O40" i="23"/>
  <c r="A7" i="25"/>
  <c r="E7" i="25"/>
  <c r="A10" i="25"/>
  <c r="A13" i="25"/>
  <c r="E11" i="25"/>
  <c r="L13" i="25"/>
  <c r="F25" i="25"/>
  <c r="D26" i="26"/>
  <c r="K28" i="26"/>
  <c r="L31" i="26" s="1"/>
  <c r="D30" i="26"/>
  <c r="E10" i="27"/>
  <c r="O13" i="27"/>
  <c r="O22" i="28"/>
  <c r="B22" i="28"/>
  <c r="O25" i="28"/>
  <c r="O28" i="28"/>
  <c r="O31" i="28"/>
  <c r="B31" i="28"/>
  <c r="O34" i="28"/>
  <c r="O37" i="28"/>
  <c r="O40" i="28"/>
  <c r="E6" i="29"/>
  <c r="N13" i="29"/>
  <c r="O16" i="29" s="1"/>
  <c r="A16" i="29"/>
  <c r="F17" i="29"/>
  <c r="E17" i="29"/>
  <c r="A19" i="29"/>
  <c r="F21" i="29"/>
  <c r="E21" i="29"/>
  <c r="E22" i="29"/>
  <c r="F23" i="29"/>
  <c r="E23" i="29"/>
  <c r="A25" i="29"/>
  <c r="B28" i="29" s="1"/>
  <c r="F27" i="29"/>
  <c r="E27" i="29"/>
  <c r="E28" i="29"/>
  <c r="F29" i="29"/>
  <c r="E29" i="29"/>
  <c r="A31" i="29"/>
  <c r="B34" i="29" s="1"/>
  <c r="F33" i="29"/>
  <c r="E33" i="29"/>
  <c r="E34" i="29"/>
  <c r="F35" i="29"/>
  <c r="E35" i="29"/>
  <c r="A37" i="29"/>
  <c r="C49" i="29" s="1"/>
  <c r="F39" i="29"/>
  <c r="E39" i="29"/>
  <c r="E40" i="29"/>
  <c r="F41" i="29"/>
  <c r="E41" i="29"/>
  <c r="N16" i="30"/>
  <c r="O16" i="30" s="1"/>
  <c r="O10" i="31"/>
  <c r="O13" i="31"/>
  <c r="F21" i="31"/>
  <c r="F23" i="31"/>
  <c r="L10" i="32"/>
  <c r="E17" i="32"/>
  <c r="N7" i="33"/>
  <c r="B13" i="33"/>
  <c r="O28" i="33"/>
  <c r="O34" i="33"/>
  <c r="O40" i="33"/>
  <c r="F24" i="34"/>
  <c r="D35" i="34"/>
  <c r="F47" i="34" s="1"/>
  <c r="K37" i="34"/>
  <c r="M49" i="34" s="1"/>
  <c r="D39" i="34"/>
  <c r="F51" i="34" s="1"/>
  <c r="E16" i="35"/>
  <c r="E15" i="35"/>
  <c r="F18" i="35"/>
  <c r="E18" i="35"/>
  <c r="E19" i="35"/>
  <c r="F20" i="35"/>
  <c r="E20" i="35"/>
  <c r="A22" i="35"/>
  <c r="F24" i="35"/>
  <c r="E24" i="35"/>
  <c r="E25" i="35"/>
  <c r="F26" i="35"/>
  <c r="E26" i="35"/>
  <c r="A28" i="35"/>
  <c r="M28" i="35"/>
  <c r="F30" i="35"/>
  <c r="E30" i="35"/>
  <c r="E31" i="35"/>
  <c r="F32" i="35"/>
  <c r="E32" i="35"/>
  <c r="A34" i="35"/>
  <c r="C46" i="35" s="1"/>
  <c r="F36" i="35"/>
  <c r="E36" i="35"/>
  <c r="E37" i="35"/>
  <c r="F38" i="35"/>
  <c r="E38" i="35"/>
  <c r="A40" i="35"/>
  <c r="C52" i="35" s="1"/>
  <c r="E11" i="36"/>
  <c r="M19" i="36"/>
  <c r="L19" i="36"/>
  <c r="M22" i="36"/>
  <c r="L22" i="36"/>
  <c r="M25" i="36"/>
  <c r="L25" i="36"/>
  <c r="M28" i="36"/>
  <c r="L28" i="36"/>
  <c r="M31" i="36"/>
  <c r="L31" i="36"/>
  <c r="M34" i="36"/>
  <c r="L34" i="36"/>
  <c r="M37" i="36"/>
  <c r="L37" i="36"/>
  <c r="M40" i="36"/>
  <c r="L40" i="36"/>
  <c r="E12" i="37"/>
  <c r="F18" i="37"/>
  <c r="M22" i="37"/>
  <c r="E13" i="38"/>
  <c r="F24" i="38"/>
  <c r="E12" i="38"/>
  <c r="E17" i="38"/>
  <c r="M28" i="39"/>
  <c r="L16" i="39"/>
  <c r="F24" i="39"/>
  <c r="E24" i="39"/>
  <c r="E25" i="39"/>
  <c r="F26" i="39"/>
  <c r="E26" i="39"/>
  <c r="A28" i="39"/>
  <c r="F30" i="39"/>
  <c r="E30" i="39"/>
  <c r="E31" i="39"/>
  <c r="F33" i="39"/>
  <c r="E33" i="39"/>
  <c r="E34" i="39"/>
  <c r="F36" i="39"/>
  <c r="E36" i="39"/>
  <c r="E37" i="39"/>
  <c r="F39" i="39"/>
  <c r="E39" i="39"/>
  <c r="E40" i="39"/>
  <c r="D27" i="40"/>
  <c r="D35" i="40"/>
  <c r="F47" i="40" s="1"/>
  <c r="E6" i="41"/>
  <c r="A16" i="41"/>
  <c r="F17" i="41"/>
  <c r="E17" i="41"/>
  <c r="A19" i="41"/>
  <c r="F21" i="41"/>
  <c r="E21" i="41"/>
  <c r="E22" i="41"/>
  <c r="F26" i="41"/>
  <c r="E26" i="41"/>
  <c r="A28" i="41"/>
  <c r="F35" i="41"/>
  <c r="E35" i="41"/>
  <c r="A37" i="41"/>
  <c r="C49" i="41" s="1"/>
  <c r="N19" i="42"/>
  <c r="O19" i="42" s="1"/>
  <c r="E20" i="42"/>
  <c r="F19" i="42"/>
  <c r="E19" i="42"/>
  <c r="F20" i="42"/>
  <c r="M25" i="42"/>
  <c r="L25" i="42"/>
  <c r="E32" i="42"/>
  <c r="F31" i="42"/>
  <c r="E31" i="42"/>
  <c r="M37" i="42"/>
  <c r="L37" i="42"/>
  <c r="E10" i="43"/>
  <c r="E9" i="43"/>
  <c r="E14" i="43"/>
  <c r="F19" i="43"/>
  <c r="F21" i="43"/>
  <c r="L25" i="43"/>
  <c r="M25" i="43"/>
  <c r="B13" i="44"/>
  <c r="O16" i="44"/>
  <c r="L25" i="45"/>
  <c r="M25" i="45"/>
  <c r="L37" i="45"/>
  <c r="M37" i="45"/>
  <c r="O10" i="46"/>
  <c r="E30" i="46"/>
  <c r="A31" i="46"/>
  <c r="C43" i="46" s="1"/>
  <c r="E31" i="46"/>
  <c r="F30" i="46"/>
  <c r="E30" i="48"/>
  <c r="A31" i="48"/>
  <c r="C43" i="48" s="1"/>
  <c r="E31" i="48"/>
  <c r="F30" i="48"/>
  <c r="E22" i="49"/>
  <c r="E23" i="49"/>
  <c r="F22" i="49"/>
  <c r="E34" i="49"/>
  <c r="E35" i="49"/>
  <c r="F34" i="49"/>
  <c r="L10" i="52"/>
  <c r="L13" i="52"/>
  <c r="O25" i="52"/>
  <c r="O28" i="53"/>
  <c r="E11" i="54"/>
  <c r="E12" i="54"/>
  <c r="F30" i="54"/>
  <c r="E30" i="54"/>
  <c r="E19" i="3"/>
  <c r="E22" i="3"/>
  <c r="K22" i="4"/>
  <c r="K40" i="4"/>
  <c r="A22" i="5"/>
  <c r="A25" i="5"/>
  <c r="A31" i="5"/>
  <c r="C43" i="5" s="1"/>
  <c r="A34" i="5"/>
  <c r="C46" i="5" s="1"/>
  <c r="F21" i="7"/>
  <c r="E17" i="8"/>
  <c r="F28" i="8"/>
  <c r="L19" i="9"/>
  <c r="L19" i="11"/>
  <c r="A22" i="11"/>
  <c r="A34" i="11"/>
  <c r="C46" i="11" s="1"/>
  <c r="A40" i="11"/>
  <c r="C52" i="11" s="1"/>
  <c r="M25" i="12"/>
  <c r="L25" i="12"/>
  <c r="M31" i="12"/>
  <c r="L31" i="12"/>
  <c r="M37" i="12"/>
  <c r="L37" i="12"/>
  <c r="M40" i="12"/>
  <c r="L40" i="12"/>
  <c r="O25" i="13"/>
  <c r="J6" i="15"/>
  <c r="D6" i="15"/>
  <c r="E6" i="15" s="1"/>
  <c r="H6" i="14"/>
  <c r="K7" i="14" s="1"/>
  <c r="K37" i="15"/>
  <c r="M49" i="15" s="1"/>
  <c r="D37" i="15"/>
  <c r="H37" i="14"/>
  <c r="F21" i="17"/>
  <c r="L10" i="18"/>
  <c r="K31" i="20"/>
  <c r="N40" i="20"/>
  <c r="O22" i="22"/>
  <c r="O28" i="22"/>
  <c r="A10" i="23"/>
  <c r="E10" i="23"/>
  <c r="E9" i="23"/>
  <c r="F21" i="23"/>
  <c r="J14" i="26"/>
  <c r="D14" i="26"/>
  <c r="D38" i="26"/>
  <c r="F50" i="26" s="1"/>
  <c r="O40" i="27"/>
  <c r="F28" i="28"/>
  <c r="C37" i="28"/>
  <c r="F18" i="29"/>
  <c r="E18" i="29"/>
  <c r="F20" i="29"/>
  <c r="E20" i="29"/>
  <c r="F24" i="29"/>
  <c r="E24" i="29"/>
  <c r="E25" i="29"/>
  <c r="F26" i="29"/>
  <c r="E26" i="29"/>
  <c r="F30" i="29"/>
  <c r="E30" i="29"/>
  <c r="F32" i="29"/>
  <c r="E32" i="29"/>
  <c r="E37" i="29"/>
  <c r="A40" i="29"/>
  <c r="C52" i="29" s="1"/>
  <c r="A19" i="6"/>
  <c r="A22" i="6"/>
  <c r="A28" i="6"/>
  <c r="A31" i="6"/>
  <c r="C43" i="6" s="1"/>
  <c r="A34" i="6"/>
  <c r="C46" i="6" s="1"/>
  <c r="A40" i="6"/>
  <c r="C52" i="6" s="1"/>
  <c r="E6" i="7"/>
  <c r="E14" i="8"/>
  <c r="F23" i="8"/>
  <c r="A7" i="9"/>
  <c r="M19" i="9"/>
  <c r="A7" i="11"/>
  <c r="B10" i="11" s="1"/>
  <c r="L16" i="11"/>
  <c r="A13" i="13"/>
  <c r="E11" i="13"/>
  <c r="D36" i="14"/>
  <c r="F48" i="14" s="1"/>
  <c r="M19" i="16"/>
  <c r="L19" i="16"/>
  <c r="M31" i="16"/>
  <c r="L31" i="16"/>
  <c r="M40" i="16"/>
  <c r="L40" i="16"/>
  <c r="F18" i="17"/>
  <c r="O37" i="17"/>
  <c r="B10" i="18"/>
  <c r="O25" i="18"/>
  <c r="O37" i="18"/>
  <c r="F17" i="19"/>
  <c r="E17" i="19"/>
  <c r="C31" i="19"/>
  <c r="H35" i="14"/>
  <c r="J35" i="14" s="1"/>
  <c r="D35" i="20"/>
  <c r="F47" i="20" s="1"/>
  <c r="K37" i="20"/>
  <c r="F18" i="21"/>
  <c r="E18" i="21"/>
  <c r="F26" i="21"/>
  <c r="E26" i="21"/>
  <c r="A16" i="22"/>
  <c r="C28" i="22" s="1"/>
  <c r="E14" i="22"/>
  <c r="M31" i="22"/>
  <c r="L31" i="22"/>
  <c r="M37" i="22"/>
  <c r="L37" i="22"/>
  <c r="F18" i="23"/>
  <c r="O25" i="23"/>
  <c r="A34" i="23"/>
  <c r="C46" i="23" s="1"/>
  <c r="F36" i="23"/>
  <c r="E36" i="23"/>
  <c r="F38" i="23"/>
  <c r="E38" i="23"/>
  <c r="A40" i="23"/>
  <c r="C52" i="23" s="1"/>
  <c r="M25" i="24"/>
  <c r="L25" i="24"/>
  <c r="M34" i="24"/>
  <c r="L34" i="24"/>
  <c r="M37" i="24"/>
  <c r="L37" i="24"/>
  <c r="O37" i="25"/>
  <c r="J12" i="26"/>
  <c r="D12" i="26"/>
  <c r="E12" i="26" s="1"/>
  <c r="N31" i="26"/>
  <c r="O34" i="27"/>
  <c r="L10" i="28"/>
  <c r="O31" i="31"/>
  <c r="C40" i="32"/>
  <c r="F18" i="33"/>
  <c r="E18" i="33"/>
  <c r="F20" i="33"/>
  <c r="E20" i="33"/>
  <c r="F24" i="33"/>
  <c r="E24" i="33"/>
  <c r="A28" i="33"/>
  <c r="E31" i="33"/>
  <c r="F38" i="33"/>
  <c r="E38" i="33"/>
  <c r="K31" i="34"/>
  <c r="E32" i="34"/>
  <c r="D7" i="4"/>
  <c r="E7" i="4" s="1"/>
  <c r="D9" i="4"/>
  <c r="D11" i="4"/>
  <c r="D13" i="4"/>
  <c r="E13" i="4" s="1"/>
  <c r="F19" i="7"/>
  <c r="F22" i="7"/>
  <c r="F25" i="7"/>
  <c r="F28" i="7"/>
  <c r="F31" i="7"/>
  <c r="F34" i="7"/>
  <c r="F37" i="7"/>
  <c r="F40" i="7"/>
  <c r="D7" i="10"/>
  <c r="E7" i="10" s="1"/>
  <c r="D9" i="10"/>
  <c r="D11" i="10"/>
  <c r="E12" i="10" s="1"/>
  <c r="D13" i="10"/>
  <c r="E13" i="10" s="1"/>
  <c r="N25" i="12"/>
  <c r="O25" i="12" s="1"/>
  <c r="N28" i="12"/>
  <c r="N31" i="12"/>
  <c r="N34" i="12"/>
  <c r="N37" i="12"/>
  <c r="N40" i="12"/>
  <c r="E10" i="13"/>
  <c r="E9" i="13"/>
  <c r="K7" i="15"/>
  <c r="L10" i="15" s="1"/>
  <c r="J15" i="15"/>
  <c r="D15" i="15"/>
  <c r="H15" i="14"/>
  <c r="K31" i="15"/>
  <c r="N31" i="15"/>
  <c r="D31" i="15"/>
  <c r="F43" i="15" s="1"/>
  <c r="H31" i="14"/>
  <c r="A10" i="16"/>
  <c r="E8" i="16"/>
  <c r="N16" i="16"/>
  <c r="F19" i="16"/>
  <c r="E19" i="16"/>
  <c r="F20" i="16"/>
  <c r="F22" i="16"/>
  <c r="E22" i="16"/>
  <c r="F25" i="16"/>
  <c r="E25" i="16"/>
  <c r="F28" i="16"/>
  <c r="E28" i="16"/>
  <c r="F31" i="16"/>
  <c r="E31" i="16"/>
  <c r="F34" i="16"/>
  <c r="E34" i="16"/>
  <c r="E35" i="16"/>
  <c r="F37" i="16"/>
  <c r="E37" i="16"/>
  <c r="E38" i="16"/>
  <c r="F40" i="16"/>
  <c r="E40" i="16"/>
  <c r="E41" i="16"/>
  <c r="E10" i="17"/>
  <c r="B16" i="17"/>
  <c r="E13" i="18"/>
  <c r="F28" i="18"/>
  <c r="C40" i="18"/>
  <c r="E16" i="19"/>
  <c r="E15" i="19"/>
  <c r="F18" i="19"/>
  <c r="E18" i="19"/>
  <c r="E19" i="19"/>
  <c r="F20" i="19"/>
  <c r="E20" i="19"/>
  <c r="A22" i="19"/>
  <c r="F24" i="19"/>
  <c r="E24" i="19"/>
  <c r="E25" i="19"/>
  <c r="F26" i="19"/>
  <c r="E26" i="19"/>
  <c r="A28" i="19"/>
  <c r="M28" i="19"/>
  <c r="F30" i="19"/>
  <c r="E30" i="19"/>
  <c r="E31" i="19"/>
  <c r="F32" i="19"/>
  <c r="E32" i="19"/>
  <c r="A34" i="19"/>
  <c r="C46" i="19" s="1"/>
  <c r="F36" i="19"/>
  <c r="E36" i="19"/>
  <c r="E37" i="19"/>
  <c r="F38" i="19"/>
  <c r="E38" i="19"/>
  <c r="A40" i="19"/>
  <c r="C52" i="19" s="1"/>
  <c r="E6" i="20"/>
  <c r="J15" i="20"/>
  <c r="H23" i="14"/>
  <c r="D23" i="20"/>
  <c r="K25" i="20"/>
  <c r="E26" i="20"/>
  <c r="H27" i="14"/>
  <c r="J27" i="14" s="1"/>
  <c r="D27" i="20"/>
  <c r="F31" i="20"/>
  <c r="E31" i="20"/>
  <c r="K34" i="20"/>
  <c r="M46" i="20" s="1"/>
  <c r="E6" i="21"/>
  <c r="N13" i="21"/>
  <c r="O13" i="21" s="1"/>
  <c r="A16" i="21"/>
  <c r="F17" i="21"/>
  <c r="E17" i="21"/>
  <c r="A19" i="21"/>
  <c r="F21" i="21"/>
  <c r="E21" i="21"/>
  <c r="E22" i="21"/>
  <c r="F23" i="21"/>
  <c r="E23" i="21"/>
  <c r="A25" i="21"/>
  <c r="F27" i="21"/>
  <c r="E27" i="21"/>
  <c r="E28" i="21"/>
  <c r="A31" i="21"/>
  <c r="C43" i="21" s="1"/>
  <c r="F29" i="21"/>
  <c r="E29" i="21"/>
  <c r="F30" i="21"/>
  <c r="B40" i="21"/>
  <c r="L10" i="22"/>
  <c r="F30" i="22"/>
  <c r="E30" i="22"/>
  <c r="F31" i="22"/>
  <c r="E31" i="22"/>
  <c r="F34" i="22"/>
  <c r="E34" i="22"/>
  <c r="F37" i="22"/>
  <c r="E37" i="22"/>
  <c r="F40" i="22"/>
  <c r="E40" i="22"/>
  <c r="O31" i="23"/>
  <c r="F33" i="23"/>
  <c r="E33" i="23"/>
  <c r="E34" i="23"/>
  <c r="F35" i="23"/>
  <c r="E35" i="23"/>
  <c r="A37" i="23"/>
  <c r="C49" i="23" s="1"/>
  <c r="F39" i="23"/>
  <c r="E39" i="23"/>
  <c r="E40" i="23"/>
  <c r="F41" i="23"/>
  <c r="E41" i="23"/>
  <c r="A10" i="24"/>
  <c r="E8" i="24"/>
  <c r="N16" i="24"/>
  <c r="O16" i="24" s="1"/>
  <c r="F19" i="24"/>
  <c r="E19" i="24"/>
  <c r="F20" i="24"/>
  <c r="F22" i="24"/>
  <c r="E22" i="24"/>
  <c r="F25" i="24"/>
  <c r="E25" i="24"/>
  <c r="F28" i="24"/>
  <c r="E28" i="24"/>
  <c r="F31" i="24"/>
  <c r="E31" i="24"/>
  <c r="F34" i="24"/>
  <c r="E34" i="24"/>
  <c r="F37" i="24"/>
  <c r="E37" i="24"/>
  <c r="F40" i="24"/>
  <c r="E40" i="24"/>
  <c r="O10" i="25"/>
  <c r="O13" i="25"/>
  <c r="J9" i="26"/>
  <c r="N10" i="26" s="1"/>
  <c r="J11" i="26"/>
  <c r="K16" i="26"/>
  <c r="J16" i="26"/>
  <c r="D16" i="26"/>
  <c r="J18" i="26"/>
  <c r="D18" i="26"/>
  <c r="A19" i="26" s="1"/>
  <c r="K19" i="26"/>
  <c r="D32" i="26"/>
  <c r="F44" i="26" s="1"/>
  <c r="K34" i="26"/>
  <c r="M46" i="26" s="1"/>
  <c r="D36" i="26"/>
  <c r="F48" i="26" s="1"/>
  <c r="F40" i="26"/>
  <c r="E40" i="26"/>
  <c r="F19" i="27"/>
  <c r="F21" i="27"/>
  <c r="F23" i="27"/>
  <c r="A13" i="28"/>
  <c r="A16" i="28"/>
  <c r="E14" i="28"/>
  <c r="F24" i="28"/>
  <c r="B10" i="29"/>
  <c r="O19" i="29"/>
  <c r="L19" i="29"/>
  <c r="O25" i="29"/>
  <c r="O31" i="29"/>
  <c r="O37" i="29"/>
  <c r="N19" i="30"/>
  <c r="N22" i="30"/>
  <c r="N25" i="30"/>
  <c r="N28" i="30"/>
  <c r="N31" i="30"/>
  <c r="N34" i="30"/>
  <c r="N37" i="30"/>
  <c r="N40" i="30"/>
  <c r="C19" i="31"/>
  <c r="M22" i="31"/>
  <c r="E15" i="32"/>
  <c r="B22" i="32"/>
  <c r="O25" i="32"/>
  <c r="B25" i="32"/>
  <c r="O28" i="32"/>
  <c r="B28" i="32"/>
  <c r="O31" i="32"/>
  <c r="B31" i="32"/>
  <c r="O34" i="32"/>
  <c r="B34" i="32"/>
  <c r="O37" i="32"/>
  <c r="O40" i="32"/>
  <c r="B40" i="32"/>
  <c r="E6" i="33"/>
  <c r="N13" i="33"/>
  <c r="A16" i="33"/>
  <c r="B16" i="33" s="1"/>
  <c r="F17" i="33"/>
  <c r="E17" i="33"/>
  <c r="A19" i="33"/>
  <c r="F21" i="33"/>
  <c r="E21" i="33"/>
  <c r="E22" i="33"/>
  <c r="F23" i="33"/>
  <c r="E23" i="33"/>
  <c r="A25" i="33"/>
  <c r="F27" i="33"/>
  <c r="E27" i="33"/>
  <c r="E28" i="33"/>
  <c r="F29" i="33"/>
  <c r="E29" i="33"/>
  <c r="A31" i="33"/>
  <c r="B34" i="33" s="1"/>
  <c r="F33" i="33"/>
  <c r="E33" i="33"/>
  <c r="E34" i="33"/>
  <c r="F35" i="33"/>
  <c r="E35" i="33"/>
  <c r="A37" i="33"/>
  <c r="C49" i="33" s="1"/>
  <c r="F39" i="33"/>
  <c r="E39" i="33"/>
  <c r="E40" i="33"/>
  <c r="F41" i="33"/>
  <c r="E41" i="33"/>
  <c r="K10" i="34"/>
  <c r="J10" i="34"/>
  <c r="D10" i="34"/>
  <c r="E14" i="34"/>
  <c r="J17" i="34"/>
  <c r="D17" i="34"/>
  <c r="K19" i="34"/>
  <c r="L22" i="34" s="1"/>
  <c r="D21" i="34"/>
  <c r="N28" i="34"/>
  <c r="K28" i="34"/>
  <c r="D41" i="34"/>
  <c r="N7" i="35"/>
  <c r="O28" i="35"/>
  <c r="O34" i="35"/>
  <c r="O40" i="35"/>
  <c r="E9" i="36"/>
  <c r="A7" i="37"/>
  <c r="E7" i="37"/>
  <c r="A10" i="37"/>
  <c r="A13" i="37"/>
  <c r="E11" i="37"/>
  <c r="O13" i="38"/>
  <c r="E15" i="38"/>
  <c r="O25" i="38"/>
  <c r="B25" i="38"/>
  <c r="O28" i="38"/>
  <c r="O31" i="38"/>
  <c r="O34" i="38"/>
  <c r="O37" i="38"/>
  <c r="O40" i="38"/>
  <c r="E6" i="39"/>
  <c r="N13" i="39"/>
  <c r="O13" i="39" s="1"/>
  <c r="A16" i="39"/>
  <c r="F17" i="39"/>
  <c r="E17" i="39"/>
  <c r="A19" i="39"/>
  <c r="F21" i="39"/>
  <c r="E21" i="39"/>
  <c r="E22" i="39"/>
  <c r="O25" i="39"/>
  <c r="E6" i="40"/>
  <c r="K10" i="40"/>
  <c r="J10" i="40"/>
  <c r="D10" i="40"/>
  <c r="N13" i="40"/>
  <c r="D21" i="40"/>
  <c r="F26" i="40"/>
  <c r="D29" i="40"/>
  <c r="K40" i="40"/>
  <c r="M52" i="40" s="1"/>
  <c r="N7" i="41"/>
  <c r="L19" i="41"/>
  <c r="F23" i="41"/>
  <c r="E23" i="41"/>
  <c r="A25" i="41"/>
  <c r="F30" i="41"/>
  <c r="E30" i="41"/>
  <c r="E31" i="41"/>
  <c r="F33" i="41"/>
  <c r="E33" i="41"/>
  <c r="E34" i="41"/>
  <c r="F38" i="41"/>
  <c r="E38" i="41"/>
  <c r="A40" i="41"/>
  <c r="C52" i="41" s="1"/>
  <c r="E23" i="42"/>
  <c r="F22" i="42"/>
  <c r="E22" i="42"/>
  <c r="M28" i="42"/>
  <c r="L28" i="42"/>
  <c r="E35" i="42"/>
  <c r="F34" i="42"/>
  <c r="E34" i="42"/>
  <c r="M40" i="42"/>
  <c r="L40" i="42"/>
  <c r="E12" i="43"/>
  <c r="M22" i="43"/>
  <c r="O25" i="43"/>
  <c r="A7" i="44"/>
  <c r="B10" i="44" s="1"/>
  <c r="F17" i="44"/>
  <c r="E7" i="44"/>
  <c r="E8" i="44"/>
  <c r="E24" i="44"/>
  <c r="E25" i="44"/>
  <c r="F24" i="44"/>
  <c r="E36" i="44"/>
  <c r="E37" i="44"/>
  <c r="F36" i="44"/>
  <c r="E18" i="46"/>
  <c r="A19" i="46"/>
  <c r="E19" i="46"/>
  <c r="F18" i="46"/>
  <c r="D18" i="47"/>
  <c r="J18" i="47"/>
  <c r="D21" i="47"/>
  <c r="E22" i="47" s="1"/>
  <c r="D24" i="47"/>
  <c r="E25" i="47" s="1"/>
  <c r="D27" i="47"/>
  <c r="D30" i="47"/>
  <c r="D33" i="47"/>
  <c r="D36" i="47"/>
  <c r="D39" i="47"/>
  <c r="B13" i="48"/>
  <c r="E18" i="48"/>
  <c r="A19" i="48"/>
  <c r="E19" i="48"/>
  <c r="F18" i="48"/>
  <c r="L25" i="49"/>
  <c r="M25" i="49"/>
  <c r="L37" i="49"/>
  <c r="M37" i="49"/>
  <c r="O10" i="50"/>
  <c r="E30" i="50"/>
  <c r="A31" i="50"/>
  <c r="E31" i="50"/>
  <c r="F30" i="50"/>
  <c r="J18" i="51"/>
  <c r="D18" i="51"/>
  <c r="A19" i="51" s="1"/>
  <c r="K19" i="51"/>
  <c r="F23" i="54"/>
  <c r="A28" i="12"/>
  <c r="A31" i="12"/>
  <c r="C43" i="12" s="1"/>
  <c r="A34" i="12"/>
  <c r="C46" i="12" s="1"/>
  <c r="A37" i="12"/>
  <c r="C49" i="12" s="1"/>
  <c r="A40" i="12"/>
  <c r="C52" i="12" s="1"/>
  <c r="D7" i="14"/>
  <c r="J7" i="14"/>
  <c r="D13" i="14"/>
  <c r="J13" i="14"/>
  <c r="J5" i="15"/>
  <c r="D12" i="15"/>
  <c r="E12" i="15" s="1"/>
  <c r="D14" i="15"/>
  <c r="D16" i="15"/>
  <c r="J16" i="15"/>
  <c r="A19" i="16"/>
  <c r="A22" i="16"/>
  <c r="A25" i="16"/>
  <c r="A28" i="16"/>
  <c r="A31" i="16"/>
  <c r="C43" i="16" s="1"/>
  <c r="A34" i="16"/>
  <c r="C46" i="16" s="1"/>
  <c r="A37" i="16"/>
  <c r="C49" i="16" s="1"/>
  <c r="A40" i="16"/>
  <c r="C52" i="16" s="1"/>
  <c r="F17" i="18"/>
  <c r="F20" i="18"/>
  <c r="F21" i="18"/>
  <c r="F23" i="18"/>
  <c r="F26" i="18"/>
  <c r="F29" i="18"/>
  <c r="F32" i="18"/>
  <c r="F35" i="18"/>
  <c r="F38" i="18"/>
  <c r="D15" i="20"/>
  <c r="E15" i="20" s="1"/>
  <c r="F26" i="20"/>
  <c r="F32" i="20"/>
  <c r="F38" i="20"/>
  <c r="F22" i="21"/>
  <c r="M22" i="21"/>
  <c r="F25" i="21"/>
  <c r="M25" i="21"/>
  <c r="F28" i="21"/>
  <c r="M28" i="21"/>
  <c r="F17" i="22"/>
  <c r="F20" i="22"/>
  <c r="F21" i="22"/>
  <c r="F23" i="22"/>
  <c r="F26" i="22"/>
  <c r="F27" i="22"/>
  <c r="F29" i="22"/>
  <c r="A34" i="22"/>
  <c r="C46" i="22" s="1"/>
  <c r="A37" i="22"/>
  <c r="C49" i="22" s="1"/>
  <c r="A40" i="22"/>
  <c r="C52" i="22" s="1"/>
  <c r="A13" i="24"/>
  <c r="A19" i="24"/>
  <c r="A22" i="24"/>
  <c r="A25" i="24"/>
  <c r="A28" i="24"/>
  <c r="A31" i="24"/>
  <c r="C43" i="24" s="1"/>
  <c r="A34" i="24"/>
  <c r="C46" i="24" s="1"/>
  <c r="A37" i="24"/>
  <c r="C49" i="24" s="1"/>
  <c r="A40" i="24"/>
  <c r="C52" i="24" s="1"/>
  <c r="A16" i="25"/>
  <c r="J7" i="26"/>
  <c r="D9" i="26"/>
  <c r="J13" i="26"/>
  <c r="F23" i="26"/>
  <c r="F29" i="26"/>
  <c r="F17" i="28"/>
  <c r="F20" i="28"/>
  <c r="F21" i="28"/>
  <c r="F23" i="28"/>
  <c r="F26" i="28"/>
  <c r="F29" i="28"/>
  <c r="F32" i="28"/>
  <c r="F33" i="28"/>
  <c r="F35" i="28"/>
  <c r="F38" i="28"/>
  <c r="F39" i="28"/>
  <c r="A16" i="31"/>
  <c r="F17" i="32"/>
  <c r="F20" i="32"/>
  <c r="F21" i="32"/>
  <c r="F23" i="32"/>
  <c r="F26" i="32"/>
  <c r="F29" i="32"/>
  <c r="F32" i="32"/>
  <c r="F35" i="32"/>
  <c r="F38" i="32"/>
  <c r="F28" i="33"/>
  <c r="M28" i="33"/>
  <c r="F26" i="34"/>
  <c r="F32" i="34"/>
  <c r="F38" i="34"/>
  <c r="A19" i="36"/>
  <c r="A22" i="36"/>
  <c r="A25" i="36"/>
  <c r="A28" i="36"/>
  <c r="A31" i="36"/>
  <c r="C43" i="36" s="1"/>
  <c r="A34" i="36"/>
  <c r="C46" i="36" s="1"/>
  <c r="A37" i="36"/>
  <c r="C49" i="36" s="1"/>
  <c r="A40" i="36"/>
  <c r="C52" i="36" s="1"/>
  <c r="F20" i="38"/>
  <c r="F23" i="38"/>
  <c r="F29" i="38"/>
  <c r="F32" i="38"/>
  <c r="F35" i="38"/>
  <c r="F38" i="38"/>
  <c r="F41" i="38"/>
  <c r="A10" i="39"/>
  <c r="B10" i="39" s="1"/>
  <c r="F19" i="39"/>
  <c r="M22" i="39"/>
  <c r="F25" i="39"/>
  <c r="A10" i="41"/>
  <c r="F19" i="41"/>
  <c r="M22" i="41"/>
  <c r="F25" i="41"/>
  <c r="A13" i="42"/>
  <c r="A19" i="42"/>
  <c r="A22" i="42"/>
  <c r="A25" i="42"/>
  <c r="A28" i="42"/>
  <c r="A31" i="42"/>
  <c r="C43" i="42" s="1"/>
  <c r="A34" i="42"/>
  <c r="C46" i="42" s="1"/>
  <c r="A37" i="42"/>
  <c r="C49" i="42" s="1"/>
  <c r="A40" i="42"/>
  <c r="C52" i="42" s="1"/>
  <c r="A16" i="43"/>
  <c r="N28" i="43"/>
  <c r="L28" i="43"/>
  <c r="E29" i="43"/>
  <c r="F32" i="43"/>
  <c r="N40" i="43"/>
  <c r="L40" i="43"/>
  <c r="E41" i="43"/>
  <c r="E16" i="44"/>
  <c r="F19" i="44"/>
  <c r="A22" i="44"/>
  <c r="F25" i="44"/>
  <c r="A28" i="44"/>
  <c r="A34" i="44"/>
  <c r="C46" i="44" s="1"/>
  <c r="A40" i="44"/>
  <c r="C52" i="44" s="1"/>
  <c r="E13" i="45"/>
  <c r="A22" i="45"/>
  <c r="F24" i="45"/>
  <c r="N28" i="45"/>
  <c r="L28" i="45"/>
  <c r="E29" i="45"/>
  <c r="A34" i="45"/>
  <c r="C46" i="45" s="1"/>
  <c r="N40" i="45"/>
  <c r="L40" i="45"/>
  <c r="E41" i="45"/>
  <c r="E16" i="46"/>
  <c r="F19" i="46"/>
  <c r="L19" i="46"/>
  <c r="A22" i="46"/>
  <c r="F25" i="46"/>
  <c r="A28" i="46"/>
  <c r="A34" i="46"/>
  <c r="C46" i="46" s="1"/>
  <c r="A40" i="46"/>
  <c r="C52" i="46" s="1"/>
  <c r="J12" i="47"/>
  <c r="J13" i="47"/>
  <c r="A16" i="48"/>
  <c r="B16" i="48" s="1"/>
  <c r="E15" i="48"/>
  <c r="E16" i="48"/>
  <c r="F19" i="48"/>
  <c r="L19" i="48"/>
  <c r="A22" i="48"/>
  <c r="F25" i="48"/>
  <c r="A28" i="48"/>
  <c r="A34" i="48"/>
  <c r="C46" i="48" s="1"/>
  <c r="A40" i="48"/>
  <c r="C52" i="48" s="1"/>
  <c r="E13" i="49"/>
  <c r="E17" i="49"/>
  <c r="F20" i="49"/>
  <c r="F24" i="49"/>
  <c r="N28" i="49"/>
  <c r="L28" i="49"/>
  <c r="E29" i="49"/>
  <c r="N40" i="49"/>
  <c r="L40" i="49"/>
  <c r="E41" i="49"/>
  <c r="E16" i="50"/>
  <c r="F19" i="50"/>
  <c r="L19" i="50"/>
  <c r="A22" i="50"/>
  <c r="F25" i="50"/>
  <c r="A28" i="50"/>
  <c r="A34" i="50"/>
  <c r="A40" i="50"/>
  <c r="J6" i="51"/>
  <c r="K7" i="51"/>
  <c r="L10" i="51" s="1"/>
  <c r="J14" i="51"/>
  <c r="D14" i="51"/>
  <c r="D20" i="51"/>
  <c r="K22" i="51"/>
  <c r="D24" i="51"/>
  <c r="E28" i="51"/>
  <c r="A7" i="52"/>
  <c r="E7" i="52"/>
  <c r="A10" i="52"/>
  <c r="A13" i="52"/>
  <c r="B16" i="52" s="1"/>
  <c r="E11" i="52"/>
  <c r="F25" i="52"/>
  <c r="J6" i="54"/>
  <c r="D6" i="54"/>
  <c r="E6" i="54" s="1"/>
  <c r="J12" i="54"/>
  <c r="J14" i="54"/>
  <c r="F21" i="54"/>
  <c r="M34" i="54"/>
  <c r="L34" i="54"/>
  <c r="F38" i="54"/>
  <c r="O28" i="55"/>
  <c r="B10" i="56"/>
  <c r="B13" i="56"/>
  <c r="B16" i="56"/>
  <c r="O22" i="56"/>
  <c r="B40" i="56"/>
  <c r="O22" i="58"/>
  <c r="O25" i="58"/>
  <c r="O28" i="58"/>
  <c r="O31" i="58"/>
  <c r="O34" i="58"/>
  <c r="O37" i="58"/>
  <c r="O40" i="58"/>
  <c r="O10" i="59"/>
  <c r="O31" i="59"/>
  <c r="O28" i="60"/>
  <c r="O40" i="60"/>
  <c r="O25" i="61"/>
  <c r="O37" i="61"/>
  <c r="B10" i="62"/>
  <c r="O22" i="62"/>
  <c r="O34" i="62"/>
  <c r="O28" i="63"/>
  <c r="O40" i="63"/>
  <c r="B13" i="65"/>
  <c r="O34" i="65"/>
  <c r="O25" i="66"/>
  <c r="O10" i="68"/>
  <c r="O13" i="68"/>
  <c r="O40" i="68"/>
  <c r="B10" i="69"/>
  <c r="O22" i="69"/>
  <c r="O25" i="69"/>
  <c r="O28" i="69"/>
  <c r="O31" i="69"/>
  <c r="O34" i="69"/>
  <c r="O37" i="69"/>
  <c r="O40" i="69"/>
  <c r="E37" i="70"/>
  <c r="O28" i="71"/>
  <c r="C31" i="71"/>
  <c r="B31" i="71"/>
  <c r="O40" i="72"/>
  <c r="O13" i="89"/>
  <c r="O16" i="89"/>
  <c r="E24" i="12"/>
  <c r="E26" i="12"/>
  <c r="E27" i="12"/>
  <c r="E29" i="12"/>
  <c r="E30" i="12"/>
  <c r="E32" i="12"/>
  <c r="E33" i="12"/>
  <c r="E35" i="12"/>
  <c r="E36" i="12"/>
  <c r="E38" i="12"/>
  <c r="E39" i="12"/>
  <c r="E41" i="12"/>
  <c r="E19" i="13"/>
  <c r="A28" i="13"/>
  <c r="E28" i="13"/>
  <c r="L28" i="13"/>
  <c r="A31" i="13"/>
  <c r="C43" i="13" s="1"/>
  <c r="E31" i="13"/>
  <c r="L31" i="13"/>
  <c r="A34" i="13"/>
  <c r="C46" i="13" s="1"/>
  <c r="E34" i="13"/>
  <c r="L34" i="13"/>
  <c r="A37" i="13"/>
  <c r="C49" i="13" s="1"/>
  <c r="E37" i="13"/>
  <c r="L37" i="13"/>
  <c r="A40" i="13"/>
  <c r="C52" i="13" s="1"/>
  <c r="E40" i="13"/>
  <c r="L40" i="13"/>
  <c r="E17" i="16"/>
  <c r="E18" i="16"/>
  <c r="E20" i="16"/>
  <c r="E21" i="16"/>
  <c r="E23" i="16"/>
  <c r="E24" i="16"/>
  <c r="E26" i="16"/>
  <c r="E27" i="16"/>
  <c r="E29" i="16"/>
  <c r="E30" i="16"/>
  <c r="E32" i="16"/>
  <c r="E33" i="16"/>
  <c r="E8" i="17"/>
  <c r="A19" i="17"/>
  <c r="E19" i="17"/>
  <c r="L19" i="17"/>
  <c r="A22" i="17"/>
  <c r="E22" i="17"/>
  <c r="L22" i="17"/>
  <c r="A25" i="17"/>
  <c r="E25" i="17"/>
  <c r="L25" i="17"/>
  <c r="A28" i="17"/>
  <c r="E28" i="17"/>
  <c r="L28" i="17"/>
  <c r="A31" i="17"/>
  <c r="C43" i="17" s="1"/>
  <c r="E31" i="17"/>
  <c r="L31" i="17"/>
  <c r="A34" i="17"/>
  <c r="C46" i="17" s="1"/>
  <c r="E34" i="17"/>
  <c r="L34" i="17"/>
  <c r="A37" i="17"/>
  <c r="C49" i="17" s="1"/>
  <c r="E37" i="17"/>
  <c r="L37" i="17"/>
  <c r="E40" i="17"/>
  <c r="L40" i="17"/>
  <c r="E11" i="18"/>
  <c r="E14" i="19"/>
  <c r="E14" i="21"/>
  <c r="E30" i="21"/>
  <c r="L30" i="21"/>
  <c r="E31" i="21"/>
  <c r="L31" i="21"/>
  <c r="A34" i="21"/>
  <c r="C46" i="21" s="1"/>
  <c r="E34" i="21"/>
  <c r="E11" i="22"/>
  <c r="E32" i="22"/>
  <c r="E33" i="22"/>
  <c r="E35" i="22"/>
  <c r="E36" i="22"/>
  <c r="E38" i="22"/>
  <c r="E39" i="22"/>
  <c r="E41" i="22"/>
  <c r="A19" i="23"/>
  <c r="E19" i="23"/>
  <c r="L19" i="23"/>
  <c r="A22" i="23"/>
  <c r="E22" i="23"/>
  <c r="L22" i="23"/>
  <c r="A25" i="23"/>
  <c r="E25" i="23"/>
  <c r="L25" i="23"/>
  <c r="A28" i="23"/>
  <c r="E28" i="23"/>
  <c r="L28" i="23"/>
  <c r="E15" i="24"/>
  <c r="E17" i="24"/>
  <c r="E18" i="24"/>
  <c r="E20" i="24"/>
  <c r="E21" i="24"/>
  <c r="E23" i="24"/>
  <c r="E24" i="24"/>
  <c r="E26" i="24"/>
  <c r="E27" i="24"/>
  <c r="E29" i="24"/>
  <c r="E30" i="24"/>
  <c r="E32" i="24"/>
  <c r="E33" i="24"/>
  <c r="E35" i="24"/>
  <c r="E36" i="24"/>
  <c r="E38" i="24"/>
  <c r="E39" i="24"/>
  <c r="E41" i="24"/>
  <c r="E8" i="25"/>
  <c r="E10" i="25"/>
  <c r="A19" i="25"/>
  <c r="E19" i="25"/>
  <c r="L19" i="25"/>
  <c r="A22" i="25"/>
  <c r="E22" i="25"/>
  <c r="L22" i="25"/>
  <c r="A25" i="25"/>
  <c r="E25" i="25"/>
  <c r="L25" i="25"/>
  <c r="A28" i="25"/>
  <c r="E28" i="25"/>
  <c r="E31" i="25"/>
  <c r="L31" i="25"/>
  <c r="A34" i="25"/>
  <c r="C46" i="25" s="1"/>
  <c r="E34" i="25"/>
  <c r="L34" i="25"/>
  <c r="A37" i="25"/>
  <c r="C49" i="25" s="1"/>
  <c r="E37" i="25"/>
  <c r="L37" i="25"/>
  <c r="A40" i="25"/>
  <c r="C52" i="25" s="1"/>
  <c r="E40" i="25"/>
  <c r="L40" i="25"/>
  <c r="E11" i="26"/>
  <c r="E8" i="27"/>
  <c r="A19" i="27"/>
  <c r="E19" i="27"/>
  <c r="L19" i="27"/>
  <c r="A22" i="27"/>
  <c r="E22" i="27"/>
  <c r="L22" i="27"/>
  <c r="A25" i="27"/>
  <c r="E25" i="27"/>
  <c r="L25" i="27"/>
  <c r="A28" i="27"/>
  <c r="E28" i="27"/>
  <c r="L28" i="27"/>
  <c r="A31" i="27"/>
  <c r="C43" i="27" s="1"/>
  <c r="E31" i="27"/>
  <c r="L31" i="27"/>
  <c r="A34" i="27"/>
  <c r="C46" i="27" s="1"/>
  <c r="E34" i="27"/>
  <c r="L34" i="27"/>
  <c r="A37" i="27"/>
  <c r="C49" i="27" s="1"/>
  <c r="E37" i="27"/>
  <c r="L37" i="27"/>
  <c r="E40" i="27"/>
  <c r="E11" i="28"/>
  <c r="E14" i="29"/>
  <c r="E8" i="31"/>
  <c r="E10" i="31"/>
  <c r="L22" i="31"/>
  <c r="A25" i="31"/>
  <c r="E25" i="31"/>
  <c r="L25" i="31"/>
  <c r="A28" i="31"/>
  <c r="E28" i="31"/>
  <c r="L28" i="31"/>
  <c r="A31" i="31"/>
  <c r="C43" i="31" s="1"/>
  <c r="E31" i="31"/>
  <c r="L31" i="31"/>
  <c r="A34" i="31"/>
  <c r="C46" i="31" s="1"/>
  <c r="E34" i="31"/>
  <c r="L34" i="31"/>
  <c r="A37" i="31"/>
  <c r="C49" i="31" s="1"/>
  <c r="E37" i="31"/>
  <c r="L37" i="31"/>
  <c r="A40" i="31"/>
  <c r="C52" i="31" s="1"/>
  <c r="E40" i="31"/>
  <c r="L40" i="31"/>
  <c r="E11" i="32"/>
  <c r="E14" i="33"/>
  <c r="E14" i="35"/>
  <c r="E15" i="36"/>
  <c r="E17" i="36"/>
  <c r="E18" i="36"/>
  <c r="E20" i="36"/>
  <c r="E21" i="36"/>
  <c r="E23" i="36"/>
  <c r="E24" i="36"/>
  <c r="E26" i="36"/>
  <c r="E27" i="36"/>
  <c r="E33" i="36"/>
  <c r="E35" i="36"/>
  <c r="E36" i="36"/>
  <c r="E38" i="36"/>
  <c r="E39" i="36"/>
  <c r="E41" i="36"/>
  <c r="E8" i="37"/>
  <c r="A19" i="37"/>
  <c r="E19" i="37"/>
  <c r="L19" i="37"/>
  <c r="A22" i="37"/>
  <c r="E22" i="37"/>
  <c r="A25" i="37"/>
  <c r="E25" i="37"/>
  <c r="A28" i="37"/>
  <c r="E28" i="37"/>
  <c r="A31" i="37"/>
  <c r="C43" i="37" s="1"/>
  <c r="E31" i="37"/>
  <c r="A34" i="37"/>
  <c r="C46" i="37" s="1"/>
  <c r="E34" i="37"/>
  <c r="A37" i="37"/>
  <c r="C49" i="37" s="1"/>
  <c r="E37" i="37"/>
  <c r="A40" i="37"/>
  <c r="C52" i="37" s="1"/>
  <c r="E40" i="37"/>
  <c r="E9" i="38"/>
  <c r="E11" i="38"/>
  <c r="E12" i="39"/>
  <c r="L13" i="39"/>
  <c r="E14" i="39"/>
  <c r="K19" i="40"/>
  <c r="K25" i="40"/>
  <c r="K31" i="40"/>
  <c r="L34" i="40" s="1"/>
  <c r="K37" i="40"/>
  <c r="M49" i="40" s="1"/>
  <c r="E12" i="41"/>
  <c r="L13" i="41"/>
  <c r="E14" i="41"/>
  <c r="E15" i="42"/>
  <c r="L16" i="42"/>
  <c r="E17" i="42"/>
  <c r="A19" i="43"/>
  <c r="E19" i="43"/>
  <c r="L19" i="43"/>
  <c r="A22" i="43"/>
  <c r="E22" i="43"/>
  <c r="F23" i="43"/>
  <c r="F27" i="43"/>
  <c r="M28" i="43"/>
  <c r="E6" i="44"/>
  <c r="O19" i="44"/>
  <c r="O25" i="44"/>
  <c r="O31" i="44"/>
  <c r="O37" i="44"/>
  <c r="N16" i="45"/>
  <c r="C37" i="45"/>
  <c r="E6" i="46"/>
  <c r="O19" i="46"/>
  <c r="O25" i="46"/>
  <c r="O31" i="46"/>
  <c r="O37" i="46"/>
  <c r="K10" i="47"/>
  <c r="L10" i="47" s="1"/>
  <c r="K16" i="47"/>
  <c r="L16" i="47" s="1"/>
  <c r="E6" i="48"/>
  <c r="O19" i="48"/>
  <c r="O25" i="48"/>
  <c r="O31" i="48"/>
  <c r="O37" i="48"/>
  <c r="N16" i="49"/>
  <c r="E6" i="50"/>
  <c r="O19" i="50"/>
  <c r="O25" i="50"/>
  <c r="O31" i="50"/>
  <c r="O37" i="50"/>
  <c r="N10" i="51"/>
  <c r="J12" i="51"/>
  <c r="D12" i="51"/>
  <c r="E12" i="51" s="1"/>
  <c r="K13" i="51"/>
  <c r="L13" i="51" s="1"/>
  <c r="N28" i="51"/>
  <c r="D26" i="51"/>
  <c r="K28" i="51"/>
  <c r="M40" i="51" s="1"/>
  <c r="D30" i="51"/>
  <c r="F42" i="51" s="1"/>
  <c r="B34" i="52"/>
  <c r="O34" i="52"/>
  <c r="O37" i="52"/>
  <c r="O40" i="52"/>
  <c r="A7" i="53"/>
  <c r="E7" i="53"/>
  <c r="A10" i="53"/>
  <c r="A13" i="53"/>
  <c r="B16" i="53" s="1"/>
  <c r="E11" i="53"/>
  <c r="E18" i="54"/>
  <c r="K19" i="54"/>
  <c r="L22" i="54" s="1"/>
  <c r="D19" i="54"/>
  <c r="E27" i="54"/>
  <c r="F26" i="54"/>
  <c r="N31" i="54"/>
  <c r="M40" i="54"/>
  <c r="L40" i="54"/>
  <c r="O13" i="55"/>
  <c r="O16" i="56"/>
  <c r="O19" i="56"/>
  <c r="M25" i="57"/>
  <c r="B13" i="61"/>
  <c r="O16" i="62"/>
  <c r="B10" i="65"/>
  <c r="O22" i="65"/>
  <c r="O25" i="65"/>
  <c r="O10" i="66"/>
  <c r="O28" i="68"/>
  <c r="L22" i="70"/>
  <c r="B16" i="71"/>
  <c r="O19" i="71"/>
  <c r="O37" i="77"/>
  <c r="O28" i="82"/>
  <c r="O25" i="92"/>
  <c r="L16" i="13"/>
  <c r="D8" i="15"/>
  <c r="E9" i="15" s="1"/>
  <c r="F23" i="16"/>
  <c r="F24" i="16"/>
  <c r="F26" i="16"/>
  <c r="F27" i="16"/>
  <c r="F29" i="16"/>
  <c r="F37" i="17"/>
  <c r="D7" i="20"/>
  <c r="E7" i="20" s="1"/>
  <c r="D11" i="20"/>
  <c r="D13" i="20"/>
  <c r="E13" i="20" s="1"/>
  <c r="E32" i="21"/>
  <c r="L16" i="25"/>
  <c r="E17" i="25"/>
  <c r="E26" i="25"/>
  <c r="F28" i="27"/>
  <c r="M28" i="27"/>
  <c r="F37" i="27"/>
  <c r="D7" i="34"/>
  <c r="E7" i="34" s="1"/>
  <c r="D9" i="34"/>
  <c r="F17" i="36"/>
  <c r="F18" i="36"/>
  <c r="F20" i="36"/>
  <c r="D7" i="40"/>
  <c r="E7" i="40" s="1"/>
  <c r="D9" i="40"/>
  <c r="D11" i="40"/>
  <c r="E12" i="40" s="1"/>
  <c r="D13" i="40"/>
  <c r="E13" i="40" s="1"/>
  <c r="F22" i="43"/>
  <c r="F26" i="43"/>
  <c r="F28" i="43"/>
  <c r="F30" i="43"/>
  <c r="M31" i="43"/>
  <c r="N34" i="43"/>
  <c r="O34" i="43" s="1"/>
  <c r="L34" i="43"/>
  <c r="F40" i="43"/>
  <c r="E10" i="44"/>
  <c r="E14" i="44"/>
  <c r="A19" i="44"/>
  <c r="F21" i="44"/>
  <c r="A25" i="44"/>
  <c r="F27" i="44"/>
  <c r="A31" i="44"/>
  <c r="C43" i="44" s="1"/>
  <c r="F33" i="44"/>
  <c r="A37" i="44"/>
  <c r="C49" i="44" s="1"/>
  <c r="F39" i="44"/>
  <c r="E11" i="45"/>
  <c r="M19" i="45"/>
  <c r="N22" i="45"/>
  <c r="O22" i="45" s="1"/>
  <c r="L22" i="45"/>
  <c r="A28" i="45"/>
  <c r="B31" i="45" s="1"/>
  <c r="F28" i="45"/>
  <c r="M31" i="45"/>
  <c r="N34" i="45"/>
  <c r="O34" i="45" s="1"/>
  <c r="L34" i="45"/>
  <c r="A40" i="45"/>
  <c r="C52" i="45" s="1"/>
  <c r="F40" i="45"/>
  <c r="E10" i="46"/>
  <c r="F21" i="46"/>
  <c r="F27" i="46"/>
  <c r="F33" i="46"/>
  <c r="F39" i="46"/>
  <c r="E10" i="48"/>
  <c r="F21" i="48"/>
  <c r="F27" i="48"/>
  <c r="F33" i="48"/>
  <c r="F39" i="48"/>
  <c r="M19" i="49"/>
  <c r="N22" i="49"/>
  <c r="L22" i="49"/>
  <c r="F26" i="49"/>
  <c r="F28" i="49"/>
  <c r="M31" i="49"/>
  <c r="N34" i="49"/>
  <c r="O34" i="49" s="1"/>
  <c r="L34" i="49"/>
  <c r="F40" i="49"/>
  <c r="E10" i="50"/>
  <c r="F21" i="50"/>
  <c r="F27" i="50"/>
  <c r="F33" i="50"/>
  <c r="F39" i="50"/>
  <c r="E8" i="51"/>
  <c r="D32" i="51"/>
  <c r="F44" i="51" s="1"/>
  <c r="K34" i="51"/>
  <c r="M46" i="51" s="1"/>
  <c r="D36" i="51"/>
  <c r="F48" i="51" s="1"/>
  <c r="F40" i="51"/>
  <c r="E40" i="51"/>
  <c r="E14" i="52"/>
  <c r="F21" i="52"/>
  <c r="O28" i="52"/>
  <c r="E10" i="53"/>
  <c r="O13" i="53"/>
  <c r="O31" i="53"/>
  <c r="B34" i="53"/>
  <c r="O34" i="53"/>
  <c r="B37" i="53"/>
  <c r="O37" i="53"/>
  <c r="B40" i="53"/>
  <c r="O40" i="53"/>
  <c r="L10" i="54"/>
  <c r="J15" i="54"/>
  <c r="D15" i="54"/>
  <c r="K16" i="54"/>
  <c r="L16" i="54" s="1"/>
  <c r="F17" i="54"/>
  <c r="J18" i="54"/>
  <c r="N19" i="54" s="1"/>
  <c r="F24" i="54"/>
  <c r="K25" i="54"/>
  <c r="M37" i="54" s="1"/>
  <c r="D25" i="54"/>
  <c r="E26" i="54" s="1"/>
  <c r="B10" i="55"/>
  <c r="B13" i="55"/>
  <c r="B16" i="55"/>
  <c r="O22" i="55"/>
  <c r="O31" i="55"/>
  <c r="O31" i="56"/>
  <c r="O28" i="56"/>
  <c r="N28" i="57"/>
  <c r="M37" i="57"/>
  <c r="O25" i="59"/>
  <c r="O37" i="59"/>
  <c r="B13" i="60"/>
  <c r="O22" i="60"/>
  <c r="O34" i="60"/>
  <c r="O10" i="61"/>
  <c r="O31" i="61"/>
  <c r="O28" i="62"/>
  <c r="O40" i="62"/>
  <c r="O34" i="63"/>
  <c r="A7" i="64"/>
  <c r="E6" i="64"/>
  <c r="M40" i="64"/>
  <c r="O28" i="65"/>
  <c r="O40" i="65"/>
  <c r="B25" i="66"/>
  <c r="O28" i="66"/>
  <c r="O37" i="66"/>
  <c r="O34" i="68"/>
  <c r="B40" i="68"/>
  <c r="O16" i="71"/>
  <c r="O25" i="71"/>
  <c r="O31" i="71"/>
  <c r="A40" i="54"/>
  <c r="C52" i="54" s="1"/>
  <c r="E9" i="55"/>
  <c r="E11" i="55"/>
  <c r="F31" i="55"/>
  <c r="M34" i="55"/>
  <c r="E39" i="55"/>
  <c r="E9" i="56"/>
  <c r="E11" i="56"/>
  <c r="F31" i="56"/>
  <c r="F34" i="56"/>
  <c r="F37" i="56"/>
  <c r="F40" i="56"/>
  <c r="E13" i="57"/>
  <c r="K22" i="57"/>
  <c r="K28" i="57"/>
  <c r="E32" i="57"/>
  <c r="K34" i="57"/>
  <c r="M46" i="57" s="1"/>
  <c r="K40" i="57"/>
  <c r="A19" i="58"/>
  <c r="E19" i="58"/>
  <c r="L19" i="58"/>
  <c r="A22" i="58"/>
  <c r="E22" i="58"/>
  <c r="A25" i="58"/>
  <c r="E25" i="58"/>
  <c r="A28" i="58"/>
  <c r="E28" i="58"/>
  <c r="A31" i="58"/>
  <c r="C43" i="58" s="1"/>
  <c r="E31" i="58"/>
  <c r="A34" i="58"/>
  <c r="C46" i="58" s="1"/>
  <c r="E34" i="58"/>
  <c r="A37" i="58"/>
  <c r="C49" i="58" s="1"/>
  <c r="E37" i="58"/>
  <c r="A40" i="58"/>
  <c r="C52" i="58" s="1"/>
  <c r="E40" i="58"/>
  <c r="E9" i="59"/>
  <c r="E11" i="59"/>
  <c r="E9" i="60"/>
  <c r="E11" i="60"/>
  <c r="E9" i="61"/>
  <c r="E11" i="61"/>
  <c r="E9" i="62"/>
  <c r="E11" i="62"/>
  <c r="E12" i="63"/>
  <c r="L13" i="63"/>
  <c r="E14" i="63"/>
  <c r="F18" i="63"/>
  <c r="F21" i="63"/>
  <c r="F23" i="63"/>
  <c r="K19" i="64"/>
  <c r="E23" i="64"/>
  <c r="K25" i="64"/>
  <c r="L28" i="64" s="1"/>
  <c r="E29" i="64"/>
  <c r="K31" i="64"/>
  <c r="E35" i="64"/>
  <c r="K37" i="64"/>
  <c r="E12" i="65"/>
  <c r="L13" i="65"/>
  <c r="E14" i="65"/>
  <c r="F18" i="65"/>
  <c r="F21" i="65"/>
  <c r="F23" i="65"/>
  <c r="E15" i="66"/>
  <c r="L16" i="66"/>
  <c r="E17" i="66"/>
  <c r="M25" i="66"/>
  <c r="F28" i="66"/>
  <c r="E16" i="67"/>
  <c r="A25" i="67"/>
  <c r="E15" i="68"/>
  <c r="L16" i="68"/>
  <c r="E17" i="68"/>
  <c r="M25" i="68"/>
  <c r="F28" i="68"/>
  <c r="A19" i="69"/>
  <c r="E19" i="69"/>
  <c r="L19" i="69"/>
  <c r="A22" i="69"/>
  <c r="E22" i="69"/>
  <c r="A25" i="69"/>
  <c r="E25" i="69"/>
  <c r="A28" i="69"/>
  <c r="E28" i="69"/>
  <c r="A31" i="69"/>
  <c r="C43" i="69" s="1"/>
  <c r="E31" i="69"/>
  <c r="A34" i="69"/>
  <c r="C46" i="69" s="1"/>
  <c r="E34" i="69"/>
  <c r="A37" i="69"/>
  <c r="C49" i="69" s="1"/>
  <c r="E37" i="69"/>
  <c r="A40" i="69"/>
  <c r="C52" i="69" s="1"/>
  <c r="E40" i="69"/>
  <c r="E16" i="70"/>
  <c r="F18" i="70"/>
  <c r="A19" i="70"/>
  <c r="A37" i="70"/>
  <c r="C49" i="70" s="1"/>
  <c r="E15" i="71"/>
  <c r="L16" i="71"/>
  <c r="E17" i="71"/>
  <c r="M19" i="71"/>
  <c r="M25" i="71"/>
  <c r="F28" i="71"/>
  <c r="F31" i="71"/>
  <c r="E31" i="71"/>
  <c r="F34" i="71"/>
  <c r="E34" i="71"/>
  <c r="F37" i="71"/>
  <c r="E37" i="71"/>
  <c r="F40" i="71"/>
  <c r="E40" i="71"/>
  <c r="O13" i="72"/>
  <c r="O31" i="72"/>
  <c r="F28" i="73"/>
  <c r="E16" i="74"/>
  <c r="E15" i="74"/>
  <c r="F18" i="74"/>
  <c r="E18" i="74"/>
  <c r="E19" i="74"/>
  <c r="F20" i="74"/>
  <c r="E20" i="74"/>
  <c r="A22" i="74"/>
  <c r="F24" i="74"/>
  <c r="E24" i="74"/>
  <c r="E25" i="74"/>
  <c r="F26" i="74"/>
  <c r="E26" i="74"/>
  <c r="A28" i="74"/>
  <c r="F30" i="74"/>
  <c r="E30" i="74"/>
  <c r="E31" i="74"/>
  <c r="F32" i="74"/>
  <c r="E32" i="74"/>
  <c r="A34" i="74"/>
  <c r="C46" i="74" s="1"/>
  <c r="F36" i="74"/>
  <c r="E36" i="74"/>
  <c r="E37" i="74"/>
  <c r="F38" i="74"/>
  <c r="E38" i="74"/>
  <c r="A40" i="74"/>
  <c r="C52" i="74" s="1"/>
  <c r="M19" i="75"/>
  <c r="L19" i="75"/>
  <c r="M22" i="75"/>
  <c r="L22" i="75"/>
  <c r="M25" i="75"/>
  <c r="L25" i="75"/>
  <c r="M28" i="75"/>
  <c r="L28" i="75"/>
  <c r="M31" i="75"/>
  <c r="L31" i="75"/>
  <c r="M34" i="75"/>
  <c r="L34" i="75"/>
  <c r="M37" i="75"/>
  <c r="L37" i="75"/>
  <c r="F21" i="77"/>
  <c r="O28" i="77"/>
  <c r="O40" i="77"/>
  <c r="L10" i="78"/>
  <c r="F19" i="81"/>
  <c r="E19" i="81"/>
  <c r="E20" i="81"/>
  <c r="F22" i="81"/>
  <c r="E22" i="81"/>
  <c r="E23" i="81"/>
  <c r="F25" i="81"/>
  <c r="E25" i="81"/>
  <c r="E26" i="81"/>
  <c r="F28" i="81"/>
  <c r="E28" i="81"/>
  <c r="F31" i="81"/>
  <c r="E31" i="81"/>
  <c r="F34" i="81"/>
  <c r="E34" i="81"/>
  <c r="F37" i="81"/>
  <c r="E37" i="81"/>
  <c r="F40" i="81"/>
  <c r="E40" i="81"/>
  <c r="O13" i="82"/>
  <c r="O19" i="82"/>
  <c r="O31" i="82"/>
  <c r="F28" i="83"/>
  <c r="C37" i="83"/>
  <c r="J9" i="86"/>
  <c r="D9" i="86"/>
  <c r="E9" i="86" s="1"/>
  <c r="H9" i="85"/>
  <c r="K10" i="86"/>
  <c r="F27" i="86"/>
  <c r="E27" i="86"/>
  <c r="K28" i="86"/>
  <c r="L31" i="86" s="1"/>
  <c r="D28" i="86"/>
  <c r="H28" i="85"/>
  <c r="J28" i="85" s="1"/>
  <c r="F35" i="86"/>
  <c r="L10" i="87"/>
  <c r="A13" i="90"/>
  <c r="E11" i="90"/>
  <c r="E12" i="90"/>
  <c r="K37" i="90"/>
  <c r="H37" i="85"/>
  <c r="J37" i="85" s="1"/>
  <c r="D37" i="90"/>
  <c r="F21" i="92"/>
  <c r="O28" i="92"/>
  <c r="O40" i="92"/>
  <c r="L10" i="93"/>
  <c r="F27" i="94"/>
  <c r="E27" i="94"/>
  <c r="K28" i="94"/>
  <c r="L31" i="94" s="1"/>
  <c r="D28" i="94"/>
  <c r="E29" i="94" s="1"/>
  <c r="F35" i="94"/>
  <c r="L10" i="95"/>
  <c r="D29" i="97"/>
  <c r="K31" i="97"/>
  <c r="D33" i="97"/>
  <c r="F37" i="97"/>
  <c r="F17" i="98"/>
  <c r="E17" i="98"/>
  <c r="A19" i="98"/>
  <c r="F21" i="98"/>
  <c r="E21" i="98"/>
  <c r="E22" i="98"/>
  <c r="F23" i="98"/>
  <c r="E23" i="98"/>
  <c r="A25" i="98"/>
  <c r="F27" i="98"/>
  <c r="E27" i="98"/>
  <c r="E28" i="98"/>
  <c r="F29" i="98"/>
  <c r="E29" i="98"/>
  <c r="A31" i="98"/>
  <c r="C43" i="98" s="1"/>
  <c r="F33" i="98"/>
  <c r="E33" i="98"/>
  <c r="E34" i="98"/>
  <c r="F35" i="98"/>
  <c r="E35" i="98"/>
  <c r="A37" i="98"/>
  <c r="C49" i="98" s="1"/>
  <c r="F39" i="98"/>
  <c r="E39" i="98"/>
  <c r="E40" i="98"/>
  <c r="F41" i="98"/>
  <c r="E41" i="98"/>
  <c r="A10" i="99"/>
  <c r="B13" i="99" s="1"/>
  <c r="E8" i="99"/>
  <c r="F19" i="99"/>
  <c r="E19" i="99"/>
  <c r="F20" i="99"/>
  <c r="F22" i="99"/>
  <c r="E22" i="99"/>
  <c r="F25" i="99"/>
  <c r="E25" i="99"/>
  <c r="F28" i="99"/>
  <c r="E28" i="99"/>
  <c r="F31" i="99"/>
  <c r="E31" i="99"/>
  <c r="F34" i="99"/>
  <c r="E34" i="99"/>
  <c r="F37" i="99"/>
  <c r="E37" i="99"/>
  <c r="F40" i="99"/>
  <c r="E40" i="99"/>
  <c r="O13" i="100"/>
  <c r="O19" i="100"/>
  <c r="O31" i="100"/>
  <c r="D20" i="101"/>
  <c r="D30" i="101"/>
  <c r="F42" i="101" s="1"/>
  <c r="E34" i="101"/>
  <c r="E11" i="102"/>
  <c r="E18" i="102"/>
  <c r="K19" i="102"/>
  <c r="D19" i="102"/>
  <c r="E20" i="102" s="1"/>
  <c r="H19" i="101"/>
  <c r="M19" i="103"/>
  <c r="L19" i="103"/>
  <c r="M22" i="103"/>
  <c r="L22" i="103"/>
  <c r="M25" i="103"/>
  <c r="L25" i="103"/>
  <c r="M28" i="103"/>
  <c r="L28" i="103"/>
  <c r="M31" i="103"/>
  <c r="L31" i="103"/>
  <c r="M34" i="103"/>
  <c r="L34" i="103"/>
  <c r="M37" i="103"/>
  <c r="L37" i="103"/>
  <c r="M40" i="103"/>
  <c r="L40" i="103"/>
  <c r="M22" i="104"/>
  <c r="L10" i="104"/>
  <c r="B22" i="104"/>
  <c r="O34" i="104"/>
  <c r="J14" i="105"/>
  <c r="D14" i="105"/>
  <c r="C31" i="107"/>
  <c r="F17" i="109"/>
  <c r="C34" i="111"/>
  <c r="B34" i="111"/>
  <c r="C37" i="111"/>
  <c r="B37" i="111"/>
  <c r="A7" i="117"/>
  <c r="E6" i="117"/>
  <c r="A25" i="43"/>
  <c r="A28" i="43"/>
  <c r="A31" i="43"/>
  <c r="C43" i="43" s="1"/>
  <c r="A34" i="43"/>
  <c r="C46" i="43" s="1"/>
  <c r="A37" i="43"/>
  <c r="C49" i="43" s="1"/>
  <c r="A40" i="43"/>
  <c r="C52" i="43" s="1"/>
  <c r="F17" i="45"/>
  <c r="F20" i="45"/>
  <c r="F23" i="45"/>
  <c r="F26" i="45"/>
  <c r="F29" i="45"/>
  <c r="F32" i="45"/>
  <c r="F35" i="45"/>
  <c r="F38" i="45"/>
  <c r="D15" i="47"/>
  <c r="E15" i="47" s="1"/>
  <c r="A19" i="49"/>
  <c r="A22" i="49"/>
  <c r="A25" i="49"/>
  <c r="A28" i="49"/>
  <c r="A31" i="49"/>
  <c r="C43" i="49" s="1"/>
  <c r="A34" i="49"/>
  <c r="C46" i="49" s="1"/>
  <c r="A37" i="49"/>
  <c r="C49" i="49" s="1"/>
  <c r="A40" i="49"/>
  <c r="C52" i="49" s="1"/>
  <c r="J7" i="51"/>
  <c r="J13" i="51"/>
  <c r="F17" i="51"/>
  <c r="F29" i="51"/>
  <c r="J5" i="54"/>
  <c r="J16" i="54"/>
  <c r="E36" i="54"/>
  <c r="D37" i="54"/>
  <c r="E8" i="55"/>
  <c r="A19" i="55"/>
  <c r="E19" i="55"/>
  <c r="L19" i="55"/>
  <c r="A22" i="55"/>
  <c r="E22" i="55"/>
  <c r="L22" i="55"/>
  <c r="A25" i="55"/>
  <c r="E25" i="55"/>
  <c r="L25" i="55"/>
  <c r="A28" i="55"/>
  <c r="E28" i="55"/>
  <c r="L28" i="55"/>
  <c r="E30" i="55"/>
  <c r="B34" i="55"/>
  <c r="F35" i="55"/>
  <c r="E37" i="55"/>
  <c r="E38" i="55"/>
  <c r="L40" i="55"/>
  <c r="E8" i="56"/>
  <c r="A19" i="56"/>
  <c r="E19" i="56"/>
  <c r="L19" i="56"/>
  <c r="A22" i="56"/>
  <c r="E22" i="56"/>
  <c r="L22" i="56"/>
  <c r="A25" i="56"/>
  <c r="E25" i="56"/>
  <c r="L25" i="56"/>
  <c r="A28" i="56"/>
  <c r="E28" i="56"/>
  <c r="L28" i="56"/>
  <c r="E30" i="56"/>
  <c r="L31" i="56"/>
  <c r="E33" i="56"/>
  <c r="E36" i="56"/>
  <c r="E39" i="56"/>
  <c r="E14" i="57"/>
  <c r="D17" i="57"/>
  <c r="D21" i="57"/>
  <c r="D23" i="57"/>
  <c r="F26" i="57"/>
  <c r="D27" i="57"/>
  <c r="D29" i="57"/>
  <c r="E31" i="57"/>
  <c r="N31" i="57"/>
  <c r="O31" i="57" s="1"/>
  <c r="F32" i="57"/>
  <c r="D33" i="57"/>
  <c r="D35" i="57"/>
  <c r="F47" i="57" s="1"/>
  <c r="E37" i="57"/>
  <c r="D39" i="57"/>
  <c r="D41" i="57"/>
  <c r="E17" i="58"/>
  <c r="E18" i="58"/>
  <c r="E20" i="58"/>
  <c r="E21" i="58"/>
  <c r="E23" i="58"/>
  <c r="E24" i="58"/>
  <c r="E26" i="58"/>
  <c r="E27" i="58"/>
  <c r="E29" i="58"/>
  <c r="E30" i="58"/>
  <c r="E32" i="58"/>
  <c r="E33" i="58"/>
  <c r="E35" i="58"/>
  <c r="E36" i="58"/>
  <c r="E38" i="58"/>
  <c r="E39" i="58"/>
  <c r="E41" i="58"/>
  <c r="E8" i="59"/>
  <c r="A19" i="59"/>
  <c r="E19" i="59"/>
  <c r="L19" i="59"/>
  <c r="A22" i="59"/>
  <c r="E22" i="59"/>
  <c r="L22" i="59"/>
  <c r="A25" i="59"/>
  <c r="E25" i="59"/>
  <c r="L25" i="59"/>
  <c r="A28" i="59"/>
  <c r="E28" i="59"/>
  <c r="L28" i="59"/>
  <c r="A31" i="59"/>
  <c r="C43" i="59" s="1"/>
  <c r="E31" i="59"/>
  <c r="L31" i="59"/>
  <c r="A34" i="59"/>
  <c r="C46" i="59" s="1"/>
  <c r="E34" i="59"/>
  <c r="L34" i="59"/>
  <c r="A37" i="59"/>
  <c r="C49" i="59" s="1"/>
  <c r="E37" i="59"/>
  <c r="L37" i="59"/>
  <c r="A40" i="59"/>
  <c r="C52" i="59" s="1"/>
  <c r="E40" i="59"/>
  <c r="L40" i="59"/>
  <c r="E8" i="60"/>
  <c r="A19" i="60"/>
  <c r="E19" i="60"/>
  <c r="L19" i="60"/>
  <c r="A22" i="60"/>
  <c r="E22" i="60"/>
  <c r="L22" i="60"/>
  <c r="A25" i="60"/>
  <c r="E25" i="60"/>
  <c r="L25" i="60"/>
  <c r="A28" i="60"/>
  <c r="E28" i="60"/>
  <c r="L28" i="60"/>
  <c r="A31" i="60"/>
  <c r="C43" i="60" s="1"/>
  <c r="E31" i="60"/>
  <c r="L31" i="60"/>
  <c r="A34" i="60"/>
  <c r="C46" i="60" s="1"/>
  <c r="E34" i="60"/>
  <c r="L34" i="60"/>
  <c r="A37" i="60"/>
  <c r="C49" i="60" s="1"/>
  <c r="E37" i="60"/>
  <c r="L37" i="60"/>
  <c r="A40" i="60"/>
  <c r="C52" i="60" s="1"/>
  <c r="E40" i="60"/>
  <c r="L40" i="60"/>
  <c r="E8" i="61"/>
  <c r="A19" i="61"/>
  <c r="E19" i="61"/>
  <c r="L19" i="61"/>
  <c r="A22" i="61"/>
  <c r="E22" i="61"/>
  <c r="L22" i="61"/>
  <c r="A25" i="61"/>
  <c r="E25" i="61"/>
  <c r="L25" i="61"/>
  <c r="A28" i="61"/>
  <c r="E28" i="61"/>
  <c r="L28" i="61"/>
  <c r="A31" i="61"/>
  <c r="C43" i="61" s="1"/>
  <c r="E31" i="61"/>
  <c r="L31" i="61"/>
  <c r="A34" i="61"/>
  <c r="C46" i="61" s="1"/>
  <c r="E34" i="61"/>
  <c r="L34" i="61"/>
  <c r="A37" i="61"/>
  <c r="C49" i="61" s="1"/>
  <c r="E37" i="61"/>
  <c r="L37" i="61"/>
  <c r="A40" i="61"/>
  <c r="C52" i="61" s="1"/>
  <c r="E40" i="61"/>
  <c r="L40" i="61"/>
  <c r="E8" i="62"/>
  <c r="A19" i="62"/>
  <c r="E19" i="62"/>
  <c r="L19" i="62"/>
  <c r="A22" i="62"/>
  <c r="E22" i="62"/>
  <c r="L22" i="62"/>
  <c r="A25" i="62"/>
  <c r="E25" i="62"/>
  <c r="L25" i="62"/>
  <c r="A28" i="62"/>
  <c r="E28" i="62"/>
  <c r="L28" i="62"/>
  <c r="A31" i="62"/>
  <c r="C43" i="62" s="1"/>
  <c r="E31" i="62"/>
  <c r="L31" i="62"/>
  <c r="A34" i="62"/>
  <c r="C46" i="62" s="1"/>
  <c r="E34" i="62"/>
  <c r="L34" i="62"/>
  <c r="A37" i="62"/>
  <c r="C49" i="62" s="1"/>
  <c r="E37" i="62"/>
  <c r="L37" i="62"/>
  <c r="A40" i="62"/>
  <c r="C52" i="62" s="1"/>
  <c r="E40" i="62"/>
  <c r="L40" i="62"/>
  <c r="E11" i="63"/>
  <c r="J7" i="64"/>
  <c r="J13" i="64"/>
  <c r="N13" i="64" s="1"/>
  <c r="F17" i="64"/>
  <c r="D18" i="64"/>
  <c r="D20" i="64"/>
  <c r="F23" i="64"/>
  <c r="D24" i="64"/>
  <c r="D26" i="64"/>
  <c r="E28" i="64"/>
  <c r="F29" i="64"/>
  <c r="D30" i="64"/>
  <c r="D32" i="64"/>
  <c r="F44" i="64" s="1"/>
  <c r="E34" i="64"/>
  <c r="F35" i="64"/>
  <c r="D36" i="64"/>
  <c r="F48" i="64" s="1"/>
  <c r="D38" i="64"/>
  <c r="F50" i="64" s="1"/>
  <c r="E11" i="65"/>
  <c r="A16" i="65"/>
  <c r="B16" i="65" s="1"/>
  <c r="E14" i="66"/>
  <c r="F17" i="66"/>
  <c r="F18" i="66"/>
  <c r="F20" i="66"/>
  <c r="F23" i="66"/>
  <c r="F26" i="66"/>
  <c r="F29" i="66"/>
  <c r="F32" i="66"/>
  <c r="F35" i="66"/>
  <c r="F38" i="66"/>
  <c r="D10" i="67"/>
  <c r="J10" i="67"/>
  <c r="E17" i="67"/>
  <c r="D22" i="67"/>
  <c r="E23" i="67" s="1"/>
  <c r="E27" i="67"/>
  <c r="D28" i="67"/>
  <c r="E29" i="67" s="1"/>
  <c r="D34" i="67"/>
  <c r="D40" i="67"/>
  <c r="F52" i="67" s="1"/>
  <c r="E14" i="68"/>
  <c r="F17" i="68"/>
  <c r="F20" i="68"/>
  <c r="F23" i="68"/>
  <c r="F26" i="68"/>
  <c r="F29" i="68"/>
  <c r="F32" i="68"/>
  <c r="F35" i="68"/>
  <c r="F38" i="68"/>
  <c r="E15" i="69"/>
  <c r="E17" i="69"/>
  <c r="E18" i="69"/>
  <c r="E20" i="69"/>
  <c r="E21" i="69"/>
  <c r="E23" i="69"/>
  <c r="E24" i="69"/>
  <c r="E26" i="69"/>
  <c r="E27" i="69"/>
  <c r="E29" i="69"/>
  <c r="E30" i="69"/>
  <c r="E32" i="69"/>
  <c r="E33" i="69"/>
  <c r="E35" i="69"/>
  <c r="E36" i="69"/>
  <c r="E38" i="69"/>
  <c r="E39" i="69"/>
  <c r="E41" i="69"/>
  <c r="D8" i="70"/>
  <c r="D10" i="70"/>
  <c r="J10" i="70"/>
  <c r="E17" i="70"/>
  <c r="D22" i="70"/>
  <c r="E23" i="70" s="1"/>
  <c r="K25" i="70"/>
  <c r="E27" i="70"/>
  <c r="D28" i="70"/>
  <c r="K31" i="70"/>
  <c r="D34" i="70"/>
  <c r="K37" i="70"/>
  <c r="M49" i="70" s="1"/>
  <c r="E39" i="70"/>
  <c r="D40" i="70"/>
  <c r="F52" i="70" s="1"/>
  <c r="E12" i="71"/>
  <c r="E14" i="71"/>
  <c r="F17" i="71"/>
  <c r="F18" i="71"/>
  <c r="F20" i="71"/>
  <c r="F21" i="71"/>
  <c r="F23" i="71"/>
  <c r="F26" i="71"/>
  <c r="F29" i="71"/>
  <c r="N34" i="71"/>
  <c r="O34" i="71" s="1"/>
  <c r="N37" i="71"/>
  <c r="N40" i="71"/>
  <c r="O43" i="71" s="1"/>
  <c r="E10" i="72"/>
  <c r="E9" i="72"/>
  <c r="E14" i="72"/>
  <c r="O16" i="72"/>
  <c r="F19" i="72"/>
  <c r="F21" i="72"/>
  <c r="F23" i="72"/>
  <c r="L10" i="73"/>
  <c r="E17" i="73"/>
  <c r="N7" i="74"/>
  <c r="O10" i="74" s="1"/>
  <c r="B13" i="74"/>
  <c r="O28" i="74"/>
  <c r="O34" i="74"/>
  <c r="O40" i="74"/>
  <c r="B16" i="75"/>
  <c r="F18" i="76"/>
  <c r="M19" i="76"/>
  <c r="L19" i="76"/>
  <c r="F21" i="76"/>
  <c r="M22" i="76"/>
  <c r="L22" i="76"/>
  <c r="M25" i="76"/>
  <c r="L25" i="76"/>
  <c r="M28" i="76"/>
  <c r="L28" i="76"/>
  <c r="M31" i="76"/>
  <c r="L31" i="76"/>
  <c r="M34" i="76"/>
  <c r="L34" i="76"/>
  <c r="M37" i="76"/>
  <c r="L37" i="76"/>
  <c r="M40" i="76"/>
  <c r="L40" i="76"/>
  <c r="F18" i="77"/>
  <c r="M22" i="77"/>
  <c r="O19" i="78"/>
  <c r="O25" i="78"/>
  <c r="O28" i="78"/>
  <c r="O31" i="78"/>
  <c r="O34" i="78"/>
  <c r="O37" i="78"/>
  <c r="O40" i="78"/>
  <c r="E6" i="79"/>
  <c r="N13" i="79"/>
  <c r="O13" i="79" s="1"/>
  <c r="A16" i="79"/>
  <c r="B16" i="79" s="1"/>
  <c r="F17" i="79"/>
  <c r="E17" i="79"/>
  <c r="A19" i="79"/>
  <c r="F21" i="79"/>
  <c r="E21" i="79"/>
  <c r="E22" i="79"/>
  <c r="F23" i="79"/>
  <c r="E23" i="79"/>
  <c r="A25" i="79"/>
  <c r="F27" i="79"/>
  <c r="E27" i="79"/>
  <c r="E28" i="79"/>
  <c r="F29" i="79"/>
  <c r="E29" i="79"/>
  <c r="A31" i="79"/>
  <c r="C43" i="79" s="1"/>
  <c r="F33" i="79"/>
  <c r="E33" i="79"/>
  <c r="E34" i="79"/>
  <c r="F35" i="79"/>
  <c r="E35" i="79"/>
  <c r="A37" i="79"/>
  <c r="C49" i="79" s="1"/>
  <c r="F39" i="79"/>
  <c r="E39" i="79"/>
  <c r="E40" i="79"/>
  <c r="F41" i="79"/>
  <c r="E41" i="79"/>
  <c r="A10" i="80"/>
  <c r="B10" i="80" s="1"/>
  <c r="E8" i="80"/>
  <c r="N16" i="80"/>
  <c r="O16" i="80" s="1"/>
  <c r="F19" i="80"/>
  <c r="E19" i="80"/>
  <c r="F20" i="80"/>
  <c r="F22" i="80"/>
  <c r="E22" i="80"/>
  <c r="F25" i="80"/>
  <c r="E25" i="80"/>
  <c r="F28" i="80"/>
  <c r="E28" i="80"/>
  <c r="F31" i="80"/>
  <c r="E31" i="80"/>
  <c r="F34" i="80"/>
  <c r="E34" i="80"/>
  <c r="F37" i="80"/>
  <c r="E37" i="80"/>
  <c r="F40" i="80"/>
  <c r="E40" i="80"/>
  <c r="N19" i="81"/>
  <c r="O19" i="81" s="1"/>
  <c r="N22" i="81"/>
  <c r="N25" i="81"/>
  <c r="N28" i="81"/>
  <c r="N31" i="81"/>
  <c r="N34" i="81"/>
  <c r="N37" i="81"/>
  <c r="N40" i="81"/>
  <c r="O43" i="81" s="1"/>
  <c r="E10" i="82"/>
  <c r="E9" i="82"/>
  <c r="E14" i="82"/>
  <c r="F19" i="82"/>
  <c r="F21" i="82"/>
  <c r="F23" i="82"/>
  <c r="L10" i="83"/>
  <c r="E17" i="83"/>
  <c r="D17" i="85"/>
  <c r="D21" i="85"/>
  <c r="D33" i="85"/>
  <c r="F45" i="85" s="1"/>
  <c r="E16" i="86"/>
  <c r="F17" i="86"/>
  <c r="K34" i="86"/>
  <c r="M46" i="86" s="1"/>
  <c r="D34" i="86"/>
  <c r="H34" i="85"/>
  <c r="J34" i="85" s="1"/>
  <c r="O19" i="87"/>
  <c r="O22" i="87"/>
  <c r="O25" i="87"/>
  <c r="O28" i="87"/>
  <c r="O31" i="87"/>
  <c r="O34" i="87"/>
  <c r="O37" i="87"/>
  <c r="O40" i="87"/>
  <c r="E6" i="88"/>
  <c r="N13" i="88"/>
  <c r="O13" i="88" s="1"/>
  <c r="A16" i="88"/>
  <c r="B16" i="88" s="1"/>
  <c r="F17" i="88"/>
  <c r="E17" i="88"/>
  <c r="A19" i="88"/>
  <c r="F21" i="88"/>
  <c r="E21" i="88"/>
  <c r="E22" i="88"/>
  <c r="F23" i="88"/>
  <c r="E23" i="88"/>
  <c r="A25" i="88"/>
  <c r="F27" i="88"/>
  <c r="E27" i="88"/>
  <c r="E28" i="88"/>
  <c r="F29" i="88"/>
  <c r="E29" i="88"/>
  <c r="A31" i="88"/>
  <c r="C43" i="88" s="1"/>
  <c r="F33" i="88"/>
  <c r="E33" i="88"/>
  <c r="E34" i="88"/>
  <c r="F35" i="88"/>
  <c r="E35" i="88"/>
  <c r="A37" i="88"/>
  <c r="C49" i="88" s="1"/>
  <c r="F39" i="88"/>
  <c r="E39" i="88"/>
  <c r="E40" i="88"/>
  <c r="F41" i="88"/>
  <c r="E41" i="88"/>
  <c r="A10" i="89"/>
  <c r="B10" i="89" s="1"/>
  <c r="E8" i="89"/>
  <c r="F19" i="89"/>
  <c r="E19" i="89"/>
  <c r="F20" i="89"/>
  <c r="F22" i="89"/>
  <c r="E22" i="89"/>
  <c r="F25" i="89"/>
  <c r="E25" i="89"/>
  <c r="F28" i="89"/>
  <c r="E28" i="89"/>
  <c r="F31" i="89"/>
  <c r="E31" i="89"/>
  <c r="F34" i="89"/>
  <c r="E34" i="89"/>
  <c r="F37" i="89"/>
  <c r="E37" i="89"/>
  <c r="F40" i="89"/>
  <c r="E40" i="89"/>
  <c r="K7" i="90"/>
  <c r="L10" i="90" s="1"/>
  <c r="N10" i="90"/>
  <c r="J12" i="90"/>
  <c r="N13" i="90" s="1"/>
  <c r="K19" i="90"/>
  <c r="L22" i="90" s="1"/>
  <c r="H19" i="85"/>
  <c r="J19" i="85" s="1"/>
  <c r="D19" i="90"/>
  <c r="E20" i="90" s="1"/>
  <c r="E33" i="90"/>
  <c r="E11" i="91"/>
  <c r="M19" i="91"/>
  <c r="L19" i="91"/>
  <c r="M22" i="91"/>
  <c r="L22" i="91"/>
  <c r="M25" i="91"/>
  <c r="L25" i="91"/>
  <c r="M28" i="91"/>
  <c r="L28" i="91"/>
  <c r="M31" i="91"/>
  <c r="L31" i="91"/>
  <c r="M34" i="91"/>
  <c r="L34" i="91"/>
  <c r="M37" i="91"/>
  <c r="L37" i="91"/>
  <c r="M40" i="91"/>
  <c r="L40" i="91"/>
  <c r="F18" i="92"/>
  <c r="M22" i="92"/>
  <c r="O22" i="93"/>
  <c r="O25" i="93"/>
  <c r="O28" i="93"/>
  <c r="O31" i="93"/>
  <c r="O34" i="93"/>
  <c r="O37" i="93"/>
  <c r="O40" i="93"/>
  <c r="J8" i="94"/>
  <c r="K13" i="94"/>
  <c r="J13" i="94"/>
  <c r="D13" i="94"/>
  <c r="F25" i="94" s="1"/>
  <c r="E16" i="94"/>
  <c r="E24" i="94"/>
  <c r="K34" i="94"/>
  <c r="M46" i="94" s="1"/>
  <c r="D34" i="94"/>
  <c r="F46" i="94" s="1"/>
  <c r="O19" i="95"/>
  <c r="O25" i="95"/>
  <c r="O28" i="95"/>
  <c r="O31" i="95"/>
  <c r="O34" i="95"/>
  <c r="O37" i="95"/>
  <c r="O40" i="95"/>
  <c r="E6" i="96"/>
  <c r="N13" i="96"/>
  <c r="A16" i="96"/>
  <c r="B16" i="96" s="1"/>
  <c r="F17" i="96"/>
  <c r="E17" i="96"/>
  <c r="A19" i="96"/>
  <c r="F21" i="96"/>
  <c r="E21" i="96"/>
  <c r="E22" i="96"/>
  <c r="F23" i="96"/>
  <c r="E23" i="96"/>
  <c r="A25" i="96"/>
  <c r="F27" i="96"/>
  <c r="E27" i="96"/>
  <c r="E28" i="96"/>
  <c r="F29" i="96"/>
  <c r="E29" i="96"/>
  <c r="A31" i="96"/>
  <c r="C43" i="96" s="1"/>
  <c r="F33" i="96"/>
  <c r="E33" i="96"/>
  <c r="E34" i="96"/>
  <c r="F35" i="96"/>
  <c r="E35" i="96"/>
  <c r="A37" i="96"/>
  <c r="C49" i="96" s="1"/>
  <c r="F39" i="96"/>
  <c r="E39" i="96"/>
  <c r="E40" i="96"/>
  <c r="F41" i="96"/>
  <c r="E41" i="96"/>
  <c r="F19" i="97"/>
  <c r="E19" i="97"/>
  <c r="F24" i="97"/>
  <c r="D35" i="97"/>
  <c r="F47" i="97" s="1"/>
  <c r="K37" i="97"/>
  <c r="M49" i="97" s="1"/>
  <c r="E38" i="97"/>
  <c r="D39" i="97"/>
  <c r="F51" i="97" s="1"/>
  <c r="K40" i="97"/>
  <c r="M52" i="97" s="1"/>
  <c r="E16" i="98"/>
  <c r="L19" i="98"/>
  <c r="O25" i="98"/>
  <c r="O31" i="98"/>
  <c r="O37" i="98"/>
  <c r="N19" i="99"/>
  <c r="O19" i="99" s="1"/>
  <c r="N22" i="99"/>
  <c r="N25" i="99"/>
  <c r="N28" i="99"/>
  <c r="N31" i="99"/>
  <c r="N34" i="99"/>
  <c r="N37" i="99"/>
  <c r="N40" i="99"/>
  <c r="O43" i="99" s="1"/>
  <c r="E14" i="100"/>
  <c r="F19" i="100"/>
  <c r="F21" i="100"/>
  <c r="F23" i="100"/>
  <c r="J12" i="101"/>
  <c r="D12" i="101"/>
  <c r="E13" i="101" s="1"/>
  <c r="D36" i="101"/>
  <c r="F48" i="101" s="1"/>
  <c r="J6" i="102"/>
  <c r="D6" i="102"/>
  <c r="E6" i="102" s="1"/>
  <c r="H6" i="101"/>
  <c r="J15" i="102"/>
  <c r="D15" i="102"/>
  <c r="E16" i="102" s="1"/>
  <c r="H15" i="101"/>
  <c r="K16" i="102"/>
  <c r="L16" i="102" s="1"/>
  <c r="J18" i="102"/>
  <c r="K25" i="102"/>
  <c r="D25" i="102"/>
  <c r="H25" i="101"/>
  <c r="E39" i="102"/>
  <c r="B16" i="103"/>
  <c r="A7" i="104"/>
  <c r="F19" i="104"/>
  <c r="E7" i="104"/>
  <c r="A10" i="104"/>
  <c r="A13" i="104"/>
  <c r="E11" i="104"/>
  <c r="L13" i="104"/>
  <c r="F18" i="104"/>
  <c r="J9" i="105"/>
  <c r="N10" i="105" s="1"/>
  <c r="J13" i="105"/>
  <c r="E11" i="51"/>
  <c r="E8" i="52"/>
  <c r="A19" i="52"/>
  <c r="E19" i="52"/>
  <c r="L19" i="52"/>
  <c r="A22" i="52"/>
  <c r="E22" i="52"/>
  <c r="L22" i="52"/>
  <c r="A25" i="52"/>
  <c r="E25" i="52"/>
  <c r="L25" i="52"/>
  <c r="A28" i="52"/>
  <c r="C40" i="52" s="1"/>
  <c r="E28" i="52"/>
  <c r="L28" i="52"/>
  <c r="E30" i="52"/>
  <c r="L31" i="52"/>
  <c r="E33" i="52"/>
  <c r="E36" i="52"/>
  <c r="E39" i="52"/>
  <c r="E8" i="53"/>
  <c r="A19" i="53"/>
  <c r="C31" i="53" s="1"/>
  <c r="E19" i="53"/>
  <c r="L19" i="53"/>
  <c r="A22" i="53"/>
  <c r="C34" i="53" s="1"/>
  <c r="E22" i="53"/>
  <c r="L22" i="53"/>
  <c r="A25" i="53"/>
  <c r="C37" i="53" s="1"/>
  <c r="E25" i="53"/>
  <c r="L25" i="53"/>
  <c r="A28" i="53"/>
  <c r="E28" i="53"/>
  <c r="L28" i="53"/>
  <c r="E30" i="53"/>
  <c r="L31" i="53"/>
  <c r="E33" i="53"/>
  <c r="E36" i="53"/>
  <c r="E39" i="53"/>
  <c r="E14" i="54"/>
  <c r="N37" i="54"/>
  <c r="E15" i="55"/>
  <c r="E17" i="55"/>
  <c r="E18" i="55"/>
  <c r="E20" i="55"/>
  <c r="E21" i="55"/>
  <c r="E23" i="55"/>
  <c r="E24" i="55"/>
  <c r="E26" i="55"/>
  <c r="E27" i="55"/>
  <c r="E29" i="55"/>
  <c r="L31" i="55"/>
  <c r="E33" i="55"/>
  <c r="F38" i="55"/>
  <c r="E40" i="55"/>
  <c r="E41" i="55"/>
  <c r="E15" i="56"/>
  <c r="E17" i="56"/>
  <c r="E18" i="56"/>
  <c r="M19" i="56"/>
  <c r="E20" i="56"/>
  <c r="E21" i="56"/>
  <c r="M22" i="56"/>
  <c r="E23" i="56"/>
  <c r="E24" i="56"/>
  <c r="M25" i="56"/>
  <c r="E26" i="56"/>
  <c r="E27" i="56"/>
  <c r="M28" i="56"/>
  <c r="E29" i="56"/>
  <c r="E32" i="56"/>
  <c r="E35" i="56"/>
  <c r="E38" i="56"/>
  <c r="E41" i="56"/>
  <c r="D8" i="57"/>
  <c r="D10" i="57"/>
  <c r="J10" i="57"/>
  <c r="N10" i="57" s="1"/>
  <c r="E14" i="58"/>
  <c r="E15" i="59"/>
  <c r="E17" i="59"/>
  <c r="E18" i="59"/>
  <c r="E20" i="59"/>
  <c r="E21" i="59"/>
  <c r="E23" i="59"/>
  <c r="E24" i="59"/>
  <c r="E26" i="59"/>
  <c r="E27" i="59"/>
  <c r="E29" i="59"/>
  <c r="E30" i="59"/>
  <c r="E32" i="59"/>
  <c r="E33" i="59"/>
  <c r="E35" i="59"/>
  <c r="E36" i="59"/>
  <c r="E38" i="59"/>
  <c r="E39" i="59"/>
  <c r="E41" i="59"/>
  <c r="E17" i="60"/>
  <c r="E18" i="60"/>
  <c r="E20" i="60"/>
  <c r="E21" i="60"/>
  <c r="E23" i="60"/>
  <c r="E24" i="60"/>
  <c r="E26" i="60"/>
  <c r="E27" i="60"/>
  <c r="E29" i="60"/>
  <c r="E30" i="60"/>
  <c r="E32" i="60"/>
  <c r="E33" i="60"/>
  <c r="E35" i="60"/>
  <c r="E36" i="60"/>
  <c r="E38" i="60"/>
  <c r="E39" i="60"/>
  <c r="E41" i="60"/>
  <c r="E17" i="61"/>
  <c r="E18" i="61"/>
  <c r="E20" i="61"/>
  <c r="E21" i="61"/>
  <c r="E23" i="61"/>
  <c r="E24" i="61"/>
  <c r="E26" i="61"/>
  <c r="E27" i="61"/>
  <c r="E29" i="61"/>
  <c r="E30" i="61"/>
  <c r="E32" i="61"/>
  <c r="E33" i="61"/>
  <c r="E35" i="61"/>
  <c r="E36" i="61"/>
  <c r="E38" i="61"/>
  <c r="E39" i="61"/>
  <c r="E41" i="61"/>
  <c r="E17" i="62"/>
  <c r="E18" i="62"/>
  <c r="E20" i="62"/>
  <c r="E21" i="62"/>
  <c r="E23" i="62"/>
  <c r="E24" i="62"/>
  <c r="E26" i="62"/>
  <c r="E27" i="62"/>
  <c r="E29" i="62"/>
  <c r="E30" i="62"/>
  <c r="E32" i="62"/>
  <c r="E33" i="62"/>
  <c r="E35" i="62"/>
  <c r="E36" i="62"/>
  <c r="E38" i="62"/>
  <c r="E39" i="62"/>
  <c r="E41" i="62"/>
  <c r="E8" i="63"/>
  <c r="A19" i="63"/>
  <c r="E19" i="63"/>
  <c r="L19" i="63"/>
  <c r="A22" i="63"/>
  <c r="E22" i="63"/>
  <c r="L22" i="63"/>
  <c r="A25" i="63"/>
  <c r="E25" i="63"/>
  <c r="L25" i="63"/>
  <c r="A28" i="63"/>
  <c r="E28" i="63"/>
  <c r="L28" i="63"/>
  <c r="A31" i="63"/>
  <c r="C43" i="63" s="1"/>
  <c r="E31" i="63"/>
  <c r="L31" i="63"/>
  <c r="A34" i="63"/>
  <c r="C46" i="63" s="1"/>
  <c r="E34" i="63"/>
  <c r="L34" i="63"/>
  <c r="A37" i="63"/>
  <c r="C49" i="63" s="1"/>
  <c r="E37" i="63"/>
  <c r="L37" i="63"/>
  <c r="A40" i="63"/>
  <c r="C52" i="63" s="1"/>
  <c r="E40" i="63"/>
  <c r="L40" i="63"/>
  <c r="J5" i="64"/>
  <c r="D12" i="64"/>
  <c r="E12" i="64" s="1"/>
  <c r="D14" i="64"/>
  <c r="D16" i="64"/>
  <c r="F28" i="64" s="1"/>
  <c r="J16" i="64"/>
  <c r="E8" i="65"/>
  <c r="A19" i="65"/>
  <c r="E19" i="65"/>
  <c r="L19" i="65"/>
  <c r="A22" i="65"/>
  <c r="E22" i="65"/>
  <c r="L22" i="65"/>
  <c r="A25" i="65"/>
  <c r="E25" i="65"/>
  <c r="L25" i="65"/>
  <c r="A28" i="65"/>
  <c r="E28" i="65"/>
  <c r="L28" i="65"/>
  <c r="A31" i="65"/>
  <c r="E31" i="65"/>
  <c r="L31" i="65"/>
  <c r="A34" i="65"/>
  <c r="C46" i="65" s="1"/>
  <c r="E34" i="65"/>
  <c r="L34" i="65"/>
  <c r="A37" i="65"/>
  <c r="C49" i="65" s="1"/>
  <c r="E37" i="65"/>
  <c r="L37" i="65"/>
  <c r="A40" i="65"/>
  <c r="C52" i="65" s="1"/>
  <c r="E40" i="65"/>
  <c r="L40" i="65"/>
  <c r="E11" i="66"/>
  <c r="D7" i="67"/>
  <c r="E7" i="67" s="1"/>
  <c r="J7" i="67"/>
  <c r="D9" i="67"/>
  <c r="D11" i="67"/>
  <c r="F23" i="67" s="1"/>
  <c r="D13" i="67"/>
  <c r="F25" i="67" s="1"/>
  <c r="J13" i="67"/>
  <c r="N34" i="67"/>
  <c r="E11" i="68"/>
  <c r="E14" i="69"/>
  <c r="D7" i="70"/>
  <c r="E7" i="70" s="1"/>
  <c r="J7" i="70"/>
  <c r="D9" i="70"/>
  <c r="D11" i="70"/>
  <c r="F23" i="70" s="1"/>
  <c r="D13" i="70"/>
  <c r="J13" i="70"/>
  <c r="N13" i="70" s="1"/>
  <c r="N22" i="70"/>
  <c r="E9" i="71"/>
  <c r="E11" i="71"/>
  <c r="E13" i="71"/>
  <c r="M31" i="71"/>
  <c r="L31" i="71"/>
  <c r="F33" i="71"/>
  <c r="M34" i="71"/>
  <c r="L34" i="71"/>
  <c r="F36" i="71"/>
  <c r="M37" i="71"/>
  <c r="L37" i="71"/>
  <c r="F39" i="71"/>
  <c r="M40" i="71"/>
  <c r="L40" i="71"/>
  <c r="M22" i="72"/>
  <c r="B10" i="73"/>
  <c r="O22" i="73"/>
  <c r="O25" i="73"/>
  <c r="O28" i="73"/>
  <c r="O31" i="73"/>
  <c r="O34" i="73"/>
  <c r="B34" i="73"/>
  <c r="O37" i="73"/>
  <c r="B37" i="73"/>
  <c r="O40" i="73"/>
  <c r="E6" i="74"/>
  <c r="A16" i="74"/>
  <c r="B16" i="74" s="1"/>
  <c r="F17" i="74"/>
  <c r="E17" i="74"/>
  <c r="A19" i="74"/>
  <c r="F21" i="74"/>
  <c r="E21" i="74"/>
  <c r="E22" i="74"/>
  <c r="F23" i="74"/>
  <c r="E23" i="74"/>
  <c r="A25" i="74"/>
  <c r="F27" i="74"/>
  <c r="E27" i="74"/>
  <c r="E28" i="74"/>
  <c r="F29" i="74"/>
  <c r="E29" i="74"/>
  <c r="A31" i="74"/>
  <c r="C43" i="74" s="1"/>
  <c r="F33" i="74"/>
  <c r="E33" i="74"/>
  <c r="E34" i="74"/>
  <c r="F35" i="74"/>
  <c r="E35" i="74"/>
  <c r="A37" i="74"/>
  <c r="C49" i="74" s="1"/>
  <c r="F39" i="74"/>
  <c r="E39" i="74"/>
  <c r="E40" i="74"/>
  <c r="F41" i="74"/>
  <c r="E41" i="74"/>
  <c r="A10" i="75"/>
  <c r="B10" i="75" s="1"/>
  <c r="E8" i="75"/>
  <c r="F19" i="75"/>
  <c r="E19" i="75"/>
  <c r="F20" i="75"/>
  <c r="F22" i="75"/>
  <c r="E22" i="75"/>
  <c r="F25" i="75"/>
  <c r="E25" i="75"/>
  <c r="F28" i="75"/>
  <c r="E28" i="75"/>
  <c r="A7" i="77"/>
  <c r="E7" i="77"/>
  <c r="A10" i="77"/>
  <c r="A13" i="77"/>
  <c r="B16" i="77" s="1"/>
  <c r="E11" i="77"/>
  <c r="F25" i="77"/>
  <c r="N10" i="78"/>
  <c r="O10" i="78" s="1"/>
  <c r="A13" i="78"/>
  <c r="A16" i="78"/>
  <c r="E14" i="78"/>
  <c r="F24" i="78"/>
  <c r="L19" i="79"/>
  <c r="O25" i="79"/>
  <c r="O31" i="79"/>
  <c r="O37" i="79"/>
  <c r="N19" i="80"/>
  <c r="N22" i="80"/>
  <c r="N25" i="80"/>
  <c r="N28" i="80"/>
  <c r="N31" i="80"/>
  <c r="N34" i="80"/>
  <c r="N37" i="80"/>
  <c r="N40" i="80"/>
  <c r="O43" i="80" s="1"/>
  <c r="F18" i="81"/>
  <c r="E6" i="81"/>
  <c r="F21" i="81"/>
  <c r="E9" i="81"/>
  <c r="M19" i="81"/>
  <c r="L19" i="81"/>
  <c r="M22" i="81"/>
  <c r="L22" i="81"/>
  <c r="M25" i="81"/>
  <c r="L25" i="81"/>
  <c r="M28" i="81"/>
  <c r="L28" i="81"/>
  <c r="M31" i="81"/>
  <c r="L31" i="81"/>
  <c r="M34" i="81"/>
  <c r="L34" i="81"/>
  <c r="M37" i="81"/>
  <c r="L37" i="81"/>
  <c r="M40" i="81"/>
  <c r="L40" i="81"/>
  <c r="M22" i="82"/>
  <c r="B10" i="83"/>
  <c r="O25" i="83"/>
  <c r="O28" i="83"/>
  <c r="O31" i="83"/>
  <c r="B31" i="83"/>
  <c r="O34" i="83"/>
  <c r="B34" i="83"/>
  <c r="O37" i="83"/>
  <c r="B37" i="83"/>
  <c r="O40" i="83"/>
  <c r="B40" i="83"/>
  <c r="K7" i="86"/>
  <c r="J7" i="86"/>
  <c r="N7" i="86" s="1"/>
  <c r="D7" i="86"/>
  <c r="E7" i="86" s="1"/>
  <c r="H7" i="85"/>
  <c r="K13" i="86"/>
  <c r="J13" i="86"/>
  <c r="D13" i="86"/>
  <c r="H13" i="85"/>
  <c r="E30" i="86"/>
  <c r="F39" i="86"/>
  <c r="K40" i="86"/>
  <c r="M52" i="86" s="1"/>
  <c r="D40" i="86"/>
  <c r="F52" i="86" s="1"/>
  <c r="H40" i="85"/>
  <c r="J40" i="85" s="1"/>
  <c r="N10" i="87"/>
  <c r="O10" i="87" s="1"/>
  <c r="A13" i="87"/>
  <c r="B13" i="87" s="1"/>
  <c r="A16" i="87"/>
  <c r="C28" i="87" s="1"/>
  <c r="E14" i="87"/>
  <c r="F24" i="87"/>
  <c r="O19" i="88"/>
  <c r="L19" i="88"/>
  <c r="O25" i="88"/>
  <c r="O31" i="88"/>
  <c r="O37" i="88"/>
  <c r="N19" i="89"/>
  <c r="N25" i="89"/>
  <c r="N31" i="89"/>
  <c r="O31" i="89" s="1"/>
  <c r="N34" i="89"/>
  <c r="N37" i="89"/>
  <c r="N40" i="89"/>
  <c r="O43" i="89" s="1"/>
  <c r="H6" i="85"/>
  <c r="J6" i="90"/>
  <c r="D6" i="90"/>
  <c r="E6" i="90" s="1"/>
  <c r="H15" i="85"/>
  <c r="J15" i="90"/>
  <c r="D15" i="90"/>
  <c r="K16" i="90"/>
  <c r="L16" i="90" s="1"/>
  <c r="F17" i="90"/>
  <c r="M22" i="90"/>
  <c r="F24" i="90"/>
  <c r="K25" i="90"/>
  <c r="H25" i="85"/>
  <c r="J25" i="85" s="1"/>
  <c r="D25" i="90"/>
  <c r="F32" i="90"/>
  <c r="B16" i="91"/>
  <c r="A7" i="92"/>
  <c r="E7" i="92"/>
  <c r="A10" i="92"/>
  <c r="A13" i="92"/>
  <c r="B16" i="92" s="1"/>
  <c r="E11" i="92"/>
  <c r="F25" i="92"/>
  <c r="N10" i="93"/>
  <c r="A13" i="93"/>
  <c r="A16" i="93"/>
  <c r="E14" i="93"/>
  <c r="F24" i="93"/>
  <c r="K7" i="94"/>
  <c r="J7" i="94"/>
  <c r="D7" i="94"/>
  <c r="E7" i="94" s="1"/>
  <c r="J11" i="94"/>
  <c r="D11" i="94"/>
  <c r="F23" i="94" s="1"/>
  <c r="K40" i="94"/>
  <c r="M52" i="94" s="1"/>
  <c r="D40" i="94"/>
  <c r="F52" i="94" s="1"/>
  <c r="N10" i="95"/>
  <c r="A13" i="95"/>
  <c r="B13" i="95" s="1"/>
  <c r="A16" i="95"/>
  <c r="C28" i="95" s="1"/>
  <c r="E14" i="95"/>
  <c r="F24" i="95"/>
  <c r="B10" i="96"/>
  <c r="L19" i="96"/>
  <c r="O25" i="96"/>
  <c r="O31" i="96"/>
  <c r="O37" i="96"/>
  <c r="N7" i="97"/>
  <c r="K10" i="97"/>
  <c r="L10" i="97" s="1"/>
  <c r="J10" i="97"/>
  <c r="D10" i="97"/>
  <c r="A16" i="97"/>
  <c r="B16" i="97" s="1"/>
  <c r="E14" i="97"/>
  <c r="E15" i="97"/>
  <c r="J17" i="97"/>
  <c r="D17" i="97"/>
  <c r="K19" i="97"/>
  <c r="D21" i="97"/>
  <c r="F25" i="97"/>
  <c r="E25" i="97"/>
  <c r="F18" i="98"/>
  <c r="E18" i="98"/>
  <c r="E19" i="98"/>
  <c r="F20" i="98"/>
  <c r="E20" i="98"/>
  <c r="A22" i="98"/>
  <c r="F24" i="98"/>
  <c r="E24" i="98"/>
  <c r="E25" i="98"/>
  <c r="F26" i="98"/>
  <c r="E26" i="98"/>
  <c r="A28" i="98"/>
  <c r="M28" i="98"/>
  <c r="F30" i="98"/>
  <c r="E30" i="98"/>
  <c r="E31" i="98"/>
  <c r="F32" i="98"/>
  <c r="E32" i="98"/>
  <c r="A34" i="98"/>
  <c r="C46" i="98" s="1"/>
  <c r="F36" i="98"/>
  <c r="E36" i="98"/>
  <c r="E37" i="98"/>
  <c r="F38" i="98"/>
  <c r="E38" i="98"/>
  <c r="A40" i="98"/>
  <c r="C52" i="98" s="1"/>
  <c r="M19" i="99"/>
  <c r="L19" i="99"/>
  <c r="M22" i="99"/>
  <c r="L22" i="99"/>
  <c r="M25" i="99"/>
  <c r="L25" i="99"/>
  <c r="M28" i="99"/>
  <c r="L28" i="99"/>
  <c r="M31" i="99"/>
  <c r="L31" i="99"/>
  <c r="M34" i="99"/>
  <c r="L34" i="99"/>
  <c r="M37" i="99"/>
  <c r="L37" i="99"/>
  <c r="M40" i="99"/>
  <c r="L40" i="99"/>
  <c r="M22" i="100"/>
  <c r="D5" i="101"/>
  <c r="E21" i="102"/>
  <c r="F30" i="102"/>
  <c r="K31" i="102"/>
  <c r="M43" i="102" s="1"/>
  <c r="D31" i="102"/>
  <c r="F43" i="102" s="1"/>
  <c r="H31" i="101"/>
  <c r="J31" i="101" s="1"/>
  <c r="N34" i="102"/>
  <c r="F38" i="102"/>
  <c r="A10" i="103"/>
  <c r="B13" i="103" s="1"/>
  <c r="E8" i="103"/>
  <c r="F19" i="103"/>
  <c r="E19" i="103"/>
  <c r="F20" i="103"/>
  <c r="F22" i="103"/>
  <c r="E22" i="103"/>
  <c r="F25" i="103"/>
  <c r="E25" i="103"/>
  <c r="F28" i="103"/>
  <c r="E28" i="103"/>
  <c r="F31" i="103"/>
  <c r="E31" i="103"/>
  <c r="F34" i="103"/>
  <c r="E34" i="103"/>
  <c r="F37" i="103"/>
  <c r="E37" i="103"/>
  <c r="F40" i="103"/>
  <c r="E40" i="103"/>
  <c r="O10" i="104"/>
  <c r="F21" i="104"/>
  <c r="F23" i="104"/>
  <c r="O40" i="104"/>
  <c r="K13" i="105"/>
  <c r="J12" i="105"/>
  <c r="D12" i="105"/>
  <c r="F24" i="105" s="1"/>
  <c r="D7" i="47"/>
  <c r="D9" i="47"/>
  <c r="E9" i="47" s="1"/>
  <c r="D11" i="47"/>
  <c r="D6" i="51"/>
  <c r="E7" i="51" s="1"/>
  <c r="M19" i="52"/>
  <c r="M22" i="52"/>
  <c r="M25" i="52"/>
  <c r="M28" i="52"/>
  <c r="M19" i="53"/>
  <c r="M22" i="53"/>
  <c r="M25" i="53"/>
  <c r="M28" i="53"/>
  <c r="F29" i="55"/>
  <c r="F29" i="56"/>
  <c r="F32" i="56"/>
  <c r="F35" i="56"/>
  <c r="F38" i="56"/>
  <c r="A13" i="72"/>
  <c r="E11" i="72"/>
  <c r="L13" i="72"/>
  <c r="O22" i="72"/>
  <c r="F25" i="72"/>
  <c r="O34" i="72"/>
  <c r="N10" i="73"/>
  <c r="A16" i="73"/>
  <c r="B16" i="73" s="1"/>
  <c r="E14" i="73"/>
  <c r="L16" i="73"/>
  <c r="M25" i="73"/>
  <c r="N16" i="76"/>
  <c r="O16" i="76" s="1"/>
  <c r="F19" i="76"/>
  <c r="E19" i="76"/>
  <c r="F22" i="76"/>
  <c r="E22" i="76"/>
  <c r="F25" i="76"/>
  <c r="E25" i="76"/>
  <c r="F28" i="76"/>
  <c r="E28" i="76"/>
  <c r="F31" i="76"/>
  <c r="E31" i="76"/>
  <c r="F34" i="76"/>
  <c r="E34" i="76"/>
  <c r="F37" i="76"/>
  <c r="E37" i="76"/>
  <c r="F40" i="76"/>
  <c r="E40" i="76"/>
  <c r="E10" i="77"/>
  <c r="O19" i="77"/>
  <c r="O31" i="77"/>
  <c r="E13" i="78"/>
  <c r="O16" i="78"/>
  <c r="F28" i="78"/>
  <c r="C34" i="78"/>
  <c r="F18" i="79"/>
  <c r="E18" i="79"/>
  <c r="E19" i="79"/>
  <c r="F20" i="79"/>
  <c r="E20" i="79"/>
  <c r="A22" i="79"/>
  <c r="F24" i="79"/>
  <c r="E24" i="79"/>
  <c r="E25" i="79"/>
  <c r="F26" i="79"/>
  <c r="E26" i="79"/>
  <c r="A28" i="79"/>
  <c r="M28" i="79"/>
  <c r="F30" i="79"/>
  <c r="E30" i="79"/>
  <c r="E31" i="79"/>
  <c r="F32" i="79"/>
  <c r="E32" i="79"/>
  <c r="A34" i="79"/>
  <c r="C46" i="79" s="1"/>
  <c r="F36" i="79"/>
  <c r="E36" i="79"/>
  <c r="E37" i="79"/>
  <c r="F38" i="79"/>
  <c r="E38" i="79"/>
  <c r="A40" i="79"/>
  <c r="C52" i="79" s="1"/>
  <c r="E11" i="80"/>
  <c r="M19" i="80"/>
  <c r="L19" i="80"/>
  <c r="M22" i="80"/>
  <c r="L22" i="80"/>
  <c r="M25" i="80"/>
  <c r="L25" i="80"/>
  <c r="M28" i="80"/>
  <c r="L28" i="80"/>
  <c r="M31" i="80"/>
  <c r="L31" i="80"/>
  <c r="M34" i="80"/>
  <c r="L34" i="80"/>
  <c r="M37" i="80"/>
  <c r="L37" i="80"/>
  <c r="M40" i="80"/>
  <c r="L40" i="80"/>
  <c r="E8" i="82"/>
  <c r="E7" i="82"/>
  <c r="A13" i="82"/>
  <c r="E11" i="82"/>
  <c r="L13" i="82"/>
  <c r="O22" i="82"/>
  <c r="F25" i="82"/>
  <c r="O34" i="82"/>
  <c r="N10" i="83"/>
  <c r="O10" i="83" s="1"/>
  <c r="A16" i="83"/>
  <c r="B16" i="83" s="1"/>
  <c r="E14" i="83"/>
  <c r="L16" i="83"/>
  <c r="M25" i="83"/>
  <c r="D10" i="85"/>
  <c r="D23" i="85"/>
  <c r="D39" i="85"/>
  <c r="F51" i="85" s="1"/>
  <c r="J11" i="86"/>
  <c r="D11" i="86"/>
  <c r="F23" i="86" s="1"/>
  <c r="H11" i="85"/>
  <c r="E21" i="86"/>
  <c r="K22" i="86"/>
  <c r="D22" i="86"/>
  <c r="A22" i="86" s="1"/>
  <c r="H22" i="85"/>
  <c r="J22" i="85" s="1"/>
  <c r="N40" i="86"/>
  <c r="E13" i="87"/>
  <c r="O16" i="87"/>
  <c r="F28" i="87"/>
  <c r="C34" i="87"/>
  <c r="F18" i="88"/>
  <c r="E18" i="88"/>
  <c r="E19" i="88"/>
  <c r="F20" i="88"/>
  <c r="E20" i="88"/>
  <c r="A22" i="88"/>
  <c r="F24" i="88"/>
  <c r="E24" i="88"/>
  <c r="E25" i="88"/>
  <c r="F26" i="88"/>
  <c r="E26" i="88"/>
  <c r="A28" i="88"/>
  <c r="M28" i="88"/>
  <c r="F30" i="88"/>
  <c r="E30" i="88"/>
  <c r="E31" i="88"/>
  <c r="F32" i="88"/>
  <c r="E32" i="88"/>
  <c r="A34" i="88"/>
  <c r="C46" i="88" s="1"/>
  <c r="F36" i="88"/>
  <c r="E36" i="88"/>
  <c r="E37" i="88"/>
  <c r="F38" i="88"/>
  <c r="E38" i="88"/>
  <c r="A40" i="88"/>
  <c r="C52" i="88" s="1"/>
  <c r="E11" i="89"/>
  <c r="M19" i="89"/>
  <c r="L19" i="89"/>
  <c r="M22" i="89"/>
  <c r="L22" i="89"/>
  <c r="M25" i="89"/>
  <c r="L25" i="89"/>
  <c r="M28" i="89"/>
  <c r="L28" i="89"/>
  <c r="M31" i="89"/>
  <c r="L31" i="89"/>
  <c r="M34" i="89"/>
  <c r="L34" i="89"/>
  <c r="M37" i="89"/>
  <c r="L37" i="89"/>
  <c r="M40" i="89"/>
  <c r="L40" i="89"/>
  <c r="E30" i="90"/>
  <c r="K31" i="90"/>
  <c r="H31" i="85"/>
  <c r="J31" i="85" s="1"/>
  <c r="D31" i="90"/>
  <c r="F43" i="90" s="1"/>
  <c r="A10" i="91"/>
  <c r="B10" i="91" s="1"/>
  <c r="E8" i="91"/>
  <c r="N16" i="91"/>
  <c r="F19" i="91"/>
  <c r="E19" i="91"/>
  <c r="F20" i="91"/>
  <c r="F22" i="91"/>
  <c r="E22" i="91"/>
  <c r="F25" i="91"/>
  <c r="E25" i="91"/>
  <c r="F28" i="91"/>
  <c r="E28" i="91"/>
  <c r="F31" i="91"/>
  <c r="E31" i="91"/>
  <c r="F34" i="91"/>
  <c r="E34" i="91"/>
  <c r="F37" i="91"/>
  <c r="E37" i="91"/>
  <c r="F40" i="91"/>
  <c r="E40" i="91"/>
  <c r="E10" i="92"/>
  <c r="O19" i="92"/>
  <c r="O31" i="92"/>
  <c r="E13" i="93"/>
  <c r="F28" i="93"/>
  <c r="C40" i="93"/>
  <c r="J9" i="94"/>
  <c r="D9" i="94"/>
  <c r="E10" i="94" s="1"/>
  <c r="K10" i="94"/>
  <c r="E21" i="94"/>
  <c r="K22" i="94"/>
  <c r="D22" i="94"/>
  <c r="E23" i="94" s="1"/>
  <c r="F29" i="94"/>
  <c r="A37" i="94"/>
  <c r="C49" i="94" s="1"/>
  <c r="E13" i="95"/>
  <c r="O16" i="95"/>
  <c r="F28" i="95"/>
  <c r="C31" i="95"/>
  <c r="F18" i="96"/>
  <c r="E18" i="96"/>
  <c r="E19" i="96"/>
  <c r="F20" i="96"/>
  <c r="E20" i="96"/>
  <c r="A22" i="96"/>
  <c r="F24" i="96"/>
  <c r="E24" i="96"/>
  <c r="E25" i="96"/>
  <c r="F26" i="96"/>
  <c r="E26" i="96"/>
  <c r="A28" i="96"/>
  <c r="M28" i="96"/>
  <c r="F30" i="96"/>
  <c r="E30" i="96"/>
  <c r="E31" i="96"/>
  <c r="F32" i="96"/>
  <c r="E32" i="96"/>
  <c r="A34" i="96"/>
  <c r="C46" i="96" s="1"/>
  <c r="F36" i="96"/>
  <c r="E36" i="96"/>
  <c r="E37" i="96"/>
  <c r="F38" i="96"/>
  <c r="E38" i="96"/>
  <c r="A40" i="96"/>
  <c r="C52" i="96" s="1"/>
  <c r="E6" i="97"/>
  <c r="J8" i="97"/>
  <c r="D8" i="97"/>
  <c r="F20" i="97" s="1"/>
  <c r="N13" i="97"/>
  <c r="J15" i="97"/>
  <c r="N16" i="97" s="1"/>
  <c r="D23" i="97"/>
  <c r="K25" i="97"/>
  <c r="E26" i="97"/>
  <c r="D27" i="97"/>
  <c r="F31" i="97"/>
  <c r="E31" i="97"/>
  <c r="K34" i="97"/>
  <c r="M46" i="97" s="1"/>
  <c r="D41" i="97"/>
  <c r="E9" i="99"/>
  <c r="A13" i="100"/>
  <c r="B13" i="100" s="1"/>
  <c r="E11" i="100"/>
  <c r="L13" i="100"/>
  <c r="O22" i="100"/>
  <c r="F25" i="100"/>
  <c r="O34" i="100"/>
  <c r="J11" i="101"/>
  <c r="H14" i="101"/>
  <c r="J16" i="101"/>
  <c r="D16" i="101"/>
  <c r="D24" i="101"/>
  <c r="D38" i="101"/>
  <c r="F50" i="101" s="1"/>
  <c r="A7" i="102"/>
  <c r="J14" i="102"/>
  <c r="F20" i="102"/>
  <c r="F21" i="102"/>
  <c r="N25" i="102"/>
  <c r="E27" i="102"/>
  <c r="K37" i="102"/>
  <c r="N37" i="102"/>
  <c r="D37" i="102"/>
  <c r="F49" i="102" s="1"/>
  <c r="H37" i="101"/>
  <c r="J37" i="101" s="1"/>
  <c r="N40" i="102"/>
  <c r="O43" i="102" s="1"/>
  <c r="C19" i="104"/>
  <c r="O19" i="104"/>
  <c r="O25" i="104"/>
  <c r="O37" i="104"/>
  <c r="D5" i="105"/>
  <c r="F17" i="105" s="1"/>
  <c r="J5" i="105"/>
  <c r="K7" i="105"/>
  <c r="A34" i="71"/>
  <c r="C46" i="71" s="1"/>
  <c r="A37" i="71"/>
  <c r="C49" i="71" s="1"/>
  <c r="A40" i="71"/>
  <c r="C52" i="71" s="1"/>
  <c r="F17" i="73"/>
  <c r="F18" i="73"/>
  <c r="F20" i="73"/>
  <c r="F23" i="73"/>
  <c r="F26" i="73"/>
  <c r="F29" i="73"/>
  <c r="F32" i="73"/>
  <c r="F35" i="73"/>
  <c r="F38" i="73"/>
  <c r="F39" i="73"/>
  <c r="A19" i="75"/>
  <c r="A22" i="75"/>
  <c r="A25" i="75"/>
  <c r="A28" i="75"/>
  <c r="C40" i="75" s="1"/>
  <c r="A31" i="75"/>
  <c r="C43" i="75" s="1"/>
  <c r="A34" i="75"/>
  <c r="C46" i="75" s="1"/>
  <c r="A37" i="75"/>
  <c r="C49" i="75" s="1"/>
  <c r="A19" i="76"/>
  <c r="A22" i="76"/>
  <c r="A25" i="76"/>
  <c r="A28" i="76"/>
  <c r="A31" i="76"/>
  <c r="C43" i="76" s="1"/>
  <c r="A34" i="76"/>
  <c r="C46" i="76" s="1"/>
  <c r="A37" i="76"/>
  <c r="C49" i="76" s="1"/>
  <c r="A40" i="76"/>
  <c r="C52" i="76" s="1"/>
  <c r="F17" i="78"/>
  <c r="F20" i="78"/>
  <c r="F21" i="78"/>
  <c r="F23" i="78"/>
  <c r="F26" i="78"/>
  <c r="F27" i="78"/>
  <c r="F29" i="78"/>
  <c r="F32" i="78"/>
  <c r="F35" i="78"/>
  <c r="F38" i="78"/>
  <c r="A19" i="80"/>
  <c r="A22" i="80"/>
  <c r="A25" i="80"/>
  <c r="A28" i="80"/>
  <c r="A31" i="80"/>
  <c r="C43" i="80" s="1"/>
  <c r="A34" i="80"/>
  <c r="A37" i="80"/>
  <c r="A40" i="80"/>
  <c r="B43" i="80" s="1"/>
  <c r="A13" i="81"/>
  <c r="A22" i="81"/>
  <c r="A25" i="81"/>
  <c r="A28" i="81"/>
  <c r="A31" i="81"/>
  <c r="A34" i="81"/>
  <c r="C46" i="81" s="1"/>
  <c r="A37" i="81"/>
  <c r="C49" i="81" s="1"/>
  <c r="A40" i="81"/>
  <c r="C52" i="81" s="1"/>
  <c r="F17" i="83"/>
  <c r="F20" i="83"/>
  <c r="F23" i="83"/>
  <c r="F26" i="83"/>
  <c r="F27" i="83"/>
  <c r="F29" i="83"/>
  <c r="F32" i="83"/>
  <c r="F35" i="83"/>
  <c r="F38" i="83"/>
  <c r="J10" i="86"/>
  <c r="F17" i="87"/>
  <c r="F20" i="87"/>
  <c r="F21" i="87"/>
  <c r="F23" i="87"/>
  <c r="F26" i="87"/>
  <c r="F29" i="87"/>
  <c r="F30" i="87"/>
  <c r="F32" i="87"/>
  <c r="F35" i="87"/>
  <c r="F38" i="87"/>
  <c r="A19" i="89"/>
  <c r="A22" i="89"/>
  <c r="A25" i="89"/>
  <c r="A28" i="89"/>
  <c r="A31" i="89"/>
  <c r="C43" i="89" s="1"/>
  <c r="A34" i="89"/>
  <c r="C46" i="89" s="1"/>
  <c r="A37" i="89"/>
  <c r="C49" i="89" s="1"/>
  <c r="A40" i="89"/>
  <c r="C52" i="89" s="1"/>
  <c r="J5" i="90"/>
  <c r="D14" i="90"/>
  <c r="J16" i="90"/>
  <c r="A19" i="91"/>
  <c r="A22" i="91"/>
  <c r="A25" i="91"/>
  <c r="A28" i="91"/>
  <c r="A31" i="91"/>
  <c r="C43" i="91" s="1"/>
  <c r="A34" i="91"/>
  <c r="C46" i="91" s="1"/>
  <c r="A37" i="91"/>
  <c r="C49" i="91" s="1"/>
  <c r="A40" i="91"/>
  <c r="C52" i="91" s="1"/>
  <c r="F17" i="93"/>
  <c r="F20" i="93"/>
  <c r="F21" i="93"/>
  <c r="F23" i="93"/>
  <c r="F26" i="93"/>
  <c r="F27" i="93"/>
  <c r="F29" i="93"/>
  <c r="F32" i="93"/>
  <c r="F35" i="93"/>
  <c r="F38" i="93"/>
  <c r="F39" i="93"/>
  <c r="D8" i="94"/>
  <c r="J10" i="94"/>
  <c r="F17" i="95"/>
  <c r="F20" i="95"/>
  <c r="F23" i="95"/>
  <c r="F26" i="95"/>
  <c r="F29" i="95"/>
  <c r="F32" i="95"/>
  <c r="F35" i="95"/>
  <c r="F38" i="95"/>
  <c r="F26" i="97"/>
  <c r="F32" i="97"/>
  <c r="F38" i="97"/>
  <c r="A19" i="99"/>
  <c r="A22" i="99"/>
  <c r="A25" i="99"/>
  <c r="A28" i="99"/>
  <c r="A31" i="99"/>
  <c r="C43" i="99" s="1"/>
  <c r="A34" i="99"/>
  <c r="C46" i="99" s="1"/>
  <c r="A37" i="99"/>
  <c r="C49" i="99" s="1"/>
  <c r="A40" i="99"/>
  <c r="C52" i="99" s="1"/>
  <c r="D9" i="101"/>
  <c r="D11" i="101"/>
  <c r="J5" i="102"/>
  <c r="D12" i="102"/>
  <c r="E12" i="102" s="1"/>
  <c r="D14" i="102"/>
  <c r="J16" i="102"/>
  <c r="A19" i="103"/>
  <c r="A22" i="103"/>
  <c r="A25" i="103"/>
  <c r="A28" i="103"/>
  <c r="A31" i="103"/>
  <c r="A34" i="103"/>
  <c r="C46" i="103" s="1"/>
  <c r="A37" i="103"/>
  <c r="C49" i="103" s="1"/>
  <c r="A40" i="103"/>
  <c r="C52" i="103" s="1"/>
  <c r="A16" i="104"/>
  <c r="D7" i="105"/>
  <c r="E7" i="105" s="1"/>
  <c r="J7" i="105"/>
  <c r="D9" i="105"/>
  <c r="E9" i="105" s="1"/>
  <c r="D11" i="105"/>
  <c r="F23" i="105" s="1"/>
  <c r="D13" i="105"/>
  <c r="B13" i="106"/>
  <c r="O28" i="106"/>
  <c r="O40" i="106"/>
  <c r="O13" i="107"/>
  <c r="O28" i="107"/>
  <c r="B34" i="107"/>
  <c r="O37" i="107"/>
  <c r="O22" i="108"/>
  <c r="O34" i="108"/>
  <c r="N40" i="109"/>
  <c r="C19" i="110"/>
  <c r="O22" i="110"/>
  <c r="O34" i="110"/>
  <c r="O19" i="111"/>
  <c r="O31" i="111"/>
  <c r="O37" i="111"/>
  <c r="O22" i="112"/>
  <c r="O34" i="112"/>
  <c r="O22" i="113"/>
  <c r="O34" i="113"/>
  <c r="M25" i="114"/>
  <c r="M37" i="114"/>
  <c r="L37" i="114"/>
  <c r="O19" i="115"/>
  <c r="O31" i="115"/>
  <c r="O22" i="116"/>
  <c r="O34" i="116"/>
  <c r="O37" i="116"/>
  <c r="L13" i="117"/>
  <c r="M34" i="117"/>
  <c r="B13" i="118"/>
  <c r="O31" i="118"/>
  <c r="O34" i="118"/>
  <c r="O37" i="118"/>
  <c r="O40" i="118"/>
  <c r="O37" i="127"/>
  <c r="E32" i="71"/>
  <c r="E33" i="71"/>
  <c r="E35" i="71"/>
  <c r="E36" i="71"/>
  <c r="E38" i="71"/>
  <c r="E39" i="71"/>
  <c r="E41" i="71"/>
  <c r="E8" i="72"/>
  <c r="A19" i="72"/>
  <c r="E19" i="72"/>
  <c r="L19" i="72"/>
  <c r="A22" i="72"/>
  <c r="E22" i="72"/>
  <c r="L22" i="72"/>
  <c r="A25" i="72"/>
  <c r="E25" i="72"/>
  <c r="L25" i="72"/>
  <c r="A28" i="72"/>
  <c r="E28" i="72"/>
  <c r="L28" i="72"/>
  <c r="A31" i="72"/>
  <c r="C43" i="72" s="1"/>
  <c r="E31" i="72"/>
  <c r="L31" i="72"/>
  <c r="A34" i="72"/>
  <c r="C46" i="72" s="1"/>
  <c r="E34" i="72"/>
  <c r="L34" i="72"/>
  <c r="A37" i="72"/>
  <c r="C49" i="72" s="1"/>
  <c r="E37" i="72"/>
  <c r="L37" i="72"/>
  <c r="A40" i="72"/>
  <c r="C52" i="72" s="1"/>
  <c r="E40" i="72"/>
  <c r="L40" i="72"/>
  <c r="E11" i="73"/>
  <c r="E14" i="74"/>
  <c r="E15" i="75"/>
  <c r="E17" i="75"/>
  <c r="E18" i="75"/>
  <c r="E20" i="75"/>
  <c r="E21" i="75"/>
  <c r="E23" i="75"/>
  <c r="E24" i="75"/>
  <c r="E26" i="75"/>
  <c r="E27" i="75"/>
  <c r="E29" i="75"/>
  <c r="E30" i="75"/>
  <c r="E8" i="76"/>
  <c r="E17" i="76"/>
  <c r="E18" i="76"/>
  <c r="E20" i="76"/>
  <c r="E21" i="76"/>
  <c r="E23" i="76"/>
  <c r="E24" i="76"/>
  <c r="E26" i="76"/>
  <c r="E27" i="76"/>
  <c r="E29" i="76"/>
  <c r="E30" i="76"/>
  <c r="E32" i="76"/>
  <c r="E33" i="76"/>
  <c r="E35" i="76"/>
  <c r="E36" i="76"/>
  <c r="E38" i="76"/>
  <c r="E39" i="76"/>
  <c r="E41" i="76"/>
  <c r="E8" i="77"/>
  <c r="A19" i="77"/>
  <c r="E19" i="77"/>
  <c r="L19" i="77"/>
  <c r="A22" i="77"/>
  <c r="E22" i="77"/>
  <c r="L22" i="77"/>
  <c r="A25" i="77"/>
  <c r="E25" i="77"/>
  <c r="L25" i="77"/>
  <c r="A28" i="77"/>
  <c r="E28" i="77"/>
  <c r="L28" i="77"/>
  <c r="A31" i="77"/>
  <c r="C43" i="77" s="1"/>
  <c r="E31" i="77"/>
  <c r="L31" i="77"/>
  <c r="A34" i="77"/>
  <c r="C46" i="77" s="1"/>
  <c r="E34" i="77"/>
  <c r="L34" i="77"/>
  <c r="A37" i="77"/>
  <c r="C49" i="77" s="1"/>
  <c r="E37" i="77"/>
  <c r="L37" i="77"/>
  <c r="A40" i="77"/>
  <c r="C52" i="77" s="1"/>
  <c r="E40" i="77"/>
  <c r="L40" i="77"/>
  <c r="E11" i="78"/>
  <c r="E14" i="79"/>
  <c r="E15" i="80"/>
  <c r="E17" i="80"/>
  <c r="E18" i="80"/>
  <c r="E20" i="80"/>
  <c r="E21" i="80"/>
  <c r="E23" i="80"/>
  <c r="E24" i="80"/>
  <c r="E26" i="80"/>
  <c r="E27" i="80"/>
  <c r="E29" i="80"/>
  <c r="E30" i="80"/>
  <c r="E32" i="80"/>
  <c r="E33" i="80"/>
  <c r="E35" i="80"/>
  <c r="E36" i="80"/>
  <c r="E38" i="80"/>
  <c r="E39" i="80"/>
  <c r="E41" i="80"/>
  <c r="E8" i="81"/>
  <c r="E15" i="81"/>
  <c r="E29" i="81"/>
  <c r="E30" i="81"/>
  <c r="E32" i="81"/>
  <c r="E33" i="81"/>
  <c r="E35" i="81"/>
  <c r="E36" i="81"/>
  <c r="E38" i="81"/>
  <c r="E39" i="81"/>
  <c r="E41" i="81"/>
  <c r="A19" i="82"/>
  <c r="E19" i="82"/>
  <c r="L19" i="82"/>
  <c r="A22" i="82"/>
  <c r="E22" i="82"/>
  <c r="L22" i="82"/>
  <c r="A25" i="82"/>
  <c r="E25" i="82"/>
  <c r="L25" i="82"/>
  <c r="A28" i="82"/>
  <c r="E28" i="82"/>
  <c r="L28" i="82"/>
  <c r="A31" i="82"/>
  <c r="C43" i="82" s="1"/>
  <c r="E31" i="82"/>
  <c r="L31" i="82"/>
  <c r="A34" i="82"/>
  <c r="C46" i="82" s="1"/>
  <c r="E34" i="82"/>
  <c r="L34" i="82"/>
  <c r="A37" i="82"/>
  <c r="C49" i="82" s="1"/>
  <c r="E37" i="82"/>
  <c r="L37" i="82"/>
  <c r="A40" i="82"/>
  <c r="C52" i="82" s="1"/>
  <c r="E40" i="82"/>
  <c r="L40" i="82"/>
  <c r="E11" i="83"/>
  <c r="A28" i="86"/>
  <c r="E11" i="87"/>
  <c r="E14" i="88"/>
  <c r="E17" i="89"/>
  <c r="E18" i="89"/>
  <c r="E20" i="89"/>
  <c r="E21" i="89"/>
  <c r="E23" i="89"/>
  <c r="E24" i="89"/>
  <c r="E26" i="89"/>
  <c r="E27" i="89"/>
  <c r="E29" i="89"/>
  <c r="E30" i="89"/>
  <c r="E32" i="89"/>
  <c r="E33" i="89"/>
  <c r="E35" i="89"/>
  <c r="E36" i="89"/>
  <c r="E38" i="89"/>
  <c r="E39" i="89"/>
  <c r="E41" i="89"/>
  <c r="E17" i="91"/>
  <c r="E18" i="91"/>
  <c r="E20" i="91"/>
  <c r="E21" i="91"/>
  <c r="E23" i="91"/>
  <c r="E24" i="91"/>
  <c r="E26" i="91"/>
  <c r="E27" i="91"/>
  <c r="E29" i="91"/>
  <c r="E30" i="91"/>
  <c r="E32" i="91"/>
  <c r="E33" i="91"/>
  <c r="E35" i="91"/>
  <c r="E36" i="91"/>
  <c r="E38" i="91"/>
  <c r="E39" i="91"/>
  <c r="E41" i="91"/>
  <c r="E8" i="92"/>
  <c r="A19" i="92"/>
  <c r="E19" i="92"/>
  <c r="L19" i="92"/>
  <c r="A22" i="92"/>
  <c r="E22" i="92"/>
  <c r="L22" i="92"/>
  <c r="A25" i="92"/>
  <c r="E25" i="92"/>
  <c r="L25" i="92"/>
  <c r="A28" i="92"/>
  <c r="E28" i="92"/>
  <c r="L28" i="92"/>
  <c r="A31" i="92"/>
  <c r="E31" i="92"/>
  <c r="L31" i="92"/>
  <c r="A34" i="92"/>
  <c r="C46" i="92" s="1"/>
  <c r="E34" i="92"/>
  <c r="L34" i="92"/>
  <c r="A37" i="92"/>
  <c r="C49" i="92" s="1"/>
  <c r="E37" i="92"/>
  <c r="L37" i="92"/>
  <c r="A40" i="92"/>
  <c r="C52" i="92" s="1"/>
  <c r="E40" i="92"/>
  <c r="L40" i="92"/>
  <c r="E11" i="93"/>
  <c r="E11" i="95"/>
  <c r="E14" i="96"/>
  <c r="E14" i="98"/>
  <c r="E17" i="99"/>
  <c r="E18" i="99"/>
  <c r="E20" i="99"/>
  <c r="E21" i="99"/>
  <c r="E23" i="99"/>
  <c r="E24" i="99"/>
  <c r="E26" i="99"/>
  <c r="E27" i="99"/>
  <c r="E29" i="99"/>
  <c r="E30" i="99"/>
  <c r="E32" i="99"/>
  <c r="E33" i="99"/>
  <c r="E35" i="99"/>
  <c r="E36" i="99"/>
  <c r="E38" i="99"/>
  <c r="E39" i="99"/>
  <c r="E41" i="99"/>
  <c r="E8" i="100"/>
  <c r="A19" i="100"/>
  <c r="E19" i="100"/>
  <c r="L19" i="100"/>
  <c r="A22" i="100"/>
  <c r="E22" i="100"/>
  <c r="L22" i="100"/>
  <c r="A25" i="100"/>
  <c r="E25" i="100"/>
  <c r="L25" i="100"/>
  <c r="A28" i="100"/>
  <c r="E28" i="100"/>
  <c r="L28" i="100"/>
  <c r="A31" i="100"/>
  <c r="C43" i="100" s="1"/>
  <c r="E31" i="100"/>
  <c r="L31" i="100"/>
  <c r="A34" i="100"/>
  <c r="C46" i="100" s="1"/>
  <c r="E34" i="100"/>
  <c r="L34" i="100"/>
  <c r="A37" i="100"/>
  <c r="C49" i="100" s="1"/>
  <c r="E37" i="100"/>
  <c r="L37" i="100"/>
  <c r="A40" i="100"/>
  <c r="C52" i="100" s="1"/>
  <c r="E40" i="100"/>
  <c r="L40" i="100"/>
  <c r="E17" i="103"/>
  <c r="E18" i="103"/>
  <c r="E20" i="103"/>
  <c r="E21" i="103"/>
  <c r="E23" i="103"/>
  <c r="E24" i="103"/>
  <c r="E26" i="103"/>
  <c r="E27" i="103"/>
  <c r="E29" i="103"/>
  <c r="E30" i="103"/>
  <c r="E32" i="103"/>
  <c r="E33" i="103"/>
  <c r="E35" i="103"/>
  <c r="E36" i="103"/>
  <c r="E38" i="103"/>
  <c r="E39" i="103"/>
  <c r="E41" i="103"/>
  <c r="E8" i="104"/>
  <c r="E10" i="104"/>
  <c r="A25" i="104"/>
  <c r="E25" i="104"/>
  <c r="L25" i="104"/>
  <c r="A28" i="104"/>
  <c r="E28" i="104"/>
  <c r="L28" i="104"/>
  <c r="A31" i="104"/>
  <c r="C43" i="104" s="1"/>
  <c r="E31" i="104"/>
  <c r="L31" i="104"/>
  <c r="A34" i="104"/>
  <c r="C46" i="104" s="1"/>
  <c r="E34" i="104"/>
  <c r="L34" i="104"/>
  <c r="A37" i="104"/>
  <c r="C49" i="104" s="1"/>
  <c r="E37" i="104"/>
  <c r="L37" i="104"/>
  <c r="A40" i="104"/>
  <c r="C52" i="104" s="1"/>
  <c r="E40" i="104"/>
  <c r="L40" i="104"/>
  <c r="K16" i="105"/>
  <c r="O10" i="107"/>
  <c r="B19" i="107"/>
  <c r="O34" i="107"/>
  <c r="O19" i="108"/>
  <c r="O31" i="108"/>
  <c r="E6" i="109"/>
  <c r="M37" i="109"/>
  <c r="O31" i="110"/>
  <c r="O16" i="111"/>
  <c r="C25" i="111"/>
  <c r="B25" i="111"/>
  <c r="C28" i="111"/>
  <c r="B28" i="111"/>
  <c r="O19" i="112"/>
  <c r="O31" i="112"/>
  <c r="O31" i="113"/>
  <c r="E6" i="114"/>
  <c r="L16" i="114"/>
  <c r="M40" i="114"/>
  <c r="B13" i="115"/>
  <c r="O16" i="115"/>
  <c r="O28" i="115"/>
  <c r="O40" i="115"/>
  <c r="O19" i="116"/>
  <c r="O31" i="116"/>
  <c r="O28" i="118"/>
  <c r="O19" i="129"/>
  <c r="O22" i="129"/>
  <c r="L37" i="73"/>
  <c r="A7" i="81"/>
  <c r="C19" i="81" s="1"/>
  <c r="A10" i="81"/>
  <c r="E12" i="81"/>
  <c r="E16" i="81"/>
  <c r="D14" i="86"/>
  <c r="D8" i="90"/>
  <c r="O37" i="105"/>
  <c r="O10" i="106"/>
  <c r="O22" i="106"/>
  <c r="O34" i="106"/>
  <c r="O16" i="108"/>
  <c r="O28" i="108"/>
  <c r="O40" i="108"/>
  <c r="L19" i="109"/>
  <c r="B13" i="110"/>
  <c r="O16" i="110"/>
  <c r="O28" i="110"/>
  <c r="C37" i="110"/>
  <c r="B37" i="110"/>
  <c r="O40" i="110"/>
  <c r="O13" i="111"/>
  <c r="O25" i="111"/>
  <c r="B31" i="111"/>
  <c r="C40" i="111"/>
  <c r="O28" i="112"/>
  <c r="O40" i="112"/>
  <c r="B13" i="113"/>
  <c r="O28" i="113"/>
  <c r="O40" i="113"/>
  <c r="B10" i="115"/>
  <c r="O13" i="115"/>
  <c r="O25" i="115"/>
  <c r="O37" i="115"/>
  <c r="O13" i="116"/>
  <c r="O28" i="116"/>
  <c r="O16" i="118"/>
  <c r="O22" i="118"/>
  <c r="O10" i="119"/>
  <c r="O25" i="127"/>
  <c r="J16" i="105"/>
  <c r="E20" i="105"/>
  <c r="K22" i="105"/>
  <c r="E24" i="105"/>
  <c r="F28" i="105"/>
  <c r="K28" i="105"/>
  <c r="L31" i="105" s="1"/>
  <c r="E14" i="106"/>
  <c r="E16" i="106"/>
  <c r="F17" i="106"/>
  <c r="F18" i="106"/>
  <c r="F20" i="106"/>
  <c r="F21" i="106"/>
  <c r="F23" i="106"/>
  <c r="F24" i="106"/>
  <c r="F26" i="106"/>
  <c r="F27" i="106"/>
  <c r="F29" i="106"/>
  <c r="F30" i="106"/>
  <c r="F32" i="106"/>
  <c r="F33" i="106"/>
  <c r="F35" i="106"/>
  <c r="F36" i="106"/>
  <c r="F38" i="106"/>
  <c r="F39" i="106"/>
  <c r="F41" i="106"/>
  <c r="L16" i="107"/>
  <c r="E17" i="107"/>
  <c r="F19" i="107"/>
  <c r="E20" i="107"/>
  <c r="M22" i="107"/>
  <c r="F25" i="107"/>
  <c r="M25" i="107"/>
  <c r="F28" i="107"/>
  <c r="F31" i="107"/>
  <c r="M31" i="107"/>
  <c r="E32" i="107"/>
  <c r="E33" i="107"/>
  <c r="F34" i="107"/>
  <c r="M34" i="107"/>
  <c r="E35" i="107"/>
  <c r="E36" i="107"/>
  <c r="F37" i="107"/>
  <c r="M37" i="107"/>
  <c r="E38" i="107"/>
  <c r="E39" i="107"/>
  <c r="F40" i="107"/>
  <c r="M40" i="107"/>
  <c r="E41" i="107"/>
  <c r="E8" i="108"/>
  <c r="A13" i="108"/>
  <c r="B13" i="108" s="1"/>
  <c r="A19" i="108"/>
  <c r="E19" i="108"/>
  <c r="L19" i="108"/>
  <c r="A22" i="108"/>
  <c r="E22" i="108"/>
  <c r="L22" i="108"/>
  <c r="A25" i="108"/>
  <c r="E25" i="108"/>
  <c r="L25" i="108"/>
  <c r="A28" i="108"/>
  <c r="E28" i="108"/>
  <c r="L28" i="108"/>
  <c r="A31" i="108"/>
  <c r="C43" i="108" s="1"/>
  <c r="E31" i="108"/>
  <c r="L31" i="108"/>
  <c r="A34" i="108"/>
  <c r="C46" i="108" s="1"/>
  <c r="E34" i="108"/>
  <c r="L34" i="108"/>
  <c r="A37" i="108"/>
  <c r="C49" i="108" s="1"/>
  <c r="E37" i="108"/>
  <c r="L37" i="108"/>
  <c r="A40" i="108"/>
  <c r="C52" i="108" s="1"/>
  <c r="E40" i="108"/>
  <c r="L40" i="108"/>
  <c r="J5" i="109"/>
  <c r="N7" i="109" s="1"/>
  <c r="K7" i="109"/>
  <c r="A10" i="109"/>
  <c r="D12" i="109"/>
  <c r="K13" i="109"/>
  <c r="D14" i="109"/>
  <c r="E15" i="109" s="1"/>
  <c r="J16" i="109"/>
  <c r="N16" i="109" s="1"/>
  <c r="E18" i="109"/>
  <c r="E20" i="109"/>
  <c r="F22" i="109"/>
  <c r="K22" i="109"/>
  <c r="E24" i="109"/>
  <c r="E32" i="109"/>
  <c r="F34" i="109"/>
  <c r="K34" i="109"/>
  <c r="M46" i="109" s="1"/>
  <c r="E38" i="109"/>
  <c r="F40" i="109"/>
  <c r="K40" i="109"/>
  <c r="M52" i="109" s="1"/>
  <c r="E8" i="110"/>
  <c r="E17" i="110"/>
  <c r="E18" i="110"/>
  <c r="F19" i="110"/>
  <c r="M19" i="110"/>
  <c r="E20" i="110"/>
  <c r="E21" i="110"/>
  <c r="F22" i="110"/>
  <c r="M22" i="110"/>
  <c r="E23" i="110"/>
  <c r="E24" i="110"/>
  <c r="F25" i="110"/>
  <c r="M25" i="110"/>
  <c r="E26" i="110"/>
  <c r="E27" i="110"/>
  <c r="F28" i="110"/>
  <c r="M28" i="110"/>
  <c r="E29" i="110"/>
  <c r="E30" i="110"/>
  <c r="F31" i="110"/>
  <c r="M31" i="110"/>
  <c r="E32" i="110"/>
  <c r="E33" i="110"/>
  <c r="F34" i="110"/>
  <c r="M34" i="110"/>
  <c r="E35" i="110"/>
  <c r="E36" i="110"/>
  <c r="F37" i="110"/>
  <c r="M37" i="110"/>
  <c r="E38" i="110"/>
  <c r="E39" i="110"/>
  <c r="F40" i="110"/>
  <c r="M40" i="110"/>
  <c r="E41" i="110"/>
  <c r="E8" i="111"/>
  <c r="E15" i="111"/>
  <c r="L16" i="111"/>
  <c r="E17" i="111"/>
  <c r="E18" i="111"/>
  <c r="F19" i="111"/>
  <c r="M19" i="111"/>
  <c r="E20" i="111"/>
  <c r="E21" i="111"/>
  <c r="M22" i="111"/>
  <c r="E23" i="111"/>
  <c r="F25" i="111"/>
  <c r="M25" i="111"/>
  <c r="F31" i="111"/>
  <c r="M31" i="111"/>
  <c r="E33" i="111"/>
  <c r="F34" i="111"/>
  <c r="M34" i="111"/>
  <c r="E35" i="111"/>
  <c r="E36" i="111"/>
  <c r="F37" i="111"/>
  <c r="M37" i="111"/>
  <c r="E38" i="111"/>
  <c r="E39" i="111"/>
  <c r="F40" i="111"/>
  <c r="M40" i="111"/>
  <c r="E41" i="111"/>
  <c r="E8" i="112"/>
  <c r="A13" i="112"/>
  <c r="B13" i="112" s="1"/>
  <c r="A19" i="112"/>
  <c r="E19" i="112"/>
  <c r="L19" i="112"/>
  <c r="A22" i="112"/>
  <c r="E22" i="112"/>
  <c r="L22" i="112"/>
  <c r="A25" i="112"/>
  <c r="E25" i="112"/>
  <c r="L25" i="112"/>
  <c r="A28" i="112"/>
  <c r="E28" i="112"/>
  <c r="L28" i="112"/>
  <c r="A31" i="112"/>
  <c r="C43" i="112" s="1"/>
  <c r="E31" i="112"/>
  <c r="L31" i="112"/>
  <c r="A34" i="112"/>
  <c r="C46" i="112" s="1"/>
  <c r="E34" i="112"/>
  <c r="L34" i="112"/>
  <c r="A37" i="112"/>
  <c r="C49" i="112" s="1"/>
  <c r="E37" i="112"/>
  <c r="L37" i="112"/>
  <c r="A40" i="112"/>
  <c r="C52" i="112" s="1"/>
  <c r="E40" i="112"/>
  <c r="L40" i="112"/>
  <c r="E9" i="113"/>
  <c r="E11" i="113"/>
  <c r="A16" i="113"/>
  <c r="B16" i="113" s="1"/>
  <c r="J7" i="114"/>
  <c r="E8" i="114"/>
  <c r="K10" i="114"/>
  <c r="L10" i="114" s="1"/>
  <c r="J13" i="114"/>
  <c r="F17" i="114"/>
  <c r="F21" i="114"/>
  <c r="E22" i="114"/>
  <c r="A28" i="114"/>
  <c r="E28" i="114"/>
  <c r="F29" i="114"/>
  <c r="F33" i="114"/>
  <c r="A34" i="114"/>
  <c r="C46" i="114" s="1"/>
  <c r="E34" i="114"/>
  <c r="F39" i="114"/>
  <c r="A40" i="114"/>
  <c r="C52" i="114" s="1"/>
  <c r="E40" i="114"/>
  <c r="N40" i="114"/>
  <c r="E9" i="115"/>
  <c r="E13" i="115"/>
  <c r="A16" i="115"/>
  <c r="B16" i="115" s="1"/>
  <c r="E12" i="116"/>
  <c r="L13" i="116"/>
  <c r="E14" i="116"/>
  <c r="F17" i="116"/>
  <c r="F18" i="116"/>
  <c r="F20" i="116"/>
  <c r="F21" i="116"/>
  <c r="F23" i="116"/>
  <c r="F26" i="116"/>
  <c r="F27" i="116"/>
  <c r="F29" i="116"/>
  <c r="F30" i="116"/>
  <c r="F32" i="116"/>
  <c r="F33" i="116"/>
  <c r="F36" i="116"/>
  <c r="K19" i="117"/>
  <c r="K25" i="117"/>
  <c r="K31" i="117"/>
  <c r="E35" i="117"/>
  <c r="K37" i="117"/>
  <c r="E41" i="117"/>
  <c r="E12" i="118"/>
  <c r="L13" i="118"/>
  <c r="E14" i="118"/>
  <c r="F18" i="118"/>
  <c r="F21" i="118"/>
  <c r="F23" i="118"/>
  <c r="D5" i="120"/>
  <c r="F17" i="120" s="1"/>
  <c r="J5" i="120"/>
  <c r="J12" i="120"/>
  <c r="D12" i="120"/>
  <c r="E12" i="120" s="1"/>
  <c r="K13" i="120"/>
  <c r="D26" i="120"/>
  <c r="D32" i="120"/>
  <c r="F44" i="120" s="1"/>
  <c r="K34" i="120"/>
  <c r="M46" i="120" s="1"/>
  <c r="D36" i="120"/>
  <c r="F48" i="120" s="1"/>
  <c r="F40" i="120"/>
  <c r="F21" i="121"/>
  <c r="O28" i="121"/>
  <c r="O40" i="121"/>
  <c r="L10" i="122"/>
  <c r="D29" i="124"/>
  <c r="K31" i="124"/>
  <c r="M43" i="124" s="1"/>
  <c r="D33" i="124"/>
  <c r="E34" i="124" s="1"/>
  <c r="F37" i="124"/>
  <c r="E37" i="124"/>
  <c r="M40" i="124"/>
  <c r="F21" i="127"/>
  <c r="O28" i="127"/>
  <c r="O40" i="127"/>
  <c r="K16" i="128"/>
  <c r="J16" i="128"/>
  <c r="D16" i="128"/>
  <c r="F28" i="128" s="1"/>
  <c r="J18" i="128"/>
  <c r="N19" i="128" s="1"/>
  <c r="D18" i="128"/>
  <c r="F22" i="128"/>
  <c r="E22" i="128"/>
  <c r="D38" i="128"/>
  <c r="F50" i="128" s="1"/>
  <c r="K40" i="128"/>
  <c r="M22" i="129"/>
  <c r="O25" i="129"/>
  <c r="O37" i="129"/>
  <c r="B10" i="130"/>
  <c r="O22" i="130"/>
  <c r="O25" i="130"/>
  <c r="O28" i="130"/>
  <c r="O31" i="130"/>
  <c r="O34" i="130"/>
  <c r="O37" i="130"/>
  <c r="O40" i="130"/>
  <c r="B19" i="131"/>
  <c r="F27" i="131"/>
  <c r="E27" i="131"/>
  <c r="K28" i="131"/>
  <c r="D28" i="131"/>
  <c r="E29" i="131" s="1"/>
  <c r="F35" i="131"/>
  <c r="L10" i="132"/>
  <c r="F18" i="134"/>
  <c r="E18" i="134"/>
  <c r="E19" i="134"/>
  <c r="F20" i="134"/>
  <c r="E20" i="134"/>
  <c r="A22" i="134"/>
  <c r="F24" i="134"/>
  <c r="E24" i="134"/>
  <c r="E25" i="134"/>
  <c r="F26" i="134"/>
  <c r="E26" i="134"/>
  <c r="A28" i="134"/>
  <c r="F30" i="134"/>
  <c r="E30" i="134"/>
  <c r="E31" i="134"/>
  <c r="F32" i="134"/>
  <c r="E32" i="134"/>
  <c r="A34" i="134"/>
  <c r="C46" i="134" s="1"/>
  <c r="F36" i="134"/>
  <c r="E36" i="134"/>
  <c r="E37" i="134"/>
  <c r="F38" i="134"/>
  <c r="E38" i="134"/>
  <c r="A40" i="134"/>
  <c r="C52" i="134" s="1"/>
  <c r="E19" i="135"/>
  <c r="E20" i="135"/>
  <c r="J21" i="135"/>
  <c r="N22" i="135" s="1"/>
  <c r="D21" i="135"/>
  <c r="J23" i="135"/>
  <c r="N25" i="135" s="1"/>
  <c r="D23" i="135"/>
  <c r="E24" i="135" s="1"/>
  <c r="B22" i="136"/>
  <c r="M25" i="140"/>
  <c r="B10" i="141"/>
  <c r="O22" i="141"/>
  <c r="O25" i="141"/>
  <c r="O10" i="142"/>
  <c r="O13" i="142"/>
  <c r="O10" i="143"/>
  <c r="E19" i="105"/>
  <c r="F20" i="105"/>
  <c r="A25" i="105"/>
  <c r="E25" i="105"/>
  <c r="A31" i="105"/>
  <c r="E31" i="105"/>
  <c r="A34" i="105"/>
  <c r="C46" i="105" s="1"/>
  <c r="E34" i="105"/>
  <c r="L34" i="105"/>
  <c r="A37" i="105"/>
  <c r="C49" i="105" s="1"/>
  <c r="E37" i="105"/>
  <c r="L37" i="105"/>
  <c r="A40" i="105"/>
  <c r="C52" i="105" s="1"/>
  <c r="E40" i="105"/>
  <c r="L40" i="105"/>
  <c r="E9" i="106"/>
  <c r="E11" i="106"/>
  <c r="E14" i="107"/>
  <c r="F17" i="107"/>
  <c r="F20" i="107"/>
  <c r="F23" i="107"/>
  <c r="F26" i="107"/>
  <c r="F29" i="107"/>
  <c r="F32" i="107"/>
  <c r="F35" i="107"/>
  <c r="F38" i="107"/>
  <c r="E17" i="108"/>
  <c r="E18" i="108"/>
  <c r="E20" i="108"/>
  <c r="E21" i="108"/>
  <c r="E23" i="108"/>
  <c r="E24" i="108"/>
  <c r="E26" i="108"/>
  <c r="E27" i="108"/>
  <c r="E29" i="108"/>
  <c r="E30" i="108"/>
  <c r="E32" i="108"/>
  <c r="E33" i="108"/>
  <c r="E35" i="108"/>
  <c r="E36" i="108"/>
  <c r="E38" i="108"/>
  <c r="E39" i="108"/>
  <c r="E41" i="108"/>
  <c r="A19" i="109"/>
  <c r="E19" i="109"/>
  <c r="F20" i="109"/>
  <c r="A25" i="109"/>
  <c r="B28" i="109" s="1"/>
  <c r="E31" i="109"/>
  <c r="F32" i="109"/>
  <c r="N37" i="109"/>
  <c r="E14" i="110"/>
  <c r="F17" i="110"/>
  <c r="F20" i="110"/>
  <c r="F23" i="110"/>
  <c r="F26" i="110"/>
  <c r="F29" i="110"/>
  <c r="F32" i="110"/>
  <c r="F35" i="110"/>
  <c r="F38" i="110"/>
  <c r="E14" i="111"/>
  <c r="F17" i="111"/>
  <c r="F20" i="111"/>
  <c r="F23" i="111"/>
  <c r="F24" i="111"/>
  <c r="F26" i="111"/>
  <c r="F27" i="111"/>
  <c r="F29" i="111"/>
  <c r="F32" i="111"/>
  <c r="F35" i="111"/>
  <c r="F38" i="111"/>
  <c r="E17" i="112"/>
  <c r="E18" i="112"/>
  <c r="E20" i="112"/>
  <c r="E21" i="112"/>
  <c r="E23" i="112"/>
  <c r="E24" i="112"/>
  <c r="E26" i="112"/>
  <c r="E27" i="112"/>
  <c r="E29" i="112"/>
  <c r="E30" i="112"/>
  <c r="E32" i="112"/>
  <c r="E33" i="112"/>
  <c r="E35" i="112"/>
  <c r="E36" i="112"/>
  <c r="E38" i="112"/>
  <c r="E39" i="112"/>
  <c r="E41" i="112"/>
  <c r="E8" i="113"/>
  <c r="A19" i="113"/>
  <c r="E19" i="113"/>
  <c r="L19" i="113"/>
  <c r="A22" i="113"/>
  <c r="E22" i="113"/>
  <c r="L22" i="113"/>
  <c r="A25" i="113"/>
  <c r="E25" i="113"/>
  <c r="L25" i="113"/>
  <c r="A28" i="113"/>
  <c r="E28" i="113"/>
  <c r="L28" i="113"/>
  <c r="A31" i="113"/>
  <c r="C43" i="113" s="1"/>
  <c r="E31" i="113"/>
  <c r="L31" i="113"/>
  <c r="A34" i="113"/>
  <c r="C46" i="113" s="1"/>
  <c r="E34" i="113"/>
  <c r="L34" i="113"/>
  <c r="A37" i="113"/>
  <c r="C49" i="113" s="1"/>
  <c r="E37" i="113"/>
  <c r="L37" i="113"/>
  <c r="A40" i="113"/>
  <c r="C52" i="113" s="1"/>
  <c r="E40" i="113"/>
  <c r="L40" i="113"/>
  <c r="J5" i="114"/>
  <c r="D12" i="114"/>
  <c r="E12" i="114" s="1"/>
  <c r="D14" i="114"/>
  <c r="F26" i="114" s="1"/>
  <c r="J16" i="114"/>
  <c r="N16" i="114" s="1"/>
  <c r="E18" i="114"/>
  <c r="E24" i="114"/>
  <c r="E26" i="114"/>
  <c r="E32" i="114"/>
  <c r="E38" i="114"/>
  <c r="E8" i="115"/>
  <c r="A19" i="115"/>
  <c r="E19" i="115"/>
  <c r="L19" i="115"/>
  <c r="A22" i="115"/>
  <c r="E22" i="115"/>
  <c r="L22" i="115"/>
  <c r="A25" i="115"/>
  <c r="E25" i="115"/>
  <c r="L25" i="115"/>
  <c r="A28" i="115"/>
  <c r="E28" i="115"/>
  <c r="L28" i="115"/>
  <c r="A31" i="115"/>
  <c r="C43" i="115" s="1"/>
  <c r="E31" i="115"/>
  <c r="L31" i="115"/>
  <c r="A34" i="115"/>
  <c r="C46" i="115" s="1"/>
  <c r="E34" i="115"/>
  <c r="L34" i="115"/>
  <c r="A37" i="115"/>
  <c r="C49" i="115" s="1"/>
  <c r="E37" i="115"/>
  <c r="L37" i="115"/>
  <c r="A40" i="115"/>
  <c r="C52" i="115" s="1"/>
  <c r="E40" i="115"/>
  <c r="L40" i="115"/>
  <c r="E11" i="116"/>
  <c r="J7" i="117"/>
  <c r="E8" i="117"/>
  <c r="J13" i="117"/>
  <c r="F17" i="117"/>
  <c r="D18" i="117"/>
  <c r="D20" i="117"/>
  <c r="E22" i="117"/>
  <c r="D24" i="117"/>
  <c r="E25" i="117" s="1"/>
  <c r="D26" i="117"/>
  <c r="D30" i="117"/>
  <c r="F42" i="117" s="1"/>
  <c r="D32" i="117"/>
  <c r="F44" i="117" s="1"/>
  <c r="E34" i="117"/>
  <c r="N34" i="117"/>
  <c r="D36" i="117"/>
  <c r="D38" i="117"/>
  <c r="F50" i="117" s="1"/>
  <c r="E40" i="117"/>
  <c r="N40" i="117"/>
  <c r="E7" i="118"/>
  <c r="E9" i="118"/>
  <c r="L10" i="118"/>
  <c r="E11" i="118"/>
  <c r="E13" i="118"/>
  <c r="E12" i="119"/>
  <c r="F17" i="119"/>
  <c r="M19" i="119"/>
  <c r="O22" i="119"/>
  <c r="F25" i="119"/>
  <c r="O34" i="119"/>
  <c r="A10" i="120"/>
  <c r="E9" i="120"/>
  <c r="D38" i="120"/>
  <c r="F50" i="120" s="1"/>
  <c r="K40" i="120"/>
  <c r="M52" i="120" s="1"/>
  <c r="F18" i="121"/>
  <c r="M22" i="121"/>
  <c r="O25" i="122"/>
  <c r="O28" i="122"/>
  <c r="O31" i="122"/>
  <c r="O34" i="122"/>
  <c r="O37" i="122"/>
  <c r="O40" i="122"/>
  <c r="E6" i="123"/>
  <c r="N13" i="123"/>
  <c r="O13" i="123" s="1"/>
  <c r="A16" i="123"/>
  <c r="B16" i="123" s="1"/>
  <c r="F17" i="123"/>
  <c r="E17" i="123"/>
  <c r="A19" i="123"/>
  <c r="F21" i="123"/>
  <c r="E21" i="123"/>
  <c r="E22" i="123"/>
  <c r="F23" i="123"/>
  <c r="E23" i="123"/>
  <c r="A25" i="123"/>
  <c r="F27" i="123"/>
  <c r="E27" i="123"/>
  <c r="E28" i="123"/>
  <c r="F29" i="123"/>
  <c r="E29" i="123"/>
  <c r="A31" i="123"/>
  <c r="C43" i="123" s="1"/>
  <c r="F33" i="123"/>
  <c r="E33" i="123"/>
  <c r="E34" i="123"/>
  <c r="F35" i="123"/>
  <c r="E35" i="123"/>
  <c r="A37" i="123"/>
  <c r="C49" i="123" s="1"/>
  <c r="F39" i="123"/>
  <c r="E39" i="123"/>
  <c r="E40" i="123"/>
  <c r="F41" i="123"/>
  <c r="E41" i="123"/>
  <c r="E19" i="124"/>
  <c r="D35" i="124"/>
  <c r="F47" i="124" s="1"/>
  <c r="K37" i="124"/>
  <c r="M49" i="124" s="1"/>
  <c r="E38" i="124"/>
  <c r="N40" i="124"/>
  <c r="D39" i="124"/>
  <c r="E16" i="125"/>
  <c r="E15" i="125"/>
  <c r="F18" i="125"/>
  <c r="E18" i="125"/>
  <c r="E19" i="125"/>
  <c r="F20" i="125"/>
  <c r="E20" i="125"/>
  <c r="A22" i="125"/>
  <c r="F24" i="125"/>
  <c r="E24" i="125"/>
  <c r="E25" i="125"/>
  <c r="F26" i="125"/>
  <c r="E26" i="125"/>
  <c r="A28" i="125"/>
  <c r="F30" i="125"/>
  <c r="E30" i="125"/>
  <c r="E31" i="125"/>
  <c r="F32" i="125"/>
  <c r="E32" i="125"/>
  <c r="A34" i="125"/>
  <c r="C46" i="125" s="1"/>
  <c r="F36" i="125"/>
  <c r="E36" i="125"/>
  <c r="E37" i="125"/>
  <c r="F38" i="125"/>
  <c r="E38" i="125"/>
  <c r="A40" i="125"/>
  <c r="C52" i="125" s="1"/>
  <c r="E11" i="126"/>
  <c r="M19" i="126"/>
  <c r="L19" i="126"/>
  <c r="M22" i="126"/>
  <c r="L22" i="126"/>
  <c r="M25" i="126"/>
  <c r="L25" i="126"/>
  <c r="M28" i="126"/>
  <c r="L28" i="126"/>
  <c r="M31" i="126"/>
  <c r="L31" i="126"/>
  <c r="M34" i="126"/>
  <c r="L34" i="126"/>
  <c r="M37" i="126"/>
  <c r="L37" i="126"/>
  <c r="M40" i="126"/>
  <c r="L40" i="126"/>
  <c r="F18" i="127"/>
  <c r="M22" i="127"/>
  <c r="D5" i="128"/>
  <c r="F17" i="128" s="1"/>
  <c r="J5" i="128"/>
  <c r="K7" i="128"/>
  <c r="J14" i="128"/>
  <c r="D14" i="128"/>
  <c r="D20" i="128"/>
  <c r="K22" i="128"/>
  <c r="D24" i="128"/>
  <c r="E28" i="128"/>
  <c r="A7" i="129"/>
  <c r="E7" i="129"/>
  <c r="A10" i="129"/>
  <c r="A13" i="129"/>
  <c r="E11" i="129"/>
  <c r="L13" i="129"/>
  <c r="F25" i="129"/>
  <c r="N10" i="130"/>
  <c r="O10" i="130" s="1"/>
  <c r="A13" i="130"/>
  <c r="B13" i="130" s="1"/>
  <c r="A16" i="130"/>
  <c r="E14" i="130"/>
  <c r="L16" i="130"/>
  <c r="F24" i="130"/>
  <c r="M25" i="130"/>
  <c r="E6" i="131"/>
  <c r="K7" i="131"/>
  <c r="M19" i="131" s="1"/>
  <c r="J7" i="131"/>
  <c r="D7" i="131"/>
  <c r="E7" i="131" s="1"/>
  <c r="J8" i="131"/>
  <c r="K13" i="131"/>
  <c r="M25" i="131" s="1"/>
  <c r="J13" i="131"/>
  <c r="D13" i="131"/>
  <c r="F25" i="131" s="1"/>
  <c r="F17" i="131"/>
  <c r="E17" i="131"/>
  <c r="E24" i="131"/>
  <c r="L31" i="131"/>
  <c r="F33" i="131"/>
  <c r="E33" i="131"/>
  <c r="K34" i="131"/>
  <c r="M46" i="131" s="1"/>
  <c r="D34" i="131"/>
  <c r="E35" i="131" s="1"/>
  <c r="F41" i="131"/>
  <c r="B10" i="132"/>
  <c r="O19" i="132"/>
  <c r="O22" i="132"/>
  <c r="O25" i="132"/>
  <c r="O28" i="132"/>
  <c r="O31" i="132"/>
  <c r="O34" i="132"/>
  <c r="O37" i="132"/>
  <c r="O40" i="132"/>
  <c r="K10" i="135"/>
  <c r="L10" i="135" s="1"/>
  <c r="J10" i="135"/>
  <c r="D10" i="135"/>
  <c r="E10" i="135" s="1"/>
  <c r="N13" i="135"/>
  <c r="M28" i="135"/>
  <c r="F31" i="135"/>
  <c r="E31" i="135"/>
  <c r="E32" i="135"/>
  <c r="J33" i="135"/>
  <c r="N34" i="135" s="1"/>
  <c r="D33" i="135"/>
  <c r="J35" i="135"/>
  <c r="D35" i="135"/>
  <c r="E7" i="136"/>
  <c r="E17" i="105"/>
  <c r="E21" i="105"/>
  <c r="E29" i="105"/>
  <c r="E30" i="105"/>
  <c r="E32" i="105"/>
  <c r="E33" i="105"/>
  <c r="E35" i="105"/>
  <c r="E36" i="105"/>
  <c r="E38" i="105"/>
  <c r="E39" i="105"/>
  <c r="E41" i="105"/>
  <c r="E8" i="106"/>
  <c r="A19" i="106"/>
  <c r="E19" i="106"/>
  <c r="L19" i="106"/>
  <c r="A22" i="106"/>
  <c r="E22" i="106"/>
  <c r="L22" i="106"/>
  <c r="A25" i="106"/>
  <c r="E25" i="106"/>
  <c r="L25" i="106"/>
  <c r="A28" i="106"/>
  <c r="E28" i="106"/>
  <c r="L28" i="106"/>
  <c r="A31" i="106"/>
  <c r="C43" i="106" s="1"/>
  <c r="E31" i="106"/>
  <c r="L31" i="106"/>
  <c r="A34" i="106"/>
  <c r="C46" i="106" s="1"/>
  <c r="E34" i="106"/>
  <c r="L34" i="106"/>
  <c r="A37" i="106"/>
  <c r="C49" i="106" s="1"/>
  <c r="E37" i="106"/>
  <c r="L37" i="106"/>
  <c r="A40" i="106"/>
  <c r="C52" i="106" s="1"/>
  <c r="E40" i="106"/>
  <c r="L40" i="106"/>
  <c r="E7" i="107"/>
  <c r="E9" i="107"/>
  <c r="E11" i="107"/>
  <c r="E12" i="108"/>
  <c r="E14" i="108"/>
  <c r="J10" i="109"/>
  <c r="N10" i="109" s="1"/>
  <c r="E23" i="109"/>
  <c r="E27" i="109"/>
  <c r="E29" i="109"/>
  <c r="E33" i="109"/>
  <c r="E35" i="109"/>
  <c r="E11" i="110"/>
  <c r="E11" i="111"/>
  <c r="E14" i="112"/>
  <c r="E17" i="113"/>
  <c r="E18" i="113"/>
  <c r="E20" i="113"/>
  <c r="E21" i="113"/>
  <c r="E23" i="113"/>
  <c r="E24" i="113"/>
  <c r="E26" i="113"/>
  <c r="E27" i="113"/>
  <c r="E29" i="113"/>
  <c r="E30" i="113"/>
  <c r="E32" i="113"/>
  <c r="E33" i="113"/>
  <c r="E35" i="113"/>
  <c r="E36" i="113"/>
  <c r="E38" i="113"/>
  <c r="E39" i="113"/>
  <c r="E41" i="113"/>
  <c r="D15" i="114"/>
  <c r="A19" i="114"/>
  <c r="E19" i="114"/>
  <c r="A25" i="114"/>
  <c r="E25" i="114"/>
  <c r="A31" i="114"/>
  <c r="N31" i="114"/>
  <c r="N37" i="114"/>
  <c r="E15" i="115"/>
  <c r="E17" i="115"/>
  <c r="E18" i="115"/>
  <c r="F19" i="115"/>
  <c r="E20" i="115"/>
  <c r="E21" i="115"/>
  <c r="E23" i="115"/>
  <c r="E24" i="115"/>
  <c r="E26" i="115"/>
  <c r="E27" i="115"/>
  <c r="E29" i="115"/>
  <c r="E30" i="115"/>
  <c r="E32" i="115"/>
  <c r="E33" i="115"/>
  <c r="E35" i="115"/>
  <c r="E36" i="115"/>
  <c r="E38" i="115"/>
  <c r="E39" i="115"/>
  <c r="E41" i="115"/>
  <c r="E8" i="116"/>
  <c r="A19" i="116"/>
  <c r="E19" i="116"/>
  <c r="L19" i="116"/>
  <c r="A22" i="116"/>
  <c r="E22" i="116"/>
  <c r="L22" i="116"/>
  <c r="A25" i="116"/>
  <c r="E25" i="116"/>
  <c r="L25" i="116"/>
  <c r="A28" i="116"/>
  <c r="E28" i="116"/>
  <c r="L28" i="116"/>
  <c r="A31" i="116"/>
  <c r="C43" i="116" s="1"/>
  <c r="E31" i="116"/>
  <c r="L31" i="116"/>
  <c r="A34" i="116"/>
  <c r="C46" i="116" s="1"/>
  <c r="E34" i="116"/>
  <c r="L34" i="116"/>
  <c r="A37" i="116"/>
  <c r="C49" i="116" s="1"/>
  <c r="E37" i="116"/>
  <c r="L37" i="116"/>
  <c r="A40" i="116"/>
  <c r="C52" i="116" s="1"/>
  <c r="E40" i="116"/>
  <c r="L40" i="116"/>
  <c r="J5" i="117"/>
  <c r="E11" i="117"/>
  <c r="D12" i="117"/>
  <c r="E12" i="117" s="1"/>
  <c r="D14" i="117"/>
  <c r="D16" i="117"/>
  <c r="J16" i="117"/>
  <c r="N16" i="117" s="1"/>
  <c r="E8" i="118"/>
  <c r="E10" i="118"/>
  <c r="A19" i="118"/>
  <c r="E19" i="118"/>
  <c r="L19" i="118"/>
  <c r="A22" i="118"/>
  <c r="E22" i="118"/>
  <c r="A25" i="118"/>
  <c r="E25" i="118"/>
  <c r="A28" i="118"/>
  <c r="E28" i="118"/>
  <c r="A31" i="118"/>
  <c r="C43" i="118" s="1"/>
  <c r="E31" i="118"/>
  <c r="A34" i="118"/>
  <c r="C46" i="118" s="1"/>
  <c r="E34" i="118"/>
  <c r="A37" i="118"/>
  <c r="C49" i="118" s="1"/>
  <c r="E37" i="118"/>
  <c r="A40" i="118"/>
  <c r="C52" i="118" s="1"/>
  <c r="E40" i="118"/>
  <c r="E9" i="119"/>
  <c r="E11" i="119"/>
  <c r="E13" i="119"/>
  <c r="B16" i="119"/>
  <c r="F22" i="119"/>
  <c r="F24" i="119"/>
  <c r="O31" i="119"/>
  <c r="K16" i="120"/>
  <c r="J16" i="120"/>
  <c r="D16" i="120"/>
  <c r="F28" i="120" s="1"/>
  <c r="J18" i="120"/>
  <c r="D18" i="120"/>
  <c r="F22" i="120"/>
  <c r="E22" i="120"/>
  <c r="A7" i="121"/>
  <c r="E7" i="121"/>
  <c r="A10" i="121"/>
  <c r="A13" i="121"/>
  <c r="E11" i="121"/>
  <c r="F25" i="121"/>
  <c r="N10" i="122"/>
  <c r="O10" i="122" s="1"/>
  <c r="A13" i="122"/>
  <c r="C25" i="122" s="1"/>
  <c r="A16" i="122"/>
  <c r="E14" i="122"/>
  <c r="F24" i="122"/>
  <c r="B10" i="123"/>
  <c r="O19" i="123"/>
  <c r="L19" i="123"/>
  <c r="O25" i="123"/>
  <c r="O31" i="123"/>
  <c r="O37" i="123"/>
  <c r="N7" i="124"/>
  <c r="K10" i="124"/>
  <c r="L10" i="124" s="1"/>
  <c r="J10" i="124"/>
  <c r="D10" i="124"/>
  <c r="A16" i="124"/>
  <c r="E14" i="124"/>
  <c r="E15" i="124"/>
  <c r="J17" i="124"/>
  <c r="D17" i="124"/>
  <c r="K19" i="124"/>
  <c r="D21" i="124"/>
  <c r="F25" i="124"/>
  <c r="E25" i="124"/>
  <c r="D41" i="124"/>
  <c r="N7" i="125"/>
  <c r="O10" i="125" s="1"/>
  <c r="O28" i="125"/>
  <c r="O34" i="125"/>
  <c r="O40" i="125"/>
  <c r="A7" i="127"/>
  <c r="E7" i="127"/>
  <c r="A10" i="127"/>
  <c r="A13" i="127"/>
  <c r="E11" i="127"/>
  <c r="F25" i="127"/>
  <c r="J12" i="128"/>
  <c r="D12" i="128"/>
  <c r="E12" i="128" s="1"/>
  <c r="K13" i="128"/>
  <c r="D26" i="128"/>
  <c r="K28" i="128"/>
  <c r="D30" i="128"/>
  <c r="F34" i="128"/>
  <c r="E34" i="128"/>
  <c r="O10" i="129"/>
  <c r="O16" i="130"/>
  <c r="F28" i="130"/>
  <c r="C37" i="130"/>
  <c r="C40" i="130"/>
  <c r="A7" i="131"/>
  <c r="C19" i="131" s="1"/>
  <c r="J11" i="131"/>
  <c r="N13" i="131" s="1"/>
  <c r="D11" i="131"/>
  <c r="F23" i="131" s="1"/>
  <c r="J17" i="131"/>
  <c r="N19" i="131" s="1"/>
  <c r="M37" i="131"/>
  <c r="L37" i="131"/>
  <c r="F39" i="131"/>
  <c r="E39" i="131"/>
  <c r="K40" i="131"/>
  <c r="D40" i="131"/>
  <c r="A40" i="131" s="1"/>
  <c r="A13" i="132"/>
  <c r="A16" i="132"/>
  <c r="E14" i="132"/>
  <c r="F24" i="132"/>
  <c r="E6" i="134"/>
  <c r="A16" i="134"/>
  <c r="B16" i="134" s="1"/>
  <c r="F17" i="134"/>
  <c r="E17" i="134"/>
  <c r="A19" i="134"/>
  <c r="F21" i="134"/>
  <c r="E21" i="134"/>
  <c r="E22" i="134"/>
  <c r="F23" i="134"/>
  <c r="E23" i="134"/>
  <c r="A25" i="134"/>
  <c r="F27" i="134"/>
  <c r="E27" i="134"/>
  <c r="E28" i="134"/>
  <c r="F29" i="134"/>
  <c r="E29" i="134"/>
  <c r="A31" i="134"/>
  <c r="C43" i="134" s="1"/>
  <c r="F33" i="134"/>
  <c r="E33" i="134"/>
  <c r="E34" i="134"/>
  <c r="F35" i="134"/>
  <c r="E35" i="134"/>
  <c r="A37" i="134"/>
  <c r="C49" i="134" s="1"/>
  <c r="F39" i="134"/>
  <c r="E39" i="134"/>
  <c r="E40" i="134"/>
  <c r="F41" i="134"/>
  <c r="E41" i="134"/>
  <c r="J8" i="135"/>
  <c r="D8" i="135"/>
  <c r="L16" i="135"/>
  <c r="J17" i="135"/>
  <c r="N19" i="135" s="1"/>
  <c r="D17" i="135"/>
  <c r="K22" i="135"/>
  <c r="E25" i="135"/>
  <c r="J27" i="135"/>
  <c r="N28" i="135" s="1"/>
  <c r="D27" i="135"/>
  <c r="F28" i="135"/>
  <c r="F30" i="135"/>
  <c r="F32" i="135"/>
  <c r="D11" i="109"/>
  <c r="F23" i="109" s="1"/>
  <c r="L16" i="118"/>
  <c r="O13" i="119"/>
  <c r="O28" i="119"/>
  <c r="O40" i="119"/>
  <c r="K7" i="120"/>
  <c r="J14" i="120"/>
  <c r="D14" i="120"/>
  <c r="D20" i="120"/>
  <c r="K22" i="120"/>
  <c r="E23" i="120"/>
  <c r="D24" i="120"/>
  <c r="K28" i="120"/>
  <c r="E29" i="120"/>
  <c r="D30" i="120"/>
  <c r="F42" i="120" s="1"/>
  <c r="F34" i="120"/>
  <c r="E34" i="120"/>
  <c r="N37" i="120"/>
  <c r="K37" i="120"/>
  <c r="M49" i="120" s="1"/>
  <c r="E10" i="121"/>
  <c r="O13" i="121"/>
  <c r="O31" i="121"/>
  <c r="E13" i="122"/>
  <c r="O16" i="122"/>
  <c r="F28" i="122"/>
  <c r="C34" i="122"/>
  <c r="C37" i="122"/>
  <c r="E16" i="123"/>
  <c r="E15" i="123"/>
  <c r="F18" i="123"/>
  <c r="E18" i="123"/>
  <c r="E19" i="123"/>
  <c r="F20" i="123"/>
  <c r="E20" i="123"/>
  <c r="A22" i="123"/>
  <c r="F24" i="123"/>
  <c r="E24" i="123"/>
  <c r="E25" i="123"/>
  <c r="F26" i="123"/>
  <c r="E26" i="123"/>
  <c r="A28" i="123"/>
  <c r="M28" i="123"/>
  <c r="F30" i="123"/>
  <c r="E30" i="123"/>
  <c r="E31" i="123"/>
  <c r="F32" i="123"/>
  <c r="E32" i="123"/>
  <c r="A34" i="123"/>
  <c r="C46" i="123" s="1"/>
  <c r="F36" i="123"/>
  <c r="E36" i="123"/>
  <c r="E37" i="123"/>
  <c r="F38" i="123"/>
  <c r="E38" i="123"/>
  <c r="A40" i="123"/>
  <c r="C52" i="123" s="1"/>
  <c r="E6" i="124"/>
  <c r="J8" i="124"/>
  <c r="D8" i="124"/>
  <c r="J15" i="124"/>
  <c r="N16" i="124" s="1"/>
  <c r="D23" i="124"/>
  <c r="K25" i="124"/>
  <c r="D27" i="124"/>
  <c r="F31" i="124"/>
  <c r="E31" i="124"/>
  <c r="N34" i="124"/>
  <c r="K34" i="124"/>
  <c r="M46" i="124" s="1"/>
  <c r="N13" i="125"/>
  <c r="O13" i="125" s="1"/>
  <c r="F17" i="125"/>
  <c r="E17" i="125"/>
  <c r="A19" i="125"/>
  <c r="F21" i="125"/>
  <c r="E21" i="125"/>
  <c r="E22" i="125"/>
  <c r="F23" i="125"/>
  <c r="E23" i="125"/>
  <c r="A25" i="125"/>
  <c r="F27" i="125"/>
  <c r="E27" i="125"/>
  <c r="E28" i="125"/>
  <c r="F29" i="125"/>
  <c r="E29" i="125"/>
  <c r="A31" i="125"/>
  <c r="C43" i="125" s="1"/>
  <c r="F33" i="125"/>
  <c r="E33" i="125"/>
  <c r="E34" i="125"/>
  <c r="F35" i="125"/>
  <c r="E35" i="125"/>
  <c r="A37" i="125"/>
  <c r="C49" i="125" s="1"/>
  <c r="F39" i="125"/>
  <c r="E39" i="125"/>
  <c r="E40" i="125"/>
  <c r="F41" i="125"/>
  <c r="E41" i="125"/>
  <c r="A10" i="126"/>
  <c r="E8" i="126"/>
  <c r="N16" i="126"/>
  <c r="O16" i="126" s="1"/>
  <c r="F19" i="126"/>
  <c r="E19" i="126"/>
  <c r="F20" i="126"/>
  <c r="F22" i="126"/>
  <c r="E22" i="126"/>
  <c r="F25" i="126"/>
  <c r="E25" i="126"/>
  <c r="F28" i="126"/>
  <c r="E28" i="126"/>
  <c r="F31" i="126"/>
  <c r="E31" i="126"/>
  <c r="F34" i="126"/>
  <c r="E34" i="126"/>
  <c r="F37" i="126"/>
  <c r="E37" i="126"/>
  <c r="F40" i="126"/>
  <c r="E40" i="126"/>
  <c r="E10" i="127"/>
  <c r="O31" i="127"/>
  <c r="A10" i="128"/>
  <c r="E8" i="128"/>
  <c r="E9" i="128"/>
  <c r="K19" i="128"/>
  <c r="D32" i="128"/>
  <c r="F44" i="128" s="1"/>
  <c r="K34" i="128"/>
  <c r="M46" i="128" s="1"/>
  <c r="E35" i="128"/>
  <c r="N37" i="128"/>
  <c r="D36" i="128"/>
  <c r="F48" i="128" s="1"/>
  <c r="F40" i="128"/>
  <c r="E40" i="128"/>
  <c r="E14" i="129"/>
  <c r="F21" i="129"/>
  <c r="O28" i="129"/>
  <c r="O40" i="129"/>
  <c r="L10" i="130"/>
  <c r="E13" i="130"/>
  <c r="E12" i="130"/>
  <c r="E17" i="130"/>
  <c r="J9" i="131"/>
  <c r="D9" i="131"/>
  <c r="E9" i="131" s="1"/>
  <c r="K10" i="131"/>
  <c r="L19" i="131"/>
  <c r="E21" i="131"/>
  <c r="K22" i="131"/>
  <c r="D22" i="131"/>
  <c r="E23" i="131" s="1"/>
  <c r="F29" i="131"/>
  <c r="N34" i="131"/>
  <c r="E36" i="131"/>
  <c r="A37" i="131"/>
  <c r="N40" i="131"/>
  <c r="O13" i="132"/>
  <c r="E13" i="132"/>
  <c r="O16" i="132"/>
  <c r="C25" i="132"/>
  <c r="C28" i="132"/>
  <c r="F28" i="132"/>
  <c r="C34" i="132"/>
  <c r="C37" i="132"/>
  <c r="E16" i="134"/>
  <c r="O19" i="134"/>
  <c r="L19" i="134"/>
  <c r="O25" i="134"/>
  <c r="O31" i="134"/>
  <c r="O37" i="134"/>
  <c r="N7" i="135"/>
  <c r="J15" i="135"/>
  <c r="N16" i="135" s="1"/>
  <c r="F24" i="135"/>
  <c r="A28" i="135"/>
  <c r="F26" i="135"/>
  <c r="J29" i="135"/>
  <c r="N31" i="135" s="1"/>
  <c r="D29" i="135"/>
  <c r="K34" i="135"/>
  <c r="C36" i="135"/>
  <c r="D7" i="120"/>
  <c r="J7" i="120"/>
  <c r="J13" i="120"/>
  <c r="F23" i="120"/>
  <c r="F29" i="120"/>
  <c r="F35" i="120"/>
  <c r="F17" i="122"/>
  <c r="F18" i="122"/>
  <c r="F20" i="122"/>
  <c r="F21" i="122"/>
  <c r="F23" i="122"/>
  <c r="F26" i="122"/>
  <c r="F27" i="122"/>
  <c r="F29" i="122"/>
  <c r="F32" i="122"/>
  <c r="F35" i="122"/>
  <c r="F38" i="122"/>
  <c r="F39" i="122"/>
  <c r="F38" i="124"/>
  <c r="F28" i="125"/>
  <c r="M28" i="125"/>
  <c r="A19" i="126"/>
  <c r="A22" i="126"/>
  <c r="A25" i="126"/>
  <c r="A28" i="126"/>
  <c r="A31" i="126"/>
  <c r="C43" i="126" s="1"/>
  <c r="A34" i="126"/>
  <c r="C46" i="126" s="1"/>
  <c r="A37" i="126"/>
  <c r="C49" i="126" s="1"/>
  <c r="A40" i="126"/>
  <c r="C52" i="126" s="1"/>
  <c r="J7" i="128"/>
  <c r="J13" i="128"/>
  <c r="F23" i="128"/>
  <c r="F29" i="128"/>
  <c r="F17" i="130"/>
  <c r="F20" i="130"/>
  <c r="F21" i="130"/>
  <c r="F23" i="130"/>
  <c r="F26" i="130"/>
  <c r="F29" i="130"/>
  <c r="F32" i="130"/>
  <c r="F35" i="130"/>
  <c r="F38" i="130"/>
  <c r="J10" i="131"/>
  <c r="F17" i="132"/>
  <c r="F20" i="132"/>
  <c r="F23" i="132"/>
  <c r="F26" i="132"/>
  <c r="F29" i="132"/>
  <c r="F32" i="132"/>
  <c r="F35" i="132"/>
  <c r="F38" i="132"/>
  <c r="D6" i="135"/>
  <c r="E6" i="135" s="1"/>
  <c r="D15" i="135"/>
  <c r="E15" i="135" s="1"/>
  <c r="C19" i="136"/>
  <c r="B19" i="136"/>
  <c r="O22" i="136"/>
  <c r="C31" i="136"/>
  <c r="B31" i="136"/>
  <c r="B10" i="137"/>
  <c r="O13" i="137"/>
  <c r="O25" i="137"/>
  <c r="B10" i="138"/>
  <c r="O13" i="138"/>
  <c r="O25" i="138"/>
  <c r="B10" i="139"/>
  <c r="O13" i="139"/>
  <c r="O25" i="139"/>
  <c r="M31" i="140"/>
  <c r="O16" i="141"/>
  <c r="C19" i="142"/>
  <c r="B19" i="142"/>
  <c r="C25" i="142"/>
  <c r="B25" i="142"/>
  <c r="O19" i="143"/>
  <c r="O22" i="143"/>
  <c r="O25" i="143"/>
  <c r="O28" i="143"/>
  <c r="O34" i="143"/>
  <c r="O19" i="146"/>
  <c r="O31" i="146"/>
  <c r="O25" i="152"/>
  <c r="O25" i="158"/>
  <c r="A19" i="119"/>
  <c r="E19" i="119"/>
  <c r="L19" i="119"/>
  <c r="A22" i="119"/>
  <c r="E22" i="119"/>
  <c r="L22" i="119"/>
  <c r="A25" i="119"/>
  <c r="E25" i="119"/>
  <c r="L25" i="119"/>
  <c r="A28" i="119"/>
  <c r="E28" i="119"/>
  <c r="L28" i="119"/>
  <c r="A31" i="119"/>
  <c r="E31" i="119"/>
  <c r="L31" i="119"/>
  <c r="A34" i="119"/>
  <c r="C46" i="119" s="1"/>
  <c r="E34" i="119"/>
  <c r="L34" i="119"/>
  <c r="A37" i="119"/>
  <c r="C49" i="119" s="1"/>
  <c r="E37" i="119"/>
  <c r="L37" i="119"/>
  <c r="A40" i="119"/>
  <c r="C52" i="119" s="1"/>
  <c r="E40" i="119"/>
  <c r="L40" i="119"/>
  <c r="E11" i="120"/>
  <c r="E8" i="121"/>
  <c r="A19" i="121"/>
  <c r="E19" i="121"/>
  <c r="L19" i="121"/>
  <c r="A22" i="121"/>
  <c r="E22" i="121"/>
  <c r="L22" i="121"/>
  <c r="A25" i="121"/>
  <c r="E25" i="121"/>
  <c r="L25" i="121"/>
  <c r="A28" i="121"/>
  <c r="E28" i="121"/>
  <c r="L28" i="121"/>
  <c r="A31" i="121"/>
  <c r="C43" i="121" s="1"/>
  <c r="E31" i="121"/>
  <c r="L31" i="121"/>
  <c r="A34" i="121"/>
  <c r="C46" i="121" s="1"/>
  <c r="E34" i="121"/>
  <c r="L34" i="121"/>
  <c r="A37" i="121"/>
  <c r="C49" i="121" s="1"/>
  <c r="E37" i="121"/>
  <c r="L37" i="121"/>
  <c r="A40" i="121"/>
  <c r="C52" i="121" s="1"/>
  <c r="E40" i="121"/>
  <c r="L40" i="121"/>
  <c r="E11" i="122"/>
  <c r="E14" i="123"/>
  <c r="E14" i="125"/>
  <c r="E17" i="126"/>
  <c r="E18" i="126"/>
  <c r="E20" i="126"/>
  <c r="E21" i="126"/>
  <c r="E23" i="126"/>
  <c r="E24" i="126"/>
  <c r="E26" i="126"/>
  <c r="E27" i="126"/>
  <c r="E29" i="126"/>
  <c r="E30" i="126"/>
  <c r="E32" i="126"/>
  <c r="E33" i="126"/>
  <c r="E35" i="126"/>
  <c r="E36" i="126"/>
  <c r="E38" i="126"/>
  <c r="E39" i="126"/>
  <c r="E41" i="126"/>
  <c r="E8" i="127"/>
  <c r="A19" i="127"/>
  <c r="E19" i="127"/>
  <c r="L19" i="127"/>
  <c r="A22" i="127"/>
  <c r="E22" i="127"/>
  <c r="L22" i="127"/>
  <c r="A25" i="127"/>
  <c r="E25" i="127"/>
  <c r="L25" i="127"/>
  <c r="A28" i="127"/>
  <c r="E28" i="127"/>
  <c r="L28" i="127"/>
  <c r="A31" i="127"/>
  <c r="E31" i="127"/>
  <c r="L31" i="127"/>
  <c r="A34" i="127"/>
  <c r="C46" i="127" s="1"/>
  <c r="E34" i="127"/>
  <c r="L34" i="127"/>
  <c r="A37" i="127"/>
  <c r="C49" i="127" s="1"/>
  <c r="E37" i="127"/>
  <c r="L37" i="127"/>
  <c r="A40" i="127"/>
  <c r="C52" i="127" s="1"/>
  <c r="E40" i="127"/>
  <c r="L40" i="127"/>
  <c r="E11" i="128"/>
  <c r="E8" i="129"/>
  <c r="E10" i="129"/>
  <c r="A19" i="129"/>
  <c r="E19" i="129"/>
  <c r="L19" i="129"/>
  <c r="A22" i="129"/>
  <c r="E22" i="129"/>
  <c r="L22" i="129"/>
  <c r="A25" i="129"/>
  <c r="E25" i="129"/>
  <c r="L25" i="129"/>
  <c r="A28" i="129"/>
  <c r="E28" i="129"/>
  <c r="L28" i="129"/>
  <c r="A31" i="129"/>
  <c r="C43" i="129" s="1"/>
  <c r="E31" i="129"/>
  <c r="L31" i="129"/>
  <c r="A34" i="129"/>
  <c r="C46" i="129" s="1"/>
  <c r="E34" i="129"/>
  <c r="L34" i="129"/>
  <c r="A37" i="129"/>
  <c r="C49" i="129" s="1"/>
  <c r="E37" i="129"/>
  <c r="L37" i="129"/>
  <c r="A40" i="129"/>
  <c r="C52" i="129" s="1"/>
  <c r="E40" i="129"/>
  <c r="L40" i="129"/>
  <c r="E11" i="130"/>
  <c r="A22" i="131"/>
  <c r="B25" i="131" s="1"/>
  <c r="A28" i="131"/>
  <c r="E11" i="132"/>
  <c r="E14" i="134"/>
  <c r="K19" i="135"/>
  <c r="D22" i="135"/>
  <c r="K25" i="135"/>
  <c r="K31" i="135"/>
  <c r="D34" i="135"/>
  <c r="C28" i="136"/>
  <c r="B28" i="136"/>
  <c r="N7" i="140"/>
  <c r="L19" i="140"/>
  <c r="M19" i="140"/>
  <c r="F26" i="140"/>
  <c r="E26" i="140"/>
  <c r="C22" i="142"/>
  <c r="B22" i="142"/>
  <c r="O13" i="143"/>
  <c r="O25" i="144"/>
  <c r="D7" i="135"/>
  <c r="D11" i="135"/>
  <c r="D13" i="135"/>
  <c r="E13" i="135" s="1"/>
  <c r="N7" i="136"/>
  <c r="O10" i="136" s="1"/>
  <c r="O16" i="136"/>
  <c r="F18" i="136"/>
  <c r="C25" i="136"/>
  <c r="B25" i="136"/>
  <c r="O28" i="136"/>
  <c r="O34" i="136"/>
  <c r="O19" i="137"/>
  <c r="O31" i="137"/>
  <c r="O19" i="138"/>
  <c r="O31" i="138"/>
  <c r="B34" i="138"/>
  <c r="B16" i="139"/>
  <c r="O19" i="139"/>
  <c r="O31" i="139"/>
  <c r="E6" i="140"/>
  <c r="N13" i="140"/>
  <c r="N22" i="140"/>
  <c r="B13" i="141"/>
  <c r="O16" i="142"/>
  <c r="O25" i="142"/>
  <c r="C28" i="142"/>
  <c r="B28" i="142"/>
  <c r="O31" i="142"/>
  <c r="O34" i="146"/>
  <c r="O37" i="152"/>
  <c r="O37" i="158"/>
  <c r="A10" i="136"/>
  <c r="B10" i="136" s="1"/>
  <c r="E15" i="136"/>
  <c r="E17" i="136"/>
  <c r="E18" i="136"/>
  <c r="F19" i="136"/>
  <c r="M19" i="136"/>
  <c r="E20" i="136"/>
  <c r="E21" i="136"/>
  <c r="F22" i="136"/>
  <c r="M22" i="136"/>
  <c r="E23" i="136"/>
  <c r="E24" i="136"/>
  <c r="F25" i="136"/>
  <c r="M25" i="136"/>
  <c r="E26" i="136"/>
  <c r="E27" i="136"/>
  <c r="F28" i="136"/>
  <c r="M28" i="136"/>
  <c r="E29" i="136"/>
  <c r="L29" i="136"/>
  <c r="E8" i="137"/>
  <c r="A13" i="137"/>
  <c r="B13" i="137" s="1"/>
  <c r="A19" i="137"/>
  <c r="E19" i="137"/>
  <c r="L19" i="137"/>
  <c r="A22" i="137"/>
  <c r="E22" i="137"/>
  <c r="L22" i="137"/>
  <c r="A25" i="137"/>
  <c r="E25" i="137"/>
  <c r="L25" i="137"/>
  <c r="A28" i="137"/>
  <c r="B31" i="137" s="1"/>
  <c r="E28" i="137"/>
  <c r="L28" i="137"/>
  <c r="F32" i="137"/>
  <c r="F33" i="137"/>
  <c r="F35" i="137"/>
  <c r="E11" i="138"/>
  <c r="A16" i="138"/>
  <c r="B16" i="138" s="1"/>
  <c r="F30" i="138"/>
  <c r="M30" i="138"/>
  <c r="F31" i="138"/>
  <c r="M31" i="138"/>
  <c r="E32" i="138"/>
  <c r="E33" i="138"/>
  <c r="F34" i="138"/>
  <c r="M34" i="138"/>
  <c r="E35" i="138"/>
  <c r="E12" i="139"/>
  <c r="E14" i="139"/>
  <c r="F17" i="139"/>
  <c r="F18" i="139"/>
  <c r="F20" i="139"/>
  <c r="F21" i="139"/>
  <c r="F23" i="139"/>
  <c r="F26" i="139"/>
  <c r="F27" i="139"/>
  <c r="F29" i="139"/>
  <c r="F30" i="139"/>
  <c r="F32" i="139"/>
  <c r="F33" i="139"/>
  <c r="F35" i="139"/>
  <c r="E13" i="140"/>
  <c r="E20" i="140"/>
  <c r="K22" i="140"/>
  <c r="F28" i="140"/>
  <c r="K28" i="140"/>
  <c r="L31" i="140" s="1"/>
  <c r="E32" i="140"/>
  <c r="K34" i="140"/>
  <c r="C36" i="140"/>
  <c r="E12" i="141"/>
  <c r="L13" i="141"/>
  <c r="E14" i="141"/>
  <c r="F18" i="141"/>
  <c r="F21" i="141"/>
  <c r="F23" i="141"/>
  <c r="N28" i="141"/>
  <c r="O28" i="141" s="1"/>
  <c r="A34" i="141"/>
  <c r="E34" i="141"/>
  <c r="B36" i="141"/>
  <c r="E15" i="142"/>
  <c r="L16" i="142"/>
  <c r="E17" i="142"/>
  <c r="M25" i="142"/>
  <c r="F28" i="142"/>
  <c r="A19" i="143"/>
  <c r="C31" i="143" s="1"/>
  <c r="E19" i="143"/>
  <c r="L19" i="143"/>
  <c r="A22" i="143"/>
  <c r="E22" i="143"/>
  <c r="A25" i="143"/>
  <c r="E25" i="143"/>
  <c r="A28" i="143"/>
  <c r="E28" i="143"/>
  <c r="N30" i="143"/>
  <c r="O30" i="143" s="1"/>
  <c r="F32" i="143"/>
  <c r="F33" i="143"/>
  <c r="F35" i="143"/>
  <c r="E9" i="144"/>
  <c r="F20" i="144"/>
  <c r="O28" i="144"/>
  <c r="M19" i="145"/>
  <c r="L19" i="145"/>
  <c r="M22" i="145"/>
  <c r="L22" i="145"/>
  <c r="M25" i="145"/>
  <c r="L25" i="145"/>
  <c r="M28" i="145"/>
  <c r="L28" i="145"/>
  <c r="M31" i="145"/>
  <c r="L31" i="145"/>
  <c r="M34" i="145"/>
  <c r="L34" i="145"/>
  <c r="M37" i="145"/>
  <c r="L37" i="145"/>
  <c r="M40" i="145"/>
  <c r="L40" i="145"/>
  <c r="M22" i="146"/>
  <c r="F28" i="147"/>
  <c r="C31" i="147"/>
  <c r="J9" i="148"/>
  <c r="N10" i="148" s="1"/>
  <c r="D9" i="148"/>
  <c r="E10" i="148" s="1"/>
  <c r="K10" i="148"/>
  <c r="F35" i="148"/>
  <c r="B10" i="149"/>
  <c r="O22" i="149"/>
  <c r="O25" i="149"/>
  <c r="O28" i="149"/>
  <c r="O31" i="149"/>
  <c r="O34" i="149"/>
  <c r="O37" i="149"/>
  <c r="O40" i="149"/>
  <c r="F17" i="150"/>
  <c r="E17" i="150"/>
  <c r="A19" i="150"/>
  <c r="F21" i="150"/>
  <c r="E21" i="150"/>
  <c r="E22" i="150"/>
  <c r="F23" i="150"/>
  <c r="E23" i="150"/>
  <c r="A25" i="150"/>
  <c r="F27" i="150"/>
  <c r="E27" i="150"/>
  <c r="E28" i="150"/>
  <c r="F29" i="150"/>
  <c r="E29" i="150"/>
  <c r="A31" i="150"/>
  <c r="C43" i="150" s="1"/>
  <c r="F33" i="150"/>
  <c r="E33" i="150"/>
  <c r="E34" i="150"/>
  <c r="F35" i="150"/>
  <c r="E35" i="150"/>
  <c r="A37" i="150"/>
  <c r="C49" i="150" s="1"/>
  <c r="F39" i="150"/>
  <c r="E39" i="150"/>
  <c r="E40" i="150"/>
  <c r="F41" i="150"/>
  <c r="E41" i="150"/>
  <c r="A10" i="151"/>
  <c r="B10" i="151" s="1"/>
  <c r="E8" i="151"/>
  <c r="F19" i="151"/>
  <c r="E19" i="151"/>
  <c r="F20" i="151"/>
  <c r="F22" i="151"/>
  <c r="E22" i="151"/>
  <c r="F25" i="151"/>
  <c r="E25" i="151"/>
  <c r="F28" i="151"/>
  <c r="E28" i="151"/>
  <c r="F31" i="151"/>
  <c r="E31" i="151"/>
  <c r="F34" i="151"/>
  <c r="E34" i="151"/>
  <c r="F37" i="151"/>
  <c r="E37" i="151"/>
  <c r="F40" i="151"/>
  <c r="E40" i="151"/>
  <c r="O13" i="152"/>
  <c r="O19" i="152"/>
  <c r="O16" i="153"/>
  <c r="F28" i="153"/>
  <c r="C40" i="153"/>
  <c r="E16" i="154"/>
  <c r="E15" i="154"/>
  <c r="F18" i="154"/>
  <c r="E18" i="154"/>
  <c r="E19" i="154"/>
  <c r="F20" i="154"/>
  <c r="E20" i="154"/>
  <c r="A22" i="154"/>
  <c r="F24" i="154"/>
  <c r="E24" i="154"/>
  <c r="E25" i="154"/>
  <c r="F26" i="154"/>
  <c r="E26" i="154"/>
  <c r="A28" i="154"/>
  <c r="F30" i="154"/>
  <c r="E30" i="154"/>
  <c r="E31" i="154"/>
  <c r="F32" i="154"/>
  <c r="E32" i="154"/>
  <c r="A34" i="154"/>
  <c r="C46" i="154" s="1"/>
  <c r="F36" i="154"/>
  <c r="E36" i="154"/>
  <c r="E37" i="154"/>
  <c r="F38" i="154"/>
  <c r="E38" i="154"/>
  <c r="A40" i="154"/>
  <c r="C52" i="154" s="1"/>
  <c r="M19" i="155"/>
  <c r="L19" i="155"/>
  <c r="M22" i="155"/>
  <c r="L22" i="155"/>
  <c r="M25" i="155"/>
  <c r="L25" i="155"/>
  <c r="M28" i="155"/>
  <c r="L28" i="155"/>
  <c r="M31" i="155"/>
  <c r="L31" i="155"/>
  <c r="M34" i="155"/>
  <c r="L34" i="155"/>
  <c r="M37" i="155"/>
  <c r="L37" i="155"/>
  <c r="M40" i="155"/>
  <c r="L40" i="155"/>
  <c r="M22" i="156"/>
  <c r="D5" i="157"/>
  <c r="F17" i="157" s="1"/>
  <c r="J5" i="157"/>
  <c r="K16" i="157"/>
  <c r="J16" i="157"/>
  <c r="D16" i="157"/>
  <c r="F28" i="157" s="1"/>
  <c r="J18" i="157"/>
  <c r="N19" i="157" s="1"/>
  <c r="D18" i="157"/>
  <c r="D20" i="157"/>
  <c r="K22" i="157"/>
  <c r="D24" i="157"/>
  <c r="D26" i="157"/>
  <c r="K28" i="157"/>
  <c r="D30" i="157"/>
  <c r="F42" i="157" s="1"/>
  <c r="F34" i="157"/>
  <c r="E34" i="157"/>
  <c r="O13" i="158"/>
  <c r="B10" i="160"/>
  <c r="F17" i="171"/>
  <c r="E17" i="171"/>
  <c r="A19" i="171"/>
  <c r="E16" i="174"/>
  <c r="E17" i="174"/>
  <c r="F28" i="174"/>
  <c r="M22" i="176"/>
  <c r="L22" i="176"/>
  <c r="M34" i="176"/>
  <c r="L34" i="176"/>
  <c r="L10" i="177"/>
  <c r="L13" i="177"/>
  <c r="O19" i="177"/>
  <c r="C25" i="178"/>
  <c r="C31" i="178"/>
  <c r="B31" i="178"/>
  <c r="M40" i="181"/>
  <c r="L40" i="181"/>
  <c r="O22" i="183"/>
  <c r="O25" i="183"/>
  <c r="F35" i="184"/>
  <c r="E35" i="184"/>
  <c r="E14" i="136"/>
  <c r="F17" i="136"/>
  <c r="F20" i="136"/>
  <c r="F21" i="136"/>
  <c r="F23" i="136"/>
  <c r="F26" i="136"/>
  <c r="F29" i="136"/>
  <c r="E30" i="136"/>
  <c r="L30" i="136"/>
  <c r="E31" i="136"/>
  <c r="L31" i="136"/>
  <c r="A34" i="136"/>
  <c r="E34" i="136"/>
  <c r="B36" i="136"/>
  <c r="E15" i="137"/>
  <c r="E17" i="137"/>
  <c r="E18" i="137"/>
  <c r="E20" i="137"/>
  <c r="E21" i="137"/>
  <c r="F22" i="137"/>
  <c r="M22" i="137"/>
  <c r="E23" i="137"/>
  <c r="E24" i="137"/>
  <c r="E26" i="137"/>
  <c r="E27" i="137"/>
  <c r="E29" i="137"/>
  <c r="L29" i="137"/>
  <c r="E8" i="138"/>
  <c r="A19" i="138"/>
  <c r="E19" i="138"/>
  <c r="L19" i="138"/>
  <c r="A22" i="138"/>
  <c r="E22" i="138"/>
  <c r="L22" i="138"/>
  <c r="A25" i="138"/>
  <c r="E25" i="138"/>
  <c r="L25" i="138"/>
  <c r="A28" i="138"/>
  <c r="B31" i="138" s="1"/>
  <c r="E28" i="138"/>
  <c r="L28" i="138"/>
  <c r="F32" i="138"/>
  <c r="F35" i="138"/>
  <c r="E11" i="139"/>
  <c r="E14" i="140"/>
  <c r="D15" i="140"/>
  <c r="E15" i="140" s="1"/>
  <c r="D17" i="140"/>
  <c r="E19" i="140"/>
  <c r="J19" i="140"/>
  <c r="N19" i="140" s="1"/>
  <c r="D21" i="140"/>
  <c r="A22" i="140" s="1"/>
  <c r="D23" i="140"/>
  <c r="E25" i="140"/>
  <c r="J25" i="140"/>
  <c r="N25" i="140" s="1"/>
  <c r="D27" i="140"/>
  <c r="A28" i="140" s="1"/>
  <c r="D29" i="140"/>
  <c r="E31" i="140"/>
  <c r="J31" i="140"/>
  <c r="N31" i="140" s="1"/>
  <c r="F32" i="140"/>
  <c r="D33" i="140"/>
  <c r="D35" i="140"/>
  <c r="E11" i="141"/>
  <c r="E32" i="141"/>
  <c r="E33" i="141"/>
  <c r="F34" i="141"/>
  <c r="M34" i="141"/>
  <c r="E35" i="141"/>
  <c r="E12" i="142"/>
  <c r="E14" i="142"/>
  <c r="F18" i="142"/>
  <c r="F20" i="142"/>
  <c r="F21" i="142"/>
  <c r="F23" i="142"/>
  <c r="F26" i="142"/>
  <c r="F29" i="142"/>
  <c r="E30" i="142"/>
  <c r="L30" i="142"/>
  <c r="A31" i="142"/>
  <c r="E31" i="142"/>
  <c r="L31" i="142"/>
  <c r="A34" i="142"/>
  <c r="E34" i="142"/>
  <c r="L34" i="142"/>
  <c r="B36" i="142"/>
  <c r="A10" i="143"/>
  <c r="B10" i="143" s="1"/>
  <c r="E15" i="143"/>
  <c r="L16" i="143"/>
  <c r="E17" i="143"/>
  <c r="E18" i="143"/>
  <c r="F19" i="143"/>
  <c r="E20" i="143"/>
  <c r="E21" i="143"/>
  <c r="M22" i="143"/>
  <c r="E23" i="143"/>
  <c r="E24" i="143"/>
  <c r="F25" i="143"/>
  <c r="E26" i="143"/>
  <c r="E27" i="143"/>
  <c r="E29" i="143"/>
  <c r="L29" i="143"/>
  <c r="E8" i="144"/>
  <c r="E10" i="144"/>
  <c r="A13" i="144"/>
  <c r="B13" i="144" s="1"/>
  <c r="E11" i="144"/>
  <c r="M25" i="144"/>
  <c r="L16" i="144"/>
  <c r="F28" i="144"/>
  <c r="E17" i="144"/>
  <c r="O19" i="144"/>
  <c r="F23" i="144"/>
  <c r="B31" i="144"/>
  <c r="C31" i="144"/>
  <c r="O31" i="144"/>
  <c r="A13" i="146"/>
  <c r="B13" i="146" s="1"/>
  <c r="E11" i="146"/>
  <c r="L13" i="146"/>
  <c r="O22" i="146"/>
  <c r="F25" i="146"/>
  <c r="O40" i="146"/>
  <c r="L10" i="147"/>
  <c r="E17" i="147"/>
  <c r="K13" i="148"/>
  <c r="J13" i="148"/>
  <c r="D13" i="148"/>
  <c r="N16" i="148"/>
  <c r="K22" i="148"/>
  <c r="D22" i="148"/>
  <c r="E30" i="148"/>
  <c r="F29" i="148"/>
  <c r="A31" i="148"/>
  <c r="E33" i="148"/>
  <c r="K34" i="148"/>
  <c r="M46" i="148" s="1"/>
  <c r="N34" i="148"/>
  <c r="D34" i="148"/>
  <c r="F46" i="148" s="1"/>
  <c r="N37" i="148"/>
  <c r="F39" i="148"/>
  <c r="K40" i="148"/>
  <c r="M52" i="148" s="1"/>
  <c r="D40" i="148"/>
  <c r="F52" i="148" s="1"/>
  <c r="N10" i="149"/>
  <c r="O13" i="149" s="1"/>
  <c r="A16" i="149"/>
  <c r="C28" i="149" s="1"/>
  <c r="E14" i="149"/>
  <c r="L16" i="149"/>
  <c r="M25" i="149"/>
  <c r="B10" i="150"/>
  <c r="E16" i="150"/>
  <c r="E14" i="152"/>
  <c r="F21" i="152"/>
  <c r="O28" i="152"/>
  <c r="O40" i="152"/>
  <c r="L10" i="153"/>
  <c r="E17" i="153"/>
  <c r="A13" i="156"/>
  <c r="B13" i="156" s="1"/>
  <c r="E11" i="156"/>
  <c r="L13" i="156"/>
  <c r="F25" i="156"/>
  <c r="O34" i="156"/>
  <c r="A10" i="157"/>
  <c r="E9" i="157"/>
  <c r="J11" i="157"/>
  <c r="D32" i="157"/>
  <c r="F44" i="157" s="1"/>
  <c r="K34" i="157"/>
  <c r="M46" i="157" s="1"/>
  <c r="E35" i="157"/>
  <c r="D36" i="157"/>
  <c r="F48" i="157" s="1"/>
  <c r="F40" i="157"/>
  <c r="E40" i="157"/>
  <c r="E14" i="158"/>
  <c r="F21" i="158"/>
  <c r="O28" i="158"/>
  <c r="O40" i="158"/>
  <c r="L10" i="159"/>
  <c r="F24" i="159"/>
  <c r="E12" i="159"/>
  <c r="E17" i="159"/>
  <c r="O25" i="159"/>
  <c r="F28" i="159"/>
  <c r="B31" i="159"/>
  <c r="O34" i="159"/>
  <c r="C40" i="159"/>
  <c r="B40" i="159"/>
  <c r="O10" i="160"/>
  <c r="L16" i="161"/>
  <c r="L19" i="161"/>
  <c r="A16" i="164"/>
  <c r="B16" i="164" s="1"/>
  <c r="E14" i="164"/>
  <c r="E15" i="164"/>
  <c r="F33" i="165"/>
  <c r="E33" i="165"/>
  <c r="O37" i="169"/>
  <c r="F22" i="172"/>
  <c r="E22" i="172"/>
  <c r="F34" i="172"/>
  <c r="E34" i="172"/>
  <c r="F25" i="173"/>
  <c r="E13" i="173"/>
  <c r="E14" i="173"/>
  <c r="E11" i="136"/>
  <c r="F31" i="136"/>
  <c r="M34" i="136"/>
  <c r="E14" i="137"/>
  <c r="F29" i="137"/>
  <c r="E30" i="137"/>
  <c r="L30" i="137"/>
  <c r="E31" i="137"/>
  <c r="L31" i="137"/>
  <c r="A34" i="137"/>
  <c r="E34" i="137"/>
  <c r="E17" i="138"/>
  <c r="E18" i="138"/>
  <c r="E20" i="138"/>
  <c r="E21" i="138"/>
  <c r="E23" i="138"/>
  <c r="E24" i="138"/>
  <c r="E26" i="138"/>
  <c r="E27" i="138"/>
  <c r="E29" i="138"/>
  <c r="L29" i="138"/>
  <c r="E8" i="139"/>
  <c r="E10" i="139"/>
  <c r="A19" i="139"/>
  <c r="E19" i="139"/>
  <c r="L19" i="139"/>
  <c r="A22" i="139"/>
  <c r="E22" i="139"/>
  <c r="L22" i="139"/>
  <c r="A25" i="139"/>
  <c r="E25" i="139"/>
  <c r="L25" i="139"/>
  <c r="A28" i="139"/>
  <c r="E28" i="139"/>
  <c r="L28" i="139"/>
  <c r="A31" i="139"/>
  <c r="E31" i="139"/>
  <c r="L31" i="139"/>
  <c r="A34" i="139"/>
  <c r="E34" i="139"/>
  <c r="L34" i="139"/>
  <c r="D8" i="140"/>
  <c r="F20" i="140" s="1"/>
  <c r="D10" i="140"/>
  <c r="J10" i="140"/>
  <c r="N10" i="140" s="1"/>
  <c r="E8" i="141"/>
  <c r="A19" i="141"/>
  <c r="C31" i="141" s="1"/>
  <c r="E19" i="141"/>
  <c r="L19" i="141"/>
  <c r="A22" i="141"/>
  <c r="E22" i="141"/>
  <c r="L22" i="141"/>
  <c r="A25" i="141"/>
  <c r="E25" i="141"/>
  <c r="L25" i="141"/>
  <c r="A28" i="141"/>
  <c r="E28" i="141"/>
  <c r="L28" i="141"/>
  <c r="E11" i="142"/>
  <c r="F31" i="142"/>
  <c r="F34" i="142"/>
  <c r="E12" i="143"/>
  <c r="L13" i="143"/>
  <c r="E14" i="143"/>
  <c r="F29" i="143"/>
  <c r="E30" i="143"/>
  <c r="A34" i="143"/>
  <c r="E34" i="143"/>
  <c r="B36" i="143"/>
  <c r="O13" i="144"/>
  <c r="B22" i="144"/>
  <c r="C22" i="144"/>
  <c r="C34" i="144"/>
  <c r="A10" i="145"/>
  <c r="B10" i="145" s="1"/>
  <c r="E8" i="145"/>
  <c r="F19" i="145"/>
  <c r="E19" i="145"/>
  <c r="F20" i="145"/>
  <c r="F22" i="145"/>
  <c r="E22" i="145"/>
  <c r="F25" i="145"/>
  <c r="E25" i="145"/>
  <c r="F28" i="145"/>
  <c r="E28" i="145"/>
  <c r="F31" i="145"/>
  <c r="E31" i="145"/>
  <c r="F34" i="145"/>
  <c r="E34" i="145"/>
  <c r="F37" i="145"/>
  <c r="E37" i="145"/>
  <c r="F40" i="145"/>
  <c r="E40" i="145"/>
  <c r="O10" i="146"/>
  <c r="O13" i="146"/>
  <c r="O19" i="147"/>
  <c r="O22" i="147"/>
  <c r="O25" i="147"/>
  <c r="O28" i="147"/>
  <c r="O31" i="147"/>
  <c r="O34" i="147"/>
  <c r="B34" i="147"/>
  <c r="O37" i="147"/>
  <c r="B37" i="147"/>
  <c r="O40" i="147"/>
  <c r="F27" i="148"/>
  <c r="E27" i="148"/>
  <c r="K28" i="148"/>
  <c r="D28" i="148"/>
  <c r="A28" i="148" s="1"/>
  <c r="O16" i="149"/>
  <c r="C19" i="149"/>
  <c r="F28" i="149"/>
  <c r="C31" i="149"/>
  <c r="F18" i="150"/>
  <c r="E18" i="150"/>
  <c r="E19" i="150"/>
  <c r="F20" i="150"/>
  <c r="E20" i="150"/>
  <c r="A22" i="150"/>
  <c r="F24" i="150"/>
  <c r="E24" i="150"/>
  <c r="E25" i="150"/>
  <c r="F26" i="150"/>
  <c r="E26" i="150"/>
  <c r="A28" i="150"/>
  <c r="F30" i="150"/>
  <c r="E30" i="150"/>
  <c r="E31" i="150"/>
  <c r="F32" i="150"/>
  <c r="E32" i="150"/>
  <c r="A34" i="150"/>
  <c r="C46" i="150" s="1"/>
  <c r="F36" i="150"/>
  <c r="E36" i="150"/>
  <c r="E37" i="150"/>
  <c r="F38" i="150"/>
  <c r="E38" i="150"/>
  <c r="A40" i="150"/>
  <c r="C52" i="150" s="1"/>
  <c r="M19" i="151"/>
  <c r="L19" i="151"/>
  <c r="M22" i="151"/>
  <c r="L22" i="151"/>
  <c r="M25" i="151"/>
  <c r="L25" i="151"/>
  <c r="M28" i="151"/>
  <c r="L28" i="151"/>
  <c r="M31" i="151"/>
  <c r="L31" i="151"/>
  <c r="M34" i="151"/>
  <c r="L34" i="151"/>
  <c r="M37" i="151"/>
  <c r="L37" i="151"/>
  <c r="M40" i="151"/>
  <c r="L40" i="151"/>
  <c r="M22" i="152"/>
  <c r="B10" i="153"/>
  <c r="O19" i="153"/>
  <c r="O22" i="153"/>
  <c r="B22" i="153"/>
  <c r="O25" i="153"/>
  <c r="O28" i="153"/>
  <c r="O31" i="153"/>
  <c r="B31" i="153"/>
  <c r="O34" i="153"/>
  <c r="O37" i="153"/>
  <c r="O40" i="153"/>
  <c r="E6" i="154"/>
  <c r="A16" i="154"/>
  <c r="B16" i="154" s="1"/>
  <c r="F17" i="154"/>
  <c r="E17" i="154"/>
  <c r="A19" i="154"/>
  <c r="F21" i="154"/>
  <c r="E21" i="154"/>
  <c r="E22" i="154"/>
  <c r="F23" i="154"/>
  <c r="E23" i="154"/>
  <c r="A25" i="154"/>
  <c r="F27" i="154"/>
  <c r="E27" i="154"/>
  <c r="E28" i="154"/>
  <c r="F29" i="154"/>
  <c r="E29" i="154"/>
  <c r="A31" i="154"/>
  <c r="C43" i="154" s="1"/>
  <c r="F33" i="154"/>
  <c r="E33" i="154"/>
  <c r="E34" i="154"/>
  <c r="F35" i="154"/>
  <c r="E35" i="154"/>
  <c r="A37" i="154"/>
  <c r="C49" i="154" s="1"/>
  <c r="F39" i="154"/>
  <c r="E39" i="154"/>
  <c r="E40" i="154"/>
  <c r="F41" i="154"/>
  <c r="E41" i="154"/>
  <c r="A10" i="155"/>
  <c r="B10" i="155" s="1"/>
  <c r="E8" i="155"/>
  <c r="F19" i="155"/>
  <c r="E19" i="155"/>
  <c r="F20" i="155"/>
  <c r="F22" i="155"/>
  <c r="E22" i="155"/>
  <c r="F25" i="155"/>
  <c r="E25" i="155"/>
  <c r="F28" i="155"/>
  <c r="E28" i="155"/>
  <c r="F31" i="155"/>
  <c r="E31" i="155"/>
  <c r="F34" i="155"/>
  <c r="E34" i="155"/>
  <c r="F37" i="155"/>
  <c r="E37" i="155"/>
  <c r="F40" i="155"/>
  <c r="E40" i="155"/>
  <c r="J14" i="157"/>
  <c r="D14" i="157"/>
  <c r="K19" i="157"/>
  <c r="K25" i="157"/>
  <c r="D38" i="157"/>
  <c r="F50" i="157" s="1"/>
  <c r="K40" i="157"/>
  <c r="M52" i="157" s="1"/>
  <c r="M22" i="158"/>
  <c r="B10" i="159"/>
  <c r="B37" i="159"/>
  <c r="E6" i="160"/>
  <c r="A13" i="163"/>
  <c r="B13" i="163" s="1"/>
  <c r="E11" i="163"/>
  <c r="E12" i="163"/>
  <c r="F23" i="163"/>
  <c r="O37" i="163"/>
  <c r="O16" i="166"/>
  <c r="F19" i="167"/>
  <c r="E8" i="167"/>
  <c r="E7" i="167"/>
  <c r="A13" i="167"/>
  <c r="E11" i="167"/>
  <c r="F23" i="167"/>
  <c r="E12" i="167"/>
  <c r="M37" i="168"/>
  <c r="L37" i="168"/>
  <c r="F27" i="171"/>
  <c r="E27" i="171"/>
  <c r="E28" i="171"/>
  <c r="F39" i="171"/>
  <c r="E39" i="171"/>
  <c r="E40" i="171"/>
  <c r="F24" i="175"/>
  <c r="E24" i="175"/>
  <c r="E25" i="175"/>
  <c r="F36" i="175"/>
  <c r="E36" i="175"/>
  <c r="E37" i="175"/>
  <c r="F29" i="138"/>
  <c r="E30" i="138"/>
  <c r="F34" i="139"/>
  <c r="D7" i="140"/>
  <c r="E7" i="140" s="1"/>
  <c r="D9" i="140"/>
  <c r="D11" i="140"/>
  <c r="E12" i="140" s="1"/>
  <c r="F28" i="141"/>
  <c r="M22" i="144"/>
  <c r="L10" i="144"/>
  <c r="F25" i="144"/>
  <c r="E13" i="144"/>
  <c r="A16" i="144"/>
  <c r="E15" i="144"/>
  <c r="B25" i="144"/>
  <c r="O10" i="145"/>
  <c r="N19" i="145"/>
  <c r="O19" i="145" s="1"/>
  <c r="N22" i="145"/>
  <c r="N25" i="145"/>
  <c r="N28" i="145"/>
  <c r="N31" i="145"/>
  <c r="N34" i="145"/>
  <c r="N37" i="145"/>
  <c r="N40" i="145"/>
  <c r="O43" i="145" s="1"/>
  <c r="E14" i="146"/>
  <c r="F19" i="146"/>
  <c r="F21" i="146"/>
  <c r="F23" i="146"/>
  <c r="N10" i="147"/>
  <c r="O10" i="147" s="1"/>
  <c r="A13" i="147"/>
  <c r="A16" i="147"/>
  <c r="E14" i="147"/>
  <c r="L16" i="147"/>
  <c r="F24" i="147"/>
  <c r="M25" i="147"/>
  <c r="E6" i="148"/>
  <c r="K7" i="148"/>
  <c r="M19" i="148" s="1"/>
  <c r="J7" i="148"/>
  <c r="D7" i="148"/>
  <c r="E7" i="148" s="1"/>
  <c r="J11" i="148"/>
  <c r="D11" i="148"/>
  <c r="F23" i="148" s="1"/>
  <c r="F17" i="148"/>
  <c r="F18" i="148"/>
  <c r="E24" i="148"/>
  <c r="A25" i="148"/>
  <c r="E36" i="148"/>
  <c r="A37" i="148"/>
  <c r="C49" i="148" s="1"/>
  <c r="N40" i="148"/>
  <c r="L10" i="149"/>
  <c r="E17" i="149"/>
  <c r="N7" i="150"/>
  <c r="O10" i="150" s="1"/>
  <c r="O28" i="150"/>
  <c r="O34" i="150"/>
  <c r="O40" i="150"/>
  <c r="E9" i="151"/>
  <c r="A7" i="152"/>
  <c r="E7" i="152"/>
  <c r="A10" i="152"/>
  <c r="A13" i="152"/>
  <c r="E11" i="152"/>
  <c r="L13" i="152"/>
  <c r="F25" i="152"/>
  <c r="N10" i="153"/>
  <c r="A13" i="153"/>
  <c r="B13" i="153" s="1"/>
  <c r="A16" i="153"/>
  <c r="E14" i="153"/>
  <c r="L16" i="153"/>
  <c r="F24" i="153"/>
  <c r="M25" i="153"/>
  <c r="B10" i="154"/>
  <c r="L19" i="154"/>
  <c r="O25" i="154"/>
  <c r="O31" i="154"/>
  <c r="O37" i="154"/>
  <c r="O10" i="155"/>
  <c r="N19" i="155"/>
  <c r="O19" i="155" s="1"/>
  <c r="N22" i="155"/>
  <c r="N25" i="155"/>
  <c r="N28" i="155"/>
  <c r="N31" i="155"/>
  <c r="N34" i="155"/>
  <c r="N37" i="155"/>
  <c r="N40" i="155"/>
  <c r="O43" i="155" s="1"/>
  <c r="E14" i="156"/>
  <c r="F19" i="156"/>
  <c r="F21" i="156"/>
  <c r="F23" i="156"/>
  <c r="K7" i="157"/>
  <c r="J12" i="157"/>
  <c r="D12" i="157"/>
  <c r="K13" i="157"/>
  <c r="F22" i="157"/>
  <c r="E28" i="157"/>
  <c r="N31" i="157"/>
  <c r="K31" i="157"/>
  <c r="A7" i="158"/>
  <c r="E7" i="158"/>
  <c r="A10" i="158"/>
  <c r="A13" i="158"/>
  <c r="E11" i="158"/>
  <c r="L13" i="158"/>
  <c r="F25" i="158"/>
  <c r="N10" i="159"/>
  <c r="O10" i="159" s="1"/>
  <c r="A13" i="159"/>
  <c r="B13" i="159" s="1"/>
  <c r="A16" i="159"/>
  <c r="F26" i="159"/>
  <c r="E14" i="159"/>
  <c r="O16" i="159"/>
  <c r="L16" i="159"/>
  <c r="M25" i="159"/>
  <c r="C34" i="159"/>
  <c r="B34" i="159"/>
  <c r="O25" i="163"/>
  <c r="O40" i="163"/>
  <c r="O19" i="165"/>
  <c r="E23" i="168"/>
  <c r="F22" i="168"/>
  <c r="E22" i="168"/>
  <c r="B34" i="174"/>
  <c r="E16" i="175"/>
  <c r="E15" i="175"/>
  <c r="A19" i="145"/>
  <c r="A22" i="145"/>
  <c r="A25" i="145"/>
  <c r="A28" i="145"/>
  <c r="A31" i="145"/>
  <c r="C43" i="145" s="1"/>
  <c r="A34" i="145"/>
  <c r="C46" i="145" s="1"/>
  <c r="A37" i="145"/>
  <c r="C49" i="145" s="1"/>
  <c r="A40" i="145"/>
  <c r="C52" i="145" s="1"/>
  <c r="F17" i="147"/>
  <c r="F20" i="147"/>
  <c r="F23" i="147"/>
  <c r="F26" i="147"/>
  <c r="F29" i="147"/>
  <c r="F32" i="147"/>
  <c r="F35" i="147"/>
  <c r="F38" i="147"/>
  <c r="D8" i="148"/>
  <c r="F31" i="148"/>
  <c r="K37" i="148"/>
  <c r="M49" i="148" s="1"/>
  <c r="F17" i="149"/>
  <c r="F20" i="149"/>
  <c r="F23" i="149"/>
  <c r="F26" i="149"/>
  <c r="F29" i="149"/>
  <c r="F32" i="149"/>
  <c r="F35" i="149"/>
  <c r="F38" i="149"/>
  <c r="A19" i="151"/>
  <c r="A22" i="151"/>
  <c r="A25" i="151"/>
  <c r="A28" i="151"/>
  <c r="A31" i="151"/>
  <c r="C43" i="151" s="1"/>
  <c r="A34" i="151"/>
  <c r="C46" i="151" s="1"/>
  <c r="A37" i="151"/>
  <c r="C49" i="151" s="1"/>
  <c r="A40" i="151"/>
  <c r="C52" i="151" s="1"/>
  <c r="F17" i="153"/>
  <c r="F20" i="153"/>
  <c r="F23" i="153"/>
  <c r="F26" i="153"/>
  <c r="F29" i="153"/>
  <c r="F32" i="153"/>
  <c r="F35" i="153"/>
  <c r="F38" i="153"/>
  <c r="F39" i="153"/>
  <c r="A19" i="155"/>
  <c r="A22" i="155"/>
  <c r="A25" i="155"/>
  <c r="A28" i="155"/>
  <c r="A31" i="155"/>
  <c r="C43" i="155" s="1"/>
  <c r="A34" i="155"/>
  <c r="C46" i="155" s="1"/>
  <c r="A37" i="155"/>
  <c r="C49" i="155" s="1"/>
  <c r="A40" i="155"/>
  <c r="C52" i="155" s="1"/>
  <c r="A16" i="156"/>
  <c r="D7" i="157"/>
  <c r="J7" i="157"/>
  <c r="D11" i="157"/>
  <c r="J13" i="157"/>
  <c r="F35" i="157"/>
  <c r="F18" i="159"/>
  <c r="F20" i="159"/>
  <c r="F21" i="159"/>
  <c r="F23" i="159"/>
  <c r="O22" i="160"/>
  <c r="O25" i="160"/>
  <c r="O28" i="160"/>
  <c r="O31" i="160"/>
  <c r="O34" i="160"/>
  <c r="O37" i="160"/>
  <c r="O40" i="160"/>
  <c r="F17" i="161"/>
  <c r="E17" i="161"/>
  <c r="A19" i="161"/>
  <c r="F21" i="161"/>
  <c r="E21" i="161"/>
  <c r="E22" i="161"/>
  <c r="F23" i="161"/>
  <c r="E23" i="161"/>
  <c r="A25" i="161"/>
  <c r="F27" i="161"/>
  <c r="E27" i="161"/>
  <c r="E28" i="161"/>
  <c r="F29" i="161"/>
  <c r="E29" i="161"/>
  <c r="A31" i="161"/>
  <c r="C43" i="161" s="1"/>
  <c r="F33" i="161"/>
  <c r="E33" i="161"/>
  <c r="E34" i="161"/>
  <c r="F35" i="161"/>
  <c r="E35" i="161"/>
  <c r="A37" i="161"/>
  <c r="C49" i="161" s="1"/>
  <c r="F39" i="161"/>
  <c r="E39" i="161"/>
  <c r="E40" i="161"/>
  <c r="F41" i="161"/>
  <c r="E41" i="161"/>
  <c r="A10" i="162"/>
  <c r="B10" i="162" s="1"/>
  <c r="E8" i="162"/>
  <c r="F19" i="162"/>
  <c r="E19" i="162"/>
  <c r="F20" i="162"/>
  <c r="F22" i="162"/>
  <c r="E22" i="162"/>
  <c r="F25" i="162"/>
  <c r="E25" i="162"/>
  <c r="F28" i="162"/>
  <c r="E28" i="162"/>
  <c r="F31" i="162"/>
  <c r="E31" i="162"/>
  <c r="F34" i="162"/>
  <c r="E34" i="162"/>
  <c r="F37" i="162"/>
  <c r="E37" i="162"/>
  <c r="F40" i="162"/>
  <c r="E40" i="162"/>
  <c r="O13" i="163"/>
  <c r="O31" i="163"/>
  <c r="O13" i="164"/>
  <c r="F28" i="164"/>
  <c r="C34" i="164"/>
  <c r="F18" i="165"/>
  <c r="E18" i="165"/>
  <c r="E19" i="165"/>
  <c r="F20" i="165"/>
  <c r="E20" i="165"/>
  <c r="A22" i="165"/>
  <c r="F24" i="165"/>
  <c r="E24" i="165"/>
  <c r="E25" i="165"/>
  <c r="F26" i="165"/>
  <c r="E26" i="165"/>
  <c r="A28" i="165"/>
  <c r="M28" i="165"/>
  <c r="F30" i="165"/>
  <c r="E30" i="165"/>
  <c r="E31" i="165"/>
  <c r="F35" i="165"/>
  <c r="E35" i="165"/>
  <c r="A37" i="165"/>
  <c r="C49" i="165" s="1"/>
  <c r="F39" i="165"/>
  <c r="E39" i="165"/>
  <c r="E40" i="165"/>
  <c r="F41" i="165"/>
  <c r="E41" i="165"/>
  <c r="A10" i="166"/>
  <c r="B10" i="166" s="1"/>
  <c r="E8" i="166"/>
  <c r="F19" i="166"/>
  <c r="E19" i="166"/>
  <c r="F20" i="166"/>
  <c r="F22" i="166"/>
  <c r="E22" i="166"/>
  <c r="F25" i="166"/>
  <c r="E25" i="166"/>
  <c r="F28" i="166"/>
  <c r="E28" i="166"/>
  <c r="F31" i="166"/>
  <c r="E31" i="166"/>
  <c r="F34" i="166"/>
  <c r="E34" i="166"/>
  <c r="F37" i="166"/>
  <c r="E37" i="166"/>
  <c r="F40" i="166"/>
  <c r="E40" i="166"/>
  <c r="F25" i="167"/>
  <c r="E13" i="167"/>
  <c r="O19" i="167"/>
  <c r="O22" i="167"/>
  <c r="O25" i="167"/>
  <c r="O28" i="167"/>
  <c r="O31" i="167"/>
  <c r="O34" i="167"/>
  <c r="O37" i="167"/>
  <c r="O40" i="167"/>
  <c r="F19" i="168"/>
  <c r="E19" i="168"/>
  <c r="M34" i="168"/>
  <c r="L34" i="168"/>
  <c r="L10" i="169"/>
  <c r="L13" i="169"/>
  <c r="O19" i="169"/>
  <c r="O22" i="169"/>
  <c r="O25" i="169"/>
  <c r="O34" i="170"/>
  <c r="O37" i="170"/>
  <c r="O40" i="170"/>
  <c r="F23" i="171"/>
  <c r="E23" i="171"/>
  <c r="A25" i="171"/>
  <c r="F35" i="171"/>
  <c r="E35" i="171"/>
  <c r="A37" i="171"/>
  <c r="C49" i="171" s="1"/>
  <c r="F19" i="172"/>
  <c r="E19" i="172"/>
  <c r="F31" i="172"/>
  <c r="E31" i="172"/>
  <c r="C22" i="174"/>
  <c r="C31" i="174"/>
  <c r="F20" i="175"/>
  <c r="E20" i="175"/>
  <c r="A22" i="175"/>
  <c r="F32" i="175"/>
  <c r="E32" i="175"/>
  <c r="A34" i="175"/>
  <c r="C46" i="175" s="1"/>
  <c r="M19" i="176"/>
  <c r="L19" i="176"/>
  <c r="M31" i="176"/>
  <c r="L31" i="176"/>
  <c r="O10" i="177"/>
  <c r="M22" i="177"/>
  <c r="E19" i="144"/>
  <c r="L19" i="144"/>
  <c r="E22" i="144"/>
  <c r="L22" i="144"/>
  <c r="E15" i="145"/>
  <c r="E17" i="145"/>
  <c r="E18" i="145"/>
  <c r="E20" i="145"/>
  <c r="E21" i="145"/>
  <c r="E23" i="145"/>
  <c r="E24" i="145"/>
  <c r="E26" i="145"/>
  <c r="E27" i="145"/>
  <c r="E29" i="145"/>
  <c r="E30" i="145"/>
  <c r="E32" i="145"/>
  <c r="E33" i="145"/>
  <c r="E35" i="145"/>
  <c r="E36" i="145"/>
  <c r="E38" i="145"/>
  <c r="E39" i="145"/>
  <c r="E41" i="145"/>
  <c r="E8" i="146"/>
  <c r="A19" i="146"/>
  <c r="E19" i="146"/>
  <c r="L19" i="146"/>
  <c r="A22" i="146"/>
  <c r="E22" i="146"/>
  <c r="L22" i="146"/>
  <c r="A25" i="146"/>
  <c r="E25" i="146"/>
  <c r="L25" i="146"/>
  <c r="A28" i="146"/>
  <c r="E28" i="146"/>
  <c r="L28" i="146"/>
  <c r="A31" i="146"/>
  <c r="C43" i="146" s="1"/>
  <c r="E31" i="146"/>
  <c r="A34" i="146"/>
  <c r="C46" i="146" s="1"/>
  <c r="E34" i="146"/>
  <c r="A37" i="146"/>
  <c r="C49" i="146" s="1"/>
  <c r="E37" i="146"/>
  <c r="L37" i="146"/>
  <c r="A40" i="146"/>
  <c r="C52" i="146" s="1"/>
  <c r="E40" i="146"/>
  <c r="L40" i="146"/>
  <c r="E11" i="147"/>
  <c r="E11" i="149"/>
  <c r="E14" i="150"/>
  <c r="E17" i="151"/>
  <c r="E18" i="151"/>
  <c r="E20" i="151"/>
  <c r="E21" i="151"/>
  <c r="E23" i="151"/>
  <c r="E24" i="151"/>
  <c r="E26" i="151"/>
  <c r="E27" i="151"/>
  <c r="E29" i="151"/>
  <c r="E30" i="151"/>
  <c r="E32" i="151"/>
  <c r="E33" i="151"/>
  <c r="E35" i="151"/>
  <c r="E36" i="151"/>
  <c r="E38" i="151"/>
  <c r="E39" i="151"/>
  <c r="E41" i="151"/>
  <c r="E8" i="152"/>
  <c r="A19" i="152"/>
  <c r="E19" i="152"/>
  <c r="L19" i="152"/>
  <c r="A22" i="152"/>
  <c r="E22" i="152"/>
  <c r="L22" i="152"/>
  <c r="A25" i="152"/>
  <c r="E25" i="152"/>
  <c r="L25" i="152"/>
  <c r="A28" i="152"/>
  <c r="E28" i="152"/>
  <c r="L28" i="152"/>
  <c r="A31" i="152"/>
  <c r="C43" i="152" s="1"/>
  <c r="E31" i="152"/>
  <c r="L31" i="152"/>
  <c r="A34" i="152"/>
  <c r="C46" i="152" s="1"/>
  <c r="E34" i="152"/>
  <c r="L34" i="152"/>
  <c r="A37" i="152"/>
  <c r="C49" i="152" s="1"/>
  <c r="E37" i="152"/>
  <c r="L37" i="152"/>
  <c r="A40" i="152"/>
  <c r="C52" i="152" s="1"/>
  <c r="E40" i="152"/>
  <c r="L40" i="152"/>
  <c r="E11" i="153"/>
  <c r="E14" i="154"/>
  <c r="E17" i="155"/>
  <c r="E18" i="155"/>
  <c r="E20" i="155"/>
  <c r="E21" i="155"/>
  <c r="E23" i="155"/>
  <c r="E24" i="155"/>
  <c r="E26" i="155"/>
  <c r="E27" i="155"/>
  <c r="E29" i="155"/>
  <c r="E30" i="155"/>
  <c r="E32" i="155"/>
  <c r="E33" i="155"/>
  <c r="E35" i="155"/>
  <c r="E36" i="155"/>
  <c r="E38" i="155"/>
  <c r="E39" i="155"/>
  <c r="E41" i="155"/>
  <c r="E8" i="156"/>
  <c r="A19" i="156"/>
  <c r="E19" i="156"/>
  <c r="L19" i="156"/>
  <c r="A22" i="156"/>
  <c r="E22" i="156"/>
  <c r="L22" i="156"/>
  <c r="A25" i="156"/>
  <c r="E25" i="156"/>
  <c r="L25" i="156"/>
  <c r="A28" i="156"/>
  <c r="E28" i="156"/>
  <c r="L28" i="156"/>
  <c r="A31" i="156"/>
  <c r="C43" i="156" s="1"/>
  <c r="E31" i="156"/>
  <c r="L31" i="156"/>
  <c r="A34" i="156"/>
  <c r="C46" i="156" s="1"/>
  <c r="E34" i="156"/>
  <c r="L34" i="156"/>
  <c r="A37" i="156"/>
  <c r="C49" i="156" s="1"/>
  <c r="E37" i="156"/>
  <c r="L37" i="156"/>
  <c r="A40" i="156"/>
  <c r="C52" i="156" s="1"/>
  <c r="E40" i="156"/>
  <c r="L40" i="156"/>
  <c r="D19" i="157"/>
  <c r="D25" i="157"/>
  <c r="E8" i="158"/>
  <c r="A19" i="158"/>
  <c r="E19" i="158"/>
  <c r="L19" i="158"/>
  <c r="A22" i="158"/>
  <c r="E22" i="158"/>
  <c r="L22" i="158"/>
  <c r="A25" i="158"/>
  <c r="E25" i="158"/>
  <c r="L25" i="158"/>
  <c r="A28" i="158"/>
  <c r="E28" i="158"/>
  <c r="L28" i="158"/>
  <c r="A31" i="158"/>
  <c r="E31" i="158"/>
  <c r="L31" i="158"/>
  <c r="A34" i="158"/>
  <c r="C46" i="158" s="1"/>
  <c r="E34" i="158"/>
  <c r="L34" i="158"/>
  <c r="A37" i="158"/>
  <c r="C49" i="158" s="1"/>
  <c r="E37" i="158"/>
  <c r="L37" i="158"/>
  <c r="A40" i="158"/>
  <c r="C52" i="158" s="1"/>
  <c r="E40" i="158"/>
  <c r="L40" i="158"/>
  <c r="E11" i="159"/>
  <c r="A13" i="160"/>
  <c r="E11" i="160"/>
  <c r="A16" i="160"/>
  <c r="C28" i="160" s="1"/>
  <c r="E14" i="160"/>
  <c r="L16" i="160"/>
  <c r="F18" i="160"/>
  <c r="F21" i="160"/>
  <c r="M22" i="160"/>
  <c r="F24" i="160"/>
  <c r="M25" i="160"/>
  <c r="O25" i="161"/>
  <c r="O31" i="161"/>
  <c r="O37" i="161"/>
  <c r="N19" i="162"/>
  <c r="O19" i="162" s="1"/>
  <c r="N22" i="162"/>
  <c r="N25" i="162"/>
  <c r="N28" i="162"/>
  <c r="N31" i="162"/>
  <c r="N34" i="162"/>
  <c r="N37" i="162"/>
  <c r="N40" i="162"/>
  <c r="O43" i="162" s="1"/>
  <c r="E14" i="163"/>
  <c r="F19" i="163"/>
  <c r="F21" i="163"/>
  <c r="L10" i="164"/>
  <c r="E17" i="164"/>
  <c r="N7" i="165"/>
  <c r="B13" i="165"/>
  <c r="O22" i="165"/>
  <c r="O28" i="165"/>
  <c r="F32" i="165"/>
  <c r="E32" i="165"/>
  <c r="A34" i="165"/>
  <c r="C46" i="165" s="1"/>
  <c r="N19" i="166"/>
  <c r="O19" i="166" s="1"/>
  <c r="N22" i="166"/>
  <c r="N25" i="166"/>
  <c r="N28" i="166"/>
  <c r="N31" i="166"/>
  <c r="N34" i="166"/>
  <c r="N37" i="166"/>
  <c r="N40" i="166"/>
  <c r="O43" i="166" s="1"/>
  <c r="A10" i="167"/>
  <c r="B10" i="167" s="1"/>
  <c r="E10" i="167"/>
  <c r="E9" i="167"/>
  <c r="E14" i="167"/>
  <c r="F21" i="167"/>
  <c r="M31" i="168"/>
  <c r="L31" i="168"/>
  <c r="M22" i="169"/>
  <c r="L13" i="170"/>
  <c r="M25" i="170"/>
  <c r="L16" i="170"/>
  <c r="F21" i="171"/>
  <c r="E21" i="171"/>
  <c r="F33" i="171"/>
  <c r="E33" i="171"/>
  <c r="F28" i="172"/>
  <c r="E28" i="172"/>
  <c r="F40" i="172"/>
  <c r="E40" i="172"/>
  <c r="O16" i="173"/>
  <c r="O40" i="173"/>
  <c r="F30" i="175"/>
  <c r="E30" i="175"/>
  <c r="O16" i="176"/>
  <c r="M28" i="176"/>
  <c r="L28" i="176"/>
  <c r="M40" i="176"/>
  <c r="L40" i="176"/>
  <c r="D12" i="148"/>
  <c r="D14" i="148"/>
  <c r="D16" i="148"/>
  <c r="E16" i="148" s="1"/>
  <c r="D15" i="157"/>
  <c r="E7" i="160"/>
  <c r="O13" i="160"/>
  <c r="E13" i="160"/>
  <c r="O16" i="160"/>
  <c r="F28" i="160"/>
  <c r="C37" i="160"/>
  <c r="E16" i="161"/>
  <c r="E15" i="161"/>
  <c r="F18" i="161"/>
  <c r="E18" i="161"/>
  <c r="E19" i="161"/>
  <c r="F20" i="161"/>
  <c r="E20" i="161"/>
  <c r="A22" i="161"/>
  <c r="F24" i="161"/>
  <c r="E24" i="161"/>
  <c r="E25" i="161"/>
  <c r="F26" i="161"/>
  <c r="E26" i="161"/>
  <c r="A28" i="161"/>
  <c r="M28" i="161"/>
  <c r="F30" i="161"/>
  <c r="E30" i="161"/>
  <c r="E31" i="161"/>
  <c r="F32" i="161"/>
  <c r="E32" i="161"/>
  <c r="A34" i="161"/>
  <c r="C46" i="161" s="1"/>
  <c r="F36" i="161"/>
  <c r="E36" i="161"/>
  <c r="E37" i="161"/>
  <c r="F38" i="161"/>
  <c r="E38" i="161"/>
  <c r="A40" i="161"/>
  <c r="C52" i="161" s="1"/>
  <c r="E11" i="162"/>
  <c r="M19" i="162"/>
  <c r="L19" i="162"/>
  <c r="M22" i="162"/>
  <c r="L22" i="162"/>
  <c r="M25" i="162"/>
  <c r="L25" i="162"/>
  <c r="M28" i="162"/>
  <c r="L28" i="162"/>
  <c r="M31" i="162"/>
  <c r="L31" i="162"/>
  <c r="M34" i="162"/>
  <c r="L34" i="162"/>
  <c r="M37" i="162"/>
  <c r="L37" i="162"/>
  <c r="M40" i="162"/>
  <c r="L40" i="162"/>
  <c r="F18" i="163"/>
  <c r="M22" i="163"/>
  <c r="B10" i="164"/>
  <c r="O22" i="164"/>
  <c r="O25" i="164"/>
  <c r="O28" i="164"/>
  <c r="O31" i="164"/>
  <c r="B31" i="164"/>
  <c r="O34" i="164"/>
  <c r="B34" i="164"/>
  <c r="O37" i="164"/>
  <c r="O40" i="164"/>
  <c r="E6" i="165"/>
  <c r="N13" i="165"/>
  <c r="O13" i="165" s="1"/>
  <c r="A16" i="165"/>
  <c r="B16" i="165" s="1"/>
  <c r="F17" i="165"/>
  <c r="E17" i="165"/>
  <c r="A19" i="165"/>
  <c r="F21" i="165"/>
  <c r="E21" i="165"/>
  <c r="E22" i="165"/>
  <c r="F23" i="165"/>
  <c r="E23" i="165"/>
  <c r="A25" i="165"/>
  <c r="F27" i="165"/>
  <c r="E27" i="165"/>
  <c r="E28" i="165"/>
  <c r="F29" i="165"/>
  <c r="E29" i="165"/>
  <c r="A31" i="165"/>
  <c r="C43" i="165" s="1"/>
  <c r="F36" i="165"/>
  <c r="E36" i="165"/>
  <c r="E37" i="165"/>
  <c r="F38" i="165"/>
  <c r="E38" i="165"/>
  <c r="A40" i="165"/>
  <c r="C52" i="165" s="1"/>
  <c r="E11" i="166"/>
  <c r="M19" i="166"/>
  <c r="L19" i="166"/>
  <c r="M22" i="166"/>
  <c r="L22" i="166"/>
  <c r="M25" i="166"/>
  <c r="L25" i="166"/>
  <c r="M28" i="166"/>
  <c r="L28" i="166"/>
  <c r="M31" i="166"/>
  <c r="L31" i="166"/>
  <c r="M34" i="166"/>
  <c r="L34" i="166"/>
  <c r="M37" i="166"/>
  <c r="L37" i="166"/>
  <c r="M40" i="166"/>
  <c r="L40" i="166"/>
  <c r="M22" i="167"/>
  <c r="L10" i="167"/>
  <c r="F18" i="167"/>
  <c r="F24" i="168"/>
  <c r="E12" i="168"/>
  <c r="E13" i="168"/>
  <c r="M28" i="168"/>
  <c r="L28" i="168"/>
  <c r="M40" i="168"/>
  <c r="L40" i="168"/>
  <c r="B10" i="170"/>
  <c r="O25" i="170"/>
  <c r="F29" i="171"/>
  <c r="E29" i="171"/>
  <c r="A31" i="171"/>
  <c r="C43" i="171" s="1"/>
  <c r="F41" i="171"/>
  <c r="E41" i="171"/>
  <c r="A10" i="172"/>
  <c r="E8" i="172"/>
  <c r="E9" i="172"/>
  <c r="F25" i="172"/>
  <c r="E25" i="172"/>
  <c r="F37" i="172"/>
  <c r="E37" i="172"/>
  <c r="O19" i="173"/>
  <c r="O31" i="173"/>
  <c r="C19" i="174"/>
  <c r="C37" i="174"/>
  <c r="O13" i="175"/>
  <c r="F18" i="175"/>
  <c r="E18" i="175"/>
  <c r="F26" i="175"/>
  <c r="E26" i="175"/>
  <c r="A28" i="175"/>
  <c r="F38" i="175"/>
  <c r="E38" i="175"/>
  <c r="A40" i="175"/>
  <c r="M25" i="176"/>
  <c r="L25" i="176"/>
  <c r="M37" i="176"/>
  <c r="L37" i="176"/>
  <c r="F17" i="160"/>
  <c r="F20" i="160"/>
  <c r="F23" i="160"/>
  <c r="F26" i="160"/>
  <c r="F27" i="160"/>
  <c r="F29" i="160"/>
  <c r="F32" i="160"/>
  <c r="F35" i="160"/>
  <c r="F38" i="160"/>
  <c r="F39" i="160"/>
  <c r="A19" i="162"/>
  <c r="A22" i="162"/>
  <c r="A25" i="162"/>
  <c r="A28" i="162"/>
  <c r="A31" i="162"/>
  <c r="C43" i="162" s="1"/>
  <c r="A34" i="162"/>
  <c r="C46" i="162" s="1"/>
  <c r="A37" i="162"/>
  <c r="C49" i="162" s="1"/>
  <c r="A40" i="162"/>
  <c r="C52" i="162" s="1"/>
  <c r="F17" i="164"/>
  <c r="F18" i="164"/>
  <c r="F20" i="164"/>
  <c r="F23" i="164"/>
  <c r="F26" i="164"/>
  <c r="F29" i="164"/>
  <c r="F32" i="164"/>
  <c r="F35" i="164"/>
  <c r="F36" i="164"/>
  <c r="F38" i="164"/>
  <c r="F39" i="164"/>
  <c r="A19" i="166"/>
  <c r="A22" i="166"/>
  <c r="A25" i="166"/>
  <c r="A28" i="166"/>
  <c r="A31" i="166"/>
  <c r="C43" i="166" s="1"/>
  <c r="A34" i="166"/>
  <c r="C46" i="166" s="1"/>
  <c r="A37" i="166"/>
  <c r="C49" i="166" s="1"/>
  <c r="A40" i="166"/>
  <c r="C52" i="166" s="1"/>
  <c r="F23" i="168"/>
  <c r="A13" i="168"/>
  <c r="B13" i="168" s="1"/>
  <c r="L13" i="168"/>
  <c r="N19" i="168"/>
  <c r="O19" i="168" s="1"/>
  <c r="N22" i="168"/>
  <c r="N25" i="168"/>
  <c r="E26" i="168"/>
  <c r="F25" i="168"/>
  <c r="E25" i="168"/>
  <c r="A28" i="168"/>
  <c r="A7" i="169"/>
  <c r="E7" i="169"/>
  <c r="A10" i="169"/>
  <c r="A13" i="169"/>
  <c r="E11" i="169"/>
  <c r="F25" i="169"/>
  <c r="N10" i="170"/>
  <c r="O10" i="170" s="1"/>
  <c r="A13" i="170"/>
  <c r="B13" i="170" s="1"/>
  <c r="A16" i="170"/>
  <c r="C28" i="170" s="1"/>
  <c r="E14" i="170"/>
  <c r="F24" i="170"/>
  <c r="O16" i="171"/>
  <c r="E16" i="171"/>
  <c r="L19" i="171"/>
  <c r="O25" i="171"/>
  <c r="O31" i="171"/>
  <c r="O37" i="171"/>
  <c r="O10" i="172"/>
  <c r="N19" i="172"/>
  <c r="O19" i="172" s="1"/>
  <c r="N22" i="172"/>
  <c r="N25" i="172"/>
  <c r="N28" i="172"/>
  <c r="N31" i="172"/>
  <c r="N34" i="172"/>
  <c r="N37" i="172"/>
  <c r="N40" i="172"/>
  <c r="O43" i="172" s="1"/>
  <c r="E10" i="173"/>
  <c r="E9" i="173"/>
  <c r="L10" i="174"/>
  <c r="B13" i="175"/>
  <c r="E8" i="177"/>
  <c r="E7" i="177"/>
  <c r="A13" i="177"/>
  <c r="B13" i="177" s="1"/>
  <c r="E11" i="177"/>
  <c r="O22" i="177"/>
  <c r="F25" i="177"/>
  <c r="E14" i="161"/>
  <c r="E17" i="162"/>
  <c r="E18" i="162"/>
  <c r="E20" i="162"/>
  <c r="E21" i="162"/>
  <c r="E23" i="162"/>
  <c r="E24" i="162"/>
  <c r="E26" i="162"/>
  <c r="E27" i="162"/>
  <c r="E29" i="162"/>
  <c r="E30" i="162"/>
  <c r="E32" i="162"/>
  <c r="E33" i="162"/>
  <c r="E35" i="162"/>
  <c r="E36" i="162"/>
  <c r="E38" i="162"/>
  <c r="E39" i="162"/>
  <c r="E41" i="162"/>
  <c r="E8" i="163"/>
  <c r="A19" i="163"/>
  <c r="E19" i="163"/>
  <c r="L19" i="163"/>
  <c r="A22" i="163"/>
  <c r="E22" i="163"/>
  <c r="L22" i="163"/>
  <c r="A25" i="163"/>
  <c r="E25" i="163"/>
  <c r="L25" i="163"/>
  <c r="A28" i="163"/>
  <c r="E28" i="163"/>
  <c r="L28" i="163"/>
  <c r="A31" i="163"/>
  <c r="E31" i="163"/>
  <c r="L31" i="163"/>
  <c r="A34" i="163"/>
  <c r="C46" i="163" s="1"/>
  <c r="E34" i="163"/>
  <c r="L34" i="163"/>
  <c r="A37" i="163"/>
  <c r="C49" i="163" s="1"/>
  <c r="E37" i="163"/>
  <c r="L37" i="163"/>
  <c r="A40" i="163"/>
  <c r="C52" i="163" s="1"/>
  <c r="E40" i="163"/>
  <c r="L40" i="163"/>
  <c r="E11" i="164"/>
  <c r="E14" i="165"/>
  <c r="E15" i="166"/>
  <c r="E17" i="166"/>
  <c r="E18" i="166"/>
  <c r="E20" i="166"/>
  <c r="E21" i="166"/>
  <c r="E23" i="166"/>
  <c r="E24" i="166"/>
  <c r="E26" i="166"/>
  <c r="E27" i="166"/>
  <c r="E29" i="166"/>
  <c r="E30" i="166"/>
  <c r="E32" i="166"/>
  <c r="E33" i="166"/>
  <c r="E35" i="166"/>
  <c r="E36" i="166"/>
  <c r="E38" i="166"/>
  <c r="E39" i="166"/>
  <c r="E41" i="166"/>
  <c r="A19" i="167"/>
  <c r="E19" i="167"/>
  <c r="L19" i="167"/>
  <c r="A22" i="167"/>
  <c r="E22" i="167"/>
  <c r="A25" i="167"/>
  <c r="E25" i="167"/>
  <c r="A28" i="167"/>
  <c r="E28" i="167"/>
  <c r="A31" i="167"/>
  <c r="C43" i="167" s="1"/>
  <c r="E31" i="167"/>
  <c r="A34" i="167"/>
  <c r="C46" i="167" s="1"/>
  <c r="E34" i="167"/>
  <c r="A37" i="167"/>
  <c r="C49" i="167" s="1"/>
  <c r="E37" i="167"/>
  <c r="A40" i="167"/>
  <c r="C52" i="167" s="1"/>
  <c r="E40" i="167"/>
  <c r="E9" i="168"/>
  <c r="E11" i="168"/>
  <c r="O13" i="168"/>
  <c r="M19" i="168"/>
  <c r="L19" i="168"/>
  <c r="M22" i="168"/>
  <c r="L22" i="168"/>
  <c r="F28" i="168"/>
  <c r="E28" i="168"/>
  <c r="F31" i="168"/>
  <c r="E31" i="168"/>
  <c r="F34" i="168"/>
  <c r="E34" i="168"/>
  <c r="F37" i="168"/>
  <c r="E37" i="168"/>
  <c r="F40" i="168"/>
  <c r="E40" i="168"/>
  <c r="C19" i="170"/>
  <c r="C22" i="170"/>
  <c r="F28" i="170"/>
  <c r="C31" i="170"/>
  <c r="C34" i="170"/>
  <c r="C40" i="170"/>
  <c r="F18" i="171"/>
  <c r="E18" i="171"/>
  <c r="E19" i="171"/>
  <c r="F20" i="171"/>
  <c r="E20" i="171"/>
  <c r="A22" i="171"/>
  <c r="F24" i="171"/>
  <c r="E24" i="171"/>
  <c r="E25" i="171"/>
  <c r="F26" i="171"/>
  <c r="E26" i="171"/>
  <c r="A28" i="171"/>
  <c r="M28" i="171"/>
  <c r="F30" i="171"/>
  <c r="E30" i="171"/>
  <c r="E31" i="171"/>
  <c r="F32" i="171"/>
  <c r="E32" i="171"/>
  <c r="A34" i="171"/>
  <c r="C46" i="171" s="1"/>
  <c r="F36" i="171"/>
  <c r="E36" i="171"/>
  <c r="E37" i="171"/>
  <c r="F38" i="171"/>
  <c r="E38" i="171"/>
  <c r="A40" i="171"/>
  <c r="C52" i="171" s="1"/>
  <c r="M19" i="172"/>
  <c r="L19" i="172"/>
  <c r="M22" i="172"/>
  <c r="L22" i="172"/>
  <c r="M25" i="172"/>
  <c r="L25" i="172"/>
  <c r="M28" i="172"/>
  <c r="L28" i="172"/>
  <c r="M31" i="172"/>
  <c r="L31" i="172"/>
  <c r="M34" i="172"/>
  <c r="L34" i="172"/>
  <c r="M37" i="172"/>
  <c r="L37" i="172"/>
  <c r="M40" i="172"/>
  <c r="L40" i="172"/>
  <c r="M22" i="173"/>
  <c r="L10" i="173"/>
  <c r="B10" i="174"/>
  <c r="O19" i="174"/>
  <c r="O22" i="174"/>
  <c r="O25" i="174"/>
  <c r="O28" i="174"/>
  <c r="O31" i="174"/>
  <c r="O34" i="174"/>
  <c r="O37" i="174"/>
  <c r="O40" i="174"/>
  <c r="E6" i="175"/>
  <c r="A16" i="175"/>
  <c r="B16" i="175" s="1"/>
  <c r="F17" i="175"/>
  <c r="E17" i="175"/>
  <c r="A19" i="175"/>
  <c r="F21" i="175"/>
  <c r="E21" i="175"/>
  <c r="E22" i="175"/>
  <c r="F23" i="175"/>
  <c r="E23" i="175"/>
  <c r="A25" i="175"/>
  <c r="F27" i="175"/>
  <c r="E27" i="175"/>
  <c r="E28" i="175"/>
  <c r="F29" i="175"/>
  <c r="E29" i="175"/>
  <c r="A31" i="175"/>
  <c r="F33" i="175"/>
  <c r="E33" i="175"/>
  <c r="E34" i="175"/>
  <c r="F35" i="175"/>
  <c r="E35" i="175"/>
  <c r="A37" i="175"/>
  <c r="F39" i="175"/>
  <c r="E39" i="175"/>
  <c r="E40" i="175"/>
  <c r="F41" i="175"/>
  <c r="E41" i="175"/>
  <c r="A10" i="176"/>
  <c r="B10" i="176" s="1"/>
  <c r="E8" i="176"/>
  <c r="F19" i="176"/>
  <c r="E19" i="176"/>
  <c r="F20" i="176"/>
  <c r="F22" i="176"/>
  <c r="E22" i="176"/>
  <c r="F25" i="176"/>
  <c r="E25" i="176"/>
  <c r="F28" i="176"/>
  <c r="E28" i="176"/>
  <c r="F31" i="176"/>
  <c r="E31" i="176"/>
  <c r="F34" i="176"/>
  <c r="E34" i="176"/>
  <c r="F37" i="176"/>
  <c r="E37" i="176"/>
  <c r="F40" i="176"/>
  <c r="E40" i="176"/>
  <c r="O13" i="177"/>
  <c r="L34" i="164"/>
  <c r="L16" i="167"/>
  <c r="M25" i="168"/>
  <c r="L25" i="168"/>
  <c r="E14" i="169"/>
  <c r="F21" i="169"/>
  <c r="O28" i="169"/>
  <c r="O40" i="169"/>
  <c r="L10" i="170"/>
  <c r="E17" i="170"/>
  <c r="F19" i="173"/>
  <c r="E8" i="173"/>
  <c r="E7" i="173"/>
  <c r="A13" i="173"/>
  <c r="B13" i="173" s="1"/>
  <c r="E11" i="173"/>
  <c r="L13" i="173"/>
  <c r="O25" i="173"/>
  <c r="O34" i="173"/>
  <c r="N10" i="174"/>
  <c r="A16" i="174"/>
  <c r="B16" i="174" s="1"/>
  <c r="E14" i="174"/>
  <c r="L16" i="174"/>
  <c r="F24" i="174"/>
  <c r="M25" i="174"/>
  <c r="O16" i="175"/>
  <c r="L19" i="175"/>
  <c r="O25" i="175"/>
  <c r="O31" i="175"/>
  <c r="O37" i="175"/>
  <c r="N19" i="176"/>
  <c r="O19" i="176" s="1"/>
  <c r="N22" i="176"/>
  <c r="N25" i="176"/>
  <c r="N28" i="176"/>
  <c r="N31" i="176"/>
  <c r="N34" i="176"/>
  <c r="N37" i="176"/>
  <c r="N40" i="176"/>
  <c r="O43" i="176" s="1"/>
  <c r="E10" i="177"/>
  <c r="E9" i="177"/>
  <c r="E14" i="177"/>
  <c r="F19" i="177"/>
  <c r="F21" i="177"/>
  <c r="F23" i="177"/>
  <c r="A19" i="168"/>
  <c r="A22" i="168"/>
  <c r="A31" i="168"/>
  <c r="C43" i="168" s="1"/>
  <c r="A34" i="168"/>
  <c r="C46" i="168" s="1"/>
  <c r="A37" i="168"/>
  <c r="C49" i="168" s="1"/>
  <c r="A40" i="168"/>
  <c r="C52" i="168" s="1"/>
  <c r="F17" i="170"/>
  <c r="F20" i="170"/>
  <c r="F23" i="170"/>
  <c r="F26" i="170"/>
  <c r="F27" i="170"/>
  <c r="F29" i="170"/>
  <c r="F32" i="170"/>
  <c r="F35" i="170"/>
  <c r="F38" i="170"/>
  <c r="F39" i="170"/>
  <c r="A19" i="172"/>
  <c r="A22" i="172"/>
  <c r="A25" i="172"/>
  <c r="A28" i="172"/>
  <c r="A31" i="172"/>
  <c r="C43" i="172" s="1"/>
  <c r="A34" i="172"/>
  <c r="C46" i="172" s="1"/>
  <c r="A37" i="172"/>
  <c r="C49" i="172" s="1"/>
  <c r="A40" i="172"/>
  <c r="C52" i="172" s="1"/>
  <c r="A16" i="173"/>
  <c r="F17" i="174"/>
  <c r="F20" i="174"/>
  <c r="F23" i="174"/>
  <c r="F26" i="174"/>
  <c r="F29" i="174"/>
  <c r="F32" i="174"/>
  <c r="F35" i="174"/>
  <c r="F36" i="174"/>
  <c r="F38" i="174"/>
  <c r="F39" i="174"/>
  <c r="A19" i="176"/>
  <c r="A22" i="176"/>
  <c r="A25" i="176"/>
  <c r="A28" i="176"/>
  <c r="A31" i="176"/>
  <c r="C43" i="176" s="1"/>
  <c r="A34" i="176"/>
  <c r="C46" i="176" s="1"/>
  <c r="A37" i="176"/>
  <c r="C49" i="176" s="1"/>
  <c r="A40" i="176"/>
  <c r="C52" i="176" s="1"/>
  <c r="A16" i="177"/>
  <c r="N25" i="177"/>
  <c r="O25" i="177" s="1"/>
  <c r="M31" i="177"/>
  <c r="F37" i="177"/>
  <c r="O40" i="177"/>
  <c r="O13" i="178"/>
  <c r="B22" i="178"/>
  <c r="O25" i="178"/>
  <c r="O28" i="178"/>
  <c r="C34" i="178"/>
  <c r="B34" i="178"/>
  <c r="O40" i="178"/>
  <c r="O16" i="179"/>
  <c r="O25" i="180"/>
  <c r="O37" i="180"/>
  <c r="F17" i="181"/>
  <c r="L16" i="181"/>
  <c r="M19" i="181"/>
  <c r="L19" i="181"/>
  <c r="L37" i="181"/>
  <c r="O22" i="182"/>
  <c r="O16" i="183"/>
  <c r="O28" i="183"/>
  <c r="O40" i="183"/>
  <c r="F27" i="184"/>
  <c r="O22" i="185"/>
  <c r="E15" i="168"/>
  <c r="E17" i="168"/>
  <c r="E18" i="168"/>
  <c r="E20" i="168"/>
  <c r="E21" i="168"/>
  <c r="E29" i="168"/>
  <c r="E30" i="168"/>
  <c r="E32" i="168"/>
  <c r="E33" i="168"/>
  <c r="E35" i="168"/>
  <c r="E36" i="168"/>
  <c r="E38" i="168"/>
  <c r="E39" i="168"/>
  <c r="E41" i="168"/>
  <c r="E8" i="169"/>
  <c r="A19" i="169"/>
  <c r="E19" i="169"/>
  <c r="L19" i="169"/>
  <c r="A22" i="169"/>
  <c r="E22" i="169"/>
  <c r="L22" i="169"/>
  <c r="A25" i="169"/>
  <c r="E25" i="169"/>
  <c r="L25" i="169"/>
  <c r="A28" i="169"/>
  <c r="E28" i="169"/>
  <c r="L28" i="169"/>
  <c r="A31" i="169"/>
  <c r="C43" i="169" s="1"/>
  <c r="E31" i="169"/>
  <c r="L31" i="169"/>
  <c r="A34" i="169"/>
  <c r="C46" i="169" s="1"/>
  <c r="E34" i="169"/>
  <c r="L34" i="169"/>
  <c r="A37" i="169"/>
  <c r="C49" i="169" s="1"/>
  <c r="E37" i="169"/>
  <c r="L37" i="169"/>
  <c r="A40" i="169"/>
  <c r="C52" i="169" s="1"/>
  <c r="L40" i="169"/>
  <c r="E11" i="170"/>
  <c r="E14" i="171"/>
  <c r="E15" i="172"/>
  <c r="E17" i="172"/>
  <c r="E18" i="172"/>
  <c r="E20" i="172"/>
  <c r="E21" i="172"/>
  <c r="E23" i="172"/>
  <c r="E24" i="172"/>
  <c r="E26" i="172"/>
  <c r="E27" i="172"/>
  <c r="E29" i="172"/>
  <c r="E30" i="172"/>
  <c r="E32" i="172"/>
  <c r="E33" i="172"/>
  <c r="E35" i="172"/>
  <c r="E36" i="172"/>
  <c r="E38" i="172"/>
  <c r="E39" i="172"/>
  <c r="E41" i="172"/>
  <c r="E31" i="173"/>
  <c r="L31" i="173"/>
  <c r="A34" i="173"/>
  <c r="C46" i="173" s="1"/>
  <c r="E34" i="173"/>
  <c r="L34" i="173"/>
  <c r="A37" i="173"/>
  <c r="C49" i="173" s="1"/>
  <c r="E37" i="173"/>
  <c r="L37" i="173"/>
  <c r="A40" i="173"/>
  <c r="C52" i="173" s="1"/>
  <c r="E40" i="173"/>
  <c r="L40" i="173"/>
  <c r="E11" i="174"/>
  <c r="E14" i="175"/>
  <c r="E15" i="176"/>
  <c r="E17" i="176"/>
  <c r="E18" i="176"/>
  <c r="E20" i="176"/>
  <c r="E21" i="176"/>
  <c r="E23" i="176"/>
  <c r="E24" i="176"/>
  <c r="E26" i="176"/>
  <c r="E27" i="176"/>
  <c r="E29" i="176"/>
  <c r="E30" i="176"/>
  <c r="E32" i="176"/>
  <c r="E33" i="176"/>
  <c r="E35" i="176"/>
  <c r="E36" i="176"/>
  <c r="E38" i="176"/>
  <c r="E39" i="176"/>
  <c r="E41" i="176"/>
  <c r="A19" i="177"/>
  <c r="E19" i="177"/>
  <c r="L19" i="177"/>
  <c r="A22" i="177"/>
  <c r="E22" i="177"/>
  <c r="L22" i="177"/>
  <c r="A25" i="177"/>
  <c r="E25" i="177"/>
  <c r="L25" i="177"/>
  <c r="M28" i="177"/>
  <c r="F34" i="177"/>
  <c r="C19" i="178"/>
  <c r="B37" i="178"/>
  <c r="B13" i="180"/>
  <c r="M28" i="181"/>
  <c r="O10" i="182"/>
  <c r="O19" i="182"/>
  <c r="O31" i="183"/>
  <c r="F33" i="184"/>
  <c r="E14" i="168"/>
  <c r="F28" i="169"/>
  <c r="L16" i="173"/>
  <c r="E17" i="173"/>
  <c r="L34" i="174"/>
  <c r="F31" i="177"/>
  <c r="O34" i="177"/>
  <c r="M37" i="177"/>
  <c r="O19" i="178"/>
  <c r="O34" i="178"/>
  <c r="C40" i="178"/>
  <c r="B40" i="178"/>
  <c r="O10" i="179"/>
  <c r="O22" i="179"/>
  <c r="O25" i="179"/>
  <c r="O28" i="179"/>
  <c r="O31" i="179"/>
  <c r="O34" i="179"/>
  <c r="O37" i="179"/>
  <c r="O40" i="179"/>
  <c r="O10" i="180"/>
  <c r="O31" i="180"/>
  <c r="L10" i="181"/>
  <c r="N13" i="181"/>
  <c r="N28" i="181"/>
  <c r="O28" i="182"/>
  <c r="O40" i="182"/>
  <c r="O34" i="183"/>
  <c r="E6" i="184"/>
  <c r="F29" i="184"/>
  <c r="E29" i="184"/>
  <c r="O34" i="185"/>
  <c r="F26" i="177"/>
  <c r="F27" i="177"/>
  <c r="F29" i="177"/>
  <c r="F30" i="177"/>
  <c r="F32" i="177"/>
  <c r="F33" i="177"/>
  <c r="F35" i="177"/>
  <c r="F36" i="177"/>
  <c r="F38" i="177"/>
  <c r="F39" i="177"/>
  <c r="F41" i="177"/>
  <c r="A10" i="178"/>
  <c r="B10" i="178" s="1"/>
  <c r="L16" i="178"/>
  <c r="E17" i="178"/>
  <c r="E18" i="178"/>
  <c r="F19" i="178"/>
  <c r="M19" i="178"/>
  <c r="E20" i="178"/>
  <c r="E21" i="178"/>
  <c r="F22" i="178"/>
  <c r="M22" i="178"/>
  <c r="E23" i="178"/>
  <c r="E24" i="178"/>
  <c r="F25" i="178"/>
  <c r="M25" i="178"/>
  <c r="F28" i="178"/>
  <c r="F31" i="178"/>
  <c r="M31" i="178"/>
  <c r="M34" i="178"/>
  <c r="F37" i="178"/>
  <c r="M37" i="178"/>
  <c r="F40" i="178"/>
  <c r="M40" i="178"/>
  <c r="A19" i="179"/>
  <c r="E19" i="179"/>
  <c r="L19" i="179"/>
  <c r="A22" i="179"/>
  <c r="E22" i="179"/>
  <c r="A25" i="179"/>
  <c r="E25" i="179"/>
  <c r="A28" i="179"/>
  <c r="E28" i="179"/>
  <c r="A31" i="179"/>
  <c r="C43" i="179" s="1"/>
  <c r="E31" i="179"/>
  <c r="A34" i="179"/>
  <c r="C46" i="179" s="1"/>
  <c r="E34" i="179"/>
  <c r="A37" i="179"/>
  <c r="C49" i="179" s="1"/>
  <c r="E37" i="179"/>
  <c r="A40" i="179"/>
  <c r="C52" i="179" s="1"/>
  <c r="E40" i="179"/>
  <c r="E9" i="180"/>
  <c r="E11" i="180"/>
  <c r="E10" i="181"/>
  <c r="F23" i="181"/>
  <c r="A34" i="181"/>
  <c r="C46" i="181" s="1"/>
  <c r="A40" i="181"/>
  <c r="C52" i="181" s="1"/>
  <c r="E9" i="182"/>
  <c r="E11" i="182"/>
  <c r="E12" i="183"/>
  <c r="L13" i="183"/>
  <c r="E14" i="183"/>
  <c r="F18" i="183"/>
  <c r="F21" i="183"/>
  <c r="F23" i="183"/>
  <c r="K19" i="184"/>
  <c r="E23" i="184"/>
  <c r="K25" i="184"/>
  <c r="K31" i="184"/>
  <c r="F40" i="184"/>
  <c r="F21" i="185"/>
  <c r="L10" i="186"/>
  <c r="M37" i="188"/>
  <c r="L37" i="188"/>
  <c r="F21" i="189"/>
  <c r="A10" i="189"/>
  <c r="E10" i="189"/>
  <c r="E9" i="189"/>
  <c r="O22" i="189"/>
  <c r="O25" i="189"/>
  <c r="O34" i="190"/>
  <c r="O37" i="190"/>
  <c r="O40" i="190"/>
  <c r="F23" i="191"/>
  <c r="E23" i="191"/>
  <c r="A25" i="191"/>
  <c r="F35" i="191"/>
  <c r="E35" i="191"/>
  <c r="A37" i="191"/>
  <c r="C49" i="191" s="1"/>
  <c r="F21" i="192"/>
  <c r="E21" i="192"/>
  <c r="F17" i="193"/>
  <c r="E17" i="193"/>
  <c r="A19" i="193"/>
  <c r="F29" i="193"/>
  <c r="E29" i="193"/>
  <c r="A31" i="193"/>
  <c r="C43" i="193" s="1"/>
  <c r="F41" i="193"/>
  <c r="E41" i="193"/>
  <c r="F25" i="194"/>
  <c r="E25" i="194"/>
  <c r="O28" i="194"/>
  <c r="B37" i="194"/>
  <c r="E14" i="178"/>
  <c r="F17" i="178"/>
  <c r="F20" i="178"/>
  <c r="F21" i="178"/>
  <c r="F23" i="178"/>
  <c r="F26" i="178"/>
  <c r="F29" i="178"/>
  <c r="F32" i="178"/>
  <c r="F35" i="178"/>
  <c r="F38" i="178"/>
  <c r="E15" i="179"/>
  <c r="E17" i="179"/>
  <c r="E18" i="179"/>
  <c r="E20" i="179"/>
  <c r="E21" i="179"/>
  <c r="E23" i="179"/>
  <c r="E24" i="179"/>
  <c r="E26" i="179"/>
  <c r="E27" i="179"/>
  <c r="E29" i="179"/>
  <c r="E30" i="179"/>
  <c r="E32" i="179"/>
  <c r="E33" i="179"/>
  <c r="E35" i="179"/>
  <c r="E36" i="179"/>
  <c r="E38" i="179"/>
  <c r="E39" i="179"/>
  <c r="E41" i="179"/>
  <c r="E8" i="180"/>
  <c r="A19" i="180"/>
  <c r="E19" i="180"/>
  <c r="L19" i="180"/>
  <c r="A22" i="180"/>
  <c r="E22" i="180"/>
  <c r="L22" i="180"/>
  <c r="A25" i="180"/>
  <c r="E25" i="180"/>
  <c r="L25" i="180"/>
  <c r="A28" i="180"/>
  <c r="E28" i="180"/>
  <c r="L28" i="180"/>
  <c r="A31" i="180"/>
  <c r="C43" i="180" s="1"/>
  <c r="E31" i="180"/>
  <c r="L31" i="180"/>
  <c r="A34" i="180"/>
  <c r="C46" i="180" s="1"/>
  <c r="E34" i="180"/>
  <c r="L34" i="180"/>
  <c r="A37" i="180"/>
  <c r="C49" i="180" s="1"/>
  <c r="E37" i="180"/>
  <c r="L37" i="180"/>
  <c r="A40" i="180"/>
  <c r="C52" i="180" s="1"/>
  <c r="E40" i="180"/>
  <c r="L40" i="180"/>
  <c r="J5" i="181"/>
  <c r="E11" i="181"/>
  <c r="J16" i="181"/>
  <c r="D19" i="181"/>
  <c r="E20" i="181" s="1"/>
  <c r="D25" i="181"/>
  <c r="E26" i="181" s="1"/>
  <c r="D31" i="181"/>
  <c r="F43" i="181" s="1"/>
  <c r="E36" i="181"/>
  <c r="D37" i="181"/>
  <c r="E8" i="182"/>
  <c r="A19" i="182"/>
  <c r="E19" i="182"/>
  <c r="L19" i="182"/>
  <c r="A22" i="182"/>
  <c r="E22" i="182"/>
  <c r="L22" i="182"/>
  <c r="A25" i="182"/>
  <c r="E25" i="182"/>
  <c r="L25" i="182"/>
  <c r="A28" i="182"/>
  <c r="E28" i="182"/>
  <c r="L28" i="182"/>
  <c r="A31" i="182"/>
  <c r="C43" i="182" s="1"/>
  <c r="E31" i="182"/>
  <c r="L31" i="182"/>
  <c r="A34" i="182"/>
  <c r="C46" i="182" s="1"/>
  <c r="E34" i="182"/>
  <c r="L34" i="182"/>
  <c r="A37" i="182"/>
  <c r="C49" i="182" s="1"/>
  <c r="E37" i="182"/>
  <c r="L37" i="182"/>
  <c r="A40" i="182"/>
  <c r="C52" i="182" s="1"/>
  <c r="E40" i="182"/>
  <c r="L40" i="182"/>
  <c r="E7" i="183"/>
  <c r="E11" i="183"/>
  <c r="D7" i="184"/>
  <c r="E8" i="184" s="1"/>
  <c r="J7" i="184"/>
  <c r="D9" i="184"/>
  <c r="E9" i="184" s="1"/>
  <c r="J13" i="184"/>
  <c r="N13" i="184" s="1"/>
  <c r="F17" i="184"/>
  <c r="D18" i="184"/>
  <c r="A19" i="184" s="1"/>
  <c r="D20" i="184"/>
  <c r="E22" i="184"/>
  <c r="F23" i="184"/>
  <c r="D24" i="184"/>
  <c r="D26" i="184"/>
  <c r="E28" i="184"/>
  <c r="D30" i="184"/>
  <c r="D32" i="184"/>
  <c r="E34" i="184"/>
  <c r="D36" i="184"/>
  <c r="D38" i="184"/>
  <c r="F50" i="184" s="1"/>
  <c r="K40" i="184"/>
  <c r="M52" i="184" s="1"/>
  <c r="F18" i="185"/>
  <c r="M22" i="185"/>
  <c r="O25" i="185"/>
  <c r="O37" i="185"/>
  <c r="O25" i="186"/>
  <c r="O28" i="186"/>
  <c r="O31" i="186"/>
  <c r="O34" i="186"/>
  <c r="O37" i="186"/>
  <c r="O40" i="186"/>
  <c r="N13" i="187"/>
  <c r="O13" i="187" s="1"/>
  <c r="F17" i="187"/>
  <c r="E17" i="187"/>
  <c r="A19" i="187"/>
  <c r="F21" i="187"/>
  <c r="E21" i="187"/>
  <c r="E22" i="187"/>
  <c r="F23" i="187"/>
  <c r="E23" i="187"/>
  <c r="A25" i="187"/>
  <c r="F27" i="187"/>
  <c r="E27" i="187"/>
  <c r="E28" i="187"/>
  <c r="F29" i="187"/>
  <c r="E29" i="187"/>
  <c r="A31" i="187"/>
  <c r="C43" i="187" s="1"/>
  <c r="F33" i="187"/>
  <c r="E33" i="187"/>
  <c r="E34" i="187"/>
  <c r="F35" i="187"/>
  <c r="E35" i="187"/>
  <c r="A37" i="187"/>
  <c r="C49" i="187" s="1"/>
  <c r="F39" i="187"/>
  <c r="E39" i="187"/>
  <c r="E40" i="187"/>
  <c r="F41" i="187"/>
  <c r="E41" i="187"/>
  <c r="A10" i="188"/>
  <c r="E8" i="188"/>
  <c r="N16" i="188"/>
  <c r="O16" i="188" s="1"/>
  <c r="F19" i="188"/>
  <c r="E19" i="188"/>
  <c r="F20" i="188"/>
  <c r="F22" i="188"/>
  <c r="E22" i="188"/>
  <c r="F25" i="188"/>
  <c r="E25" i="188"/>
  <c r="F28" i="188"/>
  <c r="E28" i="188"/>
  <c r="F31" i="188"/>
  <c r="E31" i="188"/>
  <c r="E35" i="188"/>
  <c r="F34" i="188"/>
  <c r="E34" i="188"/>
  <c r="A37" i="188"/>
  <c r="C49" i="188" s="1"/>
  <c r="M40" i="188"/>
  <c r="L40" i="188"/>
  <c r="L10" i="189"/>
  <c r="L13" i="189"/>
  <c r="F18" i="189"/>
  <c r="M22" i="189"/>
  <c r="L13" i="190"/>
  <c r="M25" i="190"/>
  <c r="L16" i="190"/>
  <c r="F21" i="191"/>
  <c r="E21" i="191"/>
  <c r="F33" i="191"/>
  <c r="E33" i="191"/>
  <c r="F17" i="192"/>
  <c r="E17" i="192"/>
  <c r="A19" i="192"/>
  <c r="F29" i="192"/>
  <c r="E29" i="192"/>
  <c r="A31" i="192"/>
  <c r="F27" i="193"/>
  <c r="E27" i="193"/>
  <c r="F39" i="193"/>
  <c r="E39" i="193"/>
  <c r="A28" i="177"/>
  <c r="E28" i="177"/>
  <c r="L28" i="177"/>
  <c r="A31" i="177"/>
  <c r="C43" i="177" s="1"/>
  <c r="E31" i="177"/>
  <c r="L31" i="177"/>
  <c r="A34" i="177"/>
  <c r="C46" i="177" s="1"/>
  <c r="E34" i="177"/>
  <c r="L34" i="177"/>
  <c r="A37" i="177"/>
  <c r="C49" i="177" s="1"/>
  <c r="E37" i="177"/>
  <c r="L37" i="177"/>
  <c r="A40" i="177"/>
  <c r="C52" i="177" s="1"/>
  <c r="E40" i="177"/>
  <c r="L40" i="177"/>
  <c r="E11" i="178"/>
  <c r="E14" i="179"/>
  <c r="E17" i="180"/>
  <c r="E18" i="180"/>
  <c r="E20" i="180"/>
  <c r="E21" i="180"/>
  <c r="E23" i="180"/>
  <c r="E24" i="180"/>
  <c r="E26" i="180"/>
  <c r="E27" i="180"/>
  <c r="E29" i="180"/>
  <c r="E30" i="180"/>
  <c r="E32" i="180"/>
  <c r="E33" i="180"/>
  <c r="E35" i="180"/>
  <c r="E36" i="180"/>
  <c r="E38" i="180"/>
  <c r="E39" i="180"/>
  <c r="E41" i="180"/>
  <c r="D6" i="181"/>
  <c r="E6" i="181" s="1"/>
  <c r="E14" i="181"/>
  <c r="D15" i="181"/>
  <c r="E16" i="181" s="1"/>
  <c r="N31" i="181"/>
  <c r="E15" i="182"/>
  <c r="E17" i="182"/>
  <c r="E18" i="182"/>
  <c r="E20" i="182"/>
  <c r="E21" i="182"/>
  <c r="E23" i="182"/>
  <c r="E24" i="182"/>
  <c r="E26" i="182"/>
  <c r="E27" i="182"/>
  <c r="E29" i="182"/>
  <c r="E30" i="182"/>
  <c r="E41" i="182"/>
  <c r="E8" i="183"/>
  <c r="E10" i="183"/>
  <c r="A19" i="183"/>
  <c r="E19" i="183"/>
  <c r="L19" i="183"/>
  <c r="A22" i="183"/>
  <c r="E22" i="183"/>
  <c r="L22" i="183"/>
  <c r="A25" i="183"/>
  <c r="E25" i="183"/>
  <c r="L25" i="183"/>
  <c r="A28" i="183"/>
  <c r="E28" i="183"/>
  <c r="L28" i="183"/>
  <c r="A31" i="183"/>
  <c r="C43" i="183" s="1"/>
  <c r="E31" i="183"/>
  <c r="L31" i="183"/>
  <c r="A34" i="183"/>
  <c r="C46" i="183" s="1"/>
  <c r="E34" i="183"/>
  <c r="L34" i="183"/>
  <c r="A37" i="183"/>
  <c r="C49" i="183" s="1"/>
  <c r="E37" i="183"/>
  <c r="L37" i="183"/>
  <c r="A40" i="183"/>
  <c r="C52" i="183" s="1"/>
  <c r="E40" i="183"/>
  <c r="L40" i="183"/>
  <c r="J5" i="184"/>
  <c r="E11" i="184"/>
  <c r="D12" i="184"/>
  <c r="E12" i="184" s="1"/>
  <c r="D14" i="184"/>
  <c r="D16" i="184"/>
  <c r="F28" i="184" s="1"/>
  <c r="J16" i="184"/>
  <c r="N16" i="184" s="1"/>
  <c r="K28" i="184"/>
  <c r="K34" i="184"/>
  <c r="M46" i="184" s="1"/>
  <c r="N37" i="184"/>
  <c r="A7" i="185"/>
  <c r="E7" i="185"/>
  <c r="A10" i="185"/>
  <c r="A13" i="185"/>
  <c r="E11" i="185"/>
  <c r="L13" i="185"/>
  <c r="A13" i="186"/>
  <c r="B13" i="186" s="1"/>
  <c r="A16" i="186"/>
  <c r="E14" i="186"/>
  <c r="F24" i="186"/>
  <c r="M25" i="186"/>
  <c r="O19" i="187"/>
  <c r="L19" i="187"/>
  <c r="O25" i="187"/>
  <c r="O31" i="187"/>
  <c r="O37" i="187"/>
  <c r="N19" i="188"/>
  <c r="N22" i="188"/>
  <c r="N25" i="188"/>
  <c r="N28" i="188"/>
  <c r="N31" i="188"/>
  <c r="N34" i="188"/>
  <c r="E38" i="188"/>
  <c r="F37" i="188"/>
  <c r="E37" i="188"/>
  <c r="A7" i="189"/>
  <c r="E8" i="189"/>
  <c r="E7" i="189"/>
  <c r="B10" i="190"/>
  <c r="O25" i="190"/>
  <c r="F29" i="191"/>
  <c r="E29" i="191"/>
  <c r="A31" i="191"/>
  <c r="C43" i="191" s="1"/>
  <c r="F41" i="191"/>
  <c r="E41" i="191"/>
  <c r="F27" i="192"/>
  <c r="E27" i="192"/>
  <c r="F23" i="193"/>
  <c r="E23" i="193"/>
  <c r="A25" i="193"/>
  <c r="F35" i="193"/>
  <c r="E35" i="193"/>
  <c r="A37" i="193"/>
  <c r="C49" i="193" s="1"/>
  <c r="M19" i="194"/>
  <c r="L19" i="194"/>
  <c r="F20" i="182"/>
  <c r="F21" i="182"/>
  <c r="F23" i="182"/>
  <c r="F24" i="182"/>
  <c r="F26" i="182"/>
  <c r="F27" i="182"/>
  <c r="F39" i="184"/>
  <c r="O10" i="185"/>
  <c r="E10" i="185"/>
  <c r="E13" i="186"/>
  <c r="F28" i="186"/>
  <c r="C34" i="186"/>
  <c r="C40" i="186"/>
  <c r="F18" i="187"/>
  <c r="E18" i="187"/>
  <c r="E19" i="187"/>
  <c r="F20" i="187"/>
  <c r="E20" i="187"/>
  <c r="A22" i="187"/>
  <c r="F24" i="187"/>
  <c r="E24" i="187"/>
  <c r="E25" i="187"/>
  <c r="F26" i="187"/>
  <c r="E26" i="187"/>
  <c r="A28" i="187"/>
  <c r="M28" i="187"/>
  <c r="F30" i="187"/>
  <c r="E30" i="187"/>
  <c r="E31" i="187"/>
  <c r="F32" i="187"/>
  <c r="E32" i="187"/>
  <c r="A34" i="187"/>
  <c r="C46" i="187" s="1"/>
  <c r="F36" i="187"/>
  <c r="E36" i="187"/>
  <c r="E37" i="187"/>
  <c r="F38" i="187"/>
  <c r="E38" i="187"/>
  <c r="A40" i="187"/>
  <c r="C52" i="187" s="1"/>
  <c r="E11" i="188"/>
  <c r="M19" i="188"/>
  <c r="L19" i="188"/>
  <c r="M22" i="188"/>
  <c r="L22" i="188"/>
  <c r="M25" i="188"/>
  <c r="L25" i="188"/>
  <c r="M28" i="188"/>
  <c r="L28" i="188"/>
  <c r="M31" i="188"/>
  <c r="L31" i="188"/>
  <c r="M34" i="188"/>
  <c r="L34" i="188"/>
  <c r="N40" i="188"/>
  <c r="O43" i="188" s="1"/>
  <c r="E41" i="188"/>
  <c r="F40" i="188"/>
  <c r="E40" i="188"/>
  <c r="O34" i="189"/>
  <c r="O37" i="189"/>
  <c r="F17" i="191"/>
  <c r="E17" i="191"/>
  <c r="A19" i="191"/>
  <c r="F27" i="191"/>
  <c r="E27" i="191"/>
  <c r="F39" i="191"/>
  <c r="E39" i="191"/>
  <c r="E22" i="192"/>
  <c r="F23" i="192"/>
  <c r="E23" i="192"/>
  <c r="A25" i="192"/>
  <c r="F21" i="193"/>
  <c r="E21" i="193"/>
  <c r="F33" i="193"/>
  <c r="E33" i="193"/>
  <c r="A16" i="185"/>
  <c r="F17" i="186"/>
  <c r="F20" i="186"/>
  <c r="F23" i="186"/>
  <c r="F26" i="186"/>
  <c r="F29" i="186"/>
  <c r="F32" i="186"/>
  <c r="F35" i="186"/>
  <c r="F36" i="186"/>
  <c r="F38" i="186"/>
  <c r="F39" i="186"/>
  <c r="A19" i="188"/>
  <c r="A22" i="188"/>
  <c r="A25" i="188"/>
  <c r="A28" i="188"/>
  <c r="A31" i="188"/>
  <c r="C43" i="188" s="1"/>
  <c r="A34" i="188"/>
  <c r="C46" i="188" s="1"/>
  <c r="A13" i="189"/>
  <c r="E11" i="189"/>
  <c r="F17" i="189"/>
  <c r="M19" i="189"/>
  <c r="F25" i="189"/>
  <c r="N10" i="190"/>
  <c r="O10" i="190" s="1"/>
  <c r="A13" i="190"/>
  <c r="A16" i="190"/>
  <c r="C28" i="190" s="1"/>
  <c r="E14" i="190"/>
  <c r="F24" i="190"/>
  <c r="B10" i="191"/>
  <c r="O16" i="191"/>
  <c r="O19" i="191"/>
  <c r="L19" i="191"/>
  <c r="O25" i="191"/>
  <c r="O31" i="191"/>
  <c r="O37" i="191"/>
  <c r="B10" i="192"/>
  <c r="O16" i="192"/>
  <c r="E16" i="192"/>
  <c r="O19" i="192"/>
  <c r="B10" i="193"/>
  <c r="F20" i="194"/>
  <c r="A10" i="194"/>
  <c r="C22" i="194" s="1"/>
  <c r="E8" i="194"/>
  <c r="M22" i="194"/>
  <c r="L22" i="194"/>
  <c r="E8" i="185"/>
  <c r="A19" i="185"/>
  <c r="E19" i="185"/>
  <c r="L19" i="185"/>
  <c r="A22" i="185"/>
  <c r="E22" i="185"/>
  <c r="L22" i="185"/>
  <c r="A25" i="185"/>
  <c r="E25" i="185"/>
  <c r="L25" i="185"/>
  <c r="A28" i="185"/>
  <c r="E28" i="185"/>
  <c r="L28" i="185"/>
  <c r="A31" i="185"/>
  <c r="E31" i="185"/>
  <c r="L31" i="185"/>
  <c r="A34" i="185"/>
  <c r="C46" i="185" s="1"/>
  <c r="E34" i="185"/>
  <c r="L34" i="185"/>
  <c r="A37" i="185"/>
  <c r="C49" i="185" s="1"/>
  <c r="E37" i="185"/>
  <c r="L37" i="185"/>
  <c r="A40" i="185"/>
  <c r="C52" i="185" s="1"/>
  <c r="E40" i="185"/>
  <c r="L40" i="185"/>
  <c r="E11" i="186"/>
  <c r="E14" i="187"/>
  <c r="E15" i="188"/>
  <c r="E17" i="188"/>
  <c r="E18" i="188"/>
  <c r="E20" i="188"/>
  <c r="E21" i="188"/>
  <c r="E23" i="188"/>
  <c r="E24" i="188"/>
  <c r="E26" i="188"/>
  <c r="E27" i="188"/>
  <c r="E29" i="188"/>
  <c r="E30" i="188"/>
  <c r="E32" i="188"/>
  <c r="E33" i="188"/>
  <c r="O16" i="190"/>
  <c r="F28" i="190"/>
  <c r="O10" i="191"/>
  <c r="E16" i="191"/>
  <c r="E15" i="191"/>
  <c r="F18" i="191"/>
  <c r="E18" i="191"/>
  <c r="E19" i="191"/>
  <c r="F20" i="191"/>
  <c r="E20" i="191"/>
  <c r="A22" i="191"/>
  <c r="F24" i="191"/>
  <c r="E24" i="191"/>
  <c r="E25" i="191"/>
  <c r="F26" i="191"/>
  <c r="E26" i="191"/>
  <c r="A28" i="191"/>
  <c r="M28" i="191"/>
  <c r="F30" i="191"/>
  <c r="E30" i="191"/>
  <c r="E31" i="191"/>
  <c r="F32" i="191"/>
  <c r="E32" i="191"/>
  <c r="A34" i="191"/>
  <c r="C46" i="191" s="1"/>
  <c r="F36" i="191"/>
  <c r="E36" i="191"/>
  <c r="E37" i="191"/>
  <c r="F38" i="191"/>
  <c r="E38" i="191"/>
  <c r="A40" i="191"/>
  <c r="C52" i="191" s="1"/>
  <c r="F18" i="192"/>
  <c r="E18" i="192"/>
  <c r="E19" i="192"/>
  <c r="F20" i="192"/>
  <c r="E20" i="192"/>
  <c r="A22" i="192"/>
  <c r="F24" i="192"/>
  <c r="E24" i="192"/>
  <c r="E25" i="192"/>
  <c r="F26" i="192"/>
  <c r="E26" i="192"/>
  <c r="A28" i="192"/>
  <c r="F30" i="192"/>
  <c r="E30" i="192"/>
  <c r="E16" i="193"/>
  <c r="E15" i="193"/>
  <c r="F18" i="193"/>
  <c r="E18" i="193"/>
  <c r="E19" i="193"/>
  <c r="F20" i="193"/>
  <c r="E20" i="193"/>
  <c r="A22" i="193"/>
  <c r="F24" i="193"/>
  <c r="E24" i="193"/>
  <c r="E25" i="193"/>
  <c r="F26" i="193"/>
  <c r="E26" i="193"/>
  <c r="A28" i="193"/>
  <c r="F30" i="193"/>
  <c r="E30" i="193"/>
  <c r="E31" i="193"/>
  <c r="F32" i="193"/>
  <c r="E32" i="193"/>
  <c r="A34" i="193"/>
  <c r="C46" i="193" s="1"/>
  <c r="F36" i="193"/>
  <c r="E36" i="193"/>
  <c r="E37" i="193"/>
  <c r="F38" i="193"/>
  <c r="E38" i="193"/>
  <c r="A40" i="193"/>
  <c r="C52" i="193" s="1"/>
  <c r="N19" i="194"/>
  <c r="E20" i="194"/>
  <c r="F19" i="194"/>
  <c r="E19" i="194"/>
  <c r="M25" i="194"/>
  <c r="L25" i="194"/>
  <c r="L34" i="186"/>
  <c r="F23" i="188"/>
  <c r="F24" i="188"/>
  <c r="F26" i="188"/>
  <c r="F27" i="188"/>
  <c r="F29" i="188"/>
  <c r="N10" i="189"/>
  <c r="O10" i="189" s="1"/>
  <c r="E14" i="189"/>
  <c r="F19" i="189"/>
  <c r="O28" i="189"/>
  <c r="O40" i="189"/>
  <c r="L10" i="190"/>
  <c r="E17" i="190"/>
  <c r="O40" i="191"/>
  <c r="N7" i="192"/>
  <c r="O10" i="192" s="1"/>
  <c r="B13" i="192"/>
  <c r="O22" i="192"/>
  <c r="O25" i="192"/>
  <c r="B13" i="193"/>
  <c r="O25" i="193"/>
  <c r="O31" i="193"/>
  <c r="O37" i="193"/>
  <c r="E11" i="194"/>
  <c r="N22" i="194"/>
  <c r="E23" i="194"/>
  <c r="F22" i="194"/>
  <c r="E22" i="194"/>
  <c r="A25" i="194"/>
  <c r="C25" i="198"/>
  <c r="C37" i="198"/>
  <c r="B37" i="198"/>
  <c r="F17" i="190"/>
  <c r="F20" i="190"/>
  <c r="F23" i="190"/>
  <c r="F26" i="190"/>
  <c r="F29" i="190"/>
  <c r="F32" i="190"/>
  <c r="F35" i="190"/>
  <c r="F38" i="190"/>
  <c r="F39" i="190"/>
  <c r="A13" i="194"/>
  <c r="A19" i="194"/>
  <c r="C31" i="194" s="1"/>
  <c r="F27" i="194"/>
  <c r="L28" i="194"/>
  <c r="C34" i="194"/>
  <c r="B34" i="194"/>
  <c r="O37" i="194"/>
  <c r="O10" i="195"/>
  <c r="O34" i="195"/>
  <c r="O31" i="196"/>
  <c r="O16" i="197"/>
  <c r="O28" i="197"/>
  <c r="O40" i="197"/>
  <c r="O13" i="198"/>
  <c r="O25" i="198"/>
  <c r="C34" i="198"/>
  <c r="B34" i="198"/>
  <c r="O37" i="198"/>
  <c r="A19" i="189"/>
  <c r="E19" i="189"/>
  <c r="L19" i="189"/>
  <c r="A22" i="189"/>
  <c r="E22" i="189"/>
  <c r="L22" i="189"/>
  <c r="A25" i="189"/>
  <c r="E25" i="189"/>
  <c r="L25" i="189"/>
  <c r="A28" i="189"/>
  <c r="E28" i="189"/>
  <c r="L28" i="189"/>
  <c r="A31" i="189"/>
  <c r="C43" i="189" s="1"/>
  <c r="E31" i="189"/>
  <c r="L31" i="189"/>
  <c r="A34" i="189"/>
  <c r="C46" i="189" s="1"/>
  <c r="E34" i="189"/>
  <c r="L34" i="189"/>
  <c r="A37" i="189"/>
  <c r="C49" i="189" s="1"/>
  <c r="E37" i="189"/>
  <c r="L37" i="189"/>
  <c r="A40" i="189"/>
  <c r="C52" i="189" s="1"/>
  <c r="E40" i="189"/>
  <c r="L40" i="189"/>
  <c r="E11" i="190"/>
  <c r="E14" i="191"/>
  <c r="E14" i="192"/>
  <c r="E12" i="193"/>
  <c r="L13" i="193"/>
  <c r="E14" i="193"/>
  <c r="E15" i="194"/>
  <c r="L16" i="194"/>
  <c r="E17" i="194"/>
  <c r="B31" i="194"/>
  <c r="C19" i="198"/>
  <c r="C31" i="198"/>
  <c r="B31" i="198"/>
  <c r="E12" i="194"/>
  <c r="O31" i="194"/>
  <c r="F33" i="194"/>
  <c r="B40" i="194"/>
  <c r="O28" i="195"/>
  <c r="O40" i="195"/>
  <c r="B10" i="196"/>
  <c r="O13" i="196"/>
  <c r="O25" i="196"/>
  <c r="O37" i="196"/>
  <c r="O10" i="197"/>
  <c r="O22" i="197"/>
  <c r="O34" i="197"/>
  <c r="O19" i="198"/>
  <c r="B28" i="198"/>
  <c r="O31" i="198"/>
  <c r="C40" i="198"/>
  <c r="B40" i="198"/>
  <c r="E26" i="194"/>
  <c r="E27" i="194"/>
  <c r="F28" i="194"/>
  <c r="M28" i="194"/>
  <c r="E29" i="194"/>
  <c r="E30" i="194"/>
  <c r="F31" i="194"/>
  <c r="M31" i="194"/>
  <c r="E32" i="194"/>
  <c r="E33" i="194"/>
  <c r="F34" i="194"/>
  <c r="M34" i="194"/>
  <c r="E35" i="194"/>
  <c r="E36" i="194"/>
  <c r="F37" i="194"/>
  <c r="M37" i="194"/>
  <c r="E38" i="194"/>
  <c r="E39" i="194"/>
  <c r="E41" i="194"/>
  <c r="E8" i="195"/>
  <c r="A13" i="195"/>
  <c r="B13" i="195" s="1"/>
  <c r="A19" i="195"/>
  <c r="E19" i="195"/>
  <c r="L19" i="195"/>
  <c r="A22" i="195"/>
  <c r="E22" i="195"/>
  <c r="L22" i="195"/>
  <c r="A25" i="195"/>
  <c r="E25" i="195"/>
  <c r="L25" i="195"/>
  <c r="A28" i="195"/>
  <c r="E28" i="195"/>
  <c r="L28" i="195"/>
  <c r="A31" i="195"/>
  <c r="C43" i="195" s="1"/>
  <c r="E31" i="195"/>
  <c r="L31" i="195"/>
  <c r="A34" i="195"/>
  <c r="C46" i="195" s="1"/>
  <c r="E34" i="195"/>
  <c r="L34" i="195"/>
  <c r="A37" i="195"/>
  <c r="C49" i="195" s="1"/>
  <c r="E37" i="195"/>
  <c r="L37" i="195"/>
  <c r="A40" i="195"/>
  <c r="C52" i="195" s="1"/>
  <c r="E40" i="195"/>
  <c r="L40" i="195"/>
  <c r="L10" i="196"/>
  <c r="E11" i="196"/>
  <c r="E13" i="196"/>
  <c r="E14" i="197"/>
  <c r="F17" i="197"/>
  <c r="F18" i="197"/>
  <c r="F20" i="197"/>
  <c r="F21" i="197"/>
  <c r="F23" i="197"/>
  <c r="F24" i="197"/>
  <c r="F26" i="197"/>
  <c r="F27" i="197"/>
  <c r="F29" i="197"/>
  <c r="F30" i="197"/>
  <c r="F32" i="197"/>
  <c r="F33" i="197"/>
  <c r="F35" i="197"/>
  <c r="F36" i="197"/>
  <c r="F38" i="197"/>
  <c r="F39" i="197"/>
  <c r="F41" i="197"/>
  <c r="A10" i="198"/>
  <c r="B10" i="198" s="1"/>
  <c r="E15" i="198"/>
  <c r="E17" i="198"/>
  <c r="E18" i="198"/>
  <c r="F19" i="198"/>
  <c r="M19" i="198"/>
  <c r="E20" i="198"/>
  <c r="E21" i="198"/>
  <c r="F22" i="198"/>
  <c r="M22" i="198"/>
  <c r="E23" i="198"/>
  <c r="E24" i="198"/>
  <c r="F25" i="198"/>
  <c r="M25" i="198"/>
  <c r="E26" i="198"/>
  <c r="E27" i="198"/>
  <c r="F28" i="198"/>
  <c r="M28" i="198"/>
  <c r="E29" i="198"/>
  <c r="F31" i="198"/>
  <c r="M31" i="198"/>
  <c r="E32" i="198"/>
  <c r="E33" i="198"/>
  <c r="M34" i="198"/>
  <c r="E35" i="198"/>
  <c r="E36" i="198"/>
  <c r="M37" i="198"/>
  <c r="E38" i="198"/>
  <c r="E39" i="198"/>
  <c r="A13" i="199"/>
  <c r="B13" i="199" s="1"/>
  <c r="F20" i="199"/>
  <c r="F22" i="199"/>
  <c r="O25" i="199"/>
  <c r="O37" i="199"/>
  <c r="F26" i="194"/>
  <c r="F29" i="194"/>
  <c r="F32" i="194"/>
  <c r="F35" i="194"/>
  <c r="F38" i="194"/>
  <c r="F39" i="194"/>
  <c r="E15" i="195"/>
  <c r="E17" i="195"/>
  <c r="E18" i="195"/>
  <c r="E20" i="195"/>
  <c r="E21" i="195"/>
  <c r="E23" i="195"/>
  <c r="E24" i="195"/>
  <c r="E26" i="195"/>
  <c r="E27" i="195"/>
  <c r="E29" i="195"/>
  <c r="E30" i="195"/>
  <c r="E32" i="195"/>
  <c r="E33" i="195"/>
  <c r="E35" i="195"/>
  <c r="E36" i="195"/>
  <c r="E38" i="195"/>
  <c r="E39" i="195"/>
  <c r="E41" i="195"/>
  <c r="E8" i="196"/>
  <c r="A19" i="196"/>
  <c r="E19" i="196"/>
  <c r="L19" i="196"/>
  <c r="A22" i="196"/>
  <c r="E22" i="196"/>
  <c r="L22" i="196"/>
  <c r="A25" i="196"/>
  <c r="E25" i="196"/>
  <c r="L25" i="196"/>
  <c r="A28" i="196"/>
  <c r="E28" i="196"/>
  <c r="L28" i="196"/>
  <c r="A31" i="196"/>
  <c r="C43" i="196" s="1"/>
  <c r="E31" i="196"/>
  <c r="L31" i="196"/>
  <c r="A34" i="196"/>
  <c r="C46" i="196" s="1"/>
  <c r="E34" i="196"/>
  <c r="L34" i="196"/>
  <c r="A37" i="196"/>
  <c r="C49" i="196" s="1"/>
  <c r="E37" i="196"/>
  <c r="L37" i="196"/>
  <c r="A40" i="196"/>
  <c r="C52" i="196" s="1"/>
  <c r="E40" i="196"/>
  <c r="L40" i="196"/>
  <c r="E11" i="197"/>
  <c r="E14" i="198"/>
  <c r="F17" i="198"/>
  <c r="F18" i="198"/>
  <c r="F20" i="198"/>
  <c r="F21" i="198"/>
  <c r="F23" i="198"/>
  <c r="F24" i="198"/>
  <c r="F26" i="198"/>
  <c r="F27" i="198"/>
  <c r="F29" i="198"/>
  <c r="F32" i="198"/>
  <c r="F35" i="198"/>
  <c r="F38" i="198"/>
  <c r="F41" i="198"/>
  <c r="F17" i="199"/>
  <c r="F24" i="199"/>
  <c r="F17" i="200"/>
  <c r="F30" i="200"/>
  <c r="E14" i="195"/>
  <c r="E15" i="196"/>
  <c r="E17" i="196"/>
  <c r="E18" i="196"/>
  <c r="E20" i="196"/>
  <c r="E21" i="196"/>
  <c r="E23" i="196"/>
  <c r="E24" i="196"/>
  <c r="E26" i="196"/>
  <c r="E27" i="196"/>
  <c r="E29" i="196"/>
  <c r="E30" i="196"/>
  <c r="E32" i="196"/>
  <c r="E33" i="196"/>
  <c r="E35" i="196"/>
  <c r="E36" i="196"/>
  <c r="E38" i="196"/>
  <c r="E39" i="196"/>
  <c r="E41" i="196"/>
  <c r="E8" i="197"/>
  <c r="A19" i="197"/>
  <c r="E19" i="197"/>
  <c r="L19" i="197"/>
  <c r="A22" i="197"/>
  <c r="E22" i="197"/>
  <c r="L22" i="197"/>
  <c r="A25" i="197"/>
  <c r="E25" i="197"/>
  <c r="L25" i="197"/>
  <c r="A28" i="197"/>
  <c r="E28" i="197"/>
  <c r="L28" i="197"/>
  <c r="A31" i="197"/>
  <c r="C43" i="197" s="1"/>
  <c r="E31" i="197"/>
  <c r="L31" i="197"/>
  <c r="A34" i="197"/>
  <c r="C46" i="197" s="1"/>
  <c r="E34" i="197"/>
  <c r="L34" i="197"/>
  <c r="A37" i="197"/>
  <c r="C49" i="197" s="1"/>
  <c r="E37" i="197"/>
  <c r="L37" i="197"/>
  <c r="A40" i="197"/>
  <c r="C52" i="197" s="1"/>
  <c r="E40" i="197"/>
  <c r="L40" i="197"/>
  <c r="E9" i="198"/>
  <c r="E11" i="198"/>
  <c r="O19" i="199"/>
  <c r="F21" i="199"/>
  <c r="M22" i="199"/>
  <c r="E6" i="200"/>
  <c r="L37" i="194"/>
  <c r="L31" i="198"/>
  <c r="O16" i="199"/>
  <c r="F18" i="199"/>
  <c r="M19" i="199"/>
  <c r="F23" i="199"/>
  <c r="O28" i="199"/>
  <c r="O40" i="199"/>
  <c r="A19" i="199"/>
  <c r="E19" i="199"/>
  <c r="L19" i="199"/>
  <c r="A22" i="199"/>
  <c r="E22" i="199"/>
  <c r="L22" i="199"/>
  <c r="A25" i="199"/>
  <c r="E25" i="199"/>
  <c r="L25" i="199"/>
  <c r="A28" i="199"/>
  <c r="E28" i="199"/>
  <c r="L28" i="199"/>
  <c r="A31" i="199"/>
  <c r="C43" i="199" s="1"/>
  <c r="E31" i="199"/>
  <c r="L31" i="199"/>
  <c r="A34" i="199"/>
  <c r="C46" i="199" s="1"/>
  <c r="E34" i="199"/>
  <c r="L34" i="199"/>
  <c r="A37" i="199"/>
  <c r="C49" i="199" s="1"/>
  <c r="E37" i="199"/>
  <c r="L37" i="199"/>
  <c r="A40" i="199"/>
  <c r="C52" i="199" s="1"/>
  <c r="E40" i="199"/>
  <c r="L40" i="199"/>
  <c r="J5" i="200"/>
  <c r="K7" i="200"/>
  <c r="M19" i="200" s="1"/>
  <c r="A10" i="200"/>
  <c r="D12" i="200"/>
  <c r="E13" i="200" s="1"/>
  <c r="K13" i="200"/>
  <c r="J16" i="200"/>
  <c r="N16" i="200" s="1"/>
  <c r="E18" i="200"/>
  <c r="D19" i="200"/>
  <c r="E20" i="200" s="1"/>
  <c r="F22" i="200"/>
  <c r="K22" i="200"/>
  <c r="E24" i="200"/>
  <c r="D25" i="200"/>
  <c r="E26" i="200" s="1"/>
  <c r="F28" i="200"/>
  <c r="K28" i="200"/>
  <c r="D31" i="200"/>
  <c r="F43" i="200" s="1"/>
  <c r="F33" i="200"/>
  <c r="E33" i="200"/>
  <c r="K34" i="200"/>
  <c r="M46" i="200" s="1"/>
  <c r="D34" i="200"/>
  <c r="F46" i="200" s="1"/>
  <c r="B10" i="201"/>
  <c r="L13" i="201"/>
  <c r="M25" i="201"/>
  <c r="C22" i="201"/>
  <c r="O34" i="201"/>
  <c r="C40" i="201"/>
  <c r="B40" i="201"/>
  <c r="O16" i="202"/>
  <c r="O13" i="203"/>
  <c r="O25" i="203"/>
  <c r="O37" i="203"/>
  <c r="O13" i="204"/>
  <c r="O19" i="204"/>
  <c r="O22" i="204"/>
  <c r="O25" i="204"/>
  <c r="E15" i="199"/>
  <c r="E17" i="199"/>
  <c r="E18" i="199"/>
  <c r="E20" i="199"/>
  <c r="E21" i="199"/>
  <c r="E23" i="199"/>
  <c r="E24" i="199"/>
  <c r="F25" i="199"/>
  <c r="E27" i="199"/>
  <c r="E29" i="199"/>
  <c r="E30" i="199"/>
  <c r="F31" i="199"/>
  <c r="E33" i="199"/>
  <c r="E35" i="199"/>
  <c r="E36" i="199"/>
  <c r="E38" i="199"/>
  <c r="E39" i="199"/>
  <c r="E41" i="199"/>
  <c r="E14" i="200"/>
  <c r="F20" i="200"/>
  <c r="F26" i="200"/>
  <c r="F39" i="200"/>
  <c r="E39" i="200"/>
  <c r="K40" i="200"/>
  <c r="M52" i="200" s="1"/>
  <c r="D40" i="200"/>
  <c r="F52" i="200" s="1"/>
  <c r="A16" i="201"/>
  <c r="B16" i="201" s="1"/>
  <c r="E14" i="201"/>
  <c r="B28" i="201"/>
  <c r="O31" i="201"/>
  <c r="C37" i="201"/>
  <c r="B37" i="201"/>
  <c r="B13" i="203"/>
  <c r="B16" i="203"/>
  <c r="E14" i="199"/>
  <c r="J10" i="200"/>
  <c r="E17" i="200"/>
  <c r="E21" i="200"/>
  <c r="E27" i="200"/>
  <c r="K31" i="200"/>
  <c r="N34" i="200"/>
  <c r="E36" i="200"/>
  <c r="F38" i="200"/>
  <c r="E16" i="201"/>
  <c r="F28" i="201"/>
  <c r="F24" i="201"/>
  <c r="C34" i="201"/>
  <c r="O40" i="201"/>
  <c r="O25" i="202"/>
  <c r="O28" i="202"/>
  <c r="O31" i="202"/>
  <c r="O34" i="202"/>
  <c r="O37" i="202"/>
  <c r="O40" i="202"/>
  <c r="O10" i="203"/>
  <c r="O19" i="203"/>
  <c r="O31" i="204"/>
  <c r="D11" i="200"/>
  <c r="F35" i="200"/>
  <c r="N40" i="200"/>
  <c r="L10" i="201"/>
  <c r="E13" i="201"/>
  <c r="E12" i="201"/>
  <c r="E17" i="201"/>
  <c r="C25" i="201"/>
  <c r="B25" i="201"/>
  <c r="O28" i="201"/>
  <c r="O28" i="203"/>
  <c r="O40" i="203"/>
  <c r="B13" i="204"/>
  <c r="A19" i="202"/>
  <c r="E19" i="202"/>
  <c r="L19" i="202"/>
  <c r="A22" i="202"/>
  <c r="E22" i="202"/>
  <c r="A25" i="202"/>
  <c r="E25" i="202"/>
  <c r="A28" i="202"/>
  <c r="E28" i="202"/>
  <c r="A31" i="202"/>
  <c r="C43" i="202" s="1"/>
  <c r="E31" i="202"/>
  <c r="A34" i="202"/>
  <c r="C46" i="202" s="1"/>
  <c r="E34" i="202"/>
  <c r="A37" i="202"/>
  <c r="C49" i="202" s="1"/>
  <c r="E37" i="202"/>
  <c r="A40" i="202"/>
  <c r="C52" i="202" s="1"/>
  <c r="E40" i="202"/>
  <c r="E9" i="203"/>
  <c r="E11" i="203"/>
  <c r="E12" i="204"/>
  <c r="L13" i="204"/>
  <c r="E14" i="204"/>
  <c r="F18" i="204"/>
  <c r="F21" i="204"/>
  <c r="F23" i="204"/>
  <c r="F36" i="204"/>
  <c r="E36" i="204"/>
  <c r="E37" i="204"/>
  <c r="F38" i="204"/>
  <c r="E38" i="204"/>
  <c r="A40" i="204"/>
  <c r="C52" i="204" s="1"/>
  <c r="M19" i="205"/>
  <c r="L19" i="205"/>
  <c r="M22" i="205"/>
  <c r="L22" i="205"/>
  <c r="M25" i="205"/>
  <c r="L25" i="205"/>
  <c r="M28" i="205"/>
  <c r="L28" i="205"/>
  <c r="M31" i="205"/>
  <c r="L31" i="205"/>
  <c r="M34" i="205"/>
  <c r="L34" i="205"/>
  <c r="M37" i="205"/>
  <c r="L37" i="205"/>
  <c r="M40" i="205"/>
  <c r="L40" i="205"/>
  <c r="L13" i="206"/>
  <c r="M22" i="206"/>
  <c r="F17" i="201"/>
  <c r="F20" i="201"/>
  <c r="F21" i="201"/>
  <c r="F23" i="201"/>
  <c r="F26" i="201"/>
  <c r="F27" i="201"/>
  <c r="F29" i="201"/>
  <c r="F32" i="201"/>
  <c r="F35" i="201"/>
  <c r="F38" i="201"/>
  <c r="F39" i="201"/>
  <c r="E17" i="202"/>
  <c r="E18" i="202"/>
  <c r="E20" i="202"/>
  <c r="E21" i="202"/>
  <c r="E23" i="202"/>
  <c r="E24" i="202"/>
  <c r="E26" i="202"/>
  <c r="E27" i="202"/>
  <c r="E29" i="202"/>
  <c r="E30" i="202"/>
  <c r="E32" i="202"/>
  <c r="E33" i="202"/>
  <c r="E35" i="202"/>
  <c r="E36" i="202"/>
  <c r="E38" i="202"/>
  <c r="E39" i="202"/>
  <c r="E41" i="202"/>
  <c r="E8" i="203"/>
  <c r="A19" i="203"/>
  <c r="E19" i="203"/>
  <c r="L19" i="203"/>
  <c r="A22" i="203"/>
  <c r="E22" i="203"/>
  <c r="L22" i="203"/>
  <c r="A25" i="203"/>
  <c r="E25" i="203"/>
  <c r="L25" i="203"/>
  <c r="A28" i="203"/>
  <c r="E28" i="203"/>
  <c r="L28" i="203"/>
  <c r="A31" i="203"/>
  <c r="C43" i="203" s="1"/>
  <c r="E31" i="203"/>
  <c r="L31" i="203"/>
  <c r="A34" i="203"/>
  <c r="C46" i="203" s="1"/>
  <c r="E34" i="203"/>
  <c r="L34" i="203"/>
  <c r="A37" i="203"/>
  <c r="C49" i="203" s="1"/>
  <c r="E37" i="203"/>
  <c r="L37" i="203"/>
  <c r="A40" i="203"/>
  <c r="C52" i="203" s="1"/>
  <c r="E40" i="203"/>
  <c r="L40" i="203"/>
  <c r="E11" i="204"/>
  <c r="E13" i="204"/>
  <c r="A16" i="204"/>
  <c r="B16" i="204" s="1"/>
  <c r="O34" i="204"/>
  <c r="F34" i="204"/>
  <c r="O40" i="204"/>
  <c r="F40" i="204"/>
  <c r="B16" i="205"/>
  <c r="F19" i="206"/>
  <c r="A13" i="206"/>
  <c r="E12" i="206"/>
  <c r="J14" i="206"/>
  <c r="D14" i="206"/>
  <c r="D20" i="206"/>
  <c r="E11" i="201"/>
  <c r="E14" i="202"/>
  <c r="E15" i="203"/>
  <c r="E17" i="203"/>
  <c r="E18" i="203"/>
  <c r="E20" i="203"/>
  <c r="E21" i="203"/>
  <c r="E23" i="203"/>
  <c r="E24" i="203"/>
  <c r="E26" i="203"/>
  <c r="E27" i="203"/>
  <c r="E29" i="203"/>
  <c r="E30" i="203"/>
  <c r="E32" i="203"/>
  <c r="E33" i="203"/>
  <c r="E35" i="203"/>
  <c r="E36" i="203"/>
  <c r="E38" i="203"/>
  <c r="E39" i="203"/>
  <c r="E41" i="203"/>
  <c r="E8" i="204"/>
  <c r="A19" i="204"/>
  <c r="E19" i="204"/>
  <c r="L19" i="204"/>
  <c r="A22" i="204"/>
  <c r="E22" i="204"/>
  <c r="L22" i="204"/>
  <c r="A25" i="204"/>
  <c r="E25" i="204"/>
  <c r="L25" i="204"/>
  <c r="A28" i="204"/>
  <c r="E28" i="204"/>
  <c r="A31" i="204"/>
  <c r="C43" i="204" s="1"/>
  <c r="E31" i="204"/>
  <c r="F33" i="204"/>
  <c r="E33" i="204"/>
  <c r="E34" i="204"/>
  <c r="F35" i="204"/>
  <c r="E35" i="204"/>
  <c r="A37" i="204"/>
  <c r="C49" i="204" s="1"/>
  <c r="M37" i="204"/>
  <c r="F39" i="204"/>
  <c r="E39" i="204"/>
  <c r="E40" i="204"/>
  <c r="F41" i="204"/>
  <c r="E41" i="204"/>
  <c r="A10" i="205"/>
  <c r="B10" i="205" s="1"/>
  <c r="E8" i="205"/>
  <c r="F19" i="205"/>
  <c r="E19" i="205"/>
  <c r="F20" i="205"/>
  <c r="F22" i="205"/>
  <c r="E22" i="205"/>
  <c r="F25" i="205"/>
  <c r="E25" i="205"/>
  <c r="F28" i="205"/>
  <c r="E28" i="205"/>
  <c r="F31" i="205"/>
  <c r="E31" i="205"/>
  <c r="F34" i="205"/>
  <c r="E34" i="205"/>
  <c r="F37" i="205"/>
  <c r="E37" i="205"/>
  <c r="F40" i="205"/>
  <c r="E40" i="205"/>
  <c r="K7" i="206"/>
  <c r="E8" i="206"/>
  <c r="F25" i="206"/>
  <c r="L37" i="201"/>
  <c r="L16" i="204"/>
  <c r="F19" i="204"/>
  <c r="M19" i="204"/>
  <c r="F37" i="204"/>
  <c r="N40" i="205"/>
  <c r="O43" i="205" s="1"/>
  <c r="J6" i="206"/>
  <c r="D6" i="206"/>
  <c r="E6" i="206" s="1"/>
  <c r="N10" i="206"/>
  <c r="D24" i="206"/>
  <c r="E25" i="206" s="1"/>
  <c r="K25" i="206"/>
  <c r="M37" i="206" s="1"/>
  <c r="A13" i="207"/>
  <c r="B13" i="207" s="1"/>
  <c r="E11" i="207"/>
  <c r="F23" i="207"/>
  <c r="E12" i="207"/>
  <c r="A19" i="205"/>
  <c r="A22" i="205"/>
  <c r="A25" i="205"/>
  <c r="A28" i="205"/>
  <c r="A31" i="205"/>
  <c r="C43" i="205" s="1"/>
  <c r="A34" i="205"/>
  <c r="C46" i="205" s="1"/>
  <c r="A37" i="205"/>
  <c r="C49" i="205" s="1"/>
  <c r="A40" i="205"/>
  <c r="C52" i="205" s="1"/>
  <c r="J5" i="206"/>
  <c r="D26" i="206"/>
  <c r="K28" i="206"/>
  <c r="D30" i="206"/>
  <c r="F42" i="206" s="1"/>
  <c r="F34" i="206"/>
  <c r="O13" i="207"/>
  <c r="F25" i="207"/>
  <c r="F29" i="207"/>
  <c r="A31" i="207"/>
  <c r="C43" i="207" s="1"/>
  <c r="E29" i="207"/>
  <c r="B16" i="210"/>
  <c r="B19" i="210"/>
  <c r="E17" i="205"/>
  <c r="E18" i="205"/>
  <c r="E20" i="205"/>
  <c r="E21" i="205"/>
  <c r="E23" i="205"/>
  <c r="E24" i="205"/>
  <c r="E26" i="205"/>
  <c r="E27" i="205"/>
  <c r="E29" i="205"/>
  <c r="E30" i="205"/>
  <c r="E32" i="205"/>
  <c r="E33" i="205"/>
  <c r="E35" i="205"/>
  <c r="E36" i="205"/>
  <c r="E38" i="205"/>
  <c r="E39" i="205"/>
  <c r="E41" i="205"/>
  <c r="D32" i="206"/>
  <c r="F44" i="206" s="1"/>
  <c r="K34" i="206"/>
  <c r="M46" i="206" s="1"/>
  <c r="E35" i="206"/>
  <c r="D36" i="206"/>
  <c r="F48" i="206" s="1"/>
  <c r="E14" i="207"/>
  <c r="L16" i="208"/>
  <c r="L19" i="208"/>
  <c r="D10" i="206"/>
  <c r="K16" i="206"/>
  <c r="J16" i="206"/>
  <c r="D16" i="206"/>
  <c r="J18" i="206"/>
  <c r="N19" i="206" s="1"/>
  <c r="D18" i="206"/>
  <c r="E19" i="206" s="1"/>
  <c r="E22" i="206"/>
  <c r="N25" i="206"/>
  <c r="D38" i="206"/>
  <c r="F50" i="206" s="1"/>
  <c r="K40" i="206"/>
  <c r="M52" i="206" s="1"/>
  <c r="F19" i="207"/>
  <c r="F21" i="207"/>
  <c r="F27" i="207"/>
  <c r="E28" i="207"/>
  <c r="E27" i="207"/>
  <c r="F17" i="206"/>
  <c r="F23" i="206"/>
  <c r="F29" i="206"/>
  <c r="F35" i="206"/>
  <c r="F26" i="207"/>
  <c r="F34" i="207"/>
  <c r="M34" i="207"/>
  <c r="F36" i="207"/>
  <c r="F17" i="208"/>
  <c r="E17" i="208"/>
  <c r="A19" i="208"/>
  <c r="F21" i="208"/>
  <c r="E21" i="208"/>
  <c r="E22" i="208"/>
  <c r="F23" i="208"/>
  <c r="E23" i="208"/>
  <c r="A25" i="208"/>
  <c r="F27" i="208"/>
  <c r="E27" i="208"/>
  <c r="E28" i="208"/>
  <c r="F29" i="208"/>
  <c r="E29" i="208"/>
  <c r="A31" i="208"/>
  <c r="C43" i="208" s="1"/>
  <c r="F33" i="208"/>
  <c r="E33" i="208"/>
  <c r="E34" i="208"/>
  <c r="F35" i="208"/>
  <c r="E35" i="208"/>
  <c r="A37" i="208"/>
  <c r="C49" i="208" s="1"/>
  <c r="F39" i="208"/>
  <c r="E39" i="208"/>
  <c r="E40" i="208"/>
  <c r="F41" i="208"/>
  <c r="E41" i="208"/>
  <c r="E8" i="207"/>
  <c r="A19" i="207"/>
  <c r="E19" i="207"/>
  <c r="L19" i="207"/>
  <c r="A22" i="207"/>
  <c r="C34" i="207" s="1"/>
  <c r="E22" i="207"/>
  <c r="L22" i="207"/>
  <c r="A25" i="207"/>
  <c r="E25" i="207"/>
  <c r="L25" i="207"/>
  <c r="E26" i="207"/>
  <c r="L28" i="207"/>
  <c r="O31" i="207"/>
  <c r="F31" i="207"/>
  <c r="M31" i="207"/>
  <c r="F33" i="207"/>
  <c r="F35" i="207"/>
  <c r="E36" i="207"/>
  <c r="F41" i="207"/>
  <c r="B10" i="208"/>
  <c r="O16" i="208"/>
  <c r="O25" i="208"/>
  <c r="O31" i="208"/>
  <c r="O37" i="208"/>
  <c r="B13" i="209"/>
  <c r="E18" i="210"/>
  <c r="D6" i="210"/>
  <c r="E20" i="210"/>
  <c r="D20" i="210"/>
  <c r="L16" i="207"/>
  <c r="O28" i="207"/>
  <c r="A28" i="207"/>
  <c r="F30" i="207"/>
  <c r="F32" i="207"/>
  <c r="E33" i="207"/>
  <c r="E37" i="207"/>
  <c r="O40" i="207"/>
  <c r="B40" i="207"/>
  <c r="N7" i="208"/>
  <c r="O10" i="208" s="1"/>
  <c r="A16" i="208"/>
  <c r="B16" i="208" s="1"/>
  <c r="E15" i="208"/>
  <c r="F18" i="208"/>
  <c r="E18" i="208"/>
  <c r="E19" i="208"/>
  <c r="F20" i="208"/>
  <c r="E20" i="208"/>
  <c r="A22" i="208"/>
  <c r="F24" i="208"/>
  <c r="E24" i="208"/>
  <c r="E25" i="208"/>
  <c r="F26" i="208"/>
  <c r="E26" i="208"/>
  <c r="A28" i="208"/>
  <c r="M28" i="208"/>
  <c r="F30" i="208"/>
  <c r="E30" i="208"/>
  <c r="E31" i="208"/>
  <c r="F32" i="208"/>
  <c r="E32" i="208"/>
  <c r="A34" i="208"/>
  <c r="C46" i="208" s="1"/>
  <c r="F36" i="208"/>
  <c r="E36" i="208"/>
  <c r="E37" i="208"/>
  <c r="F38" i="208"/>
  <c r="E38" i="208"/>
  <c r="A40" i="208"/>
  <c r="C52" i="208" s="1"/>
  <c r="A16" i="209"/>
  <c r="B16" i="209" s="1"/>
  <c r="D14" i="209"/>
  <c r="A10" i="210"/>
  <c r="B10" i="210" s="1"/>
  <c r="D8" i="210"/>
  <c r="K16" i="210"/>
  <c r="E19" i="210"/>
  <c r="F38" i="207"/>
  <c r="F39" i="207"/>
  <c r="A19" i="209"/>
  <c r="E17" i="210"/>
  <c r="E12" i="208"/>
  <c r="D17" i="209"/>
  <c r="D18" i="209"/>
  <c r="D11" i="210"/>
  <c r="D19" i="210"/>
  <c r="K19" i="210"/>
  <c r="N19" i="200" l="1"/>
  <c r="N19" i="114"/>
  <c r="B28" i="73"/>
  <c r="B46" i="119"/>
  <c r="C55" i="119"/>
  <c r="B46" i="68"/>
  <c r="C55" i="68"/>
  <c r="L46" i="86"/>
  <c r="M55" i="86"/>
  <c r="L46" i="109"/>
  <c r="M55" i="109"/>
  <c r="N28" i="148"/>
  <c r="N10" i="114"/>
  <c r="L46" i="157"/>
  <c r="M55" i="157"/>
  <c r="B46" i="118"/>
  <c r="C55" i="118"/>
  <c r="B46" i="82"/>
  <c r="C55" i="82"/>
  <c r="B46" i="146"/>
  <c r="C55" i="146"/>
  <c r="B46" i="207"/>
  <c r="C55" i="207"/>
  <c r="B46" i="208"/>
  <c r="C55" i="208"/>
  <c r="B46" i="178"/>
  <c r="C55" i="178"/>
  <c r="B46" i="33"/>
  <c r="C55" i="33"/>
  <c r="B46" i="112"/>
  <c r="C55" i="112"/>
  <c r="B46" i="195"/>
  <c r="C55" i="195"/>
  <c r="B46" i="39"/>
  <c r="C55" i="39"/>
  <c r="B46" i="87"/>
  <c r="C55" i="87"/>
  <c r="B46" i="150"/>
  <c r="C55" i="150"/>
  <c r="B28" i="159"/>
  <c r="L46" i="40"/>
  <c r="M55" i="40"/>
  <c r="B46" i="52"/>
  <c r="C55" i="52"/>
  <c r="B46" i="159"/>
  <c r="C55" i="159"/>
  <c r="B46" i="201"/>
  <c r="C55" i="201"/>
  <c r="L46" i="97"/>
  <c r="M55" i="97"/>
  <c r="B46" i="13"/>
  <c r="C55" i="13"/>
  <c r="B46" i="6"/>
  <c r="C55" i="6"/>
  <c r="B46" i="32"/>
  <c r="C55" i="32"/>
  <c r="B46" i="76"/>
  <c r="C55" i="76"/>
  <c r="B46" i="61"/>
  <c r="C55" i="61"/>
  <c r="B46" i="166"/>
  <c r="C55" i="166"/>
  <c r="B46" i="205"/>
  <c r="C55" i="205"/>
  <c r="B46" i="173"/>
  <c r="C55" i="173"/>
  <c r="B46" i="134"/>
  <c r="C55" i="134"/>
  <c r="B46" i="122"/>
  <c r="C55" i="122"/>
  <c r="B46" i="123"/>
  <c r="C55" i="123"/>
  <c r="B46" i="60"/>
  <c r="C55" i="60"/>
  <c r="L46" i="15"/>
  <c r="M55" i="15"/>
  <c r="L46" i="67"/>
  <c r="M55" i="67"/>
  <c r="B46" i="92"/>
  <c r="C55" i="92"/>
  <c r="L46" i="181"/>
  <c r="M55" i="181"/>
  <c r="B46" i="31"/>
  <c r="C55" i="31"/>
  <c r="B46" i="106"/>
  <c r="C55" i="106"/>
  <c r="B46" i="83"/>
  <c r="C55" i="83"/>
  <c r="B46" i="88"/>
  <c r="C55" i="88"/>
  <c r="B46" i="204"/>
  <c r="C55" i="204"/>
  <c r="B46" i="189"/>
  <c r="C55" i="189"/>
  <c r="B46" i="174"/>
  <c r="C55" i="174"/>
  <c r="B46" i="194"/>
  <c r="C55" i="194"/>
  <c r="B46" i="108"/>
  <c r="C55" i="108"/>
  <c r="B46" i="12"/>
  <c r="C55" i="12"/>
  <c r="B46" i="71"/>
  <c r="C55" i="71"/>
  <c r="B46" i="25"/>
  <c r="C55" i="25"/>
  <c r="L46" i="54"/>
  <c r="M55" i="54"/>
  <c r="L46" i="114"/>
  <c r="M55" i="114"/>
  <c r="B46" i="163"/>
  <c r="C55" i="163"/>
  <c r="L46" i="206"/>
  <c r="M55" i="206"/>
  <c r="L46" i="57"/>
  <c r="M55" i="57"/>
  <c r="L46" i="101"/>
  <c r="M55" i="101"/>
  <c r="B46" i="147"/>
  <c r="C55" i="147"/>
  <c r="B46" i="102"/>
  <c r="C55" i="102"/>
  <c r="B46" i="46"/>
  <c r="C55" i="46"/>
  <c r="B46" i="18"/>
  <c r="C55" i="18"/>
  <c r="B46" i="190"/>
  <c r="C55" i="190"/>
  <c r="B46" i="168"/>
  <c r="C55" i="168"/>
  <c r="B46" i="110"/>
  <c r="C55" i="110"/>
  <c r="B46" i="115"/>
  <c r="C55" i="115"/>
  <c r="B46" i="16"/>
  <c r="C55" i="16"/>
  <c r="B46" i="62"/>
  <c r="C55" i="62"/>
  <c r="L46" i="34"/>
  <c r="M55" i="34"/>
  <c r="L46" i="70"/>
  <c r="M55" i="70"/>
  <c r="L46" i="94"/>
  <c r="M55" i="94"/>
  <c r="B46" i="185"/>
  <c r="C55" i="185"/>
  <c r="N10" i="102"/>
  <c r="B46" i="79"/>
  <c r="C55" i="79"/>
  <c r="B46" i="99"/>
  <c r="C55" i="99"/>
  <c r="B46" i="73"/>
  <c r="C55" i="73"/>
  <c r="B46" i="72"/>
  <c r="C55" i="72"/>
  <c r="B46" i="188"/>
  <c r="C55" i="188"/>
  <c r="B46" i="129"/>
  <c r="C55" i="129"/>
  <c r="B46" i="169"/>
  <c r="C55" i="169"/>
  <c r="B46" i="180"/>
  <c r="C55" i="180"/>
  <c r="B46" i="95"/>
  <c r="C55" i="95"/>
  <c r="B46" i="113"/>
  <c r="C55" i="113"/>
  <c r="B46" i="48"/>
  <c r="C55" i="48"/>
  <c r="B46" i="197"/>
  <c r="C55" i="197"/>
  <c r="L46" i="26"/>
  <c r="M55" i="26"/>
  <c r="B46" i="8"/>
  <c r="C55" i="8"/>
  <c r="L46" i="20"/>
  <c r="M55" i="20"/>
  <c r="L46" i="120"/>
  <c r="M55" i="120"/>
  <c r="N40" i="94"/>
  <c r="B46" i="104"/>
  <c r="C55" i="104"/>
  <c r="B46" i="98"/>
  <c r="C55" i="98"/>
  <c r="B46" i="182"/>
  <c r="C55" i="182"/>
  <c r="B46" i="176"/>
  <c r="C55" i="176"/>
  <c r="B46" i="172"/>
  <c r="C55" i="172"/>
  <c r="B46" i="165"/>
  <c r="C55" i="165"/>
  <c r="B46" i="187"/>
  <c r="C55" i="187"/>
  <c r="B46" i="111"/>
  <c r="C55" i="111"/>
  <c r="B46" i="28"/>
  <c r="C55" i="28"/>
  <c r="L46" i="148"/>
  <c r="M55" i="148"/>
  <c r="L46" i="184"/>
  <c r="M55" i="184"/>
  <c r="C25" i="32"/>
  <c r="L46" i="124"/>
  <c r="M55" i="124"/>
  <c r="B46" i="66"/>
  <c r="C55" i="66"/>
  <c r="B46" i="35"/>
  <c r="C55" i="35"/>
  <c r="B46" i="19"/>
  <c r="C55" i="19"/>
  <c r="B46" i="29"/>
  <c r="C55" i="29"/>
  <c r="B46" i="167"/>
  <c r="C55" i="167"/>
  <c r="B46" i="125"/>
  <c r="C55" i="125"/>
  <c r="B46" i="161"/>
  <c r="C55" i="161"/>
  <c r="B46" i="171"/>
  <c r="C55" i="171"/>
  <c r="B46" i="91"/>
  <c r="C55" i="91"/>
  <c r="B46" i="96"/>
  <c r="C55" i="96"/>
  <c r="B46" i="196"/>
  <c r="C55" i="196"/>
  <c r="B46" i="27"/>
  <c r="C55" i="27"/>
  <c r="B46" i="49"/>
  <c r="C55" i="49"/>
  <c r="L46" i="47"/>
  <c r="M55" i="47"/>
  <c r="B46" i="65"/>
  <c r="C55" i="65"/>
  <c r="B46" i="81"/>
  <c r="C55" i="81"/>
  <c r="B46" i="77"/>
  <c r="C55" i="77"/>
  <c r="B46" i="5"/>
  <c r="C55" i="5"/>
  <c r="B46" i="45"/>
  <c r="C55" i="45"/>
  <c r="B46" i="202"/>
  <c r="C55" i="202"/>
  <c r="B46" i="164"/>
  <c r="C55" i="164"/>
  <c r="B46" i="160"/>
  <c r="C55" i="160"/>
  <c r="B46" i="183"/>
  <c r="C55" i="183"/>
  <c r="B46" i="58"/>
  <c r="C55" i="58"/>
  <c r="B46" i="24"/>
  <c r="C55" i="24"/>
  <c r="L13" i="86"/>
  <c r="N25" i="109"/>
  <c r="N22" i="20"/>
  <c r="L46" i="117"/>
  <c r="M55" i="117"/>
  <c r="L46" i="10"/>
  <c r="M55" i="10"/>
  <c r="B46" i="103"/>
  <c r="C55" i="103"/>
  <c r="B46" i="186"/>
  <c r="C55" i="186"/>
  <c r="B46" i="44"/>
  <c r="C55" i="44"/>
  <c r="B46" i="107"/>
  <c r="C55" i="107"/>
  <c r="B46" i="203"/>
  <c r="C55" i="203"/>
  <c r="B46" i="9"/>
  <c r="C55" i="9"/>
  <c r="B46" i="162"/>
  <c r="C55" i="162"/>
  <c r="B46" i="149"/>
  <c r="C55" i="149"/>
  <c r="B46" i="121"/>
  <c r="C55" i="121"/>
  <c r="B46" i="152"/>
  <c r="C55" i="152"/>
  <c r="B46" i="154"/>
  <c r="C55" i="154"/>
  <c r="B46" i="59"/>
  <c r="C55" i="59"/>
  <c r="B46" i="56"/>
  <c r="C55" i="56"/>
  <c r="B46" i="23"/>
  <c r="C55" i="23"/>
  <c r="L46" i="64"/>
  <c r="M55" i="64"/>
  <c r="B46" i="153"/>
  <c r="C55" i="153"/>
  <c r="B46" i="105"/>
  <c r="C55" i="105"/>
  <c r="O16" i="59"/>
  <c r="O13" i="129"/>
  <c r="B10" i="87"/>
  <c r="C34" i="73"/>
  <c r="L46" i="128"/>
  <c r="M55" i="128"/>
  <c r="B46" i="42"/>
  <c r="C55" i="42"/>
  <c r="B46" i="69"/>
  <c r="C55" i="69"/>
  <c r="B46" i="74"/>
  <c r="C55" i="74"/>
  <c r="B46" i="41"/>
  <c r="C55" i="41"/>
  <c r="B46" i="198"/>
  <c r="C55" i="198"/>
  <c r="B46" i="63"/>
  <c r="C55" i="63"/>
  <c r="B46" i="191"/>
  <c r="C55" i="191"/>
  <c r="B46" i="156"/>
  <c r="C55" i="156"/>
  <c r="B46" i="179"/>
  <c r="C55" i="179"/>
  <c r="B46" i="55"/>
  <c r="C55" i="55"/>
  <c r="B46" i="93"/>
  <c r="C55" i="93"/>
  <c r="B46" i="17"/>
  <c r="C55" i="17"/>
  <c r="A22" i="200"/>
  <c r="L25" i="114"/>
  <c r="B46" i="7"/>
  <c r="C55" i="7"/>
  <c r="B46" i="100"/>
  <c r="C55" i="100"/>
  <c r="B46" i="3"/>
  <c r="C55" i="3"/>
  <c r="B46" i="22"/>
  <c r="C55" i="22"/>
  <c r="B46" i="145"/>
  <c r="C55" i="145"/>
  <c r="B46" i="193"/>
  <c r="C55" i="193"/>
  <c r="B46" i="116"/>
  <c r="C55" i="116"/>
  <c r="B46" i="21"/>
  <c r="C55" i="21"/>
  <c r="B46" i="53"/>
  <c r="C55" i="53"/>
  <c r="B46" i="11"/>
  <c r="C55" i="11"/>
  <c r="B46" i="155"/>
  <c r="C55" i="155"/>
  <c r="B46" i="38"/>
  <c r="C55" i="38"/>
  <c r="L46" i="51"/>
  <c r="M55" i="51"/>
  <c r="B46" i="130"/>
  <c r="C55" i="130"/>
  <c r="B46" i="158"/>
  <c r="C55" i="158"/>
  <c r="L46" i="200"/>
  <c r="M55" i="200"/>
  <c r="N37" i="15"/>
  <c r="B16" i="63"/>
  <c r="J9" i="101"/>
  <c r="L46" i="90"/>
  <c r="M55" i="90"/>
  <c r="B46" i="78"/>
  <c r="C55" i="78"/>
  <c r="B46" i="43"/>
  <c r="C55" i="43"/>
  <c r="B46" i="36"/>
  <c r="C55" i="36"/>
  <c r="B46" i="37"/>
  <c r="C55" i="37"/>
  <c r="B46" i="199"/>
  <c r="C55" i="199"/>
  <c r="B46" i="177"/>
  <c r="C55" i="177"/>
  <c r="B46" i="151"/>
  <c r="C55" i="151"/>
  <c r="B46" i="126"/>
  <c r="C55" i="126"/>
  <c r="B46" i="170"/>
  <c r="C55" i="170"/>
  <c r="B46" i="89"/>
  <c r="C55" i="89"/>
  <c r="E24" i="181"/>
  <c r="B10" i="185"/>
  <c r="B10" i="169"/>
  <c r="O16" i="63"/>
  <c r="B34" i="38"/>
  <c r="B10" i="16"/>
  <c r="A43" i="10"/>
  <c r="F53" i="10"/>
  <c r="A43" i="157"/>
  <c r="F53" i="157"/>
  <c r="A43" i="124"/>
  <c r="F53" i="124"/>
  <c r="E13" i="86"/>
  <c r="O10" i="207"/>
  <c r="C25" i="107"/>
  <c r="A43" i="128"/>
  <c r="F53" i="128"/>
  <c r="B43" i="160"/>
  <c r="L22" i="181"/>
  <c r="E29" i="206"/>
  <c r="C34" i="153"/>
  <c r="F31" i="57"/>
  <c r="A43" i="86"/>
  <c r="F53" i="86"/>
  <c r="B43" i="188"/>
  <c r="B22" i="147"/>
  <c r="E9" i="26"/>
  <c r="N16" i="20"/>
  <c r="B10" i="23"/>
  <c r="L40" i="10"/>
  <c r="C31" i="8"/>
  <c r="L19" i="105"/>
  <c r="N25" i="94"/>
  <c r="A43" i="90"/>
  <c r="F53" i="90"/>
  <c r="B43" i="111"/>
  <c r="B16" i="191"/>
  <c r="B16" i="162"/>
  <c r="C22" i="73"/>
  <c r="B16" i="12"/>
  <c r="O10" i="81"/>
  <c r="B37" i="207"/>
  <c r="L40" i="114"/>
  <c r="L19" i="86"/>
  <c r="O10" i="95"/>
  <c r="E8" i="64"/>
  <c r="A43" i="57"/>
  <c r="F53" i="57"/>
  <c r="B10" i="117"/>
  <c r="E29" i="86"/>
  <c r="M40" i="70"/>
  <c r="O19" i="53"/>
  <c r="E28" i="47"/>
  <c r="L25" i="4"/>
  <c r="A43" i="26"/>
  <c r="F53" i="26"/>
  <c r="C28" i="110"/>
  <c r="B22" i="73"/>
  <c r="O10" i="126"/>
  <c r="L16" i="64"/>
  <c r="N10" i="47"/>
  <c r="B13" i="35"/>
  <c r="O13" i="13"/>
  <c r="E12" i="181"/>
  <c r="J29" i="85"/>
  <c r="A43" i="200"/>
  <c r="F53" i="200"/>
  <c r="L16" i="206"/>
  <c r="B13" i="194"/>
  <c r="B25" i="198"/>
  <c r="C28" i="186"/>
  <c r="O16" i="164"/>
  <c r="M19" i="86"/>
  <c r="B25" i="73"/>
  <c r="C40" i="68"/>
  <c r="N19" i="26"/>
  <c r="O10" i="33"/>
  <c r="B16" i="32"/>
  <c r="C37" i="8"/>
  <c r="C37" i="190"/>
  <c r="A43" i="54"/>
  <c r="F53" i="54"/>
  <c r="A43" i="70"/>
  <c r="F53" i="70"/>
  <c r="A43" i="94"/>
  <c r="F53" i="94"/>
  <c r="A43" i="114"/>
  <c r="F53" i="114"/>
  <c r="B22" i="22"/>
  <c r="O13" i="76"/>
  <c r="E28" i="34"/>
  <c r="N19" i="15"/>
  <c r="A43" i="15"/>
  <c r="F53" i="15"/>
  <c r="F33" i="157"/>
  <c r="B16" i="188"/>
  <c r="O10" i="48"/>
  <c r="O19" i="163"/>
  <c r="B10" i="88"/>
  <c r="C43" i="78"/>
  <c r="A43" i="51"/>
  <c r="F53" i="51"/>
  <c r="C40" i="160"/>
  <c r="B34" i="153"/>
  <c r="B25" i="174"/>
  <c r="E30" i="102"/>
  <c r="B25" i="83"/>
  <c r="E21" i="70"/>
  <c r="C34" i="56"/>
  <c r="O19" i="59"/>
  <c r="O13" i="33"/>
  <c r="A43" i="20"/>
  <c r="F53" i="20"/>
  <c r="F17" i="15"/>
  <c r="B25" i="3"/>
  <c r="C37" i="170"/>
  <c r="E41" i="120"/>
  <c r="F53" i="120"/>
  <c r="B43" i="170"/>
  <c r="B10" i="171"/>
  <c r="L16" i="40"/>
  <c r="F38" i="4"/>
  <c r="B10" i="45"/>
  <c r="B10" i="116"/>
  <c r="O13" i="71"/>
  <c r="O16" i="27"/>
  <c r="E17" i="109"/>
  <c r="N19" i="51"/>
  <c r="L34" i="34"/>
  <c r="C34" i="32"/>
  <c r="C25" i="3"/>
  <c r="A43" i="148"/>
  <c r="F53" i="148"/>
  <c r="A43" i="206"/>
  <c r="F53" i="206"/>
  <c r="B25" i="178"/>
  <c r="J16" i="85"/>
  <c r="O10" i="71"/>
  <c r="O19" i="58"/>
  <c r="B28" i="22"/>
  <c r="C43" i="190"/>
  <c r="O31" i="145"/>
  <c r="A43" i="47"/>
  <c r="F53" i="47"/>
  <c r="N25" i="114"/>
  <c r="C19" i="87"/>
  <c r="A40" i="15"/>
  <c r="C52" i="15" s="1"/>
  <c r="O13" i="155"/>
  <c r="C43" i="55"/>
  <c r="O19" i="28"/>
  <c r="A43" i="181"/>
  <c r="F53" i="181"/>
  <c r="A19" i="105"/>
  <c r="M31" i="105"/>
  <c r="B28" i="83"/>
  <c r="N19" i="102"/>
  <c r="E28" i="40"/>
  <c r="B16" i="46"/>
  <c r="E42" i="101"/>
  <c r="F53" i="101"/>
  <c r="C34" i="107"/>
  <c r="A43" i="40"/>
  <c r="F53" i="40"/>
  <c r="B16" i="99"/>
  <c r="E23" i="117"/>
  <c r="A43" i="117"/>
  <c r="F53" i="117"/>
  <c r="A43" i="97"/>
  <c r="F53" i="97"/>
  <c r="B13" i="78"/>
  <c r="C37" i="73"/>
  <c r="E18" i="105"/>
  <c r="O22" i="66"/>
  <c r="E19" i="40"/>
  <c r="B28" i="66"/>
  <c r="A43" i="64"/>
  <c r="F53" i="64"/>
  <c r="B25" i="107"/>
  <c r="F18" i="105"/>
  <c r="B22" i="107"/>
  <c r="A43" i="34"/>
  <c r="F53" i="34"/>
  <c r="L16" i="34"/>
  <c r="L28" i="102"/>
  <c r="A43" i="4"/>
  <c r="F53" i="4"/>
  <c r="A43" i="67"/>
  <c r="F53" i="67"/>
  <c r="F36" i="102"/>
  <c r="N19" i="105"/>
  <c r="O16" i="106"/>
  <c r="E20" i="40"/>
  <c r="L10" i="64"/>
  <c r="B13" i="45"/>
  <c r="O16" i="107"/>
  <c r="L43" i="57"/>
  <c r="M52" i="57"/>
  <c r="L43" i="102"/>
  <c r="M52" i="102"/>
  <c r="A31" i="90"/>
  <c r="L43" i="4"/>
  <c r="M52" i="4"/>
  <c r="L43" i="128"/>
  <c r="M52" i="128"/>
  <c r="A40" i="200"/>
  <c r="C52" i="200" s="1"/>
  <c r="E40" i="15"/>
  <c r="M40" i="102"/>
  <c r="L43" i="181"/>
  <c r="M52" i="181"/>
  <c r="F39" i="54"/>
  <c r="C31" i="32"/>
  <c r="E40" i="109"/>
  <c r="F41" i="200"/>
  <c r="M43" i="157"/>
  <c r="L43" i="157"/>
  <c r="E39" i="94"/>
  <c r="F39" i="94"/>
  <c r="N7" i="94"/>
  <c r="M37" i="94"/>
  <c r="L19" i="94"/>
  <c r="M19" i="94"/>
  <c r="A40" i="94"/>
  <c r="C52" i="94" s="1"/>
  <c r="F17" i="94"/>
  <c r="M43" i="90"/>
  <c r="L43" i="90"/>
  <c r="B43" i="116"/>
  <c r="B43" i="208"/>
  <c r="B43" i="166"/>
  <c r="B43" i="150"/>
  <c r="B43" i="72"/>
  <c r="B43" i="49"/>
  <c r="E39" i="181"/>
  <c r="F51" i="181"/>
  <c r="E40" i="64"/>
  <c r="F51" i="64"/>
  <c r="B40" i="160"/>
  <c r="B34" i="90"/>
  <c r="B43" i="183"/>
  <c r="B43" i="179"/>
  <c r="B43" i="176"/>
  <c r="B43" i="155"/>
  <c r="B43" i="115"/>
  <c r="B43" i="89"/>
  <c r="E40" i="57"/>
  <c r="F51" i="57"/>
  <c r="B43" i="58"/>
  <c r="E40" i="47"/>
  <c r="F51" i="47"/>
  <c r="B43" i="41"/>
  <c r="B43" i="6"/>
  <c r="E21" i="15"/>
  <c r="B43" i="18"/>
  <c r="B43" i="17"/>
  <c r="B40" i="190"/>
  <c r="B10" i="180"/>
  <c r="F38" i="148"/>
  <c r="F50" i="148"/>
  <c r="B43" i="195"/>
  <c r="B43" i="197"/>
  <c r="B43" i="187"/>
  <c r="B43" i="177"/>
  <c r="B43" i="168"/>
  <c r="B43" i="129"/>
  <c r="B43" i="121"/>
  <c r="B43" i="91"/>
  <c r="B43" i="88"/>
  <c r="B43" i="42"/>
  <c r="B43" i="12"/>
  <c r="M28" i="90"/>
  <c r="B40" i="87"/>
  <c r="E38" i="57"/>
  <c r="F50" i="57"/>
  <c r="F39" i="26"/>
  <c r="F51" i="26"/>
  <c r="B43" i="204"/>
  <c r="B43" i="196"/>
  <c r="B43" i="189"/>
  <c r="B43" i="146"/>
  <c r="B43" i="98"/>
  <c r="B43" i="74"/>
  <c r="B43" i="23"/>
  <c r="N28" i="184"/>
  <c r="B22" i="110"/>
  <c r="B43" i="108"/>
  <c r="B43" i="59"/>
  <c r="B43" i="173"/>
  <c r="B43" i="154"/>
  <c r="B43" i="125"/>
  <c r="B43" i="134"/>
  <c r="B43" i="77"/>
  <c r="B43" i="45"/>
  <c r="B43" i="22"/>
  <c r="B43" i="39"/>
  <c r="M37" i="51"/>
  <c r="B43" i="32"/>
  <c r="O10" i="167"/>
  <c r="B40" i="95"/>
  <c r="B34" i="7"/>
  <c r="J11" i="14"/>
  <c r="B43" i="180"/>
  <c r="B43" i="161"/>
  <c r="B43" i="104"/>
  <c r="B43" i="79"/>
  <c r="B43" i="63"/>
  <c r="B43" i="62"/>
  <c r="B43" i="43"/>
  <c r="B43" i="69"/>
  <c r="B43" i="48"/>
  <c r="B43" i="46"/>
  <c r="B37" i="3"/>
  <c r="B43" i="3"/>
  <c r="B43" i="178"/>
  <c r="F38" i="109"/>
  <c r="F50" i="109"/>
  <c r="B43" i="198"/>
  <c r="O19" i="127"/>
  <c r="B43" i="172"/>
  <c r="B43" i="203"/>
  <c r="B43" i="202"/>
  <c r="B43" i="193"/>
  <c r="B43" i="171"/>
  <c r="B43" i="152"/>
  <c r="B43" i="151"/>
  <c r="B43" i="118"/>
  <c r="E40" i="124"/>
  <c r="F51" i="124"/>
  <c r="B43" i="100"/>
  <c r="B43" i="99"/>
  <c r="B43" i="61"/>
  <c r="B40" i="111"/>
  <c r="B43" i="73"/>
  <c r="B10" i="203"/>
  <c r="B43" i="107"/>
  <c r="B43" i="205"/>
  <c r="B43" i="182"/>
  <c r="B43" i="167"/>
  <c r="B43" i="162"/>
  <c r="B13" i="151"/>
  <c r="B43" i="126"/>
  <c r="B43" i="123"/>
  <c r="B43" i="76"/>
  <c r="B43" i="60"/>
  <c r="B43" i="24"/>
  <c r="B43" i="29"/>
  <c r="B43" i="11"/>
  <c r="B43" i="78"/>
  <c r="B43" i="164"/>
  <c r="B43" i="71"/>
  <c r="B43" i="37"/>
  <c r="B43" i="25"/>
  <c r="B43" i="5"/>
  <c r="B43" i="93"/>
  <c r="B43" i="147"/>
  <c r="B40" i="66"/>
  <c r="B43" i="27"/>
  <c r="E39" i="54"/>
  <c r="F50" i="54"/>
  <c r="B43" i="106"/>
  <c r="B43" i="82"/>
  <c r="B43" i="96"/>
  <c r="B43" i="31"/>
  <c r="B43" i="16"/>
  <c r="B43" i="19"/>
  <c r="B43" i="145"/>
  <c r="B43" i="199"/>
  <c r="B43" i="191"/>
  <c r="B13" i="189"/>
  <c r="B43" i="169"/>
  <c r="B43" i="156"/>
  <c r="E40" i="40"/>
  <c r="F51" i="40"/>
  <c r="N22" i="184"/>
  <c r="N22" i="105"/>
  <c r="B43" i="194"/>
  <c r="E39" i="90"/>
  <c r="F51" i="90"/>
  <c r="F38" i="86"/>
  <c r="F50" i="86"/>
  <c r="B40" i="110"/>
  <c r="B43" i="28"/>
  <c r="O10" i="121"/>
  <c r="J9" i="14"/>
  <c r="B43" i="165"/>
  <c r="B43" i="113"/>
  <c r="B43" i="112"/>
  <c r="B43" i="44"/>
  <c r="B43" i="35"/>
  <c r="L25" i="67"/>
  <c r="F39" i="206"/>
  <c r="F51" i="206"/>
  <c r="B13" i="29"/>
  <c r="N10" i="181"/>
  <c r="E39" i="114"/>
  <c r="F51" i="114"/>
  <c r="E40" i="102"/>
  <c r="F36" i="94"/>
  <c r="L43" i="97"/>
  <c r="M43" i="97"/>
  <c r="O16" i="81"/>
  <c r="O13" i="81"/>
  <c r="B43" i="36"/>
  <c r="M43" i="57"/>
  <c r="E41" i="54"/>
  <c r="B43" i="13"/>
  <c r="C19" i="68"/>
  <c r="A40" i="67"/>
  <c r="C52" i="67" s="1"/>
  <c r="E39" i="67"/>
  <c r="L19" i="67"/>
  <c r="L16" i="67"/>
  <c r="F36" i="67"/>
  <c r="N7" i="67"/>
  <c r="E38" i="67"/>
  <c r="A19" i="67"/>
  <c r="L22" i="67"/>
  <c r="A34" i="67"/>
  <c r="C46" i="67" s="1"/>
  <c r="E33" i="67"/>
  <c r="F38" i="67"/>
  <c r="N10" i="67"/>
  <c r="O10" i="67" s="1"/>
  <c r="F28" i="206"/>
  <c r="E28" i="206"/>
  <c r="M22" i="181"/>
  <c r="B25" i="159"/>
  <c r="F32" i="124"/>
  <c r="L28" i="124"/>
  <c r="O28" i="135"/>
  <c r="L13" i="135"/>
  <c r="O22" i="135"/>
  <c r="L40" i="117"/>
  <c r="M49" i="117"/>
  <c r="F22" i="105"/>
  <c r="F38" i="90"/>
  <c r="B22" i="83"/>
  <c r="B19" i="111"/>
  <c r="E38" i="90"/>
  <c r="F49" i="90"/>
  <c r="B19" i="71"/>
  <c r="F28" i="47"/>
  <c r="N22" i="124"/>
  <c r="F32" i="114"/>
  <c r="L40" i="67"/>
  <c r="N28" i="10"/>
  <c r="F21" i="157"/>
  <c r="E22" i="157"/>
  <c r="F20" i="124"/>
  <c r="E20" i="114"/>
  <c r="A31" i="102"/>
  <c r="C43" i="102" s="1"/>
  <c r="B19" i="110"/>
  <c r="B13" i="80"/>
  <c r="E19" i="57"/>
  <c r="C34" i="83"/>
  <c r="B22" i="71"/>
  <c r="A19" i="15"/>
  <c r="C22" i="8"/>
  <c r="N22" i="157"/>
  <c r="F37" i="128"/>
  <c r="F49" i="128"/>
  <c r="F37" i="120"/>
  <c r="F49" i="120"/>
  <c r="O19" i="9"/>
  <c r="O10" i="186"/>
  <c r="O10" i="60"/>
  <c r="C22" i="13"/>
  <c r="D38" i="14"/>
  <c r="F50" i="14" s="1"/>
  <c r="J38" i="14"/>
  <c r="B16" i="11"/>
  <c r="O28" i="137"/>
  <c r="B10" i="163"/>
  <c r="O31" i="80"/>
  <c r="L40" i="90"/>
  <c r="M49" i="90"/>
  <c r="B22" i="122"/>
  <c r="E21" i="114"/>
  <c r="F37" i="51"/>
  <c r="F49" i="51"/>
  <c r="F37" i="64"/>
  <c r="F49" i="64"/>
  <c r="O19" i="3"/>
  <c r="B34" i="144"/>
  <c r="B13" i="2"/>
  <c r="L40" i="102"/>
  <c r="M49" i="102"/>
  <c r="L40" i="64"/>
  <c r="M49" i="64"/>
  <c r="L40" i="20"/>
  <c r="M49" i="20"/>
  <c r="E38" i="15"/>
  <c r="F49" i="15"/>
  <c r="B22" i="95"/>
  <c r="F25" i="109"/>
  <c r="E21" i="148"/>
  <c r="M37" i="4"/>
  <c r="B43" i="87"/>
  <c r="N13" i="200"/>
  <c r="O16" i="200" s="1"/>
  <c r="E13" i="181"/>
  <c r="B13" i="161"/>
  <c r="O10" i="169"/>
  <c r="B16" i="150"/>
  <c r="J36" i="85"/>
  <c r="F39" i="67"/>
  <c r="E38" i="34"/>
  <c r="F49" i="34"/>
  <c r="J18" i="14"/>
  <c r="O10" i="163"/>
  <c r="O10" i="111"/>
  <c r="O16" i="99"/>
  <c r="O10" i="77"/>
  <c r="C19" i="22"/>
  <c r="B16" i="19"/>
  <c r="O10" i="17"/>
  <c r="O19" i="31"/>
  <c r="D38" i="85"/>
  <c r="F50" i="85" s="1"/>
  <c r="J38" i="85"/>
  <c r="O13" i="192"/>
  <c r="O16" i="137"/>
  <c r="N28" i="94"/>
  <c r="O10" i="118"/>
  <c r="N16" i="70"/>
  <c r="O16" i="70" s="1"/>
  <c r="B19" i="209"/>
  <c r="O19" i="196"/>
  <c r="E38" i="181"/>
  <c r="F49" i="181"/>
  <c r="B25" i="164"/>
  <c r="B28" i="147"/>
  <c r="B16" i="146"/>
  <c r="C31" i="122"/>
  <c r="C28" i="130"/>
  <c r="A22" i="114"/>
  <c r="B22" i="111"/>
  <c r="M34" i="102"/>
  <c r="E38" i="54"/>
  <c r="F49" i="54"/>
  <c r="B31" i="66"/>
  <c r="L40" i="47"/>
  <c r="M37" i="10"/>
  <c r="O19" i="160"/>
  <c r="M31" i="131"/>
  <c r="M31" i="109"/>
  <c r="O19" i="107"/>
  <c r="B25" i="95"/>
  <c r="C31" i="130"/>
  <c r="M37" i="67"/>
  <c r="F37" i="20"/>
  <c r="A28" i="15"/>
  <c r="E41" i="109"/>
  <c r="J30" i="85"/>
  <c r="B13" i="83"/>
  <c r="N13" i="109"/>
  <c r="O16" i="109" s="1"/>
  <c r="O19" i="118"/>
  <c r="O19" i="65"/>
  <c r="E38" i="70"/>
  <c r="F49" i="70"/>
  <c r="O10" i="39"/>
  <c r="B10" i="2"/>
  <c r="N16" i="34"/>
  <c r="O13" i="172"/>
  <c r="B16" i="111"/>
  <c r="N13" i="57"/>
  <c r="O13" i="37"/>
  <c r="F37" i="117"/>
  <c r="F49" i="117"/>
  <c r="N34" i="140"/>
  <c r="B13" i="138"/>
  <c r="A43" i="101"/>
  <c r="D41" i="85"/>
  <c r="J41" i="85"/>
  <c r="A43" i="120"/>
  <c r="E42" i="120"/>
  <c r="F48" i="34"/>
  <c r="F36" i="34"/>
  <c r="O25" i="75"/>
  <c r="O28" i="75"/>
  <c r="J28" i="14"/>
  <c r="D28" i="14"/>
  <c r="O19" i="80"/>
  <c r="C19" i="111"/>
  <c r="C34" i="28"/>
  <c r="C22" i="66"/>
  <c r="O22" i="31"/>
  <c r="C31" i="7"/>
  <c r="O22" i="190"/>
  <c r="B25" i="132"/>
  <c r="L25" i="148"/>
  <c r="N25" i="128"/>
  <c r="B16" i="16"/>
  <c r="B10" i="108"/>
  <c r="O13" i="104"/>
  <c r="A16" i="70"/>
  <c r="F26" i="70"/>
  <c r="E15" i="70"/>
  <c r="C25" i="144"/>
  <c r="L16" i="120"/>
  <c r="A19" i="117"/>
  <c r="M28" i="117"/>
  <c r="E8" i="86"/>
  <c r="C31" i="110"/>
  <c r="C28" i="32"/>
  <c r="B22" i="201"/>
  <c r="N19" i="181"/>
  <c r="N25" i="184"/>
  <c r="C19" i="73"/>
  <c r="O13" i="197"/>
  <c r="C37" i="3"/>
  <c r="F46" i="120"/>
  <c r="E35" i="120"/>
  <c r="E15" i="67"/>
  <c r="F26" i="67"/>
  <c r="F43" i="124"/>
  <c r="E32" i="124"/>
  <c r="O10" i="115"/>
  <c r="A19" i="200"/>
  <c r="B16" i="177"/>
  <c r="A19" i="157"/>
  <c r="E28" i="120"/>
  <c r="E7" i="102"/>
  <c r="E28" i="97"/>
  <c r="O19" i="98"/>
  <c r="L10" i="40"/>
  <c r="B37" i="68"/>
  <c r="A37" i="4"/>
  <c r="C49" i="4" s="1"/>
  <c r="C22" i="153"/>
  <c r="J26" i="101"/>
  <c r="N19" i="57"/>
  <c r="O10" i="123"/>
  <c r="O13" i="62"/>
  <c r="O34" i="75"/>
  <c r="B10" i="59"/>
  <c r="O10" i="23"/>
  <c r="J30" i="14"/>
  <c r="N34" i="4"/>
  <c r="B13" i="182"/>
  <c r="B10" i="179"/>
  <c r="B16" i="183"/>
  <c r="C19" i="164"/>
  <c r="M34" i="40"/>
  <c r="F24" i="20"/>
  <c r="B13" i="208"/>
  <c r="M22" i="184"/>
  <c r="O19" i="175"/>
  <c r="O13" i="118"/>
  <c r="J14" i="85"/>
  <c r="N16" i="94"/>
  <c r="J5" i="85"/>
  <c r="B16" i="60"/>
  <c r="N34" i="64"/>
  <c r="B13" i="58"/>
  <c r="O13" i="46"/>
  <c r="O16" i="77"/>
  <c r="M31" i="67"/>
  <c r="N10" i="15"/>
  <c r="O13" i="36"/>
  <c r="C40" i="8"/>
  <c r="O10" i="168"/>
  <c r="O10" i="98"/>
  <c r="O10" i="82"/>
  <c r="B10" i="27"/>
  <c r="C34" i="110"/>
  <c r="N25" i="90"/>
  <c r="C22" i="68"/>
  <c r="F30" i="90"/>
  <c r="C37" i="78"/>
  <c r="N19" i="109"/>
  <c r="O19" i="109" s="1"/>
  <c r="N22" i="97"/>
  <c r="L19" i="57"/>
  <c r="N28" i="15"/>
  <c r="F40" i="206"/>
  <c r="B34" i="201"/>
  <c r="B10" i="209"/>
  <c r="O13" i="194"/>
  <c r="O10" i="161"/>
  <c r="C19" i="144"/>
  <c r="B10" i="146"/>
  <c r="B10" i="118"/>
  <c r="F29" i="109"/>
  <c r="N34" i="90"/>
  <c r="B16" i="80"/>
  <c r="L10" i="128"/>
  <c r="M28" i="124"/>
  <c r="N31" i="109"/>
  <c r="B10" i="122"/>
  <c r="O19" i="75"/>
  <c r="A10" i="54"/>
  <c r="C22" i="54" s="1"/>
  <c r="B13" i="49"/>
  <c r="N40" i="40"/>
  <c r="O43" i="40" s="1"/>
  <c r="L10" i="67"/>
  <c r="B16" i="61"/>
  <c r="O10" i="30"/>
  <c r="B16" i="110"/>
  <c r="N31" i="64"/>
  <c r="C25" i="68"/>
  <c r="B16" i="62"/>
  <c r="O16" i="74"/>
  <c r="N22" i="64"/>
  <c r="F21" i="181"/>
  <c r="O19" i="79"/>
  <c r="C31" i="160"/>
  <c r="N16" i="10"/>
  <c r="B16" i="107"/>
  <c r="O16" i="186"/>
  <c r="B19" i="178"/>
  <c r="N22" i="90"/>
  <c r="O13" i="6"/>
  <c r="C22" i="130"/>
  <c r="B13" i="63"/>
  <c r="N16" i="57"/>
  <c r="O19" i="57" s="1"/>
  <c r="O16" i="22"/>
  <c r="B19" i="198"/>
  <c r="O16" i="195"/>
  <c r="O16" i="93"/>
  <c r="B10" i="74"/>
  <c r="B10" i="187"/>
  <c r="N16" i="67"/>
  <c r="O16" i="8"/>
  <c r="B10" i="134"/>
  <c r="N31" i="117"/>
  <c r="O34" i="117" s="1"/>
  <c r="J5" i="101"/>
  <c r="B16" i="5"/>
  <c r="O10" i="198"/>
  <c r="B13" i="196"/>
  <c r="O10" i="164"/>
  <c r="O16" i="161"/>
  <c r="O16" i="151"/>
  <c r="J36" i="14"/>
  <c r="E22" i="105"/>
  <c r="B28" i="28"/>
  <c r="N40" i="181"/>
  <c r="O43" i="181" s="1"/>
  <c r="O16" i="177"/>
  <c r="O16" i="194"/>
  <c r="O13" i="182"/>
  <c r="O16" i="168"/>
  <c r="O19" i="156"/>
  <c r="O13" i="151"/>
  <c r="N16" i="140"/>
  <c r="O19" i="140" s="1"/>
  <c r="B13" i="134"/>
  <c r="O10" i="91"/>
  <c r="O16" i="75"/>
  <c r="O16" i="38"/>
  <c r="O16" i="37"/>
  <c r="B31" i="190"/>
  <c r="B10" i="156"/>
  <c r="B34" i="110"/>
  <c r="O16" i="92"/>
  <c r="J10" i="85"/>
  <c r="N37" i="86"/>
  <c r="O40" i="86" s="1"/>
  <c r="M46" i="70"/>
  <c r="M34" i="70"/>
  <c r="B31" i="38"/>
  <c r="C28" i="38"/>
  <c r="O19" i="69"/>
  <c r="O16" i="69"/>
  <c r="O22" i="13"/>
  <c r="O19" i="13"/>
  <c r="E41" i="206"/>
  <c r="B31" i="201"/>
  <c r="E29" i="200"/>
  <c r="B40" i="188"/>
  <c r="O13" i="169"/>
  <c r="C19" i="160"/>
  <c r="B28" i="174"/>
  <c r="B13" i="160"/>
  <c r="F33" i="148"/>
  <c r="L31" i="120"/>
  <c r="N19" i="120"/>
  <c r="E36" i="114"/>
  <c r="A31" i="109"/>
  <c r="F41" i="114"/>
  <c r="F23" i="114"/>
  <c r="L28" i="114"/>
  <c r="C40" i="110"/>
  <c r="E13" i="105"/>
  <c r="J8" i="85"/>
  <c r="C25" i="93"/>
  <c r="L28" i="90"/>
  <c r="E39" i="86"/>
  <c r="O19" i="83"/>
  <c r="C37" i="52"/>
  <c r="O19" i="93"/>
  <c r="C22" i="110"/>
  <c r="E25" i="70"/>
  <c r="A7" i="54"/>
  <c r="B25" i="68"/>
  <c r="M25" i="67"/>
  <c r="F18" i="54"/>
  <c r="C25" i="45"/>
  <c r="O19" i="32"/>
  <c r="F24" i="10"/>
  <c r="O22" i="25"/>
  <c r="B13" i="187"/>
  <c r="O19" i="195"/>
  <c r="M46" i="54"/>
  <c r="L37" i="54"/>
  <c r="E8" i="54"/>
  <c r="E7" i="54"/>
  <c r="M37" i="47"/>
  <c r="B16" i="45"/>
  <c r="O16" i="66"/>
  <c r="O13" i="66"/>
  <c r="B10" i="207"/>
  <c r="O10" i="154"/>
  <c r="O19" i="151"/>
  <c r="E16" i="105"/>
  <c r="F27" i="105"/>
  <c r="B37" i="56"/>
  <c r="E21" i="181"/>
  <c r="E22" i="181"/>
  <c r="C31" i="201"/>
  <c r="C19" i="201"/>
  <c r="C28" i="198"/>
  <c r="B16" i="196"/>
  <c r="O19" i="171"/>
  <c r="A22" i="148"/>
  <c r="A13" i="128"/>
  <c r="B13" i="128" s="1"/>
  <c r="C19" i="130"/>
  <c r="E37" i="114"/>
  <c r="F35" i="114"/>
  <c r="E30" i="109"/>
  <c r="L31" i="114"/>
  <c r="B25" i="110"/>
  <c r="B40" i="75"/>
  <c r="B13" i="75"/>
  <c r="E18" i="90"/>
  <c r="E29" i="70"/>
  <c r="A28" i="70"/>
  <c r="C31" i="83"/>
  <c r="A25" i="70"/>
  <c r="C37" i="70" s="1"/>
  <c r="O13" i="69"/>
  <c r="B22" i="68"/>
  <c r="C34" i="68"/>
  <c r="M19" i="67"/>
  <c r="B16" i="43"/>
  <c r="A28" i="40"/>
  <c r="E25" i="34"/>
  <c r="F38" i="15"/>
  <c r="E20" i="4"/>
  <c r="M34" i="64"/>
  <c r="E23" i="51"/>
  <c r="F35" i="51"/>
  <c r="C40" i="7"/>
  <c r="C28" i="7"/>
  <c r="B37" i="122"/>
  <c r="F44" i="70"/>
  <c r="E33" i="70"/>
  <c r="O19" i="35"/>
  <c r="C43" i="73"/>
  <c r="C31" i="73"/>
  <c r="E11" i="64"/>
  <c r="E10" i="64"/>
  <c r="B40" i="107"/>
  <c r="L13" i="200"/>
  <c r="N7" i="200"/>
  <c r="B13" i="176"/>
  <c r="B13" i="162"/>
  <c r="C40" i="164"/>
  <c r="L13" i="157"/>
  <c r="E38" i="148"/>
  <c r="L13" i="148"/>
  <c r="L13" i="128"/>
  <c r="A37" i="114"/>
  <c r="C49" i="114" s="1"/>
  <c r="E25" i="109"/>
  <c r="E26" i="109"/>
  <c r="B13" i="89"/>
  <c r="A40" i="86"/>
  <c r="C52" i="86" s="1"/>
  <c r="N16" i="64"/>
  <c r="A25" i="102"/>
  <c r="B37" i="107"/>
  <c r="O19" i="61"/>
  <c r="O22" i="49"/>
  <c r="C22" i="71"/>
  <c r="F37" i="70"/>
  <c r="B16" i="25"/>
  <c r="E16" i="15"/>
  <c r="F24" i="40"/>
  <c r="F25" i="34"/>
  <c r="B10" i="24"/>
  <c r="E26" i="15"/>
  <c r="D20" i="14"/>
  <c r="A22" i="4"/>
  <c r="L10" i="20"/>
  <c r="L13" i="20"/>
  <c r="F28" i="14"/>
  <c r="C40" i="66"/>
  <c r="B25" i="8"/>
  <c r="N28" i="109"/>
  <c r="O28" i="109" s="1"/>
  <c r="F40" i="90"/>
  <c r="B28" i="78"/>
  <c r="C25" i="71"/>
  <c r="M28" i="67"/>
  <c r="N28" i="102"/>
  <c r="O28" i="102" s="1"/>
  <c r="L28" i="47"/>
  <c r="N37" i="206"/>
  <c r="B16" i="89"/>
  <c r="C22" i="78"/>
  <c r="L10" i="4"/>
  <c r="O13" i="193"/>
  <c r="B37" i="190"/>
  <c r="N34" i="94"/>
  <c r="A13" i="124"/>
  <c r="B16" i="124" s="1"/>
  <c r="C28" i="5"/>
  <c r="B40" i="28"/>
  <c r="E41" i="70"/>
  <c r="A28" i="57"/>
  <c r="C37" i="55"/>
  <c r="N7" i="51"/>
  <c r="E15" i="105"/>
  <c r="A19" i="54"/>
  <c r="M31" i="51"/>
  <c r="O10" i="41"/>
  <c r="O10" i="35"/>
  <c r="O16" i="16"/>
  <c r="J31" i="14"/>
  <c r="B10" i="9"/>
  <c r="C37" i="5"/>
  <c r="B16" i="41"/>
  <c r="N19" i="10"/>
  <c r="E25" i="4"/>
  <c r="B22" i="3"/>
  <c r="E20" i="10"/>
  <c r="A19" i="10"/>
  <c r="B19" i="10" s="1"/>
  <c r="B22" i="173"/>
  <c r="C22" i="186"/>
  <c r="B28" i="87"/>
  <c r="M19" i="114"/>
  <c r="L25" i="47"/>
  <c r="N10" i="157"/>
  <c r="O10" i="96"/>
  <c r="N37" i="57"/>
  <c r="N34" i="20"/>
  <c r="N13" i="20"/>
  <c r="O16" i="20" s="1"/>
  <c r="N40" i="10"/>
  <c r="O43" i="10" s="1"/>
  <c r="B40" i="93"/>
  <c r="E36" i="86"/>
  <c r="F48" i="86"/>
  <c r="E37" i="47"/>
  <c r="F48" i="47"/>
  <c r="F37" i="200"/>
  <c r="A25" i="200"/>
  <c r="B25" i="200" s="1"/>
  <c r="E37" i="184"/>
  <c r="F48" i="184"/>
  <c r="F21" i="148"/>
  <c r="A19" i="102"/>
  <c r="B22" i="102" s="1"/>
  <c r="N7" i="102"/>
  <c r="L40" i="34"/>
  <c r="E36" i="67"/>
  <c r="F48" i="67"/>
  <c r="A37" i="109"/>
  <c r="C49" i="109" s="1"/>
  <c r="F48" i="109"/>
  <c r="E37" i="117"/>
  <c r="F48" i="117"/>
  <c r="N7" i="64"/>
  <c r="F36" i="124"/>
  <c r="F48" i="124"/>
  <c r="L13" i="67"/>
  <c r="E37" i="200"/>
  <c r="F48" i="200"/>
  <c r="E37" i="40"/>
  <c r="F48" i="40"/>
  <c r="N31" i="67"/>
  <c r="E37" i="94"/>
  <c r="F48" i="94"/>
  <c r="N25" i="67"/>
  <c r="E35" i="15"/>
  <c r="F47" i="15"/>
  <c r="C19" i="190"/>
  <c r="A34" i="200"/>
  <c r="C46" i="200" s="1"/>
  <c r="N16" i="128"/>
  <c r="O19" i="128" s="1"/>
  <c r="E35" i="114"/>
  <c r="F47" i="114"/>
  <c r="B10" i="127"/>
  <c r="A7" i="86"/>
  <c r="O31" i="99"/>
  <c r="E35" i="102"/>
  <c r="F47" i="102"/>
  <c r="E35" i="200"/>
  <c r="O37" i="155"/>
  <c r="O13" i="87"/>
  <c r="E35" i="101"/>
  <c r="F47" i="101"/>
  <c r="F35" i="26"/>
  <c r="F47" i="26"/>
  <c r="O13" i="75"/>
  <c r="C40" i="149"/>
  <c r="O34" i="188"/>
  <c r="L13" i="54"/>
  <c r="B10" i="199"/>
  <c r="O16" i="18"/>
  <c r="O16" i="73"/>
  <c r="C19" i="28"/>
  <c r="O22" i="188"/>
  <c r="M25" i="47"/>
  <c r="N34" i="15"/>
  <c r="O37" i="15" s="1"/>
  <c r="B19" i="81"/>
  <c r="B13" i="62"/>
  <c r="N10" i="54"/>
  <c r="O13" i="45"/>
  <c r="O16" i="35"/>
  <c r="N25" i="15"/>
  <c r="N31" i="120"/>
  <c r="B34" i="93"/>
  <c r="N31" i="51"/>
  <c r="N7" i="10"/>
  <c r="B10" i="7"/>
  <c r="N10" i="184"/>
  <c r="O13" i="184" s="1"/>
  <c r="N22" i="67"/>
  <c r="N37" i="94"/>
  <c r="O40" i="94" s="1"/>
  <c r="O19" i="52"/>
  <c r="N13" i="54"/>
  <c r="B10" i="76"/>
  <c r="N31" i="200"/>
  <c r="O34" i="200" s="1"/>
  <c r="O16" i="79"/>
  <c r="C37" i="38"/>
  <c r="O13" i="17"/>
  <c r="O13" i="202"/>
  <c r="B37" i="164"/>
  <c r="O16" i="201"/>
  <c r="N10" i="128"/>
  <c r="O10" i="116"/>
  <c r="O13" i="113"/>
  <c r="O16" i="113"/>
  <c r="B10" i="98"/>
  <c r="B10" i="72"/>
  <c r="B10" i="78"/>
  <c r="B10" i="93"/>
  <c r="B22" i="66"/>
  <c r="O10" i="58"/>
  <c r="B16" i="116"/>
  <c r="O10" i="103"/>
  <c r="O16" i="65"/>
  <c r="N28" i="86"/>
  <c r="O13" i="186"/>
  <c r="B10" i="182"/>
  <c r="C28" i="66"/>
  <c r="N25" i="57"/>
  <c r="O19" i="55"/>
  <c r="O13" i="52"/>
  <c r="N40" i="34"/>
  <c r="N31" i="20"/>
  <c r="N13" i="10"/>
  <c r="O19" i="33"/>
  <c r="J14" i="14"/>
  <c r="O13" i="80"/>
  <c r="O13" i="78"/>
  <c r="O19" i="122"/>
  <c r="B10" i="95"/>
  <c r="N34" i="86"/>
  <c r="O37" i="86" s="1"/>
  <c r="N28" i="40"/>
  <c r="B37" i="55"/>
  <c r="O13" i="50"/>
  <c r="N37" i="26"/>
  <c r="O16" i="58"/>
  <c r="N37" i="51"/>
  <c r="O28" i="50"/>
  <c r="B40" i="52"/>
  <c r="O16" i="96"/>
  <c r="B10" i="82"/>
  <c r="O34" i="50"/>
  <c r="O19" i="23"/>
  <c r="B22" i="18"/>
  <c r="O10" i="113"/>
  <c r="C22" i="111"/>
  <c r="O16" i="88"/>
  <c r="O19" i="22"/>
  <c r="O13" i="208"/>
  <c r="O16" i="205"/>
  <c r="B10" i="161"/>
  <c r="C22" i="160"/>
  <c r="O16" i="154"/>
  <c r="O19" i="150"/>
  <c r="O16" i="147"/>
  <c r="O10" i="99"/>
  <c r="L31" i="47"/>
  <c r="N16" i="47"/>
  <c r="N22" i="4"/>
  <c r="O22" i="4" s="1"/>
  <c r="M25" i="4"/>
  <c r="C31" i="186"/>
  <c r="O10" i="176"/>
  <c r="O10" i="171"/>
  <c r="B10" i="144"/>
  <c r="O22" i="138"/>
  <c r="N25" i="148"/>
  <c r="O28" i="148" s="1"/>
  <c r="E23" i="128"/>
  <c r="F18" i="124"/>
  <c r="B10" i="38"/>
  <c r="N34" i="70"/>
  <c r="N40" i="67"/>
  <c r="O43" i="67" s="1"/>
  <c r="N7" i="40"/>
  <c r="N7" i="20"/>
  <c r="O25" i="155"/>
  <c r="N25" i="51"/>
  <c r="F36" i="181"/>
  <c r="C28" i="194"/>
  <c r="N37" i="181"/>
  <c r="N40" i="54"/>
  <c r="O43" i="54" s="1"/>
  <c r="O10" i="100"/>
  <c r="O16" i="83"/>
  <c r="F27" i="128"/>
  <c r="F39" i="128"/>
  <c r="E29" i="26"/>
  <c r="E28" i="26"/>
  <c r="C19" i="38"/>
  <c r="C31" i="38"/>
  <c r="D40" i="101"/>
  <c r="F52" i="101" s="1"/>
  <c r="N40" i="101"/>
  <c r="O43" i="101" s="1"/>
  <c r="A16" i="94"/>
  <c r="E15" i="94"/>
  <c r="B25" i="18"/>
  <c r="B28" i="18"/>
  <c r="O19" i="11"/>
  <c r="O16" i="11"/>
  <c r="O16" i="60"/>
  <c r="O19" i="60"/>
  <c r="O19" i="17"/>
  <c r="O22" i="17"/>
  <c r="D32" i="85"/>
  <c r="F44" i="85" s="1"/>
  <c r="J32" i="85"/>
  <c r="B19" i="201"/>
  <c r="B16" i="199"/>
  <c r="B28" i="194"/>
  <c r="B16" i="178"/>
  <c r="B25" i="173"/>
  <c r="B10" i="172"/>
  <c r="B40" i="164"/>
  <c r="B19" i="164"/>
  <c r="A40" i="148"/>
  <c r="C52" i="148" s="1"/>
  <c r="F29" i="157"/>
  <c r="E31" i="157"/>
  <c r="O19" i="154"/>
  <c r="B40" i="147"/>
  <c r="O16" i="150"/>
  <c r="C40" i="147"/>
  <c r="A37" i="120"/>
  <c r="C49" i="120" s="1"/>
  <c r="B13" i="122"/>
  <c r="O19" i="119"/>
  <c r="F24" i="124"/>
  <c r="F29" i="117"/>
  <c r="N13" i="114"/>
  <c r="O16" i="114" s="1"/>
  <c r="B10" i="111"/>
  <c r="B13" i="116"/>
  <c r="O19" i="113"/>
  <c r="L10" i="94"/>
  <c r="O13" i="77"/>
  <c r="O10" i="75"/>
  <c r="O10" i="73"/>
  <c r="K40" i="101"/>
  <c r="O19" i="96"/>
  <c r="O10" i="93"/>
  <c r="A28" i="67"/>
  <c r="A37" i="54"/>
  <c r="C49" i="54" s="1"/>
  <c r="F32" i="102"/>
  <c r="K7" i="101"/>
  <c r="O13" i="90"/>
  <c r="E35" i="70"/>
  <c r="F46" i="70"/>
  <c r="C37" i="107"/>
  <c r="E19" i="51"/>
  <c r="N16" i="51"/>
  <c r="O19" i="51" s="1"/>
  <c r="D11" i="14"/>
  <c r="M22" i="26"/>
  <c r="F28" i="20"/>
  <c r="C25" i="18"/>
  <c r="E9" i="10"/>
  <c r="E29" i="181"/>
  <c r="C19" i="93"/>
  <c r="F32" i="86"/>
  <c r="F26" i="94"/>
  <c r="N10" i="117"/>
  <c r="E36" i="70"/>
  <c r="F35" i="70"/>
  <c r="E30" i="70"/>
  <c r="F29" i="70"/>
  <c r="E16" i="40"/>
  <c r="A16" i="40"/>
  <c r="M46" i="34"/>
  <c r="M34" i="34"/>
  <c r="F46" i="26"/>
  <c r="F34" i="26"/>
  <c r="E34" i="26"/>
  <c r="F42" i="94"/>
  <c r="E31" i="94"/>
  <c r="F42" i="114"/>
  <c r="F30" i="114"/>
  <c r="E40" i="90"/>
  <c r="F39" i="90"/>
  <c r="B13" i="19"/>
  <c r="B10" i="19"/>
  <c r="E38" i="40"/>
  <c r="A40" i="40"/>
  <c r="C52" i="40" s="1"/>
  <c r="F38" i="40"/>
  <c r="E25" i="86"/>
  <c r="F36" i="86"/>
  <c r="A25" i="86"/>
  <c r="B25" i="86" s="1"/>
  <c r="O10" i="22"/>
  <c r="O13" i="22"/>
  <c r="C46" i="8"/>
  <c r="B34" i="8"/>
  <c r="B37" i="8"/>
  <c r="J32" i="14"/>
  <c r="D32" i="14"/>
  <c r="F44" i="14" s="1"/>
  <c r="B22" i="7"/>
  <c r="C34" i="7"/>
  <c r="B40" i="149"/>
  <c r="B43" i="149"/>
  <c r="B16" i="198"/>
  <c r="C40" i="194"/>
  <c r="B10" i="194"/>
  <c r="N16" i="181"/>
  <c r="O16" i="181" s="1"/>
  <c r="B28" i="178"/>
  <c r="C37" i="178"/>
  <c r="B16" i="173"/>
  <c r="O10" i="174"/>
  <c r="C31" i="164"/>
  <c r="O10" i="153"/>
  <c r="E39" i="148"/>
  <c r="F35" i="128"/>
  <c r="E13" i="120"/>
  <c r="E28" i="117"/>
  <c r="N7" i="114"/>
  <c r="E37" i="109"/>
  <c r="E36" i="109"/>
  <c r="F39" i="117"/>
  <c r="O13" i="106"/>
  <c r="C31" i="93"/>
  <c r="K10" i="85"/>
  <c r="O19" i="74"/>
  <c r="B10" i="103"/>
  <c r="F23" i="102"/>
  <c r="B31" i="73"/>
  <c r="O19" i="73"/>
  <c r="N7" i="70"/>
  <c r="E24" i="102"/>
  <c r="D29" i="85"/>
  <c r="F29" i="85" s="1"/>
  <c r="E35" i="67"/>
  <c r="F46" i="67"/>
  <c r="F23" i="51"/>
  <c r="B28" i="71"/>
  <c r="B19" i="66"/>
  <c r="O13" i="60"/>
  <c r="L28" i="40"/>
  <c r="B34" i="56"/>
  <c r="D9" i="14"/>
  <c r="E19" i="47"/>
  <c r="B37" i="38"/>
  <c r="A28" i="20"/>
  <c r="C37" i="18"/>
  <c r="C19" i="18"/>
  <c r="O13" i="29"/>
  <c r="L28" i="67"/>
  <c r="C34" i="8"/>
  <c r="B22" i="190"/>
  <c r="F36" i="57"/>
  <c r="B43" i="66"/>
  <c r="A43" i="109"/>
  <c r="F41" i="109"/>
  <c r="N13" i="206"/>
  <c r="O13" i="206" s="1"/>
  <c r="C46" i="87"/>
  <c r="B37" i="87"/>
  <c r="E32" i="86"/>
  <c r="F24" i="86"/>
  <c r="F44" i="40"/>
  <c r="A34" i="40"/>
  <c r="C46" i="40" s="1"/>
  <c r="F32" i="40"/>
  <c r="E32" i="40"/>
  <c r="O16" i="121"/>
  <c r="O16" i="127"/>
  <c r="F45" i="109"/>
  <c r="F33" i="109"/>
  <c r="A34" i="109"/>
  <c r="C46" i="109" s="1"/>
  <c r="F42" i="97"/>
  <c r="F30" i="97"/>
  <c r="A31" i="94"/>
  <c r="C43" i="94" s="1"/>
  <c r="B13" i="22"/>
  <c r="B10" i="22"/>
  <c r="B43" i="55"/>
  <c r="B40" i="55"/>
  <c r="O13" i="42"/>
  <c r="O10" i="42"/>
  <c r="F42" i="67"/>
  <c r="E31" i="67"/>
  <c r="C34" i="29"/>
  <c r="C22" i="29"/>
  <c r="B37" i="7"/>
  <c r="B40" i="7"/>
  <c r="B10" i="6"/>
  <c r="B43" i="122"/>
  <c r="B40" i="122"/>
  <c r="C31" i="9"/>
  <c r="C43" i="9"/>
  <c r="B34" i="9"/>
  <c r="B16" i="207"/>
  <c r="O22" i="195"/>
  <c r="O13" i="185"/>
  <c r="A37" i="181"/>
  <c r="C49" i="181" s="1"/>
  <c r="B10" i="188"/>
  <c r="A22" i="181"/>
  <c r="C34" i="181" s="1"/>
  <c r="M34" i="181"/>
  <c r="O13" i="181"/>
  <c r="C28" i="178"/>
  <c r="O37" i="162"/>
  <c r="L10" i="157"/>
  <c r="C31" i="153"/>
  <c r="O16" i="134"/>
  <c r="C40" i="122"/>
  <c r="E37" i="120"/>
  <c r="E31" i="114"/>
  <c r="B10" i="81"/>
  <c r="B13" i="82"/>
  <c r="J25" i="101"/>
  <c r="E35" i="86"/>
  <c r="F46" i="86"/>
  <c r="N7" i="54"/>
  <c r="M34" i="114"/>
  <c r="A31" i="67"/>
  <c r="B34" i="67" s="1"/>
  <c r="E20" i="57"/>
  <c r="B16" i="68"/>
  <c r="C31" i="66"/>
  <c r="C19" i="66"/>
  <c r="M40" i="67"/>
  <c r="B19" i="38"/>
  <c r="B13" i="28"/>
  <c r="L16" i="26"/>
  <c r="J23" i="14"/>
  <c r="C31" i="18"/>
  <c r="B25" i="130"/>
  <c r="E20" i="34"/>
  <c r="E19" i="34"/>
  <c r="F31" i="34"/>
  <c r="B25" i="7"/>
  <c r="C43" i="93"/>
  <c r="A43" i="184"/>
  <c r="E42" i="184"/>
  <c r="B13" i="149"/>
  <c r="E30" i="67"/>
  <c r="E13" i="54"/>
  <c r="A13" i="54"/>
  <c r="E35" i="51"/>
  <c r="F46" i="51"/>
  <c r="N7" i="57"/>
  <c r="B19" i="13"/>
  <c r="C19" i="13"/>
  <c r="O13" i="12"/>
  <c r="O16" i="12"/>
  <c r="C43" i="3"/>
  <c r="C31" i="3"/>
  <c r="B22" i="160"/>
  <c r="B25" i="160"/>
  <c r="O13" i="154"/>
  <c r="B16" i="8"/>
  <c r="B25" i="186"/>
  <c r="O19" i="149"/>
  <c r="C22" i="122"/>
  <c r="B22" i="130"/>
  <c r="C28" i="107"/>
  <c r="F22" i="64"/>
  <c r="N25" i="40"/>
  <c r="O28" i="40" s="1"/>
  <c r="N22" i="10"/>
  <c r="L19" i="4"/>
  <c r="N34" i="181"/>
  <c r="O34" i="181" s="1"/>
  <c r="O10" i="173"/>
  <c r="F33" i="181"/>
  <c r="C22" i="164"/>
  <c r="C22" i="159"/>
  <c r="O13" i="162"/>
  <c r="B10" i="125"/>
  <c r="L13" i="90"/>
  <c r="O16" i="55"/>
  <c r="O16" i="52"/>
  <c r="N40" i="57"/>
  <c r="C40" i="38"/>
  <c r="A16" i="57"/>
  <c r="L16" i="10"/>
  <c r="O19" i="27"/>
  <c r="C37" i="19"/>
  <c r="C22" i="28"/>
  <c r="B10" i="13"/>
  <c r="O16" i="129"/>
  <c r="O13" i="74"/>
  <c r="O10" i="79"/>
  <c r="B10" i="113"/>
  <c r="A40" i="34"/>
  <c r="C52" i="34" s="1"/>
  <c r="J25" i="14"/>
  <c r="L16" i="15"/>
  <c r="J19" i="14"/>
  <c r="N19" i="40"/>
  <c r="B31" i="3"/>
  <c r="F36" i="148"/>
  <c r="M31" i="120"/>
  <c r="C19" i="78"/>
  <c r="J27" i="85"/>
  <c r="F36" i="114"/>
  <c r="F36" i="40"/>
  <c r="O10" i="202"/>
  <c r="N37" i="200"/>
  <c r="O40" i="200" s="1"/>
  <c r="B10" i="197"/>
  <c r="A10" i="181"/>
  <c r="B10" i="173"/>
  <c r="O16" i="193"/>
  <c r="B13" i="179"/>
  <c r="N31" i="128"/>
  <c r="J7" i="101"/>
  <c r="N37" i="70"/>
  <c r="O10" i="29"/>
  <c r="L13" i="15"/>
  <c r="O16" i="158"/>
  <c r="N37" i="117"/>
  <c r="O40" i="117" s="1"/>
  <c r="N31" i="102"/>
  <c r="O16" i="146"/>
  <c r="N19" i="117"/>
  <c r="B13" i="13"/>
  <c r="B16" i="29"/>
  <c r="N13" i="15"/>
  <c r="B13" i="43"/>
  <c r="N22" i="94"/>
  <c r="O25" i="94" s="1"/>
  <c r="B28" i="93"/>
  <c r="N28" i="67"/>
  <c r="C19" i="95"/>
  <c r="F34" i="97"/>
  <c r="B16" i="182"/>
  <c r="E37" i="148"/>
  <c r="B40" i="170"/>
  <c r="B16" i="166"/>
  <c r="L34" i="114"/>
  <c r="E34" i="109"/>
  <c r="F46" i="109"/>
  <c r="J12" i="85"/>
  <c r="B13" i="79"/>
  <c r="B10" i="79"/>
  <c r="N37" i="40"/>
  <c r="B13" i="69"/>
  <c r="O10" i="44"/>
  <c r="A13" i="34"/>
  <c r="F34" i="20"/>
  <c r="F46" i="20"/>
  <c r="B10" i="195"/>
  <c r="O16" i="162"/>
  <c r="A10" i="64"/>
  <c r="B10" i="64" s="1"/>
  <c r="F34" i="40"/>
  <c r="F46" i="40"/>
  <c r="E41" i="10"/>
  <c r="B34" i="207"/>
  <c r="B13" i="205"/>
  <c r="C25" i="186"/>
  <c r="A25" i="181"/>
  <c r="C37" i="181" s="1"/>
  <c r="O34" i="176"/>
  <c r="O22" i="176"/>
  <c r="O28" i="162"/>
  <c r="O16" i="135"/>
  <c r="B13" i="129"/>
  <c r="F26" i="109"/>
  <c r="K16" i="101"/>
  <c r="F21" i="86"/>
  <c r="B13" i="52"/>
  <c r="O31" i="15"/>
  <c r="B10" i="1"/>
  <c r="M31" i="57"/>
  <c r="L19" i="10"/>
  <c r="L19" i="148"/>
  <c r="F29" i="102"/>
  <c r="C22" i="93"/>
  <c r="C34" i="149"/>
  <c r="F32" i="148"/>
  <c r="O16" i="178"/>
  <c r="O19" i="159"/>
  <c r="O10" i="92"/>
  <c r="E18" i="86"/>
  <c r="N37" i="90"/>
  <c r="O37" i="90" s="1"/>
  <c r="O10" i="65"/>
  <c r="L13" i="57"/>
  <c r="N25" i="54"/>
  <c r="O16" i="61"/>
  <c r="O13" i="59"/>
  <c r="O13" i="58"/>
  <c r="B31" i="18"/>
  <c r="O13" i="3"/>
  <c r="J35" i="85"/>
  <c r="O22" i="194"/>
  <c r="B13" i="172"/>
  <c r="F19" i="148"/>
  <c r="E9" i="140"/>
  <c r="N16" i="157"/>
  <c r="O19" i="157" s="1"/>
  <c r="O10" i="140"/>
  <c r="B10" i="121"/>
  <c r="N7" i="117"/>
  <c r="A28" i="94"/>
  <c r="C40" i="94" s="1"/>
  <c r="L34" i="102"/>
  <c r="C25" i="87"/>
  <c r="E9" i="34"/>
  <c r="M19" i="57"/>
  <c r="F41" i="54"/>
  <c r="L19" i="200"/>
  <c r="A22" i="105"/>
  <c r="B25" i="105" s="1"/>
  <c r="C22" i="87"/>
  <c r="F36" i="131"/>
  <c r="B16" i="197"/>
  <c r="O13" i="180"/>
  <c r="B10" i="142"/>
  <c r="B16" i="126"/>
  <c r="B37" i="93"/>
  <c r="N40" i="64"/>
  <c r="E32" i="67"/>
  <c r="B13" i="11"/>
  <c r="O13" i="11"/>
  <c r="O16" i="13"/>
  <c r="O16" i="17"/>
  <c r="A25" i="206"/>
  <c r="C25" i="206" s="1"/>
  <c r="F24" i="200"/>
  <c r="O16" i="187"/>
  <c r="B13" i="185"/>
  <c r="N7" i="184"/>
  <c r="A19" i="181"/>
  <c r="O22" i="168"/>
  <c r="C28" i="164"/>
  <c r="B16" i="163"/>
  <c r="O28" i="145"/>
  <c r="N16" i="120"/>
  <c r="C25" i="130"/>
  <c r="E15" i="114"/>
  <c r="L16" i="105"/>
  <c r="C25" i="78"/>
  <c r="N13" i="105"/>
  <c r="O13" i="105" s="1"/>
  <c r="O37" i="80"/>
  <c r="O25" i="80"/>
  <c r="B16" i="78"/>
  <c r="O34" i="99"/>
  <c r="O22" i="99"/>
  <c r="O28" i="81"/>
  <c r="A13" i="51"/>
  <c r="K22" i="14"/>
  <c r="O34" i="12"/>
  <c r="E42" i="54"/>
  <c r="F37" i="148"/>
  <c r="N22" i="109"/>
  <c r="O25" i="109" s="1"/>
  <c r="N28" i="105"/>
  <c r="O31" i="105" s="1"/>
  <c r="C22" i="95"/>
  <c r="F40" i="57"/>
  <c r="B25" i="78"/>
  <c r="O13" i="136"/>
  <c r="O16" i="116"/>
  <c r="F28" i="109"/>
  <c r="N16" i="86"/>
  <c r="B10" i="110"/>
  <c r="B13" i="71"/>
  <c r="N16" i="40"/>
  <c r="O16" i="40" s="1"/>
  <c r="O16" i="6"/>
  <c r="B19" i="1"/>
  <c r="L10" i="10"/>
  <c r="N13" i="34"/>
  <c r="O16" i="34" s="1"/>
  <c r="B13" i="32"/>
  <c r="O16" i="23"/>
  <c r="O10" i="16"/>
  <c r="C22" i="7"/>
  <c r="N16" i="4"/>
  <c r="O19" i="4" s="1"/>
  <c r="B10" i="53"/>
  <c r="N19" i="94"/>
  <c r="B25" i="87"/>
  <c r="L13" i="184"/>
  <c r="F25" i="140"/>
  <c r="A31" i="86"/>
  <c r="C43" i="86" s="1"/>
  <c r="A22" i="90"/>
  <c r="N19" i="67"/>
  <c r="F21" i="128"/>
  <c r="L16" i="140"/>
  <c r="N31" i="94"/>
  <c r="B16" i="125"/>
  <c r="B37" i="186"/>
  <c r="B16" i="172"/>
  <c r="N31" i="86"/>
  <c r="O31" i="86" s="1"/>
  <c r="O19" i="12"/>
  <c r="J21" i="85"/>
  <c r="B13" i="104"/>
  <c r="O34" i="89"/>
  <c r="B10" i="152"/>
  <c r="F21" i="131"/>
  <c r="E18" i="131"/>
  <c r="A34" i="97"/>
  <c r="C46" i="97" s="1"/>
  <c r="F45" i="97"/>
  <c r="O31" i="51"/>
  <c r="M28" i="15"/>
  <c r="E34" i="40"/>
  <c r="F45" i="40"/>
  <c r="B13" i="36"/>
  <c r="A34" i="34"/>
  <c r="C46" i="34" s="1"/>
  <c r="F45" i="34"/>
  <c r="N28" i="70"/>
  <c r="F40" i="15"/>
  <c r="E42" i="67"/>
  <c r="F41" i="117"/>
  <c r="A37" i="200"/>
  <c r="C49" i="200" s="1"/>
  <c r="B34" i="149"/>
  <c r="A7" i="97"/>
  <c r="N10" i="120"/>
  <c r="N34" i="114"/>
  <c r="O37" i="114" s="1"/>
  <c r="B16" i="59"/>
  <c r="L10" i="57"/>
  <c r="B10" i="33"/>
  <c r="O13" i="171"/>
  <c r="O10" i="110"/>
  <c r="B37" i="66"/>
  <c r="B37" i="52"/>
  <c r="B34" i="28"/>
  <c r="M25" i="148"/>
  <c r="N10" i="124"/>
  <c r="O10" i="124" s="1"/>
  <c r="A34" i="124"/>
  <c r="C46" i="124" s="1"/>
  <c r="F45" i="124"/>
  <c r="N13" i="94"/>
  <c r="B10" i="92"/>
  <c r="N7" i="15"/>
  <c r="O10" i="15" s="1"/>
  <c r="B10" i="25"/>
  <c r="L37" i="4"/>
  <c r="N25" i="200"/>
  <c r="N22" i="181"/>
  <c r="F40" i="114"/>
  <c r="F37" i="109"/>
  <c r="F30" i="34"/>
  <c r="N28" i="4"/>
  <c r="F41" i="67"/>
  <c r="E42" i="206"/>
  <c r="E34" i="90"/>
  <c r="F45" i="90"/>
  <c r="O13" i="110"/>
  <c r="B34" i="87"/>
  <c r="B34" i="78"/>
  <c r="N37" i="67"/>
  <c r="O13" i="48"/>
  <c r="O10" i="43"/>
  <c r="J24" i="14"/>
  <c r="B34" i="190"/>
  <c r="L37" i="200"/>
  <c r="O13" i="190"/>
  <c r="O31" i="155"/>
  <c r="L37" i="128"/>
  <c r="F25" i="86"/>
  <c r="O37" i="99"/>
  <c r="O25" i="99"/>
  <c r="E34" i="57"/>
  <c r="F45" i="57"/>
  <c r="B37" i="5"/>
  <c r="B10" i="17"/>
  <c r="N22" i="114"/>
  <c r="O25" i="114" s="1"/>
  <c r="J18" i="101"/>
  <c r="B28" i="95"/>
  <c r="E29" i="114"/>
  <c r="B28" i="122"/>
  <c r="F34" i="105"/>
  <c r="N25" i="26"/>
  <c r="N28" i="20"/>
  <c r="E42" i="200"/>
  <c r="F41" i="206"/>
  <c r="E33" i="181"/>
  <c r="F45" i="181"/>
  <c r="F33" i="117"/>
  <c r="F45" i="117"/>
  <c r="A10" i="114"/>
  <c r="F18" i="97"/>
  <c r="A13" i="57"/>
  <c r="B16" i="57" s="1"/>
  <c r="O19" i="36"/>
  <c r="N7" i="34"/>
  <c r="O10" i="32"/>
  <c r="B13" i="21"/>
  <c r="B34" i="18"/>
  <c r="N40" i="15"/>
  <c r="O43" i="15" s="1"/>
  <c r="N31" i="90"/>
  <c r="O34" i="90" s="1"/>
  <c r="L37" i="94"/>
  <c r="L37" i="57"/>
  <c r="E34" i="47"/>
  <c r="F45" i="47"/>
  <c r="B34" i="160"/>
  <c r="N7" i="206"/>
  <c r="O10" i="206" s="1"/>
  <c r="E10" i="206"/>
  <c r="F21" i="206"/>
  <c r="E40" i="206"/>
  <c r="E34" i="206"/>
  <c r="F45" i="206"/>
  <c r="F41" i="120"/>
  <c r="A34" i="102"/>
  <c r="C46" i="102" s="1"/>
  <c r="F45" i="102"/>
  <c r="E27" i="105"/>
  <c r="N25" i="105"/>
  <c r="O25" i="105" s="1"/>
  <c r="E26" i="105"/>
  <c r="K34" i="101"/>
  <c r="M46" i="101" s="1"/>
  <c r="F38" i="105"/>
  <c r="F26" i="105"/>
  <c r="D32" i="101"/>
  <c r="F44" i="101" s="1"/>
  <c r="J19" i="101"/>
  <c r="E42" i="70"/>
  <c r="O34" i="166"/>
  <c r="O22" i="166"/>
  <c r="O34" i="81"/>
  <c r="O22" i="81"/>
  <c r="O34" i="30"/>
  <c r="L25" i="181"/>
  <c r="B28" i="173"/>
  <c r="B37" i="174"/>
  <c r="N31" i="148"/>
  <c r="O34" i="148" s="1"/>
  <c r="O34" i="172"/>
  <c r="O22" i="172"/>
  <c r="O31" i="81"/>
  <c r="N25" i="120"/>
  <c r="B37" i="170"/>
  <c r="L37" i="47"/>
  <c r="O10" i="18"/>
  <c r="O34" i="80"/>
  <c r="O22" i="80"/>
  <c r="B13" i="17"/>
  <c r="N25" i="157"/>
  <c r="O25" i="157" s="1"/>
  <c r="N25" i="131"/>
  <c r="O28" i="131" s="1"/>
  <c r="L22" i="47"/>
  <c r="O13" i="176"/>
  <c r="C19" i="32"/>
  <c r="O31" i="166"/>
  <c r="B16" i="87"/>
  <c r="M19" i="105"/>
  <c r="B28" i="153"/>
  <c r="N25" i="64"/>
  <c r="O28" i="64" s="1"/>
  <c r="N28" i="114"/>
  <c r="O31" i="114" s="1"/>
  <c r="A28" i="102"/>
  <c r="M31" i="181"/>
  <c r="E8" i="67"/>
  <c r="M19" i="70"/>
  <c r="B16" i="27"/>
  <c r="B16" i="35"/>
  <c r="B40" i="18"/>
  <c r="O19" i="207"/>
  <c r="L22" i="206"/>
  <c r="B10" i="175"/>
  <c r="B16" i="169"/>
  <c r="O19" i="208"/>
  <c r="N31" i="206"/>
  <c r="B10" i="202"/>
  <c r="B10" i="186"/>
  <c r="O16" i="180"/>
  <c r="F39" i="120"/>
  <c r="L10" i="102"/>
  <c r="E37" i="97"/>
  <c r="N34" i="57"/>
  <c r="O34" i="57" s="1"/>
  <c r="N22" i="34"/>
  <c r="B10" i="46"/>
  <c r="O19" i="43"/>
  <c r="B28" i="38"/>
  <c r="B37" i="32"/>
  <c r="O31" i="172"/>
  <c r="N22" i="200"/>
  <c r="N25" i="181"/>
  <c r="O28" i="181" s="1"/>
  <c r="L28" i="109"/>
  <c r="N25" i="70"/>
  <c r="A25" i="4"/>
  <c r="C37" i="4" s="1"/>
  <c r="C40" i="174"/>
  <c r="B13" i="164"/>
  <c r="M31" i="148"/>
  <c r="A37" i="90"/>
  <c r="C49" i="90" s="1"/>
  <c r="N40" i="97"/>
  <c r="O43" i="97" s="1"/>
  <c r="O19" i="39"/>
  <c r="B22" i="38"/>
  <c r="M40" i="15"/>
  <c r="K40" i="14"/>
  <c r="M52" i="14" s="1"/>
  <c r="N13" i="102"/>
  <c r="O13" i="102" s="1"/>
  <c r="C25" i="83"/>
  <c r="O16" i="68"/>
  <c r="C25" i="66"/>
  <c r="N22" i="57"/>
  <c r="O22" i="57" s="1"/>
  <c r="O16" i="28"/>
  <c r="C22" i="18"/>
  <c r="B34" i="130"/>
  <c r="F30" i="94"/>
  <c r="C31" i="68"/>
  <c r="N37" i="64"/>
  <c r="O37" i="64" s="1"/>
  <c r="O13" i="61"/>
  <c r="O10" i="56"/>
  <c r="N7" i="4"/>
  <c r="O10" i="3"/>
  <c r="O31" i="176"/>
  <c r="B10" i="158"/>
  <c r="B13" i="77"/>
  <c r="L28" i="181"/>
  <c r="B22" i="174"/>
  <c r="A28" i="181"/>
  <c r="C40" i="181" s="1"/>
  <c r="N22" i="117"/>
  <c r="N28" i="117"/>
  <c r="O31" i="117" s="1"/>
  <c r="L10" i="184"/>
  <c r="E8" i="181"/>
  <c r="L16" i="148"/>
  <c r="N37" i="131"/>
  <c r="N19" i="148"/>
  <c r="O19" i="148" s="1"/>
  <c r="B13" i="73"/>
  <c r="A40" i="70"/>
  <c r="C52" i="70" s="1"/>
  <c r="N7" i="47"/>
  <c r="O10" i="47" s="1"/>
  <c r="N22" i="40"/>
  <c r="N40" i="70"/>
  <c r="O43" i="70" s="1"/>
  <c r="N37" i="4"/>
  <c r="O40" i="4" s="1"/>
  <c r="C40" i="21"/>
  <c r="M28" i="109"/>
  <c r="A10" i="102"/>
  <c r="C22" i="102" s="1"/>
  <c r="N40" i="90"/>
  <c r="O43" i="90" s="1"/>
  <c r="F33" i="67"/>
  <c r="B16" i="159"/>
  <c r="N13" i="47"/>
  <c r="O13" i="47" s="1"/>
  <c r="O22" i="30"/>
  <c r="B16" i="28"/>
  <c r="N25" i="86"/>
  <c r="O25" i="86" s="1"/>
  <c r="B16" i="151"/>
  <c r="O10" i="166"/>
  <c r="A22" i="94"/>
  <c r="B25" i="94" s="1"/>
  <c r="L31" i="109"/>
  <c r="N19" i="90"/>
  <c r="M37" i="86"/>
  <c r="N28" i="54"/>
  <c r="O31" i="54" s="1"/>
  <c r="N31" i="40"/>
  <c r="O34" i="40" s="1"/>
  <c r="M34" i="67"/>
  <c r="L16" i="20"/>
  <c r="M31" i="10"/>
  <c r="O10" i="8"/>
  <c r="N25" i="4"/>
  <c r="N37" i="157"/>
  <c r="C37" i="153"/>
  <c r="O10" i="151"/>
  <c r="O10" i="156"/>
  <c r="E40" i="184"/>
  <c r="B31" i="147"/>
  <c r="B16" i="145"/>
  <c r="N13" i="124"/>
  <c r="C34" i="95"/>
  <c r="A34" i="86"/>
  <c r="C46" i="86" s="1"/>
  <c r="N10" i="64"/>
  <c r="O13" i="64" s="1"/>
  <c r="A7" i="124"/>
  <c r="B13" i="6"/>
  <c r="F41" i="184"/>
  <c r="E41" i="184"/>
  <c r="E42" i="114"/>
  <c r="E41" i="114"/>
  <c r="E42" i="109"/>
  <c r="E41" i="94"/>
  <c r="F41" i="94"/>
  <c r="E42" i="94"/>
  <c r="F41" i="70"/>
  <c r="E42" i="64"/>
  <c r="F41" i="64"/>
  <c r="E41" i="64"/>
  <c r="C25" i="173"/>
  <c r="N31" i="131"/>
  <c r="O31" i="131" s="1"/>
  <c r="J8" i="101"/>
  <c r="D8" i="101"/>
  <c r="E8" i="101" s="1"/>
  <c r="O13" i="201"/>
  <c r="O19" i="200"/>
  <c r="O19" i="201"/>
  <c r="O13" i="199"/>
  <c r="O19" i="194"/>
  <c r="C34" i="190"/>
  <c r="C22" i="190"/>
  <c r="B16" i="189"/>
  <c r="B16" i="185"/>
  <c r="C19" i="186"/>
  <c r="E33" i="184"/>
  <c r="F44" i="184"/>
  <c r="O16" i="182"/>
  <c r="O25" i="162"/>
  <c r="O10" i="162"/>
  <c r="O19" i="161"/>
  <c r="E7" i="157"/>
  <c r="B16" i="161"/>
  <c r="O28" i="155"/>
  <c r="B16" i="153"/>
  <c r="B13" i="150"/>
  <c r="B22" i="159"/>
  <c r="B37" i="153"/>
  <c r="B25" i="153"/>
  <c r="C22" i="149"/>
  <c r="A34" i="148"/>
  <c r="C46" i="148" s="1"/>
  <c r="L31" i="181"/>
  <c r="E26" i="124"/>
  <c r="C28" i="122"/>
  <c r="O13" i="122"/>
  <c r="M19" i="120"/>
  <c r="E21" i="109"/>
  <c r="B22" i="132"/>
  <c r="L25" i="128"/>
  <c r="A13" i="120"/>
  <c r="B13" i="120" s="1"/>
  <c r="F23" i="117"/>
  <c r="E40" i="120"/>
  <c r="L34" i="117"/>
  <c r="L10" i="109"/>
  <c r="M31" i="114"/>
  <c r="C40" i="107"/>
  <c r="C19" i="107"/>
  <c r="A34" i="94"/>
  <c r="C46" i="94" s="1"/>
  <c r="A25" i="90"/>
  <c r="C25" i="90" s="1"/>
  <c r="B31" i="110"/>
  <c r="B16" i="104"/>
  <c r="O16" i="104"/>
  <c r="E36" i="102"/>
  <c r="L13" i="102"/>
  <c r="E34" i="97"/>
  <c r="C40" i="95"/>
  <c r="F21" i="94"/>
  <c r="C28" i="93"/>
  <c r="C31" i="87"/>
  <c r="A37" i="86"/>
  <c r="F29" i="86"/>
  <c r="F17" i="101"/>
  <c r="L37" i="86"/>
  <c r="A34" i="70"/>
  <c r="C46" i="70" s="1"/>
  <c r="A22" i="70"/>
  <c r="E9" i="70"/>
  <c r="A22" i="67"/>
  <c r="E9" i="67"/>
  <c r="B10" i="104"/>
  <c r="L22" i="102"/>
  <c r="O13" i="96"/>
  <c r="E33" i="94"/>
  <c r="E18" i="94"/>
  <c r="B22" i="93"/>
  <c r="M40" i="90"/>
  <c r="B22" i="87"/>
  <c r="E33" i="86"/>
  <c r="E24" i="86"/>
  <c r="L22" i="114"/>
  <c r="B31" i="107"/>
  <c r="E36" i="90"/>
  <c r="E32" i="54"/>
  <c r="A10" i="51"/>
  <c r="E12" i="20"/>
  <c r="B34" i="66"/>
  <c r="M22" i="64"/>
  <c r="E34" i="51"/>
  <c r="B16" i="49"/>
  <c r="A37" i="15"/>
  <c r="C49" i="15" s="1"/>
  <c r="B25" i="71"/>
  <c r="B34" i="68"/>
  <c r="L34" i="67"/>
  <c r="F20" i="54"/>
  <c r="L25" i="51"/>
  <c r="B16" i="31"/>
  <c r="B13" i="24"/>
  <c r="O19" i="38"/>
  <c r="B13" i="37"/>
  <c r="E15" i="34"/>
  <c r="B10" i="32"/>
  <c r="A37" i="26"/>
  <c r="C49" i="26" s="1"/>
  <c r="B16" i="21"/>
  <c r="E34" i="20"/>
  <c r="C34" i="18"/>
  <c r="E30" i="15"/>
  <c r="F23" i="4"/>
  <c r="L40" i="15"/>
  <c r="B13" i="18"/>
  <c r="A16" i="4"/>
  <c r="B10" i="5"/>
  <c r="O19" i="21"/>
  <c r="C34" i="38"/>
  <c r="C25" i="38"/>
  <c r="L34" i="47"/>
  <c r="M19" i="4"/>
  <c r="B19" i="19"/>
  <c r="C37" i="7"/>
  <c r="B28" i="7"/>
  <c r="M31" i="4"/>
  <c r="O22" i="36"/>
  <c r="F30" i="181"/>
  <c r="C22" i="147"/>
  <c r="F30" i="131"/>
  <c r="N22" i="102"/>
  <c r="E29" i="102"/>
  <c r="F36" i="54"/>
  <c r="F35" i="102"/>
  <c r="F20" i="67"/>
  <c r="F24" i="85"/>
  <c r="B43" i="110"/>
  <c r="C43" i="147"/>
  <c r="B16" i="187"/>
  <c r="B34" i="186"/>
  <c r="B43" i="174"/>
  <c r="N34" i="184"/>
  <c r="O37" i="184" s="1"/>
  <c r="B13" i="154"/>
  <c r="B40" i="132"/>
  <c r="O16" i="103"/>
  <c r="B37" i="95"/>
  <c r="E32" i="94"/>
  <c r="L16" i="124"/>
  <c r="E33" i="114"/>
  <c r="F44" i="114"/>
  <c r="B16" i="98"/>
  <c r="B34" i="95"/>
  <c r="B37" i="78"/>
  <c r="N31" i="70"/>
  <c r="O13" i="43"/>
  <c r="O10" i="76"/>
  <c r="B10" i="49"/>
  <c r="B16" i="66"/>
  <c r="O13" i="35"/>
  <c r="C22" i="32"/>
  <c r="B16" i="3"/>
  <c r="O19" i="18"/>
  <c r="N13" i="4"/>
  <c r="B31" i="170"/>
  <c r="B37" i="160"/>
  <c r="F22" i="206"/>
  <c r="M19" i="206"/>
  <c r="B13" i="197"/>
  <c r="O19" i="193"/>
  <c r="O10" i="194"/>
  <c r="C31" i="190"/>
  <c r="B13" i="190"/>
  <c r="B13" i="188"/>
  <c r="A31" i="181"/>
  <c r="C43" i="181" s="1"/>
  <c r="O22" i="186"/>
  <c r="N7" i="181"/>
  <c r="O10" i="181" s="1"/>
  <c r="L34" i="181"/>
  <c r="O19" i="180"/>
  <c r="M37" i="181"/>
  <c r="O13" i="170"/>
  <c r="B28" i="164"/>
  <c r="B22" i="164"/>
  <c r="B40" i="174"/>
  <c r="B13" i="166"/>
  <c r="O10" i="165"/>
  <c r="C37" i="164"/>
  <c r="C34" i="174"/>
  <c r="B16" i="167"/>
  <c r="O13" i="156"/>
  <c r="B25" i="147"/>
  <c r="C31" i="159"/>
  <c r="O22" i="156"/>
  <c r="O10" i="149"/>
  <c r="C31" i="132"/>
  <c r="L10" i="131"/>
  <c r="B10" i="126"/>
  <c r="B19" i="132"/>
  <c r="E30" i="131"/>
  <c r="O13" i="130"/>
  <c r="O16" i="123"/>
  <c r="O19" i="114"/>
  <c r="E19" i="128"/>
  <c r="O19" i="125"/>
  <c r="L13" i="109"/>
  <c r="L19" i="114"/>
  <c r="O16" i="112"/>
  <c r="B28" i="107"/>
  <c r="B13" i="111"/>
  <c r="B28" i="110"/>
  <c r="A19" i="90"/>
  <c r="M25" i="105"/>
  <c r="L10" i="105"/>
  <c r="N10" i="97"/>
  <c r="O13" i="97" s="1"/>
  <c r="C34" i="93"/>
  <c r="F23" i="90"/>
  <c r="E10" i="86"/>
  <c r="B13" i="72"/>
  <c r="L13" i="105"/>
  <c r="E22" i="97"/>
  <c r="N13" i="67"/>
  <c r="O13" i="67" s="1"/>
  <c r="A31" i="54"/>
  <c r="C43" i="54" s="1"/>
  <c r="F33" i="94"/>
  <c r="F18" i="94"/>
  <c r="F33" i="86"/>
  <c r="F18" i="86"/>
  <c r="A10" i="86"/>
  <c r="B22" i="78"/>
  <c r="N10" i="70"/>
  <c r="O13" i="70" s="1"/>
  <c r="E21" i="67"/>
  <c r="F38" i="57"/>
  <c r="E25" i="57"/>
  <c r="F36" i="90"/>
  <c r="A31" i="70"/>
  <c r="C43" i="70" s="1"/>
  <c r="F32" i="54"/>
  <c r="E9" i="40"/>
  <c r="E31" i="70"/>
  <c r="B31" i="68"/>
  <c r="C34" i="66"/>
  <c r="C34" i="54"/>
  <c r="F34" i="51"/>
  <c r="A31" i="15"/>
  <c r="C43" i="15" s="1"/>
  <c r="B10" i="52"/>
  <c r="B13" i="42"/>
  <c r="B10" i="41"/>
  <c r="E13" i="14"/>
  <c r="B13" i="46"/>
  <c r="B40" i="38"/>
  <c r="M40" i="34"/>
  <c r="L10" i="34"/>
  <c r="B19" i="32"/>
  <c r="O13" i="23"/>
  <c r="O13" i="18"/>
  <c r="F30" i="15"/>
  <c r="A22" i="15"/>
  <c r="B22" i="15" s="1"/>
  <c r="O28" i="12"/>
  <c r="E9" i="4"/>
  <c r="E37" i="34"/>
  <c r="O13" i="32"/>
  <c r="O22" i="27"/>
  <c r="D18" i="14"/>
  <c r="F30" i="14" s="1"/>
  <c r="F30" i="40"/>
  <c r="F32" i="15"/>
  <c r="D26" i="14"/>
  <c r="F38" i="14" s="1"/>
  <c r="B13" i="7"/>
  <c r="F31" i="47"/>
  <c r="O19" i="41"/>
  <c r="M31" i="47"/>
  <c r="E26" i="10"/>
  <c r="O22" i="12"/>
  <c r="O22" i="9"/>
  <c r="O13" i="8"/>
  <c r="L13" i="10"/>
  <c r="B40" i="8"/>
  <c r="F35" i="4"/>
  <c r="E24" i="4"/>
  <c r="B31" i="7"/>
  <c r="F33" i="206"/>
  <c r="O19" i="170"/>
  <c r="O22" i="163"/>
  <c r="F40" i="102"/>
  <c r="F30" i="86"/>
  <c r="F21" i="51"/>
  <c r="F31" i="26"/>
  <c r="B43" i="95"/>
  <c r="B43" i="190"/>
  <c r="N31" i="184"/>
  <c r="C31" i="173"/>
  <c r="O13" i="166"/>
  <c r="B13" i="171"/>
  <c r="B10" i="168"/>
  <c r="A31" i="131"/>
  <c r="C31" i="131" s="1"/>
  <c r="B37" i="130"/>
  <c r="K13" i="101"/>
  <c r="O13" i="98"/>
  <c r="L13" i="64"/>
  <c r="N34" i="54"/>
  <c r="O37" i="54" s="1"/>
  <c r="B16" i="69"/>
  <c r="O13" i="56"/>
  <c r="B10" i="43"/>
  <c r="O10" i="49"/>
  <c r="O10" i="37"/>
  <c r="N37" i="10"/>
  <c r="O37" i="10" s="1"/>
  <c r="B37" i="28"/>
  <c r="E35" i="26"/>
  <c r="N31" i="10"/>
  <c r="O31" i="10" s="1"/>
  <c r="N31" i="4"/>
  <c r="N19" i="64"/>
  <c r="O22" i="64" s="1"/>
  <c r="A19" i="94"/>
  <c r="A16" i="67"/>
  <c r="B19" i="67" s="1"/>
  <c r="M31" i="206"/>
  <c r="B13" i="202"/>
  <c r="N10" i="200"/>
  <c r="O10" i="200" s="1"/>
  <c r="A31" i="200"/>
  <c r="E32" i="200"/>
  <c r="E30" i="200"/>
  <c r="C40" i="190"/>
  <c r="O25" i="188"/>
  <c r="E30" i="181"/>
  <c r="L22" i="184"/>
  <c r="B13" i="183"/>
  <c r="O28" i="176"/>
  <c r="C22" i="173"/>
  <c r="B31" i="173"/>
  <c r="O37" i="172"/>
  <c r="O25" i="172"/>
  <c r="B13" i="169"/>
  <c r="O25" i="168"/>
  <c r="C34" i="160"/>
  <c r="C25" i="160"/>
  <c r="O25" i="166"/>
  <c r="O31" i="162"/>
  <c r="A25" i="157"/>
  <c r="B13" i="152"/>
  <c r="N7" i="148"/>
  <c r="O10" i="148" s="1"/>
  <c r="B13" i="147"/>
  <c r="O34" i="145"/>
  <c r="O22" i="145"/>
  <c r="B40" i="153"/>
  <c r="F41" i="148"/>
  <c r="C40" i="132"/>
  <c r="E37" i="128"/>
  <c r="O19" i="121"/>
  <c r="B13" i="132"/>
  <c r="C34" i="130"/>
  <c r="B16" i="129"/>
  <c r="N13" i="128"/>
  <c r="O13" i="128" s="1"/>
  <c r="B13" i="127"/>
  <c r="B13" i="121"/>
  <c r="E39" i="109"/>
  <c r="N7" i="131"/>
  <c r="N13" i="117"/>
  <c r="O16" i="117" s="1"/>
  <c r="L13" i="120"/>
  <c r="F19" i="105"/>
  <c r="A37" i="102"/>
  <c r="C49" i="102" s="1"/>
  <c r="J13" i="101"/>
  <c r="N13" i="101" s="1"/>
  <c r="O37" i="102"/>
  <c r="C25" i="95"/>
  <c r="A7" i="94"/>
  <c r="O16" i="91"/>
  <c r="C31" i="78"/>
  <c r="M28" i="102"/>
  <c r="B13" i="93"/>
  <c r="B40" i="73"/>
  <c r="A25" i="54"/>
  <c r="B28" i="54" s="1"/>
  <c r="O28" i="99"/>
  <c r="O37" i="81"/>
  <c r="O25" i="81"/>
  <c r="O37" i="71"/>
  <c r="O34" i="64"/>
  <c r="B10" i="99"/>
  <c r="C40" i="73"/>
  <c r="E26" i="57"/>
  <c r="L13" i="70"/>
  <c r="O19" i="68"/>
  <c r="E9" i="51"/>
  <c r="F31" i="70"/>
  <c r="B13" i="53"/>
  <c r="E32" i="70"/>
  <c r="B16" i="39"/>
  <c r="A16" i="34"/>
  <c r="O31" i="30"/>
  <c r="O19" i="30"/>
  <c r="A34" i="20"/>
  <c r="C46" i="20" s="1"/>
  <c r="K34" i="14"/>
  <c r="M46" i="14" s="1"/>
  <c r="O37" i="12"/>
  <c r="F37" i="34"/>
  <c r="C25" i="19"/>
  <c r="J37" i="14"/>
  <c r="F28" i="40"/>
  <c r="C22" i="22"/>
  <c r="E25" i="20"/>
  <c r="N10" i="20"/>
  <c r="O10" i="10"/>
  <c r="L31" i="10"/>
  <c r="M25" i="10"/>
  <c r="C22" i="132"/>
  <c r="B31" i="122"/>
  <c r="F39" i="64"/>
  <c r="F32" i="70"/>
  <c r="E41" i="102"/>
  <c r="B34" i="170"/>
  <c r="E7" i="124"/>
  <c r="K10" i="101"/>
  <c r="E38" i="86"/>
  <c r="B13" i="38"/>
  <c r="B16" i="58"/>
  <c r="B25" i="22"/>
  <c r="O10" i="24"/>
  <c r="B40" i="186"/>
  <c r="A40" i="102"/>
  <c r="C52" i="102" s="1"/>
  <c r="O13" i="99"/>
  <c r="J10" i="101"/>
  <c r="D10" i="101"/>
  <c r="E10" i="101" s="1"/>
  <c r="J33" i="85"/>
  <c r="B16" i="156"/>
  <c r="B13" i="155"/>
  <c r="N13" i="148"/>
  <c r="O16" i="148" s="1"/>
  <c r="E7" i="135"/>
  <c r="O34" i="131"/>
  <c r="A19" i="128"/>
  <c r="B16" i="127"/>
  <c r="O10" i="109"/>
  <c r="O34" i="135"/>
  <c r="N16" i="90"/>
  <c r="O16" i="90" s="1"/>
  <c r="O40" i="49"/>
  <c r="O43" i="49"/>
  <c r="O43" i="4"/>
  <c r="N28" i="90"/>
  <c r="E29" i="15"/>
  <c r="N25" i="10"/>
  <c r="O43" i="86"/>
  <c r="O43" i="124"/>
  <c r="O43" i="200"/>
  <c r="O43" i="34"/>
  <c r="O16" i="198"/>
  <c r="C43" i="185"/>
  <c r="B43" i="185"/>
  <c r="C43" i="175"/>
  <c r="B43" i="175"/>
  <c r="O13" i="173"/>
  <c r="A13" i="181"/>
  <c r="B13" i="181" s="1"/>
  <c r="O16" i="174"/>
  <c r="E34" i="181"/>
  <c r="B13" i="142"/>
  <c r="E31" i="131"/>
  <c r="N28" i="140"/>
  <c r="O31" i="140" s="1"/>
  <c r="L13" i="140"/>
  <c r="B40" i="130"/>
  <c r="L10" i="117"/>
  <c r="B10" i="119"/>
  <c r="E9" i="54"/>
  <c r="E10" i="54"/>
  <c r="O22" i="75"/>
  <c r="E19" i="86"/>
  <c r="E15" i="57"/>
  <c r="O13" i="24"/>
  <c r="E12" i="34"/>
  <c r="O13" i="30"/>
  <c r="C25" i="190"/>
  <c r="A31" i="157"/>
  <c r="C43" i="157" s="1"/>
  <c r="B13" i="145"/>
  <c r="A34" i="135"/>
  <c r="E8" i="131"/>
  <c r="B16" i="121"/>
  <c r="N10" i="135"/>
  <c r="O10" i="135" s="1"/>
  <c r="A31" i="128"/>
  <c r="C43" i="128" s="1"/>
  <c r="F42" i="128"/>
  <c r="O37" i="109"/>
  <c r="N7" i="90"/>
  <c r="O10" i="90" s="1"/>
  <c r="O13" i="95"/>
  <c r="O13" i="93"/>
  <c r="B16" i="95"/>
  <c r="B16" i="93"/>
  <c r="B10" i="77"/>
  <c r="E31" i="64"/>
  <c r="F42" i="64"/>
  <c r="N13" i="51"/>
  <c r="O13" i="51" s="1"/>
  <c r="O40" i="12"/>
  <c r="O43" i="12"/>
  <c r="N28" i="200"/>
  <c r="F26" i="10"/>
  <c r="O43" i="94"/>
  <c r="O43" i="114"/>
  <c r="O43" i="131"/>
  <c r="O43" i="148"/>
  <c r="F36" i="200"/>
  <c r="L16" i="184"/>
  <c r="O13" i="205"/>
  <c r="O28" i="192"/>
  <c r="E9" i="181"/>
  <c r="C19" i="173"/>
  <c r="E32" i="148"/>
  <c r="F43" i="148"/>
  <c r="E31" i="148"/>
  <c r="O13" i="161"/>
  <c r="O28" i="139"/>
  <c r="N16" i="131"/>
  <c r="O19" i="131" s="1"/>
  <c r="F37" i="86"/>
  <c r="E37" i="86"/>
  <c r="O13" i="91"/>
  <c r="E10" i="114"/>
  <c r="F19" i="109"/>
  <c r="L16" i="97"/>
  <c r="A40" i="90"/>
  <c r="C52" i="90" s="1"/>
  <c r="B40" i="78"/>
  <c r="C22" i="38"/>
  <c r="F31" i="120"/>
  <c r="B37" i="18"/>
  <c r="J34" i="14"/>
  <c r="N34" i="14" s="1"/>
  <c r="D34" i="14"/>
  <c r="F46" i="14" s="1"/>
  <c r="B10" i="35"/>
  <c r="B10" i="21"/>
  <c r="E33" i="15"/>
  <c r="A34" i="15"/>
  <c r="C46" i="15" s="1"/>
  <c r="E34" i="15"/>
  <c r="O31" i="188"/>
  <c r="O19" i="188"/>
  <c r="O37" i="176"/>
  <c r="O25" i="176"/>
  <c r="B16" i="168"/>
  <c r="C25" i="170"/>
  <c r="O28" i="166"/>
  <c r="O34" i="162"/>
  <c r="O22" i="162"/>
  <c r="B13" i="158"/>
  <c r="O34" i="155"/>
  <c r="O22" i="155"/>
  <c r="B16" i="147"/>
  <c r="O37" i="145"/>
  <c r="O25" i="145"/>
  <c r="B16" i="144"/>
  <c r="A34" i="131"/>
  <c r="B16" i="122"/>
  <c r="F19" i="131"/>
  <c r="B10" i="129"/>
  <c r="N13" i="120"/>
  <c r="O16" i="97"/>
  <c r="N13" i="86"/>
  <c r="C28" i="78"/>
  <c r="B13" i="92"/>
  <c r="O37" i="89"/>
  <c r="O40" i="45"/>
  <c r="O43" i="45"/>
  <c r="E31" i="47"/>
  <c r="F42" i="47"/>
  <c r="N22" i="15"/>
  <c r="O43" i="109"/>
  <c r="C43" i="33"/>
  <c r="E7" i="200"/>
  <c r="O19" i="189"/>
  <c r="O13" i="183"/>
  <c r="L13" i="181"/>
  <c r="B37" i="149"/>
  <c r="O31" i="143"/>
  <c r="F33" i="128"/>
  <c r="A7" i="114"/>
  <c r="C43" i="105"/>
  <c r="B43" i="105"/>
  <c r="E33" i="102"/>
  <c r="E34" i="102"/>
  <c r="O13" i="126"/>
  <c r="E31" i="86"/>
  <c r="E12" i="124"/>
  <c r="E13" i="124"/>
  <c r="E8" i="109"/>
  <c r="A19" i="86"/>
  <c r="B22" i="86" s="1"/>
  <c r="B13" i="68"/>
  <c r="F19" i="114"/>
  <c r="O13" i="65"/>
  <c r="O37" i="75"/>
  <c r="E12" i="97"/>
  <c r="L10" i="70"/>
  <c r="O16" i="46"/>
  <c r="E37" i="67"/>
  <c r="O16" i="43"/>
  <c r="N40" i="14"/>
  <c r="D40" i="14"/>
  <c r="F52" i="14" s="1"/>
  <c r="L13" i="4"/>
  <c r="L16" i="4"/>
  <c r="B10" i="200"/>
  <c r="E31" i="184"/>
  <c r="F42" i="184"/>
  <c r="N10" i="86"/>
  <c r="O10" i="86" s="1"/>
  <c r="O40" i="43"/>
  <c r="O43" i="43"/>
  <c r="O40" i="30"/>
  <c r="O43" i="30"/>
  <c r="A31" i="26"/>
  <c r="C43" i="26" s="1"/>
  <c r="F42" i="26"/>
  <c r="B31" i="87"/>
  <c r="N22" i="54"/>
  <c r="O22" i="54" s="1"/>
  <c r="O43" i="117"/>
  <c r="C43" i="29"/>
  <c r="O43" i="20"/>
  <c r="B13" i="191"/>
  <c r="B16" i="179"/>
  <c r="E40" i="181"/>
  <c r="O34" i="139"/>
  <c r="A40" i="109"/>
  <c r="C52" i="109" s="1"/>
  <c r="A7" i="109"/>
  <c r="B10" i="109" s="1"/>
  <c r="E32" i="97"/>
  <c r="B13" i="66"/>
  <c r="L16" i="57"/>
  <c r="O16" i="48"/>
  <c r="F30" i="10"/>
  <c r="F30" i="4"/>
  <c r="E31" i="4"/>
  <c r="F31" i="51"/>
  <c r="L43" i="206"/>
  <c r="M43" i="206"/>
  <c r="B43" i="201"/>
  <c r="C43" i="201"/>
  <c r="L43" i="200"/>
  <c r="M43" i="200"/>
  <c r="B43" i="200"/>
  <c r="L43" i="184"/>
  <c r="M43" i="184"/>
  <c r="C43" i="186"/>
  <c r="B43" i="186"/>
  <c r="B43" i="181"/>
  <c r="B43" i="163"/>
  <c r="C43" i="163"/>
  <c r="C43" i="159"/>
  <c r="B43" i="159"/>
  <c r="B43" i="158"/>
  <c r="C43" i="158"/>
  <c r="B43" i="153"/>
  <c r="C43" i="153"/>
  <c r="E42" i="148"/>
  <c r="L43" i="148"/>
  <c r="M43" i="148"/>
  <c r="C43" i="148"/>
  <c r="E42" i="131"/>
  <c r="C43" i="132"/>
  <c r="B43" i="132"/>
  <c r="M43" i="131"/>
  <c r="L43" i="131"/>
  <c r="B43" i="131"/>
  <c r="C43" i="130"/>
  <c r="B43" i="130"/>
  <c r="B43" i="127"/>
  <c r="C43" i="127"/>
  <c r="M43" i="120"/>
  <c r="L43" i="120"/>
  <c r="L43" i="114"/>
  <c r="M43" i="114"/>
  <c r="C43" i="114"/>
  <c r="B43" i="114"/>
  <c r="M43" i="109"/>
  <c r="L43" i="109"/>
  <c r="C43" i="103"/>
  <c r="B43" i="103"/>
  <c r="L43" i="94"/>
  <c r="M43" i="94"/>
  <c r="B43" i="94"/>
  <c r="B43" i="92"/>
  <c r="C43" i="92"/>
  <c r="C43" i="90"/>
  <c r="E42" i="86"/>
  <c r="F41" i="86"/>
  <c r="N43" i="85"/>
  <c r="O46" i="85" s="1"/>
  <c r="K43" i="85"/>
  <c r="L43" i="86"/>
  <c r="M43" i="86"/>
  <c r="B43" i="86"/>
  <c r="C43" i="81"/>
  <c r="B43" i="81"/>
  <c r="M43" i="70"/>
  <c r="L43" i="70"/>
  <c r="B43" i="70"/>
  <c r="C43" i="68"/>
  <c r="B43" i="68"/>
  <c r="M43" i="67"/>
  <c r="L43" i="67"/>
  <c r="C43" i="65"/>
  <c r="B43" i="65"/>
  <c r="M43" i="64"/>
  <c r="L43" i="64"/>
  <c r="M43" i="54"/>
  <c r="L43" i="54"/>
  <c r="B43" i="54"/>
  <c r="B43" i="52"/>
  <c r="C43" i="52"/>
  <c r="L43" i="51"/>
  <c r="M43" i="51"/>
  <c r="L43" i="47"/>
  <c r="M43" i="47"/>
  <c r="M43" i="20"/>
  <c r="L43" i="20"/>
  <c r="N43" i="14"/>
  <c r="O46" i="14" s="1"/>
  <c r="K43" i="14"/>
  <c r="B43" i="15"/>
  <c r="M43" i="15"/>
  <c r="L43" i="15"/>
  <c r="C43" i="38"/>
  <c r="B43" i="38"/>
  <c r="M43" i="10"/>
  <c r="L43" i="10"/>
  <c r="B43" i="8"/>
  <c r="C43" i="8"/>
  <c r="M43" i="34"/>
  <c r="L43" i="34"/>
  <c r="B43" i="119"/>
  <c r="C43" i="119"/>
  <c r="M43" i="117"/>
  <c r="L43" i="117"/>
  <c r="E42" i="117"/>
  <c r="L43" i="26"/>
  <c r="M43" i="26"/>
  <c r="L43" i="40"/>
  <c r="M43" i="40"/>
  <c r="E41" i="181"/>
  <c r="E42" i="181"/>
  <c r="F41" i="181"/>
  <c r="F41" i="157"/>
  <c r="E42" i="157"/>
  <c r="E41" i="157"/>
  <c r="F41" i="128"/>
  <c r="E42" i="128"/>
  <c r="E41" i="128"/>
  <c r="E42" i="124"/>
  <c r="E42" i="97"/>
  <c r="E41" i="90"/>
  <c r="E42" i="90"/>
  <c r="F41" i="90"/>
  <c r="F25" i="184"/>
  <c r="F37" i="184"/>
  <c r="J23" i="101"/>
  <c r="D23" i="101"/>
  <c r="E24" i="101" s="1"/>
  <c r="F40" i="97"/>
  <c r="F28" i="97"/>
  <c r="B31" i="95"/>
  <c r="F22" i="90"/>
  <c r="E22" i="90"/>
  <c r="N19" i="86"/>
  <c r="O22" i="86" s="1"/>
  <c r="B31" i="78"/>
  <c r="J27" i="101"/>
  <c r="D27" i="101"/>
  <c r="F39" i="101" s="1"/>
  <c r="F28" i="90"/>
  <c r="E28" i="90"/>
  <c r="A28" i="90"/>
  <c r="B31" i="90" s="1"/>
  <c r="E18" i="67"/>
  <c r="F30" i="67"/>
  <c r="F28" i="102"/>
  <c r="E28" i="102"/>
  <c r="E19" i="67"/>
  <c r="E21" i="54"/>
  <c r="F28" i="34"/>
  <c r="F40" i="34"/>
  <c r="E23" i="15"/>
  <c r="F23" i="15"/>
  <c r="F35" i="15"/>
  <c r="J22" i="14"/>
  <c r="N22" i="14" s="1"/>
  <c r="D22" i="14"/>
  <c r="A28" i="200"/>
  <c r="C28" i="200" s="1"/>
  <c r="B25" i="170"/>
  <c r="B28" i="170"/>
  <c r="F31" i="117"/>
  <c r="F19" i="117"/>
  <c r="F33" i="90"/>
  <c r="F21" i="90"/>
  <c r="B22" i="149"/>
  <c r="E23" i="90"/>
  <c r="F35" i="90"/>
  <c r="F34" i="64"/>
  <c r="F22" i="15"/>
  <c r="E22" i="15"/>
  <c r="F37" i="4"/>
  <c r="O28" i="184"/>
  <c r="B31" i="186"/>
  <c r="B28" i="186"/>
  <c r="O22" i="205"/>
  <c r="C25" i="149"/>
  <c r="B28" i="149"/>
  <c r="B25" i="149"/>
  <c r="B22" i="170"/>
  <c r="B28" i="132"/>
  <c r="F31" i="128"/>
  <c r="F19" i="128"/>
  <c r="E27" i="181"/>
  <c r="F39" i="181"/>
  <c r="E25" i="148"/>
  <c r="J22" i="101"/>
  <c r="D22" i="101"/>
  <c r="A22" i="101" s="1"/>
  <c r="F19" i="64"/>
  <c r="F31" i="64"/>
  <c r="B25" i="93"/>
  <c r="E17" i="54"/>
  <c r="F29" i="54"/>
  <c r="F33" i="15"/>
  <c r="F21" i="15"/>
  <c r="E27" i="15"/>
  <c r="A28" i="4"/>
  <c r="B25" i="190"/>
  <c r="B28" i="190"/>
  <c r="B22" i="186"/>
  <c r="B31" i="130"/>
  <c r="B28" i="130"/>
  <c r="N19" i="184"/>
  <c r="O19" i="184" s="1"/>
  <c r="F28" i="181"/>
  <c r="E28" i="181"/>
  <c r="B31" i="160"/>
  <c r="B28" i="160"/>
  <c r="J20" i="85"/>
  <c r="D20" i="85"/>
  <c r="E21" i="85" s="1"/>
  <c r="F34" i="90"/>
  <c r="B31" i="93"/>
  <c r="E22" i="200"/>
  <c r="B25" i="122"/>
  <c r="N19" i="70"/>
  <c r="O19" i="70" s="1"/>
  <c r="K28" i="101"/>
  <c r="J28" i="101"/>
  <c r="D28" i="101"/>
  <c r="D18" i="85"/>
  <c r="F30" i="85" s="1"/>
  <c r="J18" i="85"/>
  <c r="N19" i="85" s="1"/>
  <c r="N25" i="117"/>
  <c r="E22" i="109"/>
  <c r="J26" i="85"/>
  <c r="D26" i="85"/>
  <c r="F39" i="70"/>
  <c r="A22" i="109"/>
  <c r="C34" i="109" s="1"/>
  <c r="F37" i="57"/>
  <c r="F33" i="51"/>
  <c r="F31" i="10"/>
  <c r="E25" i="10"/>
  <c r="E42" i="57"/>
  <c r="O40" i="205"/>
  <c r="O40" i="188"/>
  <c r="O28" i="188"/>
  <c r="O28" i="177"/>
  <c r="O40" i="176"/>
  <c r="O40" i="148"/>
  <c r="O40" i="145"/>
  <c r="O40" i="131"/>
  <c r="O40" i="89"/>
  <c r="O28" i="30"/>
  <c r="O40" i="166"/>
  <c r="O40" i="80"/>
  <c r="O28" i="80"/>
  <c r="O37" i="166"/>
  <c r="O40" i="99"/>
  <c r="O40" i="162"/>
  <c r="O40" i="155"/>
  <c r="O40" i="81"/>
  <c r="O40" i="71"/>
  <c r="F41" i="51"/>
  <c r="E42" i="51"/>
  <c r="E41" i="51"/>
  <c r="E42" i="47"/>
  <c r="E42" i="40"/>
  <c r="F41" i="26"/>
  <c r="E42" i="26"/>
  <c r="E41" i="26"/>
  <c r="E42" i="20"/>
  <c r="E41" i="15"/>
  <c r="E42" i="15"/>
  <c r="F41" i="15"/>
  <c r="E42" i="10"/>
  <c r="E42" i="4"/>
  <c r="E42" i="34"/>
  <c r="O16" i="184"/>
  <c r="O25" i="184"/>
  <c r="O10" i="4"/>
  <c r="O13" i="4"/>
  <c r="O31" i="181"/>
  <c r="O16" i="64"/>
  <c r="O34" i="109"/>
  <c r="O40" i="114"/>
  <c r="O10" i="57"/>
  <c r="O13" i="57"/>
  <c r="O34" i="140"/>
  <c r="O25" i="140"/>
  <c r="O28" i="140"/>
  <c r="C19" i="117"/>
  <c r="O31" i="64"/>
  <c r="C40" i="208"/>
  <c r="B40" i="208"/>
  <c r="B25" i="207"/>
  <c r="C25" i="207"/>
  <c r="L34" i="206"/>
  <c r="M34" i="206"/>
  <c r="C31" i="207"/>
  <c r="B31" i="207"/>
  <c r="F30" i="206"/>
  <c r="E30" i="206"/>
  <c r="N28" i="206"/>
  <c r="O28" i="206" s="1"/>
  <c r="C34" i="205"/>
  <c r="B34" i="205"/>
  <c r="C22" i="205"/>
  <c r="B22" i="205"/>
  <c r="M25" i="206"/>
  <c r="L25" i="206"/>
  <c r="E31" i="206"/>
  <c r="B31" i="204"/>
  <c r="C31" i="204"/>
  <c r="B22" i="204"/>
  <c r="C22" i="204"/>
  <c r="N16" i="206"/>
  <c r="A10" i="206"/>
  <c r="C34" i="203"/>
  <c r="B34" i="203"/>
  <c r="C22" i="203"/>
  <c r="B22" i="203"/>
  <c r="L19" i="206"/>
  <c r="L10" i="206"/>
  <c r="C34" i="204"/>
  <c r="C37" i="202"/>
  <c r="B37" i="202"/>
  <c r="C31" i="202"/>
  <c r="B31" i="202"/>
  <c r="C25" i="202"/>
  <c r="B25" i="202"/>
  <c r="A13" i="200"/>
  <c r="E11" i="200"/>
  <c r="C19" i="200"/>
  <c r="B19" i="200"/>
  <c r="M34" i="200"/>
  <c r="L34" i="200"/>
  <c r="F31" i="200"/>
  <c r="E31" i="200"/>
  <c r="C40" i="199"/>
  <c r="B40" i="199"/>
  <c r="C28" i="199"/>
  <c r="B28" i="199"/>
  <c r="F23" i="200"/>
  <c r="L10" i="200"/>
  <c r="B40" i="197"/>
  <c r="C40" i="197"/>
  <c r="B28" i="197"/>
  <c r="C28" i="197"/>
  <c r="C31" i="196"/>
  <c r="B31" i="196"/>
  <c r="C19" i="196"/>
  <c r="B19" i="196"/>
  <c r="C31" i="195"/>
  <c r="B31" i="195"/>
  <c r="C19" i="195"/>
  <c r="B19" i="195"/>
  <c r="B37" i="189"/>
  <c r="C37" i="189"/>
  <c r="B25" i="189"/>
  <c r="C25" i="189"/>
  <c r="C22" i="198"/>
  <c r="B13" i="198"/>
  <c r="C40" i="193"/>
  <c r="B40" i="193"/>
  <c r="C28" i="193"/>
  <c r="B28" i="193"/>
  <c r="C28" i="192"/>
  <c r="B28" i="192"/>
  <c r="C22" i="191"/>
  <c r="B22" i="191"/>
  <c r="B31" i="185"/>
  <c r="C31" i="185"/>
  <c r="B19" i="185"/>
  <c r="C19" i="185"/>
  <c r="C25" i="188"/>
  <c r="B25" i="188"/>
  <c r="C22" i="187"/>
  <c r="B22" i="187"/>
  <c r="C37" i="193"/>
  <c r="B37" i="193"/>
  <c r="L34" i="184"/>
  <c r="M34" i="184"/>
  <c r="E14" i="184"/>
  <c r="A16" i="184"/>
  <c r="E15" i="184"/>
  <c r="B34" i="183"/>
  <c r="C34" i="183"/>
  <c r="B22" i="183"/>
  <c r="C22" i="183"/>
  <c r="B34" i="177"/>
  <c r="C34" i="177"/>
  <c r="L40" i="184"/>
  <c r="M40" i="184"/>
  <c r="F26" i="184"/>
  <c r="E26" i="184"/>
  <c r="A28" i="184"/>
  <c r="E7" i="184"/>
  <c r="F19" i="184"/>
  <c r="C37" i="182"/>
  <c r="B37" i="182"/>
  <c r="C25" i="182"/>
  <c r="B25" i="182"/>
  <c r="F31" i="181"/>
  <c r="E31" i="181"/>
  <c r="C37" i="180"/>
  <c r="B37" i="180"/>
  <c r="C25" i="180"/>
  <c r="B25" i="180"/>
  <c r="C31" i="193"/>
  <c r="B31" i="193"/>
  <c r="C37" i="191"/>
  <c r="B37" i="191"/>
  <c r="M25" i="184"/>
  <c r="L25" i="184"/>
  <c r="B34" i="181"/>
  <c r="C37" i="179"/>
  <c r="B37" i="179"/>
  <c r="C31" i="179"/>
  <c r="B31" i="179"/>
  <c r="C25" i="179"/>
  <c r="B25" i="179"/>
  <c r="L37" i="184"/>
  <c r="A31" i="184"/>
  <c r="A16" i="181"/>
  <c r="F18" i="181"/>
  <c r="B25" i="177"/>
  <c r="C25" i="177"/>
  <c r="B37" i="173"/>
  <c r="C37" i="173"/>
  <c r="B31" i="169"/>
  <c r="C31" i="169"/>
  <c r="B19" i="169"/>
  <c r="C19" i="169"/>
  <c r="E7" i="181"/>
  <c r="C22" i="178"/>
  <c r="C40" i="176"/>
  <c r="B40" i="176"/>
  <c r="C28" i="176"/>
  <c r="B28" i="176"/>
  <c r="C37" i="172"/>
  <c r="B37" i="172"/>
  <c r="C25" i="172"/>
  <c r="B25" i="172"/>
  <c r="C31" i="168"/>
  <c r="B31" i="168"/>
  <c r="C31" i="175"/>
  <c r="B31" i="175"/>
  <c r="C19" i="175"/>
  <c r="B19" i="175"/>
  <c r="B19" i="173"/>
  <c r="C28" i="171"/>
  <c r="B28" i="171"/>
  <c r="B19" i="167"/>
  <c r="C19" i="167"/>
  <c r="B31" i="163"/>
  <c r="C31" i="163"/>
  <c r="B19" i="163"/>
  <c r="C19" i="163"/>
  <c r="C28" i="168"/>
  <c r="B28" i="168"/>
  <c r="C34" i="166"/>
  <c r="B34" i="166"/>
  <c r="C22" i="166"/>
  <c r="B22" i="166"/>
  <c r="C31" i="162"/>
  <c r="B31" i="162"/>
  <c r="C19" i="162"/>
  <c r="B19" i="162"/>
  <c r="C31" i="171"/>
  <c r="B31" i="171"/>
  <c r="C28" i="161"/>
  <c r="B28" i="161"/>
  <c r="B16" i="160"/>
  <c r="B19" i="160"/>
  <c r="B34" i="158"/>
  <c r="C34" i="158"/>
  <c r="B22" i="158"/>
  <c r="C22" i="158"/>
  <c r="B37" i="156"/>
  <c r="C37" i="156"/>
  <c r="B25" i="156"/>
  <c r="C25" i="156"/>
  <c r="B37" i="152"/>
  <c r="C37" i="152"/>
  <c r="B25" i="152"/>
  <c r="C25" i="152"/>
  <c r="B28" i="148"/>
  <c r="B37" i="146"/>
  <c r="C37" i="146"/>
  <c r="B31" i="146"/>
  <c r="C31" i="146"/>
  <c r="B19" i="146"/>
  <c r="C19" i="146"/>
  <c r="O13" i="174"/>
  <c r="C25" i="171"/>
  <c r="B25" i="171"/>
  <c r="C37" i="165"/>
  <c r="B37" i="165"/>
  <c r="C37" i="161"/>
  <c r="B37" i="161"/>
  <c r="C25" i="161"/>
  <c r="B25" i="161"/>
  <c r="A13" i="157"/>
  <c r="B13" i="157" s="1"/>
  <c r="E11" i="157"/>
  <c r="F23" i="157"/>
  <c r="C40" i="155"/>
  <c r="B40" i="155"/>
  <c r="C28" i="155"/>
  <c r="B28" i="155"/>
  <c r="C31" i="151"/>
  <c r="B31" i="151"/>
  <c r="C19" i="151"/>
  <c r="B19" i="151"/>
  <c r="C40" i="145"/>
  <c r="B40" i="145"/>
  <c r="C28" i="145"/>
  <c r="B28" i="145"/>
  <c r="O13" i="159"/>
  <c r="F38" i="157"/>
  <c r="E38" i="157"/>
  <c r="A40" i="157"/>
  <c r="C52" i="157" s="1"/>
  <c r="E39" i="157"/>
  <c r="E14" i="157"/>
  <c r="A16" i="157"/>
  <c r="C34" i="150"/>
  <c r="B34" i="150"/>
  <c r="C22" i="150"/>
  <c r="B22" i="150"/>
  <c r="B28" i="141"/>
  <c r="C28" i="141"/>
  <c r="E10" i="140"/>
  <c r="F22" i="140"/>
  <c r="B34" i="139"/>
  <c r="C34" i="139"/>
  <c r="B22" i="139"/>
  <c r="C22" i="139"/>
  <c r="L34" i="157"/>
  <c r="M34" i="157"/>
  <c r="F40" i="148"/>
  <c r="E40" i="148"/>
  <c r="C31" i="148"/>
  <c r="B31" i="148"/>
  <c r="C34" i="142"/>
  <c r="B34" i="142"/>
  <c r="C19" i="138"/>
  <c r="B19" i="138"/>
  <c r="C28" i="159"/>
  <c r="F30" i="157"/>
  <c r="E30" i="157"/>
  <c r="N28" i="157"/>
  <c r="F20" i="157"/>
  <c r="E20" i="157"/>
  <c r="A22" i="157"/>
  <c r="E21" i="157"/>
  <c r="E16" i="157"/>
  <c r="E17" i="157"/>
  <c r="E6" i="157"/>
  <c r="A7" i="157"/>
  <c r="C34" i="154"/>
  <c r="B34" i="154"/>
  <c r="C22" i="154"/>
  <c r="B22" i="154"/>
  <c r="O13" i="153"/>
  <c r="C37" i="150"/>
  <c r="B37" i="150"/>
  <c r="C25" i="150"/>
  <c r="B25" i="150"/>
  <c r="A7" i="148"/>
  <c r="C19" i="148" s="1"/>
  <c r="C28" i="144"/>
  <c r="C28" i="143"/>
  <c r="B28" i="143"/>
  <c r="C22" i="143"/>
  <c r="B22" i="143"/>
  <c r="M34" i="140"/>
  <c r="L34" i="140"/>
  <c r="M22" i="140"/>
  <c r="L22" i="140"/>
  <c r="C25" i="137"/>
  <c r="B25" i="137"/>
  <c r="E28" i="140"/>
  <c r="O13" i="140"/>
  <c r="L31" i="135"/>
  <c r="M31" i="135"/>
  <c r="B31" i="129"/>
  <c r="C31" i="129"/>
  <c r="B19" i="129"/>
  <c r="C19" i="129"/>
  <c r="B34" i="127"/>
  <c r="C34" i="127"/>
  <c r="B22" i="127"/>
  <c r="C22" i="127"/>
  <c r="B31" i="121"/>
  <c r="C31" i="121"/>
  <c r="B19" i="121"/>
  <c r="C19" i="121"/>
  <c r="B37" i="119"/>
  <c r="C37" i="119"/>
  <c r="B25" i="119"/>
  <c r="C25" i="119"/>
  <c r="A16" i="140"/>
  <c r="C34" i="126"/>
  <c r="B34" i="126"/>
  <c r="C22" i="126"/>
  <c r="B22" i="126"/>
  <c r="M34" i="135"/>
  <c r="L34" i="135"/>
  <c r="E14" i="135"/>
  <c r="N34" i="128"/>
  <c r="O34" i="128" s="1"/>
  <c r="C37" i="125"/>
  <c r="B37" i="125"/>
  <c r="C25" i="125"/>
  <c r="B25" i="125"/>
  <c r="F27" i="124"/>
  <c r="E27" i="124"/>
  <c r="F23" i="124"/>
  <c r="E23" i="124"/>
  <c r="A25" i="124"/>
  <c r="E24" i="124"/>
  <c r="E8" i="124"/>
  <c r="E9" i="124"/>
  <c r="A10" i="124"/>
  <c r="C28" i="123"/>
  <c r="B28" i="123"/>
  <c r="F30" i="120"/>
  <c r="E30" i="120"/>
  <c r="F24" i="120"/>
  <c r="E24" i="120"/>
  <c r="F20" i="120"/>
  <c r="E20" i="120"/>
  <c r="A22" i="120"/>
  <c r="E21" i="120"/>
  <c r="F17" i="135"/>
  <c r="E17" i="135"/>
  <c r="A19" i="135"/>
  <c r="E18" i="135"/>
  <c r="C37" i="134"/>
  <c r="B37" i="134"/>
  <c r="C25" i="134"/>
  <c r="B25" i="134"/>
  <c r="F40" i="131"/>
  <c r="E40" i="131"/>
  <c r="E10" i="131"/>
  <c r="A37" i="128"/>
  <c r="C49" i="128" s="1"/>
  <c r="E22" i="124"/>
  <c r="F21" i="124"/>
  <c r="E21" i="124"/>
  <c r="N19" i="124"/>
  <c r="O19" i="124" s="1"/>
  <c r="E10" i="124"/>
  <c r="F22" i="124"/>
  <c r="E11" i="124"/>
  <c r="A31" i="120"/>
  <c r="F18" i="120"/>
  <c r="E18" i="120"/>
  <c r="B37" i="118"/>
  <c r="C37" i="118"/>
  <c r="B31" i="118"/>
  <c r="C31" i="118"/>
  <c r="B25" i="118"/>
  <c r="C25" i="118"/>
  <c r="B40" i="116"/>
  <c r="C40" i="116"/>
  <c r="B28" i="116"/>
  <c r="C28" i="116"/>
  <c r="B37" i="106"/>
  <c r="C37" i="106"/>
  <c r="B25" i="106"/>
  <c r="C25" i="106"/>
  <c r="F33" i="135"/>
  <c r="E33" i="135"/>
  <c r="E16" i="135"/>
  <c r="M34" i="131"/>
  <c r="L34" i="131"/>
  <c r="N10" i="131"/>
  <c r="O10" i="131" s="1"/>
  <c r="F24" i="128"/>
  <c r="E24" i="128"/>
  <c r="F20" i="128"/>
  <c r="E20" i="128"/>
  <c r="A22" i="128"/>
  <c r="E21" i="128"/>
  <c r="E13" i="128"/>
  <c r="L37" i="124"/>
  <c r="M37" i="124"/>
  <c r="C37" i="123"/>
  <c r="B37" i="123"/>
  <c r="C25" i="123"/>
  <c r="B25" i="123"/>
  <c r="B19" i="122"/>
  <c r="N40" i="120"/>
  <c r="O43" i="120" s="1"/>
  <c r="F30" i="117"/>
  <c r="E30" i="117"/>
  <c r="F26" i="117"/>
  <c r="E26" i="117"/>
  <c r="A28" i="117"/>
  <c r="E27" i="117"/>
  <c r="C34" i="115"/>
  <c r="B34" i="115"/>
  <c r="C22" i="115"/>
  <c r="B22" i="115"/>
  <c r="C40" i="113"/>
  <c r="B40" i="113"/>
  <c r="C28" i="113"/>
  <c r="B28" i="113"/>
  <c r="B34" i="105"/>
  <c r="L25" i="140"/>
  <c r="O25" i="135"/>
  <c r="C34" i="134"/>
  <c r="B34" i="134"/>
  <c r="C22" i="134"/>
  <c r="B22" i="134"/>
  <c r="M28" i="131"/>
  <c r="L28" i="131"/>
  <c r="A25" i="128"/>
  <c r="F29" i="124"/>
  <c r="E29" i="124"/>
  <c r="A31" i="124"/>
  <c r="C43" i="124" s="1"/>
  <c r="E30" i="124"/>
  <c r="F36" i="120"/>
  <c r="E36" i="120"/>
  <c r="N34" i="120"/>
  <c r="C34" i="114"/>
  <c r="B34" i="114"/>
  <c r="C34" i="112"/>
  <c r="B34" i="112"/>
  <c r="C22" i="112"/>
  <c r="B22" i="112"/>
  <c r="E12" i="109"/>
  <c r="C34" i="108"/>
  <c r="B34" i="108"/>
  <c r="C22" i="108"/>
  <c r="B22" i="108"/>
  <c r="M28" i="105"/>
  <c r="L28" i="105"/>
  <c r="M22" i="105"/>
  <c r="L22" i="105"/>
  <c r="M25" i="120"/>
  <c r="A13" i="117"/>
  <c r="B13" i="117" s="1"/>
  <c r="L13" i="114"/>
  <c r="B37" i="104"/>
  <c r="C37" i="104"/>
  <c r="B25" i="104"/>
  <c r="C25" i="104"/>
  <c r="B34" i="100"/>
  <c r="C34" i="100"/>
  <c r="B22" i="100"/>
  <c r="C22" i="100"/>
  <c r="B40" i="92"/>
  <c r="C40" i="92"/>
  <c r="B28" i="92"/>
  <c r="C28" i="92"/>
  <c r="B40" i="82"/>
  <c r="C40" i="82"/>
  <c r="B28" i="82"/>
  <c r="C28" i="82"/>
  <c r="B31" i="77"/>
  <c r="C31" i="77"/>
  <c r="B19" i="77"/>
  <c r="C19" i="77"/>
  <c r="B31" i="72"/>
  <c r="C31" i="72"/>
  <c r="B19" i="72"/>
  <c r="C19" i="72"/>
  <c r="F24" i="114"/>
  <c r="A13" i="114"/>
  <c r="C25" i="114" s="1"/>
  <c r="M25" i="109"/>
  <c r="C40" i="103"/>
  <c r="B40" i="103"/>
  <c r="C28" i="103"/>
  <c r="B28" i="103"/>
  <c r="C31" i="99"/>
  <c r="B31" i="99"/>
  <c r="C19" i="99"/>
  <c r="B19" i="99"/>
  <c r="C34" i="91"/>
  <c r="B34" i="91"/>
  <c r="C22" i="91"/>
  <c r="B22" i="91"/>
  <c r="C31" i="89"/>
  <c r="B31" i="89"/>
  <c r="C19" i="89"/>
  <c r="B19" i="89"/>
  <c r="C31" i="81"/>
  <c r="B31" i="81"/>
  <c r="B13" i="81"/>
  <c r="C31" i="80"/>
  <c r="B31" i="80"/>
  <c r="C19" i="80"/>
  <c r="B19" i="80"/>
  <c r="C37" i="76"/>
  <c r="B37" i="76"/>
  <c r="C25" i="76"/>
  <c r="B25" i="76"/>
  <c r="C34" i="75"/>
  <c r="B34" i="75"/>
  <c r="C22" i="75"/>
  <c r="B22" i="75"/>
  <c r="C40" i="71"/>
  <c r="B40" i="71"/>
  <c r="F37" i="102"/>
  <c r="E37" i="102"/>
  <c r="L25" i="97"/>
  <c r="M25" i="97"/>
  <c r="C40" i="96"/>
  <c r="B40" i="96"/>
  <c r="C37" i="94"/>
  <c r="M22" i="94"/>
  <c r="L22" i="94"/>
  <c r="C40" i="88"/>
  <c r="B40" i="88"/>
  <c r="C28" i="79"/>
  <c r="B28" i="79"/>
  <c r="E7" i="47"/>
  <c r="A7" i="47"/>
  <c r="E38" i="102"/>
  <c r="F31" i="102"/>
  <c r="E31" i="102"/>
  <c r="E18" i="101"/>
  <c r="C28" i="98"/>
  <c r="B28" i="98"/>
  <c r="F17" i="97"/>
  <c r="E17" i="97"/>
  <c r="A19" i="97"/>
  <c r="E18" i="97"/>
  <c r="M40" i="94"/>
  <c r="L40" i="94"/>
  <c r="M25" i="90"/>
  <c r="L25" i="90"/>
  <c r="J6" i="85"/>
  <c r="D6" i="85"/>
  <c r="D40" i="85"/>
  <c r="F52" i="85" s="1"/>
  <c r="K40" i="85"/>
  <c r="M52" i="85" s="1"/>
  <c r="C31" i="74"/>
  <c r="B31" i="74"/>
  <c r="C19" i="74"/>
  <c r="B19" i="74"/>
  <c r="B22" i="70"/>
  <c r="B31" i="65"/>
  <c r="C31" i="65"/>
  <c r="B19" i="65"/>
  <c r="C19" i="65"/>
  <c r="E14" i="64"/>
  <c r="A16" i="64"/>
  <c r="E15" i="64"/>
  <c r="B34" i="63"/>
  <c r="C34" i="63"/>
  <c r="B22" i="63"/>
  <c r="C22" i="63"/>
  <c r="E10" i="57"/>
  <c r="F22" i="57"/>
  <c r="E11" i="57"/>
  <c r="B37" i="54"/>
  <c r="B28" i="53"/>
  <c r="C28" i="53"/>
  <c r="B22" i="52"/>
  <c r="C22" i="52"/>
  <c r="E8" i="105"/>
  <c r="D25" i="101"/>
  <c r="E26" i="101" s="1"/>
  <c r="K25" i="101"/>
  <c r="E12" i="101"/>
  <c r="M40" i="97"/>
  <c r="L40" i="97"/>
  <c r="L37" i="97"/>
  <c r="M37" i="97"/>
  <c r="M19" i="90"/>
  <c r="L19" i="90"/>
  <c r="M34" i="86"/>
  <c r="L34" i="86"/>
  <c r="F19" i="86"/>
  <c r="F33" i="85"/>
  <c r="F17" i="85"/>
  <c r="E17" i="85"/>
  <c r="C31" i="79"/>
  <c r="B31" i="79"/>
  <c r="C19" i="79"/>
  <c r="B19" i="79"/>
  <c r="M37" i="70"/>
  <c r="L37" i="70"/>
  <c r="M31" i="70"/>
  <c r="L31" i="70"/>
  <c r="M25" i="70"/>
  <c r="L25" i="70"/>
  <c r="F40" i="67"/>
  <c r="E40" i="67"/>
  <c r="F38" i="64"/>
  <c r="E38" i="64"/>
  <c r="A40" i="64"/>
  <c r="C52" i="64" s="1"/>
  <c r="E39" i="64"/>
  <c r="F24" i="64"/>
  <c r="E24" i="64"/>
  <c r="F20" i="64"/>
  <c r="E20" i="64"/>
  <c r="A22" i="64"/>
  <c r="E21" i="64"/>
  <c r="C37" i="62"/>
  <c r="B37" i="62"/>
  <c r="C25" i="62"/>
  <c r="B25" i="62"/>
  <c r="C34" i="61"/>
  <c r="B34" i="61"/>
  <c r="C22" i="61"/>
  <c r="B22" i="61"/>
  <c r="C31" i="60"/>
  <c r="B31" i="60"/>
  <c r="C19" i="60"/>
  <c r="B19" i="60"/>
  <c r="C40" i="59"/>
  <c r="B40" i="59"/>
  <c r="C28" i="59"/>
  <c r="B28" i="59"/>
  <c r="F41" i="57"/>
  <c r="E41" i="57"/>
  <c r="E22" i="57"/>
  <c r="F21" i="57"/>
  <c r="E21" i="57"/>
  <c r="F17" i="57"/>
  <c r="E17" i="57"/>
  <c r="A19" i="57"/>
  <c r="E18" i="57"/>
  <c r="C25" i="56"/>
  <c r="B25" i="56"/>
  <c r="C28" i="55"/>
  <c r="B28" i="55"/>
  <c r="F37" i="54"/>
  <c r="E37" i="54"/>
  <c r="C31" i="49"/>
  <c r="B31" i="49"/>
  <c r="C19" i="49"/>
  <c r="B19" i="49"/>
  <c r="C34" i="43"/>
  <c r="B34" i="43"/>
  <c r="A31" i="117"/>
  <c r="E13" i="117"/>
  <c r="F21" i="105"/>
  <c r="F19" i="102"/>
  <c r="E19" i="102"/>
  <c r="F18" i="102"/>
  <c r="F30" i="101"/>
  <c r="E30" i="101"/>
  <c r="N22" i="101"/>
  <c r="F33" i="97"/>
  <c r="E33" i="97"/>
  <c r="N31" i="97"/>
  <c r="O31" i="97" s="1"/>
  <c r="B13" i="91"/>
  <c r="M37" i="90"/>
  <c r="L37" i="90"/>
  <c r="F28" i="86"/>
  <c r="E28" i="86"/>
  <c r="J9" i="85"/>
  <c r="D9" i="85"/>
  <c r="E9" i="85" s="1"/>
  <c r="B16" i="82"/>
  <c r="B19" i="70"/>
  <c r="C40" i="69"/>
  <c r="B40" i="69"/>
  <c r="C34" i="69"/>
  <c r="B34" i="69"/>
  <c r="C28" i="69"/>
  <c r="B28" i="69"/>
  <c r="C22" i="69"/>
  <c r="B22" i="69"/>
  <c r="C19" i="58"/>
  <c r="B19" i="58"/>
  <c r="M22" i="57"/>
  <c r="L22" i="57"/>
  <c r="M22" i="97"/>
  <c r="F21" i="70"/>
  <c r="E13" i="64"/>
  <c r="B31" i="55"/>
  <c r="L34" i="51"/>
  <c r="M34" i="51"/>
  <c r="E25" i="64"/>
  <c r="A13" i="64"/>
  <c r="F19" i="54"/>
  <c r="E19" i="54"/>
  <c r="F26" i="51"/>
  <c r="E26" i="51"/>
  <c r="A28" i="51"/>
  <c r="E27" i="51"/>
  <c r="O16" i="49"/>
  <c r="O19" i="49"/>
  <c r="L19" i="40"/>
  <c r="M19" i="40"/>
  <c r="B40" i="31"/>
  <c r="C40" i="31"/>
  <c r="B28" i="31"/>
  <c r="C28" i="31"/>
  <c r="B37" i="27"/>
  <c r="C37" i="27"/>
  <c r="B25" i="27"/>
  <c r="C25" i="27"/>
  <c r="B25" i="25"/>
  <c r="C25" i="25"/>
  <c r="B25" i="23"/>
  <c r="C25" i="23"/>
  <c r="B34" i="21"/>
  <c r="C34" i="21"/>
  <c r="B37" i="17"/>
  <c r="C37" i="17"/>
  <c r="B25" i="17"/>
  <c r="C25" i="17"/>
  <c r="B34" i="13"/>
  <c r="C34" i="13"/>
  <c r="O25" i="70"/>
  <c r="N16" i="54"/>
  <c r="O16" i="54" s="1"/>
  <c r="F24" i="51"/>
  <c r="E24" i="51"/>
  <c r="N22" i="51"/>
  <c r="O22" i="51" s="1"/>
  <c r="B28" i="50"/>
  <c r="C28" i="50"/>
  <c r="B40" i="48"/>
  <c r="C40" i="48"/>
  <c r="B22" i="48"/>
  <c r="C22" i="48"/>
  <c r="B40" i="46"/>
  <c r="C40" i="46"/>
  <c r="B22" i="46"/>
  <c r="C22" i="46"/>
  <c r="C22" i="45"/>
  <c r="B22" i="45"/>
  <c r="B25" i="45"/>
  <c r="B28" i="44"/>
  <c r="C28" i="44"/>
  <c r="C31" i="42"/>
  <c r="B31" i="42"/>
  <c r="C19" i="42"/>
  <c r="B19" i="42"/>
  <c r="C31" i="36"/>
  <c r="B31" i="36"/>
  <c r="C19" i="36"/>
  <c r="B19" i="36"/>
  <c r="C40" i="24"/>
  <c r="B40" i="24"/>
  <c r="C28" i="24"/>
  <c r="B28" i="24"/>
  <c r="C34" i="16"/>
  <c r="B34" i="16"/>
  <c r="C22" i="16"/>
  <c r="B22" i="16"/>
  <c r="A16" i="15"/>
  <c r="E14" i="15"/>
  <c r="C31" i="12"/>
  <c r="B31" i="12"/>
  <c r="M40" i="40"/>
  <c r="L40" i="40"/>
  <c r="F21" i="40"/>
  <c r="E21" i="40"/>
  <c r="F19" i="40"/>
  <c r="C19" i="39"/>
  <c r="B19" i="39"/>
  <c r="F17" i="34"/>
  <c r="E17" i="34"/>
  <c r="A19" i="34"/>
  <c r="E18" i="34"/>
  <c r="L34" i="26"/>
  <c r="M34" i="26"/>
  <c r="F21" i="26"/>
  <c r="E16" i="26"/>
  <c r="E17" i="26"/>
  <c r="B37" i="21"/>
  <c r="B31" i="21"/>
  <c r="C31" i="21"/>
  <c r="C25" i="21"/>
  <c r="B25" i="21"/>
  <c r="M34" i="20"/>
  <c r="L34" i="20"/>
  <c r="D27" i="14"/>
  <c r="F23" i="20"/>
  <c r="E23" i="20"/>
  <c r="A25" i="20"/>
  <c r="E24" i="20"/>
  <c r="E14" i="20"/>
  <c r="C40" i="19"/>
  <c r="B40" i="19"/>
  <c r="M31" i="15"/>
  <c r="L31" i="15"/>
  <c r="K28" i="14"/>
  <c r="F35" i="20"/>
  <c r="E35" i="20"/>
  <c r="A37" i="20"/>
  <c r="C49" i="20" s="1"/>
  <c r="E36" i="20"/>
  <c r="C34" i="6"/>
  <c r="B34" i="6"/>
  <c r="C19" i="6"/>
  <c r="B19" i="6"/>
  <c r="F38" i="26"/>
  <c r="E38" i="26"/>
  <c r="A40" i="26"/>
  <c r="C52" i="26" s="1"/>
  <c r="E39" i="26"/>
  <c r="N16" i="26"/>
  <c r="L31" i="20"/>
  <c r="M31" i="20"/>
  <c r="F37" i="15"/>
  <c r="E37" i="15"/>
  <c r="J6" i="14"/>
  <c r="D6" i="14"/>
  <c r="E6" i="14" s="1"/>
  <c r="C22" i="5"/>
  <c r="B22" i="5"/>
  <c r="E16" i="47"/>
  <c r="C19" i="41"/>
  <c r="B19" i="41"/>
  <c r="C40" i="35"/>
  <c r="B40" i="35"/>
  <c r="F19" i="34"/>
  <c r="A7" i="34"/>
  <c r="B13" i="25"/>
  <c r="B16" i="24"/>
  <c r="F41" i="20"/>
  <c r="E41" i="20"/>
  <c r="F21" i="20"/>
  <c r="E21" i="20"/>
  <c r="L19" i="20"/>
  <c r="M19" i="20"/>
  <c r="E8" i="20"/>
  <c r="E9" i="20"/>
  <c r="A10" i="20"/>
  <c r="B40" i="17"/>
  <c r="M25" i="15"/>
  <c r="L25" i="15"/>
  <c r="A7" i="15"/>
  <c r="C19" i="15" s="1"/>
  <c r="N28" i="14"/>
  <c r="E22" i="10"/>
  <c r="F22" i="10"/>
  <c r="E34" i="4"/>
  <c r="F34" i="4"/>
  <c r="F25" i="4"/>
  <c r="F19" i="4"/>
  <c r="E8" i="4"/>
  <c r="A10" i="4"/>
  <c r="F20" i="4"/>
  <c r="F20" i="26"/>
  <c r="E20" i="26"/>
  <c r="A22" i="26"/>
  <c r="B25" i="26" s="1"/>
  <c r="E21" i="26"/>
  <c r="N7" i="26"/>
  <c r="O10" i="26" s="1"/>
  <c r="F39" i="20"/>
  <c r="E39" i="20"/>
  <c r="D19" i="14"/>
  <c r="K19" i="14"/>
  <c r="L22" i="14" s="1"/>
  <c r="C25" i="12"/>
  <c r="B25" i="12"/>
  <c r="F33" i="10"/>
  <c r="E33" i="10"/>
  <c r="F21" i="10"/>
  <c r="E21" i="10"/>
  <c r="C25" i="28"/>
  <c r="D33" i="14"/>
  <c r="F45" i="14" s="1"/>
  <c r="B13" i="16"/>
  <c r="B37" i="11"/>
  <c r="C37" i="11"/>
  <c r="L13" i="47"/>
  <c r="O31" i="42"/>
  <c r="O28" i="42"/>
  <c r="C34" i="41"/>
  <c r="B34" i="41"/>
  <c r="F17" i="40"/>
  <c r="E17" i="40"/>
  <c r="A19" i="40"/>
  <c r="N10" i="40"/>
  <c r="N31" i="34"/>
  <c r="O31" i="34" s="1"/>
  <c r="E31" i="26"/>
  <c r="F19" i="20"/>
  <c r="F23" i="10"/>
  <c r="E24" i="10"/>
  <c r="E23" i="10"/>
  <c r="A25" i="10"/>
  <c r="L34" i="70"/>
  <c r="A10" i="67"/>
  <c r="E16" i="51"/>
  <c r="E17" i="51"/>
  <c r="L19" i="47"/>
  <c r="F23" i="40"/>
  <c r="E23" i="40"/>
  <c r="A25" i="40"/>
  <c r="B28" i="40" s="1"/>
  <c r="L13" i="40"/>
  <c r="C40" i="39"/>
  <c r="B40" i="39"/>
  <c r="C37" i="39"/>
  <c r="B37" i="39"/>
  <c r="C34" i="39"/>
  <c r="B34" i="39"/>
  <c r="B16" i="37"/>
  <c r="B19" i="31"/>
  <c r="M25" i="26"/>
  <c r="E12" i="14"/>
  <c r="O22" i="42"/>
  <c r="O13" i="10"/>
  <c r="B28" i="21"/>
  <c r="B16" i="7"/>
  <c r="E35" i="4"/>
  <c r="B25" i="4"/>
  <c r="C28" i="208"/>
  <c r="B28" i="208"/>
  <c r="C37" i="208"/>
  <c r="B37" i="208"/>
  <c r="C25" i="208"/>
  <c r="B25" i="208"/>
  <c r="L40" i="206"/>
  <c r="M40" i="206"/>
  <c r="F18" i="206"/>
  <c r="E18" i="206"/>
  <c r="F36" i="206"/>
  <c r="E36" i="206"/>
  <c r="F32" i="206"/>
  <c r="E32" i="206"/>
  <c r="A34" i="206"/>
  <c r="C46" i="206" s="1"/>
  <c r="E33" i="206"/>
  <c r="L37" i="206"/>
  <c r="A37" i="206"/>
  <c r="C49" i="206" s="1"/>
  <c r="C31" i="205"/>
  <c r="B31" i="205"/>
  <c r="C19" i="205"/>
  <c r="B19" i="205"/>
  <c r="F24" i="206"/>
  <c r="E24" i="206"/>
  <c r="B13" i="210"/>
  <c r="C37" i="204"/>
  <c r="B37" i="204"/>
  <c r="B25" i="204"/>
  <c r="C25" i="204"/>
  <c r="F20" i="206"/>
  <c r="E20" i="206"/>
  <c r="A22" i="206"/>
  <c r="E21" i="206"/>
  <c r="E7" i="206"/>
  <c r="C37" i="203"/>
  <c r="B37" i="203"/>
  <c r="C25" i="203"/>
  <c r="B25" i="203"/>
  <c r="A31" i="206"/>
  <c r="C43" i="206" s="1"/>
  <c r="C40" i="204"/>
  <c r="B40" i="204"/>
  <c r="C19" i="202"/>
  <c r="B19" i="202"/>
  <c r="C28" i="201"/>
  <c r="F40" i="200"/>
  <c r="E40" i="200"/>
  <c r="C31" i="200"/>
  <c r="O37" i="200"/>
  <c r="F25" i="200"/>
  <c r="E25" i="200"/>
  <c r="C31" i="199"/>
  <c r="B31" i="199"/>
  <c r="C19" i="199"/>
  <c r="B19" i="199"/>
  <c r="O22" i="200"/>
  <c r="B31" i="197"/>
  <c r="C31" i="197"/>
  <c r="B19" i="197"/>
  <c r="C19" i="197"/>
  <c r="B22" i="200"/>
  <c r="C34" i="196"/>
  <c r="B34" i="196"/>
  <c r="C22" i="196"/>
  <c r="B22" i="196"/>
  <c r="C34" i="195"/>
  <c r="B34" i="195"/>
  <c r="C22" i="195"/>
  <c r="B22" i="195"/>
  <c r="B40" i="189"/>
  <c r="C40" i="189"/>
  <c r="B28" i="189"/>
  <c r="C28" i="189"/>
  <c r="C19" i="194"/>
  <c r="B19" i="194"/>
  <c r="C25" i="194"/>
  <c r="B25" i="194"/>
  <c r="B22" i="194"/>
  <c r="C40" i="191"/>
  <c r="B40" i="191"/>
  <c r="O13" i="189"/>
  <c r="B34" i="185"/>
  <c r="C34" i="185"/>
  <c r="B22" i="185"/>
  <c r="C22" i="185"/>
  <c r="B16" i="190"/>
  <c r="B19" i="190"/>
  <c r="C34" i="188"/>
  <c r="B34" i="188"/>
  <c r="C22" i="188"/>
  <c r="B22" i="188"/>
  <c r="C40" i="187"/>
  <c r="B40" i="187"/>
  <c r="L28" i="184"/>
  <c r="M28" i="184"/>
  <c r="B37" i="183"/>
  <c r="C37" i="183"/>
  <c r="B25" i="183"/>
  <c r="C25" i="183"/>
  <c r="B31" i="181"/>
  <c r="B37" i="177"/>
  <c r="C37" i="177"/>
  <c r="C37" i="187"/>
  <c r="B37" i="187"/>
  <c r="C25" i="187"/>
  <c r="B25" i="187"/>
  <c r="F38" i="184"/>
  <c r="E38" i="184"/>
  <c r="A40" i="184"/>
  <c r="C52" i="184" s="1"/>
  <c r="E39" i="184"/>
  <c r="F32" i="184"/>
  <c r="E32" i="184"/>
  <c r="A34" i="184"/>
  <c r="C46" i="184" s="1"/>
  <c r="F24" i="184"/>
  <c r="E24" i="184"/>
  <c r="F20" i="184"/>
  <c r="E20" i="184"/>
  <c r="A22" i="184"/>
  <c r="E21" i="184"/>
  <c r="C40" i="182"/>
  <c r="B40" i="182"/>
  <c r="C28" i="182"/>
  <c r="B28" i="182"/>
  <c r="F37" i="181"/>
  <c r="E37" i="181"/>
  <c r="C40" i="180"/>
  <c r="B40" i="180"/>
  <c r="C28" i="180"/>
  <c r="B28" i="180"/>
  <c r="C37" i="194"/>
  <c r="O25" i="194"/>
  <c r="B10" i="189"/>
  <c r="C19" i="179"/>
  <c r="B19" i="179"/>
  <c r="M37" i="184"/>
  <c r="A10" i="184"/>
  <c r="B40" i="173"/>
  <c r="C40" i="173"/>
  <c r="B34" i="169"/>
  <c r="C34" i="169"/>
  <c r="B22" i="169"/>
  <c r="C22" i="169"/>
  <c r="A25" i="184"/>
  <c r="C37" i="176"/>
  <c r="B37" i="176"/>
  <c r="C25" i="176"/>
  <c r="B25" i="176"/>
  <c r="C34" i="172"/>
  <c r="B34" i="172"/>
  <c r="C22" i="172"/>
  <c r="B22" i="172"/>
  <c r="C40" i="168"/>
  <c r="B40" i="168"/>
  <c r="C22" i="168"/>
  <c r="B22" i="168"/>
  <c r="C34" i="171"/>
  <c r="B34" i="171"/>
  <c r="B40" i="167"/>
  <c r="C40" i="167"/>
  <c r="B34" i="167"/>
  <c r="C34" i="167"/>
  <c r="B28" i="167"/>
  <c r="C28" i="167"/>
  <c r="B22" i="167"/>
  <c r="C22" i="167"/>
  <c r="B34" i="163"/>
  <c r="C34" i="163"/>
  <c r="B22" i="163"/>
  <c r="C22" i="163"/>
  <c r="C31" i="166"/>
  <c r="B31" i="166"/>
  <c r="C19" i="166"/>
  <c r="B19" i="166"/>
  <c r="C40" i="162"/>
  <c r="B40" i="162"/>
  <c r="C28" i="162"/>
  <c r="B28" i="162"/>
  <c r="C28" i="173"/>
  <c r="C31" i="165"/>
  <c r="B31" i="165"/>
  <c r="C19" i="165"/>
  <c r="B19" i="165"/>
  <c r="C34" i="161"/>
  <c r="B34" i="161"/>
  <c r="A16" i="148"/>
  <c r="F26" i="148"/>
  <c r="E14" i="148"/>
  <c r="B37" i="158"/>
  <c r="C37" i="158"/>
  <c r="B25" i="158"/>
  <c r="C25" i="158"/>
  <c r="E25" i="157"/>
  <c r="F25" i="157"/>
  <c r="F37" i="157"/>
  <c r="B40" i="156"/>
  <c r="C40" i="156"/>
  <c r="B28" i="156"/>
  <c r="C28" i="156"/>
  <c r="B40" i="152"/>
  <c r="C40" i="152"/>
  <c r="B28" i="152"/>
  <c r="C28" i="152"/>
  <c r="B22" i="148"/>
  <c r="B40" i="146"/>
  <c r="C40" i="146"/>
  <c r="B22" i="146"/>
  <c r="C22" i="146"/>
  <c r="C22" i="175"/>
  <c r="B22" i="175"/>
  <c r="C37" i="171"/>
  <c r="B37" i="171"/>
  <c r="O28" i="168"/>
  <c r="C22" i="165"/>
  <c r="B22" i="165"/>
  <c r="C37" i="155"/>
  <c r="B37" i="155"/>
  <c r="C25" i="155"/>
  <c r="B25" i="155"/>
  <c r="C40" i="151"/>
  <c r="B40" i="151"/>
  <c r="C28" i="151"/>
  <c r="B28" i="151"/>
  <c r="M37" i="148"/>
  <c r="L37" i="148"/>
  <c r="C37" i="145"/>
  <c r="B37" i="145"/>
  <c r="C25" i="145"/>
  <c r="B25" i="145"/>
  <c r="M31" i="157"/>
  <c r="L31" i="157"/>
  <c r="E15" i="148"/>
  <c r="N40" i="157"/>
  <c r="O43" i="157" s="1"/>
  <c r="C37" i="154"/>
  <c r="B37" i="154"/>
  <c r="C25" i="154"/>
  <c r="B25" i="154"/>
  <c r="F28" i="148"/>
  <c r="E28" i="148"/>
  <c r="B19" i="147"/>
  <c r="B19" i="144"/>
  <c r="B34" i="143"/>
  <c r="C34" i="143"/>
  <c r="B19" i="141"/>
  <c r="C19" i="141"/>
  <c r="E8" i="140"/>
  <c r="A10" i="140"/>
  <c r="C22" i="140" s="1"/>
  <c r="B25" i="139"/>
  <c r="C25" i="139"/>
  <c r="B34" i="137"/>
  <c r="C34" i="137"/>
  <c r="F36" i="157"/>
  <c r="E36" i="157"/>
  <c r="F32" i="157"/>
  <c r="E32" i="157"/>
  <c r="A34" i="157"/>
  <c r="C46" i="157" s="1"/>
  <c r="E33" i="157"/>
  <c r="B16" i="149"/>
  <c r="B19" i="149"/>
  <c r="M34" i="148"/>
  <c r="L34" i="148"/>
  <c r="E29" i="148"/>
  <c r="F22" i="148"/>
  <c r="E22" i="148"/>
  <c r="E13" i="148"/>
  <c r="B36" i="140"/>
  <c r="F35" i="140"/>
  <c r="E35" i="140"/>
  <c r="C22" i="138"/>
  <c r="B22" i="138"/>
  <c r="C34" i="136"/>
  <c r="B34" i="136"/>
  <c r="A13" i="184"/>
  <c r="C25" i="159"/>
  <c r="L37" i="157"/>
  <c r="A37" i="157"/>
  <c r="C49" i="157" s="1"/>
  <c r="F24" i="157"/>
  <c r="E24" i="157"/>
  <c r="O22" i="157"/>
  <c r="C28" i="153"/>
  <c r="E41" i="148"/>
  <c r="L10" i="148"/>
  <c r="O13" i="147"/>
  <c r="C28" i="137"/>
  <c r="B28" i="137"/>
  <c r="O22" i="140"/>
  <c r="A13" i="135"/>
  <c r="E11" i="135"/>
  <c r="E22" i="140"/>
  <c r="L25" i="135"/>
  <c r="M25" i="135"/>
  <c r="B28" i="131"/>
  <c r="C28" i="131"/>
  <c r="B34" i="129"/>
  <c r="C34" i="129"/>
  <c r="B22" i="129"/>
  <c r="C22" i="129"/>
  <c r="B37" i="127"/>
  <c r="C37" i="127"/>
  <c r="B25" i="127"/>
  <c r="C25" i="127"/>
  <c r="B34" i="121"/>
  <c r="C34" i="121"/>
  <c r="B22" i="121"/>
  <c r="C22" i="121"/>
  <c r="B40" i="119"/>
  <c r="C40" i="119"/>
  <c r="B28" i="119"/>
  <c r="C28" i="119"/>
  <c r="O31" i="141"/>
  <c r="C31" i="126"/>
  <c r="B31" i="126"/>
  <c r="C19" i="126"/>
  <c r="B19" i="126"/>
  <c r="F29" i="135"/>
  <c r="E29" i="135"/>
  <c r="A31" i="135"/>
  <c r="E30" i="135"/>
  <c r="A16" i="135"/>
  <c r="B16" i="135" s="1"/>
  <c r="C37" i="131"/>
  <c r="M22" i="131"/>
  <c r="L22" i="131"/>
  <c r="M19" i="128"/>
  <c r="L19" i="128"/>
  <c r="N25" i="124"/>
  <c r="O25" i="124" s="1"/>
  <c r="C34" i="123"/>
  <c r="B34" i="123"/>
  <c r="N22" i="120"/>
  <c r="O19" i="135"/>
  <c r="E8" i="135"/>
  <c r="E9" i="135"/>
  <c r="A10" i="135"/>
  <c r="L28" i="128"/>
  <c r="M28" i="128"/>
  <c r="F41" i="124"/>
  <c r="E41" i="124"/>
  <c r="A28" i="124"/>
  <c r="A25" i="120"/>
  <c r="B19" i="118"/>
  <c r="C19" i="118"/>
  <c r="E16" i="117"/>
  <c r="E17" i="117"/>
  <c r="B31" i="116"/>
  <c r="C31" i="116"/>
  <c r="B19" i="116"/>
  <c r="C19" i="116"/>
  <c r="B40" i="106"/>
  <c r="C40" i="106"/>
  <c r="B28" i="106"/>
  <c r="C28" i="106"/>
  <c r="L28" i="135"/>
  <c r="F20" i="135"/>
  <c r="A7" i="135"/>
  <c r="O37" i="131"/>
  <c r="E13" i="131"/>
  <c r="E14" i="131"/>
  <c r="B16" i="130"/>
  <c r="B19" i="130"/>
  <c r="N22" i="128"/>
  <c r="O22" i="128" s="1"/>
  <c r="C34" i="125"/>
  <c r="B34" i="125"/>
  <c r="C22" i="125"/>
  <c r="B22" i="125"/>
  <c r="F39" i="124"/>
  <c r="E39" i="124"/>
  <c r="F35" i="124"/>
  <c r="E35" i="124"/>
  <c r="A37" i="124"/>
  <c r="C49" i="124" s="1"/>
  <c r="E36" i="124"/>
  <c r="A22" i="124"/>
  <c r="L13" i="124"/>
  <c r="E19" i="120"/>
  <c r="L10" i="120"/>
  <c r="F24" i="117"/>
  <c r="E24" i="117"/>
  <c r="F20" i="117"/>
  <c r="E20" i="117"/>
  <c r="A22" i="117"/>
  <c r="E21" i="117"/>
  <c r="C37" i="115"/>
  <c r="B37" i="115"/>
  <c r="C25" i="115"/>
  <c r="B25" i="115"/>
  <c r="C31" i="113"/>
  <c r="B31" i="113"/>
  <c r="C19" i="113"/>
  <c r="B19" i="113"/>
  <c r="C37" i="105"/>
  <c r="B37" i="105"/>
  <c r="C22" i="136"/>
  <c r="F21" i="135"/>
  <c r="E21" i="135"/>
  <c r="F19" i="135"/>
  <c r="A10" i="131"/>
  <c r="B10" i="131" s="1"/>
  <c r="L40" i="128"/>
  <c r="M40" i="128"/>
  <c r="M25" i="128"/>
  <c r="E16" i="128"/>
  <c r="E17" i="128"/>
  <c r="O16" i="125"/>
  <c r="F33" i="124"/>
  <c r="E33" i="124"/>
  <c r="N31" i="124"/>
  <c r="O31" i="124" s="1"/>
  <c r="F26" i="120"/>
  <c r="E26" i="120"/>
  <c r="A28" i="120"/>
  <c r="E27" i="120"/>
  <c r="M31" i="117"/>
  <c r="L31" i="117"/>
  <c r="M19" i="117"/>
  <c r="L19" i="117"/>
  <c r="B28" i="114"/>
  <c r="C37" i="112"/>
  <c r="B37" i="112"/>
  <c r="C25" i="112"/>
  <c r="B25" i="112"/>
  <c r="M22" i="109"/>
  <c r="L22" i="109"/>
  <c r="C37" i="108"/>
  <c r="B37" i="108"/>
  <c r="C25" i="108"/>
  <c r="B25" i="108"/>
  <c r="L31" i="128"/>
  <c r="A37" i="117"/>
  <c r="C49" i="117" s="1"/>
  <c r="M19" i="109"/>
  <c r="M40" i="105"/>
  <c r="A10" i="90"/>
  <c r="B13" i="90" s="1"/>
  <c r="E8" i="90"/>
  <c r="E31" i="117"/>
  <c r="B40" i="104"/>
  <c r="C40" i="104"/>
  <c r="B28" i="104"/>
  <c r="C28" i="104"/>
  <c r="B37" i="100"/>
  <c r="C37" i="100"/>
  <c r="B25" i="100"/>
  <c r="C25" i="100"/>
  <c r="B40" i="94"/>
  <c r="B31" i="92"/>
  <c r="C31" i="92"/>
  <c r="B19" i="92"/>
  <c r="C19" i="92"/>
  <c r="C31" i="90"/>
  <c r="B28" i="86"/>
  <c r="B31" i="82"/>
  <c r="C31" i="82"/>
  <c r="B19" i="82"/>
  <c r="C19" i="82"/>
  <c r="B34" i="77"/>
  <c r="C34" i="77"/>
  <c r="B22" i="77"/>
  <c r="C22" i="77"/>
  <c r="B34" i="72"/>
  <c r="C34" i="72"/>
  <c r="B22" i="72"/>
  <c r="C22" i="72"/>
  <c r="F28" i="117"/>
  <c r="O10" i="114"/>
  <c r="L25" i="109"/>
  <c r="L25" i="105"/>
  <c r="C37" i="103"/>
  <c r="B37" i="103"/>
  <c r="C25" i="103"/>
  <c r="B25" i="103"/>
  <c r="A16" i="102"/>
  <c r="E14" i="102"/>
  <c r="A13" i="101"/>
  <c r="C40" i="99"/>
  <c r="B40" i="99"/>
  <c r="C28" i="99"/>
  <c r="B28" i="99"/>
  <c r="C31" i="91"/>
  <c r="B31" i="91"/>
  <c r="C19" i="91"/>
  <c r="B19" i="91"/>
  <c r="C40" i="89"/>
  <c r="B40" i="89"/>
  <c r="C28" i="89"/>
  <c r="B28" i="89"/>
  <c r="C40" i="81"/>
  <c r="B40" i="81"/>
  <c r="C28" i="81"/>
  <c r="B28" i="81"/>
  <c r="C40" i="80"/>
  <c r="B40" i="80"/>
  <c r="C28" i="80"/>
  <c r="B28" i="80"/>
  <c r="C34" i="76"/>
  <c r="B34" i="76"/>
  <c r="C22" i="76"/>
  <c r="B22" i="76"/>
  <c r="C31" i="75"/>
  <c r="B31" i="75"/>
  <c r="C19" i="75"/>
  <c r="B19" i="75"/>
  <c r="C37" i="71"/>
  <c r="B37" i="71"/>
  <c r="N7" i="105"/>
  <c r="O10" i="105" s="1"/>
  <c r="F38" i="101"/>
  <c r="E39" i="101"/>
  <c r="M22" i="101"/>
  <c r="J14" i="101"/>
  <c r="D14" i="101"/>
  <c r="F26" i="101" s="1"/>
  <c r="F41" i="97"/>
  <c r="E41" i="97"/>
  <c r="F27" i="97"/>
  <c r="E27" i="97"/>
  <c r="F23" i="97"/>
  <c r="E23" i="97"/>
  <c r="A25" i="97"/>
  <c r="E24" i="97"/>
  <c r="E8" i="97"/>
  <c r="E9" i="97"/>
  <c r="A10" i="97"/>
  <c r="C28" i="96"/>
  <c r="B28" i="96"/>
  <c r="K31" i="85"/>
  <c r="N31" i="85"/>
  <c r="D31" i="85"/>
  <c r="F43" i="85" s="1"/>
  <c r="B22" i="90"/>
  <c r="C28" i="88"/>
  <c r="B28" i="88"/>
  <c r="M22" i="86"/>
  <c r="L22" i="86"/>
  <c r="B16" i="81"/>
  <c r="C34" i="79"/>
  <c r="B34" i="79"/>
  <c r="A7" i="51"/>
  <c r="C19" i="51" s="1"/>
  <c r="E6" i="51"/>
  <c r="E12" i="105"/>
  <c r="N34" i="101"/>
  <c r="C34" i="98"/>
  <c r="B34" i="98"/>
  <c r="F21" i="97"/>
  <c r="E21" i="97"/>
  <c r="N19" i="97"/>
  <c r="O19" i="97" s="1"/>
  <c r="E10" i="97"/>
  <c r="F22" i="97"/>
  <c r="E11" i="97"/>
  <c r="F25" i="90"/>
  <c r="E25" i="90"/>
  <c r="J15" i="85"/>
  <c r="N16" i="85" s="1"/>
  <c r="D15" i="85"/>
  <c r="O28" i="89"/>
  <c r="O25" i="89"/>
  <c r="F40" i="86"/>
  <c r="E40" i="86"/>
  <c r="K16" i="85"/>
  <c r="B19" i="83"/>
  <c r="B34" i="65"/>
  <c r="C34" i="65"/>
  <c r="B22" i="65"/>
  <c r="C22" i="65"/>
  <c r="B37" i="63"/>
  <c r="C37" i="63"/>
  <c r="B25" i="63"/>
  <c r="C25" i="63"/>
  <c r="E8" i="57"/>
  <c r="A10" i="57"/>
  <c r="E9" i="57"/>
  <c r="B31" i="54"/>
  <c r="B19" i="53"/>
  <c r="C19" i="53"/>
  <c r="B25" i="52"/>
  <c r="C25" i="52"/>
  <c r="A10" i="105"/>
  <c r="E32" i="102"/>
  <c r="F25" i="102"/>
  <c r="E25" i="102"/>
  <c r="F24" i="102"/>
  <c r="O10" i="102"/>
  <c r="F21" i="101"/>
  <c r="E40" i="97"/>
  <c r="F39" i="97"/>
  <c r="E39" i="97"/>
  <c r="F35" i="97"/>
  <c r="E35" i="97"/>
  <c r="A37" i="97"/>
  <c r="C49" i="97" s="1"/>
  <c r="E36" i="97"/>
  <c r="C37" i="96"/>
  <c r="B37" i="96"/>
  <c r="C25" i="96"/>
  <c r="B25" i="96"/>
  <c r="B19" i="95"/>
  <c r="M34" i="94"/>
  <c r="L34" i="94"/>
  <c r="F19" i="94"/>
  <c r="L13" i="94"/>
  <c r="F19" i="90"/>
  <c r="E19" i="90"/>
  <c r="C31" i="88"/>
  <c r="B31" i="88"/>
  <c r="C19" i="88"/>
  <c r="B19" i="88"/>
  <c r="D34" i="85"/>
  <c r="K34" i="85"/>
  <c r="M46" i="85" s="1"/>
  <c r="F22" i="67"/>
  <c r="E22" i="67"/>
  <c r="E10" i="67"/>
  <c r="F36" i="64"/>
  <c r="E36" i="64"/>
  <c r="F32" i="64"/>
  <c r="E32" i="64"/>
  <c r="A34" i="64"/>
  <c r="C46" i="64" s="1"/>
  <c r="E33" i="64"/>
  <c r="F18" i="64"/>
  <c r="E18" i="64"/>
  <c r="C40" i="62"/>
  <c r="B40" i="62"/>
  <c r="C28" i="62"/>
  <c r="B28" i="62"/>
  <c r="C37" i="61"/>
  <c r="B37" i="61"/>
  <c r="C25" i="61"/>
  <c r="B25" i="61"/>
  <c r="C34" i="60"/>
  <c r="B34" i="60"/>
  <c r="C22" i="60"/>
  <c r="B22" i="60"/>
  <c r="C31" i="59"/>
  <c r="B31" i="59"/>
  <c r="C19" i="59"/>
  <c r="B19" i="59"/>
  <c r="F39" i="57"/>
  <c r="E39" i="57"/>
  <c r="F35" i="57"/>
  <c r="E35" i="57"/>
  <c r="A37" i="57"/>
  <c r="C49" i="57" s="1"/>
  <c r="E36" i="57"/>
  <c r="F20" i="57"/>
  <c r="C28" i="56"/>
  <c r="B28" i="56"/>
  <c r="C19" i="55"/>
  <c r="B19" i="55"/>
  <c r="C40" i="49"/>
  <c r="B40" i="49"/>
  <c r="C28" i="49"/>
  <c r="B28" i="49"/>
  <c r="C31" i="43"/>
  <c r="B31" i="43"/>
  <c r="B19" i="104"/>
  <c r="E26" i="102"/>
  <c r="B16" i="100"/>
  <c r="C31" i="98"/>
  <c r="B31" i="98"/>
  <c r="C19" i="98"/>
  <c r="B19" i="98"/>
  <c r="A40" i="97"/>
  <c r="C52" i="97" s="1"/>
  <c r="F28" i="94"/>
  <c r="E28" i="94"/>
  <c r="F37" i="90"/>
  <c r="E37" i="90"/>
  <c r="F20" i="90"/>
  <c r="E7" i="90"/>
  <c r="L25" i="86"/>
  <c r="L16" i="86"/>
  <c r="O13" i="83"/>
  <c r="C40" i="74"/>
  <c r="B40" i="74"/>
  <c r="C28" i="74"/>
  <c r="B28" i="74"/>
  <c r="C28" i="73"/>
  <c r="B16" i="72"/>
  <c r="C37" i="67"/>
  <c r="B37" i="67"/>
  <c r="M31" i="64"/>
  <c r="L31" i="64"/>
  <c r="M19" i="64"/>
  <c r="L19" i="64"/>
  <c r="C40" i="58"/>
  <c r="B40" i="58"/>
  <c r="C34" i="58"/>
  <c r="B34" i="58"/>
  <c r="C28" i="58"/>
  <c r="B28" i="58"/>
  <c r="C22" i="58"/>
  <c r="B22" i="58"/>
  <c r="M40" i="57"/>
  <c r="L40" i="57"/>
  <c r="M28" i="57"/>
  <c r="L28" i="57"/>
  <c r="C34" i="90"/>
  <c r="F19" i="70"/>
  <c r="A7" i="67"/>
  <c r="C19" i="67" s="1"/>
  <c r="C31" i="55"/>
  <c r="M25" i="54"/>
  <c r="L25" i="54"/>
  <c r="E15" i="54"/>
  <c r="F27" i="54"/>
  <c r="E37" i="51"/>
  <c r="F36" i="51"/>
  <c r="E36" i="51"/>
  <c r="F32" i="51"/>
  <c r="E32" i="51"/>
  <c r="A34" i="51"/>
  <c r="C46" i="51" s="1"/>
  <c r="E33" i="51"/>
  <c r="B37" i="44"/>
  <c r="C37" i="44"/>
  <c r="B25" i="44"/>
  <c r="C25" i="44"/>
  <c r="A7" i="70"/>
  <c r="C19" i="70" s="1"/>
  <c r="A37" i="64"/>
  <c r="C49" i="64" s="1"/>
  <c r="L25" i="57"/>
  <c r="E16" i="54"/>
  <c r="F30" i="51"/>
  <c r="E30" i="51"/>
  <c r="O28" i="51"/>
  <c r="O10" i="51"/>
  <c r="O16" i="45"/>
  <c r="O19" i="45"/>
  <c r="L37" i="40"/>
  <c r="M37" i="40"/>
  <c r="B37" i="37"/>
  <c r="C37" i="37"/>
  <c r="B31" i="37"/>
  <c r="C31" i="37"/>
  <c r="B25" i="37"/>
  <c r="C25" i="37"/>
  <c r="B31" i="31"/>
  <c r="C31" i="31"/>
  <c r="B28" i="27"/>
  <c r="C28" i="27"/>
  <c r="C40" i="27"/>
  <c r="B34" i="25"/>
  <c r="C34" i="25"/>
  <c r="B28" i="25"/>
  <c r="C28" i="25"/>
  <c r="B28" i="23"/>
  <c r="C28" i="23"/>
  <c r="B28" i="17"/>
  <c r="C28" i="17"/>
  <c r="C40" i="17"/>
  <c r="C31" i="15"/>
  <c r="B37" i="13"/>
  <c r="C37" i="13"/>
  <c r="O19" i="76"/>
  <c r="L28" i="70"/>
  <c r="B31" i="56"/>
  <c r="A31" i="51"/>
  <c r="C43" i="51" s="1"/>
  <c r="E14" i="51"/>
  <c r="A16" i="51"/>
  <c r="E15" i="51"/>
  <c r="B34" i="48"/>
  <c r="C34" i="48"/>
  <c r="B34" i="46"/>
  <c r="C34" i="46"/>
  <c r="C40" i="42"/>
  <c r="B40" i="42"/>
  <c r="C28" i="42"/>
  <c r="B28" i="42"/>
  <c r="C40" i="36"/>
  <c r="B40" i="36"/>
  <c r="C28" i="36"/>
  <c r="B28" i="36"/>
  <c r="C37" i="24"/>
  <c r="B37" i="24"/>
  <c r="C25" i="24"/>
  <c r="B25" i="24"/>
  <c r="C40" i="22"/>
  <c r="B40" i="22"/>
  <c r="C31" i="16"/>
  <c r="B31" i="16"/>
  <c r="C19" i="16"/>
  <c r="B19" i="16"/>
  <c r="A13" i="14"/>
  <c r="C40" i="12"/>
  <c r="B40" i="12"/>
  <c r="C28" i="12"/>
  <c r="B28" i="12"/>
  <c r="M19" i="51"/>
  <c r="L19" i="51"/>
  <c r="F36" i="47"/>
  <c r="E36" i="47"/>
  <c r="F30" i="47"/>
  <c r="E30" i="47"/>
  <c r="F24" i="47"/>
  <c r="E24" i="47"/>
  <c r="F18" i="47"/>
  <c r="E18" i="47"/>
  <c r="F41" i="34"/>
  <c r="E41" i="34"/>
  <c r="E22" i="34"/>
  <c r="F21" i="34"/>
  <c r="E21" i="34"/>
  <c r="N19" i="34"/>
  <c r="O19" i="34" s="1"/>
  <c r="E10" i="34"/>
  <c r="F22" i="34"/>
  <c r="E11" i="34"/>
  <c r="C37" i="33"/>
  <c r="B37" i="33"/>
  <c r="C25" i="33"/>
  <c r="B25" i="33"/>
  <c r="F32" i="26"/>
  <c r="E32" i="26"/>
  <c r="A34" i="26"/>
  <c r="C46" i="26" s="1"/>
  <c r="E33" i="26"/>
  <c r="M19" i="26"/>
  <c r="L19" i="26"/>
  <c r="B31" i="23"/>
  <c r="D23" i="14"/>
  <c r="E24" i="14" s="1"/>
  <c r="A16" i="20"/>
  <c r="C28" i="19"/>
  <c r="B28" i="19"/>
  <c r="D31" i="14"/>
  <c r="F43" i="14" s="1"/>
  <c r="K31" i="14"/>
  <c r="J15" i="14"/>
  <c r="N16" i="14" s="1"/>
  <c r="D15" i="14"/>
  <c r="E15" i="14" s="1"/>
  <c r="F28" i="26"/>
  <c r="C40" i="23"/>
  <c r="B40" i="23"/>
  <c r="D35" i="14"/>
  <c r="F47" i="14" s="1"/>
  <c r="B31" i="19"/>
  <c r="F26" i="15"/>
  <c r="F36" i="14"/>
  <c r="E14" i="10"/>
  <c r="C31" i="6"/>
  <c r="B31" i="6"/>
  <c r="C40" i="29"/>
  <c r="B40" i="29"/>
  <c r="N40" i="26"/>
  <c r="C40" i="11"/>
  <c r="B40" i="11"/>
  <c r="B34" i="5"/>
  <c r="C34" i="5"/>
  <c r="M40" i="4"/>
  <c r="L40" i="4"/>
  <c r="B31" i="48"/>
  <c r="C31" i="48"/>
  <c r="B31" i="46"/>
  <c r="C31" i="46"/>
  <c r="O25" i="45"/>
  <c r="F35" i="40"/>
  <c r="E35" i="40"/>
  <c r="A37" i="40"/>
  <c r="C49" i="40" s="1"/>
  <c r="E36" i="40"/>
  <c r="C28" i="39"/>
  <c r="B28" i="39"/>
  <c r="C28" i="35"/>
  <c r="B28" i="35"/>
  <c r="L37" i="34"/>
  <c r="M37" i="34"/>
  <c r="C31" i="29"/>
  <c r="B31" i="29"/>
  <c r="C19" i="29"/>
  <c r="B19" i="29"/>
  <c r="L28" i="26"/>
  <c r="M28" i="26"/>
  <c r="D41" i="14"/>
  <c r="D21" i="14"/>
  <c r="A22" i="14" s="1"/>
  <c r="F17" i="20"/>
  <c r="E17" i="20"/>
  <c r="A19" i="20"/>
  <c r="E18" i="20"/>
  <c r="D25" i="14"/>
  <c r="K25" i="14"/>
  <c r="E34" i="10"/>
  <c r="F34" i="10"/>
  <c r="F19" i="10"/>
  <c r="E10" i="10"/>
  <c r="E40" i="4"/>
  <c r="F40" i="4"/>
  <c r="B40" i="27"/>
  <c r="N22" i="26"/>
  <c r="O22" i="26" s="1"/>
  <c r="A7" i="26"/>
  <c r="C19" i="26" s="1"/>
  <c r="E6" i="26"/>
  <c r="D39" i="14"/>
  <c r="A22" i="20"/>
  <c r="C34" i="20" s="1"/>
  <c r="F19" i="15"/>
  <c r="E19" i="15"/>
  <c r="F29" i="10"/>
  <c r="E30" i="10"/>
  <c r="E29" i="10"/>
  <c r="A31" i="10"/>
  <c r="C43" i="10" s="1"/>
  <c r="C37" i="6"/>
  <c r="B37" i="6"/>
  <c r="F17" i="4"/>
  <c r="E18" i="4"/>
  <c r="E17" i="4"/>
  <c r="A19" i="4"/>
  <c r="C28" i="29"/>
  <c r="A7" i="20"/>
  <c r="L34" i="15"/>
  <c r="C25" i="13"/>
  <c r="B31" i="11"/>
  <c r="C31" i="11"/>
  <c r="L34" i="10"/>
  <c r="M34" i="10"/>
  <c r="M28" i="4"/>
  <c r="L28" i="4"/>
  <c r="M31" i="54"/>
  <c r="L31" i="54"/>
  <c r="B37" i="50"/>
  <c r="C37" i="50"/>
  <c r="B25" i="50"/>
  <c r="C25" i="50"/>
  <c r="N40" i="47"/>
  <c r="O43" i="47" s="1"/>
  <c r="N37" i="47"/>
  <c r="N34" i="47"/>
  <c r="N31" i="47"/>
  <c r="N28" i="47"/>
  <c r="N25" i="47"/>
  <c r="N22" i="47"/>
  <c r="N19" i="47"/>
  <c r="E8" i="47"/>
  <c r="F33" i="34"/>
  <c r="E33" i="34"/>
  <c r="E8" i="34"/>
  <c r="A10" i="34"/>
  <c r="E16" i="20"/>
  <c r="F18" i="15"/>
  <c r="C22" i="12"/>
  <c r="B22" i="12"/>
  <c r="C40" i="5"/>
  <c r="B40" i="5"/>
  <c r="L34" i="64"/>
  <c r="C40" i="55"/>
  <c r="B19" i="50"/>
  <c r="C19" i="50"/>
  <c r="M28" i="47"/>
  <c r="M22" i="47"/>
  <c r="B16" i="42"/>
  <c r="C25" i="39"/>
  <c r="B25" i="39"/>
  <c r="C31" i="35"/>
  <c r="B31" i="35"/>
  <c r="C19" i="35"/>
  <c r="B19" i="35"/>
  <c r="L25" i="34"/>
  <c r="M25" i="34"/>
  <c r="B22" i="29"/>
  <c r="O16" i="21"/>
  <c r="C28" i="9"/>
  <c r="B28" i="9"/>
  <c r="F41" i="10"/>
  <c r="A34" i="10"/>
  <c r="C46" i="10" s="1"/>
  <c r="L22" i="40"/>
  <c r="O19" i="16"/>
  <c r="A7" i="10"/>
  <c r="B13" i="1"/>
  <c r="M22" i="34"/>
  <c r="C28" i="21"/>
  <c r="B31" i="9"/>
  <c r="C25" i="7"/>
  <c r="B19" i="8"/>
  <c r="F39" i="4"/>
  <c r="C34" i="208"/>
  <c r="B34" i="208"/>
  <c r="C28" i="207"/>
  <c r="B28" i="207"/>
  <c r="B19" i="207"/>
  <c r="C19" i="207"/>
  <c r="C40" i="207"/>
  <c r="C37" i="207"/>
  <c r="F38" i="206"/>
  <c r="E38" i="206"/>
  <c r="A40" i="206"/>
  <c r="C52" i="206" s="1"/>
  <c r="E39" i="206"/>
  <c r="N34" i="206"/>
  <c r="A19" i="206"/>
  <c r="L28" i="206"/>
  <c r="M28" i="206"/>
  <c r="C40" i="205"/>
  <c r="B40" i="205"/>
  <c r="C28" i="205"/>
  <c r="B28" i="205"/>
  <c r="L31" i="206"/>
  <c r="B28" i="204"/>
  <c r="C28" i="204"/>
  <c r="N22" i="206"/>
  <c r="O22" i="206" s="1"/>
  <c r="E11" i="206"/>
  <c r="C40" i="203"/>
  <c r="B40" i="203"/>
  <c r="C28" i="203"/>
  <c r="B28" i="203"/>
  <c r="C40" i="202"/>
  <c r="B40" i="202"/>
  <c r="C34" i="202"/>
  <c r="B34" i="202"/>
  <c r="C28" i="202"/>
  <c r="B28" i="202"/>
  <c r="C22" i="202"/>
  <c r="B22" i="202"/>
  <c r="F34" i="200"/>
  <c r="E34" i="200"/>
  <c r="M28" i="200"/>
  <c r="L28" i="200"/>
  <c r="F19" i="200"/>
  <c r="E19" i="200"/>
  <c r="E12" i="200"/>
  <c r="C34" i="199"/>
  <c r="B34" i="199"/>
  <c r="C22" i="199"/>
  <c r="B22" i="199"/>
  <c r="B34" i="197"/>
  <c r="C34" i="197"/>
  <c r="B22" i="197"/>
  <c r="C22" i="197"/>
  <c r="M25" i="200"/>
  <c r="C22" i="200"/>
  <c r="C37" i="196"/>
  <c r="B37" i="196"/>
  <c r="C25" i="196"/>
  <c r="B25" i="196"/>
  <c r="C37" i="195"/>
  <c r="B37" i="195"/>
  <c r="C25" i="195"/>
  <c r="B25" i="195"/>
  <c r="B31" i="189"/>
  <c r="C31" i="189"/>
  <c r="B19" i="189"/>
  <c r="C19" i="189"/>
  <c r="C34" i="193"/>
  <c r="B34" i="193"/>
  <c r="C22" i="193"/>
  <c r="B22" i="193"/>
  <c r="C22" i="192"/>
  <c r="B22" i="192"/>
  <c r="C28" i="191"/>
  <c r="B28" i="191"/>
  <c r="B37" i="185"/>
  <c r="C37" i="185"/>
  <c r="B25" i="185"/>
  <c r="C25" i="185"/>
  <c r="C31" i="188"/>
  <c r="B31" i="188"/>
  <c r="C19" i="188"/>
  <c r="B19" i="188"/>
  <c r="C28" i="187"/>
  <c r="B28" i="187"/>
  <c r="C31" i="191"/>
  <c r="B31" i="191"/>
  <c r="B40" i="183"/>
  <c r="C40" i="183"/>
  <c r="B28" i="183"/>
  <c r="C28" i="183"/>
  <c r="E15" i="181"/>
  <c r="F27" i="181"/>
  <c r="B40" i="177"/>
  <c r="C40" i="177"/>
  <c r="B28" i="177"/>
  <c r="C28" i="177"/>
  <c r="C19" i="192"/>
  <c r="B19" i="192"/>
  <c r="C37" i="188"/>
  <c r="B37" i="188"/>
  <c r="N40" i="184"/>
  <c r="O43" i="184" s="1"/>
  <c r="F30" i="184"/>
  <c r="E30" i="184"/>
  <c r="F18" i="184"/>
  <c r="E18" i="184"/>
  <c r="C31" i="182"/>
  <c r="B31" i="182"/>
  <c r="C19" i="182"/>
  <c r="B19" i="182"/>
  <c r="F19" i="181"/>
  <c r="E19" i="181"/>
  <c r="C31" i="180"/>
  <c r="B31" i="180"/>
  <c r="C19" i="180"/>
  <c r="B19" i="180"/>
  <c r="M19" i="184"/>
  <c r="L19" i="184"/>
  <c r="C40" i="179"/>
  <c r="B40" i="179"/>
  <c r="C34" i="179"/>
  <c r="B34" i="179"/>
  <c r="C28" i="179"/>
  <c r="B28" i="179"/>
  <c r="C22" i="179"/>
  <c r="B22" i="179"/>
  <c r="E25" i="184"/>
  <c r="F21" i="184"/>
  <c r="B19" i="177"/>
  <c r="C19" i="177"/>
  <c r="B37" i="169"/>
  <c r="C37" i="169"/>
  <c r="B25" i="169"/>
  <c r="C25" i="169"/>
  <c r="O31" i="184"/>
  <c r="E19" i="184"/>
  <c r="A7" i="181"/>
  <c r="C34" i="176"/>
  <c r="B34" i="176"/>
  <c r="C22" i="176"/>
  <c r="B22" i="176"/>
  <c r="C31" i="172"/>
  <c r="B31" i="172"/>
  <c r="C19" i="172"/>
  <c r="B19" i="172"/>
  <c r="C37" i="168"/>
  <c r="B37" i="168"/>
  <c r="C19" i="168"/>
  <c r="B19" i="168"/>
  <c r="C37" i="175"/>
  <c r="B37" i="175"/>
  <c r="C25" i="175"/>
  <c r="B25" i="175"/>
  <c r="C22" i="171"/>
  <c r="B22" i="171"/>
  <c r="B37" i="163"/>
  <c r="C37" i="163"/>
  <c r="B25" i="163"/>
  <c r="C25" i="163"/>
  <c r="C40" i="166"/>
  <c r="B40" i="166"/>
  <c r="C28" i="166"/>
  <c r="B28" i="166"/>
  <c r="C37" i="162"/>
  <c r="B37" i="162"/>
  <c r="C25" i="162"/>
  <c r="B25" i="162"/>
  <c r="C28" i="175"/>
  <c r="B28" i="175"/>
  <c r="B19" i="174"/>
  <c r="B25" i="168"/>
  <c r="C22" i="161"/>
  <c r="B22" i="161"/>
  <c r="E12" i="148"/>
  <c r="F24" i="148"/>
  <c r="C28" i="174"/>
  <c r="C34" i="165"/>
  <c r="B34" i="165"/>
  <c r="B40" i="158"/>
  <c r="C40" i="158"/>
  <c r="B28" i="158"/>
  <c r="C28" i="158"/>
  <c r="E19" i="157"/>
  <c r="F19" i="157"/>
  <c r="F31" i="157"/>
  <c r="B31" i="156"/>
  <c r="C31" i="156"/>
  <c r="B19" i="156"/>
  <c r="C19" i="156"/>
  <c r="B31" i="152"/>
  <c r="C31" i="152"/>
  <c r="B19" i="152"/>
  <c r="C19" i="152"/>
  <c r="B34" i="146"/>
  <c r="C34" i="146"/>
  <c r="B25" i="146"/>
  <c r="C25" i="146"/>
  <c r="C34" i="175"/>
  <c r="B34" i="175"/>
  <c r="C31" i="161"/>
  <c r="B31" i="161"/>
  <c r="C19" i="161"/>
  <c r="B19" i="161"/>
  <c r="C34" i="155"/>
  <c r="B34" i="155"/>
  <c r="C22" i="155"/>
  <c r="B22" i="155"/>
  <c r="C37" i="151"/>
  <c r="B37" i="151"/>
  <c r="C25" i="151"/>
  <c r="B25" i="151"/>
  <c r="C34" i="145"/>
  <c r="B34" i="145"/>
  <c r="C22" i="145"/>
  <c r="B22" i="145"/>
  <c r="E12" i="157"/>
  <c r="B25" i="148"/>
  <c r="E11" i="148"/>
  <c r="A13" i="148"/>
  <c r="C25" i="148" s="1"/>
  <c r="B13" i="167"/>
  <c r="M25" i="157"/>
  <c r="L25" i="157"/>
  <c r="E13" i="157"/>
  <c r="B19" i="153"/>
  <c r="C40" i="150"/>
  <c r="B40" i="150"/>
  <c r="C28" i="150"/>
  <c r="B28" i="150"/>
  <c r="B22" i="141"/>
  <c r="C22" i="141"/>
  <c r="B28" i="139"/>
  <c r="C28" i="139"/>
  <c r="N34" i="157"/>
  <c r="O34" i="157" s="1"/>
  <c r="E8" i="157"/>
  <c r="M40" i="148"/>
  <c r="L40" i="148"/>
  <c r="O37" i="148"/>
  <c r="F33" i="140"/>
  <c r="E33" i="140"/>
  <c r="F29" i="140"/>
  <c r="E29" i="140"/>
  <c r="A31" i="140"/>
  <c r="E30" i="140"/>
  <c r="F23" i="140"/>
  <c r="E23" i="140"/>
  <c r="A25" i="140"/>
  <c r="B28" i="140" s="1"/>
  <c r="E24" i="140"/>
  <c r="C25" i="138"/>
  <c r="B25" i="138"/>
  <c r="E10" i="184"/>
  <c r="B13" i="178"/>
  <c r="O16" i="165"/>
  <c r="M37" i="157"/>
  <c r="L28" i="157"/>
  <c r="M28" i="157"/>
  <c r="F18" i="157"/>
  <c r="E18" i="157"/>
  <c r="L16" i="157"/>
  <c r="C40" i="154"/>
  <c r="B40" i="154"/>
  <c r="C28" i="154"/>
  <c r="B28" i="154"/>
  <c r="C25" i="153"/>
  <c r="B16" i="152"/>
  <c r="C31" i="150"/>
  <c r="B31" i="150"/>
  <c r="C19" i="150"/>
  <c r="B19" i="150"/>
  <c r="F25" i="148"/>
  <c r="E9" i="148"/>
  <c r="C28" i="147"/>
  <c r="C25" i="143"/>
  <c r="B25" i="143"/>
  <c r="M28" i="140"/>
  <c r="L28" i="140"/>
  <c r="C19" i="137"/>
  <c r="B19" i="137"/>
  <c r="C34" i="138"/>
  <c r="B13" i="136"/>
  <c r="C31" i="138"/>
  <c r="E22" i="135"/>
  <c r="F22" i="135"/>
  <c r="B22" i="131"/>
  <c r="B37" i="129"/>
  <c r="C37" i="129"/>
  <c r="B25" i="129"/>
  <c r="C25" i="129"/>
  <c r="B40" i="127"/>
  <c r="C40" i="127"/>
  <c r="B28" i="127"/>
  <c r="C28" i="127"/>
  <c r="B37" i="121"/>
  <c r="C37" i="121"/>
  <c r="B25" i="121"/>
  <c r="C25" i="121"/>
  <c r="B31" i="119"/>
  <c r="C31" i="119"/>
  <c r="B19" i="119"/>
  <c r="C19" i="119"/>
  <c r="C40" i="126"/>
  <c r="B40" i="126"/>
  <c r="C28" i="126"/>
  <c r="B28" i="126"/>
  <c r="E7" i="120"/>
  <c r="F19" i="120"/>
  <c r="O31" i="135"/>
  <c r="E12" i="135"/>
  <c r="L34" i="128"/>
  <c r="M34" i="128"/>
  <c r="C31" i="125"/>
  <c r="B31" i="125"/>
  <c r="C19" i="125"/>
  <c r="B19" i="125"/>
  <c r="M34" i="124"/>
  <c r="L34" i="124"/>
  <c r="C22" i="123"/>
  <c r="B22" i="123"/>
  <c r="M37" i="120"/>
  <c r="L37" i="120"/>
  <c r="E14" i="120"/>
  <c r="E15" i="120"/>
  <c r="A16" i="120"/>
  <c r="A13" i="109"/>
  <c r="B13" i="109" s="1"/>
  <c r="E11" i="109"/>
  <c r="F25" i="135"/>
  <c r="C31" i="134"/>
  <c r="B31" i="134"/>
  <c r="C19" i="134"/>
  <c r="B19" i="134"/>
  <c r="B16" i="132"/>
  <c r="M40" i="131"/>
  <c r="L40" i="131"/>
  <c r="E11" i="131"/>
  <c r="E12" i="131"/>
  <c r="A13" i="131"/>
  <c r="F26" i="128"/>
  <c r="E26" i="128"/>
  <c r="A28" i="128"/>
  <c r="E27" i="128"/>
  <c r="L19" i="124"/>
  <c r="M19" i="124"/>
  <c r="E31" i="120"/>
  <c r="E16" i="120"/>
  <c r="E17" i="120"/>
  <c r="B40" i="118"/>
  <c r="C40" i="118"/>
  <c r="B34" i="118"/>
  <c r="C34" i="118"/>
  <c r="B28" i="118"/>
  <c r="C28" i="118"/>
  <c r="B22" i="118"/>
  <c r="C22" i="118"/>
  <c r="E14" i="117"/>
  <c r="A16" i="117"/>
  <c r="E15" i="117"/>
  <c r="B34" i="116"/>
  <c r="C34" i="116"/>
  <c r="B22" i="116"/>
  <c r="C22" i="116"/>
  <c r="B25" i="114"/>
  <c r="B31" i="106"/>
  <c r="C31" i="106"/>
  <c r="B19" i="106"/>
  <c r="C19" i="106"/>
  <c r="B36" i="135"/>
  <c r="F35" i="135"/>
  <c r="E35" i="135"/>
  <c r="A22" i="135"/>
  <c r="F34" i="131"/>
  <c r="E34" i="131"/>
  <c r="E14" i="128"/>
  <c r="A16" i="128"/>
  <c r="B16" i="128" s="1"/>
  <c r="E15" i="128"/>
  <c r="N7" i="128"/>
  <c r="O10" i="128" s="1"/>
  <c r="N37" i="124"/>
  <c r="O37" i="124" s="1"/>
  <c r="C31" i="123"/>
  <c r="B31" i="123"/>
  <c r="C19" i="123"/>
  <c r="B19" i="123"/>
  <c r="L40" i="120"/>
  <c r="M40" i="120"/>
  <c r="F38" i="117"/>
  <c r="E38" i="117"/>
  <c r="A40" i="117"/>
  <c r="C52" i="117" s="1"/>
  <c r="F18" i="117"/>
  <c r="E18" i="117"/>
  <c r="C40" i="115"/>
  <c r="B40" i="115"/>
  <c r="C28" i="115"/>
  <c r="B28" i="115"/>
  <c r="A16" i="114"/>
  <c r="B16" i="114" s="1"/>
  <c r="E14" i="114"/>
  <c r="C34" i="113"/>
  <c r="B34" i="113"/>
  <c r="C22" i="113"/>
  <c r="B22" i="113"/>
  <c r="C40" i="105"/>
  <c r="B40" i="105"/>
  <c r="O16" i="140"/>
  <c r="C40" i="134"/>
  <c r="B40" i="134"/>
  <c r="C28" i="134"/>
  <c r="B28" i="134"/>
  <c r="F28" i="131"/>
  <c r="E28" i="131"/>
  <c r="F38" i="128"/>
  <c r="E38" i="128"/>
  <c r="A40" i="128"/>
  <c r="C52" i="128" s="1"/>
  <c r="E39" i="128"/>
  <c r="E25" i="128"/>
  <c r="L40" i="124"/>
  <c r="A40" i="124"/>
  <c r="C52" i="124" s="1"/>
  <c r="L34" i="120"/>
  <c r="M34" i="120"/>
  <c r="N28" i="120"/>
  <c r="O28" i="120" s="1"/>
  <c r="N7" i="120"/>
  <c r="F27" i="114"/>
  <c r="C22" i="114"/>
  <c r="B22" i="114"/>
  <c r="C40" i="112"/>
  <c r="B40" i="112"/>
  <c r="C28" i="112"/>
  <c r="B28" i="112"/>
  <c r="A16" i="109"/>
  <c r="B19" i="109" s="1"/>
  <c r="E14" i="109"/>
  <c r="C40" i="108"/>
  <c r="B40" i="108"/>
  <c r="C28" i="108"/>
  <c r="B28" i="108"/>
  <c r="M31" i="128"/>
  <c r="L22" i="117"/>
  <c r="A16" i="86"/>
  <c r="F26" i="86"/>
  <c r="E14" i="86"/>
  <c r="B16" i="112"/>
  <c r="B31" i="104"/>
  <c r="C31" i="104"/>
  <c r="B25" i="102"/>
  <c r="B40" i="100"/>
  <c r="C40" i="100"/>
  <c r="B28" i="100"/>
  <c r="C28" i="100"/>
  <c r="B34" i="92"/>
  <c r="C34" i="92"/>
  <c r="B22" i="92"/>
  <c r="C22" i="92"/>
  <c r="C22" i="86"/>
  <c r="B34" i="82"/>
  <c r="C34" i="82"/>
  <c r="B22" i="82"/>
  <c r="C22" i="82"/>
  <c r="B37" i="77"/>
  <c r="C37" i="77"/>
  <c r="B25" i="77"/>
  <c r="C25" i="77"/>
  <c r="B37" i="72"/>
  <c r="C37" i="72"/>
  <c r="B25" i="72"/>
  <c r="C25" i="72"/>
  <c r="L22" i="124"/>
  <c r="L19" i="120"/>
  <c r="A25" i="117"/>
  <c r="E16" i="114"/>
  <c r="F24" i="109"/>
  <c r="E13" i="109"/>
  <c r="M34" i="105"/>
  <c r="C34" i="103"/>
  <c r="B34" i="103"/>
  <c r="C22" i="103"/>
  <c r="B22" i="103"/>
  <c r="C37" i="99"/>
  <c r="B37" i="99"/>
  <c r="C25" i="99"/>
  <c r="B25" i="99"/>
  <c r="A10" i="94"/>
  <c r="E8" i="94"/>
  <c r="F20" i="94"/>
  <c r="C40" i="91"/>
  <c r="B40" i="91"/>
  <c r="C28" i="91"/>
  <c r="B28" i="91"/>
  <c r="C37" i="89"/>
  <c r="B37" i="89"/>
  <c r="C25" i="89"/>
  <c r="B25" i="89"/>
  <c r="C37" i="81"/>
  <c r="B37" i="81"/>
  <c r="C25" i="81"/>
  <c r="B25" i="81"/>
  <c r="C37" i="80"/>
  <c r="B37" i="80"/>
  <c r="C25" i="80"/>
  <c r="B25" i="80"/>
  <c r="C31" i="76"/>
  <c r="B31" i="76"/>
  <c r="C19" i="76"/>
  <c r="B19" i="76"/>
  <c r="C28" i="75"/>
  <c r="B28" i="75"/>
  <c r="C34" i="71"/>
  <c r="B34" i="71"/>
  <c r="A7" i="105"/>
  <c r="C19" i="105" s="1"/>
  <c r="E6" i="105"/>
  <c r="O40" i="102"/>
  <c r="M37" i="102"/>
  <c r="L37" i="102"/>
  <c r="N16" i="102"/>
  <c r="E17" i="101"/>
  <c r="N25" i="97"/>
  <c r="O25" i="97" s="1"/>
  <c r="C34" i="96"/>
  <c r="B34" i="96"/>
  <c r="F22" i="94"/>
  <c r="E22" i="94"/>
  <c r="E9" i="94"/>
  <c r="M31" i="90"/>
  <c r="L31" i="90"/>
  <c r="E9" i="90"/>
  <c r="C34" i="88"/>
  <c r="B34" i="88"/>
  <c r="D22" i="85"/>
  <c r="E23" i="85" s="1"/>
  <c r="K22" i="85"/>
  <c r="J11" i="85"/>
  <c r="D11" i="85"/>
  <c r="F23" i="85" s="1"/>
  <c r="F35" i="85"/>
  <c r="E36" i="85"/>
  <c r="C22" i="79"/>
  <c r="B22" i="79"/>
  <c r="A13" i="47"/>
  <c r="E11" i="47"/>
  <c r="O34" i="102"/>
  <c r="M31" i="102"/>
  <c r="L31" i="102"/>
  <c r="E13" i="102"/>
  <c r="C22" i="98"/>
  <c r="B22" i="98"/>
  <c r="A28" i="97"/>
  <c r="F40" i="94"/>
  <c r="E40" i="94"/>
  <c r="O28" i="94"/>
  <c r="O22" i="89"/>
  <c r="O19" i="89"/>
  <c r="J13" i="85"/>
  <c r="D13" i="85"/>
  <c r="K13" i="85"/>
  <c r="J7" i="85"/>
  <c r="D7" i="85"/>
  <c r="E7" i="85" s="1"/>
  <c r="K7" i="85"/>
  <c r="C37" i="74"/>
  <c r="B37" i="74"/>
  <c r="C25" i="74"/>
  <c r="B25" i="74"/>
  <c r="B40" i="70"/>
  <c r="C40" i="70"/>
  <c r="B28" i="70"/>
  <c r="C28" i="70"/>
  <c r="E13" i="70"/>
  <c r="E14" i="70"/>
  <c r="B40" i="67"/>
  <c r="E13" i="67"/>
  <c r="E14" i="67"/>
  <c r="B37" i="65"/>
  <c r="C37" i="65"/>
  <c r="B25" i="65"/>
  <c r="C25" i="65"/>
  <c r="B40" i="63"/>
  <c r="C40" i="63"/>
  <c r="B28" i="63"/>
  <c r="C28" i="63"/>
  <c r="B22" i="53"/>
  <c r="C22" i="53"/>
  <c r="B28" i="52"/>
  <c r="C28" i="52"/>
  <c r="J15" i="101"/>
  <c r="D15" i="101"/>
  <c r="J6" i="101"/>
  <c r="D6" i="101"/>
  <c r="E6" i="101" s="1"/>
  <c r="N37" i="97"/>
  <c r="O37" i="97" s="1"/>
  <c r="A22" i="97"/>
  <c r="L13" i="97"/>
  <c r="N10" i="94"/>
  <c r="O10" i="94" s="1"/>
  <c r="E26" i="90"/>
  <c r="F18" i="90"/>
  <c r="E41" i="86"/>
  <c r="F34" i="86"/>
  <c r="E34" i="86"/>
  <c r="C37" i="79"/>
  <c r="B37" i="79"/>
  <c r="C25" i="79"/>
  <c r="B25" i="79"/>
  <c r="B19" i="78"/>
  <c r="F40" i="70"/>
  <c r="E40" i="70"/>
  <c r="F34" i="70"/>
  <c r="E34" i="70"/>
  <c r="F28" i="70"/>
  <c r="E28" i="70"/>
  <c r="F22" i="70"/>
  <c r="E22" i="70"/>
  <c r="E10" i="70"/>
  <c r="F28" i="67"/>
  <c r="E28" i="67"/>
  <c r="F30" i="64"/>
  <c r="E30" i="64"/>
  <c r="C31" i="62"/>
  <c r="B31" i="62"/>
  <c r="C19" i="62"/>
  <c r="B19" i="62"/>
  <c r="C40" i="61"/>
  <c r="B40" i="61"/>
  <c r="C28" i="61"/>
  <c r="B28" i="61"/>
  <c r="C37" i="60"/>
  <c r="B37" i="60"/>
  <c r="C25" i="60"/>
  <c r="B25" i="60"/>
  <c r="C34" i="59"/>
  <c r="B34" i="59"/>
  <c r="C22" i="59"/>
  <c r="B22" i="59"/>
  <c r="F33" i="57"/>
  <c r="E33" i="57"/>
  <c r="F29" i="57"/>
  <c r="E29" i="57"/>
  <c r="A31" i="57"/>
  <c r="C43" i="57" s="1"/>
  <c r="E30" i="57"/>
  <c r="C19" i="56"/>
  <c r="B19" i="56"/>
  <c r="C22" i="55"/>
  <c r="B22" i="55"/>
  <c r="C37" i="49"/>
  <c r="B37" i="49"/>
  <c r="C25" i="49"/>
  <c r="B25" i="49"/>
  <c r="C40" i="43"/>
  <c r="B40" i="43"/>
  <c r="C28" i="43"/>
  <c r="B28" i="43"/>
  <c r="M22" i="114"/>
  <c r="A16" i="105"/>
  <c r="B19" i="105" s="1"/>
  <c r="E14" i="105"/>
  <c r="F26" i="102"/>
  <c r="M19" i="102"/>
  <c r="L19" i="102"/>
  <c r="L31" i="97"/>
  <c r="M31" i="97"/>
  <c r="L25" i="94"/>
  <c r="L16" i="94"/>
  <c r="A7" i="90"/>
  <c r="C19" i="90" s="1"/>
  <c r="M28" i="86"/>
  <c r="L28" i="86"/>
  <c r="M25" i="86"/>
  <c r="E15" i="86"/>
  <c r="C37" i="69"/>
  <c r="B37" i="69"/>
  <c r="C31" i="69"/>
  <c r="B31" i="69"/>
  <c r="C25" i="69"/>
  <c r="B25" i="69"/>
  <c r="C31" i="67"/>
  <c r="C40" i="54"/>
  <c r="L40" i="70"/>
  <c r="F19" i="67"/>
  <c r="E19" i="64"/>
  <c r="C34" i="55"/>
  <c r="C40" i="53"/>
  <c r="B31" i="52"/>
  <c r="N34" i="51"/>
  <c r="O34" i="51" s="1"/>
  <c r="C40" i="45"/>
  <c r="B40" i="45"/>
  <c r="L22" i="64"/>
  <c r="A22" i="57"/>
  <c r="M19" i="54"/>
  <c r="L19" i="54"/>
  <c r="A37" i="51"/>
  <c r="C49" i="51" s="1"/>
  <c r="B19" i="43"/>
  <c r="C19" i="43"/>
  <c r="L31" i="40"/>
  <c r="M31" i="40"/>
  <c r="B19" i="37"/>
  <c r="C19" i="37"/>
  <c r="B34" i="31"/>
  <c r="C34" i="31"/>
  <c r="B31" i="27"/>
  <c r="C31" i="27"/>
  <c r="B19" i="27"/>
  <c r="C19" i="27"/>
  <c r="B37" i="25"/>
  <c r="C37" i="25"/>
  <c r="B19" i="25"/>
  <c r="C19" i="25"/>
  <c r="B19" i="23"/>
  <c r="C19" i="23"/>
  <c r="B31" i="17"/>
  <c r="C31" i="17"/>
  <c r="B19" i="17"/>
  <c r="C19" i="17"/>
  <c r="B25" i="15"/>
  <c r="B40" i="13"/>
  <c r="C40" i="13"/>
  <c r="B28" i="13"/>
  <c r="C28" i="13"/>
  <c r="L28" i="97"/>
  <c r="A40" i="57"/>
  <c r="C52" i="57" s="1"/>
  <c r="C40" i="56"/>
  <c r="C31" i="56"/>
  <c r="E20" i="54"/>
  <c r="O10" i="54"/>
  <c r="L22" i="51"/>
  <c r="M22" i="51"/>
  <c r="B40" i="50"/>
  <c r="C40" i="50"/>
  <c r="B22" i="50"/>
  <c r="C22" i="50"/>
  <c r="B28" i="48"/>
  <c r="C28" i="48"/>
  <c r="B28" i="46"/>
  <c r="C28" i="46"/>
  <c r="O28" i="45"/>
  <c r="O31" i="45"/>
  <c r="B40" i="44"/>
  <c r="C40" i="44"/>
  <c r="B22" i="44"/>
  <c r="C22" i="44"/>
  <c r="C37" i="42"/>
  <c r="B37" i="42"/>
  <c r="C25" i="42"/>
  <c r="B25" i="42"/>
  <c r="C37" i="36"/>
  <c r="B37" i="36"/>
  <c r="C25" i="36"/>
  <c r="B25" i="36"/>
  <c r="C34" i="24"/>
  <c r="B34" i="24"/>
  <c r="C22" i="24"/>
  <c r="B22" i="24"/>
  <c r="C37" i="22"/>
  <c r="B37" i="22"/>
  <c r="C40" i="16"/>
  <c r="B40" i="16"/>
  <c r="C28" i="16"/>
  <c r="B28" i="16"/>
  <c r="C37" i="12"/>
  <c r="B37" i="12"/>
  <c r="L28" i="54"/>
  <c r="F18" i="51"/>
  <c r="E18" i="51"/>
  <c r="B31" i="50"/>
  <c r="C31" i="50"/>
  <c r="O25" i="49"/>
  <c r="B19" i="48"/>
  <c r="C19" i="48"/>
  <c r="E10" i="47"/>
  <c r="B19" i="46"/>
  <c r="C19" i="46"/>
  <c r="C40" i="41"/>
  <c r="B40" i="41"/>
  <c r="B10" i="37"/>
  <c r="C28" i="34"/>
  <c r="O37" i="30"/>
  <c r="O25" i="30"/>
  <c r="F36" i="26"/>
  <c r="E36" i="26"/>
  <c r="N34" i="26"/>
  <c r="O34" i="26" s="1"/>
  <c r="E19" i="26"/>
  <c r="F18" i="26"/>
  <c r="E18" i="26"/>
  <c r="A10" i="26"/>
  <c r="C31" i="23"/>
  <c r="C19" i="21"/>
  <c r="B19" i="21"/>
  <c r="N25" i="20"/>
  <c r="O25" i="20" s="1"/>
  <c r="C34" i="19"/>
  <c r="B34" i="19"/>
  <c r="F31" i="15"/>
  <c r="E31" i="15"/>
  <c r="E15" i="15"/>
  <c r="F27" i="15"/>
  <c r="O31" i="12"/>
  <c r="E11" i="10"/>
  <c r="A13" i="10"/>
  <c r="B16" i="10" s="1"/>
  <c r="A13" i="4"/>
  <c r="E11" i="4"/>
  <c r="M31" i="26"/>
  <c r="L22" i="26"/>
  <c r="B31" i="25"/>
  <c r="C34" i="23"/>
  <c r="B34" i="23"/>
  <c r="B16" i="22"/>
  <c r="B19" i="22"/>
  <c r="N37" i="20"/>
  <c r="O37" i="20" s="1"/>
  <c r="E17" i="15"/>
  <c r="C28" i="6"/>
  <c r="B28" i="6"/>
  <c r="C28" i="28"/>
  <c r="M37" i="15"/>
  <c r="L37" i="15"/>
  <c r="C34" i="11"/>
  <c r="B34" i="11"/>
  <c r="B31" i="5"/>
  <c r="C31" i="5"/>
  <c r="L22" i="4"/>
  <c r="M22" i="4"/>
  <c r="M25" i="51"/>
  <c r="A10" i="47"/>
  <c r="O37" i="45"/>
  <c r="C28" i="41"/>
  <c r="B28" i="41"/>
  <c r="F25" i="40"/>
  <c r="O16" i="39"/>
  <c r="C34" i="35"/>
  <c r="B34" i="35"/>
  <c r="F35" i="34"/>
  <c r="E35" i="34"/>
  <c r="A37" i="34"/>
  <c r="C49" i="34" s="1"/>
  <c r="E36" i="34"/>
  <c r="A22" i="34"/>
  <c r="L13" i="34"/>
  <c r="E37" i="26"/>
  <c r="F26" i="26"/>
  <c r="E26" i="26"/>
  <c r="A28" i="26"/>
  <c r="B31" i="26" s="1"/>
  <c r="E27" i="26"/>
  <c r="A13" i="26"/>
  <c r="B13" i="23"/>
  <c r="C31" i="22"/>
  <c r="B31" i="22"/>
  <c r="D17" i="14"/>
  <c r="J17" i="14"/>
  <c r="N19" i="14" s="1"/>
  <c r="B16" i="18"/>
  <c r="B19" i="18"/>
  <c r="E32" i="15"/>
  <c r="F25" i="15"/>
  <c r="E25" i="15"/>
  <c r="F24" i="15"/>
  <c r="A13" i="15"/>
  <c r="C25" i="15" s="1"/>
  <c r="N13" i="14"/>
  <c r="E40" i="10"/>
  <c r="F40" i="10"/>
  <c r="E28" i="10"/>
  <c r="F28" i="10"/>
  <c r="E8" i="10"/>
  <c r="F20" i="10"/>
  <c r="A10" i="10"/>
  <c r="B10" i="10" s="1"/>
  <c r="E22" i="4"/>
  <c r="F22" i="4"/>
  <c r="F24" i="26"/>
  <c r="E24" i="26"/>
  <c r="K10" i="14"/>
  <c r="L10" i="14" s="1"/>
  <c r="J10" i="14"/>
  <c r="D10" i="14"/>
  <c r="E11" i="14" s="1"/>
  <c r="F24" i="14"/>
  <c r="F39" i="10"/>
  <c r="E39" i="10"/>
  <c r="F27" i="10"/>
  <c r="E27" i="10"/>
  <c r="C25" i="6"/>
  <c r="B25" i="6"/>
  <c r="F29" i="4"/>
  <c r="E29" i="4"/>
  <c r="A31" i="4"/>
  <c r="C43" i="4" s="1"/>
  <c r="E30" i="4"/>
  <c r="E14" i="4"/>
  <c r="L40" i="26"/>
  <c r="M40" i="26"/>
  <c r="A40" i="20"/>
  <c r="C52" i="20" s="1"/>
  <c r="F29" i="20"/>
  <c r="E29" i="20"/>
  <c r="A31" i="20"/>
  <c r="C43" i="20" s="1"/>
  <c r="E30" i="20"/>
  <c r="E20" i="15"/>
  <c r="K16" i="14"/>
  <c r="L16" i="14" s="1"/>
  <c r="C28" i="11"/>
  <c r="B28" i="11"/>
  <c r="M28" i="10"/>
  <c r="L28" i="10"/>
  <c r="B19" i="9"/>
  <c r="C19" i="9"/>
  <c r="A16" i="54"/>
  <c r="B19" i="54" s="1"/>
  <c r="F38" i="51"/>
  <c r="E38" i="51"/>
  <c r="A40" i="51"/>
  <c r="C52" i="51" s="1"/>
  <c r="E39" i="51"/>
  <c r="F41" i="47"/>
  <c r="E41" i="47"/>
  <c r="A40" i="47"/>
  <c r="C52" i="47" s="1"/>
  <c r="F38" i="47"/>
  <c r="E38" i="47"/>
  <c r="F35" i="47"/>
  <c r="A37" i="47"/>
  <c r="C49" i="47" s="1"/>
  <c r="E35" i="47"/>
  <c r="A34" i="47"/>
  <c r="C46" i="47" s="1"/>
  <c r="F32" i="47"/>
  <c r="E32" i="47"/>
  <c r="F29" i="47"/>
  <c r="A31" i="47"/>
  <c r="C43" i="47" s="1"/>
  <c r="E29" i="47"/>
  <c r="A28" i="47"/>
  <c r="F26" i="47"/>
  <c r="E26" i="47"/>
  <c r="F23" i="47"/>
  <c r="A25" i="47"/>
  <c r="E23" i="47"/>
  <c r="A22" i="47"/>
  <c r="F20" i="47"/>
  <c r="E20" i="47"/>
  <c r="F17" i="47"/>
  <c r="A19" i="47"/>
  <c r="E17" i="47"/>
  <c r="B13" i="41"/>
  <c r="C22" i="39"/>
  <c r="B22" i="39"/>
  <c r="N10" i="34"/>
  <c r="E22" i="20"/>
  <c r="B37" i="19"/>
  <c r="F21" i="67"/>
  <c r="L16" i="51"/>
  <c r="C22" i="41"/>
  <c r="B22" i="41"/>
  <c r="E34" i="34"/>
  <c r="F23" i="34"/>
  <c r="E23" i="34"/>
  <c r="A25" i="34"/>
  <c r="B28" i="34" s="1"/>
  <c r="E24" i="34"/>
  <c r="O16" i="33"/>
  <c r="E40" i="20"/>
  <c r="C25" i="11"/>
  <c r="B25" i="11"/>
  <c r="C25" i="9"/>
  <c r="B25" i="9"/>
  <c r="C19" i="5"/>
  <c r="B19" i="5"/>
  <c r="C34" i="3"/>
  <c r="B34" i="3"/>
  <c r="B40" i="15"/>
  <c r="A40" i="4"/>
  <c r="C52" i="4" s="1"/>
  <c r="M22" i="40"/>
  <c r="C37" i="21"/>
  <c r="C28" i="8"/>
  <c r="E24" i="40"/>
  <c r="B40" i="33"/>
  <c r="O19" i="24"/>
  <c r="A28" i="10"/>
  <c r="E23" i="4"/>
  <c r="L37" i="26"/>
  <c r="C40" i="9"/>
  <c r="E41" i="4"/>
  <c r="C22" i="208"/>
  <c r="B22" i="208"/>
  <c r="B22" i="207"/>
  <c r="C22" i="207"/>
  <c r="C31" i="208"/>
  <c r="B31" i="208"/>
  <c r="C19" i="208"/>
  <c r="B19" i="208"/>
  <c r="N40" i="206"/>
  <c r="O43" i="206" s="1"/>
  <c r="E16" i="206"/>
  <c r="E17" i="206"/>
  <c r="E37" i="206"/>
  <c r="F26" i="206"/>
  <c r="E26" i="206"/>
  <c r="A28" i="206"/>
  <c r="E27" i="206"/>
  <c r="C37" i="205"/>
  <c r="B37" i="205"/>
  <c r="C25" i="205"/>
  <c r="B25" i="205"/>
  <c r="B19" i="204"/>
  <c r="C19" i="204"/>
  <c r="E14" i="206"/>
  <c r="E15" i="206"/>
  <c r="A16" i="206"/>
  <c r="B16" i="206" s="1"/>
  <c r="B13" i="206"/>
  <c r="A7" i="206"/>
  <c r="C31" i="203"/>
  <c r="B31" i="203"/>
  <c r="C19" i="203"/>
  <c r="B19" i="203"/>
  <c r="B34" i="204"/>
  <c r="C34" i="200"/>
  <c r="L31" i="200"/>
  <c r="M31" i="200"/>
  <c r="M40" i="200"/>
  <c r="L40" i="200"/>
  <c r="E41" i="200"/>
  <c r="M22" i="200"/>
  <c r="L22" i="200"/>
  <c r="C37" i="199"/>
  <c r="B37" i="199"/>
  <c r="C25" i="199"/>
  <c r="B25" i="199"/>
  <c r="L16" i="200"/>
  <c r="B37" i="197"/>
  <c r="C37" i="197"/>
  <c r="B25" i="197"/>
  <c r="C25" i="197"/>
  <c r="L25" i="200"/>
  <c r="C40" i="196"/>
  <c r="B40" i="196"/>
  <c r="C28" i="196"/>
  <c r="B28" i="196"/>
  <c r="C40" i="195"/>
  <c r="B40" i="195"/>
  <c r="C28" i="195"/>
  <c r="B28" i="195"/>
  <c r="B16" i="195"/>
  <c r="B34" i="189"/>
  <c r="C34" i="189"/>
  <c r="B22" i="189"/>
  <c r="C22" i="189"/>
  <c r="C34" i="191"/>
  <c r="B34" i="191"/>
  <c r="B40" i="185"/>
  <c r="C40" i="185"/>
  <c r="B28" i="185"/>
  <c r="C28" i="185"/>
  <c r="C28" i="188"/>
  <c r="B28" i="188"/>
  <c r="C25" i="192"/>
  <c r="B25" i="192"/>
  <c r="C19" i="191"/>
  <c r="B19" i="191"/>
  <c r="C34" i="187"/>
  <c r="B34" i="187"/>
  <c r="B16" i="194"/>
  <c r="C25" i="193"/>
  <c r="B25" i="193"/>
  <c r="C40" i="188"/>
  <c r="B16" i="186"/>
  <c r="B19" i="186"/>
  <c r="E16" i="184"/>
  <c r="E17" i="184"/>
  <c r="B31" i="183"/>
  <c r="C31" i="183"/>
  <c r="B19" i="183"/>
  <c r="C19" i="183"/>
  <c r="B31" i="177"/>
  <c r="C31" i="177"/>
  <c r="C31" i="192"/>
  <c r="B31" i="192"/>
  <c r="C31" i="187"/>
  <c r="B31" i="187"/>
  <c r="C19" i="187"/>
  <c r="B19" i="187"/>
  <c r="F36" i="184"/>
  <c r="E36" i="184"/>
  <c r="C34" i="182"/>
  <c r="B34" i="182"/>
  <c r="C22" i="182"/>
  <c r="B22" i="182"/>
  <c r="E32" i="181"/>
  <c r="F25" i="181"/>
  <c r="E25" i="181"/>
  <c r="C34" i="180"/>
  <c r="B34" i="180"/>
  <c r="C22" i="180"/>
  <c r="B22" i="180"/>
  <c r="C19" i="193"/>
  <c r="B19" i="193"/>
  <c r="C25" i="191"/>
  <c r="B25" i="191"/>
  <c r="M31" i="184"/>
  <c r="L31" i="184"/>
  <c r="A7" i="184"/>
  <c r="C19" i="184" s="1"/>
  <c r="O37" i="188"/>
  <c r="B22" i="177"/>
  <c r="C22" i="177"/>
  <c r="B34" i="173"/>
  <c r="C34" i="173"/>
  <c r="B40" i="169"/>
  <c r="C40" i="169"/>
  <c r="B28" i="169"/>
  <c r="C28" i="169"/>
  <c r="E27" i="184"/>
  <c r="E13" i="184"/>
  <c r="C31" i="176"/>
  <c r="B31" i="176"/>
  <c r="C19" i="176"/>
  <c r="B19" i="176"/>
  <c r="C40" i="172"/>
  <c r="B40" i="172"/>
  <c r="C28" i="172"/>
  <c r="B28" i="172"/>
  <c r="C34" i="168"/>
  <c r="B34" i="168"/>
  <c r="C40" i="171"/>
  <c r="B40" i="171"/>
  <c r="B37" i="167"/>
  <c r="C37" i="167"/>
  <c r="B31" i="167"/>
  <c r="C31" i="167"/>
  <c r="B25" i="167"/>
  <c r="C25" i="167"/>
  <c r="B40" i="163"/>
  <c r="C40" i="163"/>
  <c r="B28" i="163"/>
  <c r="C28" i="163"/>
  <c r="O40" i="172"/>
  <c r="O28" i="172"/>
  <c r="B16" i="170"/>
  <c r="B19" i="170"/>
  <c r="C37" i="166"/>
  <c r="B37" i="166"/>
  <c r="C25" i="166"/>
  <c r="B25" i="166"/>
  <c r="C34" i="162"/>
  <c r="B34" i="162"/>
  <c r="C22" i="162"/>
  <c r="B22" i="162"/>
  <c r="C40" i="175"/>
  <c r="B40" i="175"/>
  <c r="C25" i="168"/>
  <c r="C40" i="165"/>
  <c r="B40" i="165"/>
  <c r="C25" i="165"/>
  <c r="B25" i="165"/>
  <c r="C40" i="161"/>
  <c r="B40" i="161"/>
  <c r="F27" i="157"/>
  <c r="E15" i="157"/>
  <c r="B31" i="158"/>
  <c r="C31" i="158"/>
  <c r="B19" i="158"/>
  <c r="C19" i="158"/>
  <c r="B34" i="156"/>
  <c r="C34" i="156"/>
  <c r="B22" i="156"/>
  <c r="C22" i="156"/>
  <c r="B34" i="152"/>
  <c r="C34" i="152"/>
  <c r="B22" i="152"/>
  <c r="C22" i="152"/>
  <c r="B28" i="146"/>
  <c r="C28" i="146"/>
  <c r="C28" i="165"/>
  <c r="B28" i="165"/>
  <c r="C31" i="155"/>
  <c r="B31" i="155"/>
  <c r="C19" i="155"/>
  <c r="B19" i="155"/>
  <c r="C34" i="151"/>
  <c r="B34" i="151"/>
  <c r="C22" i="151"/>
  <c r="B22" i="151"/>
  <c r="A10" i="148"/>
  <c r="B10" i="148" s="1"/>
  <c r="E8" i="148"/>
  <c r="F20" i="148"/>
  <c r="C31" i="145"/>
  <c r="B31" i="145"/>
  <c r="C19" i="145"/>
  <c r="B19" i="145"/>
  <c r="C37" i="148"/>
  <c r="E17" i="148"/>
  <c r="A13" i="140"/>
  <c r="B13" i="140" s="1"/>
  <c r="E11" i="140"/>
  <c r="B19" i="159"/>
  <c r="L40" i="157"/>
  <c r="M40" i="157"/>
  <c r="M19" i="157"/>
  <c r="L19" i="157"/>
  <c r="C31" i="154"/>
  <c r="B31" i="154"/>
  <c r="C19" i="154"/>
  <c r="B19" i="154"/>
  <c r="M28" i="148"/>
  <c r="L28" i="148"/>
  <c r="B25" i="141"/>
  <c r="C25" i="141"/>
  <c r="B31" i="139"/>
  <c r="C31" i="139"/>
  <c r="B19" i="139"/>
  <c r="C19" i="139"/>
  <c r="N13" i="157"/>
  <c r="O13" i="157" s="1"/>
  <c r="F34" i="148"/>
  <c r="E34" i="148"/>
  <c r="M22" i="148"/>
  <c r="L22" i="148"/>
  <c r="C31" i="142"/>
  <c r="B31" i="142"/>
  <c r="B31" i="141"/>
  <c r="F27" i="140"/>
  <c r="E27" i="140"/>
  <c r="F21" i="140"/>
  <c r="E21" i="140"/>
  <c r="F17" i="140"/>
  <c r="E17" i="140"/>
  <c r="A19" i="140"/>
  <c r="E18" i="140"/>
  <c r="C28" i="138"/>
  <c r="B28" i="138"/>
  <c r="A37" i="184"/>
  <c r="C49" i="184" s="1"/>
  <c r="C19" i="171"/>
  <c r="B19" i="171"/>
  <c r="B16" i="158"/>
  <c r="E37" i="157"/>
  <c r="F26" i="157"/>
  <c r="E26" i="157"/>
  <c r="A28" i="157"/>
  <c r="E27" i="157"/>
  <c r="L22" i="157"/>
  <c r="M22" i="157"/>
  <c r="N7" i="157"/>
  <c r="O10" i="157" s="1"/>
  <c r="E35" i="148"/>
  <c r="L31" i="148"/>
  <c r="E23" i="148"/>
  <c r="C25" i="147"/>
  <c r="C19" i="143"/>
  <c r="B19" i="143"/>
  <c r="C34" i="141"/>
  <c r="B34" i="141"/>
  <c r="C22" i="137"/>
  <c r="B22" i="137"/>
  <c r="A34" i="140"/>
  <c r="E16" i="140"/>
  <c r="B16" i="137"/>
  <c r="C31" i="137"/>
  <c r="E34" i="135"/>
  <c r="F34" i="135"/>
  <c r="L19" i="135"/>
  <c r="M19" i="135"/>
  <c r="B40" i="131"/>
  <c r="C40" i="131"/>
  <c r="B40" i="129"/>
  <c r="C40" i="129"/>
  <c r="B28" i="129"/>
  <c r="C28" i="129"/>
  <c r="B31" i="127"/>
  <c r="C31" i="127"/>
  <c r="B19" i="127"/>
  <c r="C19" i="127"/>
  <c r="B40" i="121"/>
  <c r="C40" i="121"/>
  <c r="B28" i="121"/>
  <c r="C28" i="121"/>
  <c r="B34" i="119"/>
  <c r="C34" i="119"/>
  <c r="B22" i="119"/>
  <c r="C22" i="119"/>
  <c r="B13" i="143"/>
  <c r="E34" i="140"/>
  <c r="F19" i="140"/>
  <c r="C37" i="126"/>
  <c r="B37" i="126"/>
  <c r="C25" i="126"/>
  <c r="B25" i="126"/>
  <c r="F22" i="131"/>
  <c r="E22" i="131"/>
  <c r="F36" i="128"/>
  <c r="E36" i="128"/>
  <c r="F32" i="128"/>
  <c r="E32" i="128"/>
  <c r="A34" i="128"/>
  <c r="C46" i="128" s="1"/>
  <c r="E33" i="128"/>
  <c r="L25" i="124"/>
  <c r="M25" i="124"/>
  <c r="C40" i="123"/>
  <c r="B40" i="123"/>
  <c r="L28" i="120"/>
  <c r="M28" i="120"/>
  <c r="L22" i="120"/>
  <c r="M22" i="120"/>
  <c r="F27" i="135"/>
  <c r="E27" i="135"/>
  <c r="M22" i="135"/>
  <c r="L22" i="135"/>
  <c r="F30" i="128"/>
  <c r="E30" i="128"/>
  <c r="N28" i="128"/>
  <c r="O28" i="128" s="1"/>
  <c r="E28" i="124"/>
  <c r="F17" i="124"/>
  <c r="E17" i="124"/>
  <c r="A19" i="124"/>
  <c r="E18" i="124"/>
  <c r="E25" i="120"/>
  <c r="B37" i="116"/>
  <c r="C37" i="116"/>
  <c r="B25" i="116"/>
  <c r="C25" i="116"/>
  <c r="B31" i="114"/>
  <c r="C31" i="114"/>
  <c r="B34" i="106"/>
  <c r="C34" i="106"/>
  <c r="B22" i="106"/>
  <c r="C22" i="106"/>
  <c r="E28" i="135"/>
  <c r="F18" i="135"/>
  <c r="E41" i="131"/>
  <c r="L13" i="131"/>
  <c r="E31" i="128"/>
  <c r="L22" i="128"/>
  <c r="M22" i="128"/>
  <c r="A7" i="128"/>
  <c r="B10" i="128" s="1"/>
  <c r="E6" i="128"/>
  <c r="C40" i="125"/>
  <c r="B40" i="125"/>
  <c r="C28" i="125"/>
  <c r="B28" i="125"/>
  <c r="F38" i="120"/>
  <c r="E38" i="120"/>
  <c r="A40" i="120"/>
  <c r="C52" i="120" s="1"/>
  <c r="E39" i="120"/>
  <c r="A19" i="120"/>
  <c r="E8" i="120"/>
  <c r="F36" i="117"/>
  <c r="E36" i="117"/>
  <c r="F32" i="117"/>
  <c r="E32" i="117"/>
  <c r="A34" i="117"/>
  <c r="C46" i="117" s="1"/>
  <c r="E33" i="117"/>
  <c r="C31" i="115"/>
  <c r="B31" i="115"/>
  <c r="C19" i="115"/>
  <c r="B19" i="115"/>
  <c r="C37" i="113"/>
  <c r="B37" i="113"/>
  <c r="C25" i="113"/>
  <c r="B25" i="113"/>
  <c r="B37" i="109"/>
  <c r="C31" i="109"/>
  <c r="B31" i="109"/>
  <c r="C31" i="105"/>
  <c r="B31" i="105"/>
  <c r="B31" i="143"/>
  <c r="A7" i="140"/>
  <c r="F23" i="135"/>
  <c r="E23" i="135"/>
  <c r="A25" i="135"/>
  <c r="B28" i="135" s="1"/>
  <c r="L25" i="131"/>
  <c r="L16" i="131"/>
  <c r="N40" i="128"/>
  <c r="O43" i="128" s="1"/>
  <c r="F18" i="128"/>
  <c r="E18" i="128"/>
  <c r="L16" i="128"/>
  <c r="B13" i="126"/>
  <c r="L31" i="124"/>
  <c r="M31" i="124"/>
  <c r="F32" i="120"/>
  <c r="E32" i="120"/>
  <c r="A34" i="120"/>
  <c r="C46" i="120" s="1"/>
  <c r="E33" i="120"/>
  <c r="E6" i="120"/>
  <c r="A7" i="120"/>
  <c r="B10" i="120" s="1"/>
  <c r="M37" i="117"/>
  <c r="L37" i="117"/>
  <c r="M25" i="117"/>
  <c r="L25" i="117"/>
  <c r="C40" i="114"/>
  <c r="B40" i="114"/>
  <c r="C31" i="112"/>
  <c r="B31" i="112"/>
  <c r="C19" i="112"/>
  <c r="B19" i="112"/>
  <c r="M40" i="109"/>
  <c r="L40" i="109"/>
  <c r="M34" i="109"/>
  <c r="L34" i="109"/>
  <c r="C31" i="108"/>
  <c r="B31" i="108"/>
  <c r="C19" i="108"/>
  <c r="B19" i="108"/>
  <c r="L25" i="120"/>
  <c r="E39" i="117"/>
  <c r="B28" i="105"/>
  <c r="O37" i="117"/>
  <c r="L28" i="117"/>
  <c r="E13" i="114"/>
  <c r="L37" i="109"/>
  <c r="L16" i="109"/>
  <c r="B16" i="108"/>
  <c r="O22" i="105"/>
  <c r="B34" i="104"/>
  <c r="C34" i="104"/>
  <c r="B31" i="100"/>
  <c r="C31" i="100"/>
  <c r="B19" i="100"/>
  <c r="C19" i="100"/>
  <c r="B37" i="92"/>
  <c r="C37" i="92"/>
  <c r="B25" i="92"/>
  <c r="C25" i="92"/>
  <c r="C40" i="86"/>
  <c r="B37" i="82"/>
  <c r="C37" i="82"/>
  <c r="B25" i="82"/>
  <c r="C25" i="82"/>
  <c r="B40" i="77"/>
  <c r="C40" i="77"/>
  <c r="B28" i="77"/>
  <c r="C28" i="77"/>
  <c r="B40" i="72"/>
  <c r="C40" i="72"/>
  <c r="B28" i="72"/>
  <c r="C28" i="72"/>
  <c r="M22" i="124"/>
  <c r="O19" i="117"/>
  <c r="O40" i="109"/>
  <c r="O13" i="109"/>
  <c r="A13" i="105"/>
  <c r="E11" i="105"/>
  <c r="C31" i="103"/>
  <c r="B31" i="103"/>
  <c r="C19" i="103"/>
  <c r="B19" i="103"/>
  <c r="C34" i="99"/>
  <c r="B34" i="99"/>
  <c r="C22" i="99"/>
  <c r="B22" i="99"/>
  <c r="C37" i="91"/>
  <c r="B37" i="91"/>
  <c r="C25" i="91"/>
  <c r="B25" i="91"/>
  <c r="A16" i="90"/>
  <c r="E14" i="90"/>
  <c r="C34" i="89"/>
  <c r="B34" i="89"/>
  <c r="C22" i="89"/>
  <c r="B22" i="89"/>
  <c r="C34" i="81"/>
  <c r="B34" i="81"/>
  <c r="C22" i="81"/>
  <c r="B22" i="81"/>
  <c r="C34" i="80"/>
  <c r="B34" i="80"/>
  <c r="C22" i="80"/>
  <c r="B22" i="80"/>
  <c r="C40" i="76"/>
  <c r="B40" i="76"/>
  <c r="C28" i="76"/>
  <c r="B28" i="76"/>
  <c r="C37" i="75"/>
  <c r="B37" i="75"/>
  <c r="C25" i="75"/>
  <c r="B25" i="75"/>
  <c r="E10" i="105"/>
  <c r="N37" i="101"/>
  <c r="D37" i="101"/>
  <c r="K37" i="101"/>
  <c r="M49" i="101" s="1"/>
  <c r="F24" i="101"/>
  <c r="M34" i="97"/>
  <c r="L34" i="97"/>
  <c r="C22" i="96"/>
  <c r="B22" i="96"/>
  <c r="F31" i="90"/>
  <c r="E31" i="90"/>
  <c r="O19" i="90"/>
  <c r="C22" i="88"/>
  <c r="B22" i="88"/>
  <c r="F22" i="86"/>
  <c r="E22" i="86"/>
  <c r="E11" i="86"/>
  <c r="E12" i="86"/>
  <c r="A13" i="86"/>
  <c r="F39" i="85"/>
  <c r="E39" i="85"/>
  <c r="E24" i="85"/>
  <c r="C40" i="79"/>
  <c r="B40" i="79"/>
  <c r="N31" i="101"/>
  <c r="D31" i="101"/>
  <c r="F43" i="101" s="1"/>
  <c r="K31" i="101"/>
  <c r="C40" i="98"/>
  <c r="B40" i="98"/>
  <c r="L19" i="97"/>
  <c r="M19" i="97"/>
  <c r="E11" i="94"/>
  <c r="E12" i="94"/>
  <c r="A13" i="94"/>
  <c r="E32" i="90"/>
  <c r="K25" i="85"/>
  <c r="N25" i="85"/>
  <c r="D25" i="85"/>
  <c r="E15" i="90"/>
  <c r="F27" i="90"/>
  <c r="M40" i="86"/>
  <c r="L40" i="86"/>
  <c r="E23" i="86"/>
  <c r="B19" i="73"/>
  <c r="E11" i="70"/>
  <c r="A13" i="70"/>
  <c r="E12" i="70"/>
  <c r="E11" i="67"/>
  <c r="A13" i="67"/>
  <c r="C25" i="67" s="1"/>
  <c r="E12" i="67"/>
  <c r="B40" i="65"/>
  <c r="C40" i="65"/>
  <c r="B28" i="65"/>
  <c r="C28" i="65"/>
  <c r="E16" i="64"/>
  <c r="E17" i="64"/>
  <c r="B31" i="63"/>
  <c r="C31" i="63"/>
  <c r="B19" i="63"/>
  <c r="C19" i="63"/>
  <c r="B25" i="53"/>
  <c r="C25" i="53"/>
  <c r="B19" i="52"/>
  <c r="C19" i="52"/>
  <c r="M25" i="102"/>
  <c r="L25" i="102"/>
  <c r="E15" i="102"/>
  <c r="F27" i="102"/>
  <c r="F36" i="101"/>
  <c r="E36" i="101"/>
  <c r="C31" i="96"/>
  <c r="B31" i="96"/>
  <c r="C19" i="96"/>
  <c r="B19" i="96"/>
  <c r="F34" i="94"/>
  <c r="E34" i="94"/>
  <c r="E13" i="94"/>
  <c r="E14" i="94"/>
  <c r="B19" i="93"/>
  <c r="F26" i="90"/>
  <c r="K19" i="85"/>
  <c r="D19" i="85"/>
  <c r="E16" i="90"/>
  <c r="C37" i="88"/>
  <c r="B37" i="88"/>
  <c r="C25" i="88"/>
  <c r="B25" i="88"/>
  <c r="B19" i="87"/>
  <c r="A10" i="70"/>
  <c r="E8" i="70"/>
  <c r="F20" i="70"/>
  <c r="E41" i="67"/>
  <c r="F34" i="67"/>
  <c r="E34" i="67"/>
  <c r="F26" i="64"/>
  <c r="E26" i="64"/>
  <c r="A28" i="64"/>
  <c r="E27" i="64"/>
  <c r="C34" i="62"/>
  <c r="B34" i="62"/>
  <c r="C22" i="62"/>
  <c r="B22" i="62"/>
  <c r="C31" i="61"/>
  <c r="B31" i="61"/>
  <c r="C19" i="61"/>
  <c r="B19" i="61"/>
  <c r="C40" i="60"/>
  <c r="B40" i="60"/>
  <c r="C28" i="60"/>
  <c r="B28" i="60"/>
  <c r="C37" i="59"/>
  <c r="B37" i="59"/>
  <c r="C25" i="59"/>
  <c r="B25" i="59"/>
  <c r="E28" i="57"/>
  <c r="F27" i="57"/>
  <c r="E27" i="57"/>
  <c r="F23" i="57"/>
  <c r="E23" i="57"/>
  <c r="A25" i="57"/>
  <c r="E24" i="57"/>
  <c r="C22" i="56"/>
  <c r="B22" i="56"/>
  <c r="C25" i="55"/>
  <c r="B25" i="55"/>
  <c r="C34" i="49"/>
  <c r="B34" i="49"/>
  <c r="C22" i="49"/>
  <c r="B22" i="49"/>
  <c r="C37" i="43"/>
  <c r="B37" i="43"/>
  <c r="C25" i="43"/>
  <c r="B25" i="43"/>
  <c r="O19" i="126"/>
  <c r="E19" i="117"/>
  <c r="F25" i="105"/>
  <c r="N16" i="105"/>
  <c r="C22" i="104"/>
  <c r="N19" i="101"/>
  <c r="D19" i="101"/>
  <c r="E20" i="101" s="1"/>
  <c r="K19" i="101"/>
  <c r="A13" i="102"/>
  <c r="B13" i="102" s="1"/>
  <c r="F20" i="101"/>
  <c r="E21" i="101"/>
  <c r="C37" i="98"/>
  <c r="B37" i="98"/>
  <c r="C25" i="98"/>
  <c r="B25" i="98"/>
  <c r="F29" i="97"/>
  <c r="E29" i="97"/>
  <c r="A31" i="97"/>
  <c r="C43" i="97" s="1"/>
  <c r="E30" i="97"/>
  <c r="E35" i="94"/>
  <c r="M28" i="94"/>
  <c r="L28" i="94"/>
  <c r="M25" i="94"/>
  <c r="K37" i="85"/>
  <c r="M49" i="85" s="1"/>
  <c r="D37" i="85"/>
  <c r="F49" i="85" s="1"/>
  <c r="L34" i="90"/>
  <c r="D28" i="85"/>
  <c r="K28" i="85"/>
  <c r="L10" i="86"/>
  <c r="C28" i="83"/>
  <c r="C34" i="74"/>
  <c r="B34" i="74"/>
  <c r="C22" i="74"/>
  <c r="B22" i="74"/>
  <c r="O13" i="73"/>
  <c r="C19" i="69"/>
  <c r="B19" i="69"/>
  <c r="M37" i="64"/>
  <c r="L37" i="64"/>
  <c r="M25" i="64"/>
  <c r="L25" i="64"/>
  <c r="C37" i="58"/>
  <c r="B37" i="58"/>
  <c r="C31" i="58"/>
  <c r="B31" i="58"/>
  <c r="C25" i="58"/>
  <c r="B25" i="58"/>
  <c r="M34" i="57"/>
  <c r="L34" i="57"/>
  <c r="L22" i="97"/>
  <c r="O19" i="91"/>
  <c r="F25" i="70"/>
  <c r="A31" i="64"/>
  <c r="C43" i="64" s="1"/>
  <c r="C37" i="56"/>
  <c r="F25" i="54"/>
  <c r="E25" i="54"/>
  <c r="C31" i="52"/>
  <c r="C28" i="45"/>
  <c r="B28" i="45"/>
  <c r="B31" i="44"/>
  <c r="C31" i="44"/>
  <c r="B19" i="44"/>
  <c r="C19" i="44"/>
  <c r="A13" i="40"/>
  <c r="E11" i="40"/>
  <c r="A13" i="20"/>
  <c r="E11" i="20"/>
  <c r="A10" i="15"/>
  <c r="E8" i="15"/>
  <c r="A34" i="57"/>
  <c r="C46" i="57" s="1"/>
  <c r="C34" i="52"/>
  <c r="L37" i="51"/>
  <c r="L28" i="51"/>
  <c r="M28" i="51"/>
  <c r="E12" i="47"/>
  <c r="B22" i="43"/>
  <c r="C22" i="43"/>
  <c r="L25" i="40"/>
  <c r="M25" i="40"/>
  <c r="B40" i="37"/>
  <c r="C40" i="37"/>
  <c r="B34" i="37"/>
  <c r="C34" i="37"/>
  <c r="B28" i="37"/>
  <c r="C28" i="37"/>
  <c r="B22" i="37"/>
  <c r="C22" i="37"/>
  <c r="B37" i="31"/>
  <c r="C37" i="31"/>
  <c r="B25" i="31"/>
  <c r="C25" i="31"/>
  <c r="B34" i="27"/>
  <c r="C34" i="27"/>
  <c r="B22" i="27"/>
  <c r="C22" i="27"/>
  <c r="B40" i="25"/>
  <c r="C40" i="25"/>
  <c r="B22" i="25"/>
  <c r="C22" i="25"/>
  <c r="B22" i="23"/>
  <c r="C22" i="23"/>
  <c r="B34" i="17"/>
  <c r="C34" i="17"/>
  <c r="B22" i="17"/>
  <c r="C22" i="17"/>
  <c r="B31" i="13"/>
  <c r="C31" i="13"/>
  <c r="A19" i="64"/>
  <c r="E31" i="51"/>
  <c r="F20" i="51"/>
  <c r="E20" i="51"/>
  <c r="A22" i="51"/>
  <c r="E21" i="51"/>
  <c r="E13" i="51"/>
  <c r="B34" i="50"/>
  <c r="C34" i="50"/>
  <c r="O28" i="49"/>
  <c r="O31" i="49"/>
  <c r="C34" i="45"/>
  <c r="B34" i="45"/>
  <c r="B37" i="45"/>
  <c r="B34" i="44"/>
  <c r="C34" i="44"/>
  <c r="O28" i="43"/>
  <c r="O31" i="43"/>
  <c r="C34" i="42"/>
  <c r="B34" i="42"/>
  <c r="C22" i="42"/>
  <c r="B22" i="42"/>
  <c r="C34" i="36"/>
  <c r="B34" i="36"/>
  <c r="C22" i="36"/>
  <c r="B22" i="36"/>
  <c r="C31" i="24"/>
  <c r="B31" i="24"/>
  <c r="C19" i="24"/>
  <c r="B19" i="24"/>
  <c r="C34" i="22"/>
  <c r="B34" i="22"/>
  <c r="C37" i="16"/>
  <c r="B37" i="16"/>
  <c r="C25" i="16"/>
  <c r="B25" i="16"/>
  <c r="C34" i="12"/>
  <c r="B34" i="12"/>
  <c r="M28" i="54"/>
  <c r="O37" i="49"/>
  <c r="F39" i="47"/>
  <c r="E39" i="47"/>
  <c r="F33" i="47"/>
  <c r="E33" i="47"/>
  <c r="F27" i="47"/>
  <c r="E27" i="47"/>
  <c r="F21" i="47"/>
  <c r="E21" i="47"/>
  <c r="C25" i="41"/>
  <c r="B25" i="41"/>
  <c r="F29" i="40"/>
  <c r="E29" i="40"/>
  <c r="A31" i="40"/>
  <c r="C43" i="40" s="1"/>
  <c r="E30" i="40"/>
  <c r="E10" i="40"/>
  <c r="F22" i="40"/>
  <c r="A7" i="40"/>
  <c r="M28" i="34"/>
  <c r="L28" i="34"/>
  <c r="L19" i="34"/>
  <c r="M19" i="34"/>
  <c r="C31" i="33"/>
  <c r="B31" i="33"/>
  <c r="C19" i="33"/>
  <c r="B19" i="33"/>
  <c r="N13" i="26"/>
  <c r="O13" i="26" s="1"/>
  <c r="C31" i="25"/>
  <c r="C37" i="23"/>
  <c r="B37" i="23"/>
  <c r="F27" i="20"/>
  <c r="E27" i="20"/>
  <c r="L25" i="20"/>
  <c r="M25" i="20"/>
  <c r="C22" i="19"/>
  <c r="B22" i="19"/>
  <c r="N16" i="15"/>
  <c r="O16" i="15" s="1"/>
  <c r="L31" i="34"/>
  <c r="M31" i="34"/>
  <c r="C28" i="33"/>
  <c r="B28" i="33"/>
  <c r="L37" i="20"/>
  <c r="M37" i="20"/>
  <c r="B25" i="19"/>
  <c r="F28" i="15"/>
  <c r="C40" i="6"/>
  <c r="B40" i="6"/>
  <c r="C22" i="6"/>
  <c r="B22" i="6"/>
  <c r="E14" i="26"/>
  <c r="E15" i="26"/>
  <c r="A16" i="26"/>
  <c r="D37" i="14"/>
  <c r="K37" i="14"/>
  <c r="M49" i="14" s="1"/>
  <c r="E13" i="15"/>
  <c r="B22" i="11"/>
  <c r="C22" i="11"/>
  <c r="C25" i="5"/>
  <c r="B25" i="5"/>
  <c r="B31" i="53"/>
  <c r="L31" i="51"/>
  <c r="E25" i="51"/>
  <c r="C37" i="41"/>
  <c r="B37" i="41"/>
  <c r="F27" i="40"/>
  <c r="E27" i="40"/>
  <c r="E22" i="40"/>
  <c r="B13" i="39"/>
  <c r="C22" i="35"/>
  <c r="B22" i="35"/>
  <c r="F39" i="34"/>
  <c r="E39" i="34"/>
  <c r="N37" i="34"/>
  <c r="O37" i="34" s="1"/>
  <c r="C37" i="29"/>
  <c r="B37" i="29"/>
  <c r="C25" i="29"/>
  <c r="B25" i="29"/>
  <c r="B19" i="28"/>
  <c r="F30" i="26"/>
  <c r="E30" i="26"/>
  <c r="N28" i="26"/>
  <c r="E28" i="20"/>
  <c r="F25" i="20"/>
  <c r="N19" i="20"/>
  <c r="O19" i="20" s="1"/>
  <c r="J8" i="14"/>
  <c r="D8" i="14"/>
  <c r="E7" i="15"/>
  <c r="B16" i="13"/>
  <c r="F25" i="10"/>
  <c r="O37" i="4"/>
  <c r="E28" i="4"/>
  <c r="F28" i="4"/>
  <c r="E10" i="4"/>
  <c r="E10" i="26"/>
  <c r="C22" i="21"/>
  <c r="B22" i="21"/>
  <c r="L22" i="20"/>
  <c r="E10" i="20"/>
  <c r="F22" i="20"/>
  <c r="M19" i="15"/>
  <c r="L19" i="15"/>
  <c r="F35" i="10"/>
  <c r="E35" i="10"/>
  <c r="A37" i="10"/>
  <c r="C49" i="10" s="1"/>
  <c r="E36" i="10"/>
  <c r="F27" i="4"/>
  <c r="E27" i="4"/>
  <c r="E12" i="4"/>
  <c r="E25" i="26"/>
  <c r="F33" i="20"/>
  <c r="E33" i="20"/>
  <c r="D29" i="14"/>
  <c r="N31" i="14"/>
  <c r="B28" i="15"/>
  <c r="F20" i="15"/>
  <c r="N7" i="14"/>
  <c r="C19" i="11"/>
  <c r="B19" i="11"/>
  <c r="M22" i="10"/>
  <c r="L22" i="10"/>
  <c r="F31" i="54"/>
  <c r="E31" i="54"/>
  <c r="N40" i="51"/>
  <c r="F19" i="47"/>
  <c r="A16" i="47"/>
  <c r="O37" i="43"/>
  <c r="C31" i="41"/>
  <c r="B31" i="41"/>
  <c r="F41" i="40"/>
  <c r="E41" i="40"/>
  <c r="F33" i="40"/>
  <c r="E33" i="40"/>
  <c r="E14" i="40"/>
  <c r="E8" i="40"/>
  <c r="A10" i="40"/>
  <c r="E40" i="34"/>
  <c r="F29" i="34"/>
  <c r="E29" i="34"/>
  <c r="A31" i="34"/>
  <c r="B34" i="34" s="1"/>
  <c r="E30" i="34"/>
  <c r="E14" i="14"/>
  <c r="A16" i="14"/>
  <c r="C19" i="12"/>
  <c r="B19" i="12"/>
  <c r="B31" i="86"/>
  <c r="E37" i="64"/>
  <c r="A25" i="64"/>
  <c r="L31" i="57"/>
  <c r="A25" i="51"/>
  <c r="B37" i="48"/>
  <c r="C37" i="48"/>
  <c r="B25" i="48"/>
  <c r="C25" i="48"/>
  <c r="B37" i="46"/>
  <c r="C37" i="46"/>
  <c r="B25" i="46"/>
  <c r="C25" i="46"/>
  <c r="F39" i="40"/>
  <c r="E39" i="40"/>
  <c r="A22" i="40"/>
  <c r="C31" i="39"/>
  <c r="B31" i="39"/>
  <c r="C37" i="35"/>
  <c r="B37" i="35"/>
  <c r="C25" i="35"/>
  <c r="B25" i="35"/>
  <c r="F27" i="34"/>
  <c r="E27" i="34"/>
  <c r="N25" i="34"/>
  <c r="E13" i="26"/>
  <c r="C37" i="9"/>
  <c r="B37" i="9"/>
  <c r="B22" i="9"/>
  <c r="C22" i="9"/>
  <c r="M34" i="4"/>
  <c r="L34" i="4"/>
  <c r="B40" i="3"/>
  <c r="C40" i="3"/>
  <c r="B28" i="3"/>
  <c r="C28" i="3"/>
  <c r="M40" i="10"/>
  <c r="L25" i="10"/>
  <c r="A7" i="4"/>
  <c r="L28" i="20"/>
  <c r="B13" i="12"/>
  <c r="A40" i="10"/>
  <c r="C52" i="10" s="1"/>
  <c r="C40" i="33"/>
  <c r="F21" i="4"/>
  <c r="B22" i="33"/>
  <c r="L37" i="10"/>
  <c r="A22" i="10"/>
  <c r="B40" i="9"/>
  <c r="B28" i="5"/>
  <c r="F41" i="4"/>
  <c r="A34" i="4"/>
  <c r="C46" i="4" s="1"/>
  <c r="B46" i="101" l="1"/>
  <c r="C55" i="101"/>
  <c r="B46" i="47"/>
  <c r="C55" i="47"/>
  <c r="B46" i="70"/>
  <c r="C55" i="70"/>
  <c r="B46" i="57"/>
  <c r="C55" i="57"/>
  <c r="B46" i="86"/>
  <c r="C55" i="86"/>
  <c r="B46" i="124"/>
  <c r="C55" i="124"/>
  <c r="B46" i="117"/>
  <c r="C55" i="117"/>
  <c r="B46" i="90"/>
  <c r="C55" i="90"/>
  <c r="O25" i="90"/>
  <c r="B46" i="15"/>
  <c r="C55" i="15"/>
  <c r="B46" i="54"/>
  <c r="C55" i="54"/>
  <c r="B46" i="157"/>
  <c r="C55" i="157"/>
  <c r="B46" i="184"/>
  <c r="C55" i="184"/>
  <c r="B46" i="64"/>
  <c r="C55" i="64"/>
  <c r="L46" i="85"/>
  <c r="M55" i="85"/>
  <c r="C28" i="40"/>
  <c r="B46" i="67"/>
  <c r="C55" i="67"/>
  <c r="B46" i="181"/>
  <c r="C55" i="181"/>
  <c r="B46" i="26"/>
  <c r="C55" i="26"/>
  <c r="B46" i="10"/>
  <c r="C55" i="10"/>
  <c r="B46" i="40"/>
  <c r="C55" i="40"/>
  <c r="B46" i="200"/>
  <c r="C55" i="200"/>
  <c r="B46" i="4"/>
  <c r="C55" i="4"/>
  <c r="B46" i="51"/>
  <c r="C55" i="51"/>
  <c r="C37" i="26"/>
  <c r="O19" i="94"/>
  <c r="O34" i="20"/>
  <c r="C40" i="15"/>
  <c r="B46" i="20"/>
  <c r="C55" i="20"/>
  <c r="B46" i="128"/>
  <c r="C55" i="128"/>
  <c r="B46" i="109"/>
  <c r="C55" i="109"/>
  <c r="B46" i="114"/>
  <c r="C55" i="114"/>
  <c r="O22" i="90"/>
  <c r="B46" i="120"/>
  <c r="C55" i="120"/>
  <c r="B46" i="206"/>
  <c r="C55" i="206"/>
  <c r="B46" i="34"/>
  <c r="C55" i="34"/>
  <c r="B46" i="94"/>
  <c r="C55" i="94"/>
  <c r="L46" i="14"/>
  <c r="M55" i="14"/>
  <c r="O28" i="15"/>
  <c r="B46" i="97"/>
  <c r="C55" i="97"/>
  <c r="B46" i="148"/>
  <c r="C55" i="148"/>
  <c r="B22" i="105"/>
  <c r="N7" i="101"/>
  <c r="B10" i="181"/>
  <c r="E33" i="101"/>
  <c r="B37" i="94"/>
  <c r="C43" i="117"/>
  <c r="O13" i="54"/>
  <c r="B34" i="200"/>
  <c r="N28" i="101"/>
  <c r="O13" i="148"/>
  <c r="A43" i="14"/>
  <c r="F53" i="14"/>
  <c r="O28" i="10"/>
  <c r="C34" i="86"/>
  <c r="O28" i="90"/>
  <c r="O10" i="20"/>
  <c r="O19" i="10"/>
  <c r="A43" i="85"/>
  <c r="F53" i="85"/>
  <c r="O22" i="102"/>
  <c r="B43" i="67"/>
  <c r="B28" i="4"/>
  <c r="C40" i="40"/>
  <c r="O22" i="40"/>
  <c r="L16" i="101"/>
  <c r="O28" i="67"/>
  <c r="M28" i="101"/>
  <c r="F40" i="14"/>
  <c r="C31" i="181"/>
  <c r="L43" i="101"/>
  <c r="M52" i="101"/>
  <c r="N37" i="85"/>
  <c r="O40" i="57"/>
  <c r="C43" i="120"/>
  <c r="O34" i="94"/>
  <c r="O16" i="94"/>
  <c r="B31" i="94"/>
  <c r="O13" i="200"/>
  <c r="C40" i="67"/>
  <c r="B40" i="148"/>
  <c r="B43" i="20"/>
  <c r="B43" i="4"/>
  <c r="B13" i="184"/>
  <c r="O25" i="200"/>
  <c r="B16" i="47"/>
  <c r="A40" i="14"/>
  <c r="C52" i="14" s="1"/>
  <c r="F51" i="14"/>
  <c r="B43" i="157"/>
  <c r="B13" i="54"/>
  <c r="B43" i="97"/>
  <c r="B43" i="64"/>
  <c r="C40" i="109"/>
  <c r="B43" i="51"/>
  <c r="B43" i="128"/>
  <c r="B43" i="206"/>
  <c r="B43" i="47"/>
  <c r="B43" i="124"/>
  <c r="O40" i="40"/>
  <c r="B43" i="120"/>
  <c r="B43" i="26"/>
  <c r="B43" i="102"/>
  <c r="O13" i="124"/>
  <c r="B40" i="90"/>
  <c r="B43" i="57"/>
  <c r="B10" i="54"/>
  <c r="B34" i="109"/>
  <c r="O40" i="54"/>
  <c r="B43" i="117"/>
  <c r="B43" i="10"/>
  <c r="B43" i="40"/>
  <c r="O13" i="114"/>
  <c r="O16" i="57"/>
  <c r="E41" i="85"/>
  <c r="F41" i="85"/>
  <c r="C40" i="34"/>
  <c r="C28" i="67"/>
  <c r="C34" i="67"/>
  <c r="O25" i="67"/>
  <c r="C43" i="67"/>
  <c r="O22" i="67"/>
  <c r="B37" i="114"/>
  <c r="C28" i="181"/>
  <c r="O22" i="114"/>
  <c r="A28" i="101"/>
  <c r="O31" i="102"/>
  <c r="E38" i="101"/>
  <c r="F49" i="101"/>
  <c r="B25" i="206"/>
  <c r="C22" i="4"/>
  <c r="B19" i="15"/>
  <c r="O37" i="57"/>
  <c r="C37" i="86"/>
  <c r="C49" i="86"/>
  <c r="O25" i="4"/>
  <c r="O13" i="15"/>
  <c r="O22" i="109"/>
  <c r="O16" i="10"/>
  <c r="C19" i="157"/>
  <c r="O43" i="57"/>
  <c r="B28" i="102"/>
  <c r="C19" i="54"/>
  <c r="E38" i="14"/>
  <c r="F49" i="14"/>
  <c r="E36" i="14"/>
  <c r="B16" i="51"/>
  <c r="B37" i="70"/>
  <c r="O13" i="135"/>
  <c r="C37" i="114"/>
  <c r="E42" i="85"/>
  <c r="B43" i="34"/>
  <c r="O34" i="10"/>
  <c r="M34" i="14"/>
  <c r="O22" i="10"/>
  <c r="E20" i="14"/>
  <c r="N10" i="85"/>
  <c r="O19" i="120"/>
  <c r="C31" i="128"/>
  <c r="C28" i="57"/>
  <c r="O16" i="120"/>
  <c r="N25" i="14"/>
  <c r="O28" i="14" s="1"/>
  <c r="L40" i="101"/>
  <c r="C28" i="94"/>
  <c r="O25" i="34"/>
  <c r="O40" i="51"/>
  <c r="F20" i="14"/>
  <c r="O16" i="67"/>
  <c r="B22" i="181"/>
  <c r="B40" i="54"/>
  <c r="C31" i="102"/>
  <c r="O22" i="120"/>
  <c r="O40" i="10"/>
  <c r="E9" i="101"/>
  <c r="N40" i="85"/>
  <c r="O43" i="85" s="1"/>
  <c r="B22" i="54"/>
  <c r="N10" i="14"/>
  <c r="O16" i="105"/>
  <c r="A19" i="85"/>
  <c r="E27" i="101"/>
  <c r="B28" i="94"/>
  <c r="C40" i="148"/>
  <c r="C22" i="181"/>
  <c r="O25" i="10"/>
  <c r="M34" i="101"/>
  <c r="B28" i="67"/>
  <c r="L13" i="85"/>
  <c r="B16" i="120"/>
  <c r="O34" i="206"/>
  <c r="C19" i="10"/>
  <c r="B31" i="102"/>
  <c r="O10" i="40"/>
  <c r="M40" i="14"/>
  <c r="O34" i="15"/>
  <c r="E18" i="85"/>
  <c r="A34" i="101"/>
  <c r="C46" i="101" s="1"/>
  <c r="C37" i="90"/>
  <c r="O34" i="120"/>
  <c r="O16" i="206"/>
  <c r="O31" i="109"/>
  <c r="O28" i="114"/>
  <c r="O28" i="117"/>
  <c r="B43" i="90"/>
  <c r="B43" i="148"/>
  <c r="O40" i="67"/>
  <c r="O10" i="184"/>
  <c r="B25" i="181"/>
  <c r="O19" i="40"/>
  <c r="O10" i="70"/>
  <c r="O13" i="117"/>
  <c r="O37" i="181"/>
  <c r="O37" i="70"/>
  <c r="O16" i="47"/>
  <c r="O25" i="57"/>
  <c r="O28" i="86"/>
  <c r="B10" i="86"/>
  <c r="O31" i="67"/>
  <c r="O19" i="67"/>
  <c r="E30" i="85"/>
  <c r="C25" i="70"/>
  <c r="B40" i="86"/>
  <c r="C19" i="102"/>
  <c r="E18" i="14"/>
  <c r="O37" i="40"/>
  <c r="B31" i="67"/>
  <c r="B34" i="102"/>
  <c r="L10" i="85"/>
  <c r="B34" i="94"/>
  <c r="B19" i="102"/>
  <c r="B28" i="20"/>
  <c r="C37" i="54"/>
  <c r="B22" i="67"/>
  <c r="F32" i="101"/>
  <c r="B37" i="90"/>
  <c r="O34" i="114"/>
  <c r="N25" i="101"/>
  <c r="C34" i="102"/>
  <c r="C34" i="70"/>
  <c r="C34" i="40"/>
  <c r="F26" i="14"/>
  <c r="O28" i="26"/>
  <c r="O28" i="57"/>
  <c r="B25" i="70"/>
  <c r="C25" i="109"/>
  <c r="C37" i="109"/>
  <c r="B37" i="181"/>
  <c r="B37" i="15"/>
  <c r="O28" i="157"/>
  <c r="O25" i="148"/>
  <c r="O40" i="15"/>
  <c r="O40" i="181"/>
  <c r="O34" i="86"/>
  <c r="B16" i="34"/>
  <c r="B13" i="51"/>
  <c r="O10" i="64"/>
  <c r="B40" i="40"/>
  <c r="B40" i="181"/>
  <c r="B40" i="34"/>
  <c r="A10" i="101"/>
  <c r="C22" i="101" s="1"/>
  <c r="O37" i="94"/>
  <c r="O19" i="47"/>
  <c r="E11" i="101"/>
  <c r="B28" i="181"/>
  <c r="C43" i="184"/>
  <c r="O34" i="67"/>
  <c r="O19" i="181"/>
  <c r="C43" i="109"/>
  <c r="O25" i="15"/>
  <c r="O28" i="200"/>
  <c r="L10" i="101"/>
  <c r="O34" i="70"/>
  <c r="B37" i="86"/>
  <c r="B25" i="90"/>
  <c r="O40" i="90"/>
  <c r="B37" i="200"/>
  <c r="C37" i="102"/>
  <c r="E32" i="14"/>
  <c r="F32" i="14"/>
  <c r="E26" i="14"/>
  <c r="O40" i="26"/>
  <c r="B43" i="184"/>
  <c r="A28" i="14"/>
  <c r="B13" i="114"/>
  <c r="B10" i="114"/>
  <c r="N34" i="85"/>
  <c r="O37" i="85" s="1"/>
  <c r="C37" i="15"/>
  <c r="O31" i="94"/>
  <c r="O31" i="20"/>
  <c r="O10" i="117"/>
  <c r="O25" i="181"/>
  <c r="O16" i="86"/>
  <c r="O40" i="64"/>
  <c r="O22" i="117"/>
  <c r="O40" i="70"/>
  <c r="N28" i="85"/>
  <c r="O31" i="85" s="1"/>
  <c r="O13" i="86"/>
  <c r="E41" i="101"/>
  <c r="E40" i="101"/>
  <c r="B16" i="14"/>
  <c r="B16" i="181"/>
  <c r="O22" i="181"/>
  <c r="C28" i="4"/>
  <c r="O25" i="102"/>
  <c r="O31" i="90"/>
  <c r="O19" i="86"/>
  <c r="O43" i="64"/>
  <c r="O22" i="148"/>
  <c r="B10" i="15"/>
  <c r="B16" i="40"/>
  <c r="E29" i="85"/>
  <c r="A31" i="85"/>
  <c r="C43" i="85" s="1"/>
  <c r="E10" i="85"/>
  <c r="B22" i="109"/>
  <c r="O16" i="51"/>
  <c r="A10" i="85"/>
  <c r="O25" i="40"/>
  <c r="E35" i="85"/>
  <c r="F46" i="85"/>
  <c r="A40" i="101"/>
  <c r="C52" i="101" s="1"/>
  <c r="O31" i="40"/>
  <c r="B13" i="64"/>
  <c r="E33" i="85"/>
  <c r="C34" i="105"/>
  <c r="O19" i="85"/>
  <c r="B43" i="109"/>
  <c r="O31" i="4"/>
  <c r="B34" i="86"/>
  <c r="O28" i="54"/>
  <c r="A34" i="14"/>
  <c r="C46" i="14" s="1"/>
  <c r="B25" i="109"/>
  <c r="O16" i="128"/>
  <c r="C25" i="181"/>
  <c r="B10" i="26"/>
  <c r="L34" i="14"/>
  <c r="F21" i="85"/>
  <c r="C22" i="109"/>
  <c r="C31" i="157"/>
  <c r="C34" i="148"/>
  <c r="O16" i="4"/>
  <c r="O28" i="70"/>
  <c r="B25" i="67"/>
  <c r="C37" i="200"/>
  <c r="O34" i="54"/>
  <c r="B10" i="47"/>
  <c r="B31" i="70"/>
  <c r="C25" i="54"/>
  <c r="O16" i="102"/>
  <c r="C34" i="94"/>
  <c r="O28" i="4"/>
  <c r="B31" i="15"/>
  <c r="B40" i="200"/>
  <c r="B34" i="70"/>
  <c r="B22" i="94"/>
  <c r="B34" i="148"/>
  <c r="O31" i="70"/>
  <c r="O22" i="94"/>
  <c r="C40" i="102"/>
  <c r="B13" i="20"/>
  <c r="O37" i="101"/>
  <c r="B37" i="148"/>
  <c r="B34" i="54"/>
  <c r="C31" i="70"/>
  <c r="B25" i="54"/>
  <c r="O25" i="131"/>
  <c r="O37" i="67"/>
  <c r="O28" i="105"/>
  <c r="O31" i="148"/>
  <c r="O25" i="54"/>
  <c r="C31" i="86"/>
  <c r="O16" i="124"/>
  <c r="F18" i="14"/>
  <c r="C19" i="109"/>
  <c r="O10" i="120"/>
  <c r="C31" i="54"/>
  <c r="O25" i="64"/>
  <c r="N22" i="85"/>
  <c r="O25" i="85" s="1"/>
  <c r="O31" i="200"/>
  <c r="O13" i="120"/>
  <c r="B34" i="15"/>
  <c r="B37" i="120"/>
  <c r="A34" i="85"/>
  <c r="C46" i="85" s="1"/>
  <c r="O22" i="184"/>
  <c r="F34" i="14"/>
  <c r="O10" i="97"/>
  <c r="C19" i="94"/>
  <c r="C31" i="26"/>
  <c r="O25" i="26"/>
  <c r="B37" i="26"/>
  <c r="B37" i="131"/>
  <c r="C46" i="131"/>
  <c r="O25" i="47"/>
  <c r="B40" i="102"/>
  <c r="B31" i="200"/>
  <c r="B13" i="26"/>
  <c r="B13" i="4"/>
  <c r="B31" i="131"/>
  <c r="B19" i="181"/>
  <c r="B37" i="102"/>
  <c r="C34" i="131"/>
  <c r="O19" i="64"/>
  <c r="O40" i="20"/>
  <c r="B10" i="70"/>
  <c r="B13" i="105"/>
  <c r="B10" i="94"/>
  <c r="B28" i="200"/>
  <c r="B34" i="124"/>
  <c r="C40" i="200"/>
  <c r="B34" i="131"/>
  <c r="C43" i="131"/>
  <c r="C43" i="200"/>
  <c r="L13" i="101"/>
  <c r="B10" i="102"/>
  <c r="O31" i="14"/>
  <c r="O13" i="131"/>
  <c r="B10" i="40"/>
  <c r="B34" i="20"/>
  <c r="B10" i="157"/>
  <c r="B16" i="117"/>
  <c r="O34" i="4"/>
  <c r="O13" i="20"/>
  <c r="C31" i="94"/>
  <c r="B19" i="94"/>
  <c r="O34" i="184"/>
  <c r="N10" i="101"/>
  <c r="O10" i="101" s="1"/>
  <c r="O16" i="131"/>
  <c r="O43" i="26"/>
  <c r="A22" i="85"/>
  <c r="B22" i="85" s="1"/>
  <c r="O16" i="14"/>
  <c r="O34" i="97"/>
  <c r="C40" i="90"/>
  <c r="B28" i="90"/>
  <c r="O43" i="14"/>
  <c r="C34" i="15"/>
  <c r="O13" i="40"/>
  <c r="B10" i="51"/>
  <c r="C22" i="131"/>
  <c r="O22" i="15"/>
  <c r="B13" i="135"/>
  <c r="B16" i="157"/>
  <c r="B40" i="109"/>
  <c r="O43" i="51"/>
  <c r="C19" i="86"/>
  <c r="B16" i="26"/>
  <c r="L34" i="101"/>
  <c r="M43" i="101"/>
  <c r="C19" i="114"/>
  <c r="A7" i="14"/>
  <c r="C43" i="34"/>
  <c r="M43" i="85"/>
  <c r="L43" i="85"/>
  <c r="L43" i="14"/>
  <c r="M43" i="14"/>
  <c r="O25" i="117"/>
  <c r="F38" i="85"/>
  <c r="F26" i="85"/>
  <c r="M40" i="101"/>
  <c r="O31" i="101"/>
  <c r="O31" i="157"/>
  <c r="E29" i="101"/>
  <c r="E28" i="101"/>
  <c r="F40" i="101"/>
  <c r="F28" i="101"/>
  <c r="F32" i="85"/>
  <c r="F20" i="85"/>
  <c r="E23" i="101"/>
  <c r="F35" i="101"/>
  <c r="F23" i="101"/>
  <c r="O22" i="70"/>
  <c r="F22" i="101"/>
  <c r="F34" i="101"/>
  <c r="E22" i="101"/>
  <c r="E27" i="85"/>
  <c r="O40" i="128"/>
  <c r="O37" i="47"/>
  <c r="O25" i="101"/>
  <c r="O40" i="206"/>
  <c r="O40" i="157"/>
  <c r="O31" i="47"/>
  <c r="O22" i="14"/>
  <c r="O40" i="85"/>
  <c r="O40" i="120"/>
  <c r="O40" i="184"/>
  <c r="O34" i="14"/>
  <c r="E42" i="14"/>
  <c r="A10" i="14"/>
  <c r="E8" i="14"/>
  <c r="M37" i="14"/>
  <c r="L37" i="14"/>
  <c r="O22" i="20"/>
  <c r="L25" i="85"/>
  <c r="M25" i="85"/>
  <c r="E31" i="101"/>
  <c r="F31" i="101"/>
  <c r="A31" i="101"/>
  <c r="C43" i="101" s="1"/>
  <c r="C19" i="120"/>
  <c r="B19" i="120"/>
  <c r="C28" i="157"/>
  <c r="B28" i="157"/>
  <c r="C19" i="47"/>
  <c r="B19" i="47"/>
  <c r="C22" i="47"/>
  <c r="B22" i="47"/>
  <c r="C31" i="47"/>
  <c r="B31" i="47"/>
  <c r="C34" i="47"/>
  <c r="B34" i="47"/>
  <c r="O13" i="14"/>
  <c r="O19" i="14"/>
  <c r="C22" i="34"/>
  <c r="B22" i="34"/>
  <c r="C37" i="51"/>
  <c r="B37" i="51"/>
  <c r="C22" i="57"/>
  <c r="B22" i="57"/>
  <c r="C31" i="57"/>
  <c r="B31" i="57"/>
  <c r="E15" i="101"/>
  <c r="F27" i="101"/>
  <c r="E13" i="85"/>
  <c r="E14" i="85"/>
  <c r="A13" i="85"/>
  <c r="E11" i="85"/>
  <c r="E12" i="85"/>
  <c r="E16" i="101"/>
  <c r="C25" i="102"/>
  <c r="B16" i="86"/>
  <c r="B19" i="86"/>
  <c r="C28" i="128"/>
  <c r="B28" i="128"/>
  <c r="C19" i="4"/>
  <c r="B19" i="4"/>
  <c r="C22" i="20"/>
  <c r="B22" i="20"/>
  <c r="M25" i="14"/>
  <c r="L25" i="14"/>
  <c r="C19" i="20"/>
  <c r="B19" i="20"/>
  <c r="F21" i="14"/>
  <c r="E21" i="14"/>
  <c r="E22" i="14"/>
  <c r="C37" i="40"/>
  <c r="B37" i="40"/>
  <c r="O28" i="34"/>
  <c r="C31" i="51"/>
  <c r="B31" i="51"/>
  <c r="C37" i="64"/>
  <c r="B37" i="64"/>
  <c r="C40" i="97"/>
  <c r="B40" i="97"/>
  <c r="L16" i="85"/>
  <c r="O34" i="101"/>
  <c r="F31" i="85"/>
  <c r="E31" i="85"/>
  <c r="E32" i="85"/>
  <c r="N16" i="101"/>
  <c r="O16" i="101" s="1"/>
  <c r="C37" i="117"/>
  <c r="B37" i="117"/>
  <c r="C25" i="120"/>
  <c r="B25" i="120"/>
  <c r="C31" i="135"/>
  <c r="B31" i="135"/>
  <c r="O16" i="157"/>
  <c r="C19" i="181"/>
  <c r="C31" i="206"/>
  <c r="B31" i="206"/>
  <c r="C25" i="4"/>
  <c r="B10" i="67"/>
  <c r="M19" i="14"/>
  <c r="L19" i="14"/>
  <c r="B10" i="20"/>
  <c r="O16" i="26"/>
  <c r="B16" i="15"/>
  <c r="C28" i="15"/>
  <c r="C28" i="51"/>
  <c r="B28" i="51"/>
  <c r="C40" i="64"/>
  <c r="B40" i="64"/>
  <c r="E25" i="101"/>
  <c r="F25" i="101"/>
  <c r="E40" i="85"/>
  <c r="F40" i="85"/>
  <c r="E32" i="101"/>
  <c r="C19" i="135"/>
  <c r="B19" i="135"/>
  <c r="C22" i="120"/>
  <c r="B22" i="120"/>
  <c r="B19" i="128"/>
  <c r="B16" i="140"/>
  <c r="B13" i="200"/>
  <c r="B16" i="200"/>
  <c r="B19" i="26"/>
  <c r="A40" i="85"/>
  <c r="C52" i="85" s="1"/>
  <c r="B34" i="135"/>
  <c r="O40" i="124"/>
  <c r="B19" i="157"/>
  <c r="O37" i="51"/>
  <c r="C25" i="157"/>
  <c r="O19" i="26"/>
  <c r="O31" i="128"/>
  <c r="C40" i="10"/>
  <c r="B40" i="10"/>
  <c r="C25" i="64"/>
  <c r="B25" i="64"/>
  <c r="A31" i="14"/>
  <c r="F29" i="14"/>
  <c r="E29" i="14"/>
  <c r="C37" i="10"/>
  <c r="B37" i="10"/>
  <c r="O10" i="14"/>
  <c r="E37" i="14"/>
  <c r="F37" i="14"/>
  <c r="C31" i="40"/>
  <c r="B31" i="40"/>
  <c r="M28" i="85"/>
  <c r="L28" i="85"/>
  <c r="F37" i="85"/>
  <c r="E37" i="85"/>
  <c r="E38" i="85"/>
  <c r="C31" i="97"/>
  <c r="B31" i="97"/>
  <c r="M19" i="101"/>
  <c r="L19" i="101"/>
  <c r="C28" i="64"/>
  <c r="B28" i="64"/>
  <c r="F19" i="85"/>
  <c r="E19" i="85"/>
  <c r="E20" i="85"/>
  <c r="B13" i="86"/>
  <c r="C25" i="86"/>
  <c r="C34" i="120"/>
  <c r="B34" i="120"/>
  <c r="C34" i="140"/>
  <c r="B34" i="140"/>
  <c r="C25" i="34"/>
  <c r="B25" i="34"/>
  <c r="O10" i="34"/>
  <c r="O13" i="34"/>
  <c r="B16" i="54"/>
  <c r="C28" i="54"/>
  <c r="B13" i="15"/>
  <c r="A19" i="14"/>
  <c r="B22" i="14" s="1"/>
  <c r="F17" i="14"/>
  <c r="E17" i="14"/>
  <c r="E9" i="14"/>
  <c r="C40" i="57"/>
  <c r="B40" i="57"/>
  <c r="B16" i="105"/>
  <c r="C28" i="105"/>
  <c r="C28" i="97"/>
  <c r="B28" i="97"/>
  <c r="A37" i="85"/>
  <c r="C49" i="85" s="1"/>
  <c r="N13" i="85"/>
  <c r="O13" i="85" s="1"/>
  <c r="B34" i="97"/>
  <c r="O40" i="101"/>
  <c r="B16" i="109"/>
  <c r="C28" i="109"/>
  <c r="C40" i="124"/>
  <c r="B40" i="124"/>
  <c r="C40" i="128"/>
  <c r="B40" i="128"/>
  <c r="C40" i="117"/>
  <c r="B40" i="117"/>
  <c r="C22" i="135"/>
  <c r="B22" i="135"/>
  <c r="C19" i="206"/>
  <c r="B19" i="206"/>
  <c r="B34" i="10"/>
  <c r="C34" i="10"/>
  <c r="O22" i="47"/>
  <c r="O34" i="47"/>
  <c r="E25" i="14"/>
  <c r="F25" i="14"/>
  <c r="N37" i="14"/>
  <c r="O37" i="14" s="1"/>
  <c r="A25" i="14"/>
  <c r="F23" i="14"/>
  <c r="E23" i="14"/>
  <c r="C34" i="51"/>
  <c r="B34" i="51"/>
  <c r="C37" i="57"/>
  <c r="B37" i="57"/>
  <c r="C34" i="64"/>
  <c r="B34" i="64"/>
  <c r="M34" i="85"/>
  <c r="L34" i="85"/>
  <c r="C37" i="97"/>
  <c r="B37" i="97"/>
  <c r="B10" i="105"/>
  <c r="C22" i="105"/>
  <c r="B10" i="57"/>
  <c r="B13" i="57"/>
  <c r="O19" i="102"/>
  <c r="B16" i="102"/>
  <c r="B10" i="90"/>
  <c r="C28" i="114"/>
  <c r="C22" i="117"/>
  <c r="B22" i="117"/>
  <c r="C22" i="124"/>
  <c r="B22" i="124"/>
  <c r="C28" i="124"/>
  <c r="B28" i="124"/>
  <c r="C37" i="120"/>
  <c r="C37" i="157"/>
  <c r="B37" i="157"/>
  <c r="C34" i="157"/>
  <c r="B34" i="157"/>
  <c r="B16" i="148"/>
  <c r="B19" i="148"/>
  <c r="O25" i="206"/>
  <c r="E19" i="14"/>
  <c r="F19" i="14"/>
  <c r="L28" i="14"/>
  <c r="M28" i="14"/>
  <c r="C19" i="34"/>
  <c r="B19" i="34"/>
  <c r="C19" i="57"/>
  <c r="B19" i="57"/>
  <c r="B16" i="64"/>
  <c r="F18" i="101"/>
  <c r="C25" i="128"/>
  <c r="B25" i="128"/>
  <c r="C28" i="117"/>
  <c r="B28" i="117"/>
  <c r="C22" i="128"/>
  <c r="B22" i="128"/>
  <c r="C19" i="128"/>
  <c r="C28" i="135"/>
  <c r="C22" i="157"/>
  <c r="B22" i="157"/>
  <c r="C31" i="184"/>
  <c r="B31" i="184"/>
  <c r="C28" i="184"/>
  <c r="B28" i="184"/>
  <c r="B16" i="184"/>
  <c r="O28" i="97"/>
  <c r="B31" i="128"/>
  <c r="C34" i="135"/>
  <c r="O19" i="54"/>
  <c r="O19" i="105"/>
  <c r="O25" i="128"/>
  <c r="O28" i="20"/>
  <c r="O25" i="120"/>
  <c r="O31" i="206"/>
  <c r="C34" i="4"/>
  <c r="B34" i="4"/>
  <c r="C22" i="10"/>
  <c r="B22" i="10"/>
  <c r="B37" i="4"/>
  <c r="C25" i="51"/>
  <c r="B25" i="51"/>
  <c r="C31" i="34"/>
  <c r="B31" i="34"/>
  <c r="C22" i="51"/>
  <c r="B22" i="51"/>
  <c r="E28" i="85"/>
  <c r="F28" i="85"/>
  <c r="E19" i="101"/>
  <c r="F19" i="101"/>
  <c r="C25" i="57"/>
  <c r="B25" i="57"/>
  <c r="A19" i="101"/>
  <c r="B13" i="70"/>
  <c r="B16" i="70"/>
  <c r="F25" i="85"/>
  <c r="E25" i="85"/>
  <c r="E26" i="85"/>
  <c r="B13" i="94"/>
  <c r="B16" i="94"/>
  <c r="C25" i="94"/>
  <c r="M37" i="101"/>
  <c r="L37" i="101"/>
  <c r="C25" i="135"/>
  <c r="B25" i="135"/>
  <c r="C25" i="105"/>
  <c r="C34" i="117"/>
  <c r="B34" i="117"/>
  <c r="C40" i="120"/>
  <c r="B40" i="120"/>
  <c r="C34" i="128"/>
  <c r="B34" i="128"/>
  <c r="C28" i="206"/>
  <c r="B28" i="206"/>
  <c r="C28" i="10"/>
  <c r="B28" i="10"/>
  <c r="C40" i="4"/>
  <c r="B40" i="4"/>
  <c r="C25" i="47"/>
  <c r="B25" i="47"/>
  <c r="C28" i="47"/>
  <c r="B28" i="47"/>
  <c r="C37" i="47"/>
  <c r="B37" i="47"/>
  <c r="C40" i="47"/>
  <c r="B40" i="47"/>
  <c r="C40" i="51"/>
  <c r="B40" i="51"/>
  <c r="C40" i="20"/>
  <c r="B40" i="20"/>
  <c r="E10" i="14"/>
  <c r="F22" i="14"/>
  <c r="C37" i="34"/>
  <c r="B37" i="34"/>
  <c r="B13" i="10"/>
  <c r="L40" i="14"/>
  <c r="C22" i="15"/>
  <c r="C22" i="97"/>
  <c r="B22" i="97"/>
  <c r="B13" i="47"/>
  <c r="E8" i="85"/>
  <c r="M22" i="85"/>
  <c r="L22" i="85"/>
  <c r="C34" i="97"/>
  <c r="B13" i="148"/>
  <c r="C40" i="206"/>
  <c r="B40" i="206"/>
  <c r="B10" i="34"/>
  <c r="B13" i="34"/>
  <c r="C31" i="10"/>
  <c r="B31" i="10"/>
  <c r="F39" i="14"/>
  <c r="E39" i="14"/>
  <c r="E40" i="14"/>
  <c r="F41" i="14"/>
  <c r="E41" i="14"/>
  <c r="A37" i="14"/>
  <c r="C49" i="14" s="1"/>
  <c r="F35" i="14"/>
  <c r="E35" i="14"/>
  <c r="M22" i="14"/>
  <c r="M31" i="14"/>
  <c r="L31" i="14"/>
  <c r="C34" i="26"/>
  <c r="B34" i="26"/>
  <c r="B19" i="51"/>
  <c r="E34" i="85"/>
  <c r="F34" i="85"/>
  <c r="L31" i="85"/>
  <c r="M31" i="85"/>
  <c r="B10" i="97"/>
  <c r="B13" i="97"/>
  <c r="C25" i="97"/>
  <c r="B25" i="97"/>
  <c r="L22" i="101"/>
  <c r="C34" i="124"/>
  <c r="B10" i="140"/>
  <c r="C22" i="148"/>
  <c r="B10" i="184"/>
  <c r="C22" i="184"/>
  <c r="B22" i="184"/>
  <c r="C34" i="206"/>
  <c r="B34" i="206"/>
  <c r="C25" i="40"/>
  <c r="B25" i="40"/>
  <c r="C25" i="10"/>
  <c r="B25" i="10"/>
  <c r="E16" i="14"/>
  <c r="F33" i="14"/>
  <c r="E33" i="14"/>
  <c r="E34" i="14"/>
  <c r="E30" i="14"/>
  <c r="C40" i="26"/>
  <c r="B40" i="26"/>
  <c r="C37" i="20"/>
  <c r="B37" i="20"/>
  <c r="E7" i="14"/>
  <c r="C22" i="64"/>
  <c r="B22" i="64"/>
  <c r="O28" i="101"/>
  <c r="E6" i="85"/>
  <c r="A7" i="85"/>
  <c r="C19" i="85" s="1"/>
  <c r="F18" i="85"/>
  <c r="O13" i="94"/>
  <c r="C19" i="97"/>
  <c r="B19" i="97"/>
  <c r="C28" i="102"/>
  <c r="E7" i="101"/>
  <c r="C31" i="124"/>
  <c r="B31" i="124"/>
  <c r="C31" i="120"/>
  <c r="B31" i="120"/>
  <c r="C37" i="128"/>
  <c r="B37" i="128"/>
  <c r="B10" i="124"/>
  <c r="B13" i="124"/>
  <c r="C25" i="124"/>
  <c r="B25" i="124"/>
  <c r="C25" i="200"/>
  <c r="B10" i="206"/>
  <c r="O25" i="51"/>
  <c r="B28" i="57"/>
  <c r="O22" i="124"/>
  <c r="C28" i="140"/>
  <c r="O34" i="34"/>
  <c r="O40" i="97"/>
  <c r="A25" i="101"/>
  <c r="C34" i="34"/>
  <c r="O31" i="120"/>
  <c r="B19" i="184"/>
  <c r="O37" i="206"/>
  <c r="C22" i="40"/>
  <c r="B22" i="40"/>
  <c r="O31" i="26"/>
  <c r="C19" i="64"/>
  <c r="B19" i="64"/>
  <c r="C34" i="57"/>
  <c r="B34" i="57"/>
  <c r="B13" i="40"/>
  <c r="C31" i="64"/>
  <c r="B31" i="64"/>
  <c r="L37" i="85"/>
  <c r="M37" i="85"/>
  <c r="L19" i="85"/>
  <c r="M19" i="85"/>
  <c r="B13" i="67"/>
  <c r="B16" i="67"/>
  <c r="M31" i="101"/>
  <c r="L31" i="101"/>
  <c r="A25" i="85"/>
  <c r="E37" i="101"/>
  <c r="F37" i="101"/>
  <c r="B16" i="90"/>
  <c r="C28" i="90"/>
  <c r="B19" i="90"/>
  <c r="C19" i="124"/>
  <c r="B19" i="124"/>
  <c r="C37" i="184"/>
  <c r="B37" i="184"/>
  <c r="C19" i="140"/>
  <c r="B19" i="140"/>
  <c r="C31" i="20"/>
  <c r="B31" i="20"/>
  <c r="C31" i="4"/>
  <c r="B31" i="4"/>
  <c r="C28" i="26"/>
  <c r="B28" i="26"/>
  <c r="B34" i="85"/>
  <c r="A28" i="85"/>
  <c r="E22" i="85"/>
  <c r="F22" i="85"/>
  <c r="C25" i="117"/>
  <c r="B25" i="117"/>
  <c r="B13" i="131"/>
  <c r="C25" i="131"/>
  <c r="B16" i="131"/>
  <c r="C25" i="140"/>
  <c r="B25" i="140"/>
  <c r="C31" i="140"/>
  <c r="B31" i="140"/>
  <c r="O28" i="47"/>
  <c r="O40" i="47"/>
  <c r="B16" i="4"/>
  <c r="L13" i="14"/>
  <c r="E31" i="14"/>
  <c r="F31" i="14"/>
  <c r="B16" i="20"/>
  <c r="E15" i="85"/>
  <c r="E16" i="85"/>
  <c r="A16" i="85"/>
  <c r="A7" i="101"/>
  <c r="B10" i="101" s="1"/>
  <c r="C22" i="90"/>
  <c r="E14" i="101"/>
  <c r="A16" i="101"/>
  <c r="B16" i="101" s="1"/>
  <c r="B13" i="101"/>
  <c r="C28" i="86"/>
  <c r="C28" i="120"/>
  <c r="B28" i="120"/>
  <c r="C37" i="124"/>
  <c r="B37" i="124"/>
  <c r="B19" i="114"/>
  <c r="B10" i="135"/>
  <c r="C25" i="184"/>
  <c r="B25" i="184"/>
  <c r="C34" i="184"/>
  <c r="B34" i="184"/>
  <c r="C40" i="184"/>
  <c r="B40" i="184"/>
  <c r="C22" i="206"/>
  <c r="B22" i="206"/>
  <c r="C37" i="206"/>
  <c r="B37" i="206"/>
  <c r="C19" i="40"/>
  <c r="B19" i="40"/>
  <c r="C22" i="26"/>
  <c r="B22" i="26"/>
  <c r="B10" i="4"/>
  <c r="B34" i="40"/>
  <c r="O19" i="15"/>
  <c r="C25" i="20"/>
  <c r="B25" i="20"/>
  <c r="F27" i="14"/>
  <c r="E27" i="14"/>
  <c r="E28" i="14"/>
  <c r="O22" i="101"/>
  <c r="C31" i="117"/>
  <c r="B31" i="117"/>
  <c r="M25" i="101"/>
  <c r="L25" i="101"/>
  <c r="L28" i="101"/>
  <c r="C22" i="67"/>
  <c r="C22" i="70"/>
  <c r="M40" i="85"/>
  <c r="L40" i="85"/>
  <c r="N7" i="85"/>
  <c r="O10" i="85" s="1"/>
  <c r="F27" i="85"/>
  <c r="C22" i="94"/>
  <c r="O37" i="120"/>
  <c r="O34" i="124"/>
  <c r="C40" i="157"/>
  <c r="B40" i="157"/>
  <c r="B31" i="157"/>
  <c r="C28" i="148"/>
  <c r="C28" i="20"/>
  <c r="O22" i="97"/>
  <c r="B19" i="117"/>
  <c r="O37" i="128"/>
  <c r="C25" i="26"/>
  <c r="B22" i="140"/>
  <c r="O37" i="157"/>
  <c r="B22" i="4"/>
  <c r="O37" i="26"/>
  <c r="A37" i="101"/>
  <c r="C49" i="101" s="1"/>
  <c r="B25" i="157"/>
  <c r="O40" i="34"/>
  <c r="O22" i="34"/>
  <c r="O28" i="124"/>
  <c r="O19" i="206"/>
  <c r="B46" i="85" l="1"/>
  <c r="C55" i="85"/>
  <c r="C40" i="14"/>
  <c r="B46" i="14"/>
  <c r="C55" i="14"/>
  <c r="O28" i="85"/>
  <c r="C34" i="101"/>
  <c r="C43" i="14"/>
  <c r="B13" i="85"/>
  <c r="C40" i="101"/>
  <c r="O22" i="85"/>
  <c r="B43" i="14"/>
  <c r="B43" i="85"/>
  <c r="C22" i="85"/>
  <c r="B43" i="101"/>
  <c r="C28" i="14"/>
  <c r="B28" i="14"/>
  <c r="C34" i="14"/>
  <c r="O25" i="14"/>
  <c r="C31" i="85"/>
  <c r="C34" i="85"/>
  <c r="O34" i="85"/>
  <c r="B40" i="14"/>
  <c r="B40" i="101"/>
  <c r="B10" i="14"/>
  <c r="B34" i="101"/>
  <c r="C22" i="14"/>
  <c r="B16" i="85"/>
  <c r="O13" i="101"/>
  <c r="B13" i="14"/>
  <c r="B34" i="14"/>
  <c r="C28" i="85"/>
  <c r="B28" i="85"/>
  <c r="C37" i="14"/>
  <c r="B37" i="14"/>
  <c r="C19" i="101"/>
  <c r="B19" i="101"/>
  <c r="C19" i="14"/>
  <c r="B19" i="14"/>
  <c r="B31" i="85"/>
  <c r="O40" i="14"/>
  <c r="C28" i="101"/>
  <c r="C25" i="85"/>
  <c r="B25" i="85"/>
  <c r="C37" i="85"/>
  <c r="B37" i="85"/>
  <c r="B22" i="101"/>
  <c r="C31" i="14"/>
  <c r="B31" i="14"/>
  <c r="C40" i="85"/>
  <c r="B40" i="85"/>
  <c r="C31" i="101"/>
  <c r="B31" i="101"/>
  <c r="O19" i="101"/>
  <c r="B19" i="85"/>
  <c r="C37" i="101"/>
  <c r="B37" i="101"/>
  <c r="C25" i="101"/>
  <c r="B25" i="101"/>
  <c r="C25" i="14"/>
  <c r="B25" i="14"/>
  <c r="B10" i="85"/>
  <c r="O16" i="85"/>
  <c r="B28" i="10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Q2" authorId="0" shapeId="0" xr:uid="{00000000-0006-0000-7400-000001000000}">
      <text>
        <r>
          <rPr>
            <b/>
            <sz val="9"/>
            <color rgb="FF000000"/>
            <rFont val="돋움"/>
            <family val="3"/>
            <charset val="129"/>
          </rPr>
          <t>일단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이거로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추정중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Q2" authorId="0" shapeId="0" xr:uid="{00000000-0006-0000-7500-000001000000}">
      <text>
        <r>
          <rPr>
            <b/>
            <sz val="9"/>
            <color rgb="FF000000"/>
            <rFont val="돋움"/>
            <family val="3"/>
            <charset val="129"/>
          </rPr>
          <t>일단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이거로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추정중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Q2" authorId="0" shapeId="0" xr:uid="{00000000-0006-0000-9300-000001000000}">
      <text>
        <r>
          <rPr>
            <b/>
            <sz val="9"/>
            <color rgb="FF000000"/>
            <rFont val="돋움"/>
            <family val="3"/>
            <charset val="129"/>
          </rPr>
          <t>일단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이거로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추정중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Q2" authorId="0" shapeId="0" xr:uid="{00000000-0006-0000-9400-000001000000}">
      <text>
        <r>
          <rPr>
            <b/>
            <sz val="9"/>
            <color rgb="FF000000"/>
            <rFont val="돋움"/>
            <family val="3"/>
            <charset val="129"/>
          </rPr>
          <t>일단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이거로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추정중
</t>
        </r>
      </text>
    </comment>
  </commentList>
</comments>
</file>

<file path=xl/sharedStrings.xml><?xml version="1.0" encoding="utf-8"?>
<sst xmlns="http://schemas.openxmlformats.org/spreadsheetml/2006/main" count="15517" uniqueCount="759">
  <si>
    <t>2022년06월</t>
  </si>
  <si>
    <t>2023년01월</t>
  </si>
  <si>
    <t>2022년04월</t>
  </si>
  <si>
    <t>2022년02월</t>
  </si>
  <si>
    <t>2022년08월</t>
  </si>
  <si>
    <t>2022년05월</t>
  </si>
  <si>
    <t>2022년03월</t>
  </si>
  <si>
    <t>2022년01월</t>
  </si>
  <si>
    <t>2022년09월</t>
  </si>
  <si>
    <t>2022년11월</t>
  </si>
  <si>
    <t>2022년07월</t>
  </si>
  <si>
    <t>2022년10월</t>
  </si>
  <si>
    <t>금액(달러)/중량</t>
  </si>
  <si>
    <t>2022년12월</t>
  </si>
  <si>
    <t>절삭공구류</t>
  </si>
  <si>
    <t>일평균수출</t>
  </si>
  <si>
    <t>일차전지</t>
  </si>
  <si>
    <t>알루미늄박</t>
  </si>
  <si>
    <t>원화매출</t>
  </si>
  <si>
    <t>중량(Kg)</t>
  </si>
  <si>
    <t>분기 달러매출</t>
  </si>
  <si>
    <t>금액(원화)</t>
  </si>
  <si>
    <t>금액(달러)</t>
  </si>
  <si>
    <t>한국콜마 합</t>
  </si>
  <si>
    <t>수산화칼륨</t>
  </si>
  <si>
    <t>CMF 시스템</t>
  </si>
  <si>
    <t>3차원검사장비</t>
  </si>
  <si>
    <t xml:space="preserve">한국단자 </t>
  </si>
  <si>
    <t>반도체증착장비</t>
  </si>
  <si>
    <t xml:space="preserve"> OLED</t>
  </si>
  <si>
    <t>고영, 펨트론</t>
  </si>
  <si>
    <t>트라우마</t>
  </si>
  <si>
    <t>일평균수입</t>
  </si>
  <si>
    <t>메모리테스터</t>
  </si>
  <si>
    <t>반도체세척장비</t>
  </si>
  <si>
    <t>분기(일평균)</t>
  </si>
  <si>
    <t>전선(기타)</t>
  </si>
  <si>
    <t>건식진공펌프</t>
  </si>
  <si>
    <t>sk하이닉스</t>
  </si>
  <si>
    <t>한국콜마 세종</t>
  </si>
  <si>
    <t>이오테크닉스합</t>
  </si>
  <si>
    <t>메가젠임플란트</t>
  </si>
  <si>
    <t>기타엑스선기기</t>
  </si>
  <si>
    <t>자동차부품</t>
  </si>
  <si>
    <t>원익ips</t>
  </si>
  <si>
    <t>엘엔케이바이오</t>
  </si>
  <si>
    <t>코스맥스 합</t>
  </si>
  <si>
    <t>코스맥스 화성</t>
  </si>
  <si>
    <t> 2025년</t>
  </si>
  <si>
    <t> 2024년</t>
  </si>
  <si>
    <t>9021901000 + 구로</t>
  </si>
  <si>
    <t>티에스이(실리콘러버소켓)</t>
  </si>
  <si>
    <t>tcc스틸(니켈도금강판)</t>
  </si>
  <si>
    <t>850421 + 서울광진구</t>
  </si>
  <si>
    <t>대덕전자, 코리아써키트</t>
  </si>
  <si>
    <t>8534009000+경기시흥</t>
  </si>
  <si>
    <t>변압기 650~10000</t>
  </si>
  <si>
    <t>330499 + 경기 화성</t>
  </si>
  <si>
    <t>850422 + 서울광진구</t>
  </si>
  <si>
    <t>901890 + 경기 안양</t>
  </si>
  <si>
    <t>9018908900 + 구로</t>
  </si>
  <si>
    <t>8529903010 + 평택</t>
  </si>
  <si>
    <t>330499 + 경기 부천</t>
  </si>
  <si>
    <t>9021909000 + 구로</t>
  </si>
  <si>
    <t>901890 + 대전 유성</t>
  </si>
  <si>
    <t>870192 + 전북익산</t>
  </si>
  <si>
    <t>셀트리온, 삼성바이오로직스</t>
  </si>
  <si>
    <t>수출이 이연되어 반영되는듯</t>
  </si>
  <si>
    <t>901890 + 경기 용인</t>
  </si>
  <si>
    <t>848690 + 경기 성남</t>
  </si>
  <si>
    <t>870192 + 충북옥천</t>
  </si>
  <si>
    <t>현대로템, 한화에어로스페이스</t>
  </si>
  <si>
    <t>8507 + 경기 오산</t>
  </si>
  <si>
    <t>한솔아이원스, 티씨케이</t>
  </si>
  <si>
    <t>3304999000 + 용인</t>
  </si>
  <si>
    <t>전력기기 엘에스일렉 합</t>
  </si>
  <si>
    <t>8207 + 인천연수구</t>
  </si>
  <si>
    <t>8504 + 경기도 화성</t>
  </si>
  <si>
    <t>3304999000 + 성남</t>
  </si>
  <si>
    <t>8504 + 경기도 안산</t>
  </si>
  <si>
    <t>8507100000 + 창원</t>
  </si>
  <si>
    <t>https://kr.investing.com/economic-calendar/machine-tool-orders-200</t>
  </si>
  <si>
    <t>yoy</t>
  </si>
  <si>
    <t>년월</t>
  </si>
  <si>
    <t>중량</t>
  </si>
  <si>
    <t>봉합재</t>
  </si>
  <si>
    <t>mom</t>
  </si>
  <si>
    <t>낸드</t>
  </si>
  <si>
    <t>핫도그</t>
  </si>
  <si>
    <t>삼영</t>
  </si>
  <si>
    <t>템</t>
  </si>
  <si>
    <t>어닐링</t>
  </si>
  <si>
    <t>와이씨</t>
  </si>
  <si>
    <t>기판</t>
  </si>
  <si>
    <t>생체</t>
  </si>
  <si>
    <t>수출</t>
  </si>
  <si>
    <t>기간</t>
  </si>
  <si>
    <t>단가</t>
  </si>
  <si>
    <t>덴탈</t>
  </si>
  <si>
    <t>제주</t>
  </si>
  <si>
    <t>변압기</t>
  </si>
  <si>
    <t>디램</t>
  </si>
  <si>
    <t>수입</t>
  </si>
  <si>
    <t>QoQ</t>
  </si>
  <si>
    <t>금액</t>
  </si>
  <si>
    <t>02월</t>
  </si>
  <si>
    <t>01월</t>
  </si>
  <si>
    <t>(단 실제는 중국 수출을 차감해야하지만 트렌드는 확인가능)</t>
  </si>
  <si>
    <t>8542.32-1010 + 경기 용인</t>
  </si>
  <si>
    <t>1902.30-1010 + 강원 원주</t>
  </si>
  <si>
    <t>330499 + 경기 성남 + 경기 화성</t>
  </si>
  <si>
    <t>8507100000 + 광주 광산 + 창원</t>
  </si>
  <si>
    <t>8479.89-9099 + 대구 달서</t>
  </si>
  <si>
    <t>3701.99-1000 + 경기 용인</t>
  </si>
  <si>
    <t>8542.32-1010 + 경기 이천</t>
  </si>
  <si>
    <t>1902.30-1010 + 경남 밀양</t>
  </si>
  <si>
    <t>8542.32-1010 + 경기 화성</t>
  </si>
  <si>
    <t>3701.99-1000 + 대구 달서구</t>
  </si>
  <si>
    <t>메디톡스는 다른 수출코드에 수출이 없더라</t>
  </si>
  <si>
    <t>8542.32-1010 + 충북 청주</t>
  </si>
  <si>
    <t>1905901090 +충남서천 + 강남</t>
  </si>
  <si>
    <t>* 잠정치가 아니라 확정치만 볼수 있음</t>
  </si>
  <si>
    <t>9021290000 + 서울시 강서구</t>
  </si>
  <si>
    <t>경기 안양 + 충북 청주 + 부산 강서 + 천안</t>
  </si>
  <si>
    <t>8542321030 + 경기 이천 + 충북 청주</t>
  </si>
  <si>
    <t>2106909099 + 경기화성 + 경기 안양</t>
  </si>
  <si>
    <t>8504+경기 성남 + 서울종로 + 울산 동구</t>
  </si>
  <si>
    <t>8542.32-1010 + 용인, 평택, 화성</t>
  </si>
  <si>
    <t>8537+경기 성남 + 서울종로 + 울산 동구</t>
  </si>
  <si>
    <t>8542321030 + 충북 청주</t>
  </si>
  <si>
    <t>8486204000 + 경기광주</t>
  </si>
  <si>
    <t>8517794000 + 평택'</t>
  </si>
  <si>
    <t>8479.89-9099 + 서초</t>
  </si>
  <si>
    <t>8536.90-9090 + 천안</t>
  </si>
  <si>
    <t>8544300000 + 인천연수구</t>
  </si>
  <si>
    <t>1902.30-1010 + 경기안양</t>
  </si>
  <si>
    <t>8414109010 + 경기 안성</t>
  </si>
  <si>
    <t>7106919000 + 울산 북구</t>
  </si>
  <si>
    <t>반도체 웨이퍼 패턴결합 검사장비</t>
  </si>
  <si>
    <t>(일본공작기계 yoy 같이 봐야함)</t>
  </si>
  <si>
    <t>330499 + 세종 + 부천</t>
  </si>
  <si>
    <t>8414109010 + 충남 아산</t>
  </si>
  <si>
    <t>8544300000 + 인천남동구</t>
  </si>
  <si>
    <t>9021290000 + 대구 달성군</t>
  </si>
  <si>
    <t>7106100000 + 울산 북구</t>
  </si>
  <si>
    <t>9021290000 + 서울 금천구</t>
  </si>
  <si>
    <t>9021290000 + 부산 해운대</t>
  </si>
  <si>
    <t>3002491000 + 충북청주</t>
  </si>
  <si>
    <t>8544.70-0000+경기 안산</t>
  </si>
  <si>
    <t>9022.90.1090+ 경기안양</t>
  </si>
  <si>
    <t>8412.21-1000+경남창원</t>
  </si>
  <si>
    <t>9021901000 + 경기 용인</t>
  </si>
  <si>
    <r>
      <t>점화용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와이어링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세트와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밖의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와이어링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세트</t>
    </r>
    <r>
      <rPr>
        <sz val="9"/>
        <color rgb="FF000000"/>
        <rFont val="Arial"/>
        <family val="2"/>
      </rPr>
      <t>(</t>
    </r>
    <r>
      <rPr>
        <sz val="9"/>
        <color rgb="FF000000"/>
        <rFont val="돋움"/>
        <family val="3"/>
        <charset val="129"/>
      </rPr>
      <t>자동차용ᆞ항공기용ᆞ선박용으로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한정한다</t>
    </r>
    <r>
      <rPr>
        <sz val="9"/>
        <color rgb="FF000000"/>
        <rFont val="Arial"/>
        <family val="2"/>
      </rPr>
      <t>)</t>
    </r>
  </si>
  <si>
    <t>산업용자동화원자현미경</t>
  </si>
  <si>
    <t>2023년 4월</t>
  </si>
  <si>
    <t>2023년 5월</t>
  </si>
  <si>
    <t>2023년 6월</t>
  </si>
  <si>
    <t>오스테오닉 CMF</t>
  </si>
  <si>
    <t>2023년 3월</t>
  </si>
  <si>
    <t>리노공업(플러그소켓)</t>
  </si>
  <si>
    <t>엑스선단층촬영기기</t>
  </si>
  <si>
    <t>2023년02월</t>
  </si>
  <si>
    <t>2023년 1월</t>
  </si>
  <si>
    <t>2023년 2월</t>
  </si>
  <si>
    <t>타이어(신차용)</t>
  </si>
  <si>
    <t>LG이노텍, 자화전자</t>
  </si>
  <si>
    <t>현대차, 기아차</t>
  </si>
  <si>
    <t>테크윙(핸들러)</t>
  </si>
  <si>
    <t>2023년 7월</t>
  </si>
  <si>
    <t>리노공업(리노핀)</t>
  </si>
  <si>
    <t>8504+충북 청주</t>
  </si>
  <si>
    <t>8504+부산 강서</t>
  </si>
  <si>
    <t>8537+경기 안양</t>
  </si>
  <si>
    <t>8537+충남 천안</t>
  </si>
  <si>
    <t>8537+부산 강서</t>
  </si>
  <si>
    <t>변압기 현대일렉트릭</t>
  </si>
  <si>
    <t>2023년 8월</t>
  </si>
  <si>
    <t>8537+충북 청주</t>
  </si>
  <si>
    <t>8504+경기 안양</t>
  </si>
  <si>
    <t>변압기 650이하</t>
  </si>
  <si>
    <t>8504+충남 천안</t>
  </si>
  <si>
    <t>배전반 엘에스일렉트릭</t>
  </si>
  <si>
    <t>8536+경기 안양</t>
  </si>
  <si>
    <t>8537+경기 성남</t>
  </si>
  <si>
    <t>8807+경남 사천</t>
  </si>
  <si>
    <t>8504+경기 성남</t>
  </si>
  <si>
    <t>8536+충북 청주</t>
  </si>
  <si>
    <t>8536+충남 천안</t>
  </si>
  <si>
    <t>8536+부산 강서</t>
  </si>
  <si>
    <t>8504+울산 동구</t>
  </si>
  <si>
    <t>2023년 9월</t>
  </si>
  <si>
    <t>변압기 8504</t>
  </si>
  <si>
    <t>배전반 현대일렉트릭</t>
  </si>
  <si>
    <t>엘에스일렉 전기회로</t>
  </si>
  <si>
    <t>8537+울산 동구</t>
  </si>
  <si>
    <t>배전반 8537</t>
  </si>
  <si>
    <t>오스테오닉 트라우마</t>
  </si>
  <si>
    <t>오스테오닉 생체</t>
  </si>
  <si>
    <t>전기회로 8536</t>
  </si>
  <si>
    <t>부문품 8538</t>
  </si>
  <si>
    <t xml:space="preserve"> EV Relays</t>
  </si>
  <si>
    <t>내수가 더 큼을 유의</t>
  </si>
  <si>
    <t>2023년 10월</t>
  </si>
  <si>
    <t>2023년 11월</t>
  </si>
  <si>
    <t>경동나비엔 보일러</t>
  </si>
  <si>
    <t>330499 + 세종</t>
  </si>
  <si>
    <t>경동나비엔 온수기</t>
  </si>
  <si>
    <t>제테마, 휴메딕스</t>
  </si>
  <si>
    <t>2023년 12월</t>
  </si>
  <si>
    <t>851762+경기성남</t>
  </si>
  <si>
    <t>2024년 2월</t>
  </si>
  <si>
    <t>2024년 3월</t>
  </si>
  <si>
    <t>8802+경남 사천</t>
  </si>
  <si>
    <t>901890 + 성남</t>
  </si>
  <si>
    <t>8504+경남 창원</t>
  </si>
  <si>
    <t>2024년 1월</t>
  </si>
  <si>
    <t>미코 세라믹히터</t>
  </si>
  <si>
    <t>7306 충남당진</t>
  </si>
  <si>
    <t>코스메카코리아 음성</t>
  </si>
  <si>
    <t>8544 + 경기화성</t>
  </si>
  <si>
    <t>2024년 6월</t>
  </si>
  <si>
    <t>변압기 엘에스일렉트릭</t>
  </si>
  <si>
    <t>2024년 4월</t>
  </si>
  <si>
    <t>2024년 5월</t>
  </si>
  <si>
    <t>8443 경기도 성남</t>
  </si>
  <si>
    <t>2024년 9월</t>
  </si>
  <si>
    <t>2024년 7월</t>
  </si>
  <si>
    <t>871000 + 창원</t>
  </si>
  <si>
    <t>2024년 8월</t>
  </si>
  <si>
    <t>씨앤씨인터내셔널 화성</t>
  </si>
  <si>
    <t>아이패밀리에스씨 송파</t>
  </si>
  <si>
    <t>2024년 10월</t>
  </si>
  <si>
    <t>이오테크닉스 안양</t>
  </si>
  <si>
    <t>변압기 산일전기</t>
  </si>
  <si>
    <t>2024년 11월</t>
  </si>
  <si>
    <t>변압기 일진전기</t>
  </si>
  <si>
    <t>2024년 12월</t>
  </si>
  <si>
    <t>8538+경기 안양 + 충북 청주 + 부산 강서 + 천안</t>
  </si>
  <si>
    <t>8537+경기 안양 + 충북 청주 + 부산 강서 + 천안</t>
  </si>
  <si>
    <t>8536+경기 안양 + 충북 청주 + 부산 강서 + 천안</t>
  </si>
  <si>
    <t>8504+경기 안양 + 충북 청주 + 부산 강서 + 천안</t>
  </si>
  <si>
    <t>8542.32-1010 + 경기 이천 + 충북 청주</t>
  </si>
  <si>
    <t>에스앤에스텍</t>
  </si>
  <si>
    <t>LX세미콘</t>
  </si>
  <si>
    <t>제노레이</t>
  </si>
  <si>
    <t>한국콜마</t>
  </si>
  <si>
    <t>하나머티리얼즈</t>
  </si>
  <si>
    <t>노바렉스</t>
  </si>
  <si>
    <t>덕산네오룩스</t>
  </si>
  <si>
    <t>파마리서치</t>
  </si>
  <si>
    <t>바디텍메드</t>
  </si>
  <si>
    <t>에치에프알</t>
  </si>
  <si>
    <t>신흥에스이씨</t>
  </si>
  <si>
    <t>실리콘투</t>
  </si>
  <si>
    <t>현대일렉트릭</t>
  </si>
  <si>
    <t>와이엠텍</t>
  </si>
  <si>
    <t>효성중공업</t>
  </si>
  <si>
    <t>지오엘리먼트</t>
  </si>
  <si>
    <t>원텍</t>
  </si>
  <si>
    <t>ISC</t>
  </si>
  <si>
    <t>덴티스</t>
  </si>
  <si>
    <t>넥스틴</t>
  </si>
  <si>
    <t>농심</t>
  </si>
  <si>
    <t>인바디</t>
  </si>
  <si>
    <t>심텍</t>
  </si>
  <si>
    <t>뷰웍스</t>
  </si>
  <si>
    <t>티앤엘</t>
  </si>
  <si>
    <t>휴젤</t>
  </si>
  <si>
    <t>휴비츠</t>
  </si>
  <si>
    <t>바텍</t>
  </si>
  <si>
    <t>덴티움</t>
  </si>
  <si>
    <t>디오</t>
  </si>
  <si>
    <t>TYM</t>
  </si>
  <si>
    <t>디아이</t>
  </si>
  <si>
    <t>대동</t>
  </si>
  <si>
    <t>휴스틸</t>
  </si>
  <si>
    <t>유니드</t>
  </si>
  <si>
    <t>우양</t>
  </si>
  <si>
    <t>빅솔론</t>
  </si>
  <si>
    <t>월덱스</t>
  </si>
  <si>
    <t>이루다</t>
  </si>
  <si>
    <t>케어젠</t>
  </si>
  <si>
    <t>레이</t>
  </si>
  <si>
    <t>비올</t>
  </si>
  <si>
    <t>코텍, 토비스</t>
  </si>
  <si>
    <t>이동체용위성통신송수신안테나시스템</t>
  </si>
  <si>
    <t>이동체용위성방송수신안테나</t>
  </si>
  <si>
    <t>8456.11-9000</t>
  </si>
  <si>
    <t>안광학기기</t>
  </si>
  <si>
    <t>인텍플러스</t>
  </si>
  <si>
    <t>대한광통신</t>
  </si>
  <si>
    <t>덕산하이메탈</t>
  </si>
  <si>
    <t>와이지-원</t>
  </si>
  <si>
    <t>클래시스</t>
  </si>
  <si>
    <t>비츠로셀</t>
  </si>
  <si>
    <t>이수페타시스</t>
  </si>
  <si>
    <t>파크시스템스</t>
  </si>
  <si>
    <t>하이로닉</t>
  </si>
  <si>
    <t>디와이파워</t>
  </si>
  <si>
    <t>인터로조</t>
  </si>
  <si>
    <t>대창단조</t>
  </si>
  <si>
    <t>티에스이</t>
  </si>
  <si>
    <t>동진쎄미켐</t>
  </si>
  <si>
    <t>대덕전자</t>
  </si>
  <si>
    <t>삼양식품</t>
  </si>
  <si>
    <t>메디톡스</t>
  </si>
  <si>
    <t>인텔리안테크</t>
  </si>
  <si>
    <t>율촌화학</t>
  </si>
  <si>
    <t>삼성전자</t>
  </si>
  <si>
    <t>피에스케이</t>
  </si>
  <si>
    <t>메타바이오메드</t>
  </si>
  <si>
    <t>제이브이엠</t>
  </si>
  <si>
    <t>에스피지</t>
  </si>
  <si>
    <t>해성디에스</t>
  </si>
  <si>
    <t>세방전지</t>
  </si>
  <si>
    <t>삼아알미늄</t>
  </si>
  <si>
    <t>한국단자</t>
  </si>
  <si>
    <t>제룡전기</t>
  </si>
  <si>
    <t>주성엔지니어링</t>
  </si>
  <si>
    <t>오스템임플란트</t>
  </si>
  <si>
    <t>한국항공우주</t>
  </si>
  <si>
    <t>리노공업</t>
  </si>
  <si>
    <t>대웅제약</t>
  </si>
  <si>
    <t>제주반도체</t>
  </si>
  <si>
    <t>유진테크</t>
  </si>
  <si>
    <t>엘오티베큠</t>
  </si>
  <si>
    <t>비에이치</t>
  </si>
  <si>
    <t>상신이디피</t>
  </si>
  <si>
    <t>아이센스</t>
  </si>
  <si>
    <t>레이저마커</t>
  </si>
  <si>
    <t>2024년 2월</t>
    <phoneticPr fontId="21" type="noConversion"/>
  </si>
  <si>
    <t> 2023년</t>
  </si>
  <si>
    <t> 2022년</t>
  </si>
  <si>
    <t> 2021년</t>
  </si>
  <si>
    <t>2106909099 + 충북 청주</t>
    <phoneticPr fontId="21" type="noConversion"/>
  </si>
  <si>
    <t>8542321030 + 경기 이천</t>
    <phoneticPr fontId="21" type="noConversion"/>
  </si>
  <si>
    <t>8517794000 + 평택'</t>
    <phoneticPr fontId="21" type="noConversion"/>
  </si>
  <si>
    <t>2024년 3월</t>
    <phoneticPr fontId="21" type="noConversion"/>
  </si>
  <si>
    <t>8534009000+대구달성</t>
    <phoneticPr fontId="21" type="noConversion"/>
  </si>
  <si>
    <t>8501 + 인천 남동구</t>
    <phoneticPr fontId="21" type="noConversion"/>
  </si>
  <si>
    <t>3701.99-1000 + 대구 달서구</t>
    <phoneticPr fontId="21" type="noConversion"/>
  </si>
  <si>
    <t>3707901010 + 인천서구</t>
    <phoneticPr fontId="21" type="noConversion"/>
  </si>
  <si>
    <t>870192 + 대구달성</t>
    <phoneticPr fontId="21" type="noConversion"/>
  </si>
  <si>
    <t>3002491000 + 충북청주</t>
    <phoneticPr fontId="21" type="noConversion"/>
  </si>
  <si>
    <t>3304999000 + 용인</t>
    <phoneticPr fontId="21" type="noConversion"/>
  </si>
  <si>
    <t>2106909099 + 경기화성</t>
    <phoneticPr fontId="21" type="noConversion"/>
  </si>
  <si>
    <t>7212501000+경북 포항</t>
    <phoneticPr fontId="21" type="noConversion"/>
  </si>
  <si>
    <t>3304999000+강릉</t>
    <phoneticPr fontId="21" type="noConversion"/>
  </si>
  <si>
    <t>8486902090+경기안성</t>
    <phoneticPr fontId="21" type="noConversion"/>
  </si>
  <si>
    <t>9021909000 + 구로</t>
    <phoneticPr fontId="21" type="noConversion"/>
  </si>
  <si>
    <t>330499 + 경기 성남</t>
    <phoneticPr fontId="21" type="noConversion"/>
  </si>
  <si>
    <t>330499 + 송파</t>
    <phoneticPr fontId="21" type="noConversion"/>
  </si>
  <si>
    <t>3002491000 + 강원춘천</t>
    <phoneticPr fontId="21" type="noConversion"/>
  </si>
  <si>
    <t>850422 + 서울광진구</t>
    <phoneticPr fontId="21" type="noConversion"/>
  </si>
  <si>
    <t>848690 + 경기 안성</t>
    <phoneticPr fontId="21" type="noConversion"/>
  </si>
  <si>
    <t>8403103000 + 경기 평택</t>
    <phoneticPr fontId="21" type="noConversion"/>
  </si>
  <si>
    <t>8542.32-1010 + 경기 이천 + 충북 청주</t>
    <phoneticPr fontId="21" type="noConversion"/>
  </si>
  <si>
    <t>8501101000 + 구미</t>
    <phoneticPr fontId="21" type="noConversion"/>
  </si>
  <si>
    <t>902212+경기성남</t>
    <phoneticPr fontId="21" type="noConversion"/>
  </si>
  <si>
    <t>8542311000+대전유성</t>
    <phoneticPr fontId="21" type="noConversion"/>
  </si>
  <si>
    <t>8542391000+대전유성</t>
    <phoneticPr fontId="21" type="noConversion"/>
  </si>
  <si>
    <t>2106909099 + 경기안양</t>
    <phoneticPr fontId="21" type="noConversion"/>
  </si>
  <si>
    <t>9022130000 경기 성남</t>
    <phoneticPr fontId="21" type="noConversion"/>
  </si>
  <si>
    <t>8486208420+경기화성</t>
    <phoneticPr fontId="21" type="noConversion"/>
  </si>
  <si>
    <t>9021290000 + 대구 달서구</t>
    <phoneticPr fontId="21" type="noConversion"/>
  </si>
  <si>
    <t>8479.89-9099 + 대구 달서</t>
    <phoneticPr fontId="21" type="noConversion"/>
  </si>
  <si>
    <t>3002491000 + 경기화성</t>
    <phoneticPr fontId="21" type="noConversion"/>
  </si>
  <si>
    <t>엘에스일렉</t>
    <phoneticPr fontId="21" type="noConversion"/>
  </si>
  <si>
    <t>변압기 엘에스일렉</t>
    <phoneticPr fontId="21" type="noConversion"/>
  </si>
  <si>
    <t>휴메딕스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</si>
  <si>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</si>
  <si>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</si>
  <si>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</si>
  <si>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</si>
  <si>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</si>
  <si>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</si>
  <si>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</si>
  <si>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</si>
  <si>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</si>
  <si>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</si>
  <si>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</si>
  <si>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</si>
  <si>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</si>
  <si>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</si>
  <si>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</si>
  <si>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</si>
  <si>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</si>
  <si>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</si>
  <si>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</si>
  <si>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</si>
  <si>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</si>
  <si>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</si>
  <si>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</si>
  <si>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</si>
  <si>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</si>
  <si>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</si>
  <si>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</si>
  <si>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</si>
  <si>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</si>
  <si>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</si>
  <si>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</si>
  <si>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</si>
  <si>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</si>
  <si>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</si>
  <si>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</si>
  <si>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</si>
  <si>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</si>
  <si>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</si>
  <si>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</si>
  <si>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</si>
  <si>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</si>
  <si>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</si>
  <si>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</si>
  <si>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</si>
  <si>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</si>
  <si>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</si>
  <si>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</si>
  <si>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</si>
  <si>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</si>
  <si>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</si>
  <si>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</si>
  <si>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</si>
  <si>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</si>
  <si>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</si>
  <si>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</si>
  <si>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</si>
  <si>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</si>
  <si>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</si>
  <si>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</si>
  <si>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</si>
  <si>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</si>
  <si>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</si>
  <si>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</si>
  <si>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</si>
  <si>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</si>
  <si>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</si>
  <si>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</si>
  <si>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</si>
  <si>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</si>
  <si>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</si>
  <si>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</si>
  <si>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</si>
  <si>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</si>
  <si>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</si>
  <si>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</si>
  <si>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</si>
  <si>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</si>
  <si>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</si>
  <si>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</si>
  <si>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</si>
  <si>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</si>
  <si>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</si>
  <si>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</si>
  <si>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</si>
  <si>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</si>
  <si>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</si>
  <si>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</si>
  <si>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</si>
  <si>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</si>
  <si>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</si>
  <si>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</si>
  <si>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</si>
  <si>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</si>
  <si>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</si>
  <si>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</si>
  <si>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</si>
  <si>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</si>
  <si>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</si>
  <si>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</si>
  <si>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</si>
  <si>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</si>
  <si>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</si>
  <si>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</si>
  <si>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</si>
  <si>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</si>
  <si>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</si>
  <si>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</si>
  <si>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</si>
  <si>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</si>
  <si>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</si>
  <si>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</si>
  <si>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</si>
  <si>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</si>
  <si>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</si>
  <si>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</si>
  <si>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</si>
  <si>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</si>
  <si>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</si>
  <si>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</si>
  <si>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</si>
  <si>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</si>
  <si>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</si>
  <si>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</si>
  <si>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</si>
  <si>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</si>
  <si>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</si>
  <si>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</si>
  <si>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</si>
  <si>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</si>
  <si>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</si>
  <si>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</si>
  <si>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</si>
  <si>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</si>
  <si>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</si>
  <si>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</si>
  <si>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</si>
  <si>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</si>
  <si>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</si>
  <si>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</si>
  <si>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</si>
  <si>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</si>
  <si>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</si>
  <si>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</si>
  <si>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</si>
  <si>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</si>
  <si>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</si>
  <si>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</si>
  <si>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</si>
  <si>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</si>
  <si>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</si>
  <si>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</si>
  <si>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</si>
  <si>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</si>
  <si>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</si>
  <si>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</si>
  <si>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</si>
  <si>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</si>
  <si>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</si>
  <si>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</si>
  <si>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</si>
  <si>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</si>
  <si>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</si>
  <si>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</si>
  <si>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8542.32-1010 + 경기 평택</t>
    <phoneticPr fontId="21" type="noConversion"/>
  </si>
  <si>
    <t>8542321030 + 경기 이천 + 충북 청주</t>
    <phoneticPr fontId="21" type="noConversion"/>
  </si>
  <si>
    <t>1905901090 + 서천</t>
    <phoneticPr fontId="21" type="noConversion"/>
  </si>
  <si>
    <t>9022130000 경기 화성</t>
    <phoneticPr fontId="21" type="noConversion"/>
  </si>
  <si>
    <t>에스앤디</t>
    <phoneticPr fontId="21" type="noConversion"/>
  </si>
  <si>
    <r>
      <t xml:space="preserve">210390 </t>
    </r>
    <r>
      <rPr>
        <sz val="11"/>
        <color rgb="FF000000"/>
        <rFont val="맑은 고딕"/>
        <family val="3"/>
        <charset val="129"/>
      </rPr>
      <t>+ 경남 밀양</t>
    </r>
    <phoneticPr fontId="21" type="noConversion"/>
  </si>
  <si>
    <t>330499 + 서울 마포</t>
    <phoneticPr fontId="21" type="noConversion"/>
  </si>
  <si>
    <t>달바글로벌</t>
    <phoneticPr fontId="21" type="noConversion"/>
  </si>
  <si>
    <t>3304999000 + 경기 성남</t>
    <phoneticPr fontId="21" type="noConversion"/>
  </si>
  <si>
    <t xml:space="preserve">휴메딕스 </t>
    <phoneticPr fontId="21" type="noConversion"/>
  </si>
  <si>
    <t>브라질</t>
    <phoneticPr fontId="21" type="noConversion"/>
  </si>
  <si>
    <t>휴메딕스</t>
    <phoneticPr fontId="21" type="noConversion"/>
  </si>
  <si>
    <t>태국</t>
    <phoneticPr fontId="21" type="noConversion"/>
  </si>
  <si>
    <t>동방메디컬</t>
    <phoneticPr fontId="21" type="noConversion"/>
  </si>
  <si>
    <t>3304999000 + 경기도 용인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</si>
  <si>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</si>
  <si>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</si>
  <si>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</si>
  <si>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</si>
  <si>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</si>
  <si>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</si>
  <si>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</si>
  <si>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</si>
  <si>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</si>
  <si>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</si>
  <si>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</si>
  <si>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</si>
  <si>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</si>
  <si>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</si>
  <si>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</si>
  <si>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</si>
  <si>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</si>
  <si>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</si>
  <si>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</si>
  <si>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</si>
  <si>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</si>
  <si>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</si>
  <si>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</si>
  <si>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</si>
  <si>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</si>
  <si>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</si>
  <si>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3304999000 + 강원춘천</t>
    <phoneticPr fontId="21" type="noConversion"/>
  </si>
  <si>
    <t>1902.30-1010 + 강원 원주</t>
    <phoneticPr fontId="21" type="noConversion"/>
  </si>
  <si>
    <t>에스앤디</t>
    <phoneticPr fontId="21" type="noConversion"/>
  </si>
  <si>
    <t>8536909090 + 경기성남</t>
    <phoneticPr fontId="21" type="noConversion"/>
  </si>
  <si>
    <t>2024년 9월</t>
    <phoneticPr fontId="21" type="noConversion"/>
  </si>
  <si>
    <t>8479.89-9099 + 서초</t>
    <phoneticPr fontId="21" type="noConversion"/>
  </si>
  <si>
    <t>9031419000+대전 유성</t>
    <phoneticPr fontId="21" type="noConversion"/>
  </si>
  <si>
    <t>8486204000 + 경기평택</t>
    <phoneticPr fontId="21" type="noConversion"/>
  </si>
  <si>
    <t>8486902090 + 경기안성</t>
    <phoneticPr fontId="21" type="noConversion"/>
  </si>
  <si>
    <t>9021290000 + 경기 수원</t>
    <phoneticPr fontId="21" type="noConversion"/>
  </si>
  <si>
    <t>8542311000+대전유성 T-CON</t>
    <phoneticPr fontId="21" type="noConversion"/>
  </si>
  <si>
    <t>두산</t>
    <phoneticPr fontId="21" type="noConversion"/>
  </si>
  <si>
    <t>두산</t>
    <phoneticPr fontId="21" type="noConversion"/>
  </si>
  <si>
    <t>두산</t>
    <phoneticPr fontId="21" type="noConversion"/>
  </si>
  <si>
    <t>두산</t>
    <phoneticPr fontId="21" type="noConversion"/>
  </si>
  <si>
    <t>증평, 김천, 익산, 김제</t>
    <phoneticPr fontId="21" type="noConversion"/>
  </si>
  <si>
    <t>증평, 김천, 익산, 김제</t>
    <phoneticPr fontId="21" type="noConversion"/>
  </si>
  <si>
    <t>비에이치아이</t>
    <phoneticPr fontId="21" type="noConversion"/>
  </si>
  <si>
    <t>경남 함안</t>
    <phoneticPr fontId="21" type="noConversion"/>
  </si>
  <si>
    <t>비에이치아이</t>
    <phoneticPr fontId="21" type="noConversion"/>
  </si>
  <si>
    <t>snt에너지</t>
    <phoneticPr fontId="21" type="noConversion"/>
  </si>
  <si>
    <t>경남 창원</t>
    <phoneticPr fontId="21" type="noConversion"/>
  </si>
  <si>
    <t>HD현대인프라코어</t>
    <phoneticPr fontId="21" type="noConversion"/>
  </si>
  <si>
    <t>인천 동구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</si>
  <si>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</si>
  <si>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</si>
  <si>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</si>
  <si>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</si>
  <si>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</si>
  <si>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</si>
  <si>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</si>
  <si>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</si>
  <si>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</si>
  <si>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</si>
  <si>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</si>
  <si>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</si>
  <si>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</si>
  <si>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</si>
  <si>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</si>
  <si>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</si>
  <si>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</si>
  <si>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</si>
  <si>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</si>
  <si>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</si>
  <si>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</si>
  <si>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</si>
  <si>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3304999000 + 충북청주</t>
    <phoneticPr fontId="21" type="noConversion"/>
  </si>
  <si>
    <t>8486902030+경기안성</t>
    <phoneticPr fontId="21" type="noConversion"/>
  </si>
  <si>
    <t>3006402000 + 충북 청주</t>
    <phoneticPr fontId="21" type="noConversion"/>
  </si>
  <si>
    <t>7607119000+충남 천안</t>
    <phoneticPr fontId="21" type="noConversion"/>
  </si>
  <si>
    <t>7607119000+경기 안산</t>
    <phoneticPr fontId="21" type="noConversion"/>
  </si>
  <si>
    <t>창원</t>
    <phoneticPr fontId="21" type="noConversion"/>
  </si>
  <si>
    <t>한화엔진 / HD현대마린엔진 / STX엔진</t>
  </si>
  <si>
    <t>대전 유성</t>
    <phoneticPr fontId="21" type="noConversion"/>
  </si>
  <si>
    <t>토모큐브</t>
    <phoneticPr fontId="21" type="noConversion"/>
  </si>
  <si>
    <t>삼성전기</t>
    <phoneticPr fontId="21" type="noConversion"/>
  </si>
  <si>
    <t>수원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</si>
  <si>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</si>
  <si>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</si>
  <si>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</si>
  <si>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</si>
  <si>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</si>
  <si>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</si>
  <si>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</si>
  <si>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</si>
  <si>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</si>
  <si>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</si>
  <si>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</si>
  <si>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</si>
  <si>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</si>
  <si>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</si>
  <si>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</si>
  <si>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</si>
  <si>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</si>
  <si>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</si>
  <si>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</si>
  <si>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</si>
  <si>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</si>
  <si>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</si>
  <si>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</si>
  <si>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</si>
  <si>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</si>
  <si>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</si>
  <si>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</si>
  <si>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</si>
  <si>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</si>
  <si>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</si>
  <si>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</si>
  <si>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정전식 척</t>
    <phoneticPr fontId="21" type="noConversion"/>
  </si>
  <si>
    <t>330499 + 화성</t>
    <phoneticPr fontId="21" type="noConversion"/>
  </si>
  <si>
    <t>850421 + 서울광진구</t>
    <phoneticPr fontId="21" type="noConversion"/>
  </si>
  <si>
    <t>7106100000 + 울산 북구</t>
    <phoneticPr fontId="21" type="noConversion"/>
  </si>
  <si>
    <t>7106919000 + 울산 북구</t>
    <phoneticPr fontId="21" type="noConversion"/>
  </si>
  <si>
    <t>8507100000 + 광주 광산</t>
    <phoneticPr fontId="21" type="noConversion"/>
  </si>
  <si>
    <t>8414109010 + 경기 오산</t>
    <phoneticPr fontId="21" type="noConversion"/>
  </si>
  <si>
    <t>3006101020 + 충북 청주</t>
    <phoneticPr fontId="21" type="noConversion"/>
  </si>
  <si>
    <t>8542391000+대전유성 DDI</t>
    <phoneticPr fontId="21" type="noConversion"/>
  </si>
  <si>
    <t>9022141090+경기성남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</si>
  <si>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</si>
  <si>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</si>
  <si>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</si>
  <si>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</si>
  <si>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</si>
  <si>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</si>
  <si>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</si>
  <si>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</si>
  <si>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</si>
  <si>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</si>
  <si>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</si>
  <si>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</si>
  <si>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</si>
  <si>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</si>
  <si>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</si>
  <si>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</si>
  <si>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</si>
  <si>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</si>
  <si>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</si>
  <si>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</si>
  <si>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</si>
  <si>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</si>
  <si>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</si>
  <si>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</si>
  <si>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</si>
  <si>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</si>
  <si>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</si>
  <si>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</si>
  <si>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</si>
  <si>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3002909000+강원도 강릉</t>
    <phoneticPr fontId="21" type="noConversion"/>
  </si>
  <si>
    <t>3004909900+강원도 강릉</t>
    <phoneticPr fontId="21" type="noConversion"/>
  </si>
  <si>
    <t>901890 + 강남</t>
    <phoneticPr fontId="21" type="noConversion"/>
  </si>
  <si>
    <t>8536909090 + 부산 강서구</t>
    <phoneticPr fontId="21" type="noConversion"/>
  </si>
  <si>
    <t>8536691000 + 부산 강서구</t>
    <phoneticPr fontId="21" type="noConversion"/>
  </si>
  <si>
    <t>8534009000+충북청주</t>
    <phoneticPr fontId="21" type="noConversion"/>
  </si>
  <si>
    <t>3701.99-1000 + 경기 용인</t>
    <phoneticPr fontId="21" type="noConversion"/>
  </si>
  <si>
    <t>3304991000 + 음성</t>
    <phoneticPr fontId="21" type="noConversion"/>
  </si>
  <si>
    <t>9018908900 + 구로</t>
    <phoneticPr fontId="21" type="noConversion"/>
  </si>
  <si>
    <t>8419110000 + 경기 평택</t>
    <phoneticPr fontId="21" type="noConversion"/>
  </si>
  <si>
    <t>8529903010 + 평택</t>
    <phoneticPr fontId="21" type="noConversion"/>
  </si>
  <si>
    <t>8544300000 + 인천연수구</t>
    <phoneticPr fontId="21" type="noConversion"/>
  </si>
  <si>
    <t>8544300000 + 경기 화성시</t>
    <phoneticPr fontId="21" type="noConversion"/>
  </si>
  <si>
    <t>2025년 10월</t>
    <phoneticPr fontId="21" type="noConversion"/>
  </si>
  <si>
    <t>210390 + 강원 원주</t>
    <phoneticPr fontId="21" type="noConversion"/>
  </si>
  <si>
    <t>8534009000 + 경남 창원</t>
    <phoneticPr fontId="21" type="noConversion"/>
  </si>
  <si>
    <t>9031499000 + 서울 금천</t>
    <phoneticPr fontId="21" type="noConversion"/>
  </si>
  <si>
    <t>9030820000+경기 화성</t>
    <phoneticPr fontId="21" type="noConversion"/>
  </si>
  <si>
    <t>9030820000+충남 아산</t>
    <phoneticPr fontId="21" type="noConversion"/>
  </si>
  <si>
    <t>8528591090 + 인천연수구</t>
    <phoneticPr fontId="21" type="noConversion"/>
  </si>
  <si>
    <t>2025년 11월</t>
    <phoneticPr fontId="21" type="noConversion"/>
  </si>
  <si>
    <t>300214+ 인천연수구</t>
    <phoneticPr fontId="21" type="noConversion"/>
  </si>
  <si>
    <t>1905901090 + 강남</t>
    <phoneticPr fontId="21" type="noConversion"/>
  </si>
  <si>
    <t>3822192011 + 서초</t>
    <phoneticPr fontId="21" type="noConversion"/>
  </si>
  <si>
    <t>9031419000+경기화성</t>
    <phoneticPr fontId="21" type="noConversion"/>
  </si>
  <si>
    <t>2025년 12월</t>
    <phoneticPr fontId="21" type="noConversion"/>
  </si>
  <si>
    <t>8534009000+경기안산</t>
    <phoneticPr fontId="21" type="noConversion"/>
  </si>
  <si>
    <t>DB하이텍</t>
    <phoneticPr fontId="21" type="noConversion"/>
  </si>
  <si>
    <t>2026년 1월</t>
    <phoneticPr fontId="21" type="noConversion"/>
  </si>
  <si>
    <t>3204901010 + 충남 천안</t>
    <phoneticPr fontId="21" type="noConversion"/>
  </si>
  <si>
    <t>8486403090 + 경기 화성</t>
    <phoneticPr fontId="21" type="noConversion"/>
  </si>
  <si>
    <t>8534002000 + 인천 부평</t>
    <phoneticPr fontId="21" type="noConversion"/>
  </si>
  <si>
    <t>843149+경남김해</t>
    <phoneticPr fontId="21" type="noConversion"/>
  </si>
  <si>
    <t>9001300000 + 경기 평택시</t>
    <phoneticPr fontId="21" type="noConversion"/>
  </si>
  <si>
    <t>9018198000 강남</t>
    <phoneticPr fontId="21" type="noConversion"/>
  </si>
  <si>
    <t>901850+경기안양</t>
    <phoneticPr fontId="21" type="noConversion"/>
  </si>
  <si>
    <t>8507 + 충남 천안</t>
    <phoneticPr fontId="21" type="noConversion"/>
  </si>
  <si>
    <t>7607119000+경기도평택</t>
    <phoneticPr fontId="21" type="noConversion"/>
  </si>
  <si>
    <t>3920200000 + 충북 청주</t>
    <phoneticPr fontId="21" type="noConversion"/>
  </si>
  <si>
    <t>281520+울산 남구</t>
    <phoneticPr fontId="21" type="noConversion"/>
  </si>
  <si>
    <t>8536410000 + 충북 청주</t>
    <phoneticPr fontId="21" type="noConversion"/>
  </si>
  <si>
    <t>2026년 2월</t>
    <phoneticPr fontId="21" type="noConversion"/>
  </si>
  <si>
    <t>854231 + 부천</t>
    <phoneticPr fontId="21" type="noConversion"/>
  </si>
  <si>
    <t> 2026년</t>
  </si>
  <si>
    <t>03월</t>
  </si>
  <si>
    <t>04월</t>
  </si>
  <si>
    <t>848690 + 경북 구미</t>
    <phoneticPr fontId="21" type="noConversion"/>
  </si>
  <si>
    <t>8542900000 + 경남 창원</t>
    <phoneticPr fontId="21" type="noConversion"/>
  </si>
  <si>
    <t>2026년 3월</t>
    <phoneticPr fontId="21" type="noConversion"/>
  </si>
  <si>
    <t>3005904000 + 경기 안성</t>
    <phoneticPr fontId="21" type="noConversion"/>
  </si>
  <si>
    <t>8506500000 + 충남 당진</t>
    <phoneticPr fontId="21" type="noConversion"/>
  </si>
  <si>
    <t>2026년 4월</t>
    <phoneticPr fontId="21" type="noConversion"/>
  </si>
  <si>
    <t>변압기 엘에스일렉트릭</t>
    <phoneticPr fontId="21" type="noConversion"/>
  </si>
  <si>
    <t>3002123000 + 강원 춘천</t>
    <phoneticPr fontId="21" type="noConversion"/>
  </si>
  <si>
    <t>8486204000 + 경기용인</t>
    <phoneticPr fontId="21" type="noConversion"/>
  </si>
  <si>
    <t>2026년 5월</t>
    <phoneticPr fontId="21" type="noConversion"/>
  </si>
  <si>
    <t>8414109010 + 경기 오산 + 안성 + 아산</t>
    <phoneticPr fontId="21" type="noConversion"/>
  </si>
  <si>
    <t>9012.10-1090 + 경기 수원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</si>
</sst>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_-* #,##0.00_-;\-* #,##0.00_-;_-* &quot;-&quot;_-;_-@_-"/>
    <numFmt numFmtId="177" formatCode="#,##0.00_ "/>
    <numFmt numFmtId="178" formatCode="_-* #,##0.000_-;\-* #,##0.000_-;_-* &quot;-&quot;_-;_-@_-"/>
    <numFmt numFmtId="179" formatCode="#,##0.0000"/>
  </numFmts>
  <fonts count="3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sz val="11"/>
      <color rgb="FF222222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21212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8"/>
      <color rgb="FF4D4D4D"/>
      <name val="Noto"/>
      <family val="3"/>
      <charset val="129"/>
    </font>
    <font>
      <sz val="4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676A6C"/>
      <name val="맑은 고딕"/>
      <family val="3"/>
      <charset val="129"/>
    </font>
    <font>
      <sz val="11"/>
      <color rgb="FF363636"/>
      <name val="맑은 고딕"/>
      <family val="3"/>
      <charset val="129"/>
    </font>
    <font>
      <sz val="9"/>
      <color rgb="FF212121"/>
      <name val="Verdana"/>
      <family val="2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Verdana"/>
      <family val="2"/>
    </font>
    <font>
      <b/>
      <sz val="11"/>
      <color rgb="FF676A6C"/>
      <name val="Verdana"/>
      <family val="2"/>
    </font>
    <font>
      <sz val="9"/>
      <color rgb="FF222222"/>
      <name val="Verdana"/>
      <family val="2"/>
    </font>
    <font>
      <sz val="9"/>
      <color rgb="FF363636"/>
      <name val="Verdana"/>
      <family val="2"/>
    </font>
    <font>
      <b/>
      <sz val="10"/>
      <color rgb="FF212121"/>
      <name val="맑은 고딕"/>
      <family val="3"/>
      <charset val="129"/>
    </font>
    <font>
      <sz val="11"/>
      <color rgb="FF000000"/>
      <name val="Verdana"/>
      <family val="2"/>
    </font>
    <font>
      <sz val="11"/>
      <color rgb="FF222222"/>
      <name val="Verdana"/>
      <family val="2"/>
    </font>
    <font>
      <sz val="11"/>
      <color rgb="FF363636"/>
      <name val="Verdana"/>
      <family val="2"/>
    </font>
    <font>
      <sz val="11"/>
      <color rgb="FF21212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2FBFF"/>
        <bgColor indexed="64"/>
      </patternFill>
    </fill>
    <fill>
      <patternFill patternType="solid">
        <fgColor rgb="FFF5F5F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FCEFA1"/>
      </left>
      <right style="medium">
        <color rgb="FFDDDDDD"/>
      </right>
      <top style="medium">
        <color rgb="FFFCEFA1"/>
      </top>
      <bottom style="medium">
        <color rgb="FFDDDDDD"/>
      </bottom>
      <diagonal/>
    </border>
    <border>
      <left style="medium">
        <color rgb="FF999999"/>
      </left>
      <right style="medium">
        <color rgb="FFDDDDDD"/>
      </right>
      <top style="medium">
        <color rgb="FF999999"/>
      </top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5">
    <xf numFmtId="0" fontId="0" fillId="0" borderId="0">
      <alignment vertical="center"/>
    </xf>
    <xf numFmtId="9" fontId="20" fillId="0" borderId="0">
      <alignment vertical="center"/>
    </xf>
    <xf numFmtId="41" fontId="2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165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3" fontId="0" fillId="0" borderId="0" xfId="0" applyNumberForma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76" fontId="0" fillId="0" borderId="1" xfId="2" applyNumberFormat="1" applyFont="1" applyBorder="1">
      <alignment vertical="center"/>
    </xf>
    <xf numFmtId="41" fontId="0" fillId="0" borderId="0" xfId="2" applyFont="1">
      <alignment vertical="center"/>
    </xf>
    <xf numFmtId="41" fontId="0" fillId="2" borderId="0" xfId="2" applyFont="1" applyFill="1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9" fontId="0" fillId="2" borderId="0" xfId="1" applyFont="1" applyFill="1">
      <alignment vertical="center"/>
    </xf>
    <xf numFmtId="9" fontId="0" fillId="0" borderId="0" xfId="1" applyFont="1">
      <alignment vertical="center"/>
    </xf>
    <xf numFmtId="10" fontId="0" fillId="0" borderId="0" xfId="1" applyNumberFormat="1" applyFont="1">
      <alignment vertical="center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41" fontId="4" fillId="0" borderId="0" xfId="2" applyFont="1">
      <alignment vertical="center"/>
    </xf>
    <xf numFmtId="9" fontId="4" fillId="0" borderId="0" xfId="1" applyFont="1">
      <alignment vertical="center"/>
    </xf>
    <xf numFmtId="0" fontId="4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176" fontId="5" fillId="0" borderId="1" xfId="2" applyNumberFormat="1" applyFont="1" applyBorder="1" applyAlignment="1">
      <alignment horizontal="right" vertical="center" wrapText="1"/>
    </xf>
    <xf numFmtId="41" fontId="4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10" fontId="4" fillId="0" borderId="0" xfId="1" applyNumberFormat="1" applyFont="1">
      <alignment vertical="center"/>
    </xf>
    <xf numFmtId="0" fontId="4" fillId="0" borderId="0" xfId="3" applyFont="1" applyAlignment="1">
      <alignment horizontal="center" vertical="center" shrinkToFit="1"/>
    </xf>
    <xf numFmtId="177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 shrinkToFit="1"/>
    </xf>
    <xf numFmtId="0" fontId="6" fillId="0" borderId="0" xfId="0" applyFont="1">
      <alignment vertical="center"/>
    </xf>
    <xf numFmtId="0" fontId="7" fillId="0" borderId="0" xfId="4" applyFont="1">
      <alignment vertical="center"/>
    </xf>
    <xf numFmtId="0" fontId="4" fillId="0" borderId="1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right" vertical="center" wrapText="1"/>
    </xf>
    <xf numFmtId="4" fontId="0" fillId="0" borderId="2" xfId="0" applyNumberFormat="1" applyBorder="1" applyAlignment="1">
      <alignment horizontal="right" vertical="center" wrapText="1"/>
    </xf>
    <xf numFmtId="176" fontId="0" fillId="0" borderId="2" xfId="2" applyNumberFormat="1" applyFont="1" applyBorder="1">
      <alignment vertical="center"/>
    </xf>
    <xf numFmtId="41" fontId="4" fillId="2" borderId="0" xfId="2" applyFont="1" applyFill="1">
      <alignment vertical="center"/>
    </xf>
    <xf numFmtId="3" fontId="4" fillId="2" borderId="0" xfId="0" applyNumberFormat="1" applyFont="1" applyFill="1">
      <alignment vertical="center"/>
    </xf>
    <xf numFmtId="9" fontId="4" fillId="2" borderId="0" xfId="1" applyFont="1" applyFill="1">
      <alignment vertical="center"/>
    </xf>
    <xf numFmtId="3" fontId="5" fillId="2" borderId="1" xfId="0" applyNumberFormat="1" applyFont="1" applyFill="1" applyBorder="1" applyAlignment="1">
      <alignment horizontal="right" vertical="center" wrapText="1"/>
    </xf>
    <xf numFmtId="10" fontId="4" fillId="2" borderId="0" xfId="1" applyNumberFormat="1" applyFont="1" applyFill="1">
      <alignment vertical="center"/>
    </xf>
    <xf numFmtId="178" fontId="5" fillId="0" borderId="1" xfId="2" applyNumberFormat="1" applyFont="1" applyBorder="1" applyAlignment="1">
      <alignment horizontal="right" vertical="center" wrapText="1"/>
    </xf>
    <xf numFmtId="0" fontId="8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shrinkToFi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3" applyFont="1" applyAlignment="1">
      <alignment horizontal="center" vertical="center" shrinkToFit="1"/>
    </xf>
    <xf numFmtId="176" fontId="4" fillId="0" borderId="0" xfId="0" applyNumberFormat="1" applyFont="1">
      <alignment vertical="center"/>
    </xf>
    <xf numFmtId="9" fontId="20" fillId="0" borderId="0" xfId="1">
      <alignment vertical="center"/>
    </xf>
    <xf numFmtId="0" fontId="12" fillId="0" borderId="5" xfId="3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wrapText="1"/>
    </xf>
    <xf numFmtId="176" fontId="5" fillId="0" borderId="7" xfId="2" applyNumberFormat="1" applyFont="1" applyBorder="1" applyAlignment="1">
      <alignment horizontal="right" vertical="center" wrapText="1"/>
    </xf>
    <xf numFmtId="3" fontId="5" fillId="0" borderId="4" xfId="0" applyNumberFormat="1" applyFont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4" fontId="3" fillId="3" borderId="1" xfId="0" applyNumberFormat="1" applyFont="1" applyFill="1" applyBorder="1" applyAlignment="1">
      <alignment horizontal="right" vertical="center" wrapText="1"/>
    </xf>
    <xf numFmtId="0" fontId="4" fillId="0" borderId="0" xfId="3" applyFont="1" applyAlignment="1">
      <alignment horizontal="left" vertical="center" shrinkToFit="1"/>
    </xf>
    <xf numFmtId="0" fontId="13" fillId="0" borderId="0" xfId="0" applyFont="1">
      <alignment vertical="center"/>
    </xf>
    <xf numFmtId="3" fontId="4" fillId="0" borderId="1" xfId="0" applyNumberFormat="1" applyFont="1" applyBorder="1" applyAlignment="1">
      <alignment horizontal="right" vertical="center" wrapText="1"/>
    </xf>
    <xf numFmtId="9" fontId="4" fillId="4" borderId="0" xfId="1" applyFont="1" applyFill="1">
      <alignment vertical="center"/>
    </xf>
    <xf numFmtId="41" fontId="4" fillId="4" borderId="0" xfId="2" applyFont="1" applyFill="1">
      <alignment vertical="center"/>
    </xf>
    <xf numFmtId="10" fontId="4" fillId="4" borderId="0" xfId="1" applyNumberFormat="1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 wrapText="1"/>
    </xf>
    <xf numFmtId="176" fontId="5" fillId="4" borderId="1" xfId="2" applyNumberFormat="1" applyFont="1" applyFill="1" applyBorder="1" applyAlignment="1">
      <alignment horizontal="right" vertical="center" wrapText="1"/>
    </xf>
    <xf numFmtId="0" fontId="12" fillId="0" borderId="0" xfId="0" applyFont="1" applyAlignment="1">
      <alignment horizontal="center" vertical="center" shrinkToFit="1"/>
    </xf>
    <xf numFmtId="0" fontId="3" fillId="3" borderId="8" xfId="0" applyFont="1" applyFill="1" applyBorder="1" applyAlignment="1">
      <alignment horizontal="right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right" vertical="center" wrapText="1"/>
    </xf>
    <xf numFmtId="0" fontId="16" fillId="6" borderId="11" xfId="0" applyFont="1" applyFill="1" applyBorder="1" applyAlignment="1">
      <alignment horizontal="center" vertical="center" wrapText="1"/>
    </xf>
    <xf numFmtId="3" fontId="16" fillId="6" borderId="11" xfId="0" applyNumberFormat="1" applyFont="1" applyFill="1" applyBorder="1" applyAlignment="1">
      <alignment horizontal="right" vertical="center" wrapText="1"/>
    </xf>
    <xf numFmtId="4" fontId="16" fillId="6" borderId="11" xfId="0" applyNumberFormat="1" applyFont="1" applyFill="1" applyBorder="1" applyAlignment="1">
      <alignment horizontal="right" vertical="center" wrapText="1"/>
    </xf>
    <xf numFmtId="0" fontId="16" fillId="6" borderId="11" xfId="0" applyFont="1" applyFill="1" applyBorder="1" applyAlignment="1">
      <alignment horizontal="right" vertical="center" wrapText="1"/>
    </xf>
    <xf numFmtId="4" fontId="3" fillId="3" borderId="8" xfId="0" applyNumberFormat="1" applyFont="1" applyFill="1" applyBorder="1" applyAlignment="1">
      <alignment horizontal="right" vertical="center" wrapText="1"/>
    </xf>
    <xf numFmtId="0" fontId="17" fillId="7" borderId="12" xfId="0" applyFont="1" applyFill="1" applyBorder="1" applyAlignment="1">
      <alignment horizontal="center" vertical="center" wrapText="1"/>
    </xf>
    <xf numFmtId="3" fontId="17" fillId="7" borderId="12" xfId="0" applyNumberFormat="1" applyFont="1" applyFill="1" applyBorder="1" applyAlignment="1">
      <alignment horizontal="right" vertical="center" wrapText="1"/>
    </xf>
    <xf numFmtId="0" fontId="17" fillId="7" borderId="12" xfId="0" applyFont="1" applyFill="1" applyBorder="1" applyAlignment="1">
      <alignment horizontal="right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41" fontId="6" fillId="0" borderId="0" xfId="0" applyNumberFormat="1" applyFont="1">
      <alignment vertical="center"/>
    </xf>
    <xf numFmtId="41" fontId="6" fillId="0" borderId="0" xfId="2" applyFont="1">
      <alignment vertical="center"/>
    </xf>
    <xf numFmtId="41" fontId="4" fillId="2" borderId="0" xfId="0" applyNumberFormat="1" applyFont="1" applyFill="1">
      <alignment vertical="center"/>
    </xf>
    <xf numFmtId="3" fontId="6" fillId="0" borderId="1" xfId="0" applyNumberFormat="1" applyFont="1" applyBorder="1" applyAlignment="1">
      <alignment horizontal="right" vertical="center" wrapText="1"/>
    </xf>
    <xf numFmtId="3" fontId="6" fillId="2" borderId="1" xfId="0" applyNumberFormat="1" applyFont="1" applyFill="1" applyBorder="1" applyAlignment="1">
      <alignment horizontal="right" vertical="center" wrapText="1"/>
    </xf>
    <xf numFmtId="0" fontId="4" fillId="2" borderId="0" xfId="0" applyFont="1" applyFill="1">
      <alignment vertical="center"/>
    </xf>
    <xf numFmtId="41" fontId="6" fillId="2" borderId="0" xfId="2" applyFont="1" applyFill="1">
      <alignment vertical="center"/>
    </xf>
    <xf numFmtId="0" fontId="22" fillId="0" borderId="9" xfId="0" applyFont="1" applyBorder="1" applyAlignment="1">
      <alignment horizontal="center" vertical="center" wrapText="1"/>
    </xf>
    <xf numFmtId="0" fontId="23" fillId="5" borderId="10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24" fillId="3" borderId="9" xfId="0" applyFont="1" applyFill="1" applyBorder="1" applyAlignment="1">
      <alignment vertical="center" wrapText="1"/>
    </xf>
    <xf numFmtId="0" fontId="25" fillId="6" borderId="11" xfId="0" applyFont="1" applyFill="1" applyBorder="1" applyAlignment="1">
      <alignment horizontal="center" vertical="center" wrapText="1"/>
    </xf>
    <xf numFmtId="3" fontId="25" fillId="6" borderId="11" xfId="0" applyNumberFormat="1" applyFont="1" applyFill="1" applyBorder="1" applyAlignment="1">
      <alignment horizontal="right" vertical="center" wrapText="1"/>
    </xf>
    <xf numFmtId="4" fontId="25" fillId="6" borderId="11" xfId="0" applyNumberFormat="1" applyFont="1" applyFill="1" applyBorder="1" applyAlignment="1">
      <alignment horizontal="right" vertical="center" wrapText="1"/>
    </xf>
    <xf numFmtId="0" fontId="24" fillId="3" borderId="8" xfId="0" applyFont="1" applyFill="1" applyBorder="1" applyAlignment="1">
      <alignment horizontal="center" vertical="center" wrapText="1"/>
    </xf>
    <xf numFmtId="3" fontId="24" fillId="3" borderId="8" xfId="0" applyNumberFormat="1" applyFont="1" applyFill="1" applyBorder="1" applyAlignment="1">
      <alignment horizontal="right" vertical="center" wrapText="1"/>
    </xf>
    <xf numFmtId="4" fontId="24" fillId="3" borderId="8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horizontal="center" vertical="center" shrinkToFit="1"/>
    </xf>
    <xf numFmtId="0" fontId="20" fillId="0" borderId="0" xfId="0" applyFont="1">
      <alignment vertical="center"/>
    </xf>
    <xf numFmtId="0" fontId="20" fillId="0" borderId="5" xfId="0" applyFont="1" applyBorder="1" applyAlignment="1">
      <alignment horizontal="center" vertical="center" shrinkToFit="1"/>
    </xf>
    <xf numFmtId="0" fontId="20" fillId="0" borderId="0" xfId="3" applyFont="1" applyAlignment="1">
      <alignment horizontal="center" vertical="center" shrinkToFit="1"/>
    </xf>
    <xf numFmtId="178" fontId="5" fillId="2" borderId="1" xfId="2" applyNumberFormat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9" fontId="6" fillId="2" borderId="0" xfId="1" applyFont="1" applyFill="1">
      <alignment vertical="center"/>
    </xf>
    <xf numFmtId="3" fontId="20" fillId="0" borderId="1" xfId="0" applyNumberFormat="1" applyFont="1" applyBorder="1" applyAlignment="1">
      <alignment horizontal="right" vertical="center" wrapText="1"/>
    </xf>
    <xf numFmtId="0" fontId="20" fillId="0" borderId="1" xfId="0" applyFont="1" applyBorder="1" applyAlignment="1">
      <alignment horizontal="right" vertical="center" wrapText="1"/>
    </xf>
    <xf numFmtId="0" fontId="20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/>
    </xf>
    <xf numFmtId="178" fontId="26" fillId="2" borderId="1" xfId="2" applyNumberFormat="1" applyFont="1" applyFill="1" applyBorder="1" applyAlignment="1">
      <alignment horizontal="right" vertical="center" wrapText="1"/>
    </xf>
    <xf numFmtId="0" fontId="6" fillId="2" borderId="0" xfId="0" applyFont="1" applyFill="1">
      <alignment vertical="center"/>
    </xf>
    <xf numFmtId="176" fontId="26" fillId="2" borderId="1" xfId="2" applyNumberFormat="1" applyFont="1" applyFill="1" applyBorder="1" applyAlignment="1">
      <alignment horizontal="right" vertical="center" wrapText="1"/>
    </xf>
    <xf numFmtId="3" fontId="14" fillId="2" borderId="1" xfId="0" applyNumberFormat="1" applyFont="1" applyFill="1" applyBorder="1" applyAlignment="1">
      <alignment horizontal="right" vertical="center" wrapText="1"/>
    </xf>
    <xf numFmtId="3" fontId="26" fillId="2" borderId="1" xfId="0" applyNumberFormat="1" applyFont="1" applyFill="1" applyBorder="1" applyAlignment="1">
      <alignment horizontal="right" vertical="center" wrapText="1"/>
    </xf>
    <xf numFmtId="0" fontId="6" fillId="2" borderId="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right" vertical="center" wrapText="1"/>
    </xf>
    <xf numFmtId="9" fontId="6" fillId="0" borderId="0" xfId="1" applyFont="1">
      <alignment vertical="center"/>
    </xf>
    <xf numFmtId="10" fontId="6" fillId="0" borderId="0" xfId="1" applyNumberFormat="1" applyFont="1">
      <alignment vertical="center"/>
    </xf>
    <xf numFmtId="0" fontId="6" fillId="0" borderId="1" xfId="0" applyFont="1" applyBorder="1" applyAlignment="1">
      <alignment horizontal="center" vertical="center"/>
    </xf>
    <xf numFmtId="176" fontId="26" fillId="0" borderId="1" xfId="2" applyNumberFormat="1" applyFont="1" applyBorder="1" applyAlignment="1">
      <alignment horizontal="right" vertical="center" wrapText="1"/>
    </xf>
    <xf numFmtId="3" fontId="6" fillId="0" borderId="0" xfId="0" applyNumberFormat="1" applyFont="1">
      <alignment vertical="center"/>
    </xf>
    <xf numFmtId="9" fontId="14" fillId="0" borderId="0" xfId="1" applyFont="1">
      <alignment vertical="center"/>
    </xf>
    <xf numFmtId="178" fontId="26" fillId="0" borderId="1" xfId="2" applyNumberFormat="1" applyFont="1" applyBorder="1" applyAlignment="1">
      <alignment horizontal="right" vertical="center" wrapText="1"/>
    </xf>
    <xf numFmtId="3" fontId="14" fillId="0" borderId="1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 wrapText="1"/>
    </xf>
    <xf numFmtId="3" fontId="26" fillId="0" borderId="1" xfId="0" applyNumberFormat="1" applyFont="1" applyBorder="1" applyAlignment="1">
      <alignment horizontal="right" vertical="center" wrapText="1"/>
    </xf>
    <xf numFmtId="9" fontId="20" fillId="2" borderId="0" xfId="1" applyFill="1">
      <alignment vertical="center"/>
    </xf>
    <xf numFmtId="4" fontId="4" fillId="0" borderId="0" xfId="0" applyNumberFormat="1" applyFont="1">
      <alignment vertical="center"/>
    </xf>
    <xf numFmtId="4" fontId="6" fillId="0" borderId="0" xfId="0" applyNumberFormat="1" applyFont="1">
      <alignment vertical="center"/>
    </xf>
    <xf numFmtId="4" fontId="4" fillId="2" borderId="0" xfId="0" applyNumberFormat="1" applyFont="1" applyFill="1">
      <alignment vertical="center"/>
    </xf>
    <xf numFmtId="179" fontId="4" fillId="2" borderId="0" xfId="0" applyNumberFormat="1" applyFont="1" applyFill="1">
      <alignment vertical="center"/>
    </xf>
    <xf numFmtId="179" fontId="4" fillId="0" borderId="0" xfId="0" applyNumberFormat="1" applyFont="1">
      <alignment vertical="center"/>
    </xf>
    <xf numFmtId="0" fontId="27" fillId="0" borderId="9" xfId="0" applyFont="1" applyBorder="1" applyAlignment="1">
      <alignment vertical="center" wrapText="1"/>
    </xf>
    <xf numFmtId="0" fontId="28" fillId="3" borderId="8" xfId="0" applyFont="1" applyFill="1" applyBorder="1" applyAlignment="1">
      <alignment horizontal="center" vertical="center" wrapText="1"/>
    </xf>
    <xf numFmtId="3" fontId="28" fillId="3" borderId="8" xfId="0" applyNumberFormat="1" applyFont="1" applyFill="1" applyBorder="1" applyAlignment="1">
      <alignment horizontal="right" vertical="center" wrapText="1"/>
    </xf>
    <xf numFmtId="4" fontId="28" fillId="3" borderId="8" xfId="0" applyNumberFormat="1" applyFont="1" applyFill="1" applyBorder="1" applyAlignment="1">
      <alignment horizontal="right" vertical="center" wrapText="1"/>
    </xf>
    <xf numFmtId="0" fontId="29" fillId="6" borderId="11" xfId="0" applyFont="1" applyFill="1" applyBorder="1" applyAlignment="1">
      <alignment horizontal="center" vertical="center" wrapText="1"/>
    </xf>
    <xf numFmtId="3" fontId="29" fillId="6" borderId="11" xfId="0" applyNumberFormat="1" applyFont="1" applyFill="1" applyBorder="1" applyAlignment="1">
      <alignment horizontal="right" vertical="center" wrapText="1"/>
    </xf>
    <xf numFmtId="4" fontId="29" fillId="6" borderId="11" xfId="0" applyNumberFormat="1" applyFont="1" applyFill="1" applyBorder="1" applyAlignment="1">
      <alignment horizontal="right" vertical="center" wrapText="1"/>
    </xf>
    <xf numFmtId="0" fontId="30" fillId="7" borderId="12" xfId="0" applyFont="1" applyFill="1" applyBorder="1" applyAlignment="1">
      <alignment horizontal="center" vertical="center" wrapText="1"/>
    </xf>
    <xf numFmtId="0" fontId="30" fillId="7" borderId="12" xfId="0" applyFont="1" applyFill="1" applyBorder="1" applyAlignment="1">
      <alignment horizontal="right" vertical="center" wrapText="1"/>
    </xf>
    <xf numFmtId="0" fontId="23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10" fontId="6" fillId="2" borderId="0" xfId="1" applyNumberFormat="1" applyFont="1" applyFill="1">
      <alignment vertical="center"/>
    </xf>
    <xf numFmtId="0" fontId="23" fillId="5" borderId="16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</cellXfs>
  <cellStyles count="5">
    <cellStyle name="백분율" xfId="1" builtinId="5"/>
    <cellStyle name="쉼표 [0]" xfId="2" builtinId="6"/>
    <cellStyle name="표준" xfId="0" builtinId="0"/>
    <cellStyle name="표준 2" xfId="3" xr:uid="{00000000-0005-0000-0000-000003000000}"/>
    <cellStyle name="하이퍼링크" xfId="4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calcChain" Target="calcChain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theme" Target="theme/theme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sharedStrings" Target="sharedString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economic-calendar/machine-tool-orders-200" TargetMode="Externa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M19"/>
  <sheetViews>
    <sheetView topLeftCell="I1" zoomScaleNormal="100" zoomScaleSheetLayoutView="100" workbookViewId="0">
      <selection activeCell="J27" sqref="J27"/>
    </sheetView>
  </sheetViews>
  <sheetFormatPr defaultColWidth="8.69921875" defaultRowHeight="17.399999999999999"/>
  <cols>
    <col min="1" max="1" width="12.19921875" bestFit="1" customWidth="1"/>
    <col min="2" max="2" width="12.19921875" customWidth="1"/>
    <col min="3" max="3" width="11.8984375" bestFit="1" customWidth="1"/>
    <col min="4" max="4" width="11.8984375" customWidth="1"/>
    <col min="5" max="5" width="9.59765625" customWidth="1"/>
    <col min="6" max="9" width="20.69921875" customWidth="1"/>
    <col min="10" max="10" width="14.19921875" bestFit="1" customWidth="1"/>
    <col min="11" max="11" width="15.69921875" customWidth="1"/>
    <col min="12" max="12" width="25" customWidth="1"/>
    <col min="13" max="13" width="11.8984375" bestFit="1" customWidth="1"/>
  </cols>
  <sheetData>
    <row r="1" spans="1:13" ht="15" customHeight="1">
      <c r="F1" s="5"/>
      <c r="G1" s="5"/>
      <c r="H1" s="5"/>
      <c r="I1" s="5"/>
      <c r="L1" t="s">
        <v>301</v>
      </c>
    </row>
    <row r="2" spans="1:13" ht="15" customHeight="1">
      <c r="F2" s="6"/>
      <c r="G2" s="6"/>
      <c r="H2" s="6"/>
      <c r="I2" s="6"/>
      <c r="L2">
        <v>9030820000</v>
      </c>
    </row>
    <row r="3" spans="1:13" ht="15" customHeight="1">
      <c r="F3" s="6" t="s">
        <v>83</v>
      </c>
      <c r="G3" s="6" t="s">
        <v>22</v>
      </c>
      <c r="H3" s="6" t="s">
        <v>21</v>
      </c>
      <c r="I3" s="6" t="s">
        <v>19</v>
      </c>
    </row>
    <row r="4" spans="1:13" ht="15" customHeight="1">
      <c r="A4" t="s">
        <v>35</v>
      </c>
      <c r="B4" s="13" t="s">
        <v>103</v>
      </c>
      <c r="C4" s="13" t="s">
        <v>15</v>
      </c>
      <c r="D4" s="13" t="s">
        <v>86</v>
      </c>
      <c r="E4" s="13" t="s">
        <v>82</v>
      </c>
      <c r="F4" s="7"/>
      <c r="G4" s="7"/>
      <c r="H4" s="7"/>
      <c r="I4" s="6"/>
      <c r="J4" t="s">
        <v>12</v>
      </c>
      <c r="K4" t="s">
        <v>20</v>
      </c>
      <c r="L4" t="s">
        <v>18</v>
      </c>
    </row>
    <row r="5" spans="1:13" ht="15" customHeight="1">
      <c r="C5" s="11">
        <f>G5/20</f>
        <v>772983.1</v>
      </c>
      <c r="D5" s="16"/>
      <c r="E5" s="11"/>
      <c r="F5" s="1" t="s">
        <v>7</v>
      </c>
      <c r="G5" s="2">
        <v>15459662</v>
      </c>
      <c r="H5" s="2"/>
      <c r="I5" s="3">
        <v>145381.79999999999</v>
      </c>
      <c r="J5" s="10">
        <f t="shared" ref="J5:J11" si="0">G5/I5</f>
        <v>106.33835872165568</v>
      </c>
    </row>
    <row r="6" spans="1:13" ht="15" customHeight="1">
      <c r="C6" s="11">
        <f>G6/18</f>
        <v>993310.33333333337</v>
      </c>
      <c r="D6" s="16">
        <f t="shared" ref="D6:D16" si="1">C6/C5-1</f>
        <v>0.28503499408115562</v>
      </c>
      <c r="E6" s="11"/>
      <c r="F6" s="1" t="s">
        <v>3</v>
      </c>
      <c r="G6" s="2">
        <v>17879586</v>
      </c>
      <c r="H6" s="2"/>
      <c r="I6" s="3">
        <v>148945.68</v>
      </c>
      <c r="J6" s="10">
        <f t="shared" si="0"/>
        <v>120.04098406882295</v>
      </c>
    </row>
    <row r="7" spans="1:13" ht="15" customHeight="1">
      <c r="A7" s="14">
        <f>C5+C6+C7</f>
        <v>3229867.2060606061</v>
      </c>
      <c r="B7" s="14"/>
      <c r="C7" s="11">
        <f>G7/22</f>
        <v>1463573.7727272727</v>
      </c>
      <c r="D7" s="16">
        <f t="shared" si="1"/>
        <v>0.47343053184178352</v>
      </c>
      <c r="E7" s="11"/>
      <c r="F7" s="1" t="s">
        <v>6</v>
      </c>
      <c r="G7" s="2">
        <v>32198623</v>
      </c>
      <c r="H7" s="2"/>
      <c r="I7" s="3">
        <v>128150.94</v>
      </c>
      <c r="J7" s="10">
        <f t="shared" si="0"/>
        <v>251.25545704151682</v>
      </c>
      <c r="K7" s="4">
        <f>G5+G6+G7</f>
        <v>65537871</v>
      </c>
      <c r="L7" s="4">
        <f>H5+H6+H7</f>
        <v>0</v>
      </c>
    </row>
    <row r="8" spans="1:13" ht="15" customHeight="1">
      <c r="C8" s="11">
        <f>G8/21</f>
        <v>861460.47619047621</v>
      </c>
      <c r="D8" s="16">
        <f t="shared" si="1"/>
        <v>-0.41139934846932813</v>
      </c>
      <c r="E8" s="11"/>
      <c r="F8" s="1" t="s">
        <v>2</v>
      </c>
      <c r="G8" s="2">
        <v>18090670</v>
      </c>
      <c r="H8" s="2"/>
      <c r="I8" s="3">
        <v>185780.16</v>
      </c>
      <c r="J8" s="10">
        <f t="shared" si="0"/>
        <v>97.376759714277341</v>
      </c>
      <c r="L8" s="11"/>
    </row>
    <row r="9" spans="1:13" ht="15" customHeight="1">
      <c r="C9" s="11">
        <f>G9/21</f>
        <v>1459603.142857143</v>
      </c>
      <c r="D9" s="16">
        <f t="shared" si="1"/>
        <v>0.69433558845526466</v>
      </c>
      <c r="E9" s="11"/>
      <c r="F9" s="1" t="s">
        <v>5</v>
      </c>
      <c r="G9" s="2">
        <v>30651666</v>
      </c>
      <c r="H9" s="2"/>
      <c r="I9" s="3">
        <v>190502.87</v>
      </c>
      <c r="J9" s="10">
        <f t="shared" si="0"/>
        <v>160.89870981996231</v>
      </c>
      <c r="L9" s="11"/>
    </row>
    <row r="10" spans="1:13" ht="15" customHeight="1">
      <c r="A10" s="14">
        <f>C8+C9+C10</f>
        <v>3049689.0000000005</v>
      </c>
      <c r="B10" s="16">
        <f>A10/A7-1</f>
        <v>-5.5785019805927205E-2</v>
      </c>
      <c r="C10" s="11">
        <f>G10/21</f>
        <v>728625.38095238095</v>
      </c>
      <c r="D10" s="16">
        <f t="shared" si="1"/>
        <v>-0.50080582895559411</v>
      </c>
      <c r="E10" s="11"/>
      <c r="F10" s="1" t="s">
        <v>0</v>
      </c>
      <c r="G10" s="2">
        <v>15301133</v>
      </c>
      <c r="H10" s="2"/>
      <c r="I10" s="3">
        <v>77939.399999999994</v>
      </c>
      <c r="J10" s="10">
        <f t="shared" si="0"/>
        <v>196.32089803103437</v>
      </c>
      <c r="K10" s="4">
        <f>G8+G9+G10</f>
        <v>64043469</v>
      </c>
      <c r="L10" s="4">
        <f>H8+H9+H10</f>
        <v>0</v>
      </c>
    </row>
    <row r="11" spans="1:13" ht="15" customHeight="1">
      <c r="C11" s="11">
        <f>G11/21</f>
        <v>775320.90476190473</v>
      </c>
      <c r="D11" s="16">
        <f t="shared" si="1"/>
        <v>6.4087149624802331E-2</v>
      </c>
      <c r="E11" s="11"/>
      <c r="F11" s="1" t="s">
        <v>10</v>
      </c>
      <c r="G11" s="2">
        <v>16281739</v>
      </c>
      <c r="H11" s="2"/>
      <c r="I11" s="3">
        <v>72951.28</v>
      </c>
      <c r="J11" s="10">
        <f t="shared" si="0"/>
        <v>223.18647458961652</v>
      </c>
      <c r="L11" s="11"/>
    </row>
    <row r="12" spans="1:13" ht="15" customHeight="1">
      <c r="C12" s="11">
        <f>G12/22</f>
        <v>938008.81818181823</v>
      </c>
      <c r="D12" s="16">
        <f t="shared" si="1"/>
        <v>0.20983300259377602</v>
      </c>
      <c r="E12" s="11"/>
      <c r="F12" s="1" t="s">
        <v>4</v>
      </c>
      <c r="G12" s="2">
        <v>20636194</v>
      </c>
      <c r="H12" s="2"/>
      <c r="I12" s="3">
        <v>153497.54999999999</v>
      </c>
      <c r="J12" s="10">
        <f>G12/I12</f>
        <v>134.43989171162667</v>
      </c>
      <c r="L12" s="11"/>
    </row>
    <row r="13" spans="1:13" ht="15" customHeight="1">
      <c r="A13" s="14">
        <f>C11+C12+C13</f>
        <v>2629080.9229437229</v>
      </c>
      <c r="B13" s="16">
        <f>A13/A10-1</f>
        <v>-0.13791835070929448</v>
      </c>
      <c r="C13" s="11">
        <f>G13/20</f>
        <v>915751.2</v>
      </c>
      <c r="D13" s="16">
        <f t="shared" si="1"/>
        <v>-2.3728580958291112E-2</v>
      </c>
      <c r="E13" s="11"/>
      <c r="F13" s="1" t="s">
        <v>8</v>
      </c>
      <c r="G13" s="2">
        <v>18315024</v>
      </c>
      <c r="H13" s="2"/>
      <c r="I13" s="3">
        <v>130047.55</v>
      </c>
      <c r="J13" s="10">
        <f>G13/I13</f>
        <v>140.8332875167583</v>
      </c>
      <c r="K13" s="4">
        <f>G11+G12+G13</f>
        <v>55232957</v>
      </c>
      <c r="L13" s="11">
        <f>H11+H12+H13</f>
        <v>0</v>
      </c>
      <c r="M13" s="11"/>
    </row>
    <row r="14" spans="1:13" ht="15" customHeight="1">
      <c r="C14" s="11">
        <f>G14/20</f>
        <v>733047</v>
      </c>
      <c r="D14" s="16">
        <f t="shared" si="1"/>
        <v>-0.19951292447118818</v>
      </c>
      <c r="E14" s="11"/>
      <c r="F14" s="1" t="s">
        <v>11</v>
      </c>
      <c r="G14" s="2">
        <v>14660940</v>
      </c>
      <c r="H14" s="2"/>
      <c r="I14" s="3">
        <v>71214.929999999993</v>
      </c>
      <c r="J14" s="10">
        <f>G14/I14</f>
        <v>205.86890979180913</v>
      </c>
      <c r="M14" s="11"/>
    </row>
    <row r="15" spans="1:13" ht="15" customHeight="1">
      <c r="A15" s="14"/>
      <c r="B15" s="14"/>
      <c r="C15" s="11">
        <f>G15/22</f>
        <v>551276.40909090906</v>
      </c>
      <c r="D15" s="16">
        <f t="shared" si="1"/>
        <v>-0.24796580697975834</v>
      </c>
      <c r="E15" s="11"/>
      <c r="F15" s="1" t="s">
        <v>9</v>
      </c>
      <c r="G15" s="2">
        <v>12128081</v>
      </c>
      <c r="H15" s="2"/>
      <c r="I15" s="3">
        <v>51016.06</v>
      </c>
      <c r="J15" s="10">
        <f t="shared" ref="J15:J18" si="2">G15/I15</f>
        <v>237.73064795674148</v>
      </c>
    </row>
    <row r="16" spans="1:13" ht="15" customHeight="1">
      <c r="A16" s="14">
        <f>C14+C15+C16</f>
        <v>2065064.2727272729</v>
      </c>
      <c r="B16" s="16">
        <f>A16/A13-1</f>
        <v>-0.21452996950163605</v>
      </c>
      <c r="C16" s="11">
        <f>G16/22</f>
        <v>780740.86363636365</v>
      </c>
      <c r="D16" s="16">
        <f t="shared" si="1"/>
        <v>0.41624210788170046</v>
      </c>
      <c r="E16" s="11"/>
      <c r="F16" s="5" t="s">
        <v>13</v>
      </c>
      <c r="G16" s="40">
        <v>17176299</v>
      </c>
      <c r="H16" s="40"/>
      <c r="I16" s="41">
        <v>68132.86</v>
      </c>
      <c r="J16" s="42">
        <f t="shared" si="2"/>
        <v>252.10007329796517</v>
      </c>
      <c r="K16" s="4">
        <f>G14+G15+G16</f>
        <v>43965320</v>
      </c>
      <c r="L16" s="11">
        <f>H14+H15+H16</f>
        <v>0</v>
      </c>
    </row>
    <row r="17" spans="1:10" ht="15" customHeight="1">
      <c r="C17" s="11">
        <f>G17/20</f>
        <v>888301.55</v>
      </c>
      <c r="D17" s="16">
        <f>C17/C16-1</f>
        <v>0.13776746084823044</v>
      </c>
      <c r="E17" s="17">
        <f>C17/C5-1</f>
        <v>0.14918624999692764</v>
      </c>
      <c r="F17" s="1" t="s">
        <v>1</v>
      </c>
      <c r="G17" s="2">
        <v>17766031</v>
      </c>
      <c r="H17" s="2">
        <v>22373854615</v>
      </c>
      <c r="I17" s="3">
        <v>135812.03</v>
      </c>
      <c r="J17" s="10">
        <f t="shared" si="2"/>
        <v>130.81338229021392</v>
      </c>
    </row>
    <row r="18" spans="1:10">
      <c r="C18" s="12">
        <f>G18/20</f>
        <v>1902925.75</v>
      </c>
      <c r="D18" s="15">
        <f>C18/C17-1</f>
        <v>1.1422069453779518</v>
      </c>
      <c r="E18" s="17">
        <f>C18/C6-1</f>
        <v>0.91574142152955873</v>
      </c>
      <c r="F18" s="1" t="s">
        <v>161</v>
      </c>
      <c r="G18" s="2">
        <v>38058515</v>
      </c>
      <c r="H18" s="2">
        <v>48290640364</v>
      </c>
      <c r="I18" s="3">
        <v>117761.09</v>
      </c>
      <c r="J18" s="10">
        <f t="shared" si="2"/>
        <v>323.18412643768841</v>
      </c>
    </row>
    <row r="19" spans="1:10">
      <c r="A19" s="14">
        <f>SUM(C17:C19)</f>
        <v>2791227.3</v>
      </c>
      <c r="B19" s="16">
        <f>A19/A16-1</f>
        <v>0.35164185292581895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9">
    <tabColor rgb="FF92D050"/>
  </sheetPr>
  <dimension ref="A1:M18"/>
  <sheetViews>
    <sheetView zoomScaleNormal="100" zoomScaleSheetLayoutView="100" workbookViewId="0">
      <selection activeCell="E30" sqref="E30"/>
    </sheetView>
  </sheetViews>
  <sheetFormatPr defaultColWidth="8.69921875" defaultRowHeight="17.399999999999999"/>
  <cols>
    <col min="1" max="1" width="12.19921875" bestFit="1" customWidth="1"/>
    <col min="2" max="2" width="12.19921875" customWidth="1"/>
    <col min="3" max="3" width="11.69921875" bestFit="1" customWidth="1"/>
    <col min="4" max="4" width="11.69921875" customWidth="1"/>
    <col min="5" max="5" width="9.59765625" customWidth="1"/>
    <col min="6" max="9" width="20.69921875" customWidth="1"/>
    <col min="10" max="10" width="14.19921875" bestFit="1" customWidth="1"/>
    <col min="11" max="11" width="15.69921875" customWidth="1"/>
    <col min="12" max="12" width="25" customWidth="1"/>
    <col min="13" max="13" width="10.8984375" bestFit="1" customWidth="1"/>
  </cols>
  <sheetData>
    <row r="1" spans="1:13" ht="15" customHeight="1">
      <c r="F1" s="5"/>
      <c r="G1" s="5"/>
      <c r="H1" s="5"/>
      <c r="I1" s="5"/>
      <c r="L1" t="s">
        <v>307</v>
      </c>
    </row>
    <row r="2" spans="1:13" ht="15" customHeight="1">
      <c r="F2" s="6"/>
      <c r="G2" s="6"/>
      <c r="H2" s="6"/>
      <c r="I2" s="6"/>
      <c r="L2">
        <v>7616999010</v>
      </c>
    </row>
    <row r="3" spans="1:13" ht="15" customHeight="1">
      <c r="F3" s="6" t="s">
        <v>83</v>
      </c>
      <c r="G3" s="6" t="s">
        <v>22</v>
      </c>
      <c r="H3" s="6" t="s">
        <v>21</v>
      </c>
      <c r="I3" s="6" t="s">
        <v>19</v>
      </c>
    </row>
    <row r="4" spans="1:13" ht="15" customHeight="1">
      <c r="A4" t="s">
        <v>35</v>
      </c>
      <c r="B4" s="13" t="s">
        <v>103</v>
      </c>
      <c r="C4" s="13" t="s">
        <v>15</v>
      </c>
      <c r="D4" s="13" t="s">
        <v>86</v>
      </c>
      <c r="E4" s="13" t="s">
        <v>82</v>
      </c>
      <c r="F4" s="7"/>
      <c r="G4" s="7"/>
      <c r="H4" s="7"/>
      <c r="I4" s="6"/>
      <c r="J4" t="s">
        <v>12</v>
      </c>
      <c r="K4" t="s">
        <v>20</v>
      </c>
      <c r="L4" t="s">
        <v>18</v>
      </c>
    </row>
    <row r="5" spans="1:13" ht="15" customHeight="1">
      <c r="C5" s="11">
        <f>G5/20</f>
        <v>8627.35</v>
      </c>
      <c r="D5" s="16"/>
      <c r="E5" s="11"/>
      <c r="F5" s="1" t="s">
        <v>7</v>
      </c>
      <c r="G5" s="8">
        <v>172547</v>
      </c>
      <c r="H5" s="8">
        <v>203054816</v>
      </c>
      <c r="I5" s="9">
        <v>11507</v>
      </c>
      <c r="J5" s="10">
        <f t="shared" ref="J5:J17" si="0">G5/I5</f>
        <v>14.994959589814895</v>
      </c>
    </row>
    <row r="6" spans="1:13" ht="15" customHeight="1">
      <c r="C6" s="11">
        <f>G6/18</f>
        <v>3873.3888888888887</v>
      </c>
      <c r="D6" s="16">
        <f t="shared" ref="D6:D16" si="1">C6/C5-1</f>
        <v>-0.55103376020575401</v>
      </c>
      <c r="E6" s="11"/>
      <c r="F6" s="1" t="s">
        <v>3</v>
      </c>
      <c r="G6" s="8">
        <v>69721</v>
      </c>
      <c r="H6" s="8">
        <v>82773087</v>
      </c>
      <c r="I6" s="9">
        <v>6702.21</v>
      </c>
      <c r="J6" s="10">
        <f t="shared" si="0"/>
        <v>10.402688068562458</v>
      </c>
    </row>
    <row r="7" spans="1:13" ht="15" customHeight="1">
      <c r="A7" s="14">
        <f>C5+C6+C7</f>
        <v>14799.875252525253</v>
      </c>
      <c r="B7" s="14"/>
      <c r="C7" s="11">
        <f>G7/22</f>
        <v>2299.1363636363635</v>
      </c>
      <c r="D7" s="16">
        <f t="shared" si="1"/>
        <v>-0.40642769688537816</v>
      </c>
      <c r="E7" s="11"/>
      <c r="F7" s="1" t="s">
        <v>6</v>
      </c>
      <c r="G7" s="8">
        <v>50581</v>
      </c>
      <c r="H7" s="8">
        <v>61161042</v>
      </c>
      <c r="I7" s="9">
        <v>5228.07</v>
      </c>
      <c r="J7" s="10">
        <f t="shared" si="0"/>
        <v>9.6748895864056905</v>
      </c>
      <c r="K7" s="4">
        <f>G5+G6+G7</f>
        <v>292849</v>
      </c>
      <c r="L7" s="4">
        <f>H5+H6+H7</f>
        <v>346988945</v>
      </c>
    </row>
    <row r="8" spans="1:13" ht="15" customHeight="1">
      <c r="C8" s="11">
        <f>G8/21</f>
        <v>759.80952380952385</v>
      </c>
      <c r="D8" s="16">
        <f t="shared" si="1"/>
        <v>-0.669523941325606</v>
      </c>
      <c r="E8" s="11"/>
      <c r="F8" s="1" t="s">
        <v>2</v>
      </c>
      <c r="G8" s="8">
        <v>15956</v>
      </c>
      <c r="H8" s="8">
        <v>19278682</v>
      </c>
      <c r="I8" s="9">
        <v>2034.78</v>
      </c>
      <c r="J8" s="10">
        <f t="shared" si="0"/>
        <v>7.8416339850008354</v>
      </c>
      <c r="L8" s="11"/>
    </row>
    <row r="9" spans="1:13" ht="15" customHeight="1">
      <c r="C9" s="11">
        <f>G9/21</f>
        <v>1518.1904761904761</v>
      </c>
      <c r="D9" s="16">
        <f t="shared" si="1"/>
        <v>0.99811982953121059</v>
      </c>
      <c r="E9" s="11"/>
      <c r="F9" s="1" t="s">
        <v>5</v>
      </c>
      <c r="G9" s="8">
        <v>31882</v>
      </c>
      <c r="H9" s="8">
        <v>39725269</v>
      </c>
      <c r="I9" s="9">
        <v>2424.04</v>
      </c>
      <c r="J9" s="10">
        <f t="shared" si="0"/>
        <v>13.152423227339483</v>
      </c>
      <c r="L9" s="11"/>
    </row>
    <row r="10" spans="1:13" ht="15" customHeight="1">
      <c r="A10" s="14">
        <f>C8+C9+C10</f>
        <v>5854.7142857142862</v>
      </c>
      <c r="B10" s="16">
        <f>A10/A7-1</f>
        <v>-0.60440786251118461</v>
      </c>
      <c r="C10" s="11">
        <f>G10/21</f>
        <v>3576.7142857142858</v>
      </c>
      <c r="D10" s="16">
        <f t="shared" si="1"/>
        <v>1.3559061539426636</v>
      </c>
      <c r="E10" s="11"/>
      <c r="F10" s="1" t="s">
        <v>0</v>
      </c>
      <c r="G10" s="8">
        <v>75111</v>
      </c>
      <c r="H10" s="8">
        <v>94844664</v>
      </c>
      <c r="I10" s="9">
        <v>4049.29</v>
      </c>
      <c r="J10" s="10">
        <f t="shared" si="0"/>
        <v>18.54917775708828</v>
      </c>
      <c r="K10" s="4">
        <f>G8+G9+G10</f>
        <v>122949</v>
      </c>
      <c r="L10" s="4">
        <f>H8+H9+H10</f>
        <v>153848615</v>
      </c>
    </row>
    <row r="11" spans="1:13" ht="15" customHeight="1">
      <c r="C11" s="11">
        <f>G11/21</f>
        <v>5011.1904761904761</v>
      </c>
      <c r="D11" s="16">
        <f t="shared" si="1"/>
        <v>0.40105976488130901</v>
      </c>
      <c r="E11" s="11"/>
      <c r="F11" s="1" t="s">
        <v>10</v>
      </c>
      <c r="G11" s="8">
        <v>105235</v>
      </c>
      <c r="H11" s="8">
        <v>135550036</v>
      </c>
      <c r="I11" s="9">
        <v>6730.04</v>
      </c>
      <c r="J11" s="10">
        <f t="shared" si="0"/>
        <v>15.636608400544425</v>
      </c>
      <c r="L11" s="11"/>
    </row>
    <row r="12" spans="1:13" ht="15" customHeight="1">
      <c r="C12" s="11">
        <f>G12/22</f>
        <v>4945.090909090909</v>
      </c>
      <c r="D12" s="16">
        <f t="shared" si="1"/>
        <v>-1.3190392066241396E-2</v>
      </c>
      <c r="E12" s="11"/>
      <c r="F12" s="1" t="s">
        <v>4</v>
      </c>
      <c r="G12" s="8">
        <v>108792</v>
      </c>
      <c r="H12" s="8">
        <v>141121252</v>
      </c>
      <c r="I12" s="9">
        <v>5957.6</v>
      </c>
      <c r="J12" s="10">
        <f t="shared" si="0"/>
        <v>18.261044715993016</v>
      </c>
      <c r="L12" s="11"/>
    </row>
    <row r="13" spans="1:13" ht="15" customHeight="1">
      <c r="A13" s="14">
        <f>C11+C12+C13</f>
        <v>14508.481385281386</v>
      </c>
      <c r="B13" s="16">
        <f>A13/A10-1</f>
        <v>1.4780852962684454</v>
      </c>
      <c r="C13" s="11">
        <f>G13/20</f>
        <v>4552.2</v>
      </c>
      <c r="D13" s="16">
        <f t="shared" si="1"/>
        <v>-7.9450694904037111E-2</v>
      </c>
      <c r="E13" s="11"/>
      <c r="F13" s="1" t="s">
        <v>8</v>
      </c>
      <c r="G13" s="8">
        <v>91044</v>
      </c>
      <c r="H13" s="8">
        <v>122878256</v>
      </c>
      <c r="I13" s="9">
        <v>8585.65</v>
      </c>
      <c r="J13" s="10">
        <f t="shared" si="0"/>
        <v>10.604205855118716</v>
      </c>
      <c r="K13" s="4">
        <f>G11+G12+G13</f>
        <v>305071</v>
      </c>
      <c r="L13" s="11">
        <f>H11+H12+H13</f>
        <v>399549544</v>
      </c>
      <c r="M13" s="11"/>
    </row>
    <row r="14" spans="1:13" ht="15" customHeight="1">
      <c r="C14" s="11">
        <f>G14/20</f>
        <v>2691.6</v>
      </c>
      <c r="D14" s="16">
        <f t="shared" si="1"/>
        <v>-0.40872545143007777</v>
      </c>
      <c r="E14" s="11"/>
      <c r="F14" s="1" t="s">
        <v>11</v>
      </c>
      <c r="G14" s="8">
        <v>53832</v>
      </c>
      <c r="H14" s="8">
        <v>76842099</v>
      </c>
      <c r="I14" s="9">
        <v>3929.56</v>
      </c>
      <c r="J14" s="10">
        <f t="shared" si="0"/>
        <v>13.699243681226397</v>
      </c>
      <c r="M14" s="11"/>
    </row>
    <row r="15" spans="1:13" ht="15" customHeight="1">
      <c r="A15" s="14"/>
      <c r="B15" s="14"/>
      <c r="C15" s="11">
        <f>G15/22</f>
        <v>2924.8636363636365</v>
      </c>
      <c r="D15" s="16">
        <f t="shared" si="1"/>
        <v>8.6663559356381592E-2</v>
      </c>
      <c r="E15" s="11"/>
      <c r="F15" s="1" t="s">
        <v>9</v>
      </c>
      <c r="G15" s="8">
        <v>64347</v>
      </c>
      <c r="H15" s="8">
        <v>89105037</v>
      </c>
      <c r="I15" s="9">
        <v>4729.87</v>
      </c>
      <c r="J15" s="10">
        <f t="shared" si="0"/>
        <v>13.604390818352302</v>
      </c>
    </row>
    <row r="16" spans="1:13" ht="15" customHeight="1">
      <c r="A16" s="14">
        <f>C14+C15+C16</f>
        <v>9677.6909090909085</v>
      </c>
      <c r="B16" s="16">
        <f>A16/A13-1</f>
        <v>-0.33296320599695806</v>
      </c>
      <c r="C16" s="11">
        <f>G16/22</f>
        <v>4061.2272727272725</v>
      </c>
      <c r="D16" s="16">
        <f t="shared" si="1"/>
        <v>0.38851850125102949</v>
      </c>
      <c r="E16" s="11"/>
      <c r="F16" s="1" t="s">
        <v>13</v>
      </c>
      <c r="G16" s="8">
        <v>89347</v>
      </c>
      <c r="H16" s="8">
        <v>116490213</v>
      </c>
      <c r="I16" s="9">
        <v>4967.58</v>
      </c>
      <c r="J16" s="10">
        <f t="shared" si="0"/>
        <v>17.986021362514546</v>
      </c>
      <c r="K16" s="4">
        <f>G14+G15+G16</f>
        <v>207526</v>
      </c>
      <c r="L16" s="11">
        <f>H14+H15+H16</f>
        <v>282437349</v>
      </c>
    </row>
    <row r="17" spans="3:10" ht="15" customHeight="1">
      <c r="C17" s="11">
        <f>G17/20</f>
        <v>4795.1499999999996</v>
      </c>
      <c r="D17" s="16">
        <f>C17/C16-1</f>
        <v>0.18071451755515011</v>
      </c>
      <c r="E17" s="17">
        <f>C17/C5-1</f>
        <v>-0.4441920172474747</v>
      </c>
      <c r="F17" s="1" t="s">
        <v>1</v>
      </c>
      <c r="G17" s="8">
        <v>95903</v>
      </c>
      <c r="H17" s="8">
        <v>120650813</v>
      </c>
      <c r="I17" s="9">
        <v>15431.85</v>
      </c>
      <c r="J17" s="10">
        <f t="shared" si="0"/>
        <v>6.2146145795870229</v>
      </c>
    </row>
    <row r="18" spans="3:10">
      <c r="C18" s="11">
        <f>G18/8</f>
        <v>5448.5</v>
      </c>
      <c r="D18" s="16">
        <f>C18/C17-1</f>
        <v>0.13625225488253756</v>
      </c>
      <c r="E18" s="17">
        <f>C18/C6-1</f>
        <v>0.4066493595903673</v>
      </c>
      <c r="F18" s="1" t="s">
        <v>161</v>
      </c>
      <c r="G18" s="8">
        <v>43588</v>
      </c>
      <c r="H18" s="8">
        <v>53542958</v>
      </c>
      <c r="I18" s="9">
        <v>1611.39</v>
      </c>
      <c r="J18" s="10">
        <f>G18/I18</f>
        <v>27.049938252068088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Q58"/>
  <sheetViews>
    <sheetView tabSelected="1" zoomScaleNormal="100" zoomScaleSheetLayoutView="100" workbookViewId="0">
      <selection activeCell="D60" sqref="D6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.69921875" style="18" bestFit="1" customWidth="1"/>
    <col min="13" max="13" width="6.0976562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585</v>
      </c>
      <c r="G1" s="19"/>
      <c r="H1" s="19"/>
      <c r="I1" s="19"/>
      <c r="J1" s="20"/>
      <c r="P1" s="18" t="s">
        <v>587</v>
      </c>
    </row>
    <row r="2" spans="1:17" ht="15" customHeight="1">
      <c r="G2" s="21"/>
      <c r="H2" s="21"/>
      <c r="I2" s="21"/>
      <c r="J2" s="22"/>
      <c r="P2" s="23">
        <v>741021</v>
      </c>
      <c r="Q2" s="18" t="s">
        <v>589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922835.4</v>
      </c>
      <c r="E5" s="27"/>
      <c r="F5" s="26"/>
      <c r="G5" s="28" t="s">
        <v>7</v>
      </c>
      <c r="H5" s="29">
        <f>'두산(증평)'!H5+'두산(김천)'!H5+'두산(익산)'!H5+'두산(김제)'!H5</f>
        <v>18456708</v>
      </c>
      <c r="I5" s="29">
        <f>'두산(증평)'!I5+'두산(김천)'!I5+'두산(익산)'!I5+'두산(김제)'!I5</f>
        <v>285117.53000000003</v>
      </c>
      <c r="J5" s="30">
        <f>H5/I5</f>
        <v>64.733683684759754</v>
      </c>
    </row>
    <row r="6" spans="1:17" ht="15" hidden="1" customHeight="1">
      <c r="D6" s="26">
        <f>H6/18</f>
        <v>1120955.7222222222</v>
      </c>
      <c r="E6" s="27">
        <f t="shared" ref="E6:E46" si="0">D6/D5-1</f>
        <v>0.2146865218025038</v>
      </c>
      <c r="F6" s="26"/>
      <c r="G6" s="28" t="s">
        <v>3</v>
      </c>
      <c r="H6" s="29">
        <f>'두산(증평)'!H6+'두산(김천)'!H6+'두산(익산)'!H6+'두산(김제)'!H6</f>
        <v>20177203</v>
      </c>
      <c r="I6" s="29">
        <f>'두산(증평)'!I6+'두산(김천)'!I6+'두산(익산)'!I6+'두산(김제)'!I6</f>
        <v>259908.19999999998</v>
      </c>
      <c r="J6" s="30">
        <f t="shared" ref="J6:J49" si="1">H6/I6</f>
        <v>77.632037003834441</v>
      </c>
    </row>
    <row r="7" spans="1:17" ht="15" hidden="1" customHeight="1">
      <c r="A7" s="31">
        <f>AVERAGE(D5:D7)</f>
        <v>1018739.1316498317</v>
      </c>
      <c r="B7" s="31"/>
      <c r="C7" s="31"/>
      <c r="D7" s="26">
        <f>H7/22</f>
        <v>1012426.2727272727</v>
      </c>
      <c r="E7" s="27">
        <f t="shared" si="0"/>
        <v>-9.6818676548434013E-2</v>
      </c>
      <c r="F7" s="26"/>
      <c r="G7" s="28" t="s">
        <v>6</v>
      </c>
      <c r="H7" s="29">
        <f>'두산(증평)'!H7+'두산(김천)'!H7+'두산(익산)'!H7+'두산(김제)'!H7</f>
        <v>22273378</v>
      </c>
      <c r="I7" s="29">
        <f>'두산(증평)'!I7+'두산(김천)'!I7+'두산(익산)'!I7+'두산(김제)'!I7</f>
        <v>311646.17</v>
      </c>
      <c r="J7" s="30">
        <f t="shared" si="1"/>
        <v>71.47008416628384</v>
      </c>
      <c r="K7" s="32">
        <f>H7+H6+H5</f>
        <v>60907289</v>
      </c>
      <c r="L7" s="32"/>
      <c r="M7" s="32"/>
      <c r="N7" s="32">
        <f>AVERAGE(J5:J7)</f>
        <v>71.278601618292683</v>
      </c>
      <c r="O7" s="32"/>
    </row>
    <row r="8" spans="1:17" ht="15" hidden="1" customHeight="1">
      <c r="D8" s="26">
        <f>H8/21</f>
        <v>1094393.142857143</v>
      </c>
      <c r="E8" s="27">
        <f t="shared" si="0"/>
        <v>8.0960828791086126E-2</v>
      </c>
      <c r="F8" s="26"/>
      <c r="G8" s="28" t="s">
        <v>2</v>
      </c>
      <c r="H8" s="29">
        <f>'두산(증평)'!H8+'두산(김천)'!H8+'두산(익산)'!H8+'두산(김제)'!H8</f>
        <v>22982256</v>
      </c>
      <c r="I8" s="29">
        <f>'두산(증평)'!I8+'두산(김천)'!I8+'두산(익산)'!I8+'두산(김제)'!I8</f>
        <v>309136</v>
      </c>
      <c r="J8" s="30">
        <f t="shared" si="1"/>
        <v>74.343512240567264</v>
      </c>
    </row>
    <row r="9" spans="1:17" ht="15" hidden="1" customHeight="1">
      <c r="D9" s="26">
        <f>H9/21</f>
        <v>1095136.2380952381</v>
      </c>
      <c r="E9" s="27">
        <f t="shared" si="0"/>
        <v>6.7900209622573371E-4</v>
      </c>
      <c r="F9" s="26"/>
      <c r="G9" s="28" t="s">
        <v>5</v>
      </c>
      <c r="H9" s="29">
        <f>'두산(증평)'!H9+'두산(김천)'!H9+'두산(익산)'!H9+'두산(김제)'!H9</f>
        <v>22997861</v>
      </c>
      <c r="I9" s="29">
        <f>'두산(증평)'!I9+'두산(김천)'!I9+'두산(익산)'!I9+'두산(김제)'!I9</f>
        <v>291297.27999999997</v>
      </c>
      <c r="J9" s="30">
        <f t="shared" si="1"/>
        <v>78.949796578945069</v>
      </c>
    </row>
    <row r="10" spans="1:17" ht="15" hidden="1" customHeight="1">
      <c r="A10" s="31">
        <f>AVERAGE(D8:D10)</f>
        <v>1119472.0158730159</v>
      </c>
      <c r="B10" s="27">
        <f>A10/A7-1</f>
        <v>9.8879959641924087E-2</v>
      </c>
      <c r="C10" s="27"/>
      <c r="D10" s="26">
        <f>H10/21</f>
        <v>1168886.6666666667</v>
      </c>
      <c r="E10" s="27">
        <f t="shared" si="0"/>
        <v>6.7343610781889662E-2</v>
      </c>
      <c r="F10" s="26"/>
      <c r="G10" s="28" t="s">
        <v>0</v>
      </c>
      <c r="H10" s="29">
        <f>'두산(증평)'!H10+'두산(김천)'!H10+'두산(익산)'!H10+'두산(김제)'!H10</f>
        <v>24546620</v>
      </c>
      <c r="I10" s="29">
        <f>'두산(증평)'!I10+'두산(김천)'!I10+'두산(익산)'!I10+'두산(김제)'!I10</f>
        <v>320078.04000000004</v>
      </c>
      <c r="J10" s="30">
        <f t="shared" si="1"/>
        <v>76.689484851881744</v>
      </c>
      <c r="K10" s="32">
        <f>H10+H9+H8</f>
        <v>70526737</v>
      </c>
      <c r="L10" s="27">
        <f>K10/K7-1</f>
        <v>0.1579359081307985</v>
      </c>
      <c r="M10" s="32"/>
      <c r="N10" s="32">
        <f>AVERAGE(J8:J10)</f>
        <v>76.660931223798016</v>
      </c>
      <c r="O10" s="58">
        <f>N10/N7-1</f>
        <v>7.5511155989401946E-2</v>
      </c>
    </row>
    <row r="11" spans="1:17" ht="15" hidden="1" customHeight="1">
      <c r="D11" s="26">
        <f>H11/21</f>
        <v>1215086.0476190476</v>
      </c>
      <c r="E11" s="27">
        <f t="shared" si="0"/>
        <v>3.9524260366600172E-2</v>
      </c>
      <c r="F11" s="26"/>
      <c r="G11" s="28" t="s">
        <v>10</v>
      </c>
      <c r="H11" s="29">
        <f>'두산(증평)'!H11+'두산(김천)'!H11+'두산(익산)'!H11+'두산(김제)'!H11</f>
        <v>25516807</v>
      </c>
      <c r="I11" s="29">
        <f>'두산(증평)'!I11+'두산(김천)'!I11+'두산(익산)'!I11+'두산(김제)'!I11</f>
        <v>297441.26999999996</v>
      </c>
      <c r="J11" s="30">
        <f t="shared" si="1"/>
        <v>85.787715336207384</v>
      </c>
    </row>
    <row r="12" spans="1:17" ht="15" hidden="1" customHeight="1">
      <c r="D12" s="26">
        <f>H12/22</f>
        <v>1202341.5</v>
      </c>
      <c r="E12" s="27">
        <f t="shared" si="0"/>
        <v>-1.0488596790342863E-2</v>
      </c>
      <c r="F12" s="26"/>
      <c r="G12" s="28" t="s">
        <v>4</v>
      </c>
      <c r="H12" s="29">
        <f>'두산(증평)'!H12+'두산(김천)'!H12+'두산(익산)'!H12+'두산(김제)'!H12</f>
        <v>26451513</v>
      </c>
      <c r="I12" s="29">
        <f>'두산(증평)'!I12+'두산(김천)'!I12+'두산(익산)'!I12+'두산(김제)'!I12</f>
        <v>321863.17</v>
      </c>
      <c r="J12" s="30">
        <f t="shared" si="1"/>
        <v>82.182478349417863</v>
      </c>
    </row>
    <row r="13" spans="1:17" ht="15" hidden="1" customHeight="1">
      <c r="A13" s="31">
        <f>AVERAGE(D11:D13)</f>
        <v>1194464.2658730159</v>
      </c>
      <c r="B13" s="27">
        <f>A13/A10-1</f>
        <v>6.6988945624976148E-2</v>
      </c>
      <c r="C13" s="27"/>
      <c r="D13" s="26">
        <f>H13/20</f>
        <v>1165965.25</v>
      </c>
      <c r="E13" s="27">
        <f t="shared" si="0"/>
        <v>-3.0254507558792554E-2</v>
      </c>
      <c r="F13" s="26"/>
      <c r="G13" s="28" t="s">
        <v>8</v>
      </c>
      <c r="H13" s="29">
        <f>'두산(증평)'!H13+'두산(김천)'!H13+'두산(익산)'!H13+'두산(김제)'!H13</f>
        <v>23319305</v>
      </c>
      <c r="I13" s="29">
        <f>'두산(증평)'!I13+'두산(김천)'!I13+'두산(익산)'!I13+'두산(김제)'!I13</f>
        <v>269401.64</v>
      </c>
      <c r="J13" s="30">
        <f t="shared" si="1"/>
        <v>86.559625249497358</v>
      </c>
      <c r="K13" s="32">
        <f>H13+H12+H11</f>
        <v>75287625</v>
      </c>
      <c r="L13" s="27">
        <f>K13/K10-1</f>
        <v>6.7504725193794135E-2</v>
      </c>
      <c r="M13" s="32"/>
      <c r="N13" s="32">
        <f>AVERAGE(J11:J13)</f>
        <v>84.843272978374202</v>
      </c>
      <c r="O13" s="58">
        <f>N13/N10-1</f>
        <v>0.10673418159621995</v>
      </c>
    </row>
    <row r="14" spans="1:17" ht="15" hidden="1" customHeight="1">
      <c r="D14" s="26">
        <f>H14/20</f>
        <v>810047.35</v>
      </c>
      <c r="E14" s="27">
        <f t="shared" si="0"/>
        <v>-0.30525600998829083</v>
      </c>
      <c r="F14" s="26"/>
      <c r="G14" s="28" t="s">
        <v>11</v>
      </c>
      <c r="H14" s="29">
        <f>'두산(증평)'!H14+'두산(김천)'!H14+'두산(익산)'!H14+'두산(김제)'!H14</f>
        <v>16200947</v>
      </c>
      <c r="I14" s="29">
        <f>'두산(증평)'!I14+'두산(김천)'!I14+'두산(익산)'!I14+'두산(김제)'!I14</f>
        <v>189593.73</v>
      </c>
      <c r="J14" s="30">
        <f t="shared" si="1"/>
        <v>85.450858527863758</v>
      </c>
    </row>
    <row r="15" spans="1:17" ht="15" hidden="1" customHeight="1">
      <c r="A15" s="31"/>
      <c r="B15" s="31"/>
      <c r="C15" s="31"/>
      <c r="D15" s="26">
        <f>H15/22</f>
        <v>664734.31818181823</v>
      </c>
      <c r="E15" s="27">
        <f t="shared" si="0"/>
        <v>-0.17938831824853418</v>
      </c>
      <c r="F15" s="26"/>
      <c r="G15" s="28" t="s">
        <v>9</v>
      </c>
      <c r="H15" s="29">
        <f>'두산(증평)'!H15+'두산(김천)'!H15+'두산(익산)'!H15+'두산(김제)'!H15</f>
        <v>14624155</v>
      </c>
      <c r="I15" s="29">
        <f>'두산(증평)'!I15+'두산(김천)'!I15+'두산(익산)'!I15+'두산(김제)'!I15</f>
        <v>213056.34000000003</v>
      </c>
      <c r="J15" s="30">
        <f t="shared" si="1"/>
        <v>68.639848971403524</v>
      </c>
    </row>
    <row r="16" spans="1:17" ht="15" hidden="1" customHeight="1">
      <c r="A16" s="31">
        <f>AVERAGE(D14:D16)</f>
        <v>752300.70757575764</v>
      </c>
      <c r="B16" s="27">
        <f>A16/A13-1</f>
        <v>-0.3701773011803644</v>
      </c>
      <c r="C16" s="27"/>
      <c r="D16" s="26">
        <f>H16/22</f>
        <v>782120.45454545459</v>
      </c>
      <c r="E16" s="27">
        <f t="shared" si="0"/>
        <v>0.17659105773974626</v>
      </c>
      <c r="F16" s="26"/>
      <c r="G16" s="28" t="s">
        <v>13</v>
      </c>
      <c r="H16" s="29">
        <f>'두산(증평)'!H16+'두산(김천)'!H16+'두산(익산)'!H16+'두산(김제)'!H16</f>
        <v>17206650</v>
      </c>
      <c r="I16" s="29">
        <f>'두산(증평)'!I16+'두산(김천)'!I16+'두산(익산)'!I16+'두산(김제)'!I16</f>
        <v>207229.41</v>
      </c>
      <c r="J16" s="30">
        <f t="shared" si="1"/>
        <v>83.031892046597051</v>
      </c>
      <c r="K16" s="32">
        <f>H16+H15+H14</f>
        <v>48031752</v>
      </c>
      <c r="L16" s="27">
        <f>K16/K13-1</f>
        <v>-0.36202328071844481</v>
      </c>
      <c r="M16" s="32"/>
      <c r="N16" s="32">
        <f>AVERAGE(J14:J16)</f>
        <v>79.040866515288116</v>
      </c>
      <c r="O16" s="58">
        <f>N16/N13-1</f>
        <v>-6.8389705623038255E-2</v>
      </c>
    </row>
    <row r="17" spans="1:15" ht="15" hidden="1" customHeight="1">
      <c r="D17" s="26">
        <f>H17/20</f>
        <v>699994.25</v>
      </c>
      <c r="E17" s="27">
        <f t="shared" si="0"/>
        <v>-0.10500454766035228</v>
      </c>
      <c r="F17" s="33">
        <f t="shared" ref="F17:F46" si="2">D17/D5-1</f>
        <v>-0.24147442761731941</v>
      </c>
      <c r="G17" s="39" t="s">
        <v>162</v>
      </c>
      <c r="H17" s="29">
        <f>'두산(증평)'!H17+'두산(김천)'!H17+'두산(익산)'!H17+'두산(김제)'!H17</f>
        <v>13999885</v>
      </c>
      <c r="I17" s="29">
        <f>'두산(증평)'!I17+'두산(김천)'!I17+'두산(익산)'!I17+'두산(김제)'!I17</f>
        <v>178221.49</v>
      </c>
      <c r="J17" s="30">
        <f t="shared" si="1"/>
        <v>78.553293432795343</v>
      </c>
    </row>
    <row r="18" spans="1:15" hidden="1">
      <c r="D18" s="26">
        <f>H18/20</f>
        <v>492841.1</v>
      </c>
      <c r="E18" s="27">
        <f t="shared" si="0"/>
        <v>-0.29593550232734056</v>
      </c>
      <c r="F18" s="33">
        <f t="shared" si="2"/>
        <v>-0.56033847704263073</v>
      </c>
      <c r="G18" s="39" t="s">
        <v>163</v>
      </c>
      <c r="H18" s="29">
        <f>'두산(증평)'!H18+'두산(김천)'!H18+'두산(익산)'!H18+'두산(김제)'!H18</f>
        <v>9856822</v>
      </c>
      <c r="I18" s="29">
        <f>'두산(증평)'!I18+'두산(김천)'!I18+'두산(익산)'!I18+'두산(김제)'!I18</f>
        <v>147023.43</v>
      </c>
      <c r="J18" s="30">
        <f t="shared" si="1"/>
        <v>67.04252512677742</v>
      </c>
    </row>
    <row r="19" spans="1:15" ht="17.399999999999999" hidden="1">
      <c r="A19" s="31">
        <f>AVERAGE(D17:D19)</f>
        <v>633505.02575757576</v>
      </c>
      <c r="B19" s="27">
        <f>A19/A16-1</f>
        <v>-0.15790983661439528</v>
      </c>
      <c r="C19" s="27">
        <f>A19/A7-1</f>
        <v>-0.37814794182724232</v>
      </c>
      <c r="D19" s="26">
        <f>H19/22</f>
        <v>707679.72727272729</v>
      </c>
      <c r="E19" s="27">
        <f t="shared" si="0"/>
        <v>0.43591865060103019</v>
      </c>
      <c r="F19" s="33">
        <f t="shared" si="2"/>
        <v>-0.30100616080775888</v>
      </c>
      <c r="G19" s="39" t="s">
        <v>158</v>
      </c>
      <c r="H19" s="29">
        <f>'두산(증평)'!H19+'두산(김천)'!H19+'두산(익산)'!H19+'두산(김제)'!H19</f>
        <v>15568954</v>
      </c>
      <c r="I19" s="29">
        <f>'두산(증평)'!I19+'두산(김천)'!I19+'두산(익산)'!I19+'두산(김제)'!I19</f>
        <v>182859.75000000003</v>
      </c>
      <c r="J19" s="30">
        <f t="shared" si="1"/>
        <v>85.141503255910592</v>
      </c>
      <c r="K19" s="32">
        <f>H19+H18+H17</f>
        <v>39425661</v>
      </c>
      <c r="L19" s="27">
        <f>K19/K16-1</f>
        <v>-0.17917503821222258</v>
      </c>
      <c r="M19" s="27">
        <f>K19/K7-1</f>
        <v>-0.35269387872443314</v>
      </c>
      <c r="N19" s="32">
        <f>AVERAGE(J17:J19)</f>
        <v>76.912440605161123</v>
      </c>
      <c r="O19" s="58">
        <f>N19/N16-1</f>
        <v>-2.6928170248681549E-2</v>
      </c>
    </row>
    <row r="20" spans="1:15" hidden="1">
      <c r="D20" s="26">
        <f>H20/20</f>
        <v>989416.7</v>
      </c>
      <c r="E20" s="27">
        <f t="shared" si="0"/>
        <v>0.39811366903646817</v>
      </c>
      <c r="F20" s="33">
        <f t="shared" si="2"/>
        <v>-9.592205830445899E-2</v>
      </c>
      <c r="G20" s="39" t="s">
        <v>154</v>
      </c>
      <c r="H20" s="29">
        <f>'두산(증평)'!H20+'두산(김천)'!H20+'두산(익산)'!H20+'두산(김제)'!H20</f>
        <v>19788334</v>
      </c>
      <c r="I20" s="29">
        <f>'두산(증평)'!I20+'두산(김천)'!I20+'두산(익산)'!I20+'두산(김제)'!I20</f>
        <v>206251.94</v>
      </c>
      <c r="J20" s="30">
        <f t="shared" si="1"/>
        <v>95.942535134457401</v>
      </c>
    </row>
    <row r="21" spans="1:15" hidden="1">
      <c r="D21" s="26">
        <f>H21/21</f>
        <v>975864</v>
      </c>
      <c r="E21" s="27">
        <f t="shared" si="0"/>
        <v>-1.3697666514017715E-2</v>
      </c>
      <c r="F21" s="33">
        <f t="shared" si="2"/>
        <v>-0.10891086784114401</v>
      </c>
      <c r="G21" s="39" t="s">
        <v>155</v>
      </c>
      <c r="H21" s="29">
        <f>'두산(증평)'!H21+'두산(김천)'!H21+'두산(익산)'!H21+'두산(김제)'!H21</f>
        <v>20493144</v>
      </c>
      <c r="I21" s="29">
        <f>'두산(증평)'!I21+'두산(김천)'!I21+'두산(익산)'!I21+'두산(김제)'!I21</f>
        <v>219725.37</v>
      </c>
      <c r="J21" s="30">
        <f t="shared" si="1"/>
        <v>93.267081539104936</v>
      </c>
    </row>
    <row r="22" spans="1:15" ht="17.399999999999999" hidden="1">
      <c r="A22" s="31">
        <f>AVERAGE(D20:D22)</f>
        <v>936536.55079365091</v>
      </c>
      <c r="B22" s="27">
        <f>A22/A19-1</f>
        <v>0.47834115392170018</v>
      </c>
      <c r="C22" s="27">
        <f>A22/A10-1</f>
        <v>-0.16341227157581373</v>
      </c>
      <c r="D22" s="26">
        <f>H22/21</f>
        <v>844328.95238095243</v>
      </c>
      <c r="E22" s="27">
        <f t="shared" si="0"/>
        <v>-0.13478829797907044</v>
      </c>
      <c r="F22" s="33">
        <f t="shared" si="2"/>
        <v>-0.27766397165882717</v>
      </c>
      <c r="G22" s="39" t="s">
        <v>156</v>
      </c>
      <c r="H22" s="29">
        <f>'두산(증평)'!H22+'두산(김천)'!H22+'두산(익산)'!H22+'두산(김제)'!H22</f>
        <v>17730908</v>
      </c>
      <c r="I22" s="29">
        <f>'두산(증평)'!I22+'두산(김천)'!I22+'두산(익산)'!I22+'두산(김제)'!I22</f>
        <v>198443.57</v>
      </c>
      <c r="J22" s="30">
        <f t="shared" si="1"/>
        <v>89.349874122905561</v>
      </c>
      <c r="K22" s="32">
        <f>H22+H21+H20</f>
        <v>58012386</v>
      </c>
      <c r="L22" s="27">
        <f>K22/K19-1</f>
        <v>0.47143724489489225</v>
      </c>
      <c r="M22" s="27">
        <f>K22/K10-1</f>
        <v>-0.17744123055062078</v>
      </c>
      <c r="N22" s="32">
        <f>AVERAGE(J20:J22)</f>
        <v>92.853163598822633</v>
      </c>
      <c r="O22" s="58">
        <f>N22/N19-1</f>
        <v>0.20725805693119326</v>
      </c>
    </row>
    <row r="23" spans="1:15" hidden="1">
      <c r="A23" s="31"/>
      <c r="B23" s="27"/>
      <c r="C23" s="27"/>
      <c r="D23" s="26">
        <f>H23/21</f>
        <v>1110506.4285714286</v>
      </c>
      <c r="E23" s="27">
        <f t="shared" si="0"/>
        <v>0.31525328539294217</v>
      </c>
      <c r="F23" s="33">
        <f t="shared" si="2"/>
        <v>-8.6067665127537274E-2</v>
      </c>
      <c r="G23" s="39" t="s">
        <v>168</v>
      </c>
      <c r="H23" s="29">
        <f>'두산(증평)'!H23+'두산(김천)'!H23+'두산(익산)'!H23+'두산(김제)'!H23</f>
        <v>23320635</v>
      </c>
      <c r="I23" s="29">
        <f>'두산(증평)'!I23+'두산(김천)'!I23+'두산(익산)'!I23+'두산(김제)'!I23</f>
        <v>273278.29000000004</v>
      </c>
      <c r="J23" s="30">
        <f t="shared" si="1"/>
        <v>85.336581255686269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1125545.0909090908</v>
      </c>
      <c r="E24" s="27">
        <f t="shared" si="0"/>
        <v>1.3542165944062212E-2</v>
      </c>
      <c r="F24" s="33">
        <f t="shared" si="2"/>
        <v>-6.3872376600915159E-2</v>
      </c>
      <c r="G24" s="39" t="s">
        <v>176</v>
      </c>
      <c r="H24" s="29">
        <f>'두산(증평)'!H24+'두산(김천)'!H24+'두산(익산)'!H24+'두산(김제)'!H24</f>
        <v>24761992</v>
      </c>
      <c r="I24" s="29">
        <f>'두산(증평)'!I24+'두산(김천)'!I24+'두산(익산)'!I24+'두산(김제)'!I24</f>
        <v>265989.41000000003</v>
      </c>
      <c r="J24" s="30">
        <f t="shared" si="1"/>
        <v>93.093901745937913</v>
      </c>
      <c r="K24" s="32"/>
      <c r="L24" s="27"/>
      <c r="M24" s="27"/>
      <c r="N24" s="27"/>
    </row>
    <row r="25" spans="1:15" ht="17.399999999999999" hidden="1">
      <c r="A25" s="31">
        <f>AVERAGE(D23:D25)</f>
        <v>1108661.1907040328</v>
      </c>
      <c r="B25" s="27">
        <f>A25/A22-1</f>
        <v>0.18378849150576992</v>
      </c>
      <c r="C25" s="27">
        <f>A25/A13-1</f>
        <v>-7.1833940638040716E-2</v>
      </c>
      <c r="D25" s="26">
        <f>H25/19</f>
        <v>1089932.0526315789</v>
      </c>
      <c r="E25" s="27">
        <f t="shared" si="0"/>
        <v>-3.164070330469626E-2</v>
      </c>
      <c r="F25" s="33">
        <f t="shared" si="2"/>
        <v>-6.5210517524790013E-2</v>
      </c>
      <c r="G25" s="39" t="s">
        <v>190</v>
      </c>
      <c r="H25" s="29">
        <f>'두산(증평)'!H25+'두산(김천)'!H25+'두산(익산)'!H25+'두산(김제)'!H25</f>
        <v>20708709</v>
      </c>
      <c r="I25" s="29">
        <f>'두산(증평)'!I25+'두산(김천)'!I25+'두산(익산)'!I25+'두산(김제)'!I25</f>
        <v>273551.22000000003</v>
      </c>
      <c r="J25" s="30">
        <f t="shared" si="1"/>
        <v>75.703222964971602</v>
      </c>
      <c r="K25" s="32">
        <f>H25+H24+H23</f>
        <v>68791336</v>
      </c>
      <c r="L25" s="27">
        <f>K25/K22-1</f>
        <v>0.1858042866914662</v>
      </c>
      <c r="M25" s="27">
        <f>K25/K13-1</f>
        <v>-8.628627878751649E-2</v>
      </c>
      <c r="N25" s="32">
        <f>AVERAGE(J23:J25)</f>
        <v>84.71123532219859</v>
      </c>
      <c r="O25" s="58">
        <f>N25/N22-1</f>
        <v>-8.7686062176639545E-2</v>
      </c>
    </row>
    <row r="26" spans="1:15" ht="17.399999999999999" hidden="1">
      <c r="D26" s="26">
        <f>H26/19</f>
        <v>1199293.9473684211</v>
      </c>
      <c r="E26" s="27">
        <f t="shared" si="0"/>
        <v>0.1003382683102072</v>
      </c>
      <c r="F26" s="33">
        <f t="shared" si="2"/>
        <v>0.4805232649281812</v>
      </c>
      <c r="G26" s="39" t="s">
        <v>202</v>
      </c>
      <c r="H26" s="29">
        <f>'두산(증평)'!H26+'두산(김천)'!H26+'두산(익산)'!H26+'두산(김제)'!H26</f>
        <v>22786585</v>
      </c>
      <c r="I26" s="29">
        <f>'두산(증평)'!I26+'두산(김천)'!I26+'두산(익산)'!I26+'두산(김제)'!I26</f>
        <v>288972.49</v>
      </c>
      <c r="J26" s="30">
        <f t="shared" si="1"/>
        <v>78.853820998670159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1018373.1363636364</v>
      </c>
      <c r="E27" s="27">
        <f t="shared" si="0"/>
        <v>-0.15085610279429373</v>
      </c>
      <c r="F27" s="33">
        <f t="shared" si="2"/>
        <v>0.53200024206526786</v>
      </c>
      <c r="G27" s="39" t="s">
        <v>203</v>
      </c>
      <c r="H27" s="29">
        <f>'두산(증평)'!H27+'두산(김천)'!H27+'두산(익산)'!H27+'두산(김제)'!H27</f>
        <v>22404209</v>
      </c>
      <c r="I27" s="29">
        <f>'두산(증평)'!I27+'두산(김천)'!I27+'두산(익산)'!I27+'두산(김제)'!I27</f>
        <v>273452.72000000003</v>
      </c>
      <c r="J27" s="30">
        <f t="shared" si="1"/>
        <v>81.930832503695697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1107659.5542264751</v>
      </c>
      <c r="B28" s="27">
        <f>A28/A25-1</f>
        <v>-9.034649051994359E-4</v>
      </c>
      <c r="C28" s="27">
        <f>A28/A16-1</f>
        <v>0.47236277072746513</v>
      </c>
      <c r="D28" s="26">
        <f>H28/19</f>
        <v>1105311.5789473683</v>
      </c>
      <c r="E28" s="27">
        <f t="shared" si="0"/>
        <v>8.5369929232587571E-2</v>
      </c>
      <c r="F28" s="33">
        <f t="shared" si="2"/>
        <v>0.41322423230797978</v>
      </c>
      <c r="G28" s="39" t="s">
        <v>208</v>
      </c>
      <c r="H28" s="29">
        <f>'두산(증평)'!H28+'두산(김천)'!H28+'두산(익산)'!H28+'두산(김제)'!H28</f>
        <v>21000920</v>
      </c>
      <c r="I28" s="29">
        <f>'두산(증평)'!I28+'두산(김천)'!I28+'두산(익산)'!I28+'두산(김제)'!I28</f>
        <v>283296.23</v>
      </c>
      <c r="J28" s="30">
        <f t="shared" si="1"/>
        <v>74.130601737975837</v>
      </c>
      <c r="K28" s="32">
        <f>H28+H27+H26</f>
        <v>66191714</v>
      </c>
      <c r="L28" s="27">
        <f>K28/K25-1</f>
        <v>-3.7789962387123843E-2</v>
      </c>
      <c r="M28" s="27">
        <f>K28/K16-1</f>
        <v>0.3780824401325189</v>
      </c>
      <c r="N28" s="32">
        <f>AVERAGE(J26:J28)</f>
        <v>78.305085080113898</v>
      </c>
      <c r="O28" s="58">
        <f>N28/N25-1</f>
        <v>-7.5623383577384296E-2</v>
      </c>
    </row>
    <row r="29" spans="1:15" hidden="1">
      <c r="D29" s="26">
        <f>H29/22</f>
        <v>977993.18181818177</v>
      </c>
      <c r="E29" s="27">
        <f t="shared" si="0"/>
        <v>-0.11518778917564299</v>
      </c>
      <c r="F29" s="33">
        <f t="shared" si="2"/>
        <v>0.39714459342799135</v>
      </c>
      <c r="G29" s="39" t="s">
        <v>215</v>
      </c>
      <c r="H29" s="29">
        <f>'두산(증평)'!H29+'두산(김천)'!H29+'두산(익산)'!H29+'두산(김제)'!H29</f>
        <v>21515850</v>
      </c>
      <c r="I29" s="29">
        <f>'두산(증평)'!I29+'두산(김천)'!I29+'두산(익산)'!I29+'두산(김제)'!I29</f>
        <v>247929.82000000004</v>
      </c>
      <c r="J29" s="30">
        <f t="shared" si="1"/>
        <v>86.782017588686983</v>
      </c>
    </row>
    <row r="30" spans="1:15" hidden="1">
      <c r="D30" s="26">
        <f>H30/19</f>
        <v>849739.26315789472</v>
      </c>
      <c r="E30" s="27">
        <f t="shared" si="0"/>
        <v>-0.13113989038435925</v>
      </c>
      <c r="F30" s="33">
        <f t="shared" si="2"/>
        <v>0.72416477269832957</v>
      </c>
      <c r="G30" s="39" t="s">
        <v>210</v>
      </c>
      <c r="H30" s="29">
        <f>'두산(증평)'!H30+'두산(김천)'!H30+'두산(익산)'!H30+'두산(김제)'!H30</f>
        <v>16145046</v>
      </c>
      <c r="I30" s="29">
        <f>'두산(증평)'!I30+'두산(김천)'!I30+'두산(익산)'!I30+'두산(김제)'!I30</f>
        <v>180270.41</v>
      </c>
      <c r="J30" s="30">
        <f t="shared" si="1"/>
        <v>89.560155768215097</v>
      </c>
    </row>
    <row r="31" spans="1:15" ht="17.399999999999999" hidden="1">
      <c r="A31" s="31">
        <f>AVERAGE(D29:D31)</f>
        <v>920540.21499202552</v>
      </c>
      <c r="B31" s="27">
        <f>A31/A28-1</f>
        <v>-0.16893217642592606</v>
      </c>
      <c r="C31" s="27">
        <f>A31/A19-1</f>
        <v>0.45309062685209045</v>
      </c>
      <c r="D31" s="26">
        <f>H31/20</f>
        <v>933888.2</v>
      </c>
      <c r="E31" s="27">
        <f t="shared" si="0"/>
        <v>9.9029126333861184E-2</v>
      </c>
      <c r="F31" s="33">
        <f t="shared" si="2"/>
        <v>0.31964808939637157</v>
      </c>
      <c r="G31" s="39" t="s">
        <v>211</v>
      </c>
      <c r="H31" s="29">
        <f>'두산(증평)'!H31+'두산(김천)'!H31+'두산(익산)'!H31+'두산(김제)'!H31</f>
        <v>18677764</v>
      </c>
      <c r="I31" s="29">
        <f>'두산(증평)'!I31+'두산(김천)'!I31+'두산(익산)'!I31+'두산(김제)'!I31</f>
        <v>245247.74</v>
      </c>
      <c r="J31" s="30">
        <f t="shared" si="1"/>
        <v>76.158760932924395</v>
      </c>
      <c r="K31" s="32">
        <f>H31+H30+H29</f>
        <v>56338660</v>
      </c>
      <c r="L31" s="27">
        <f>K31/K28-1</f>
        <v>-0.1488563054886296</v>
      </c>
      <c r="M31" s="27">
        <f>K31/K19-1</f>
        <v>0.428984538775393</v>
      </c>
      <c r="N31" s="32">
        <f>AVERAGE(J29:J31)</f>
        <v>84.16697809660883</v>
      </c>
      <c r="O31" s="58">
        <f>N31/N28-1</f>
        <v>7.4859672401832222E-2</v>
      </c>
    </row>
    <row r="32" spans="1:15" ht="17.399999999999999" hidden="1">
      <c r="D32" s="26">
        <f>H32/21</f>
        <v>883705.71428571432</v>
      </c>
      <c r="E32" s="27">
        <f t="shared" si="0"/>
        <v>-5.3735003519999158E-2</v>
      </c>
      <c r="F32" s="33">
        <f t="shared" si="2"/>
        <v>-0.106841723729027</v>
      </c>
      <c r="G32" s="39" t="s">
        <v>222</v>
      </c>
      <c r="H32" s="29">
        <f>'두산(증평)'!H32+'두산(김천)'!H32+'두산(익산)'!H32+'두산(김제)'!H32</f>
        <v>18557820</v>
      </c>
      <c r="I32" s="29">
        <f>'두산(증평)'!I32+'두산(김천)'!I32+'두산(익산)'!I32+'두산(김제)'!I32</f>
        <v>274358.95</v>
      </c>
      <c r="J32" s="30">
        <f t="shared" si="1"/>
        <v>67.640658341927605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847120.61904761905</v>
      </c>
      <c r="E33" s="27">
        <f t="shared" si="0"/>
        <v>-4.1399636379704119E-2</v>
      </c>
      <c r="F33" s="33">
        <f t="shared" si="2"/>
        <v>-0.13192758514750103</v>
      </c>
      <c r="G33" s="39" t="s">
        <v>223</v>
      </c>
      <c r="H33" s="29">
        <f>'두산(증평)'!H33+'두산(김천)'!H33+'두산(익산)'!H33+'두산(김제)'!H33</f>
        <v>17789533</v>
      </c>
      <c r="I33" s="29">
        <f>'두산(증평)'!I33+'두산(김천)'!I33+'두산(익산)'!I33+'두산(김제)'!I33</f>
        <v>253195.92</v>
      </c>
      <c r="J33" s="30">
        <f t="shared" si="1"/>
        <v>70.259951266197334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881515.18128654978</v>
      </c>
      <c r="B34" s="27">
        <f>A34/A31-1</f>
        <v>-4.2393621777636059E-2</v>
      </c>
      <c r="C34" s="27">
        <f>A34/A22-1</f>
        <v>-5.8749836790111698E-2</v>
      </c>
      <c r="D34" s="26">
        <f>H34/19</f>
        <v>913719.21052631584</v>
      </c>
      <c r="E34" s="27">
        <f t="shared" si="0"/>
        <v>7.8617601769120693E-2</v>
      </c>
      <c r="F34" s="33">
        <f t="shared" si="2"/>
        <v>8.218391416010018E-2</v>
      </c>
      <c r="G34" s="39" t="s">
        <v>220</v>
      </c>
      <c r="H34" s="29">
        <f>'두산(증평)'!H34+'두산(김천)'!H34+'두산(익산)'!H34+'두산(김제)'!H34</f>
        <v>17360665</v>
      </c>
      <c r="I34" s="29">
        <f>'두산(증평)'!I34+'두산(김천)'!I34+'두산(익산)'!I34+'두산(김제)'!I34</f>
        <v>232578.60000000003</v>
      </c>
      <c r="J34" s="30">
        <f t="shared" si="1"/>
        <v>74.644292295163865</v>
      </c>
      <c r="K34" s="32">
        <f>H34+H33+H32</f>
        <v>53708018</v>
      </c>
      <c r="L34" s="27">
        <f>K34/K31-1</f>
        <v>-4.6693371833834929E-2</v>
      </c>
      <c r="M34" s="27">
        <f>K34/K22-1</f>
        <v>-7.4197396397383097E-2</v>
      </c>
      <c r="N34" s="32">
        <f>AVERAGE(J32:J34)</f>
        <v>70.848300634429606</v>
      </c>
      <c r="O34" s="58">
        <f>N34/N31-1</f>
        <v>-0.15824112690480263</v>
      </c>
      <c r="P34" s="58"/>
    </row>
    <row r="35" spans="1:16" ht="17.399999999999999" hidden="1">
      <c r="D35" s="26">
        <f>H35/23</f>
        <v>1084057.4347826086</v>
      </c>
      <c r="E35" s="27">
        <f t="shared" si="0"/>
        <v>0.18642294295002881</v>
      </c>
      <c r="F35" s="33">
        <f t="shared" si="2"/>
        <v>-2.3817055992052527E-2</v>
      </c>
      <c r="G35" s="39" t="s">
        <v>226</v>
      </c>
      <c r="H35" s="68">
        <f>'두산(증평)'!H35+'두산(김천)'!H35+'두산(익산)'!H35+'두산(김제)'!H35</f>
        <v>24933321</v>
      </c>
      <c r="I35" s="68">
        <f>'두산(증평)'!I35+'두산(김천)'!I35+'두산(익산)'!I35+'두산(김제)'!I35</f>
        <v>302837.92999999993</v>
      </c>
      <c r="J35" s="30">
        <f t="shared" si="1"/>
        <v>82.332226349585753</v>
      </c>
      <c r="P35" s="16"/>
    </row>
    <row r="36" spans="1:16" ht="17.399999999999999" hidden="1">
      <c r="D36" s="26">
        <f>H36/21</f>
        <v>868967.66666666663</v>
      </c>
      <c r="E36" s="27">
        <f t="shared" si="0"/>
        <v>-0.19841178263684434</v>
      </c>
      <c r="F36" s="33">
        <f t="shared" si="2"/>
        <v>-0.22795836996205043</v>
      </c>
      <c r="G36" s="39" t="s">
        <v>228</v>
      </c>
      <c r="H36" s="68">
        <f>'두산(증평)'!H36+'두산(김천)'!H36+'두산(익산)'!H36+'두산(김제)'!H36</f>
        <v>18248321</v>
      </c>
      <c r="I36" s="68">
        <f>'두산(증평)'!I36+'두산(김천)'!I36+'두산(익산)'!I36+'두산(김제)'!I36</f>
        <v>252602.68999999997</v>
      </c>
      <c r="J36" s="30">
        <f t="shared" si="1"/>
        <v>72.241198223185989</v>
      </c>
      <c r="P36" s="16"/>
    </row>
    <row r="37" spans="1:16" ht="17.399999999999999" hidden="1">
      <c r="A37" s="31">
        <f>AVERAGE(D35:D37)</f>
        <v>980169.3671497585</v>
      </c>
      <c r="B37" s="27">
        <f>A37/A34-1</f>
        <v>0.1119143356320027</v>
      </c>
      <c r="C37" s="27">
        <f>A37/A25-1</f>
        <v>-0.11589818840206556</v>
      </c>
      <c r="D37" s="26">
        <f>H37/18</f>
        <v>987483</v>
      </c>
      <c r="E37" s="27">
        <f t="shared" si="0"/>
        <v>0.13638635576390845</v>
      </c>
      <c r="F37" s="33">
        <f t="shared" si="2"/>
        <v>-9.3995815963225815E-2</v>
      </c>
      <c r="G37" s="39" t="s">
        <v>225</v>
      </c>
      <c r="H37" s="68">
        <f>'두산(증평)'!H37+'두산(김천)'!H37+'두산(익산)'!H37+'두산(김제)'!H37</f>
        <v>17774694</v>
      </c>
      <c r="I37" s="68">
        <f>'두산(증평)'!I37+'두산(김천)'!I37+'두산(익산)'!I37+'두산(김제)'!I37</f>
        <v>248304.22000000003</v>
      </c>
      <c r="J37" s="30">
        <f t="shared" si="1"/>
        <v>71.58434117631991</v>
      </c>
      <c r="K37" s="32">
        <f>H37+H36+H35</f>
        <v>60956336</v>
      </c>
      <c r="L37" s="27">
        <f>K37/K34-1</f>
        <v>0.13495783813880458</v>
      </c>
      <c r="M37" s="27">
        <f>K37/K25-1</f>
        <v>-0.11389515679707107</v>
      </c>
      <c r="N37" s="32">
        <f>AVERAGE(J35:J37)</f>
        <v>75.385921916363884</v>
      </c>
      <c r="O37" s="16">
        <f>N37/N34-1</f>
        <v>6.4047002416444121E-2</v>
      </c>
      <c r="P37" s="16"/>
    </row>
    <row r="38" spans="1:16" ht="17.399999999999999" hidden="1">
      <c r="A38" s="31"/>
      <c r="B38" s="27"/>
      <c r="C38" s="27"/>
      <c r="D38" s="26">
        <f>H38/20</f>
        <v>1017089.55</v>
      </c>
      <c r="E38" s="27">
        <f t="shared" si="0"/>
        <v>2.9981832598637181E-2</v>
      </c>
      <c r="F38" s="33">
        <f t="shared" si="2"/>
        <v>-0.15192638782862811</v>
      </c>
      <c r="G38" s="39" t="s">
        <v>231</v>
      </c>
      <c r="H38" s="68">
        <f>'두산(증평)'!H38+'두산(김천)'!H38+'두산(익산)'!H38+'두산(김제)'!H38</f>
        <v>20341791</v>
      </c>
      <c r="I38" s="68">
        <f>'두산(증평)'!I38+'두산(김천)'!I38+'두산(익산)'!I38+'두산(김제)'!I38</f>
        <v>291022.02999999997</v>
      </c>
      <c r="J38" s="30">
        <f t="shared" si="1"/>
        <v>69.897770282201662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1231371.142857143</v>
      </c>
      <c r="E39" s="27">
        <f t="shared" si="0"/>
        <v>0.21068114686375727</v>
      </c>
      <c r="F39" s="33">
        <f t="shared" si="2"/>
        <v>0.20915517003332473</v>
      </c>
      <c r="G39" s="39" t="s">
        <v>234</v>
      </c>
      <c r="H39" s="68">
        <f>'두산(증평)'!H39+'두산(김천)'!H39+'두산(익산)'!H39+'두산(김제)'!H39</f>
        <v>25858794</v>
      </c>
      <c r="I39" s="68">
        <f>'두산(증평)'!I39+'두산(김천)'!I39+'두산(익산)'!I39+'두산(김제)'!I39</f>
        <v>330861.08999999997</v>
      </c>
      <c r="J39" s="30">
        <f t="shared" si="1"/>
        <v>78.156044278280049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1307404.5484126986</v>
      </c>
      <c r="B40" s="27">
        <f>A40/A37-1</f>
        <v>0.33385575210793372</v>
      </c>
      <c r="C40" s="27">
        <f>A40/A28-1</f>
        <v>0.18033067418961024</v>
      </c>
      <c r="D40" s="26">
        <f>H40/21</f>
        <v>1673752.9523809524</v>
      </c>
      <c r="E40" s="27">
        <f t="shared" si="0"/>
        <v>0.35925952308526066</v>
      </c>
      <c r="F40" s="33">
        <f t="shared" si="2"/>
        <v>0.51428156934258595</v>
      </c>
      <c r="G40" s="39" t="s">
        <v>236</v>
      </c>
      <c r="H40" s="68">
        <f>'두산(증평)'!H40+'두산(김천)'!H40+'두산(익산)'!H40+'두산(김제)'!H40</f>
        <v>35148812</v>
      </c>
      <c r="I40" s="68">
        <f>'두산(증평)'!I40+'두산(김천)'!I40+'두산(익산)'!I40+'두산(김제)'!I40</f>
        <v>413255.29000000004</v>
      </c>
      <c r="J40" s="30">
        <f t="shared" si="1"/>
        <v>85.053507724002756</v>
      </c>
      <c r="K40" s="32">
        <f>H40+H39+H38</f>
        <v>81349397</v>
      </c>
      <c r="L40" s="27">
        <f>K40/K37-1</f>
        <v>0.33455194879167283</v>
      </c>
      <c r="M40" s="27">
        <f>K40/K28-1</f>
        <v>0.22899668378431781</v>
      </c>
      <c r="N40" s="32">
        <f>AVERAGE(J38:J40)</f>
        <v>77.702440761494827</v>
      </c>
      <c r="O40" s="58">
        <f>N40/N37-1</f>
        <v>3.0728799041563448E-2</v>
      </c>
    </row>
    <row r="41" spans="1:16" ht="17.399999999999999">
      <c r="A41" s="31"/>
      <c r="B41" s="27"/>
      <c r="C41" s="27"/>
      <c r="D41" s="26">
        <f>H41/18</f>
        <v>1458960</v>
      </c>
      <c r="E41" s="27">
        <f t="shared" si="0"/>
        <v>-0.1283301410016362</v>
      </c>
      <c r="F41" s="33">
        <f t="shared" si="2"/>
        <v>0.49178954119869789</v>
      </c>
      <c r="G41" s="39" t="s">
        <v>370</v>
      </c>
      <c r="H41" s="68">
        <f>'두산(증평)'!H41+'두산(김천)'!H41+'두산(익산)'!H41+'두산(김제)'!H41</f>
        <v>26261280</v>
      </c>
      <c r="I41" s="68">
        <f>'두산(증평)'!I41+'두산(김천)'!I41+'두산(익산)'!I41+'두산(김제)'!I41</f>
        <v>314635.90000000002</v>
      </c>
      <c r="J41" s="30">
        <f t="shared" si="1"/>
        <v>83.465618513335571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1202747.25</v>
      </c>
      <c r="E42" s="27">
        <f t="shared" si="0"/>
        <v>-0.1756132793222569</v>
      </c>
      <c r="F42" s="33">
        <f t="shared" si="2"/>
        <v>0.41543094705335615</v>
      </c>
      <c r="G42" s="39" t="s">
        <v>405</v>
      </c>
      <c r="H42" s="68">
        <f>'두산(증평)'!H42+'두산(김천)'!H42+'두산(익산)'!H42+'두산(김제)'!H42</f>
        <v>24054945</v>
      </c>
      <c r="I42" s="68">
        <f>'두산(증평)'!I42+'두산(김천)'!I42+'두산(익산)'!I42+'두산(김제)'!I42</f>
        <v>284646.52</v>
      </c>
      <c r="J42" s="30">
        <f t="shared" si="1"/>
        <v>84.508129591747675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1444417.55</v>
      </c>
      <c r="B43" s="27">
        <f>A43/A40-1</f>
        <v>0.10479770913574304</v>
      </c>
      <c r="C43" s="27">
        <f>A43/A31-1</f>
        <v>0.56909771727084491</v>
      </c>
      <c r="D43" s="26">
        <f>H43/20</f>
        <v>1671545.4</v>
      </c>
      <c r="E43" s="27">
        <f t="shared" si="0"/>
        <v>0.38977278892136313</v>
      </c>
      <c r="F43" s="33">
        <f t="shared" si="2"/>
        <v>0.78987741787507315</v>
      </c>
      <c r="G43" s="39" t="s">
        <v>429</v>
      </c>
      <c r="H43" s="68">
        <f>'두산(증평)'!H43+'두산(김천)'!H43+'두산(익산)'!H43+'두산(김제)'!H43</f>
        <v>33430908</v>
      </c>
      <c r="I43" s="68">
        <f>'두산(증평)'!I43+'두산(김천)'!I43+'두산(익산)'!I43+'두산(김제)'!I43</f>
        <v>376797.94</v>
      </c>
      <c r="J43" s="30">
        <f t="shared" si="1"/>
        <v>88.723701621086363</v>
      </c>
      <c r="K43" s="32">
        <f>H43+H42+H41</f>
        <v>83747133</v>
      </c>
      <c r="L43" s="27">
        <f>K43/K40-1</f>
        <v>2.9474539313425918E-2</v>
      </c>
      <c r="M43" s="27">
        <f>K43/K31-1</f>
        <v>0.48649493970925106</v>
      </c>
      <c r="N43" s="32">
        <f>AVERAGE(J41:J43)</f>
        <v>85.565816575389874</v>
      </c>
      <c r="O43" s="58">
        <f>N43/N40-1</f>
        <v>0.10119856901318491</v>
      </c>
    </row>
    <row r="44" spans="1:16" ht="17.399999999999999">
      <c r="A44" s="31"/>
      <c r="B44" s="27"/>
      <c r="C44" s="27"/>
      <c r="D44" s="26">
        <f>H44/22</f>
        <v>1594791.1363636365</v>
      </c>
      <c r="E44" s="27">
        <f t="shared" si="0"/>
        <v>-4.5918144751774914E-2</v>
      </c>
      <c r="F44" s="33">
        <f t="shared" si="2"/>
        <v>0.80466314813034967</v>
      </c>
      <c r="G44" s="39" t="s">
        <v>461</v>
      </c>
      <c r="H44" s="68">
        <f>'두산(증평)'!H44+'두산(김천)'!H44+'두산(익산)'!H44+'두산(김제)'!H44</f>
        <v>35085405</v>
      </c>
      <c r="I44" s="68">
        <f>'두산(증평)'!I44+'두산(김천)'!I44+'두산(익산)'!I44+'두산(김제)'!I44</f>
        <v>431233.63</v>
      </c>
      <c r="J44" s="30">
        <f t="shared" si="1"/>
        <v>81.360549268849923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2581667</v>
      </c>
      <c r="E45" s="27">
        <f t="shared" si="0"/>
        <v>0.61881198179128893</v>
      </c>
      <c r="F45" s="33">
        <f t="shared" si="2"/>
        <v>2.0475789892854412</v>
      </c>
      <c r="G45" s="39" t="s">
        <v>497</v>
      </c>
      <c r="H45" s="68">
        <f>'두산(증평)'!H45+'두산(김천)'!H45+'두산(익산)'!H45+'두산(김제)'!H45</f>
        <v>51633340</v>
      </c>
      <c r="I45" s="68">
        <f>'두산(증평)'!I45+'두산(김천)'!I45+'두산(익산)'!I45+'두산(김제)'!I45</f>
        <v>566473.71</v>
      </c>
      <c r="J45" s="30">
        <f t="shared" si="1"/>
        <v>91.148696026864172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2091851.4138755982</v>
      </c>
      <c r="B46" s="27">
        <f>A46/A43-1</f>
        <v>0.4482317899527033</v>
      </c>
      <c r="C46" s="27">
        <f>A46/A34-1</f>
        <v>1.3730180242869925</v>
      </c>
      <c r="D46" s="26">
        <f>H46/19</f>
        <v>2099096.1052631577</v>
      </c>
      <c r="E46" s="27">
        <f t="shared" si="0"/>
        <v>-0.18692220752592892</v>
      </c>
      <c r="F46" s="33">
        <f t="shared" si="2"/>
        <v>1.2973098092728588</v>
      </c>
      <c r="G46" s="39" t="s">
        <v>548</v>
      </c>
      <c r="H46" s="68">
        <f>'두산(증평)'!H46+'두산(김천)'!H46+'두산(익산)'!H46+'두산(김제)'!H46</f>
        <v>39882826</v>
      </c>
      <c r="I46" s="68">
        <f>'두산(증평)'!I46+'두산(김천)'!I46+'두산(익산)'!I46+'두산(김제)'!I46</f>
        <v>435531.99</v>
      </c>
      <c r="J46" s="30">
        <f t="shared" si="1"/>
        <v>91.572667256887371</v>
      </c>
      <c r="K46" s="32">
        <f>H46+H45+H44</f>
        <v>126601571</v>
      </c>
      <c r="L46" s="27">
        <f>K46/K43-1</f>
        <v>0.51171229945268704</v>
      </c>
      <c r="M46" s="27">
        <f>K46/K34-1</f>
        <v>1.3572191958377613</v>
      </c>
      <c r="N46" s="32">
        <f>AVERAGE(J44:J46)</f>
        <v>88.027304184200489</v>
      </c>
      <c r="O46" s="58">
        <f>N46/N43-1</f>
        <v>2.8767184225278353E-2</v>
      </c>
    </row>
    <row r="47" spans="1:16" ht="17.399999999999999">
      <c r="A47" s="31"/>
      <c r="B47" s="27"/>
      <c r="C47" s="27"/>
      <c r="D47" s="26">
        <f>H47/19</f>
        <v>2190145.8421052634</v>
      </c>
      <c r="E47" s="27">
        <f t="shared" ref="E47" si="3">D47/D46-1</f>
        <v>4.3375687570384569E-2</v>
      </c>
      <c r="F47" s="33">
        <f t="shared" ref="F47" si="4">D47/D35-1</f>
        <v>1.020322698625709</v>
      </c>
      <c r="G47" s="39" t="s">
        <v>601</v>
      </c>
      <c r="H47" s="68">
        <f>'두산(증평)'!H47+'두산(김천)'!H47+'두산(익산)'!H47+'두산(김제)'!H47</f>
        <v>41612771</v>
      </c>
      <c r="I47" s="68">
        <f>'두산(증평)'!I47+'두산(김천)'!I47+'두산(익산)'!I47+'두산(김제)'!I47</f>
        <v>443089.72999999992</v>
      </c>
      <c r="J47" s="30">
        <f t="shared" si="1"/>
        <v>93.914997759031806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2135725.9</v>
      </c>
      <c r="E48" s="27">
        <f t="shared" ref="E48" si="5">D48/D47-1</f>
        <v>-2.4847633915078715E-2</v>
      </c>
      <c r="F48" s="33">
        <f t="shared" ref="F48" si="6">D48/D36-1</f>
        <v>1.457773726141709</v>
      </c>
      <c r="G48" s="39" t="s">
        <v>632</v>
      </c>
      <c r="H48" s="68">
        <f>'두산(증평)'!H48+'두산(김천)'!H48+'두산(익산)'!H48+'두산(김제)'!H48</f>
        <v>42714518</v>
      </c>
      <c r="I48" s="68">
        <f>'두산(증평)'!I48+'두산(김천)'!I48+'두산(익산)'!I48+'두산(김제)'!I48</f>
        <v>440974.51</v>
      </c>
      <c r="J48" s="30">
        <f t="shared" si="1"/>
        <v>96.86391623860527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2195673.2170653907</v>
      </c>
      <c r="B49" s="27">
        <f>A49/A46-1</f>
        <v>4.9631538120310736E-2</v>
      </c>
      <c r="C49" s="27">
        <f>A49/A37-1</f>
        <v>1.2400957330978466</v>
      </c>
      <c r="D49" s="26">
        <f>H49/22</f>
        <v>2261147.9090909092</v>
      </c>
      <c r="E49" s="27">
        <f t="shared" ref="E49" si="7">D49/D48-1</f>
        <v>5.8725704965655545E-2</v>
      </c>
      <c r="F49" s="33">
        <f t="shared" ref="F49" si="8">D49/D37-1</f>
        <v>1.2898094540269649</v>
      </c>
      <c r="G49" s="39" t="s">
        <v>672</v>
      </c>
      <c r="H49" s="68">
        <f>'두산(증평)'!H49+'두산(김천)'!H49+'두산(익산)'!H49+'두산(김제)'!H49</f>
        <v>49745254</v>
      </c>
      <c r="I49" s="68">
        <f>'두산(증평)'!I49+'두산(김천)'!I49+'두산(익산)'!I49+'두산(김제)'!I49</f>
        <v>549268.29</v>
      </c>
      <c r="J49" s="30">
        <f t="shared" si="1"/>
        <v>90.566404261203573</v>
      </c>
      <c r="K49" s="32">
        <f>H49+H48+H47</f>
        <v>134072543</v>
      </c>
      <c r="L49" s="27">
        <f>K49/K46-1</f>
        <v>5.9011684776012707E-2</v>
      </c>
      <c r="M49" s="27">
        <f>K49/K37-1</f>
        <v>1.1994849395147371</v>
      </c>
      <c r="N49" s="32">
        <f>AVERAGE(J47:J49)</f>
        <v>93.781772752946878</v>
      </c>
      <c r="O49" s="58">
        <f>N49/N46-1</f>
        <v>6.5371405180203457E-2</v>
      </c>
    </row>
    <row r="50" spans="1:15" s="37" customFormat="1" ht="17.399999999999999">
      <c r="A50" s="92"/>
      <c r="B50" s="130"/>
      <c r="C50" s="130"/>
      <c r="D50" s="93">
        <f>H50/18</f>
        <v>2954855.611111111</v>
      </c>
      <c r="E50" s="130">
        <f t="shared" ref="E50" si="9">D50/D49-1</f>
        <v>0.30679448223230388</v>
      </c>
      <c r="F50" s="131">
        <f t="shared" ref="F50" si="10">D50/D38-1</f>
        <v>1.9052069319865796</v>
      </c>
      <c r="G50" s="132" t="s">
        <v>714</v>
      </c>
      <c r="H50" s="95">
        <f>'두산(증평)'!H50+'두산(김천)'!H50+'두산(익산)'!H50+'두산(김제)'!H50</f>
        <v>53187401</v>
      </c>
      <c r="I50" s="95">
        <f>'두산(증평)'!I50+'두산(김천)'!I50+'두산(익산)'!I50+'두산(김제)'!I50</f>
        <v>596122.51</v>
      </c>
      <c r="J50" s="133">
        <f t="shared" ref="J50" si="11">H50/I50</f>
        <v>89.222265738631478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2414521.5499999998</v>
      </c>
      <c r="E51" s="130">
        <f t="shared" ref="E51" si="12">D51/D50-1</f>
        <v>-0.18286310135740613</v>
      </c>
      <c r="F51" s="131">
        <f t="shared" ref="F51" si="13">D51/D39-1</f>
        <v>0.96083980366601751</v>
      </c>
      <c r="G51" s="132" t="s">
        <v>721</v>
      </c>
      <c r="H51" s="95">
        <f>'두산(증평)'!H51+'두산(김천)'!H51+'두산(익산)'!H51+'두산(김제)'!H51</f>
        <v>48290431</v>
      </c>
      <c r="I51" s="95">
        <f>'두산(증평)'!I51+'두산(김천)'!I51+'두산(익산)'!I51+'두산(김제)'!I51</f>
        <v>512749.81</v>
      </c>
      <c r="J51" s="133">
        <f t="shared" ref="J51" si="14">H51/I51</f>
        <v>94.1793250006275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2465130.0991582493</v>
      </c>
      <c r="B52" s="27">
        <f>A52/A49-1</f>
        <v>0.12272176023215287</v>
      </c>
      <c r="C52" s="27">
        <f>A52/A40-1</f>
        <v>0.88551439732340609</v>
      </c>
      <c r="D52" s="93">
        <f>H52/22</f>
        <v>2026013.1363636365</v>
      </c>
      <c r="E52" s="130">
        <f t="shared" ref="E52:E53" si="15">D52/D51-1</f>
        <v>-0.16090492695596914</v>
      </c>
      <c r="F52" s="131">
        <f t="shared" ref="F52:F53" si="16">D52/D40-1</f>
        <v>0.21046127714462615</v>
      </c>
      <c r="G52" s="132" t="s">
        <v>726</v>
      </c>
      <c r="H52" s="95">
        <f>'두산(증평)'!H52+'두산(김천)'!H52+'두산(익산)'!H52+'두산(김제)'!H52</f>
        <v>44572289</v>
      </c>
      <c r="I52" s="95">
        <f>'두산(증평)'!I52+'두산(김천)'!I52+'두산(익산)'!I52+'두산(김제)'!I52</f>
        <v>482513.72</v>
      </c>
      <c r="J52" s="133">
        <f t="shared" ref="J52" si="17">H52/I52</f>
        <v>92.375174326649201</v>
      </c>
      <c r="K52" s="32">
        <f>H52+H51+H50</f>
        <v>146050121</v>
      </c>
      <c r="L52" s="27">
        <f>K52/K49-1</f>
        <v>8.9336546708150388E-2</v>
      </c>
      <c r="M52" s="27">
        <f>K52/K40-1</f>
        <v>0.79534362129322234</v>
      </c>
      <c r="N52" s="32">
        <f>AVERAGE(J50:J52)</f>
        <v>91.925588355302736</v>
      </c>
      <c r="O52" s="58">
        <f>N52/N49-1</f>
        <v>-1.9792592346638216E-2</v>
      </c>
    </row>
    <row r="53" spans="1:15" s="37" customFormat="1" ht="17.399999999999999">
      <c r="A53" s="31"/>
      <c r="B53" s="27"/>
      <c r="C53" s="27"/>
      <c r="D53" s="93">
        <f>H53/21</f>
        <v>2530126.0952380951</v>
      </c>
      <c r="E53" s="130">
        <f t="shared" si="15"/>
        <v>0.24882018276508289</v>
      </c>
      <c r="F53" s="131">
        <f t="shared" si="16"/>
        <v>0.73419839833723688</v>
      </c>
      <c r="G53" s="132" t="s">
        <v>729</v>
      </c>
      <c r="H53" s="95">
        <f>'두산(증평)'!H53+'두산(김천)'!H53+'두산(익산)'!H53+'두산(김제)'!H53</f>
        <v>53132648</v>
      </c>
      <c r="I53" s="95">
        <f>'두산(증평)'!I53+'두산(김천)'!I53+'두산(익산)'!I53+'두산(김제)'!I53</f>
        <v>588268.62</v>
      </c>
      <c r="J53" s="133">
        <f>H53/I53</f>
        <v>90.320384588931503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2728944.3529411764</v>
      </c>
      <c r="E54" s="130">
        <f t="shared" ref="E54" si="18">D54/D53-1</f>
        <v>7.8580375135165692E-2</v>
      </c>
      <c r="F54" s="131">
        <f t="shared" ref="F54" si="19">D54/D42-1</f>
        <v>1.2689258719495524</v>
      </c>
      <c r="G54" s="132" t="s">
        <v>742</v>
      </c>
      <c r="H54" s="95">
        <f>'두산(증평)'!H54+'두산(김천)'!H54+'두산(익산)'!H54+'두산(김제)'!H54</f>
        <v>46392054</v>
      </c>
      <c r="I54" s="95">
        <f>'두산(증평)'!I54+'두산(김천)'!I54+'두산(익산)'!I54+'두산(김제)'!I54</f>
        <v>487943.05</v>
      </c>
      <c r="J54" s="133">
        <f>H54/I54</f>
        <v>95.076779964383135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2492278.6732026138</v>
      </c>
      <c r="B55" s="27">
        <f>A55/A52-1</f>
        <v>1.1013039049596163E-2</v>
      </c>
      <c r="C55" s="27">
        <f>A55/A43-1</f>
        <v>0.72545582349273841</v>
      </c>
      <c r="D55" s="93">
        <f>H55/21</f>
        <v>2217765.5714285714</v>
      </c>
      <c r="E55" s="130">
        <f t="shared" ref="E55" si="20">D55/D54-1</f>
        <v>-0.18731740753953874</v>
      </c>
      <c r="F55" s="131">
        <f t="shared" ref="F55" si="21">D55/D43-1</f>
        <v>0.32677555238916733</v>
      </c>
      <c r="G55" s="132" t="s">
        <v>749</v>
      </c>
      <c r="H55" s="95">
        <f>'두산(증평)'!H55+'두산(김천)'!H55+'두산(익산)'!H55+'두산(김제)'!H55</f>
        <v>46573077</v>
      </c>
      <c r="I55" s="95">
        <f>'두산(증평)'!I55+'두산(김천)'!I55+'두산(익산)'!I55+'두산(김제)'!I55</f>
        <v>490452.73</v>
      </c>
      <c r="J55" s="133">
        <f>H55/I55</f>
        <v>94.959359284227048</v>
      </c>
      <c r="K55" s="32">
        <f>H55+H54+H53</f>
        <v>146097779</v>
      </c>
      <c r="L55" s="27">
        <f>K55/K52-1</f>
        <v>3.2631263619431472E-4</v>
      </c>
      <c r="M55" s="27">
        <f>K55/K43-1</f>
        <v>0.7445108120895314</v>
      </c>
      <c r="N55" s="32">
        <f>AVERAGE(J53:J55)</f>
        <v>93.452174612513886</v>
      </c>
      <c r="O55" s="58">
        <f>N55/N52-1</f>
        <v>1.6606760799949605E-2</v>
      </c>
    </row>
    <row r="56" spans="1:15" s="124" customFormat="1" ht="17.399999999999999">
      <c r="A56" s="94"/>
      <c r="B56" s="45"/>
      <c r="C56" s="45"/>
      <c r="D56" s="98">
        <f>H56/22</f>
        <v>2162414.4545454546</v>
      </c>
      <c r="E56" s="118">
        <f t="shared" ref="E56" si="22">D56/D55-1</f>
        <v>-2.4958055800037737E-2</v>
      </c>
      <c r="F56" s="158">
        <f t="shared" ref="F56" si="23">D56/D44-1</f>
        <v>0.35592329631081632</v>
      </c>
      <c r="G56" s="122" t="s">
        <v>752</v>
      </c>
      <c r="H56" s="96">
        <f>'두산(증평)'!H56+'두산(김천)'!H56+'두산(익산)'!H56+'두산(김제)'!H56</f>
        <v>47573118</v>
      </c>
      <c r="I56" s="96">
        <f>'두산(증평)'!I56+'두산(김천)'!I56+'두산(익산)'!I56+'두산(김제)'!I56</f>
        <v>506566.94999999995</v>
      </c>
      <c r="J56" s="125">
        <f>H56/I56</f>
        <v>93.912794745097372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2919445.5</v>
      </c>
      <c r="E57" s="118">
        <f t="shared" ref="E57" si="24">D57/D56-1</f>
        <v>0.35008600865724215</v>
      </c>
      <c r="F57" s="158">
        <f t="shared" ref="F57" si="25">D57/D45-1</f>
        <v>0.13083736206102481</v>
      </c>
      <c r="G57" s="122" t="s">
        <v>756</v>
      </c>
      <c r="H57" s="96">
        <f>'두산(증평)'!H57+'두산(김천)'!H57+'두산(익산)'!H57+'두산(김제)'!H57</f>
        <v>52550019</v>
      </c>
      <c r="I57" s="96">
        <f>'두산(증평)'!I57+'두산(김천)'!I57+'두산(익산)'!I57+'두산(김제)'!I57</f>
        <v>509624.13999999996</v>
      </c>
      <c r="J57" s="125">
        <f>H57/I57</f>
        <v>103.11524685624194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2540929.9772727275</v>
      </c>
      <c r="B58" s="27">
        <f>A58/A55-1</f>
        <v>1.9520812256358155E-2</v>
      </c>
      <c r="C58" s="27">
        <f>A58/A46-1</f>
        <v>0.2146799530876411</v>
      </c>
      <c r="K58" s="32">
        <f>H58+H57+H56</f>
        <v>100123137</v>
      </c>
      <c r="L58" s="27">
        <f>K58/K55-1</f>
        <v>-0.31468405827031776</v>
      </c>
      <c r="M58" s="27">
        <f>K58/K46-1</f>
        <v>-0.20914775220285375</v>
      </c>
      <c r="N58" s="32">
        <f>AVERAGE(J56:J58)</f>
        <v>98.514020800669655</v>
      </c>
      <c r="O58" s="58">
        <f>N58/N55-1</f>
        <v>5.41650979139221E-2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Q58"/>
  <sheetViews>
    <sheetView topLeftCell="A42" zoomScale="115" zoomScaleNormal="115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586</v>
      </c>
      <c r="G1" s="19"/>
      <c r="H1" s="19"/>
      <c r="I1" s="19"/>
      <c r="J1" s="20"/>
      <c r="P1" s="18" t="s">
        <v>586</v>
      </c>
    </row>
    <row r="2" spans="1:17" ht="15" customHeight="1">
      <c r="G2" s="21"/>
      <c r="H2" s="21"/>
      <c r="I2" s="21"/>
      <c r="J2" s="22"/>
      <c r="P2" s="23">
        <v>741021</v>
      </c>
      <c r="Q2" s="18" t="s">
        <v>589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608744.75</v>
      </c>
      <c r="E5" s="27"/>
      <c r="F5" s="26"/>
      <c r="G5" s="28" t="s">
        <v>7</v>
      </c>
      <c r="H5" s="29">
        <v>12174895</v>
      </c>
      <c r="I5" s="29">
        <v>184252</v>
      </c>
      <c r="J5" s="30">
        <f>H5/I5</f>
        <v>66.077410285912777</v>
      </c>
    </row>
    <row r="6" spans="1:17" ht="15" hidden="1" customHeight="1">
      <c r="D6" s="26">
        <f>H6/18</f>
        <v>835815.11111111112</v>
      </c>
      <c r="E6" s="27">
        <f t="shared" ref="E6:E46" si="0">D6/D5-1</f>
        <v>0.37301407710064205</v>
      </c>
      <c r="F6" s="26"/>
      <c r="G6" s="28" t="s">
        <v>3</v>
      </c>
      <c r="H6" s="29">
        <v>15044672</v>
      </c>
      <c r="I6" s="29">
        <v>173663</v>
      </c>
      <c r="J6" s="30">
        <f t="shared" ref="J6:J49" si="1">H6/I6</f>
        <v>86.63141832169201</v>
      </c>
    </row>
    <row r="7" spans="1:17" ht="15" hidden="1" customHeight="1">
      <c r="A7" s="31">
        <f>AVERAGE(D5:D7)</f>
        <v>717614.63552188547</v>
      </c>
      <c r="B7" s="31"/>
      <c r="C7" s="31"/>
      <c r="D7" s="26">
        <f>H7/22</f>
        <v>708284.04545454541</v>
      </c>
      <c r="E7" s="27">
        <f t="shared" si="0"/>
        <v>-0.15258286666656362</v>
      </c>
      <c r="F7" s="26"/>
      <c r="G7" s="28" t="s">
        <v>6</v>
      </c>
      <c r="H7" s="29">
        <v>15582249</v>
      </c>
      <c r="I7" s="29">
        <v>221099</v>
      </c>
      <c r="J7" s="30">
        <f t="shared" si="1"/>
        <v>70.476343176586056</v>
      </c>
      <c r="K7" s="32">
        <f>H7+H6+H5</f>
        <v>42801816</v>
      </c>
      <c r="L7" s="32"/>
      <c r="M7" s="32"/>
      <c r="N7" s="32">
        <f>AVERAGE(J5:J7)</f>
        <v>74.395057261396957</v>
      </c>
      <c r="O7" s="32"/>
    </row>
    <row r="8" spans="1:17" ht="15" hidden="1" customHeight="1">
      <c r="D8" s="26">
        <f>H8/21</f>
        <v>712302.28571428568</v>
      </c>
      <c r="E8" s="27">
        <f t="shared" si="0"/>
        <v>5.6732045364109585E-3</v>
      </c>
      <c r="F8" s="26"/>
      <c r="G8" s="28" t="s">
        <v>2</v>
      </c>
      <c r="H8" s="29">
        <v>14958348</v>
      </c>
      <c r="I8" s="29">
        <v>192341</v>
      </c>
      <c r="J8" s="30">
        <f t="shared" si="1"/>
        <v>77.769939846418595</v>
      </c>
    </row>
    <row r="9" spans="1:17" ht="15" hidden="1" customHeight="1">
      <c r="D9" s="26">
        <f>H9/21</f>
        <v>816812.28571428568</v>
      </c>
      <c r="E9" s="27">
        <f t="shared" si="0"/>
        <v>0.14672141602802657</v>
      </c>
      <c r="F9" s="26"/>
      <c r="G9" s="28" t="s">
        <v>5</v>
      </c>
      <c r="H9" s="29">
        <v>17153058</v>
      </c>
      <c r="I9" s="29">
        <v>208386</v>
      </c>
      <c r="J9" s="30">
        <f t="shared" si="1"/>
        <v>82.313869453802084</v>
      </c>
    </row>
    <row r="10" spans="1:17" ht="15" hidden="1" customHeight="1">
      <c r="A10" s="31">
        <f>AVERAGE(D8:D10)</f>
        <v>820408.36507936509</v>
      </c>
      <c r="B10" s="27">
        <f>A10/A7-1</f>
        <v>0.14324363588644329</v>
      </c>
      <c r="C10" s="27"/>
      <c r="D10" s="26">
        <f>H10/21</f>
        <v>932110.52380952379</v>
      </c>
      <c r="E10" s="27">
        <f t="shared" si="0"/>
        <v>0.14115634658263265</v>
      </c>
      <c r="F10" s="26"/>
      <c r="G10" s="28" t="s">
        <v>0</v>
      </c>
      <c r="H10" s="29">
        <v>19574321</v>
      </c>
      <c r="I10" s="29">
        <v>253961</v>
      </c>
      <c r="J10" s="30">
        <f t="shared" si="1"/>
        <v>77.076090423332715</v>
      </c>
      <c r="K10" s="32">
        <f>H10+H9+H8</f>
        <v>51685727</v>
      </c>
      <c r="L10" s="27">
        <f>K10/K7-1</f>
        <v>0.20755920730092381</v>
      </c>
      <c r="M10" s="32"/>
      <c r="N10" s="32">
        <f>AVERAGE(J8:J10)</f>
        <v>79.053299907851127</v>
      </c>
      <c r="O10" s="58">
        <f>N10/N7-1</f>
        <v>6.2614948061493036E-2</v>
      </c>
    </row>
    <row r="11" spans="1:17" ht="15" hidden="1" customHeight="1">
      <c r="D11" s="26">
        <f>H11/21</f>
        <v>931909.57142857148</v>
      </c>
      <c r="E11" s="27">
        <f t="shared" si="0"/>
        <v>-2.1558857648229512E-4</v>
      </c>
      <c r="F11" s="26"/>
      <c r="G11" s="28" t="s">
        <v>10</v>
      </c>
      <c r="H11" s="29">
        <v>19570101</v>
      </c>
      <c r="I11" s="29">
        <v>214562.3</v>
      </c>
      <c r="J11" s="30">
        <f t="shared" si="1"/>
        <v>91.20941097294353</v>
      </c>
    </row>
    <row r="12" spans="1:17" ht="15" hidden="1" customHeight="1">
      <c r="D12" s="26">
        <f>H12/22</f>
        <v>986340.27272727271</v>
      </c>
      <c r="E12" s="27">
        <f t="shared" si="0"/>
        <v>5.8407707107527296E-2</v>
      </c>
      <c r="F12" s="26"/>
      <c r="G12" s="28" t="s">
        <v>4</v>
      </c>
      <c r="H12" s="29">
        <v>21699486</v>
      </c>
      <c r="I12" s="29">
        <v>256425.8</v>
      </c>
      <c r="J12" s="30">
        <f t="shared" si="1"/>
        <v>84.62286556188964</v>
      </c>
    </row>
    <row r="13" spans="1:17" ht="15" hidden="1" customHeight="1">
      <c r="A13" s="31">
        <f>AVERAGE(D11:D13)</f>
        <v>938765.8147186148</v>
      </c>
      <c r="B13" s="27">
        <f>A13/A10-1</f>
        <v>0.14426650760417337</v>
      </c>
      <c r="C13" s="27"/>
      <c r="D13" s="26">
        <f>H13/20</f>
        <v>898047.6</v>
      </c>
      <c r="E13" s="27">
        <f t="shared" si="0"/>
        <v>-8.9515429075140318E-2</v>
      </c>
      <c r="F13" s="26"/>
      <c r="G13" s="28" t="s">
        <v>8</v>
      </c>
      <c r="H13" s="29">
        <v>17960952</v>
      </c>
      <c r="I13" s="29">
        <v>185286</v>
      </c>
      <c r="J13" s="30">
        <f t="shared" si="1"/>
        <v>96.936368640911894</v>
      </c>
      <c r="K13" s="32">
        <f>H13+H12+H11</f>
        <v>59230539</v>
      </c>
      <c r="L13" s="27">
        <f>K13/K10-1</f>
        <v>0.1459747678503196</v>
      </c>
      <c r="M13" s="32"/>
      <c r="N13" s="32">
        <f>AVERAGE(J11:J13)</f>
        <v>90.922881725248359</v>
      </c>
      <c r="O13" s="58">
        <f>N13/N10-1</f>
        <v>0.15014656986151209</v>
      </c>
    </row>
    <row r="14" spans="1:17" ht="15" hidden="1" customHeight="1">
      <c r="D14" s="26">
        <f>H14/20</f>
        <v>621054.69999999995</v>
      </c>
      <c r="E14" s="27">
        <f t="shared" si="0"/>
        <v>-0.30843899588395984</v>
      </c>
      <c r="F14" s="26"/>
      <c r="G14" s="28" t="s">
        <v>11</v>
      </c>
      <c r="H14" s="29">
        <v>12421094</v>
      </c>
      <c r="I14" s="29">
        <v>120467</v>
      </c>
      <c r="J14" s="30">
        <f t="shared" si="1"/>
        <v>103.10785526326711</v>
      </c>
    </row>
    <row r="15" spans="1:17" ht="15" hidden="1" customHeight="1">
      <c r="A15" s="31"/>
      <c r="B15" s="31"/>
      <c r="C15" s="31"/>
      <c r="D15" s="26">
        <f>H15/22</f>
        <v>528380.86363636365</v>
      </c>
      <c r="E15" s="27">
        <f t="shared" si="0"/>
        <v>-0.14922008699658229</v>
      </c>
      <c r="F15" s="26"/>
      <c r="G15" s="28" t="s">
        <v>9</v>
      </c>
      <c r="H15" s="29">
        <v>11624379</v>
      </c>
      <c r="I15" s="29">
        <v>147274.4</v>
      </c>
      <c r="J15" s="30">
        <f t="shared" si="1"/>
        <v>78.930072028811523</v>
      </c>
    </row>
    <row r="16" spans="1:17" ht="15" hidden="1" customHeight="1">
      <c r="A16" s="31">
        <f>AVERAGE(D14:D16)</f>
        <v>607334.26363636355</v>
      </c>
      <c r="B16" s="27">
        <f>A16/A13-1</f>
        <v>-0.35305029847256886</v>
      </c>
      <c r="C16" s="27"/>
      <c r="D16" s="26">
        <f>H16/22</f>
        <v>672567.22727272729</v>
      </c>
      <c r="E16" s="27">
        <f t="shared" si="0"/>
        <v>0.27288339445917931</v>
      </c>
      <c r="F16" s="26"/>
      <c r="G16" s="28" t="s">
        <v>13</v>
      </c>
      <c r="H16" s="29">
        <v>14796479</v>
      </c>
      <c r="I16" s="29">
        <v>159683.6</v>
      </c>
      <c r="J16" s="30">
        <f t="shared" si="1"/>
        <v>92.661231334964896</v>
      </c>
      <c r="K16" s="32">
        <f>H16+H15+H14</f>
        <v>38841952</v>
      </c>
      <c r="L16" s="27">
        <f>K16/K13-1</f>
        <v>-0.34422423540667091</v>
      </c>
      <c r="M16" s="32"/>
      <c r="N16" s="32">
        <f>AVERAGE(J14:J16)</f>
        <v>91.56638620901451</v>
      </c>
      <c r="O16" s="58">
        <f>N16/N13-1</f>
        <v>7.0774756756026846E-3</v>
      </c>
    </row>
    <row r="17" spans="1:15" ht="15" hidden="1" customHeight="1">
      <c r="D17" s="26">
        <f>H17/20</f>
        <v>554906.55000000005</v>
      </c>
      <c r="E17" s="27">
        <f t="shared" si="0"/>
        <v>-0.17494262655324955</v>
      </c>
      <c r="F17" s="33">
        <f t="shared" ref="F17:F46" si="2">D17/D5-1</f>
        <v>-8.8441337687101163E-2</v>
      </c>
      <c r="G17" s="39" t="s">
        <v>162</v>
      </c>
      <c r="H17" s="29">
        <v>11098131</v>
      </c>
      <c r="I17" s="29">
        <v>123133.07</v>
      </c>
      <c r="J17" s="30">
        <f t="shared" si="1"/>
        <v>90.131197086209255</v>
      </c>
    </row>
    <row r="18" spans="1:15" hidden="1">
      <c r="D18" s="26">
        <f>H18/20</f>
        <v>288857.2</v>
      </c>
      <c r="E18" s="27">
        <f t="shared" si="0"/>
        <v>-0.47944892703104691</v>
      </c>
      <c r="F18" s="33">
        <f t="shared" si="2"/>
        <v>-0.65440060108987419</v>
      </c>
      <c r="G18" s="39" t="s">
        <v>163</v>
      </c>
      <c r="H18" s="29">
        <v>5777144</v>
      </c>
      <c r="I18" s="29">
        <v>79600.320000000007</v>
      </c>
      <c r="J18" s="30">
        <f t="shared" si="1"/>
        <v>72.576894163239544</v>
      </c>
    </row>
    <row r="19" spans="1:15" ht="17.399999999999999" hidden="1">
      <c r="A19" s="31">
        <f>AVERAGE(D17:D19)</f>
        <v>446413.76515151514</v>
      </c>
      <c r="B19" s="27">
        <f>A19/A16-1</f>
        <v>-0.26496199559259226</v>
      </c>
      <c r="C19" s="27">
        <f>A19/A7-1</f>
        <v>-0.3779199265816805</v>
      </c>
      <c r="D19" s="26">
        <f>H19/22</f>
        <v>495477.54545454547</v>
      </c>
      <c r="E19" s="27">
        <f t="shared" si="0"/>
        <v>0.71530273593507609</v>
      </c>
      <c r="F19" s="33">
        <f t="shared" si="2"/>
        <v>-0.3004536123123176</v>
      </c>
      <c r="G19" s="39" t="s">
        <v>158</v>
      </c>
      <c r="H19" s="29">
        <v>10900506</v>
      </c>
      <c r="I19" s="29">
        <v>127218.88</v>
      </c>
      <c r="J19" s="30">
        <f t="shared" si="1"/>
        <v>85.683084146000965</v>
      </c>
      <c r="K19" s="32">
        <f>H19+H18+H17</f>
        <v>27775781</v>
      </c>
      <c r="L19" s="27">
        <f>K19/K16-1</f>
        <v>-0.28490254557752404</v>
      </c>
      <c r="M19" s="27">
        <f>K19/K7-1</f>
        <v>-0.35106068863994</v>
      </c>
      <c r="N19" s="32">
        <f>AVERAGE(J17:J19)</f>
        <v>82.797058465149917</v>
      </c>
      <c r="O19" s="58">
        <f>N19/N16-1</f>
        <v>-9.5770163123476748E-2</v>
      </c>
    </row>
    <row r="20" spans="1:15" hidden="1">
      <c r="D20" s="26">
        <f>H20/20</f>
        <v>735703.75</v>
      </c>
      <c r="E20" s="27">
        <f t="shared" si="0"/>
        <v>0.48483772221216137</v>
      </c>
      <c r="F20" s="33">
        <f t="shared" si="2"/>
        <v>3.2853276979516677E-2</v>
      </c>
      <c r="G20" s="39" t="s">
        <v>154</v>
      </c>
      <c r="H20" s="29">
        <v>14714075</v>
      </c>
      <c r="I20" s="29">
        <v>148593.9</v>
      </c>
      <c r="J20" s="30">
        <f t="shared" si="1"/>
        <v>99.022066181720788</v>
      </c>
    </row>
    <row r="21" spans="1:15" hidden="1">
      <c r="D21" s="26">
        <f>H21/21</f>
        <v>653024.52380952379</v>
      </c>
      <c r="E21" s="27">
        <f t="shared" si="0"/>
        <v>-0.11238114008590583</v>
      </c>
      <c r="F21" s="33">
        <f t="shared" si="2"/>
        <v>-0.20052068849764282</v>
      </c>
      <c r="G21" s="39" t="s">
        <v>155</v>
      </c>
      <c r="H21" s="29">
        <v>13713515</v>
      </c>
      <c r="I21" s="29">
        <v>142808.16</v>
      </c>
      <c r="J21" s="30">
        <f t="shared" si="1"/>
        <v>96.027530919801777</v>
      </c>
    </row>
    <row r="22" spans="1:15" ht="17.399999999999999" hidden="1">
      <c r="A22" s="31">
        <f>AVERAGE(D20:D22)</f>
        <v>648397.25</v>
      </c>
      <c r="B22" s="27">
        <f>A22/A19-1</f>
        <v>0.45245801231046401</v>
      </c>
      <c r="C22" s="27">
        <f>A22/A10-1</f>
        <v>-0.20966523794857328</v>
      </c>
      <c r="D22" s="26">
        <f>H22/21</f>
        <v>556463.47619047621</v>
      </c>
      <c r="E22" s="27">
        <f t="shared" si="0"/>
        <v>-0.14786741400727665</v>
      </c>
      <c r="F22" s="33">
        <f t="shared" si="2"/>
        <v>-0.40300698042092997</v>
      </c>
      <c r="G22" s="39" t="s">
        <v>156</v>
      </c>
      <c r="H22" s="29">
        <v>11685733</v>
      </c>
      <c r="I22" s="29">
        <v>129568.8</v>
      </c>
      <c r="J22" s="30">
        <f t="shared" si="1"/>
        <v>90.189405165441059</v>
      </c>
      <c r="K22" s="32">
        <f>H22+H21+H20</f>
        <v>40113323</v>
      </c>
      <c r="L22" s="27">
        <f>K22/K19-1</f>
        <v>0.44418344168252188</v>
      </c>
      <c r="M22" s="27">
        <f>K22/K10-1</f>
        <v>-0.22389941424254323</v>
      </c>
      <c r="N22" s="32">
        <f>AVERAGE(J20:J22)</f>
        <v>95.079667422321222</v>
      </c>
      <c r="O22" s="58">
        <f>N22/N19-1</f>
        <v>0.1483459579948867</v>
      </c>
    </row>
    <row r="23" spans="1:15" hidden="1">
      <c r="A23" s="31"/>
      <c r="B23" s="27"/>
      <c r="C23" s="27"/>
      <c r="D23" s="26">
        <f>H23/21</f>
        <v>760673.85714285716</v>
      </c>
      <c r="E23" s="27">
        <f t="shared" si="0"/>
        <v>0.36697894774765083</v>
      </c>
      <c r="F23" s="33">
        <f t="shared" si="2"/>
        <v>-0.18374713549000077</v>
      </c>
      <c r="G23" s="39" t="s">
        <v>168</v>
      </c>
      <c r="H23" s="29">
        <v>15974151</v>
      </c>
      <c r="I23" s="29">
        <v>188623.7</v>
      </c>
      <c r="J23" s="30">
        <f t="shared" si="1"/>
        <v>84.687931580177889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788231.04545454541</v>
      </c>
      <c r="E24" s="27">
        <f t="shared" si="0"/>
        <v>3.6227337186524267E-2</v>
      </c>
      <c r="F24" s="33">
        <f t="shared" si="2"/>
        <v>-0.20085282204380328</v>
      </c>
      <c r="G24" s="39" t="s">
        <v>176</v>
      </c>
      <c r="H24" s="29">
        <v>17341083</v>
      </c>
      <c r="I24" s="29">
        <v>171491.7</v>
      </c>
      <c r="J24" s="30">
        <f t="shared" si="1"/>
        <v>101.11908039864319</v>
      </c>
      <c r="K24" s="32"/>
      <c r="L24" s="27"/>
      <c r="M24" s="27"/>
      <c r="N24" s="27"/>
    </row>
    <row r="25" spans="1:15" ht="17.399999999999999" hidden="1">
      <c r="A25" s="31">
        <f>AVERAGE(D23:D25)</f>
        <v>756282.00262018677</v>
      </c>
      <c r="B25" s="27">
        <f>A25/A22-1</f>
        <v>0.16638681397890998</v>
      </c>
      <c r="C25" s="27">
        <f>A25/A13-1</f>
        <v>-0.194386937868126</v>
      </c>
      <c r="D25" s="26">
        <f>H25/19</f>
        <v>719941.10526315786</v>
      </c>
      <c r="E25" s="27">
        <f t="shared" si="0"/>
        <v>-8.6636958269015074E-2</v>
      </c>
      <c r="F25" s="33">
        <f t="shared" si="2"/>
        <v>-0.19832634120601411</v>
      </c>
      <c r="G25" s="39" t="s">
        <v>190</v>
      </c>
      <c r="H25" s="29">
        <v>13678881</v>
      </c>
      <c r="I25" s="29">
        <v>156002.57</v>
      </c>
      <c r="J25" s="30">
        <f t="shared" si="1"/>
        <v>87.683690082797995</v>
      </c>
      <c r="K25" s="32">
        <f>H25+H24+H23</f>
        <v>46994115</v>
      </c>
      <c r="L25" s="27">
        <f>K25/K22-1</f>
        <v>0.17153383178950299</v>
      </c>
      <c r="M25" s="27">
        <f>K25/K13-1</f>
        <v>-0.20658977964053304</v>
      </c>
      <c r="N25" s="32">
        <f>AVERAGE(J23:J25)</f>
        <v>91.163567353873034</v>
      </c>
      <c r="O25" s="58">
        <f>N25/N22-1</f>
        <v>-4.1187565907796042E-2</v>
      </c>
    </row>
    <row r="26" spans="1:15" ht="17.399999999999999" hidden="1">
      <c r="D26" s="26">
        <f>H26/19</f>
        <v>792430.05263157899</v>
      </c>
      <c r="E26" s="27">
        <f t="shared" si="0"/>
        <v>0.10068732961416949</v>
      </c>
      <c r="F26" s="33">
        <f t="shared" si="2"/>
        <v>0.27594244537812695</v>
      </c>
      <c r="G26" s="39" t="s">
        <v>202</v>
      </c>
      <c r="H26" s="29">
        <v>15056171</v>
      </c>
      <c r="I26" s="29">
        <v>179728.95</v>
      </c>
      <c r="J26" s="30">
        <f t="shared" si="1"/>
        <v>83.771540422397166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702365.36363636365</v>
      </c>
      <c r="E27" s="27">
        <f t="shared" si="0"/>
        <v>-0.11365632675858239</v>
      </c>
      <c r="F27" s="33">
        <f t="shared" si="2"/>
        <v>0.32927857909656932</v>
      </c>
      <c r="G27" s="39" t="s">
        <v>203</v>
      </c>
      <c r="H27" s="29">
        <v>15452038</v>
      </c>
      <c r="I27" s="29">
        <v>179496.5</v>
      </c>
      <c r="J27" s="30">
        <f t="shared" si="1"/>
        <v>86.085455705264451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740843.57735247212</v>
      </c>
      <c r="B28" s="27">
        <f>A28/A25-1</f>
        <v>-2.0413582782913275E-2</v>
      </c>
      <c r="C28" s="27">
        <f>A28/A16-1</f>
        <v>0.21982839057479264</v>
      </c>
      <c r="D28" s="26">
        <f>H28/19</f>
        <v>727735.31578947371</v>
      </c>
      <c r="E28" s="27">
        <f t="shared" si="0"/>
        <v>3.6120733547796213E-2</v>
      </c>
      <c r="F28" s="33">
        <f t="shared" si="2"/>
        <v>8.2026132525746309E-2</v>
      </c>
      <c r="G28" s="39" t="s">
        <v>208</v>
      </c>
      <c r="H28" s="29">
        <v>13826971</v>
      </c>
      <c r="I28" s="29">
        <v>186680.01</v>
      </c>
      <c r="J28" s="30">
        <f t="shared" si="1"/>
        <v>74.067764406055048</v>
      </c>
      <c r="K28" s="32">
        <f>H28+H27+H26</f>
        <v>44335180</v>
      </c>
      <c r="L28" s="27">
        <f>K28/K25-1</f>
        <v>-5.6580169665925162E-2</v>
      </c>
      <c r="M28" s="27">
        <f>K28/K16-1</f>
        <v>0.14142512714088107</v>
      </c>
      <c r="N28" s="32">
        <f>AVERAGE(J26:J28)</f>
        <v>81.308253511238888</v>
      </c>
      <c r="O28" s="58">
        <f>N28/N25-1</f>
        <v>-0.10810583798655449</v>
      </c>
    </row>
    <row r="29" spans="1:15" hidden="1">
      <c r="D29" s="26">
        <f>H29/22</f>
        <v>617347.54545454541</v>
      </c>
      <c r="E29" s="27">
        <f t="shared" si="0"/>
        <v>-0.15168670248629568</v>
      </c>
      <c r="F29" s="33">
        <f t="shared" si="2"/>
        <v>0.11252524493456662</v>
      </c>
      <c r="G29" s="39" t="s">
        <v>215</v>
      </c>
      <c r="H29" s="29">
        <v>13581646</v>
      </c>
      <c r="I29" s="29">
        <v>157350.70000000001</v>
      </c>
      <c r="J29" s="30">
        <f t="shared" si="1"/>
        <v>86.314493675592161</v>
      </c>
    </row>
    <row r="30" spans="1:15" hidden="1">
      <c r="D30" s="26">
        <f>H30/19</f>
        <v>523755.42105263157</v>
      </c>
      <c r="E30" s="27">
        <f t="shared" si="0"/>
        <v>-0.15160362277459627</v>
      </c>
      <c r="F30" s="33">
        <f t="shared" si="2"/>
        <v>0.81319842833286327</v>
      </c>
      <c r="G30" s="39" t="s">
        <v>210</v>
      </c>
      <c r="H30" s="29">
        <v>9951353</v>
      </c>
      <c r="I30" s="29">
        <v>112009.78</v>
      </c>
      <c r="J30" s="30">
        <f t="shared" si="1"/>
        <v>88.843608120648042</v>
      </c>
    </row>
    <row r="31" spans="1:15" ht="17.399999999999999" hidden="1">
      <c r="A31" s="31">
        <f>AVERAGE(D29:D31)</f>
        <v>575732.80550239224</v>
      </c>
      <c r="B31" s="27">
        <f>A31/A28-1</f>
        <v>-0.22286860127765529</v>
      </c>
      <c r="C31" s="27">
        <f>A31/A19-1</f>
        <v>0.28968425807162457</v>
      </c>
      <c r="D31" s="26">
        <f>H31/20</f>
        <v>586095.44999999995</v>
      </c>
      <c r="E31" s="27">
        <f t="shared" si="0"/>
        <v>0.11902507628862113</v>
      </c>
      <c r="F31" s="33">
        <f t="shared" si="2"/>
        <v>0.18289003281132077</v>
      </c>
      <c r="G31" s="39" t="s">
        <v>211</v>
      </c>
      <c r="H31" s="29">
        <v>11721909</v>
      </c>
      <c r="I31" s="29">
        <v>153309.15</v>
      </c>
      <c r="J31" s="30">
        <f t="shared" si="1"/>
        <v>76.459291568702852</v>
      </c>
      <c r="K31" s="32">
        <f>H31+H30+H29</f>
        <v>35254908</v>
      </c>
      <c r="L31" s="27">
        <f>K31/K28-1</f>
        <v>-0.2048096342453104</v>
      </c>
      <c r="M31" s="27">
        <f>K31/K19-1</f>
        <v>0.2692679280557404</v>
      </c>
      <c r="N31" s="32">
        <f>AVERAGE(J29:J31)</f>
        <v>83.872464454981014</v>
      </c>
      <c r="O31" s="58">
        <f>N31/N28-1</f>
        <v>3.1536908407308051E-2</v>
      </c>
    </row>
    <row r="32" spans="1:15" ht="17.399999999999999" hidden="1">
      <c r="D32" s="26">
        <f>H32/21</f>
        <v>527690.23809523811</v>
      </c>
      <c r="E32" s="27">
        <f t="shared" si="0"/>
        <v>-9.9651365498165667E-2</v>
      </c>
      <c r="F32" s="33">
        <f t="shared" si="2"/>
        <v>-0.28274086125667008</v>
      </c>
      <c r="G32" s="39" t="s">
        <v>222</v>
      </c>
      <c r="H32" s="29">
        <v>11081495</v>
      </c>
      <c r="I32" s="29">
        <v>179360.66</v>
      </c>
      <c r="J32" s="30">
        <f t="shared" si="1"/>
        <v>61.783308558298124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551130</v>
      </c>
      <c r="E33" s="27">
        <f t="shared" si="0"/>
        <v>4.4419548084441596E-2</v>
      </c>
      <c r="F33" s="33">
        <f t="shared" si="2"/>
        <v>-0.15603475841168368</v>
      </c>
      <c r="G33" s="39" t="s">
        <v>223</v>
      </c>
      <c r="H33" s="29">
        <v>11573730</v>
      </c>
      <c r="I33" s="29">
        <v>177309.9</v>
      </c>
      <c r="J33" s="30">
        <f t="shared" si="1"/>
        <v>65.27402023237282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532154.83375104424</v>
      </c>
      <c r="B34" s="27">
        <f>A34/A31-1</f>
        <v>-7.5691312593037408E-2</v>
      </c>
      <c r="C34" s="27">
        <f>A34/A22-1</f>
        <v>-0.17927654111573699</v>
      </c>
      <c r="D34" s="26">
        <f>H34/19</f>
        <v>517644.26315789472</v>
      </c>
      <c r="E34" s="27">
        <f t="shared" si="0"/>
        <v>-6.0758327149865288E-2</v>
      </c>
      <c r="F34" s="33">
        <f t="shared" si="2"/>
        <v>-6.9760576737823099E-2</v>
      </c>
      <c r="G34" s="39" t="s">
        <v>220</v>
      </c>
      <c r="H34" s="29">
        <v>9835241</v>
      </c>
      <c r="I34" s="29">
        <v>137161.5</v>
      </c>
      <c r="J34" s="30">
        <f t="shared" si="1"/>
        <v>71.70555148492835</v>
      </c>
      <c r="K34" s="32">
        <f>H34+H33+H32</f>
        <v>32490466</v>
      </c>
      <c r="L34" s="27">
        <f>K34/K31-1</f>
        <v>-7.8412968770192215E-2</v>
      </c>
      <c r="M34" s="27">
        <f>K34/K22-1</f>
        <v>-0.19003304712501634</v>
      </c>
      <c r="N34" s="32">
        <f>AVERAGE(J32:J34)</f>
        <v>66.254293425199762</v>
      </c>
      <c r="O34" s="58">
        <f>N34/N31-1</f>
        <v>-0.21005905983885687</v>
      </c>
      <c r="P34" s="58"/>
    </row>
    <row r="35" spans="1:16" ht="17.399999999999999" hidden="1">
      <c r="D35" s="26">
        <f>H35/23</f>
        <v>762113.52173913049</v>
      </c>
      <c r="E35" s="27">
        <f t="shared" si="0"/>
        <v>0.47227270923442344</v>
      </c>
      <c r="F35" s="33">
        <f t="shared" si="2"/>
        <v>1.8926174243463212E-3</v>
      </c>
      <c r="G35" s="39" t="s">
        <v>226</v>
      </c>
      <c r="H35" s="68">
        <v>17528611</v>
      </c>
      <c r="I35" s="68">
        <v>218487.4</v>
      </c>
      <c r="J35" s="30">
        <f t="shared" si="1"/>
        <v>80.227102340913021</v>
      </c>
      <c r="P35" s="16"/>
    </row>
    <row r="36" spans="1:16" ht="17.399999999999999" hidden="1">
      <c r="D36" s="26">
        <f>H36/21</f>
        <v>544925.23809523811</v>
      </c>
      <c r="E36" s="27">
        <f t="shared" si="0"/>
        <v>-0.28498153811557148</v>
      </c>
      <c r="F36" s="33">
        <f t="shared" si="2"/>
        <v>-0.30867321042778939</v>
      </c>
      <c r="G36" s="39" t="s">
        <v>228</v>
      </c>
      <c r="H36" s="68">
        <v>11443430</v>
      </c>
      <c r="I36" s="68">
        <v>157849.56</v>
      </c>
      <c r="J36" s="30">
        <f t="shared" si="1"/>
        <v>72.495799164723678</v>
      </c>
      <c r="P36" s="16"/>
    </row>
    <row r="37" spans="1:16" ht="17.399999999999999" hidden="1">
      <c r="A37" s="31">
        <f>AVERAGE(D35:D37)</f>
        <v>653019.69772256736</v>
      </c>
      <c r="B37" s="27">
        <f>A37/A34-1</f>
        <v>0.22712349170930746</v>
      </c>
      <c r="C37" s="27">
        <f>A37/A25-1</f>
        <v>-0.13653941855003904</v>
      </c>
      <c r="D37" s="26">
        <f>H37/18</f>
        <v>652020.33333333337</v>
      </c>
      <c r="E37" s="27">
        <f t="shared" si="0"/>
        <v>0.19653172169533084</v>
      </c>
      <c r="F37" s="33">
        <f t="shared" si="2"/>
        <v>-9.4342122478195845E-2</v>
      </c>
      <c r="G37" s="39" t="s">
        <v>225</v>
      </c>
      <c r="H37" s="95">
        <v>11736366</v>
      </c>
      <c r="I37" s="68">
        <v>173496.48</v>
      </c>
      <c r="J37" s="30">
        <f t="shared" si="1"/>
        <v>67.646133224143796</v>
      </c>
      <c r="K37" s="32">
        <f>H37+H36+H35</f>
        <v>40708407</v>
      </c>
      <c r="L37" s="27">
        <f>K37/K34-1</f>
        <v>0.25293392221582778</v>
      </c>
      <c r="M37" s="27">
        <f>K37/K25-1</f>
        <v>-0.1337552159456562</v>
      </c>
      <c r="N37" s="32">
        <f>AVERAGE(J35:J37)</f>
        <v>73.456344909926827</v>
      </c>
      <c r="O37" s="16">
        <f>N37/N34-1</f>
        <v>0.10870316642736655</v>
      </c>
      <c r="P37" s="16"/>
    </row>
    <row r="38" spans="1:16" ht="17.399999999999999" hidden="1">
      <c r="A38" s="31"/>
      <c r="B38" s="27"/>
      <c r="C38" s="27"/>
      <c r="D38" s="26">
        <f>H38/20</f>
        <v>682366.6</v>
      </c>
      <c r="E38" s="27">
        <f t="shared" si="0"/>
        <v>4.6541902323086859E-2</v>
      </c>
      <c r="F38" s="33">
        <f t="shared" si="2"/>
        <v>-0.13889358722081468</v>
      </c>
      <c r="G38" s="39" t="s">
        <v>231</v>
      </c>
      <c r="H38" s="95">
        <v>13647332</v>
      </c>
      <c r="I38" s="68">
        <v>208517.1</v>
      </c>
      <c r="J38" s="30">
        <f t="shared" si="1"/>
        <v>65.449461938613183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951699.28571428568</v>
      </c>
      <c r="E39" s="27">
        <f t="shared" si="0"/>
        <v>0.39470379370016895</v>
      </c>
      <c r="F39" s="33">
        <f t="shared" si="2"/>
        <v>0.35499176779880326</v>
      </c>
      <c r="G39" s="39" t="s">
        <v>234</v>
      </c>
      <c r="H39" s="95">
        <v>19985685</v>
      </c>
      <c r="I39" s="68">
        <v>261560.27</v>
      </c>
      <c r="J39" s="30">
        <f t="shared" si="1"/>
        <v>76.409482984552668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1003833.6444444443</v>
      </c>
      <c r="B40" s="27">
        <f>A40/A37-1</f>
        <v>0.53721801646314016</v>
      </c>
      <c r="C40" s="27">
        <f>A40/A28-1</f>
        <v>0.35498730789002853</v>
      </c>
      <c r="D40" s="26">
        <f>H40/21</f>
        <v>1377435.0476190476</v>
      </c>
      <c r="E40" s="27">
        <f t="shared" si="0"/>
        <v>0.4473427355629791</v>
      </c>
      <c r="F40" s="33">
        <f t="shared" si="2"/>
        <v>0.89276927714406162</v>
      </c>
      <c r="G40" s="39" t="s">
        <v>236</v>
      </c>
      <c r="H40" s="68">
        <v>28926136</v>
      </c>
      <c r="I40" s="68">
        <v>340609</v>
      </c>
      <c r="J40" s="30">
        <f t="shared" si="1"/>
        <v>84.924755364655667</v>
      </c>
      <c r="K40" s="32">
        <f>H40+H39+H38</f>
        <v>62559153</v>
      </c>
      <c r="L40" s="27">
        <f>K40/K37-1</f>
        <v>0.53676249232744477</v>
      </c>
      <c r="M40" s="27">
        <f>K40/K28-1</f>
        <v>0.41104993822061853</v>
      </c>
      <c r="N40" s="32">
        <f>AVERAGE(J38:J40)</f>
        <v>75.594566762607158</v>
      </c>
      <c r="O40" s="58">
        <f>N40/N37-1</f>
        <v>2.9108742822723466E-2</v>
      </c>
    </row>
    <row r="41" spans="1:16" ht="17.399999999999999">
      <c r="A41" s="31"/>
      <c r="B41" s="27"/>
      <c r="C41" s="27"/>
      <c r="D41" s="26">
        <f>H41/18</f>
        <v>1176544.4444444445</v>
      </c>
      <c r="E41" s="27">
        <f t="shared" si="0"/>
        <v>-0.14584397538152571</v>
      </c>
      <c r="F41" s="33">
        <f t="shared" si="2"/>
        <v>0.90580565697101667</v>
      </c>
      <c r="G41" s="39" t="s">
        <v>370</v>
      </c>
      <c r="H41" s="68">
        <v>21177800</v>
      </c>
      <c r="I41" s="68">
        <v>251330.1</v>
      </c>
      <c r="J41" s="30">
        <f t="shared" si="1"/>
        <v>84.262887732110073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838132.2</v>
      </c>
      <c r="E42" s="27">
        <f t="shared" si="0"/>
        <v>-0.28763235085797401</v>
      </c>
      <c r="F42" s="33">
        <f t="shared" si="2"/>
        <v>0.60023584732648905</v>
      </c>
      <c r="G42" s="39" t="s">
        <v>405</v>
      </c>
      <c r="H42" s="68">
        <v>16762644</v>
      </c>
      <c r="I42" s="68">
        <v>194141.46</v>
      </c>
      <c r="J42" s="30">
        <f t="shared" si="1"/>
        <v>86.342422684984442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1099513.1314814815</v>
      </c>
      <c r="B43" s="27">
        <f>A43/A40-1</f>
        <v>9.5314086718013336E-2</v>
      </c>
      <c r="C43" s="27">
        <f>A43/A31-1</f>
        <v>0.90976286390703653</v>
      </c>
      <c r="D43" s="26">
        <f>H43/20</f>
        <v>1283862.75</v>
      </c>
      <c r="E43" s="27">
        <f t="shared" si="0"/>
        <v>0.53181413385621035</v>
      </c>
      <c r="F43" s="33">
        <f t="shared" si="2"/>
        <v>1.1905352617905498</v>
      </c>
      <c r="G43" s="39" t="s">
        <v>429</v>
      </c>
      <c r="H43" s="68">
        <v>25677255</v>
      </c>
      <c r="I43" s="68">
        <v>271499.8</v>
      </c>
      <c r="J43" s="30">
        <f t="shared" si="1"/>
        <v>94.575594530824702</v>
      </c>
      <c r="K43" s="32">
        <f>H43+H42+H41</f>
        <v>63617699</v>
      </c>
      <c r="L43" s="27">
        <f>K43/K40-1</f>
        <v>1.6920721417056361E-2</v>
      </c>
      <c r="M43" s="27">
        <f>K43/K31-1</f>
        <v>0.80450616975088973</v>
      </c>
      <c r="N43" s="32">
        <f>AVERAGE(J41:J43)</f>
        <v>88.393634982639739</v>
      </c>
      <c r="O43" s="58">
        <f>N43/N40-1</f>
        <v>0.16931201233318838</v>
      </c>
    </row>
    <row r="44" spans="1:16" ht="17.399999999999999">
      <c r="A44" s="31"/>
      <c r="B44" s="27"/>
      <c r="C44" s="27"/>
      <c r="D44" s="26">
        <f>H44/22</f>
        <v>1160544.1818181819</v>
      </c>
      <c r="E44" s="27">
        <f t="shared" si="0"/>
        <v>-9.6052765906494364E-2</v>
      </c>
      <c r="F44" s="33">
        <f t="shared" si="2"/>
        <v>1.1992906027735266</v>
      </c>
      <c r="G44" s="39" t="s">
        <v>461</v>
      </c>
      <c r="H44" s="68">
        <v>25531972</v>
      </c>
      <c r="I44" s="68">
        <v>315177.3</v>
      </c>
      <c r="J44" s="30">
        <f t="shared" si="1"/>
        <v>81.008283274207884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2119158.6</v>
      </c>
      <c r="E45" s="27">
        <f t="shared" si="0"/>
        <v>0.82600424283717677</v>
      </c>
      <c r="F45" s="33">
        <f t="shared" si="2"/>
        <v>2.8451156714386805</v>
      </c>
      <c r="G45" s="39" t="s">
        <v>497</v>
      </c>
      <c r="H45" s="68">
        <v>42383172</v>
      </c>
      <c r="I45" s="68">
        <v>456558.56</v>
      </c>
      <c r="J45" s="30">
        <f t="shared" si="1"/>
        <v>92.831841768556487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1636422.6641148326</v>
      </c>
      <c r="B46" s="27">
        <f>A46/A43-1</f>
        <v>0.48831570743490849</v>
      </c>
      <c r="C46" s="27">
        <f>A46/A34-1</f>
        <v>2.0750874751621504</v>
      </c>
      <c r="D46" s="26">
        <f>H46/19</f>
        <v>1629565.2105263157</v>
      </c>
      <c r="E46" s="27">
        <f t="shared" si="0"/>
        <v>-0.23103197159178379</v>
      </c>
      <c r="F46" s="33">
        <f t="shared" si="2"/>
        <v>2.1480407038322702</v>
      </c>
      <c r="G46" s="39" t="s">
        <v>548</v>
      </c>
      <c r="H46" s="68">
        <v>30961739</v>
      </c>
      <c r="I46" s="68">
        <v>336300.4</v>
      </c>
      <c r="J46" s="30">
        <f t="shared" si="1"/>
        <v>92.065721598903835</v>
      </c>
      <c r="K46" s="32">
        <f>H46+H45+H44</f>
        <v>98876883</v>
      </c>
      <c r="L46" s="27">
        <f>K46/K43-1</f>
        <v>0.55423544947766823</v>
      </c>
      <c r="M46" s="27">
        <f>K46/K34-1</f>
        <v>2.0432583823205244</v>
      </c>
      <c r="N46" s="32">
        <f>AVERAGE(J44:J46)</f>
        <v>88.635282213889411</v>
      </c>
      <c r="O46" s="58">
        <f>N46/N43-1</f>
        <v>2.7337628020063232E-3</v>
      </c>
    </row>
    <row r="47" spans="1:16" ht="17.399999999999999">
      <c r="A47" s="31"/>
      <c r="B47" s="27"/>
      <c r="C47" s="27"/>
      <c r="D47" s="26">
        <f>H47/19</f>
        <v>1678388.105263158</v>
      </c>
      <c r="E47" s="27">
        <f t="shared" ref="E47" si="3">D47/D46-1</f>
        <v>2.9960687931643637E-2</v>
      </c>
      <c r="F47" s="33">
        <f t="shared" ref="F47" si="4">D47/D35-1</f>
        <v>1.202280969156805</v>
      </c>
      <c r="G47" s="39" t="s">
        <v>598</v>
      </c>
      <c r="H47" s="68">
        <v>31889374</v>
      </c>
      <c r="I47" s="68">
        <v>329973.3</v>
      </c>
      <c r="J47" s="30">
        <f t="shared" si="1"/>
        <v>96.642285906162712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1706248.3</v>
      </c>
      <c r="E48" s="27">
        <f t="shared" ref="E48" si="5">D48/D47-1</f>
        <v>1.6599375704270614E-2</v>
      </c>
      <c r="F48" s="33">
        <f t="shared" ref="F48" si="6">D48/D36-1</f>
        <v>2.1311603513981385</v>
      </c>
      <c r="G48" s="39" t="s">
        <v>632</v>
      </c>
      <c r="H48" s="68">
        <v>34124966</v>
      </c>
      <c r="I48" s="68">
        <v>342039.9</v>
      </c>
      <c r="J48" s="30">
        <f t="shared" si="1"/>
        <v>99.76896262687481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1715005.8169059011</v>
      </c>
      <c r="B49" s="27">
        <f>A49/A46-1</f>
        <v>4.8021305567516936E-2</v>
      </c>
      <c r="C49" s="27">
        <f>A49/A37-1</f>
        <v>1.6262696560104595</v>
      </c>
      <c r="D49" s="26">
        <f>H49/22</f>
        <v>1760381.0454545454</v>
      </c>
      <c r="E49" s="27">
        <f t="shared" ref="E49" si="7">D49/D48-1</f>
        <v>3.1726182792120694E-2</v>
      </c>
      <c r="F49" s="33">
        <f t="shared" ref="F49" si="8">D49/D37-1</f>
        <v>1.6998867296897364</v>
      </c>
      <c r="G49" s="39" t="s">
        <v>674</v>
      </c>
      <c r="H49" s="68">
        <v>38728383</v>
      </c>
      <c r="I49" s="68">
        <v>419902.48</v>
      </c>
      <c r="J49" s="30">
        <f t="shared" si="1"/>
        <v>92.231851071705989</v>
      </c>
      <c r="K49" s="32">
        <f>H49+H48+H47</f>
        <v>104742723</v>
      </c>
      <c r="L49" s="27">
        <f>K49/K46-1</f>
        <v>5.932468562950155E-2</v>
      </c>
      <c r="M49" s="27">
        <f>K49/K37-1</f>
        <v>1.5729997982971922</v>
      </c>
      <c r="N49" s="32">
        <f>AVERAGE(J47:J49)</f>
        <v>96.214366534914504</v>
      </c>
      <c r="O49" s="58">
        <f>N49/N46-1</f>
        <v>8.5508661243224759E-2</v>
      </c>
    </row>
    <row r="50" spans="1:15" s="37" customFormat="1" ht="17.399999999999999">
      <c r="A50" s="92"/>
      <c r="B50" s="130"/>
      <c r="C50" s="130"/>
      <c r="D50" s="93">
        <f>H50/18</f>
        <v>2304435.5</v>
      </c>
      <c r="E50" s="130">
        <f t="shared" ref="E50" si="9">D50/D49-1</f>
        <v>0.30905493782170046</v>
      </c>
      <c r="F50" s="131">
        <f t="shared" ref="F50" si="10">D50/D38-1</f>
        <v>2.3771223562231798</v>
      </c>
      <c r="G50" s="132" t="s">
        <v>714</v>
      </c>
      <c r="H50" s="95">
        <v>41479839</v>
      </c>
      <c r="I50" s="95">
        <v>475895.95</v>
      </c>
      <c r="J50" s="133">
        <f t="shared" ref="J50" si="11">H50/I50</f>
        <v>87.161571767946327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1967653.35</v>
      </c>
      <c r="E51" s="130">
        <f t="shared" ref="E51" si="12">D51/D50-1</f>
        <v>-0.14614518392899256</v>
      </c>
      <c r="F51" s="131">
        <f t="shared" ref="F51" si="13">D51/D39-1</f>
        <v>1.0675158419638859</v>
      </c>
      <c r="G51" s="132" t="s">
        <v>721</v>
      </c>
      <c r="H51" s="95">
        <v>39353067</v>
      </c>
      <c r="I51" s="95">
        <v>413578.61</v>
      </c>
      <c r="J51" s="133">
        <f t="shared" ref="J51" si="14">H51/I51</f>
        <v>95.152568456091089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1964316.2833333332</v>
      </c>
      <c r="B52" s="27">
        <f>A52/A49-1</f>
        <v>0.14537004129654885</v>
      </c>
      <c r="C52" s="27">
        <f>A52/A40-1</f>
        <v>0.95681455209687916</v>
      </c>
      <c r="D52" s="93">
        <f>H52/22</f>
        <v>1620860</v>
      </c>
      <c r="E52" s="130">
        <f t="shared" ref="E52:E53" si="15">D52/D51-1</f>
        <v>-0.17624717788832067</v>
      </c>
      <c r="F52" s="131">
        <f t="shared" ref="F52:F53" si="16">D52/D40-1</f>
        <v>0.17672336187591742</v>
      </c>
      <c r="G52" s="132" t="s">
        <v>726</v>
      </c>
      <c r="H52" s="95">
        <v>35658920</v>
      </c>
      <c r="I52" s="95">
        <v>374998.06</v>
      </c>
      <c r="J52" s="133">
        <f t="shared" ref="J52" si="17">H52/I52</f>
        <v>95.090945270490195</v>
      </c>
      <c r="K52" s="32">
        <f>H52+H51+H50</f>
        <v>116491826</v>
      </c>
      <c r="L52" s="27">
        <f>K52/K49-1</f>
        <v>0.11217106700577184</v>
      </c>
      <c r="M52" s="27">
        <f>K52/K40-1</f>
        <v>0.86210682871617528</v>
      </c>
      <c r="N52" s="32">
        <f>AVERAGE(J50:J52)</f>
        <v>92.468361831509199</v>
      </c>
      <c r="O52" s="58">
        <f>N52/N49-1</f>
        <v>-3.8933943425651929E-2</v>
      </c>
    </row>
    <row r="53" spans="1:15" s="37" customFormat="1" ht="17.399999999999999">
      <c r="A53" s="31"/>
      <c r="B53" s="27"/>
      <c r="C53" s="27"/>
      <c r="D53" s="93">
        <f>H53/21</f>
        <v>1996482.8095238095</v>
      </c>
      <c r="E53" s="130">
        <f t="shared" si="15"/>
        <v>0.2317429077920421</v>
      </c>
      <c r="F53" s="131">
        <f t="shared" si="16"/>
        <v>0.69690386024178941</v>
      </c>
      <c r="G53" s="132" t="s">
        <v>729</v>
      </c>
      <c r="H53" s="95">
        <v>41926139</v>
      </c>
      <c r="I53" s="95">
        <v>461239.59</v>
      </c>
      <c r="J53" s="133">
        <f t="shared" ref="J53" si="18">H53/I53</f>
        <v>90.898829825080711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2204934.3529411764</v>
      </c>
      <c r="E54" s="130">
        <f t="shared" ref="E54" si="19">D54/D53-1</f>
        <v>0.10440938555693635</v>
      </c>
      <c r="F54" s="131">
        <f t="shared" ref="F54" si="20">D54/D42-1</f>
        <v>1.6307715572092047</v>
      </c>
      <c r="G54" s="132" t="s">
        <v>742</v>
      </c>
      <c r="H54" s="95">
        <v>37483884</v>
      </c>
      <c r="I54" s="95">
        <v>386395.94</v>
      </c>
      <c r="J54" s="133">
        <f t="shared" ref="J54" si="21">H54/I54</f>
        <v>97.009000663930365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1926288.4668534079</v>
      </c>
      <c r="B55" s="27">
        <f>A55/A52-1</f>
        <v>-1.9359314384643889E-2</v>
      </c>
      <c r="C55" s="27">
        <f>A55/A43-1</f>
        <v>0.75194675870576577</v>
      </c>
      <c r="D55" s="93">
        <f>H55/21</f>
        <v>1577448.2380952381</v>
      </c>
      <c r="E55" s="130">
        <f t="shared" ref="E55" si="22">D55/D54-1</f>
        <v>-0.28458267431360507</v>
      </c>
      <c r="F55" s="131">
        <f t="shared" ref="F55" si="23">D55/D43-1</f>
        <v>0.22867357752628781</v>
      </c>
      <c r="G55" s="132" t="s">
        <v>749</v>
      </c>
      <c r="H55" s="95">
        <v>33126413</v>
      </c>
      <c r="I55" s="95">
        <v>335624.19</v>
      </c>
      <c r="J55" s="133">
        <f t="shared" ref="J55" si="24">H55/I55</f>
        <v>98.700910086367728</v>
      </c>
      <c r="K55" s="32">
        <f>H55+H54+H53</f>
        <v>112536436</v>
      </c>
      <c r="L55" s="27">
        <f>K55/K52-1</f>
        <v>-3.3954227827109551E-2</v>
      </c>
      <c r="M55" s="27">
        <f>K55/K43-1</f>
        <v>0.768948543706367</v>
      </c>
      <c r="N55" s="32">
        <f>AVERAGE(J53:J55)</f>
        <v>95.536246858459606</v>
      </c>
      <c r="O55" s="58">
        <f>N55/N52-1</f>
        <v>3.3177672516147005E-2</v>
      </c>
    </row>
    <row r="56" spans="1:15" s="124" customFormat="1" ht="17.399999999999999">
      <c r="A56" s="94"/>
      <c r="B56" s="45"/>
      <c r="C56" s="45"/>
      <c r="D56" s="98">
        <f>H56/22</f>
        <v>1647564.5909090908</v>
      </c>
      <c r="E56" s="118">
        <f t="shared" ref="E56" si="25">D56/D55-1</f>
        <v>4.4449225730866404E-2</v>
      </c>
      <c r="F56" s="158">
        <f t="shared" ref="F56" si="26">D56/D44-1</f>
        <v>0.41964831388660451</v>
      </c>
      <c r="G56" s="122" t="s">
        <v>752</v>
      </c>
      <c r="H56" s="96">
        <v>36246421</v>
      </c>
      <c r="I56" s="96">
        <v>378975.05</v>
      </c>
      <c r="J56" s="125">
        <f t="shared" ref="J56" si="27">H56/I56</f>
        <v>95.643291029317098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2263767.722222222</v>
      </c>
      <c r="E57" s="118">
        <f t="shared" ref="E57" si="28">D57/D56-1</f>
        <v>0.37400848179986901</v>
      </c>
      <c r="F57" s="158">
        <f t="shared" ref="F57" si="29">D57/D45-1</f>
        <v>6.8238933236154153E-2</v>
      </c>
      <c r="G57" s="122" t="s">
        <v>756</v>
      </c>
      <c r="H57" s="96">
        <v>40747819</v>
      </c>
      <c r="I57" s="96">
        <v>382688.46</v>
      </c>
      <c r="J57" s="125">
        <f t="shared" ref="J57" si="30">H57/I57</f>
        <v>106.4777835213531</v>
      </c>
      <c r="K57" s="44"/>
      <c r="L57" s="45"/>
      <c r="M57" s="45"/>
      <c r="N57" s="44"/>
      <c r="O57" s="141"/>
    </row>
    <row r="58" spans="1:15">
      <c r="A58" s="31">
        <f>AVERAGE(D56:D58)</f>
        <v>1955666.1565656564</v>
      </c>
      <c r="B58" s="27">
        <f>A58/A55-1</f>
        <v>1.5250929555860937E-2</v>
      </c>
      <c r="C58" s="27">
        <f>A58/A46-1</f>
        <v>0.19508620813651945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Q58"/>
  <sheetViews>
    <sheetView topLeftCell="A43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586</v>
      </c>
      <c r="G1" s="19"/>
      <c r="H1" s="19"/>
      <c r="I1" s="19"/>
      <c r="J1" s="20"/>
      <c r="P1" s="18" t="s">
        <v>588</v>
      </c>
    </row>
    <row r="2" spans="1:17" ht="15" customHeight="1">
      <c r="G2" s="21"/>
      <c r="H2" s="21"/>
      <c r="I2" s="21"/>
      <c r="J2" s="22"/>
      <c r="P2" s="23">
        <v>741021</v>
      </c>
      <c r="Q2" s="18" t="s">
        <v>590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232266.85</v>
      </c>
      <c r="E5" s="27"/>
      <c r="F5" s="26"/>
      <c r="G5" s="28" t="s">
        <v>7</v>
      </c>
      <c r="H5" s="29">
        <v>4645337</v>
      </c>
      <c r="I5" s="29">
        <v>74082.100000000006</v>
      </c>
      <c r="J5" s="30">
        <f>H5/I5</f>
        <v>62.705255385578965</v>
      </c>
    </row>
    <row r="6" spans="1:17" ht="15" hidden="1" customHeight="1">
      <c r="D6" s="26">
        <f>H6/18</f>
        <v>233087.5</v>
      </c>
      <c r="E6" s="27">
        <f t="shared" ref="E6:E46" si="0">D6/D5-1</f>
        <v>3.5332205176932252E-3</v>
      </c>
      <c r="F6" s="26"/>
      <c r="G6" s="28" t="s">
        <v>3</v>
      </c>
      <c r="H6" s="29">
        <v>4195575</v>
      </c>
      <c r="I6" s="29">
        <v>73029.8</v>
      </c>
      <c r="J6" s="30">
        <f t="shared" ref="J6:J49" si="1">H6/I6</f>
        <v>57.450177872594473</v>
      </c>
    </row>
    <row r="7" spans="1:17" ht="15" hidden="1" customHeight="1">
      <c r="A7" s="31">
        <f>AVERAGE(D5:D7)</f>
        <v>242314.13181818181</v>
      </c>
      <c r="B7" s="31"/>
      <c r="C7" s="31"/>
      <c r="D7" s="26">
        <f>H7/22</f>
        <v>261588.04545454544</v>
      </c>
      <c r="E7" s="27">
        <f t="shared" si="0"/>
        <v>0.12227401921829983</v>
      </c>
      <c r="F7" s="26"/>
      <c r="G7" s="28" t="s">
        <v>6</v>
      </c>
      <c r="H7" s="29">
        <v>5754937</v>
      </c>
      <c r="I7" s="29">
        <v>77897.3</v>
      </c>
      <c r="J7" s="30">
        <f t="shared" si="1"/>
        <v>73.878516970421302</v>
      </c>
      <c r="K7" s="32">
        <f>H7+H6+H5</f>
        <v>14595849</v>
      </c>
      <c r="L7" s="32"/>
      <c r="M7" s="32"/>
      <c r="N7" s="32">
        <f>AVERAGE(J5:J7)</f>
        <v>64.677983409531578</v>
      </c>
      <c r="O7" s="32"/>
    </row>
    <row r="8" spans="1:17" ht="15" hidden="1" customHeight="1">
      <c r="D8" s="26">
        <f>H8/21</f>
        <v>266911.14285714284</v>
      </c>
      <c r="E8" s="27">
        <f t="shared" si="0"/>
        <v>2.0349161573296692E-2</v>
      </c>
      <c r="F8" s="26"/>
      <c r="G8" s="28" t="s">
        <v>2</v>
      </c>
      <c r="H8" s="29">
        <v>5605134</v>
      </c>
      <c r="I8" s="29">
        <v>77337.2</v>
      </c>
      <c r="J8" s="30">
        <f t="shared" si="1"/>
        <v>72.476557206622431</v>
      </c>
    </row>
    <row r="9" spans="1:17" ht="15" hidden="1" customHeight="1">
      <c r="D9" s="26">
        <f>H9/21</f>
        <v>203832.14285714287</v>
      </c>
      <c r="E9" s="27">
        <f t="shared" si="0"/>
        <v>-0.23632958641131496</v>
      </c>
      <c r="F9" s="26"/>
      <c r="G9" s="28" t="s">
        <v>5</v>
      </c>
      <c r="H9" s="29">
        <v>4280475</v>
      </c>
      <c r="I9" s="29">
        <v>57482.3</v>
      </c>
      <c r="J9" s="30">
        <f t="shared" si="1"/>
        <v>74.465966045199991</v>
      </c>
    </row>
    <row r="10" spans="1:17" ht="15" hidden="1" customHeight="1">
      <c r="A10" s="31">
        <f>AVERAGE(D8:D10)</f>
        <v>224040.79365079364</v>
      </c>
      <c r="B10" s="27">
        <f>A10/A7-1</f>
        <v>-7.5411772438841451E-2</v>
      </c>
      <c r="C10" s="27"/>
      <c r="D10" s="26">
        <f>H10/21</f>
        <v>201379.09523809524</v>
      </c>
      <c r="E10" s="27">
        <f t="shared" si="0"/>
        <v>-1.203464568768664E-2</v>
      </c>
      <c r="F10" s="26"/>
      <c r="G10" s="28" t="s">
        <v>0</v>
      </c>
      <c r="H10" s="29">
        <v>4228961</v>
      </c>
      <c r="I10" s="29">
        <v>55095.9</v>
      </c>
      <c r="J10" s="30">
        <f t="shared" si="1"/>
        <v>76.756364811174691</v>
      </c>
      <c r="K10" s="32">
        <f>H10+H9+H8</f>
        <v>14114570</v>
      </c>
      <c r="L10" s="27">
        <f>K10/K7-1</f>
        <v>-3.297368998541983E-2</v>
      </c>
      <c r="M10" s="32"/>
      <c r="N10" s="32">
        <f>AVERAGE(J8:J10)</f>
        <v>74.566296020999047</v>
      </c>
      <c r="O10" s="58">
        <f>N10/N7-1</f>
        <v>0.15288529558592012</v>
      </c>
    </row>
    <row r="11" spans="1:17" ht="15" hidden="1" customHeight="1">
      <c r="D11" s="26">
        <f>H11/21</f>
        <v>206340.66666666666</v>
      </c>
      <c r="E11" s="27">
        <f t="shared" si="0"/>
        <v>2.4637966630574271E-2</v>
      </c>
      <c r="F11" s="26"/>
      <c r="G11" s="28" t="s">
        <v>10</v>
      </c>
      <c r="H11" s="29">
        <v>4333154</v>
      </c>
      <c r="I11" s="29">
        <v>59529.1</v>
      </c>
      <c r="J11" s="30">
        <f t="shared" si="1"/>
        <v>72.790517578797605</v>
      </c>
    </row>
    <row r="12" spans="1:17" ht="15" hidden="1" customHeight="1">
      <c r="D12" s="26">
        <f>H12/22</f>
        <v>188165.27272727274</v>
      </c>
      <c r="E12" s="27">
        <f t="shared" si="0"/>
        <v>-8.8084400583794742E-2</v>
      </c>
      <c r="F12" s="26"/>
      <c r="G12" s="28" t="s">
        <v>4</v>
      </c>
      <c r="H12" s="29">
        <v>4139636</v>
      </c>
      <c r="I12" s="29">
        <v>53798.3</v>
      </c>
      <c r="J12" s="30">
        <f t="shared" si="1"/>
        <v>76.94733848467331</v>
      </c>
    </row>
    <row r="13" spans="1:17" ht="15" hidden="1" customHeight="1">
      <c r="A13" s="31">
        <f>AVERAGE(D11:D13)</f>
        <v>200772.12979797981</v>
      </c>
      <c r="B13" s="27">
        <f>A13/A10-1</f>
        <v>-0.103859049388488</v>
      </c>
      <c r="C13" s="27"/>
      <c r="D13" s="26">
        <f>H13/20</f>
        <v>207810.45</v>
      </c>
      <c r="E13" s="27">
        <f t="shared" si="0"/>
        <v>0.10440384130392144</v>
      </c>
      <c r="F13" s="26"/>
      <c r="G13" s="28" t="s">
        <v>8</v>
      </c>
      <c r="H13" s="29">
        <v>4156209</v>
      </c>
      <c r="I13" s="29">
        <v>59759.3</v>
      </c>
      <c r="J13" s="30">
        <f t="shared" si="1"/>
        <v>69.549158038999778</v>
      </c>
      <c r="K13" s="32">
        <f>H13+H12+H11</f>
        <v>12628999</v>
      </c>
      <c r="L13" s="27">
        <f>K13/K10-1</f>
        <v>-0.10525088614105849</v>
      </c>
      <c r="M13" s="32"/>
      <c r="N13" s="32">
        <f>AVERAGE(J11:J13)</f>
        <v>73.09567136749024</v>
      </c>
      <c r="O13" s="58">
        <f>N13/N10-1</f>
        <v>-1.9722377695878257E-2</v>
      </c>
    </row>
    <row r="14" spans="1:17" ht="15" hidden="1" customHeight="1">
      <c r="D14" s="26">
        <f>H14/20</f>
        <v>165763.65</v>
      </c>
      <c r="E14" s="27">
        <f t="shared" si="0"/>
        <v>-0.20233246210669398</v>
      </c>
      <c r="F14" s="26"/>
      <c r="G14" s="28" t="s">
        <v>11</v>
      </c>
      <c r="H14" s="29">
        <v>3315273</v>
      </c>
      <c r="I14" s="29">
        <v>60128.5</v>
      </c>
      <c r="J14" s="30">
        <f t="shared" si="1"/>
        <v>55.136466068503289</v>
      </c>
    </row>
    <row r="15" spans="1:17" ht="15" hidden="1" customHeight="1">
      <c r="A15" s="31"/>
      <c r="B15" s="31"/>
      <c r="C15" s="31"/>
      <c r="D15" s="26">
        <f>H15/22</f>
        <v>101313.95454545454</v>
      </c>
      <c r="E15" s="27">
        <f t="shared" si="0"/>
        <v>-0.38880475577453477</v>
      </c>
      <c r="F15" s="26"/>
      <c r="G15" s="28" t="s">
        <v>9</v>
      </c>
      <c r="H15" s="29">
        <v>2228907</v>
      </c>
      <c r="I15" s="29">
        <v>53075.3</v>
      </c>
      <c r="J15" s="30">
        <f t="shared" si="1"/>
        <v>41.995184200560331</v>
      </c>
    </row>
    <row r="16" spans="1:17" ht="15" hidden="1" customHeight="1">
      <c r="A16" s="31">
        <f>AVERAGE(D14:D16)</f>
        <v>118536.21666666667</v>
      </c>
      <c r="B16" s="27">
        <f>A16/A13-1</f>
        <v>-0.40959825058418342</v>
      </c>
      <c r="C16" s="27"/>
      <c r="D16" s="26">
        <f>H16/22</f>
        <v>88531.045454545456</v>
      </c>
      <c r="E16" s="27">
        <f t="shared" si="0"/>
        <v>-0.12617125793045647</v>
      </c>
      <c r="F16" s="26"/>
      <c r="G16" s="28" t="s">
        <v>13</v>
      </c>
      <c r="H16" s="29">
        <v>1947683</v>
      </c>
      <c r="I16" s="29">
        <v>38819.4</v>
      </c>
      <c r="J16" s="30">
        <f t="shared" si="1"/>
        <v>50.172928999417813</v>
      </c>
      <c r="K16" s="32">
        <f>H16+H15+H14</f>
        <v>7491863</v>
      </c>
      <c r="L16" s="27">
        <f>K16/K13-1</f>
        <v>-0.40677301502676499</v>
      </c>
      <c r="M16" s="32"/>
      <c r="N16" s="32">
        <f>AVERAGE(J14:J16)</f>
        <v>49.101526422827142</v>
      </c>
      <c r="O16" s="58">
        <f>N16/N13-1</f>
        <v>-0.32825671473803097</v>
      </c>
    </row>
    <row r="17" spans="1:15" ht="15" hidden="1" customHeight="1">
      <c r="D17" s="26">
        <f>H17/20</f>
        <v>107186</v>
      </c>
      <c r="E17" s="27">
        <f t="shared" si="0"/>
        <v>0.21071652830568421</v>
      </c>
      <c r="F17" s="33">
        <f t="shared" ref="F17:F46" si="2">D17/D5-1</f>
        <v>-0.53852217826177085</v>
      </c>
      <c r="G17" s="39" t="s">
        <v>162</v>
      </c>
      <c r="H17" s="29">
        <v>2143720</v>
      </c>
      <c r="I17" s="29">
        <v>42020.87</v>
      </c>
      <c r="J17" s="30">
        <f t="shared" si="1"/>
        <v>51.015602485146069</v>
      </c>
    </row>
    <row r="18" spans="1:15" hidden="1">
      <c r="D18" s="26">
        <f>H18/20</f>
        <v>151549.85</v>
      </c>
      <c r="E18" s="27">
        <f t="shared" si="0"/>
        <v>0.41389593790233814</v>
      </c>
      <c r="F18" s="33">
        <f t="shared" si="2"/>
        <v>-0.34981562717863457</v>
      </c>
      <c r="G18" s="39" t="s">
        <v>163</v>
      </c>
      <c r="H18" s="29">
        <v>3030997</v>
      </c>
      <c r="I18" s="29">
        <v>49608.68</v>
      </c>
      <c r="J18" s="30">
        <f t="shared" si="1"/>
        <v>61.098118313166161</v>
      </c>
    </row>
    <row r="19" spans="1:15" ht="17.399999999999999" hidden="1">
      <c r="A19" s="31">
        <f>AVERAGE(D17:D19)</f>
        <v>133709.61666666667</v>
      </c>
      <c r="B19" s="27">
        <f>A19/A16-1</f>
        <v>0.12800644753720136</v>
      </c>
      <c r="C19" s="27">
        <f>A19/A7-1</f>
        <v>-0.44819719896900423</v>
      </c>
      <c r="D19" s="26">
        <f>H19/22</f>
        <v>142393</v>
      </c>
      <c r="E19" s="27">
        <f t="shared" si="0"/>
        <v>-6.0421372901391934E-2</v>
      </c>
      <c r="F19" s="33">
        <f t="shared" si="2"/>
        <v>-0.45565937559351211</v>
      </c>
      <c r="G19" s="39" t="s">
        <v>158</v>
      </c>
      <c r="H19" s="29">
        <v>3132646</v>
      </c>
      <c r="I19" s="29">
        <v>34139.58</v>
      </c>
      <c r="J19" s="30">
        <f t="shared" si="1"/>
        <v>91.75994549434995</v>
      </c>
      <c r="K19" s="32">
        <f>H19+H18+H17</f>
        <v>8307363</v>
      </c>
      <c r="L19" s="27">
        <f>K19/K16-1</f>
        <v>0.10885142987798901</v>
      </c>
      <c r="M19" s="27">
        <f>K19/K7-1</f>
        <v>-0.43084071368510324</v>
      </c>
      <c r="N19" s="32">
        <f>AVERAGE(J17:J19)</f>
        <v>67.957888764220726</v>
      </c>
      <c r="O19" s="58">
        <f>N19/N16-1</f>
        <v>0.38402802754065335</v>
      </c>
    </row>
    <row r="20" spans="1:15" hidden="1">
      <c r="D20" s="26">
        <f>H20/20</f>
        <v>170206.15</v>
      </c>
      <c r="E20" s="27">
        <f t="shared" si="0"/>
        <v>0.19532666633893525</v>
      </c>
      <c r="F20" s="33">
        <f t="shared" si="2"/>
        <v>-0.36231156115090202</v>
      </c>
      <c r="G20" s="39" t="s">
        <v>154</v>
      </c>
      <c r="H20" s="29">
        <v>3404123</v>
      </c>
      <c r="I20" s="29">
        <v>38106.959999999999</v>
      </c>
      <c r="J20" s="30">
        <f t="shared" si="1"/>
        <v>89.330741680784826</v>
      </c>
    </row>
    <row r="21" spans="1:15" hidden="1">
      <c r="D21" s="26">
        <f>H21/21</f>
        <v>210504.38095238095</v>
      </c>
      <c r="E21" s="27">
        <f t="shared" si="0"/>
        <v>0.23676130946138518</v>
      </c>
      <c r="F21" s="33">
        <f t="shared" si="2"/>
        <v>3.2733983962060176E-2</v>
      </c>
      <c r="G21" s="39" t="s">
        <v>155</v>
      </c>
      <c r="H21" s="29">
        <v>4420592</v>
      </c>
      <c r="I21" s="29">
        <v>45619.199999999997</v>
      </c>
      <c r="J21" s="30">
        <f t="shared" si="1"/>
        <v>96.902006172839506</v>
      </c>
    </row>
    <row r="22" spans="1:15" ht="17.399999999999999" hidden="1">
      <c r="A22" s="31">
        <f>AVERAGE(D20:D22)</f>
        <v>201189.79603174605</v>
      </c>
      <c r="B22" s="27">
        <f>A22/A19-1</f>
        <v>0.50467708342403728</v>
      </c>
      <c r="C22" s="27">
        <f>A22/A10-1</f>
        <v>-0.10199480749324974</v>
      </c>
      <c r="D22" s="26">
        <f>H22/21</f>
        <v>222858.85714285713</v>
      </c>
      <c r="E22" s="27">
        <f t="shared" si="0"/>
        <v>5.8689876830976484E-2</v>
      </c>
      <c r="F22" s="33">
        <f t="shared" si="2"/>
        <v>0.10666331517363248</v>
      </c>
      <c r="G22" s="39" t="s">
        <v>156</v>
      </c>
      <c r="H22" s="29">
        <v>4680036</v>
      </c>
      <c r="I22" s="29">
        <v>49492.63</v>
      </c>
      <c r="J22" s="30">
        <f t="shared" si="1"/>
        <v>94.560260790343946</v>
      </c>
      <c r="K22" s="32">
        <f>H22+H21+H20</f>
        <v>12504751</v>
      </c>
      <c r="L22" s="27">
        <f>K22/K19-1</f>
        <v>0.50526117613976895</v>
      </c>
      <c r="M22" s="27">
        <f>K22/K10-1</f>
        <v>-0.11405370478873955</v>
      </c>
      <c r="N22" s="32">
        <f>AVERAGE(J20:J22)</f>
        <v>93.597669547989426</v>
      </c>
      <c r="O22" s="58">
        <f>N22/N19-1</f>
        <v>0.3772892485333923</v>
      </c>
    </row>
    <row r="23" spans="1:15" hidden="1">
      <c r="A23" s="31"/>
      <c r="B23" s="27"/>
      <c r="C23" s="27"/>
      <c r="D23" s="26">
        <f>H23/21</f>
        <v>268097.90476190473</v>
      </c>
      <c r="E23" s="27">
        <f t="shared" si="0"/>
        <v>0.2029941650021494</v>
      </c>
      <c r="F23" s="33">
        <f t="shared" si="2"/>
        <v>0.29929746323347839</v>
      </c>
      <c r="G23" s="39" t="s">
        <v>168</v>
      </c>
      <c r="H23" s="29">
        <v>5630056</v>
      </c>
      <c r="I23" s="29">
        <v>66234.5</v>
      </c>
      <c r="J23" s="30">
        <f t="shared" si="1"/>
        <v>85.001864587186432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243150.40909090909</v>
      </c>
      <c r="E24" s="27">
        <f t="shared" si="0"/>
        <v>-9.3053676391657292E-2</v>
      </c>
      <c r="F24" s="33">
        <f t="shared" si="2"/>
        <v>0.29221723842386127</v>
      </c>
      <c r="G24" s="39" t="s">
        <v>176</v>
      </c>
      <c r="H24" s="29">
        <v>5349309</v>
      </c>
      <c r="I24" s="29">
        <v>68745.06</v>
      </c>
      <c r="J24" s="30">
        <f t="shared" si="1"/>
        <v>77.813722178728185</v>
      </c>
      <c r="K24" s="32"/>
      <c r="L24" s="27"/>
      <c r="M24" s="27"/>
      <c r="N24" s="27"/>
    </row>
    <row r="25" spans="1:15" ht="17.399999999999999" hidden="1">
      <c r="A25" s="31">
        <f>AVERAGE(D23:D25)</f>
        <v>266420.89409128879</v>
      </c>
      <c r="B25" s="27">
        <f>A25/A22-1</f>
        <v>0.32422667225752266</v>
      </c>
      <c r="C25" s="27">
        <f>A25/A13-1</f>
        <v>0.32698146082011403</v>
      </c>
      <c r="D25" s="26">
        <f>H25/19</f>
        <v>288014.36842105264</v>
      </c>
      <c r="E25" s="27">
        <f t="shared" si="0"/>
        <v>0.18451114064698038</v>
      </c>
      <c r="F25" s="33">
        <f t="shared" si="2"/>
        <v>0.38594747483128322</v>
      </c>
      <c r="G25" s="39" t="s">
        <v>190</v>
      </c>
      <c r="H25" s="29">
        <v>5472273</v>
      </c>
      <c r="I25" s="29">
        <v>94896.33</v>
      </c>
      <c r="J25" s="30">
        <f t="shared" si="1"/>
        <v>57.665802249676041</v>
      </c>
      <c r="K25" s="32">
        <f>H25+H24+H23</f>
        <v>16451638</v>
      </c>
      <c r="L25" s="27">
        <f>K25/K22-1</f>
        <v>0.31563099497143132</v>
      </c>
      <c r="M25" s="27">
        <f>K25/K13-1</f>
        <v>0.30268741014232403</v>
      </c>
      <c r="N25" s="32">
        <f>AVERAGE(J23:J25)</f>
        <v>73.493796338530217</v>
      </c>
      <c r="O25" s="58">
        <f>N25/N22-1</f>
        <v>-0.2147903180340569</v>
      </c>
    </row>
    <row r="26" spans="1:15" ht="17.399999999999999" hidden="1">
      <c r="D26" s="26">
        <f>H26/19</f>
        <v>340627.42105263157</v>
      </c>
      <c r="E26" s="27">
        <f t="shared" si="0"/>
        <v>0.18267509680163974</v>
      </c>
      <c r="F26" s="33">
        <f t="shared" si="2"/>
        <v>1.0548981700911604</v>
      </c>
      <c r="G26" s="39" t="s">
        <v>202</v>
      </c>
      <c r="H26" s="29">
        <v>6471921</v>
      </c>
      <c r="I26" s="29">
        <v>91401.29</v>
      </c>
      <c r="J26" s="30">
        <f t="shared" si="1"/>
        <v>70.807764310547483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276817.27272727271</v>
      </c>
      <c r="E27" s="27">
        <f t="shared" si="0"/>
        <v>-0.18733121405249209</v>
      </c>
      <c r="F27" s="33">
        <f t="shared" si="2"/>
        <v>1.732271916235177</v>
      </c>
      <c r="G27" s="39" t="s">
        <v>203</v>
      </c>
      <c r="H27" s="29">
        <v>6089980</v>
      </c>
      <c r="I27" s="29">
        <v>81141.710000000006</v>
      </c>
      <c r="J27" s="30">
        <f t="shared" si="1"/>
        <v>75.053631480036586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316811.24880382774</v>
      </c>
      <c r="B28" s="27">
        <f>A28/A25-1</f>
        <v>0.1891381488092776</v>
      </c>
      <c r="C28" s="27">
        <f>A28/A16-1</f>
        <v>1.6726958031293195</v>
      </c>
      <c r="D28" s="26">
        <f>H28/19</f>
        <v>332989.05263157893</v>
      </c>
      <c r="E28" s="27">
        <f t="shared" si="0"/>
        <v>0.20292006835732423</v>
      </c>
      <c r="F28" s="33">
        <f t="shared" si="2"/>
        <v>2.7612687269410556</v>
      </c>
      <c r="G28" s="39" t="s">
        <v>208</v>
      </c>
      <c r="H28" s="29">
        <v>6326792</v>
      </c>
      <c r="I28" s="29">
        <v>84958.18</v>
      </c>
      <c r="J28" s="30">
        <f t="shared" si="1"/>
        <v>74.469486045958149</v>
      </c>
      <c r="K28" s="32">
        <f>H28+H27+H26</f>
        <v>18888693</v>
      </c>
      <c r="L28" s="27">
        <f>K28/K25-1</f>
        <v>0.1481344897085628</v>
      </c>
      <c r="M28" s="27">
        <f>K28/K16-1</f>
        <v>1.521227764042135</v>
      </c>
      <c r="N28" s="32">
        <f>AVERAGE(J26:J28)</f>
        <v>73.443627278847416</v>
      </c>
      <c r="O28" s="58">
        <f>N28/N25-1</f>
        <v>-6.8262985697065126E-4</v>
      </c>
    </row>
    <row r="29" spans="1:15" hidden="1">
      <c r="D29" s="26">
        <f>H29/22</f>
        <v>321638.45454545453</v>
      </c>
      <c r="E29" s="27">
        <f t="shared" si="0"/>
        <v>-3.4087000747987872E-2</v>
      </c>
      <c r="F29" s="33">
        <f t="shared" si="2"/>
        <v>2.0007506068465521</v>
      </c>
      <c r="G29" s="39" t="s">
        <v>215</v>
      </c>
      <c r="H29" s="29">
        <v>7076046</v>
      </c>
      <c r="I29" s="29">
        <v>75470.14</v>
      </c>
      <c r="J29" s="30">
        <f t="shared" si="1"/>
        <v>93.759545165809953</v>
      </c>
    </row>
    <row r="30" spans="1:15" hidden="1">
      <c r="D30" s="26">
        <f>H30/19</f>
        <v>301276.31578947371</v>
      </c>
      <c r="E30" s="27">
        <f t="shared" si="0"/>
        <v>-6.3307538225667037E-2</v>
      </c>
      <c r="F30" s="33">
        <f t="shared" si="2"/>
        <v>0.98796841956276227</v>
      </c>
      <c r="G30" s="39" t="s">
        <v>210</v>
      </c>
      <c r="H30" s="29">
        <v>5724250</v>
      </c>
      <c r="I30" s="29">
        <v>62181.84</v>
      </c>
      <c r="J30" s="30">
        <f t="shared" si="1"/>
        <v>92.056619746215304</v>
      </c>
    </row>
    <row r="31" spans="1:15" ht="17.399999999999999" hidden="1">
      <c r="A31" s="31">
        <f>AVERAGE(D29:D31)</f>
        <v>300031.44011164276</v>
      </c>
      <c r="B31" s="27">
        <f>A31/A28-1</f>
        <v>-5.2964687193210014E-2</v>
      </c>
      <c r="C31" s="27">
        <f>A31/A19-1</f>
        <v>1.2439032254472053</v>
      </c>
      <c r="D31" s="26">
        <f>H31/20</f>
        <v>277179.55</v>
      </c>
      <c r="E31" s="27">
        <f t="shared" si="0"/>
        <v>-7.9982277154212467E-2</v>
      </c>
      <c r="F31" s="33">
        <f t="shared" si="2"/>
        <v>0.94658129261972146</v>
      </c>
      <c r="G31" s="39" t="s">
        <v>211</v>
      </c>
      <c r="H31" s="29">
        <v>5543591</v>
      </c>
      <c r="I31" s="29">
        <v>72686.460000000006</v>
      </c>
      <c r="J31" s="30">
        <f t="shared" si="1"/>
        <v>76.26717548220121</v>
      </c>
      <c r="K31" s="32">
        <f>H31+H30+H29</f>
        <v>18343887</v>
      </c>
      <c r="L31" s="27">
        <f>K31/K28-1</f>
        <v>-2.8842969706797561E-2</v>
      </c>
      <c r="M31" s="27">
        <f>K31/K19-1</f>
        <v>1.2081480007554743</v>
      </c>
      <c r="N31" s="32">
        <f>AVERAGE(J29:J31)</f>
        <v>87.361113464742161</v>
      </c>
      <c r="O31" s="58">
        <f>N31/N28-1</f>
        <v>0.18949889461550518</v>
      </c>
    </row>
    <row r="32" spans="1:15" ht="17.399999999999999" hidden="1">
      <c r="D32" s="26">
        <f>H32/21</f>
        <v>282141.14285714284</v>
      </c>
      <c r="E32" s="27">
        <f t="shared" si="0"/>
        <v>1.7900284696843016E-2</v>
      </c>
      <c r="F32" s="33">
        <f t="shared" si="2"/>
        <v>0.65764364482213389</v>
      </c>
      <c r="G32" s="39" t="s">
        <v>222</v>
      </c>
      <c r="H32" s="29">
        <v>5924964</v>
      </c>
      <c r="I32" s="29">
        <v>76747.8</v>
      </c>
      <c r="J32" s="30">
        <f t="shared" si="1"/>
        <v>77.200440924690994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229982.23809523811</v>
      </c>
      <c r="E33" s="27">
        <f t="shared" si="0"/>
        <v>-0.18486812746879133</v>
      </c>
      <c r="F33" s="33">
        <f t="shared" si="2"/>
        <v>9.2529462117291184E-2</v>
      </c>
      <c r="G33" s="39" t="s">
        <v>223</v>
      </c>
      <c r="H33" s="29">
        <v>4829627</v>
      </c>
      <c r="I33" s="29">
        <v>59707.55</v>
      </c>
      <c r="J33" s="30">
        <f t="shared" si="1"/>
        <v>80.888045146719293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261413.63575605684</v>
      </c>
      <c r="B34" s="27">
        <f>A34/A31-1</f>
        <v>-0.12871252539805855</v>
      </c>
      <c r="C34" s="27">
        <f>A34/A22-1</f>
        <v>0.29933844018017686</v>
      </c>
      <c r="D34" s="26">
        <f>H34/19</f>
        <v>272117.5263157895</v>
      </c>
      <c r="E34" s="27">
        <f t="shared" si="0"/>
        <v>0.18321105390366155</v>
      </c>
      <c r="F34" s="33">
        <f t="shared" si="2"/>
        <v>0.2210307896416992</v>
      </c>
      <c r="G34" s="39" t="s">
        <v>220</v>
      </c>
      <c r="H34" s="29">
        <v>5170233</v>
      </c>
      <c r="I34" s="29">
        <v>66963.210000000006</v>
      </c>
      <c r="J34" s="30">
        <f t="shared" si="1"/>
        <v>77.210053102293031</v>
      </c>
      <c r="K34" s="32">
        <f>H34+H33+H32</f>
        <v>15924824</v>
      </c>
      <c r="L34" s="27">
        <f>K34/K31-1</f>
        <v>-0.13187297763009553</v>
      </c>
      <c r="M34" s="27">
        <f>K34/K22-1</f>
        <v>0.27350188740263603</v>
      </c>
      <c r="N34" s="32">
        <f>AVERAGE(J32:J34)</f>
        <v>78.432846391234435</v>
      </c>
      <c r="O34" s="58">
        <f>N34/N31-1</f>
        <v>-0.1021995567525712</v>
      </c>
      <c r="P34" s="58"/>
    </row>
    <row r="35" spans="1:16" ht="17.399999999999999" hidden="1">
      <c r="D35" s="26">
        <f>H35/23</f>
        <v>259542.73913043478</v>
      </c>
      <c r="E35" s="27">
        <f t="shared" si="0"/>
        <v>-4.6210868353851686E-2</v>
      </c>
      <c r="F35" s="33">
        <f t="shared" si="2"/>
        <v>-3.1910602356507445E-2</v>
      </c>
      <c r="G35" s="39" t="s">
        <v>226</v>
      </c>
      <c r="H35" s="68">
        <v>5969483</v>
      </c>
      <c r="I35" s="68">
        <v>66961.31</v>
      </c>
      <c r="J35" s="30">
        <f t="shared" si="1"/>
        <v>89.148240976767028</v>
      </c>
      <c r="P35" s="16"/>
    </row>
    <row r="36" spans="1:16" ht="17.399999999999999" hidden="1">
      <c r="D36" s="26">
        <f>H36/21</f>
        <v>275197.95238095237</v>
      </c>
      <c r="E36" s="27">
        <f t="shared" si="0"/>
        <v>6.0318440434775411E-2</v>
      </c>
      <c r="F36" s="33">
        <f t="shared" si="2"/>
        <v>0.13180131347449775</v>
      </c>
      <c r="G36" s="39" t="s">
        <v>228</v>
      </c>
      <c r="H36" s="68">
        <v>5779157</v>
      </c>
      <c r="I36" s="68">
        <v>80836.36</v>
      </c>
      <c r="J36" s="30">
        <f t="shared" si="1"/>
        <v>71.492048875035934</v>
      </c>
      <c r="P36" s="16"/>
    </row>
    <row r="37" spans="1:16" ht="17.399999999999999" hidden="1">
      <c r="A37" s="31">
        <f>AVERAGE(D35:D37)</f>
        <v>271217.63791120314</v>
      </c>
      <c r="B37" s="27">
        <f>A37/A34-1</f>
        <v>3.7503790216571131E-2</v>
      </c>
      <c r="C37" s="27">
        <f>A37/A25-1</f>
        <v>1.8004383013108471E-2</v>
      </c>
      <c r="D37" s="26">
        <f>H37/18</f>
        <v>278912.22222222225</v>
      </c>
      <c r="E37" s="27">
        <f t="shared" si="0"/>
        <v>1.3496720484781344E-2</v>
      </c>
      <c r="F37" s="33">
        <f t="shared" si="2"/>
        <v>-3.1603097611865749E-2</v>
      </c>
      <c r="G37" s="39" t="s">
        <v>225</v>
      </c>
      <c r="H37" s="68">
        <v>5020420</v>
      </c>
      <c r="I37" s="68">
        <v>63222.8</v>
      </c>
      <c r="J37" s="30">
        <f t="shared" si="1"/>
        <v>79.40837799021871</v>
      </c>
      <c r="K37" s="32">
        <f>H37+H36+H35</f>
        <v>16769060</v>
      </c>
      <c r="L37" s="27">
        <f>K37/K34-1</f>
        <v>5.3013835506125595E-2</v>
      </c>
      <c r="M37" s="27">
        <f>K37/K25-1</f>
        <v>1.9294248998184882E-2</v>
      </c>
      <c r="N37" s="32">
        <f>AVERAGE(J35:J37)</f>
        <v>80.016222614007219</v>
      </c>
      <c r="O37" s="16">
        <f>N37/N34-1</f>
        <v>2.0187667484036886E-2</v>
      </c>
      <c r="P37" s="16"/>
    </row>
    <row r="38" spans="1:16" ht="17.399999999999999" hidden="1">
      <c r="A38" s="31"/>
      <c r="B38" s="27"/>
      <c r="C38" s="27"/>
      <c r="D38" s="26">
        <f>H38/20</f>
        <v>279558.65000000002</v>
      </c>
      <c r="E38" s="27">
        <f t="shared" si="0"/>
        <v>2.3176746168647178E-3</v>
      </c>
      <c r="F38" s="33">
        <f t="shared" si="2"/>
        <v>-0.17928319118852032</v>
      </c>
      <c r="G38" s="39" t="s">
        <v>231</v>
      </c>
      <c r="H38" s="68">
        <v>5591173</v>
      </c>
      <c r="I38" s="68">
        <v>64337</v>
      </c>
      <c r="J38" s="30">
        <f t="shared" si="1"/>
        <v>86.904471765857906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179248.76190476189</v>
      </c>
      <c r="E39" s="27">
        <f t="shared" si="0"/>
        <v>-0.35881518277198043</v>
      </c>
      <c r="F39" s="33">
        <f t="shared" si="2"/>
        <v>-0.3524654002304175</v>
      </c>
      <c r="G39" s="39" t="s">
        <v>234</v>
      </c>
      <c r="H39" s="68">
        <v>3764224</v>
      </c>
      <c r="I39" s="68">
        <v>43177.5</v>
      </c>
      <c r="J39" s="30">
        <f t="shared" si="1"/>
        <v>87.180221180012737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227954.45476190475</v>
      </c>
      <c r="B40" s="27">
        <f>A40/A37-1</f>
        <v>-0.1595146373314511</v>
      </c>
      <c r="C40" s="27">
        <f>A40/A28-1</f>
        <v>-0.28047234552881639</v>
      </c>
      <c r="D40" s="26">
        <f>H40/21</f>
        <v>225055.95238095237</v>
      </c>
      <c r="E40" s="27">
        <f t="shared" si="0"/>
        <v>0.25555094489594676</v>
      </c>
      <c r="F40" s="33">
        <f t="shared" si="2"/>
        <v>-0.32413408007753453</v>
      </c>
      <c r="G40" s="39" t="s">
        <v>236</v>
      </c>
      <c r="H40" s="68">
        <v>4726175</v>
      </c>
      <c r="I40" s="68">
        <v>54092</v>
      </c>
      <c r="J40" s="30">
        <f t="shared" si="1"/>
        <v>87.372901722990463</v>
      </c>
      <c r="K40" s="32">
        <f>H40+H39+H38</f>
        <v>14081572</v>
      </c>
      <c r="L40" s="27">
        <f>K40/K37-1</f>
        <v>-0.16026467792470178</v>
      </c>
      <c r="M40" s="27">
        <f>K40/K28-1</f>
        <v>-0.25449728046297326</v>
      </c>
      <c r="N40" s="32">
        <f>AVERAGE(J38:J40)</f>
        <v>87.152531556287045</v>
      </c>
      <c r="O40" s="58">
        <f>N40/N37-1</f>
        <v>8.9185776448169607E-2</v>
      </c>
    </row>
    <row r="41" spans="1:16" ht="17.399999999999999">
      <c r="A41" s="31"/>
      <c r="B41" s="27"/>
      <c r="C41" s="27"/>
      <c r="D41" s="26">
        <f>H41/18</f>
        <v>219682</v>
      </c>
      <c r="E41" s="27">
        <f t="shared" si="0"/>
        <v>-2.3878294815574908E-2</v>
      </c>
      <c r="F41" s="33">
        <f t="shared" si="2"/>
        <v>-0.31699087315147467</v>
      </c>
      <c r="G41" s="39" t="s">
        <v>370</v>
      </c>
      <c r="H41" s="68">
        <v>3954276</v>
      </c>
      <c r="I41" s="68">
        <v>46367.4</v>
      </c>
      <c r="J41" s="30">
        <f t="shared" si="1"/>
        <v>85.281383040670818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262138</v>
      </c>
      <c r="E42" s="27">
        <f t="shared" si="0"/>
        <v>0.19326116841616514</v>
      </c>
      <c r="F42" s="33">
        <f t="shared" si="2"/>
        <v>-0.12990837227584406</v>
      </c>
      <c r="G42" s="39" t="s">
        <v>405</v>
      </c>
      <c r="H42" s="68">
        <v>5242760</v>
      </c>
      <c r="I42" s="68">
        <v>63880.6</v>
      </c>
      <c r="J42" s="30">
        <f t="shared" si="1"/>
        <v>82.071239155549577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263351.46666666667</v>
      </c>
      <c r="B43" s="27">
        <f>A43/A40-1</f>
        <v>0.15528107113209799</v>
      </c>
      <c r="C43" s="27">
        <f>A43/A31-1</f>
        <v>-0.12225376590975712</v>
      </c>
      <c r="D43" s="26">
        <f>H43/20</f>
        <v>308234.40000000002</v>
      </c>
      <c r="E43" s="27">
        <f t="shared" si="0"/>
        <v>0.17584783587270825</v>
      </c>
      <c r="F43" s="33">
        <f t="shared" si="2"/>
        <v>0.11203874889038534</v>
      </c>
      <c r="G43" s="39" t="s">
        <v>429</v>
      </c>
      <c r="H43" s="68">
        <v>6164688</v>
      </c>
      <c r="I43" s="68">
        <v>82131.7</v>
      </c>
      <c r="J43" s="30">
        <f t="shared" si="1"/>
        <v>75.058570564106191</v>
      </c>
      <c r="K43" s="32">
        <f>H43+H42+H41</f>
        <v>15361724</v>
      </c>
      <c r="L43" s="27">
        <f>K43/K40-1</f>
        <v>9.0909736498169469E-2</v>
      </c>
      <c r="M43" s="27">
        <f>K43/K31-1</f>
        <v>-0.16256985228921217</v>
      </c>
      <c r="N43" s="32">
        <f>AVERAGE(J41:J43)</f>
        <v>80.803730920108862</v>
      </c>
      <c r="O43" s="58">
        <f>N43/N40-1</f>
        <v>-7.2847001949425172E-2</v>
      </c>
    </row>
    <row r="44" spans="1:16" ht="17.399999999999999">
      <c r="A44" s="31"/>
      <c r="B44" s="27"/>
      <c r="C44" s="27"/>
      <c r="D44" s="26">
        <f>H44/22</f>
        <v>325094.27272727271</v>
      </c>
      <c r="E44" s="27">
        <f t="shared" si="0"/>
        <v>5.469821904132921E-2</v>
      </c>
      <c r="F44" s="33">
        <f t="shared" si="2"/>
        <v>0.152239866313572</v>
      </c>
      <c r="G44" s="39" t="s">
        <v>461</v>
      </c>
      <c r="H44" s="68">
        <v>7152074</v>
      </c>
      <c r="I44" s="68">
        <v>82920.73</v>
      </c>
      <c r="J44" s="30">
        <f t="shared" si="1"/>
        <v>86.251942065633045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339319.15</v>
      </c>
      <c r="E45" s="27">
        <f t="shared" si="0"/>
        <v>4.375616080034983E-2</v>
      </c>
      <c r="F45" s="33">
        <f t="shared" si="2"/>
        <v>0.47541459205855863</v>
      </c>
      <c r="G45" s="39" t="s">
        <v>497</v>
      </c>
      <c r="H45" s="68">
        <v>6786383</v>
      </c>
      <c r="I45" s="68">
        <v>81377.78</v>
      </c>
      <c r="J45" s="30">
        <f t="shared" si="1"/>
        <v>83.393562714539527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345858.96547049441</v>
      </c>
      <c r="B46" s="27">
        <f>A46/A43-1</f>
        <v>0.31329804176963405</v>
      </c>
      <c r="C46" s="27">
        <f>A46/A34-1</f>
        <v>0.32303337762089557</v>
      </c>
      <c r="D46" s="26">
        <f>H46/19</f>
        <v>373163.4736842105</v>
      </c>
      <c r="E46" s="27">
        <f t="shared" si="0"/>
        <v>9.9741861560747491E-2</v>
      </c>
      <c r="F46" s="33">
        <f t="shared" si="2"/>
        <v>0.37133200766773933</v>
      </c>
      <c r="G46" s="39" t="s">
        <v>548</v>
      </c>
      <c r="H46" s="68">
        <v>7090106</v>
      </c>
      <c r="I46" s="68">
        <v>80593.47</v>
      </c>
      <c r="J46" s="30">
        <f t="shared" si="1"/>
        <v>87.973703080410857</v>
      </c>
      <c r="K46" s="32">
        <f>H46+H45+H44</f>
        <v>21028563</v>
      </c>
      <c r="L46" s="27">
        <f>K46/K43-1</f>
        <v>0.36889342628470612</v>
      </c>
      <c r="M46" s="27">
        <f>K46/K34-1</f>
        <v>0.32048950745075744</v>
      </c>
      <c r="N46" s="32">
        <f>AVERAGE(J44:J46)</f>
        <v>85.873069286861153</v>
      </c>
      <c r="O46" s="58">
        <f>N46/N43-1</f>
        <v>6.273643938253759E-2</v>
      </c>
    </row>
    <row r="47" spans="1:16" ht="17.399999999999999">
      <c r="A47" s="31"/>
      <c r="B47" s="27"/>
      <c r="C47" s="27"/>
      <c r="D47" s="26">
        <f>H47/19</f>
        <v>379010.05263157893</v>
      </c>
      <c r="E47" s="27">
        <f t="shared" ref="E47" si="3">D47/D46-1</f>
        <v>1.5667607790349036E-2</v>
      </c>
      <c r="F47" s="33">
        <f t="shared" ref="F47" si="4">D47/D35-1</f>
        <v>0.46029919350240478</v>
      </c>
      <c r="G47" s="39" t="s">
        <v>618</v>
      </c>
      <c r="H47" s="68">
        <v>7201191</v>
      </c>
      <c r="I47" s="68">
        <v>84082.91</v>
      </c>
      <c r="J47" s="30">
        <f t="shared" si="1"/>
        <v>85.643931685998965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372431.25</v>
      </c>
      <c r="E48" s="27">
        <f t="shared" ref="E48" si="5">D48/D47-1</f>
        <v>-1.7357857887674411E-2</v>
      </c>
      <c r="F48" s="33">
        <f t="shared" ref="F48" si="6">D48/D36-1</f>
        <v>0.35332129755256703</v>
      </c>
      <c r="G48" s="39" t="s">
        <v>632</v>
      </c>
      <c r="H48" s="68">
        <v>7448625</v>
      </c>
      <c r="I48" s="68">
        <v>86915.51</v>
      </c>
      <c r="J48" s="30">
        <f t="shared" si="1"/>
        <v>85.699606433880447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393762.38875598088</v>
      </c>
      <c r="B49" s="27">
        <f>A49/A46-1</f>
        <v>0.13850565712622287</v>
      </c>
      <c r="C49" s="27">
        <f>A49/A37-1</f>
        <v>0.45183179010245267</v>
      </c>
      <c r="D49" s="26">
        <f>H49/22</f>
        <v>429845.86363636365</v>
      </c>
      <c r="E49" s="27">
        <f t="shared" ref="E49" si="7">D49/D48-1</f>
        <v>0.15416164362245022</v>
      </c>
      <c r="F49" s="33">
        <f t="shared" ref="F49" si="8">D49/D37-1</f>
        <v>0.54115104821001925</v>
      </c>
      <c r="G49" s="39" t="s">
        <v>672</v>
      </c>
      <c r="H49" s="68">
        <v>9456609</v>
      </c>
      <c r="I49" s="68">
        <v>107520.96000000001</v>
      </c>
      <c r="J49" s="30">
        <f t="shared" si="1"/>
        <v>87.951307354398622</v>
      </c>
      <c r="K49" s="32">
        <f>H49+H48+H47</f>
        <v>24106425</v>
      </c>
      <c r="L49" s="27">
        <f>K49/K46-1</f>
        <v>0.1463657787743271</v>
      </c>
      <c r="M49" s="27">
        <f>K49/K37-1</f>
        <v>0.43755374481336462</v>
      </c>
      <c r="N49" s="32">
        <f>AVERAGE(J47:J49)</f>
        <v>86.431615158092669</v>
      </c>
      <c r="O49" s="58">
        <f>N49/N46-1</f>
        <v>6.5043194085177003E-3</v>
      </c>
    </row>
    <row r="50" spans="1:15" s="37" customFormat="1" ht="17.399999999999999">
      <c r="A50" s="92"/>
      <c r="B50" s="130"/>
      <c r="C50" s="130"/>
      <c r="D50" s="93">
        <f>H50/18</f>
        <v>554448.77777777775</v>
      </c>
      <c r="E50" s="130">
        <f t="shared" ref="E50" si="9">D50/D49-1</f>
        <v>0.28987812767886578</v>
      </c>
      <c r="F50" s="131">
        <f t="shared" ref="F50" si="10">D50/D38-1</f>
        <v>0.9833003835788221</v>
      </c>
      <c r="G50" s="132" t="s">
        <v>714</v>
      </c>
      <c r="H50" s="95">
        <v>9980078</v>
      </c>
      <c r="I50" s="95">
        <v>97503.02</v>
      </c>
      <c r="J50" s="133">
        <f t="shared" ref="J50" si="11">H50/I50</f>
        <v>102.35660392878087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343994.2</v>
      </c>
      <c r="E51" s="130">
        <f t="shared" ref="E51" si="12">D51/D50-1</f>
        <v>-0.37957442817581177</v>
      </c>
      <c r="F51" s="131">
        <f t="shared" ref="F51" si="13">D51/D39-1</f>
        <v>0.9190882901761428</v>
      </c>
      <c r="G51" s="132" t="s">
        <v>721</v>
      </c>
      <c r="H51" s="95">
        <v>6879884</v>
      </c>
      <c r="I51" s="95">
        <v>73988.7</v>
      </c>
      <c r="J51" s="133">
        <f t="shared" ref="J51" si="14">H51/I51</f>
        <v>92.985604558533936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410276.05319865322</v>
      </c>
      <c r="B52" s="27">
        <f>A52/A49-1</f>
        <v>4.1938145730078924E-2</v>
      </c>
      <c r="C52" s="27">
        <f>A52/A40-1</f>
        <v>0.79981590457260787</v>
      </c>
      <c r="D52" s="93">
        <f>H52/22</f>
        <v>332385.18181818182</v>
      </c>
      <c r="E52" s="130">
        <f t="shared" ref="E52:E53" si="15">D52/D51-1</f>
        <v>-3.3747714879547974E-2</v>
      </c>
      <c r="F52" s="131">
        <f t="shared" ref="F52:F53" si="16">D52/D40-1</f>
        <v>0.47690020326835514</v>
      </c>
      <c r="G52" s="132" t="s">
        <v>726</v>
      </c>
      <c r="H52" s="95">
        <v>7312474</v>
      </c>
      <c r="I52" s="95">
        <v>89497.7</v>
      </c>
      <c r="J52" s="133">
        <f t="shared" ref="J52" si="17">H52/I52</f>
        <v>81.705719811794054</v>
      </c>
      <c r="K52" s="32">
        <f>H52+H51+H50</f>
        <v>24172436</v>
      </c>
      <c r="L52" s="27">
        <f>K52/K49-1</f>
        <v>2.7383156150280197E-3</v>
      </c>
      <c r="M52" s="27">
        <f>K52/K40-1</f>
        <v>0.71660067498145796</v>
      </c>
      <c r="N52" s="32">
        <f>AVERAGE(J50:J52)</f>
        <v>92.349309433036282</v>
      </c>
      <c r="O52" s="58">
        <f>N52/N49-1</f>
        <v>6.8466778783660587E-2</v>
      </c>
    </row>
    <row r="53" spans="1:15" s="37" customFormat="1" ht="17.399999999999999">
      <c r="A53" s="31"/>
      <c r="B53" s="27"/>
      <c r="C53" s="27"/>
      <c r="D53" s="93">
        <f>H53/21</f>
        <v>427576.52380952379</v>
      </c>
      <c r="E53" s="130">
        <f t="shared" si="15"/>
        <v>0.2863886454583664</v>
      </c>
      <c r="F53" s="131">
        <f t="shared" si="16"/>
        <v>0.94634300402183058</v>
      </c>
      <c r="G53" s="132" t="s">
        <v>729</v>
      </c>
      <c r="H53" s="95">
        <v>8979107</v>
      </c>
      <c r="I53" s="95">
        <v>104156.67</v>
      </c>
      <c r="J53" s="133">
        <f t="shared" ref="J53" si="18">H53/I53</f>
        <v>86.207700380590126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435978.5882352941</v>
      </c>
      <c r="E54" s="130">
        <f t="shared" ref="E54" si="19">D54/D53-1</f>
        <v>1.9650434385198423E-2</v>
      </c>
      <c r="F54" s="131">
        <f t="shared" ref="F54" si="20">D54/D42-1</f>
        <v>0.66316439522424875</v>
      </c>
      <c r="G54" s="132" t="s">
        <v>742</v>
      </c>
      <c r="H54" s="95">
        <v>7411636</v>
      </c>
      <c r="I54" s="95">
        <v>83217.17</v>
      </c>
      <c r="J54" s="133">
        <f t="shared" ref="J54" si="21">H54/I54</f>
        <v>89.063783351440577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445658.60877684405</v>
      </c>
      <c r="B55" s="27">
        <f>A55/A52-1</f>
        <v>8.624085003825166E-2</v>
      </c>
      <c r="C55" s="27">
        <f>A55/A43-1</f>
        <v>0.69225793354297127</v>
      </c>
      <c r="D55" s="93">
        <f>H55/21</f>
        <v>473420.71428571426</v>
      </c>
      <c r="E55" s="130">
        <f t="shared" ref="E55" si="22">D55/D54-1</f>
        <v>8.5880653455882472E-2</v>
      </c>
      <c r="F55" s="131">
        <f t="shared" ref="F55" si="23">D55/D43-1</f>
        <v>0.53591135280719548</v>
      </c>
      <c r="G55" s="132" t="s">
        <v>749</v>
      </c>
      <c r="H55" s="95">
        <v>9941835</v>
      </c>
      <c r="I55" s="95">
        <v>112452.95</v>
      </c>
      <c r="J55" s="133">
        <f t="shared" ref="J55" si="24">H55/I55</f>
        <v>88.408841208701062</v>
      </c>
      <c r="K55" s="32">
        <f>H55+H54+H53</f>
        <v>26332578</v>
      </c>
      <c r="L55" s="27">
        <f>K55/K52-1</f>
        <v>8.9363852281995948E-2</v>
      </c>
      <c r="M55" s="27">
        <f>K55/K43-1</f>
        <v>0.71416814935615291</v>
      </c>
      <c r="N55" s="32">
        <f>AVERAGE(J53:J55)</f>
        <v>87.893441646910603</v>
      </c>
      <c r="O55" s="58">
        <f>N55/N52-1</f>
        <v>-4.8250147331710069E-2</v>
      </c>
    </row>
    <row r="56" spans="1:15" s="124" customFormat="1" ht="17.399999999999999">
      <c r="A56" s="94"/>
      <c r="B56" s="45"/>
      <c r="C56" s="45"/>
      <c r="D56" s="98">
        <f>H56/22</f>
        <v>416460.77272727271</v>
      </c>
      <c r="E56" s="118">
        <f t="shared" ref="E56" si="25">D56/D55-1</f>
        <v>-0.12031569350399329</v>
      </c>
      <c r="F56" s="158">
        <f t="shared" ref="F56" si="26">D56/D44-1</f>
        <v>0.28104616926502723</v>
      </c>
      <c r="G56" s="122" t="s">
        <v>752</v>
      </c>
      <c r="H56" s="96">
        <v>9162137</v>
      </c>
      <c r="I56" s="96">
        <v>104013.8</v>
      </c>
      <c r="J56" s="125">
        <f t="shared" ref="J56" si="27">H56/I56</f>
        <v>88.085782848045156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543096.88888888888</v>
      </c>
      <c r="E57" s="118">
        <f t="shared" ref="E57" si="28">D57/D56-1</f>
        <v>0.3040769370241414</v>
      </c>
      <c r="F57" s="158">
        <f t="shared" ref="F57" si="29">D57/D45-1</f>
        <v>0.60054889000190181</v>
      </c>
      <c r="G57" s="122" t="s">
        <v>756</v>
      </c>
      <c r="H57" s="96">
        <v>9775744</v>
      </c>
      <c r="I57" s="96">
        <v>101801.16</v>
      </c>
      <c r="J57" s="125">
        <f t="shared" ref="J57" si="30">H57/I57</f>
        <v>96.027825223209632</v>
      </c>
      <c r="K57" s="44"/>
      <c r="L57" s="45"/>
      <c r="M57" s="45"/>
      <c r="N57" s="44"/>
      <c r="O57" s="141"/>
    </row>
    <row r="58" spans="1:15">
      <c r="A58" s="31">
        <f>AVERAGE(D56:D58)</f>
        <v>479778.83080808079</v>
      </c>
      <c r="B58" s="27">
        <f>A58/A55-1</f>
        <v>7.6561343950884764E-2</v>
      </c>
      <c r="C58" s="27">
        <f>A58/A46-1</f>
        <v>0.38720946601863138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Q58"/>
  <sheetViews>
    <sheetView topLeftCell="A3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585</v>
      </c>
      <c r="G1" s="19"/>
      <c r="H1" s="19"/>
      <c r="I1" s="19"/>
      <c r="J1" s="20"/>
      <c r="P1" s="18" t="s">
        <v>588</v>
      </c>
    </row>
    <row r="2" spans="1:17" ht="15" customHeight="1">
      <c r="G2" s="21"/>
      <c r="H2" s="21"/>
      <c r="I2" s="21"/>
      <c r="J2" s="22"/>
      <c r="P2" s="23">
        <v>741021</v>
      </c>
      <c r="Q2" s="18" t="s">
        <v>589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81823.8</v>
      </c>
      <c r="E5" s="27"/>
      <c r="F5" s="26"/>
      <c r="G5" s="28" t="s">
        <v>7</v>
      </c>
      <c r="H5" s="29">
        <v>1636476</v>
      </c>
      <c r="I5" s="29">
        <v>26783.43</v>
      </c>
      <c r="J5" s="30">
        <f>H5/I5</f>
        <v>61.10031463483206</v>
      </c>
    </row>
    <row r="6" spans="1:17" ht="15" hidden="1" customHeight="1">
      <c r="D6" s="26">
        <f>H6/18</f>
        <v>52053.111111111109</v>
      </c>
      <c r="E6" s="27">
        <f t="shared" ref="E6:E46" si="0">D6/D5-1</f>
        <v>-0.36383899169787881</v>
      </c>
      <c r="F6" s="26"/>
      <c r="G6" s="28" t="s">
        <v>3</v>
      </c>
      <c r="H6" s="29">
        <v>936956</v>
      </c>
      <c r="I6" s="29">
        <v>13215.4</v>
      </c>
      <c r="J6" s="30">
        <f t="shared" ref="J6:J49" si="1">H6/I6</f>
        <v>70.898799884982679</v>
      </c>
    </row>
    <row r="7" spans="1:17" ht="15" hidden="1" customHeight="1">
      <c r="A7" s="31">
        <f>AVERAGE(D5:D7)</f>
        <v>58810.364309764314</v>
      </c>
      <c r="B7" s="31"/>
      <c r="C7" s="31"/>
      <c r="D7" s="26">
        <f>H7/22</f>
        <v>42554.181818181816</v>
      </c>
      <c r="E7" s="27">
        <f t="shared" si="0"/>
        <v>-0.18248533257989408</v>
      </c>
      <c r="F7" s="26"/>
      <c r="G7" s="28" t="s">
        <v>6</v>
      </c>
      <c r="H7" s="29">
        <v>936192</v>
      </c>
      <c r="I7" s="29">
        <v>12649.87</v>
      </c>
      <c r="J7" s="30">
        <f t="shared" si="1"/>
        <v>74.008033284136516</v>
      </c>
      <c r="K7" s="32">
        <f>H7+H6+H5</f>
        <v>3509624</v>
      </c>
      <c r="L7" s="32"/>
      <c r="M7" s="32"/>
      <c r="N7" s="32">
        <f>AVERAGE(J5:J7)</f>
        <v>68.669049267983738</v>
      </c>
      <c r="O7" s="32"/>
    </row>
    <row r="8" spans="1:17" ht="15" hidden="1" customHeight="1">
      <c r="D8" s="26">
        <f>H8/21</f>
        <v>115179.71428571429</v>
      </c>
      <c r="E8" s="27">
        <f t="shared" si="0"/>
        <v>1.7066602943474356</v>
      </c>
      <c r="F8" s="26"/>
      <c r="G8" s="28" t="s">
        <v>2</v>
      </c>
      <c r="H8" s="29">
        <v>2418774</v>
      </c>
      <c r="I8" s="29">
        <v>39457.800000000003</v>
      </c>
      <c r="J8" s="30">
        <f t="shared" si="1"/>
        <v>61.300275230752852</v>
      </c>
    </row>
    <row r="9" spans="1:17" ht="15" hidden="1" customHeight="1">
      <c r="D9" s="26">
        <f>H9/21</f>
        <v>74491.809523809527</v>
      </c>
      <c r="E9" s="27">
        <f t="shared" si="0"/>
        <v>-0.35325582299131708</v>
      </c>
      <c r="F9" s="26"/>
      <c r="G9" s="28" t="s">
        <v>5</v>
      </c>
      <c r="H9" s="29">
        <v>1564328</v>
      </c>
      <c r="I9" s="29">
        <v>25428.98</v>
      </c>
      <c r="J9" s="30">
        <f t="shared" si="1"/>
        <v>61.517528426228658</v>
      </c>
    </row>
    <row r="10" spans="1:17" ht="15" hidden="1" customHeight="1">
      <c r="A10" s="31">
        <f>AVERAGE(D8:D10)</f>
        <v>75022.857142857145</v>
      </c>
      <c r="B10" s="27">
        <f>A10/A7-1</f>
        <v>0.27567407587715054</v>
      </c>
      <c r="C10" s="27"/>
      <c r="D10" s="26">
        <f>H10/21</f>
        <v>35397.047619047618</v>
      </c>
      <c r="E10" s="27">
        <f t="shared" si="0"/>
        <v>-0.52481960304999975</v>
      </c>
      <c r="F10" s="26"/>
      <c r="G10" s="28" t="s">
        <v>0</v>
      </c>
      <c r="H10" s="29">
        <v>743338</v>
      </c>
      <c r="I10" s="29">
        <v>11021.14</v>
      </c>
      <c r="J10" s="30">
        <f t="shared" si="1"/>
        <v>67.446561789433758</v>
      </c>
      <c r="K10" s="32">
        <f>H10+H9+H8</f>
        <v>4726440</v>
      </c>
      <c r="L10" s="27">
        <f>K10/K7-1</f>
        <v>0.34670836534056071</v>
      </c>
      <c r="M10" s="32"/>
      <c r="N10" s="32">
        <f>AVERAGE(J8:J10)</f>
        <v>63.421455148805087</v>
      </c>
      <c r="O10" s="58">
        <f>N10/N7-1</f>
        <v>-7.641862200100813E-2</v>
      </c>
    </row>
    <row r="11" spans="1:17" ht="15" hidden="1" customHeight="1">
      <c r="D11" s="26">
        <f>H11/21</f>
        <v>76835.809523809527</v>
      </c>
      <c r="E11" s="27">
        <f t="shared" si="0"/>
        <v>1.17068413023416</v>
      </c>
      <c r="F11" s="26"/>
      <c r="G11" s="28" t="s">
        <v>10</v>
      </c>
      <c r="H11" s="29">
        <v>1613552</v>
      </c>
      <c r="I11" s="29">
        <v>23349.87</v>
      </c>
      <c r="J11" s="30">
        <f t="shared" si="1"/>
        <v>69.103254108052852</v>
      </c>
    </row>
    <row r="12" spans="1:17" ht="15" hidden="1" customHeight="1">
      <c r="D12" s="26">
        <f>H12/22</f>
        <v>27835.954545454544</v>
      </c>
      <c r="E12" s="27">
        <f t="shared" si="0"/>
        <v>-0.63772159468393619</v>
      </c>
      <c r="F12" s="26"/>
      <c r="G12" s="28" t="s">
        <v>4</v>
      </c>
      <c r="H12" s="29">
        <v>612391</v>
      </c>
      <c r="I12" s="29">
        <v>11639.07</v>
      </c>
      <c r="J12" s="30">
        <f t="shared" si="1"/>
        <v>52.615114437837391</v>
      </c>
    </row>
    <row r="13" spans="1:17" ht="15" hidden="1" customHeight="1">
      <c r="A13" s="31">
        <f>AVERAGE(D11:D13)</f>
        <v>54926.321356421358</v>
      </c>
      <c r="B13" s="27">
        <f>A13/A10-1</f>
        <v>-0.26787217325205748</v>
      </c>
      <c r="C13" s="27"/>
      <c r="D13" s="26">
        <f>H13/20</f>
        <v>60107.199999999997</v>
      </c>
      <c r="E13" s="27">
        <f t="shared" si="0"/>
        <v>1.1593367636036453</v>
      </c>
      <c r="F13" s="26"/>
      <c r="G13" s="28" t="s">
        <v>8</v>
      </c>
      <c r="H13" s="29">
        <v>1202144</v>
      </c>
      <c r="I13" s="29">
        <v>24356.34</v>
      </c>
      <c r="J13" s="30">
        <f t="shared" si="1"/>
        <v>49.356512513784914</v>
      </c>
      <c r="K13" s="32">
        <f>H13+H12+H11</f>
        <v>3428087</v>
      </c>
      <c r="L13" s="27">
        <f>K13/K10-1</f>
        <v>-0.27469998561285025</v>
      </c>
      <c r="M13" s="32"/>
      <c r="N13" s="32">
        <f>AVERAGE(J11:J13)</f>
        <v>57.024960353225055</v>
      </c>
      <c r="O13" s="58">
        <f>N13/N10-1</f>
        <v>-0.10085695417382023</v>
      </c>
    </row>
    <row r="14" spans="1:17" ht="15" hidden="1" customHeight="1">
      <c r="D14" s="26">
        <f>H14/20</f>
        <v>23229</v>
      </c>
      <c r="E14" s="27">
        <f t="shared" si="0"/>
        <v>-0.61354047435249015</v>
      </c>
      <c r="F14" s="26"/>
      <c r="G14" s="28" t="s">
        <v>11</v>
      </c>
      <c r="H14" s="29">
        <v>464580</v>
      </c>
      <c r="I14" s="29">
        <v>8998.23</v>
      </c>
      <c r="J14" s="30">
        <f t="shared" si="1"/>
        <v>51.630153930272954</v>
      </c>
    </row>
    <row r="15" spans="1:17" ht="15" hidden="1" customHeight="1">
      <c r="A15" s="31"/>
      <c r="B15" s="31"/>
      <c r="C15" s="31"/>
      <c r="D15" s="26">
        <f>H15/22</f>
        <v>35039.5</v>
      </c>
      <c r="E15" s="27">
        <f t="shared" si="0"/>
        <v>0.50843772870119253</v>
      </c>
      <c r="F15" s="26"/>
      <c r="G15" s="28" t="s">
        <v>9</v>
      </c>
      <c r="H15" s="29">
        <v>770869</v>
      </c>
      <c r="I15" s="29">
        <v>12706.64</v>
      </c>
      <c r="J15" s="30">
        <f t="shared" si="1"/>
        <v>60.666627841821288</v>
      </c>
    </row>
    <row r="16" spans="1:17" ht="15" hidden="1" customHeight="1">
      <c r="A16" s="31">
        <f>AVERAGE(D14:D16)</f>
        <v>26430.227272727276</v>
      </c>
      <c r="B16" s="27">
        <f>A16/A13-1</f>
        <v>-0.51880579984194852</v>
      </c>
      <c r="C16" s="27"/>
      <c r="D16" s="26">
        <f>H16/22</f>
        <v>21022.18181818182</v>
      </c>
      <c r="E16" s="27">
        <f t="shared" si="0"/>
        <v>-0.40004332772494411</v>
      </c>
      <c r="F16" s="26"/>
      <c r="G16" s="28" t="s">
        <v>13</v>
      </c>
      <c r="H16" s="29">
        <v>462488</v>
      </c>
      <c r="I16" s="29">
        <v>8726.41</v>
      </c>
      <c r="J16" s="30">
        <f t="shared" si="1"/>
        <v>52.998655804620689</v>
      </c>
      <c r="K16" s="32">
        <f>H16+H15+H14</f>
        <v>1697937</v>
      </c>
      <c r="L16" s="27">
        <f>K16/K13-1</f>
        <v>-0.50469839301044583</v>
      </c>
      <c r="M16" s="32"/>
      <c r="N16" s="32">
        <f>AVERAGE(J14:J16)</f>
        <v>55.098479192238308</v>
      </c>
      <c r="O16" s="58">
        <f>N16/N13-1</f>
        <v>-3.3783121444604269E-2</v>
      </c>
    </row>
    <row r="17" spans="1:15" ht="15" hidden="1" customHeight="1">
      <c r="D17" s="26">
        <f>H17/20</f>
        <v>37901.699999999997</v>
      </c>
      <c r="E17" s="27">
        <f t="shared" si="0"/>
        <v>0.80293845461936275</v>
      </c>
      <c r="F17" s="33">
        <f t="shared" ref="F17:F46" si="2">D17/D5-1</f>
        <v>-0.53678880716857447</v>
      </c>
      <c r="G17" s="39" t="s">
        <v>162</v>
      </c>
      <c r="H17" s="29">
        <v>758034</v>
      </c>
      <c r="I17" s="29">
        <v>13067.55</v>
      </c>
      <c r="J17" s="30">
        <f t="shared" si="1"/>
        <v>58.00888460346431</v>
      </c>
    </row>
    <row r="18" spans="1:15" hidden="1">
      <c r="D18" s="26">
        <f>H18/20</f>
        <v>52434.05</v>
      </c>
      <c r="E18" s="27">
        <f t="shared" si="0"/>
        <v>0.38342211563069739</v>
      </c>
      <c r="F18" s="33">
        <f t="shared" si="2"/>
        <v>7.3182732166718889E-3</v>
      </c>
      <c r="G18" s="39" t="s">
        <v>163</v>
      </c>
      <c r="H18" s="29">
        <v>1048681</v>
      </c>
      <c r="I18" s="29">
        <v>17814.43</v>
      </c>
      <c r="J18" s="30">
        <f t="shared" si="1"/>
        <v>58.86694101354913</v>
      </c>
    </row>
    <row r="19" spans="1:15" ht="17.399999999999999" hidden="1">
      <c r="A19" s="31">
        <f>AVERAGE(D17:D19)</f>
        <v>53381.643939393944</v>
      </c>
      <c r="B19" s="27">
        <f>A19/A16-1</f>
        <v>1.0197194442772424</v>
      </c>
      <c r="C19" s="27">
        <f>A19/A7-1</f>
        <v>-9.2308905650989814E-2</v>
      </c>
      <c r="D19" s="26">
        <f>H19/22</f>
        <v>69809.181818181823</v>
      </c>
      <c r="E19" s="27">
        <f t="shared" si="0"/>
        <v>0.33137115706648301</v>
      </c>
      <c r="F19" s="33">
        <f t="shared" si="2"/>
        <v>0.64047759433962281</v>
      </c>
      <c r="G19" s="39" t="s">
        <v>158</v>
      </c>
      <c r="H19" s="29">
        <v>1535802</v>
      </c>
      <c r="I19" s="29">
        <v>21501.29</v>
      </c>
      <c r="J19" s="30">
        <f t="shared" si="1"/>
        <v>71.428365460863048</v>
      </c>
      <c r="K19" s="32">
        <f>H19+H18+H17</f>
        <v>3342517</v>
      </c>
      <c r="L19" s="27">
        <f>K19/K16-1</f>
        <v>0.96857539472901522</v>
      </c>
      <c r="M19" s="27">
        <f>K19/K7-1</f>
        <v>-4.7613932432648109E-2</v>
      </c>
      <c r="N19" s="32">
        <f>AVERAGE(J17:J19)</f>
        <v>62.768063692625503</v>
      </c>
      <c r="O19" s="58">
        <f>N19/N16-1</f>
        <v>0.13919775305645099</v>
      </c>
    </row>
    <row r="20" spans="1:15" hidden="1">
      <c r="D20" s="26">
        <f>H20/20</f>
        <v>83506.8</v>
      </c>
      <c r="E20" s="27">
        <f t="shared" si="0"/>
        <v>0.19621513710751781</v>
      </c>
      <c r="F20" s="33">
        <f t="shared" si="2"/>
        <v>-0.27498691485851923</v>
      </c>
      <c r="G20" s="39" t="s">
        <v>154</v>
      </c>
      <c r="H20" s="29">
        <v>1670136</v>
      </c>
      <c r="I20" s="29">
        <v>19551.080000000002</v>
      </c>
      <c r="J20" s="30">
        <f t="shared" si="1"/>
        <v>85.424232318623822</v>
      </c>
    </row>
    <row r="21" spans="1:15" hidden="1">
      <c r="D21" s="26">
        <f>H21/21</f>
        <v>112335.09523809524</v>
      </c>
      <c r="E21" s="27">
        <f t="shared" si="0"/>
        <v>0.34522093096724138</v>
      </c>
      <c r="F21" s="33">
        <f t="shared" si="2"/>
        <v>0.50801941792258387</v>
      </c>
      <c r="G21" s="39" t="s">
        <v>155</v>
      </c>
      <c r="H21" s="29">
        <v>2359037</v>
      </c>
      <c r="I21" s="29">
        <v>31298.01</v>
      </c>
      <c r="J21" s="30">
        <f t="shared" si="1"/>
        <v>75.373386359068846</v>
      </c>
    </row>
    <row r="22" spans="1:15" ht="17.399999999999999" hidden="1">
      <c r="A22" s="31">
        <f>AVERAGE(D20:D22)</f>
        <v>86949.504761904769</v>
      </c>
      <c r="B22" s="27">
        <f>A22/A19-1</f>
        <v>0.62882778320992871</v>
      </c>
      <c r="C22" s="27">
        <f>A22/A10-1</f>
        <v>0.15897351918145586</v>
      </c>
      <c r="D22" s="26">
        <f>H22/21</f>
        <v>65006.619047619046</v>
      </c>
      <c r="E22" s="27">
        <f t="shared" si="0"/>
        <v>-0.42131513833822876</v>
      </c>
      <c r="F22" s="33">
        <f t="shared" si="2"/>
        <v>0.83649833588488676</v>
      </c>
      <c r="G22" s="39" t="s">
        <v>156</v>
      </c>
      <c r="H22" s="29">
        <v>1365139</v>
      </c>
      <c r="I22" s="29">
        <v>19382.14</v>
      </c>
      <c r="J22" s="30">
        <f t="shared" si="1"/>
        <v>70.432831462366906</v>
      </c>
      <c r="K22" s="32">
        <f>H22+H21+H20</f>
        <v>5394312</v>
      </c>
      <c r="L22" s="27">
        <f>K22/K19-1</f>
        <v>0.61384728933315813</v>
      </c>
      <c r="M22" s="27">
        <f>K22/K10-1</f>
        <v>0.14130550689313726</v>
      </c>
      <c r="N22" s="32">
        <f>AVERAGE(J20:J22)</f>
        <v>77.076816713353196</v>
      </c>
      <c r="O22" s="58">
        <f>N22/N19-1</f>
        <v>0.22796231361855446</v>
      </c>
    </row>
    <row r="23" spans="1:15" hidden="1">
      <c r="A23" s="31"/>
      <c r="B23" s="27"/>
      <c r="C23" s="27"/>
      <c r="D23" s="26">
        <f>H23/21</f>
        <v>81734.666666666672</v>
      </c>
      <c r="E23" s="27">
        <f t="shared" si="0"/>
        <v>0.25732837461972746</v>
      </c>
      <c r="F23" s="33">
        <f t="shared" si="2"/>
        <v>6.3757474193580466E-2</v>
      </c>
      <c r="G23" s="39" t="s">
        <v>168</v>
      </c>
      <c r="H23" s="29">
        <v>1716428</v>
      </c>
      <c r="I23" s="29">
        <v>18420.09</v>
      </c>
      <c r="J23" s="30">
        <f t="shared" si="1"/>
        <v>93.182389445437025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94163.636363636368</v>
      </c>
      <c r="E24" s="27">
        <f t="shared" si="0"/>
        <v>0.15206484841564194</v>
      </c>
      <c r="F24" s="33">
        <f t="shared" si="2"/>
        <v>2.382806083041717</v>
      </c>
      <c r="G24" s="39" t="s">
        <v>176</v>
      </c>
      <c r="H24" s="29">
        <v>2071600</v>
      </c>
      <c r="I24" s="29">
        <v>25752.65</v>
      </c>
      <c r="J24" s="30">
        <f t="shared" si="1"/>
        <v>80.442206918511289</v>
      </c>
      <c r="K24" s="32"/>
      <c r="L24" s="27"/>
      <c r="M24" s="27"/>
      <c r="N24" s="27"/>
    </row>
    <row r="25" spans="1:15" ht="17.399999999999999" hidden="1">
      <c r="A25" s="31">
        <f>AVERAGE(D23:D25)</f>
        <v>85958.293992557155</v>
      </c>
      <c r="B25" s="27">
        <f>A25/A22-1</f>
        <v>-1.13998437606041E-2</v>
      </c>
      <c r="C25" s="27">
        <f>A25/A13-1</f>
        <v>0.56497453078582871</v>
      </c>
      <c r="D25" s="26">
        <f>H25/19</f>
        <v>81976.578947368427</v>
      </c>
      <c r="E25" s="27">
        <f t="shared" si="0"/>
        <v>-0.12942424365606042</v>
      </c>
      <c r="F25" s="33">
        <f t="shared" si="2"/>
        <v>0.3638395890570254</v>
      </c>
      <c r="G25" s="39" t="s">
        <v>190</v>
      </c>
      <c r="H25" s="29">
        <v>1557555</v>
      </c>
      <c r="I25" s="29">
        <v>22652.32</v>
      </c>
      <c r="J25" s="30">
        <f t="shared" si="1"/>
        <v>68.759182282432889</v>
      </c>
      <c r="K25" s="32">
        <f>H25+H24+H23</f>
        <v>5345583</v>
      </c>
      <c r="L25" s="27">
        <f>K25/K22-1</f>
        <v>-9.0334040745140287E-3</v>
      </c>
      <c r="M25" s="27">
        <f>K25/K13-1</f>
        <v>0.55934869797645148</v>
      </c>
      <c r="N25" s="32">
        <f>AVERAGE(J23:J25)</f>
        <v>80.794592882127063</v>
      </c>
      <c r="O25" s="58">
        <f>N25/N22-1</f>
        <v>4.8234687514407737E-2</v>
      </c>
    </row>
    <row r="26" spans="1:15" ht="17.399999999999999" hidden="1">
      <c r="D26" s="26">
        <f>H26/19</f>
        <v>66236.473684210519</v>
      </c>
      <c r="E26" s="27">
        <f t="shared" si="0"/>
        <v>-0.19200734484496551</v>
      </c>
      <c r="F26" s="33">
        <f t="shared" si="2"/>
        <v>1.8514560973012406</v>
      </c>
      <c r="G26" s="39" t="s">
        <v>202</v>
      </c>
      <c r="H26" s="29">
        <v>1258493</v>
      </c>
      <c r="I26" s="29">
        <v>17842.25</v>
      </c>
      <c r="J26" s="30">
        <f t="shared" si="1"/>
        <v>70.534433717720574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39190.5</v>
      </c>
      <c r="E27" s="27">
        <f t="shared" si="0"/>
        <v>-0.4083244801520548</v>
      </c>
      <c r="F27" s="33">
        <f t="shared" si="2"/>
        <v>0.11846630231595778</v>
      </c>
      <c r="G27" s="39" t="s">
        <v>203</v>
      </c>
      <c r="H27" s="29">
        <v>862191</v>
      </c>
      <c r="I27" s="29">
        <v>12814.51</v>
      </c>
      <c r="J27" s="30">
        <f t="shared" si="1"/>
        <v>67.282400965780198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50004.728070175428</v>
      </c>
      <c r="B28" s="27">
        <f>A28/A25-1</f>
        <v>-0.41826756037637081</v>
      </c>
      <c r="C28" s="27">
        <f>A28/A16-1</f>
        <v>0.8919522542953735</v>
      </c>
      <c r="D28" s="26">
        <f>H28/19</f>
        <v>44587.210526315786</v>
      </c>
      <c r="E28" s="27">
        <f t="shared" si="0"/>
        <v>0.13770455917418212</v>
      </c>
      <c r="F28" s="33">
        <f t="shared" si="2"/>
        <v>1.1209601796780615</v>
      </c>
      <c r="G28" s="39" t="s">
        <v>208</v>
      </c>
      <c r="H28" s="29">
        <v>847157</v>
      </c>
      <c r="I28" s="29">
        <v>11658.04</v>
      </c>
      <c r="J28" s="30">
        <f t="shared" si="1"/>
        <v>72.6671893388597</v>
      </c>
      <c r="K28" s="32">
        <f>H28+H27+H26</f>
        <v>2967841</v>
      </c>
      <c r="L28" s="27">
        <f>K28/K25-1</f>
        <v>-0.44480499133583751</v>
      </c>
      <c r="M28" s="27">
        <f>K28/K16-1</f>
        <v>0.74790996367945328</v>
      </c>
      <c r="N28" s="32">
        <f>AVERAGE(J26:J28)</f>
        <v>70.161341340786819</v>
      </c>
      <c r="O28" s="58">
        <f>N28/N25-1</f>
        <v>-0.13160845499714713</v>
      </c>
    </row>
    <row r="29" spans="1:15" hidden="1">
      <c r="D29" s="26">
        <f>H29/22</f>
        <v>39007.181818181816</v>
      </c>
      <c r="E29" s="27">
        <f t="shared" si="0"/>
        <v>-0.12514863886451444</v>
      </c>
      <c r="F29" s="33">
        <f t="shared" si="2"/>
        <v>2.916707741821134E-2</v>
      </c>
      <c r="G29" s="39" t="s">
        <v>215</v>
      </c>
      <c r="H29" s="29">
        <v>858158</v>
      </c>
      <c r="I29" s="29">
        <v>15108.98</v>
      </c>
      <c r="J29" s="30">
        <f t="shared" si="1"/>
        <v>56.79787781835703</v>
      </c>
    </row>
    <row r="30" spans="1:15" hidden="1">
      <c r="D30" s="26">
        <f>H30/19</f>
        <v>24707.526315789473</v>
      </c>
      <c r="E30" s="27">
        <f t="shared" si="0"/>
        <v>-0.36659032608520992</v>
      </c>
      <c r="F30" s="33">
        <f t="shared" si="2"/>
        <v>-0.52878851975406305</v>
      </c>
      <c r="G30" s="39" t="s">
        <v>210</v>
      </c>
      <c r="H30" s="29">
        <v>469443</v>
      </c>
      <c r="I30" s="29">
        <v>6078.79</v>
      </c>
      <c r="J30" s="30">
        <f t="shared" si="1"/>
        <v>77.226388804350862</v>
      </c>
    </row>
    <row r="31" spans="1:15" ht="17.399999999999999" hidden="1">
      <c r="A31" s="31">
        <f>AVERAGE(D29:D31)</f>
        <v>44775.969377990426</v>
      </c>
      <c r="B31" s="27">
        <f>A31/A28-1</f>
        <v>-0.10456528600349724</v>
      </c>
      <c r="C31" s="27">
        <f>A31/A19-1</f>
        <v>-0.16121036982626169</v>
      </c>
      <c r="D31" s="26">
        <f>H31/20</f>
        <v>70613.2</v>
      </c>
      <c r="E31" s="27">
        <f t="shared" si="0"/>
        <v>1.8579631605967073</v>
      </c>
      <c r="F31" s="33">
        <f t="shared" si="2"/>
        <v>1.1517370077653188E-2</v>
      </c>
      <c r="G31" s="39" t="s">
        <v>211</v>
      </c>
      <c r="H31" s="29">
        <v>1412264</v>
      </c>
      <c r="I31" s="29">
        <v>19252.13</v>
      </c>
      <c r="J31" s="30">
        <f t="shared" si="1"/>
        <v>73.356246815287449</v>
      </c>
      <c r="K31" s="32">
        <f>H31+H30+H29</f>
        <v>2739865</v>
      </c>
      <c r="L31" s="27">
        <f>K31/K28-1</f>
        <v>-7.6815435867352733E-2</v>
      </c>
      <c r="M31" s="27">
        <f>K31/K19-1</f>
        <v>-0.1802988586146308</v>
      </c>
      <c r="N31" s="32">
        <f>AVERAGE(J29:J31)</f>
        <v>69.126837812665116</v>
      </c>
      <c r="O31" s="58">
        <f>N31/N28-1</f>
        <v>-1.4744637265369898E-2</v>
      </c>
    </row>
    <row r="32" spans="1:15" ht="17.399999999999999" hidden="1">
      <c r="D32" s="26">
        <f>H32/21</f>
        <v>73874.333333333328</v>
      </c>
      <c r="E32" s="27">
        <f t="shared" si="0"/>
        <v>4.6183055481600288E-2</v>
      </c>
      <c r="F32" s="33">
        <f t="shared" si="2"/>
        <v>-0.11534948850472859</v>
      </c>
      <c r="G32" s="39" t="s">
        <v>222</v>
      </c>
      <c r="H32" s="29">
        <v>1551361</v>
      </c>
      <c r="I32" s="29">
        <v>18250.490000000002</v>
      </c>
      <c r="J32" s="30">
        <f t="shared" si="1"/>
        <v>85.003799897975341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66008.380952380947</v>
      </c>
      <c r="E33" s="27">
        <f t="shared" si="0"/>
        <v>-0.10647747365055593</v>
      </c>
      <c r="F33" s="33">
        <f t="shared" si="2"/>
        <v>-0.41239751644421008</v>
      </c>
      <c r="G33" s="39" t="s">
        <v>223</v>
      </c>
      <c r="H33" s="29">
        <v>1386176</v>
      </c>
      <c r="I33" s="29">
        <v>16178.47</v>
      </c>
      <c r="J33" s="30">
        <f t="shared" si="1"/>
        <v>85.680289916166359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87946.711779448611</v>
      </c>
      <c r="B34" s="27">
        <f>A34/A31-1</f>
        <v>0.96414981073930051</v>
      </c>
      <c r="C34" s="27">
        <f>A34/A22-1</f>
        <v>1.1468806179799618E-2</v>
      </c>
      <c r="D34" s="26">
        <f>H34/19</f>
        <v>123957.42105263157</v>
      </c>
      <c r="E34" s="27">
        <f t="shared" si="0"/>
        <v>0.87790427918623837</v>
      </c>
      <c r="F34" s="33">
        <f t="shared" si="2"/>
        <v>0.90684307026996014</v>
      </c>
      <c r="G34" s="39" t="s">
        <v>220</v>
      </c>
      <c r="H34" s="29">
        <v>2355191</v>
      </c>
      <c r="I34" s="29">
        <v>28453.89</v>
      </c>
      <c r="J34" s="30">
        <f t="shared" si="1"/>
        <v>82.772197404291646</v>
      </c>
      <c r="K34" s="32">
        <f>H34+H33+H32</f>
        <v>5292728</v>
      </c>
      <c r="L34" s="27">
        <f>K34/K31-1</f>
        <v>0.93174773209628947</v>
      </c>
      <c r="M34" s="27">
        <f>K34/K22-1</f>
        <v>-1.8831687896436078E-2</v>
      </c>
      <c r="N34" s="32">
        <f>AVERAGE(J32:J34)</f>
        <v>84.485429072811129</v>
      </c>
      <c r="O34" s="58">
        <f>N34/N31-1</f>
        <v>0.22217986163012471</v>
      </c>
      <c r="P34" s="58"/>
    </row>
    <row r="35" spans="1:16" ht="17.399999999999999" hidden="1">
      <c r="D35" s="26">
        <f>H35/23</f>
        <v>62401.17391304348</v>
      </c>
      <c r="E35" s="27">
        <f t="shared" si="0"/>
        <v>-0.49659186692381796</v>
      </c>
      <c r="F35" s="33">
        <f t="shared" si="2"/>
        <v>-0.23653969046536583</v>
      </c>
      <c r="G35" s="39" t="s">
        <v>226</v>
      </c>
      <c r="H35" s="68">
        <v>1435227</v>
      </c>
      <c r="I35" s="68">
        <v>17389.22</v>
      </c>
      <c r="J35" s="30">
        <f t="shared" si="1"/>
        <v>82.535444373008104</v>
      </c>
      <c r="P35" s="16"/>
    </row>
    <row r="36" spans="1:16" ht="17.399999999999999" hidden="1">
      <c r="D36" s="26">
        <f>H36/21</f>
        <v>48749.238095238092</v>
      </c>
      <c r="E36" s="27">
        <f t="shared" si="0"/>
        <v>-0.21877690693494756</v>
      </c>
      <c r="F36" s="33">
        <f t="shared" si="2"/>
        <v>-0.48229231603821299</v>
      </c>
      <c r="G36" s="39" t="s">
        <v>228</v>
      </c>
      <c r="H36" s="68">
        <v>1023734</v>
      </c>
      <c r="I36" s="68">
        <v>13916.77</v>
      </c>
      <c r="J36" s="30">
        <f t="shared" si="1"/>
        <v>73.561178348136821</v>
      </c>
      <c r="P36" s="16"/>
    </row>
    <row r="37" spans="1:16" ht="17.399999999999999" hidden="1">
      <c r="A37" s="31">
        <f>AVERAGE(D35:D37)</f>
        <v>55864.229928686451</v>
      </c>
      <c r="B37" s="27">
        <f>A37/A34-1</f>
        <v>-0.3647945579957339</v>
      </c>
      <c r="C37" s="27">
        <f>A37/A25-1</f>
        <v>-0.35010076010206126</v>
      </c>
      <c r="D37" s="26">
        <f>H37/18</f>
        <v>56442.277777777781</v>
      </c>
      <c r="E37" s="27">
        <f t="shared" si="0"/>
        <v>0.15780840856446443</v>
      </c>
      <c r="F37" s="33">
        <f t="shared" si="2"/>
        <v>-0.31148288325113538</v>
      </c>
      <c r="G37" s="39" t="s">
        <v>225</v>
      </c>
      <c r="H37" s="95">
        <v>1015961</v>
      </c>
      <c r="I37" s="68">
        <v>11568.55</v>
      </c>
      <c r="J37" s="30">
        <f t="shared" si="1"/>
        <v>87.820945580906866</v>
      </c>
      <c r="K37" s="32">
        <f>H37+H36+H35</f>
        <v>3474922</v>
      </c>
      <c r="L37" s="27">
        <f>K37/K34-1</f>
        <v>-0.34345350828533039</v>
      </c>
      <c r="M37" s="27">
        <f>K37/K25-1</f>
        <v>-0.34994517903846967</v>
      </c>
      <c r="N37" s="32">
        <f>AVERAGE(J35:J37)</f>
        <v>81.305856100683926</v>
      </c>
      <c r="O37" s="16">
        <f>N37/N34-1</f>
        <v>-3.7634572103397712E-2</v>
      </c>
      <c r="P37" s="16"/>
    </row>
    <row r="38" spans="1:16" ht="17.399999999999999" hidden="1">
      <c r="A38" s="31"/>
      <c r="B38" s="27"/>
      <c r="C38" s="27"/>
      <c r="D38" s="26">
        <f>H38/20</f>
        <v>54987</v>
      </c>
      <c r="E38" s="27">
        <f t="shared" si="0"/>
        <v>-2.5783470034774991E-2</v>
      </c>
      <c r="F38" s="33">
        <f t="shared" si="2"/>
        <v>-0.16983805233720006</v>
      </c>
      <c r="G38" s="39" t="s">
        <v>231</v>
      </c>
      <c r="H38" s="95">
        <v>1099740</v>
      </c>
      <c r="I38" s="68">
        <v>18141.23</v>
      </c>
      <c r="J38" s="30">
        <f t="shared" si="1"/>
        <v>60.621027350405683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100347.85714285714</v>
      </c>
      <c r="E39" s="27">
        <f t="shared" si="0"/>
        <v>0.82493784245107293</v>
      </c>
      <c r="F39" s="33">
        <f t="shared" si="2"/>
        <v>1.5605148478038591</v>
      </c>
      <c r="G39" s="39" t="s">
        <v>234</v>
      </c>
      <c r="H39" s="95">
        <v>2107305</v>
      </c>
      <c r="I39" s="68">
        <v>26110.720000000001</v>
      </c>
      <c r="J39" s="30">
        <f t="shared" si="1"/>
        <v>80.706506752781991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75508.142857142855</v>
      </c>
      <c r="B40" s="27">
        <f>A40/A37-1</f>
        <v>0.35163669048213619</v>
      </c>
      <c r="C40" s="27">
        <f>A40/A28-1</f>
        <v>0.51002006752594586</v>
      </c>
      <c r="D40" s="26">
        <f>H40/21</f>
        <v>71189.571428571435</v>
      </c>
      <c r="E40" s="27">
        <f t="shared" si="0"/>
        <v>-0.29057208140254964</v>
      </c>
      <c r="F40" s="33">
        <f t="shared" si="2"/>
        <v>0.59663658228977323</v>
      </c>
      <c r="G40" s="39" t="s">
        <v>236</v>
      </c>
      <c r="H40" s="68">
        <v>1494981</v>
      </c>
      <c r="I40" s="68">
        <v>18535.400000000001</v>
      </c>
      <c r="J40" s="30">
        <f t="shared" si="1"/>
        <v>80.655448493153628</v>
      </c>
      <c r="K40" s="32">
        <f>H40+H39+H38</f>
        <v>4702026</v>
      </c>
      <c r="L40" s="27">
        <f>K40/K37-1</f>
        <v>0.35313137963960051</v>
      </c>
      <c r="M40" s="27">
        <f>K40/K28-1</f>
        <v>0.58432544061491165</v>
      </c>
      <c r="N40" s="32">
        <f>AVERAGE(J38:J40)</f>
        <v>73.994327532113758</v>
      </c>
      <c r="O40" s="58">
        <f>N40/N37-1</f>
        <v>-8.9926223266329597E-2</v>
      </c>
    </row>
    <row r="41" spans="1:16" ht="17.399999999999999">
      <c r="A41" s="31"/>
      <c r="B41" s="27"/>
      <c r="C41" s="27"/>
      <c r="D41" s="26">
        <f>H41/18</f>
        <v>62733.555555555555</v>
      </c>
      <c r="E41" s="27">
        <f t="shared" si="0"/>
        <v>-0.1187816656755728</v>
      </c>
      <c r="F41" s="33">
        <f t="shared" si="2"/>
        <v>0.60825654742159641</v>
      </c>
      <c r="G41" s="39" t="s">
        <v>370</v>
      </c>
      <c r="H41" s="68">
        <v>1129204</v>
      </c>
      <c r="I41" s="68">
        <v>16938.400000000001</v>
      </c>
      <c r="J41" s="30">
        <f t="shared" si="1"/>
        <v>66.665328484390486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102145.2</v>
      </c>
      <c r="E42" s="27">
        <f t="shared" si="0"/>
        <v>0.62823865306888749</v>
      </c>
      <c r="F42" s="33">
        <f t="shared" si="2"/>
        <v>3.1341734779302275</v>
      </c>
      <c r="G42" s="39" t="s">
        <v>405</v>
      </c>
      <c r="H42" s="68">
        <v>2042904</v>
      </c>
      <c r="I42" s="68">
        <v>26569.26</v>
      </c>
      <c r="J42" s="30">
        <f t="shared" si="1"/>
        <v>76.889759067433573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81108.435185185182</v>
      </c>
      <c r="B43" s="27">
        <f>A43/A40-1</f>
        <v>7.4168058121065972E-2</v>
      </c>
      <c r="C43" s="27">
        <f>A43/A31-1</f>
        <v>0.81142778843005758</v>
      </c>
      <c r="D43" s="26">
        <f>H43/20</f>
        <v>78446.55</v>
      </c>
      <c r="E43" s="27">
        <f t="shared" si="0"/>
        <v>-0.232009433629774</v>
      </c>
      <c r="F43" s="33">
        <f t="shared" si="2"/>
        <v>0.11093322494944302</v>
      </c>
      <c r="G43" s="39" t="s">
        <v>429</v>
      </c>
      <c r="H43" s="68">
        <v>1568931</v>
      </c>
      <c r="I43" s="68">
        <v>23013.64</v>
      </c>
      <c r="J43" s="30">
        <f t="shared" si="1"/>
        <v>68.173961181282053</v>
      </c>
      <c r="K43" s="32">
        <f>H43+H42+H41</f>
        <v>4741039</v>
      </c>
      <c r="L43" s="27">
        <f>K43/K40-1</f>
        <v>8.2970617346649345E-3</v>
      </c>
      <c r="M43" s="27">
        <f>K43/K31-1</f>
        <v>0.7303914608931461</v>
      </c>
      <c r="N43" s="32">
        <f>AVERAGE(J41:J43)</f>
        <v>70.576349577702032</v>
      </c>
      <c r="O43" s="58">
        <f>N43/N40-1</f>
        <v>-4.6192432155401586E-2</v>
      </c>
    </row>
    <row r="44" spans="1:16" ht="17.399999999999999">
      <c r="A44" s="31"/>
      <c r="B44" s="27"/>
      <c r="C44" s="27"/>
      <c r="D44" s="26">
        <f>H44/22</f>
        <v>106427.81818181818</v>
      </c>
      <c r="E44" s="27">
        <f t="shared" si="0"/>
        <v>0.35669214492948598</v>
      </c>
      <c r="F44" s="33">
        <f t="shared" si="2"/>
        <v>0.44066028591551665</v>
      </c>
      <c r="G44" s="39" t="s">
        <v>461</v>
      </c>
      <c r="H44" s="68">
        <v>2341412</v>
      </c>
      <c r="I44" s="68">
        <v>32644.2</v>
      </c>
      <c r="J44" s="30">
        <f t="shared" si="1"/>
        <v>71.72520692803009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121288.45</v>
      </c>
      <c r="E45" s="27">
        <f t="shared" si="0"/>
        <v>0.13963108585759376</v>
      </c>
      <c r="F45" s="33">
        <f t="shared" si="2"/>
        <v>0.83747045829678202</v>
      </c>
      <c r="G45" s="39" t="s">
        <v>497</v>
      </c>
      <c r="H45" s="68">
        <v>2425769</v>
      </c>
      <c r="I45" s="68">
        <v>28214.98</v>
      </c>
      <c r="J45" s="30">
        <f t="shared" si="1"/>
        <v>85.974507158963078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105531.29992025519</v>
      </c>
      <c r="B46" s="27">
        <f>A46/A43-1</f>
        <v>0.30111374580594741</v>
      </c>
      <c r="C46" s="27">
        <f>A46/A34-1</f>
        <v>0.19994594209394578</v>
      </c>
      <c r="D46" s="26">
        <f>H46/19</f>
        <v>88877.631578947374</v>
      </c>
      <c r="E46" s="27">
        <f t="shared" si="0"/>
        <v>-0.26722097958257873</v>
      </c>
      <c r="F46" s="33">
        <f t="shared" si="2"/>
        <v>-0.28299870371447577</v>
      </c>
      <c r="G46" s="39" t="s">
        <v>548</v>
      </c>
      <c r="H46" s="68">
        <v>1688675</v>
      </c>
      <c r="I46" s="68">
        <v>18453.32</v>
      </c>
      <c r="J46" s="30">
        <f t="shared" si="1"/>
        <v>91.510633316931589</v>
      </c>
      <c r="K46" s="32">
        <f>H46+H45+H44</f>
        <v>6455856</v>
      </c>
      <c r="L46" s="27">
        <f>K46/K43-1</f>
        <v>0.36169645514411508</v>
      </c>
      <c r="M46" s="27">
        <f>K46/K34-1</f>
        <v>0.21975964001928694</v>
      </c>
      <c r="N46" s="32">
        <f>AVERAGE(J44:J46)</f>
        <v>83.070115801308248</v>
      </c>
      <c r="O46" s="58">
        <f>N46/N43-1</f>
        <v>0.17702482911575101</v>
      </c>
    </row>
    <row r="47" spans="1:16" ht="17.399999999999999">
      <c r="A47" s="31"/>
      <c r="B47" s="27"/>
      <c r="C47" s="27"/>
      <c r="D47" s="26">
        <f>H47/19</f>
        <v>126465.26315789473</v>
      </c>
      <c r="E47" s="27">
        <f t="shared" ref="E47" si="3">D47/D46-1</f>
        <v>0.4229144151479709</v>
      </c>
      <c r="F47" s="33">
        <f t="shared" ref="F47" si="4">D47/D35-1</f>
        <v>1.0266487828277886</v>
      </c>
      <c r="G47" s="39" t="s">
        <v>601</v>
      </c>
      <c r="H47" s="68">
        <v>2402840</v>
      </c>
      <c r="I47" s="68">
        <v>28813.42</v>
      </c>
      <c r="J47" s="30">
        <f t="shared" si="1"/>
        <v>83.393085583037347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47285.5</v>
      </c>
      <c r="E48" s="27">
        <f t="shared" ref="E48" si="5">D48/D47-1</f>
        <v>-0.62609890795891521</v>
      </c>
      <c r="F48" s="33">
        <f t="shared" ref="F48" si="6">D48/D36-1</f>
        <v>-3.0025866094122056E-2</v>
      </c>
      <c r="G48" s="39" t="s">
        <v>632</v>
      </c>
      <c r="H48" s="68">
        <v>945710</v>
      </c>
      <c r="I48" s="68">
        <v>11182.3</v>
      </c>
      <c r="J48" s="30">
        <f t="shared" si="1"/>
        <v>84.572046895540282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80366.118022328548</v>
      </c>
      <c r="B49" s="27">
        <f>A49/A46-1</f>
        <v>-0.23846178258907769</v>
      </c>
      <c r="C49" s="27">
        <f>A49/A37-1</f>
        <v>0.43859707947142579</v>
      </c>
      <c r="D49" s="26">
        <f>H49/22</f>
        <v>67347.590909090912</v>
      </c>
      <c r="E49" s="27">
        <f t="shared" ref="E49" si="7">D49/D48-1</f>
        <v>0.42427574857178008</v>
      </c>
      <c r="F49" s="33">
        <f t="shared" ref="F49" si="8">D49/D37-1</f>
        <v>0.19321178309367815</v>
      </c>
      <c r="G49" s="39" t="s">
        <v>672</v>
      </c>
      <c r="H49" s="68">
        <v>1481647</v>
      </c>
      <c r="I49" s="68">
        <v>21270.560000000001</v>
      </c>
      <c r="J49" s="30">
        <f t="shared" si="1"/>
        <v>69.657169345800014</v>
      </c>
      <c r="K49" s="32">
        <f>H49+H48+H47</f>
        <v>4830197</v>
      </c>
      <c r="L49" s="27">
        <f>K49/K46-1</f>
        <v>-0.25181153359058817</v>
      </c>
      <c r="M49" s="27">
        <f>K49/K37-1</f>
        <v>0.39001594855942101</v>
      </c>
      <c r="N49" s="32">
        <f>AVERAGE(J47:J49)</f>
        <v>79.207433941459215</v>
      </c>
      <c r="O49" s="58">
        <f>N49/N46-1</f>
        <v>-4.649905471527227E-2</v>
      </c>
    </row>
    <row r="50" spans="1:15" s="37" customFormat="1" ht="17.399999999999999">
      <c r="A50" s="92"/>
      <c r="B50" s="130"/>
      <c r="C50" s="130"/>
      <c r="D50" s="93">
        <f>H50/18</f>
        <v>94981.722222222219</v>
      </c>
      <c r="E50" s="130">
        <f t="shared" ref="E50" si="9">D50/D49-1</f>
        <v>0.41032100688550566</v>
      </c>
      <c r="F50" s="131">
        <f t="shared" ref="F50" si="10">D50/D38-1</f>
        <v>0.72734868645720296</v>
      </c>
      <c r="G50" s="132" t="s">
        <v>714</v>
      </c>
      <c r="H50" s="95">
        <v>1709671</v>
      </c>
      <c r="I50" s="95">
        <v>22545.54</v>
      </c>
      <c r="J50" s="133">
        <f t="shared" ref="J50" si="11">H50/I50</f>
        <v>75.831894024272643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96728.25</v>
      </c>
      <c r="E51" s="130">
        <f t="shared" ref="E51" si="12">D51/D50-1</f>
        <v>1.838804074000211E-2</v>
      </c>
      <c r="F51" s="131">
        <f t="shared" ref="F51" si="13">D51/D39-1</f>
        <v>-3.6070597279463601E-2</v>
      </c>
      <c r="G51" s="132" t="s">
        <v>721</v>
      </c>
      <c r="H51" s="95">
        <v>1934565</v>
      </c>
      <c r="I51" s="95">
        <v>23794.3</v>
      </c>
      <c r="J51" s="133">
        <f t="shared" ref="J51" si="14">H51/I51</f>
        <v>81.303715595751925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83889.869528619529</v>
      </c>
      <c r="B52" s="27">
        <f>A52/A49-1</f>
        <v>4.384623262892906E-2</v>
      </c>
      <c r="C52" s="27">
        <f>A52/A40-1</f>
        <v>0.1110042752254472</v>
      </c>
      <c r="D52" s="93">
        <f>H52/22</f>
        <v>59959.63636363636</v>
      </c>
      <c r="E52" s="130">
        <f t="shared" ref="E52:E53" si="15">D52/D51-1</f>
        <v>-0.3801228042103898</v>
      </c>
      <c r="F52" s="131">
        <f t="shared" ref="F52:F53" si="16">D52/D40-1</f>
        <v>-0.15774691207690039</v>
      </c>
      <c r="G52" s="132" t="s">
        <v>726</v>
      </c>
      <c r="H52" s="95">
        <v>1319112</v>
      </c>
      <c r="I52" s="95">
        <v>16212.36</v>
      </c>
      <c r="J52" s="133">
        <f t="shared" ref="J52" si="17">H52/I52</f>
        <v>81.3645884991451</v>
      </c>
      <c r="K52" s="32">
        <f>H52+H51+H50</f>
        <v>4963348</v>
      </c>
      <c r="L52" s="27">
        <f>K52/K49-1</f>
        <v>2.7566370481369562E-2</v>
      </c>
      <c r="M52" s="27">
        <f>K52/K40-1</f>
        <v>5.5576468526545852E-2</v>
      </c>
      <c r="N52" s="32">
        <f>AVERAGE(J50:J52)</f>
        <v>79.500066039723222</v>
      </c>
      <c r="O52" s="58">
        <f>N52/N49-1</f>
        <v>3.694502948805134E-3</v>
      </c>
    </row>
    <row r="53" spans="1:15" s="37" customFormat="1" ht="17.399999999999999">
      <c r="A53" s="31"/>
      <c r="B53" s="27"/>
      <c r="C53" s="27"/>
      <c r="D53" s="93">
        <f>H53/21</f>
        <v>74211.952380952382</v>
      </c>
      <c r="E53" s="130">
        <f t="shared" si="15"/>
        <v>0.23769850655664748</v>
      </c>
      <c r="F53" s="131">
        <f t="shared" si="16"/>
        <v>0.18297060837292722</v>
      </c>
      <c r="G53" s="132" t="s">
        <v>729</v>
      </c>
      <c r="H53" s="95">
        <v>1558451</v>
      </c>
      <c r="I53" s="95">
        <v>18016.86</v>
      </c>
      <c r="J53" s="133">
        <f t="shared" ref="J53" si="18">H53/I53</f>
        <v>86.499589828638278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72501</v>
      </c>
      <c r="E54" s="130">
        <f t="shared" ref="E54" si="19">D54/D53-1</f>
        <v>-2.3054943658799676E-2</v>
      </c>
      <c r="F54" s="131">
        <f t="shared" ref="F54" si="20">D54/D42-1</f>
        <v>-0.29021628035384917</v>
      </c>
      <c r="G54" s="132" t="s">
        <v>742</v>
      </c>
      <c r="H54" s="95">
        <v>1232517</v>
      </c>
      <c r="I54" s="95">
        <v>14337.84</v>
      </c>
      <c r="J54" s="133">
        <f t="shared" ref="J54" si="21">H54/I54</f>
        <v>85.962529920824892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91533.650793650784</v>
      </c>
      <c r="B55" s="27">
        <f>A55/A52-1</f>
        <v>9.1116857231772652E-2</v>
      </c>
      <c r="C55" s="27">
        <f>A55/A43-1</f>
        <v>0.12853429590477194</v>
      </c>
      <c r="D55" s="93">
        <f>H55/21</f>
        <v>127888</v>
      </c>
      <c r="E55" s="130">
        <f t="shared" ref="E55" si="22">D55/D54-1</f>
        <v>0.76394808347471077</v>
      </c>
      <c r="F55" s="131">
        <f t="shared" ref="F55" si="23">D55/D43-1</f>
        <v>0.63025652498420892</v>
      </c>
      <c r="G55" s="132" t="s">
        <v>749</v>
      </c>
      <c r="H55" s="95">
        <v>2685648</v>
      </c>
      <c r="I55" s="95">
        <v>32846.300000000003</v>
      </c>
      <c r="J55" s="133">
        <f t="shared" ref="J55" si="24">H55/I55</f>
        <v>81.764095194892562</v>
      </c>
      <c r="K55" s="32">
        <f>H55+H54+H53</f>
        <v>5476616</v>
      </c>
      <c r="L55" s="27">
        <f>K55/K52-1</f>
        <v>0.10341164874999698</v>
      </c>
      <c r="M55" s="27">
        <f>K55/K43-1</f>
        <v>0.15515101225701788</v>
      </c>
      <c r="N55" s="32">
        <f>AVERAGE(J53:J55)</f>
        <v>84.742071648118568</v>
      </c>
      <c r="O55" s="58">
        <f>N55/N52-1</f>
        <v>6.5937122690893135E-2</v>
      </c>
    </row>
    <row r="56" spans="1:15" s="124" customFormat="1" ht="17.399999999999999">
      <c r="A56" s="94"/>
      <c r="B56" s="45"/>
      <c r="C56" s="45"/>
      <c r="D56" s="98">
        <f>H56/22</f>
        <v>91456.454545454544</v>
      </c>
      <c r="E56" s="118">
        <f t="shared" ref="E56" si="25">D56/D55-1</f>
        <v>-0.28487071073552994</v>
      </c>
      <c r="F56" s="158">
        <f t="shared" ref="F56" si="26">D56/D44-1</f>
        <v>-0.14067152641226743</v>
      </c>
      <c r="G56" s="122" t="s">
        <v>752</v>
      </c>
      <c r="H56" s="96">
        <v>2012042</v>
      </c>
      <c r="I56" s="96">
        <v>22266.799999999999</v>
      </c>
      <c r="J56" s="125">
        <f t="shared" ref="J56" si="27">H56/I56</f>
        <v>90.36062658307435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103344.88888888889</v>
      </c>
      <c r="E57" s="118">
        <f t="shared" ref="E57" si="28">D57/D56-1</f>
        <v>0.12999010734147487</v>
      </c>
      <c r="F57" s="158">
        <f t="shared" ref="F57" si="29">D57/D45-1</f>
        <v>-0.14794121873196586</v>
      </c>
      <c r="G57" s="122" t="s">
        <v>756</v>
      </c>
      <c r="H57" s="96">
        <v>1860208</v>
      </c>
      <c r="I57" s="96">
        <v>22823.42</v>
      </c>
      <c r="J57" s="125">
        <f t="shared" ref="J57" si="30">H57/I57</f>
        <v>81.504349479613495</v>
      </c>
      <c r="K57" s="44"/>
      <c r="L57" s="45"/>
      <c r="M57" s="45"/>
      <c r="N57" s="44"/>
      <c r="O57" s="141"/>
    </row>
    <row r="58" spans="1:15">
      <c r="A58" s="31">
        <f>AVERAGE(D56:D58)</f>
        <v>97400.671717171717</v>
      </c>
      <c r="B58" s="27">
        <f>A58/A55-1</f>
        <v>6.4096874457102881E-2</v>
      </c>
      <c r="C58" s="27">
        <f>A58/A46-1</f>
        <v>-7.7044708150353358E-2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Q58"/>
  <sheetViews>
    <sheetView topLeftCell="A4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585</v>
      </c>
      <c r="G1" s="19"/>
      <c r="H1" s="19"/>
      <c r="I1" s="19"/>
      <c r="J1" s="20"/>
      <c r="P1" s="18" t="s">
        <v>587</v>
      </c>
    </row>
    <row r="2" spans="1:17" ht="15" customHeight="1">
      <c r="G2" s="21"/>
      <c r="H2" s="21"/>
      <c r="I2" s="21"/>
      <c r="J2" s="22"/>
      <c r="P2" s="23">
        <v>741021</v>
      </c>
      <c r="Q2" s="18" t="s">
        <v>589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0</v>
      </c>
      <c r="E5" s="27"/>
      <c r="F5" s="26"/>
      <c r="G5" s="28" t="s">
        <v>7</v>
      </c>
      <c r="H5" s="29"/>
      <c r="I5" s="29"/>
      <c r="J5" s="30" t="e">
        <f>H5/I5</f>
        <v>#DIV/0!</v>
      </c>
    </row>
    <row r="6" spans="1:17" ht="15" hidden="1" customHeight="1">
      <c r="D6" s="26">
        <f>H6/18</f>
        <v>0</v>
      </c>
      <c r="E6" s="27" t="e">
        <f t="shared" ref="E6:E46" si="0">D6/D5-1</f>
        <v>#DIV/0!</v>
      </c>
      <c r="F6" s="26"/>
      <c r="G6" s="28" t="s">
        <v>3</v>
      </c>
      <c r="H6" s="29"/>
      <c r="I6" s="29"/>
      <c r="J6" s="30" t="e">
        <f t="shared" ref="J6:J49" si="1">H6/I6</f>
        <v>#DIV/0!</v>
      </c>
    </row>
    <row r="7" spans="1:17" ht="15" hidden="1" customHeight="1">
      <c r="A7" s="31">
        <f>AVERAGE(D5:D7)</f>
        <v>0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/>
      <c r="I7" s="29"/>
      <c r="J7" s="30" t="e">
        <f t="shared" si="1"/>
        <v>#DIV/0!</v>
      </c>
      <c r="K7" s="32">
        <f>H7+H6+H5</f>
        <v>0</v>
      </c>
      <c r="L7" s="32"/>
      <c r="M7" s="32"/>
      <c r="N7" s="32" t="e">
        <f>AVERAGE(J5:J7)</f>
        <v>#DIV/0!</v>
      </c>
      <c r="O7" s="32"/>
    </row>
    <row r="8" spans="1:17" ht="15" hidden="1" customHeight="1">
      <c r="D8" s="26">
        <f>H8/21</f>
        <v>0</v>
      </c>
      <c r="E8" s="27" t="e">
        <f t="shared" si="0"/>
        <v>#DIV/0!</v>
      </c>
      <c r="F8" s="26"/>
      <c r="G8" s="28" t="s">
        <v>2</v>
      </c>
      <c r="H8" s="29"/>
      <c r="I8" s="29"/>
      <c r="J8" s="30" t="e">
        <f t="shared" si="1"/>
        <v>#DIV/0!</v>
      </c>
    </row>
    <row r="9" spans="1:17" ht="15" hidden="1" customHeight="1">
      <c r="D9" s="26">
        <f>H9/21</f>
        <v>0</v>
      </c>
      <c r="E9" s="27" t="e">
        <f t="shared" si="0"/>
        <v>#DIV/0!</v>
      </c>
      <c r="F9" s="26"/>
      <c r="G9" s="28" t="s">
        <v>5</v>
      </c>
      <c r="H9" s="29"/>
      <c r="I9" s="29"/>
      <c r="J9" s="30" t="e">
        <f t="shared" si="1"/>
        <v>#DIV/0!</v>
      </c>
    </row>
    <row r="10" spans="1:17" ht="15" hidden="1" customHeight="1">
      <c r="A10" s="31">
        <f>AVERAGE(D8:D10)</f>
        <v>0</v>
      </c>
      <c r="B10" s="27" t="e">
        <f>A10/A7-1</f>
        <v>#DIV/0!</v>
      </c>
      <c r="C10" s="27"/>
      <c r="D10" s="26">
        <f>H10/21</f>
        <v>0</v>
      </c>
      <c r="E10" s="27" t="e">
        <f t="shared" si="0"/>
        <v>#DIV/0!</v>
      </c>
      <c r="F10" s="26"/>
      <c r="G10" s="28" t="s">
        <v>0</v>
      </c>
      <c r="H10" s="29"/>
      <c r="I10" s="29"/>
      <c r="J10" s="30" t="e">
        <f t="shared" si="1"/>
        <v>#DIV/0!</v>
      </c>
      <c r="K10" s="32">
        <f>H10+H9+H8</f>
        <v>0</v>
      </c>
      <c r="L10" s="27" t="e">
        <f>K10/K7-1</f>
        <v>#DIV/0!</v>
      </c>
      <c r="M10" s="32"/>
      <c r="N10" s="32" t="e">
        <f>AVERAGE(J8:J10)</f>
        <v>#DIV/0!</v>
      </c>
      <c r="O10" s="58" t="e">
        <f>N10/N7-1</f>
        <v>#DIV/0!</v>
      </c>
    </row>
    <row r="11" spans="1:17" ht="15" hidden="1" customHeight="1">
      <c r="D11" s="26">
        <f>H11/21</f>
        <v>0</v>
      </c>
      <c r="E11" s="27" t="e">
        <f t="shared" si="0"/>
        <v>#DIV/0!</v>
      </c>
      <c r="F11" s="26"/>
      <c r="G11" s="28" t="s">
        <v>10</v>
      </c>
      <c r="H11" s="29"/>
      <c r="I11" s="29"/>
      <c r="J11" s="30" t="e">
        <f t="shared" si="1"/>
        <v>#DIV/0!</v>
      </c>
    </row>
    <row r="12" spans="1:17" ht="15" hidden="1" customHeight="1">
      <c r="D12" s="26">
        <f>H12/22</f>
        <v>0</v>
      </c>
      <c r="E12" s="27" t="e">
        <f t="shared" si="0"/>
        <v>#DIV/0!</v>
      </c>
      <c r="F12" s="26"/>
      <c r="G12" s="28" t="s">
        <v>4</v>
      </c>
      <c r="H12" s="29"/>
      <c r="I12" s="29"/>
      <c r="J12" s="30" t="e">
        <f t="shared" si="1"/>
        <v>#DIV/0!</v>
      </c>
    </row>
    <row r="13" spans="1:17" ht="15" hidden="1" customHeight="1">
      <c r="A13" s="31">
        <f>AVERAGE(D11:D13)</f>
        <v>0</v>
      </c>
      <c r="B13" s="27" t="e">
        <f>A13/A10-1</f>
        <v>#DIV/0!</v>
      </c>
      <c r="C13" s="27"/>
      <c r="D13" s="26">
        <f>H13/20</f>
        <v>0</v>
      </c>
      <c r="E13" s="27" t="e">
        <f t="shared" si="0"/>
        <v>#DIV/0!</v>
      </c>
      <c r="F13" s="26"/>
      <c r="G13" s="28" t="s">
        <v>8</v>
      </c>
      <c r="H13" s="29"/>
      <c r="I13" s="29"/>
      <c r="J13" s="30" t="e">
        <f t="shared" si="1"/>
        <v>#DIV/0!</v>
      </c>
      <c r="K13" s="32">
        <f>H13+H12+H11</f>
        <v>0</v>
      </c>
      <c r="L13" s="27" t="e">
        <f>K13/K10-1</f>
        <v>#DIV/0!</v>
      </c>
      <c r="M13" s="32"/>
      <c r="N13" s="32" t="e">
        <f>AVERAGE(J11:J13)</f>
        <v>#DIV/0!</v>
      </c>
      <c r="O13" s="58" t="e">
        <f>N13/N10-1</f>
        <v>#DIV/0!</v>
      </c>
    </row>
    <row r="14" spans="1:17" ht="15" hidden="1" customHeight="1">
      <c r="D14" s="26">
        <f>H14/20</f>
        <v>0</v>
      </c>
      <c r="E14" s="27" t="e">
        <f t="shared" si="0"/>
        <v>#DIV/0!</v>
      </c>
      <c r="F14" s="26"/>
      <c r="G14" s="28" t="s">
        <v>11</v>
      </c>
      <c r="H14" s="29"/>
      <c r="I14" s="29"/>
      <c r="J14" s="30" t="e">
        <f t="shared" si="1"/>
        <v>#DIV/0!</v>
      </c>
    </row>
    <row r="15" spans="1:17" ht="15" hidden="1" customHeight="1">
      <c r="A15" s="31"/>
      <c r="B15" s="31"/>
      <c r="C15" s="31"/>
      <c r="D15" s="26">
        <f>H15/22</f>
        <v>0</v>
      </c>
      <c r="E15" s="27" t="e">
        <f t="shared" si="0"/>
        <v>#DIV/0!</v>
      </c>
      <c r="F15" s="26"/>
      <c r="G15" s="28" t="s">
        <v>9</v>
      </c>
      <c r="H15" s="29"/>
      <c r="I15" s="29"/>
      <c r="J15" s="30" t="e">
        <f t="shared" si="1"/>
        <v>#DIV/0!</v>
      </c>
    </row>
    <row r="16" spans="1:17" ht="15" hidden="1" customHeight="1">
      <c r="A16" s="31">
        <f>AVERAGE(D14:D16)</f>
        <v>0</v>
      </c>
      <c r="B16" s="27" t="e">
        <f>A16/A13-1</f>
        <v>#DIV/0!</v>
      </c>
      <c r="C16" s="27"/>
      <c r="D16" s="26">
        <f>H16/22</f>
        <v>0</v>
      </c>
      <c r="E16" s="27" t="e">
        <f t="shared" si="0"/>
        <v>#DIV/0!</v>
      </c>
      <c r="F16" s="26"/>
      <c r="G16" s="28" t="s">
        <v>13</v>
      </c>
      <c r="H16" s="29"/>
      <c r="I16" s="29"/>
      <c r="J16" s="30" t="e">
        <f t="shared" si="1"/>
        <v>#DIV/0!</v>
      </c>
      <c r="K16" s="32">
        <f>H16+H15+H14</f>
        <v>0</v>
      </c>
      <c r="L16" s="27" t="e">
        <f>K16/K13-1</f>
        <v>#DIV/0!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0</v>
      </c>
      <c r="E17" s="27" t="e">
        <f t="shared" si="0"/>
        <v>#DIV/0!</v>
      </c>
      <c r="F17" s="33" t="e">
        <f t="shared" ref="F17:F46" si="2">D17/D5-1</f>
        <v>#DIV/0!</v>
      </c>
      <c r="G17" s="39" t="s">
        <v>162</v>
      </c>
      <c r="H17" s="29"/>
      <c r="I17" s="29"/>
      <c r="J17" s="30" t="e">
        <f t="shared" si="1"/>
        <v>#DIV/0!</v>
      </c>
    </row>
    <row r="18" spans="1:15" hidden="1">
      <c r="D18" s="26">
        <f>H18/20</f>
        <v>0</v>
      </c>
      <c r="E18" s="27" t="e">
        <f t="shared" si="0"/>
        <v>#DIV/0!</v>
      </c>
      <c r="F18" s="33" t="e">
        <f t="shared" si="2"/>
        <v>#DIV/0!</v>
      </c>
      <c r="G18" s="39" t="s">
        <v>163</v>
      </c>
      <c r="H18" s="29"/>
      <c r="I18" s="29"/>
      <c r="J18" s="30" t="e">
        <f t="shared" si="1"/>
        <v>#DIV/0!</v>
      </c>
    </row>
    <row r="19" spans="1:15" ht="17.399999999999999" hidden="1">
      <c r="A19" s="31">
        <f>AVERAGE(D17:D19)</f>
        <v>0</v>
      </c>
      <c r="B19" s="27" t="e">
        <f>A19/A16-1</f>
        <v>#DIV/0!</v>
      </c>
      <c r="C19" s="27" t="e">
        <f>A19/A7-1</f>
        <v>#DIV/0!</v>
      </c>
      <c r="D19" s="26">
        <f>H19/22</f>
        <v>0</v>
      </c>
      <c r="E19" s="27" t="e">
        <f t="shared" si="0"/>
        <v>#DIV/0!</v>
      </c>
      <c r="F19" s="33" t="e">
        <f t="shared" si="2"/>
        <v>#DIV/0!</v>
      </c>
      <c r="G19" s="39" t="s">
        <v>158</v>
      </c>
      <c r="H19" s="29"/>
      <c r="I19" s="29"/>
      <c r="J19" s="30" t="e">
        <f t="shared" si="1"/>
        <v>#DIV/0!</v>
      </c>
      <c r="K19" s="32">
        <f>H19+H18+H17</f>
        <v>0</v>
      </c>
      <c r="L19" s="27" t="e">
        <f>K19/K16-1</f>
        <v>#DIV/0!</v>
      </c>
      <c r="M19" s="27" t="e">
        <f>K19/K7-1</f>
        <v>#DIV/0!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 t="e">
        <f t="shared" si="0"/>
        <v>#DIV/0!</v>
      </c>
      <c r="F20" s="33" t="e">
        <f t="shared" si="2"/>
        <v>#DIV/0!</v>
      </c>
      <c r="G20" s="39" t="s">
        <v>154</v>
      </c>
      <c r="H20" s="29"/>
      <c r="I20" s="29"/>
      <c r="J20" s="30" t="e">
        <f t="shared" si="1"/>
        <v>#DIV/0!</v>
      </c>
    </row>
    <row r="21" spans="1:15" hidden="1">
      <c r="D21" s="26">
        <f>H21/21</f>
        <v>0</v>
      </c>
      <c r="E21" s="27" t="e">
        <f t="shared" si="0"/>
        <v>#DIV/0!</v>
      </c>
      <c r="F21" s="33" t="e">
        <f t="shared" si="2"/>
        <v>#DIV/0!</v>
      </c>
      <c r="G21" s="39" t="s">
        <v>155</v>
      </c>
      <c r="H21" s="29"/>
      <c r="I21" s="29"/>
      <c r="J21" s="30" t="e">
        <f t="shared" si="1"/>
        <v>#DIV/0!</v>
      </c>
    </row>
    <row r="22" spans="1:15" ht="17.399999999999999" hidden="1">
      <c r="A22" s="31">
        <f>AVERAGE(D20:D22)</f>
        <v>0</v>
      </c>
      <c r="B22" s="27" t="e">
        <f>A22/A19-1</f>
        <v>#DIV/0!</v>
      </c>
      <c r="C22" s="27" t="e">
        <f>A22/A10-1</f>
        <v>#DIV/0!</v>
      </c>
      <c r="D22" s="26">
        <f>H22/21</f>
        <v>0</v>
      </c>
      <c r="E22" s="27" t="e">
        <f t="shared" si="0"/>
        <v>#DIV/0!</v>
      </c>
      <c r="F22" s="33" t="e">
        <f t="shared" si="2"/>
        <v>#DIV/0!</v>
      </c>
      <c r="G22" s="39" t="s">
        <v>156</v>
      </c>
      <c r="H22" s="29"/>
      <c r="I22" s="29"/>
      <c r="J22" s="30" t="e">
        <f t="shared" si="1"/>
        <v>#DIV/0!</v>
      </c>
      <c r="K22" s="32">
        <f>H22+H21+H20</f>
        <v>0</v>
      </c>
      <c r="L22" s="27" t="e">
        <f>K22/K19-1</f>
        <v>#DIV/0!</v>
      </c>
      <c r="M22" s="27" t="e">
        <f>K22/K10-1</f>
        <v>#DIV/0!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0</v>
      </c>
      <c r="E23" s="27" t="e">
        <f t="shared" si="0"/>
        <v>#DIV/0!</v>
      </c>
      <c r="F23" s="33" t="e">
        <f t="shared" si="2"/>
        <v>#DIV/0!</v>
      </c>
      <c r="G23" s="39" t="s">
        <v>168</v>
      </c>
      <c r="H23" s="29"/>
      <c r="I23" s="29"/>
      <c r="J23" s="30" t="e">
        <f t="shared" si="1"/>
        <v>#DIV/0!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0</v>
      </c>
      <c r="E24" s="27" t="e">
        <f t="shared" si="0"/>
        <v>#DIV/0!</v>
      </c>
      <c r="F24" s="33" t="e">
        <f t="shared" si="2"/>
        <v>#DIV/0!</v>
      </c>
      <c r="G24" s="39" t="s">
        <v>176</v>
      </c>
      <c r="H24" s="29"/>
      <c r="I24" s="29"/>
      <c r="J24" s="30" t="e">
        <f t="shared" si="1"/>
        <v>#DIV/0!</v>
      </c>
      <c r="K24" s="32"/>
      <c r="L24" s="27"/>
      <c r="M24" s="27"/>
      <c r="N24" s="27"/>
    </row>
    <row r="25" spans="1:15" ht="17.399999999999999" hidden="1">
      <c r="A25" s="31">
        <f>AVERAGE(D23:D25)</f>
        <v>0</v>
      </c>
      <c r="B25" s="27" t="e">
        <f>A25/A22-1</f>
        <v>#DIV/0!</v>
      </c>
      <c r="C25" s="27" t="e">
        <f>A25/A13-1</f>
        <v>#DIV/0!</v>
      </c>
      <c r="D25" s="26">
        <f>H25/19</f>
        <v>0</v>
      </c>
      <c r="E25" s="27" t="e">
        <f t="shared" si="0"/>
        <v>#DIV/0!</v>
      </c>
      <c r="F25" s="33" t="e">
        <f t="shared" si="2"/>
        <v>#DIV/0!</v>
      </c>
      <c r="G25" s="39" t="s">
        <v>190</v>
      </c>
      <c r="H25" s="29"/>
      <c r="I25" s="29"/>
      <c r="J25" s="30" t="e">
        <f t="shared" si="1"/>
        <v>#DIV/0!</v>
      </c>
      <c r="K25" s="32">
        <f>H25+H24+H23</f>
        <v>0</v>
      </c>
      <c r="L25" s="27" t="e">
        <f>K25/K22-1</f>
        <v>#DIV/0!</v>
      </c>
      <c r="M25" s="27" t="e">
        <f>K25/K13-1</f>
        <v>#DIV/0!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D26" s="26">
        <f>H26/19</f>
        <v>0</v>
      </c>
      <c r="E26" s="27" t="e">
        <f t="shared" si="0"/>
        <v>#DIV/0!</v>
      </c>
      <c r="F26" s="33" t="e">
        <f t="shared" si="2"/>
        <v>#DIV/0!</v>
      </c>
      <c r="G26" s="39" t="s">
        <v>202</v>
      </c>
      <c r="H26" s="29"/>
      <c r="I26" s="29"/>
      <c r="J26" s="30" t="e">
        <f t="shared" si="1"/>
        <v>#DIV/0!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0</v>
      </c>
      <c r="E27" s="27" t="e">
        <f t="shared" si="0"/>
        <v>#DIV/0!</v>
      </c>
      <c r="F27" s="33" t="e">
        <f t="shared" si="2"/>
        <v>#DIV/0!</v>
      </c>
      <c r="G27" s="39" t="s">
        <v>203</v>
      </c>
      <c r="H27" s="29"/>
      <c r="I27" s="29"/>
      <c r="J27" s="30" t="e">
        <f t="shared" si="1"/>
        <v>#DIV/0!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0</v>
      </c>
      <c r="B28" s="27" t="e">
        <f>A28/A25-1</f>
        <v>#DIV/0!</v>
      </c>
      <c r="C28" s="27" t="e">
        <f>A28/A16-1</f>
        <v>#DIV/0!</v>
      </c>
      <c r="D28" s="26">
        <f>H28/19</f>
        <v>0</v>
      </c>
      <c r="E28" s="27" t="e">
        <f t="shared" si="0"/>
        <v>#DIV/0!</v>
      </c>
      <c r="F28" s="33" t="e">
        <f t="shared" si="2"/>
        <v>#DIV/0!</v>
      </c>
      <c r="G28" s="39" t="s">
        <v>208</v>
      </c>
      <c r="H28" s="29"/>
      <c r="I28" s="29"/>
      <c r="J28" s="30" t="e">
        <f t="shared" si="1"/>
        <v>#DIV/0!</v>
      </c>
      <c r="K28" s="32">
        <f>H28+H27+H26</f>
        <v>0</v>
      </c>
      <c r="L28" s="27" t="e">
        <f>K28/K25-1</f>
        <v>#DIV/0!</v>
      </c>
      <c r="M28" s="27" t="e">
        <f>K28/K16-1</f>
        <v>#DIV/0!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0</v>
      </c>
      <c r="E29" s="27" t="e">
        <f t="shared" si="0"/>
        <v>#DIV/0!</v>
      </c>
      <c r="F29" s="33" t="e">
        <f t="shared" si="2"/>
        <v>#DIV/0!</v>
      </c>
      <c r="G29" s="39" t="s">
        <v>215</v>
      </c>
      <c r="H29" s="29">
        <v>0</v>
      </c>
      <c r="I29" s="29">
        <v>0</v>
      </c>
      <c r="J29" s="30" t="e">
        <f t="shared" si="1"/>
        <v>#DIV/0!</v>
      </c>
    </row>
    <row r="30" spans="1:15" hidden="1">
      <c r="D30" s="26">
        <f>H30/19</f>
        <v>0</v>
      </c>
      <c r="E30" s="27" t="e">
        <f t="shared" si="0"/>
        <v>#DIV/0!</v>
      </c>
      <c r="F30" s="33" t="e">
        <f t="shared" si="2"/>
        <v>#DIV/0!</v>
      </c>
      <c r="G30" s="39" t="s">
        <v>210</v>
      </c>
      <c r="H30" s="29">
        <v>0</v>
      </c>
      <c r="I30" s="29">
        <v>0</v>
      </c>
      <c r="J30" s="30" t="e">
        <f t="shared" si="1"/>
        <v>#DIV/0!</v>
      </c>
    </row>
    <row r="31" spans="1:15" ht="17.399999999999999" hidden="1">
      <c r="A31" s="31">
        <f>AVERAGE(D29:D31)</f>
        <v>0</v>
      </c>
      <c r="B31" s="27" t="e">
        <f>A31/A28-1</f>
        <v>#DIV/0!</v>
      </c>
      <c r="C31" s="27" t="e">
        <f>A31/A19-1</f>
        <v>#DIV/0!</v>
      </c>
      <c r="D31" s="26">
        <f>H31/20</f>
        <v>0</v>
      </c>
      <c r="E31" s="27" t="e">
        <f t="shared" si="0"/>
        <v>#DIV/0!</v>
      </c>
      <c r="F31" s="33" t="e">
        <f t="shared" si="2"/>
        <v>#DIV/0!</v>
      </c>
      <c r="G31" s="39" t="s">
        <v>211</v>
      </c>
      <c r="H31" s="29">
        <v>0</v>
      </c>
      <c r="I31" s="29">
        <v>0</v>
      </c>
      <c r="J31" s="30" t="e">
        <f t="shared" si="1"/>
        <v>#DIV/0!</v>
      </c>
      <c r="K31" s="32">
        <f>H31+H30+H29</f>
        <v>0</v>
      </c>
      <c r="L31" s="27" t="e">
        <f>K31/K28-1</f>
        <v>#DIV/0!</v>
      </c>
      <c r="M31" s="27" t="e">
        <f>K31/K19-1</f>
        <v>#DIV/0!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0</v>
      </c>
      <c r="E32" s="27" t="e">
        <f t="shared" si="0"/>
        <v>#DIV/0!</v>
      </c>
      <c r="F32" s="33" t="e">
        <f t="shared" si="2"/>
        <v>#DIV/0!</v>
      </c>
      <c r="G32" s="39" t="s">
        <v>222</v>
      </c>
      <c r="H32" s="29">
        <v>0</v>
      </c>
      <c r="I32" s="29">
        <v>0</v>
      </c>
      <c r="J32" s="30" t="e">
        <f t="shared" si="1"/>
        <v>#DIV/0!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 t="e">
        <f t="shared" si="0"/>
        <v>#DIV/0!</v>
      </c>
      <c r="F33" s="33" t="e">
        <f t="shared" si="2"/>
        <v>#DIV/0!</v>
      </c>
      <c r="G33" s="39" t="s">
        <v>223</v>
      </c>
      <c r="H33" s="29">
        <v>0</v>
      </c>
      <c r="I33" s="29">
        <v>0</v>
      </c>
      <c r="J33" s="30" t="e">
        <f t="shared" si="1"/>
        <v>#DIV/0!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0</v>
      </c>
      <c r="B34" s="27" t="e">
        <f>A34/A31-1</f>
        <v>#DIV/0!</v>
      </c>
      <c r="C34" s="27" t="e">
        <f>A34/A22-1</f>
        <v>#DIV/0!</v>
      </c>
      <c r="D34" s="26">
        <f>H34/19</f>
        <v>0</v>
      </c>
      <c r="E34" s="27" t="e">
        <f t="shared" si="0"/>
        <v>#DIV/0!</v>
      </c>
      <c r="F34" s="33" t="e">
        <f t="shared" si="2"/>
        <v>#DIV/0!</v>
      </c>
      <c r="G34" s="39" t="s">
        <v>220</v>
      </c>
      <c r="H34" s="29">
        <v>0</v>
      </c>
      <c r="I34" s="29">
        <v>0</v>
      </c>
      <c r="J34" s="30" t="e">
        <f t="shared" si="1"/>
        <v>#DIV/0!</v>
      </c>
      <c r="K34" s="32">
        <f>H34+H33+H32</f>
        <v>0</v>
      </c>
      <c r="L34" s="27" t="e">
        <f>K34/K31-1</f>
        <v>#DIV/0!</v>
      </c>
      <c r="M34" s="27" t="e">
        <f>K34/K22-1</f>
        <v>#DIV/0!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0</v>
      </c>
      <c r="E35" s="27" t="e">
        <f t="shared" si="0"/>
        <v>#DIV/0!</v>
      </c>
      <c r="F35" s="33" t="e">
        <f t="shared" si="2"/>
        <v>#DIV/0!</v>
      </c>
      <c r="G35" s="39" t="s">
        <v>226</v>
      </c>
      <c r="H35" s="68">
        <v>0</v>
      </c>
      <c r="I35" s="68">
        <v>0</v>
      </c>
      <c r="J35" s="30" t="e">
        <f t="shared" si="1"/>
        <v>#DIV/0!</v>
      </c>
      <c r="P35" s="16"/>
    </row>
    <row r="36" spans="1:16" ht="17.399999999999999" hidden="1">
      <c r="D36" s="26">
        <f>H36/21</f>
        <v>95.238095238095241</v>
      </c>
      <c r="E36" s="27" t="e">
        <f t="shared" si="0"/>
        <v>#DIV/0!</v>
      </c>
      <c r="F36" s="33" t="e">
        <f t="shared" si="2"/>
        <v>#DIV/0!</v>
      </c>
      <c r="G36" s="39" t="s">
        <v>228</v>
      </c>
      <c r="H36" s="68">
        <v>2000</v>
      </c>
      <c r="I36" s="68">
        <v>0</v>
      </c>
      <c r="J36" s="30" t="e">
        <f t="shared" si="1"/>
        <v>#DIV/0!</v>
      </c>
      <c r="P36" s="16"/>
    </row>
    <row r="37" spans="1:16" ht="17.399999999999999" hidden="1">
      <c r="A37" s="31">
        <f>AVERAGE(D35:D37)</f>
        <v>67.801587301587304</v>
      </c>
      <c r="B37" s="27" t="e">
        <f>A37/A34-1</f>
        <v>#DIV/0!</v>
      </c>
      <c r="C37" s="27" t="e">
        <f>A37/A25-1</f>
        <v>#DIV/0!</v>
      </c>
      <c r="D37" s="26">
        <f>H37/18</f>
        <v>108.16666666666667</v>
      </c>
      <c r="E37" s="27">
        <f t="shared" si="0"/>
        <v>0.13575000000000004</v>
      </c>
      <c r="F37" s="33" t="e">
        <f t="shared" si="2"/>
        <v>#DIV/0!</v>
      </c>
      <c r="G37" s="39" t="s">
        <v>225</v>
      </c>
      <c r="H37" s="68">
        <v>1947</v>
      </c>
      <c r="I37" s="68">
        <v>16.39</v>
      </c>
      <c r="J37" s="30">
        <f t="shared" si="1"/>
        <v>118.79194630872483</v>
      </c>
      <c r="K37" s="32">
        <f>H37+H36+H35</f>
        <v>3947</v>
      </c>
      <c r="L37" s="27" t="e">
        <f>K37/K34-1</f>
        <v>#DIV/0!</v>
      </c>
      <c r="M37" s="27" t="e">
        <f>K37/K25-1</f>
        <v>#DIV/0!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177.3</v>
      </c>
      <c r="E38" s="27">
        <f t="shared" si="0"/>
        <v>0.63913713405238837</v>
      </c>
      <c r="F38" s="33" t="e">
        <f t="shared" si="2"/>
        <v>#DIV/0!</v>
      </c>
      <c r="G38" s="39" t="s">
        <v>231</v>
      </c>
      <c r="H38" s="68">
        <v>3546</v>
      </c>
      <c r="I38" s="68">
        <v>26.7</v>
      </c>
      <c r="J38" s="30">
        <f t="shared" si="1"/>
        <v>132.80898876404495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75.238095238095241</v>
      </c>
      <c r="E39" s="27">
        <f t="shared" si="0"/>
        <v>-0.57564526092444868</v>
      </c>
      <c r="F39" s="33" t="e">
        <f t="shared" si="2"/>
        <v>#DIV/0!</v>
      </c>
      <c r="G39" s="39" t="s">
        <v>234</v>
      </c>
      <c r="H39" s="68">
        <v>1580</v>
      </c>
      <c r="I39" s="68">
        <v>12.6</v>
      </c>
      <c r="J39" s="30">
        <f t="shared" si="1"/>
        <v>125.39682539682541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108.30634920634922</v>
      </c>
      <c r="B40" s="27">
        <f>A40/A37-1</f>
        <v>0.5974013812478054</v>
      </c>
      <c r="C40" s="27" t="e">
        <f>A40/A28-1</f>
        <v>#DIV/0!</v>
      </c>
      <c r="D40" s="26">
        <f>H40/21</f>
        <v>72.38095238095238</v>
      </c>
      <c r="E40" s="27">
        <f t="shared" si="0"/>
        <v>-3.7974683544303889E-2</v>
      </c>
      <c r="F40" s="33" t="e">
        <f t="shared" si="2"/>
        <v>#DIV/0!</v>
      </c>
      <c r="G40" s="39" t="s">
        <v>236</v>
      </c>
      <c r="H40" s="68">
        <v>1520</v>
      </c>
      <c r="I40" s="68">
        <v>18.89</v>
      </c>
      <c r="J40" s="30">
        <f t="shared" si="1"/>
        <v>80.465854949708842</v>
      </c>
      <c r="K40" s="32">
        <f>H40+H39+H38</f>
        <v>6646</v>
      </c>
      <c r="L40" s="27">
        <f>K40/K37-1</f>
        <v>0.68381048897897134</v>
      </c>
      <c r="M40" s="27" t="e">
        <f>K40/K28-1</f>
        <v>#DIV/0!</v>
      </c>
      <c r="N40" s="32">
        <f>AVERAGE(J38:J40)</f>
        <v>112.89055637019307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0"/>
        <v>-1</v>
      </c>
      <c r="F41" s="33" t="e">
        <f t="shared" si="2"/>
        <v>#DIV/0!</v>
      </c>
      <c r="G41" s="39" t="s">
        <v>370</v>
      </c>
      <c r="H41" s="68">
        <v>0</v>
      </c>
      <c r="I41" s="68">
        <v>0</v>
      </c>
      <c r="J41" s="30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331.85</v>
      </c>
      <c r="E42" s="27" t="e">
        <f t="shared" si="0"/>
        <v>#DIV/0!</v>
      </c>
      <c r="F42" s="33" t="e">
        <f t="shared" si="2"/>
        <v>#DIV/0!</v>
      </c>
      <c r="G42" s="39" t="s">
        <v>405</v>
      </c>
      <c r="H42" s="68">
        <v>6637</v>
      </c>
      <c r="I42" s="68">
        <v>55.2</v>
      </c>
      <c r="J42" s="30">
        <f t="shared" si="1"/>
        <v>120.23550724637681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444.51666666666671</v>
      </c>
      <c r="B43" s="27">
        <f>A43/A40-1</f>
        <v>3.1042530740257641</v>
      </c>
      <c r="C43" s="27" t="e">
        <f>A43/A31-1</f>
        <v>#DIV/0!</v>
      </c>
      <c r="D43" s="26">
        <f>H43/20</f>
        <v>1001.7</v>
      </c>
      <c r="E43" s="27">
        <f t="shared" si="0"/>
        <v>2.018532469489227</v>
      </c>
      <c r="F43" s="33" t="e">
        <f t="shared" si="2"/>
        <v>#DIV/0!</v>
      </c>
      <c r="G43" s="39" t="s">
        <v>429</v>
      </c>
      <c r="H43" s="68">
        <v>20034</v>
      </c>
      <c r="I43" s="68">
        <v>152.80000000000001</v>
      </c>
      <c r="J43" s="30">
        <f t="shared" si="1"/>
        <v>131.11256544502618</v>
      </c>
      <c r="K43" s="32">
        <f>H43+H42+H41</f>
        <v>26671</v>
      </c>
      <c r="L43" s="27">
        <f>K43/K40-1</f>
        <v>3.0130905808004815</v>
      </c>
      <c r="M43" s="27" t="e">
        <f>K43/K31-1</f>
        <v>#DIV/0!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2724.8636363636365</v>
      </c>
      <c r="E44" s="27">
        <f t="shared" si="0"/>
        <v>1.7202392296731919</v>
      </c>
      <c r="F44" s="33" t="e">
        <f t="shared" si="2"/>
        <v>#DIV/0!</v>
      </c>
      <c r="G44" s="39" t="s">
        <v>461</v>
      </c>
      <c r="H44" s="68">
        <v>59947</v>
      </c>
      <c r="I44" s="68">
        <v>491.4</v>
      </c>
      <c r="J44" s="30">
        <f t="shared" si="1"/>
        <v>121.99226699226699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1900.8</v>
      </c>
      <c r="E45" s="27">
        <f t="shared" si="0"/>
        <v>-0.30242380769679889</v>
      </c>
      <c r="F45" s="33" t="e">
        <f t="shared" si="2"/>
        <v>#DIV/0!</v>
      </c>
      <c r="G45" s="39" t="s">
        <v>497</v>
      </c>
      <c r="H45" s="68">
        <v>38016</v>
      </c>
      <c r="I45" s="68">
        <v>322.39</v>
      </c>
      <c r="J45" s="30">
        <f t="shared" si="1"/>
        <v>117.91929030056764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4038.484370015949</v>
      </c>
      <c r="B46" s="27">
        <f>A46/A43-1</f>
        <v>8.0851135015918754</v>
      </c>
      <c r="C46" s="27" t="e">
        <f>A46/A34-1</f>
        <v>#DIV/0!</v>
      </c>
      <c r="D46" s="26">
        <f>H46/19</f>
        <v>7489.7894736842109</v>
      </c>
      <c r="E46" s="27">
        <f t="shared" si="0"/>
        <v>2.940335371256424</v>
      </c>
      <c r="F46" s="33" t="e">
        <f t="shared" si="2"/>
        <v>#DIV/0!</v>
      </c>
      <c r="G46" s="39" t="s">
        <v>548</v>
      </c>
      <c r="H46" s="68">
        <v>142306</v>
      </c>
      <c r="I46" s="68">
        <v>184.8</v>
      </c>
      <c r="J46" s="30">
        <f t="shared" si="1"/>
        <v>770.05411255411252</v>
      </c>
      <c r="K46" s="32">
        <f>H46+H45+H44</f>
        <v>240269</v>
      </c>
      <c r="L46" s="27">
        <f>K46/K43-1</f>
        <v>8.008623598665217</v>
      </c>
      <c r="M46" s="27" t="e">
        <f>K46/K34-1</f>
        <v>#DIV/0!</v>
      </c>
      <c r="N46" s="32">
        <f>AVERAGE(J44:J46)</f>
        <v>336.65522328231572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6282.4210526315792</v>
      </c>
      <c r="E47" s="27">
        <f t="shared" ref="E47" si="3">D47/D46-1</f>
        <v>-0.16120191699576969</v>
      </c>
      <c r="F47" s="33" t="e">
        <f t="shared" ref="F47" si="4">D47/D35-1</f>
        <v>#DIV/0!</v>
      </c>
      <c r="G47" s="39" t="s">
        <v>601</v>
      </c>
      <c r="H47" s="68">
        <v>119366</v>
      </c>
      <c r="I47" s="68">
        <v>220.1</v>
      </c>
      <c r="J47" s="30">
        <f t="shared" si="1"/>
        <v>542.32621535665612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9760.85</v>
      </c>
      <c r="E48" s="27">
        <f t="shared" ref="E48" si="5">D48/D47-1</f>
        <v>0.55367650754821307</v>
      </c>
      <c r="F48" s="33">
        <f t="shared" ref="F48" si="6">D48/D36-1</f>
        <v>101.48892499999999</v>
      </c>
      <c r="G48" s="39" t="s">
        <v>634</v>
      </c>
      <c r="H48" s="68">
        <v>195217</v>
      </c>
      <c r="I48" s="68">
        <v>836.8</v>
      </c>
      <c r="J48" s="30">
        <f t="shared" si="1"/>
        <v>233.289913957935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6538.8933811802235</v>
      </c>
      <c r="B49" s="27">
        <f>A49/A46-1</f>
        <v>0.61914539764688992</v>
      </c>
      <c r="C49" s="27">
        <f>A49/A37-1</f>
        <v>95.441597334508742</v>
      </c>
      <c r="D49" s="26">
        <f>H49/22</f>
        <v>3573.409090909091</v>
      </c>
      <c r="E49" s="27">
        <f t="shared" ref="E49" si="7">D49/D48-1</f>
        <v>-0.63390390274319441</v>
      </c>
      <c r="F49" s="33">
        <f t="shared" ref="F49" si="8">D49/D37-1</f>
        <v>32.036139515338284</v>
      </c>
      <c r="G49" s="39" t="s">
        <v>674</v>
      </c>
      <c r="H49" s="68">
        <v>78615</v>
      </c>
      <c r="I49" s="68">
        <v>574.29</v>
      </c>
      <c r="J49" s="30">
        <f t="shared" si="1"/>
        <v>136.89076947186962</v>
      </c>
      <c r="K49" s="32">
        <f>H49+H48+H47</f>
        <v>393198</v>
      </c>
      <c r="L49" s="27">
        <f>K49/K46-1</f>
        <v>0.63649076659910353</v>
      </c>
      <c r="M49" s="27">
        <f>K49/K37-1</f>
        <v>98.619457816062834</v>
      </c>
      <c r="N49" s="32">
        <f>AVERAGE(J47:J49)</f>
        <v>304.16896626215356</v>
      </c>
      <c r="O49" s="58">
        <f>N49/N46-1</f>
        <v>-9.6497112694192477E-2</v>
      </c>
    </row>
    <row r="50" spans="1:15" s="37" customFormat="1" ht="17.399999999999999">
      <c r="A50" s="92"/>
      <c r="B50" s="130"/>
      <c r="C50" s="130"/>
      <c r="D50" s="93">
        <f>H50/18</f>
        <v>989.61111111111109</v>
      </c>
      <c r="E50" s="130">
        <f t="shared" ref="E50" si="9">D50/D49-1</f>
        <v>-0.72306246334103608</v>
      </c>
      <c r="F50" s="131">
        <f t="shared" ref="F50" si="10">D50/D38-1</f>
        <v>4.5815629504292783</v>
      </c>
      <c r="G50" s="132" t="s">
        <v>714</v>
      </c>
      <c r="H50" s="95">
        <v>17813</v>
      </c>
      <c r="I50" s="95">
        <v>178</v>
      </c>
      <c r="J50" s="133">
        <f t="shared" ref="J50" si="11">H50/I50</f>
        <v>100.07303370786516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6145.75</v>
      </c>
      <c r="E51" s="130">
        <f t="shared" ref="E51" si="12">D51/D50-1</f>
        <v>5.2102677819569978</v>
      </c>
      <c r="F51" s="131">
        <f t="shared" ref="F51" si="13">D51/D39-1</f>
        <v>80.684018987341773</v>
      </c>
      <c r="G51" s="132" t="s">
        <v>721</v>
      </c>
      <c r="H51" s="95">
        <v>122915</v>
      </c>
      <c r="I51" s="95">
        <v>1388.2</v>
      </c>
      <c r="J51" s="133">
        <f t="shared" ref="J51" si="14">H51/I51</f>
        <v>88.542717187725103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6647.8930976430975</v>
      </c>
      <c r="B52" s="27">
        <f>A52/A49-1</f>
        <v>1.666944391180758E-2</v>
      </c>
      <c r="C52" s="27">
        <f>A52/A40-1</f>
        <v>60.380455959948279</v>
      </c>
      <c r="D52" s="93">
        <f>H52/22</f>
        <v>12808.318181818182</v>
      </c>
      <c r="E52" s="130">
        <f t="shared" ref="E52:E53" si="15">D52/D51-1</f>
        <v>1.0840935901750286</v>
      </c>
      <c r="F52" s="131">
        <f t="shared" ref="F52:F53" si="16">D52/D40-1</f>
        <v>175.95702751196174</v>
      </c>
      <c r="G52" s="132" t="s">
        <v>726</v>
      </c>
      <c r="H52" s="95">
        <v>281783</v>
      </c>
      <c r="I52" s="95">
        <v>1805.6</v>
      </c>
      <c r="J52" s="133">
        <f t="shared" ref="J52" si="17">H52/I52</f>
        <v>156.06058927780239</v>
      </c>
      <c r="K52" s="32">
        <f>H52+H51+H50</f>
        <v>422511</v>
      </c>
      <c r="L52" s="27">
        <f>K52/K49-1</f>
        <v>7.4550226603390612E-2</v>
      </c>
      <c r="M52" s="27">
        <f>K52/K40-1</f>
        <v>62.57372855853145</v>
      </c>
      <c r="N52" s="32">
        <f>AVERAGE(J50:J52)</f>
        <v>114.89211339113088</v>
      </c>
      <c r="O52" s="58">
        <f>N52/N49-1</f>
        <v>-0.62227535963642977</v>
      </c>
    </row>
    <row r="53" spans="1:15" s="37" customFormat="1" ht="17.399999999999999">
      <c r="A53" s="31"/>
      <c r="B53" s="27"/>
      <c r="C53" s="27"/>
      <c r="D53" s="93">
        <f>H53/21</f>
        <v>31854.809523809523</v>
      </c>
      <c r="E53" s="130">
        <f t="shared" si="15"/>
        <v>1.4870407708194229</v>
      </c>
      <c r="F53" s="131" t="e">
        <f t="shared" si="16"/>
        <v>#DIV/0!</v>
      </c>
      <c r="G53" s="132" t="s">
        <v>729</v>
      </c>
      <c r="H53" s="95">
        <v>668951</v>
      </c>
      <c r="I53" s="95">
        <v>4855.5</v>
      </c>
      <c r="J53" s="133">
        <f t="shared" ref="J53" si="18">H53/I53</f>
        <v>137.77180516939552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15530.411764705883</v>
      </c>
      <c r="E54" s="130">
        <f t="shared" ref="E54" si="19">D54/D53-1</f>
        <v>-0.51246257639375148</v>
      </c>
      <c r="F54" s="131">
        <f t="shared" ref="F54" si="20">D54/D42-1</f>
        <v>45.799493038137356</v>
      </c>
      <c r="G54" s="132" t="s">
        <v>742</v>
      </c>
      <c r="H54" s="95">
        <v>264017</v>
      </c>
      <c r="I54" s="95">
        <v>3992.1</v>
      </c>
      <c r="J54" s="133">
        <f t="shared" ref="J54" si="21">H54/I54</f>
        <v>66.134866361063104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28797.946778711485</v>
      </c>
      <c r="B55" s="27">
        <f>A55/A52-1</f>
        <v>3.3318907743750161</v>
      </c>
      <c r="C55" s="27">
        <f>A55/A43-1</f>
        <v>63.784852713534889</v>
      </c>
      <c r="D55" s="93">
        <f>H55/21</f>
        <v>39008.619047619046</v>
      </c>
      <c r="E55" s="130">
        <f t="shared" ref="E55" si="22">D55/D54-1</f>
        <v>1.5117569088714884</v>
      </c>
      <c r="F55" s="131">
        <f t="shared" ref="F55" si="23">D55/D43-1</f>
        <v>37.942416938823044</v>
      </c>
      <c r="G55" s="132" t="s">
        <v>749</v>
      </c>
      <c r="H55" s="95">
        <v>819181</v>
      </c>
      <c r="I55" s="95">
        <v>9529.2900000000009</v>
      </c>
      <c r="J55" s="133">
        <f t="shared" ref="J55" si="24">H55/I55</f>
        <v>85.964536707351741</v>
      </c>
      <c r="K55" s="32">
        <f>H55+H54+H53</f>
        <v>1752149</v>
      </c>
      <c r="L55" s="27">
        <f>K55/K52-1</f>
        <v>3.1469902558749947</v>
      </c>
      <c r="M55" s="27">
        <f>K55/K43-1</f>
        <v>64.694912076787517</v>
      </c>
      <c r="N55" s="32">
        <f>AVERAGE(J53:J55)</f>
        <v>96.623736079270131</v>
      </c>
      <c r="O55" s="58">
        <f>N55/N52-1</f>
        <v>-0.15900462418746819</v>
      </c>
    </row>
    <row r="56" spans="1:15" s="124" customFormat="1" ht="17.399999999999999">
      <c r="A56" s="94"/>
      <c r="B56" s="45"/>
      <c r="C56" s="45"/>
      <c r="D56" s="98">
        <f>H56/22</f>
        <v>6932.636363636364</v>
      </c>
      <c r="E56" s="118">
        <f t="shared" ref="E56" si="25">D56/D55-1</f>
        <v>-0.82227936971638305</v>
      </c>
      <c r="F56" s="158">
        <f t="shared" ref="F56" si="26">D56/D44-1</f>
        <v>1.544214055749245</v>
      </c>
      <c r="G56" s="122" t="s">
        <v>752</v>
      </c>
      <c r="H56" s="96">
        <v>152518</v>
      </c>
      <c r="I56" s="96">
        <v>1311.3</v>
      </c>
      <c r="J56" s="125">
        <f t="shared" ref="J56" si="27">H56/I56</f>
        <v>116.31053153359262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9236</v>
      </c>
      <c r="E57" s="118">
        <f t="shared" ref="E57" si="28">D57/D56-1</f>
        <v>0.33224930827836707</v>
      </c>
      <c r="F57" s="158">
        <f t="shared" ref="F57" si="29">D57/D45-1</f>
        <v>3.8590067340067344</v>
      </c>
      <c r="G57" s="122" t="s">
        <v>756</v>
      </c>
      <c r="H57" s="96">
        <v>166248</v>
      </c>
      <c r="I57" s="96">
        <v>2311.1</v>
      </c>
      <c r="J57" s="125">
        <f t="shared" ref="J57" si="30">H57/I57</f>
        <v>71.934576608541391</v>
      </c>
      <c r="K57" s="44"/>
      <c r="L57" s="45"/>
      <c r="M57" s="45"/>
      <c r="N57" s="44"/>
      <c r="O57" s="141"/>
    </row>
    <row r="58" spans="1:15">
      <c r="A58" s="31">
        <f>AVERAGE(D56:D58)</f>
        <v>8084.318181818182</v>
      </c>
      <c r="B58" s="27">
        <f>A58/A55-1</f>
        <v>-0.71927449397904952</v>
      </c>
      <c r="C58" s="27">
        <f>A58/A46-1</f>
        <v>1.0018198514870704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CCF3-A9B9-49D3-9DEA-03EAEF97E4E7}">
  <dimension ref="A1:P58"/>
  <sheetViews>
    <sheetView topLeftCell="A51" zoomScale="115" zoomScaleNormal="115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20.296875" style="18" customWidth="1"/>
    <col min="12" max="12" width="5.19921875" style="18" bestFit="1" customWidth="1"/>
    <col min="13" max="13" width="5.296875" style="18" bestFit="1" customWidth="1"/>
    <col min="14" max="14" width="8.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DB하이텍</v>
      </c>
      <c r="G1" s="19"/>
      <c r="H1" s="19"/>
      <c r="I1" s="19"/>
      <c r="J1" s="20"/>
      <c r="P1" s="18" t="s">
        <v>728</v>
      </c>
    </row>
    <row r="2" spans="1:16" ht="15" customHeight="1">
      <c r="G2" s="21"/>
      <c r="H2" s="21"/>
      <c r="I2" s="21"/>
      <c r="J2" s="22"/>
      <c r="P2" s="23" t="s">
        <v>743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3718403.6</v>
      </c>
      <c r="E5" s="27"/>
      <c r="F5" s="26"/>
      <c r="G5" s="28" t="s">
        <v>7</v>
      </c>
      <c r="H5" s="29">
        <v>74368072</v>
      </c>
      <c r="I5" s="29">
        <v>14670.54</v>
      </c>
      <c r="J5" s="30">
        <f t="shared" ref="J5:J41" si="0">H5/I5</f>
        <v>5069.2116309283774</v>
      </c>
    </row>
    <row r="6" spans="1:16" ht="15" hidden="1" customHeight="1">
      <c r="D6" s="26">
        <f>H6/18</f>
        <v>4961602.666666667</v>
      </c>
      <c r="E6" s="27">
        <f t="shared" ref="E6:E51" si="1">D6/D5-1</f>
        <v>0.3343367747026349</v>
      </c>
      <c r="F6" s="26"/>
      <c r="G6" s="28" t="s">
        <v>3</v>
      </c>
      <c r="H6" s="29">
        <v>89308848</v>
      </c>
      <c r="I6" s="29">
        <v>16152.57</v>
      </c>
      <c r="J6" s="30">
        <f t="shared" si="0"/>
        <v>5529.0797687303011</v>
      </c>
    </row>
    <row r="7" spans="1:16" ht="15" hidden="1" customHeight="1">
      <c r="A7" s="31">
        <f>AVERAGE(D5:D7)</f>
        <v>4264287.0737373745</v>
      </c>
      <c r="B7" s="31"/>
      <c r="C7" s="31"/>
      <c r="D7" s="26">
        <f>H7/22</f>
        <v>4112854.9545454546</v>
      </c>
      <c r="E7" s="27">
        <f t="shared" si="1"/>
        <v>-0.17106321669474256</v>
      </c>
      <c r="F7" s="26"/>
      <c r="G7" s="28" t="s">
        <v>6</v>
      </c>
      <c r="H7" s="29">
        <v>90482809</v>
      </c>
      <c r="I7" s="29">
        <v>15385.58</v>
      </c>
      <c r="J7" s="30">
        <f t="shared" si="0"/>
        <v>5881.0138454318912</v>
      </c>
      <c r="K7" s="32">
        <f>H7+H6+H5</f>
        <v>254159729</v>
      </c>
      <c r="L7" s="32"/>
      <c r="M7" s="32"/>
      <c r="N7" s="32">
        <f>AVERAGE(J5:J7)</f>
        <v>5493.1017483635233</v>
      </c>
      <c r="O7" s="32"/>
    </row>
    <row r="8" spans="1:16" ht="15" hidden="1" customHeight="1">
      <c r="D8" s="26">
        <f>H8/21</f>
        <v>3740616.7142857141</v>
      </c>
      <c r="E8" s="27">
        <f t="shared" si="1"/>
        <v>-9.0506046134291585E-2</v>
      </c>
      <c r="F8" s="26"/>
      <c r="G8" s="28" t="s">
        <v>2</v>
      </c>
      <c r="H8" s="29">
        <v>78552951</v>
      </c>
      <c r="I8" s="29">
        <v>12525.32</v>
      </c>
      <c r="J8" s="30">
        <f t="shared" si="0"/>
        <v>6271.532463841243</v>
      </c>
    </row>
    <row r="9" spans="1:16" ht="15" hidden="1" customHeight="1">
      <c r="D9" s="26">
        <f>H9/21</f>
        <v>4461629.5238095243</v>
      </c>
      <c r="E9" s="27">
        <f t="shared" si="1"/>
        <v>0.19275238940418693</v>
      </c>
      <c r="F9" s="26"/>
      <c r="G9" s="28" t="s">
        <v>5</v>
      </c>
      <c r="H9" s="29">
        <v>93694220</v>
      </c>
      <c r="I9" s="29">
        <v>15888.95</v>
      </c>
      <c r="J9" s="30">
        <f t="shared" si="0"/>
        <v>5896.8163409161707</v>
      </c>
    </row>
    <row r="10" spans="1:16" ht="15" hidden="1" customHeight="1">
      <c r="A10" s="31">
        <f>AVERAGE(D8:D10)</f>
        <v>3902021.4126984128</v>
      </c>
      <c r="B10" s="27">
        <f>A10/A7-1</f>
        <v>-8.4953394266080506E-2</v>
      </c>
      <c r="C10" s="27"/>
      <c r="D10" s="26">
        <f>H10/21</f>
        <v>3503818</v>
      </c>
      <c r="E10" s="27">
        <f t="shared" si="1"/>
        <v>-0.21467751159036286</v>
      </c>
      <c r="F10" s="26"/>
      <c r="G10" s="28" t="s">
        <v>0</v>
      </c>
      <c r="H10" s="29">
        <v>73580178</v>
      </c>
      <c r="I10" s="29">
        <v>8003.77</v>
      </c>
      <c r="J10" s="30">
        <f t="shared" si="0"/>
        <v>9193.1899592317113</v>
      </c>
      <c r="K10" s="32">
        <f>H10+H9+H8</f>
        <v>245827349</v>
      </c>
      <c r="L10" s="27">
        <f>K10/K7-1</f>
        <v>-3.2784029290493955E-2</v>
      </c>
      <c r="M10" s="32"/>
      <c r="N10" s="32">
        <f>AVERAGE(J8:J10)</f>
        <v>7120.5129213297087</v>
      </c>
      <c r="O10" s="58">
        <f>N10/N7-1</f>
        <v>0.2962645236729895</v>
      </c>
    </row>
    <row r="11" spans="1:16" ht="15" hidden="1" customHeight="1">
      <c r="D11" s="26">
        <f>H11/21</f>
        <v>3709810.7619047621</v>
      </c>
      <c r="E11" s="27">
        <f t="shared" si="1"/>
        <v>5.8790942310577243E-2</v>
      </c>
      <c r="F11" s="26"/>
      <c r="G11" s="28" t="s">
        <v>10</v>
      </c>
      <c r="H11" s="29">
        <v>77906026</v>
      </c>
      <c r="I11" s="29">
        <v>8053.17</v>
      </c>
      <c r="J11" s="30">
        <f t="shared" si="0"/>
        <v>9673.9577085793535</v>
      </c>
    </row>
    <row r="12" spans="1:16" ht="15" hidden="1" customHeight="1">
      <c r="D12" s="26">
        <f>H12/22</f>
        <v>4101174.0454545454</v>
      </c>
      <c r="E12" s="27">
        <f t="shared" si="1"/>
        <v>0.10549413667365659</v>
      </c>
      <c r="F12" s="26"/>
      <c r="G12" s="28" t="s">
        <v>4</v>
      </c>
      <c r="H12" s="29">
        <v>90225829</v>
      </c>
      <c r="I12" s="29">
        <v>9641.43</v>
      </c>
      <c r="J12" s="30">
        <f t="shared" si="0"/>
        <v>9358.1376414079659</v>
      </c>
    </row>
    <row r="13" spans="1:16" ht="15" hidden="1" customHeight="1">
      <c r="A13" s="31">
        <f>AVERAGE(D11:D13)</f>
        <v>4045311.3191197696</v>
      </c>
      <c r="B13" s="27">
        <f>A13/A10-1</f>
        <v>3.6721968248315084E-2</v>
      </c>
      <c r="C13" s="27"/>
      <c r="D13" s="26">
        <f>H13/20</f>
        <v>4324949.1500000004</v>
      </c>
      <c r="E13" s="27">
        <f t="shared" si="1"/>
        <v>5.4563669345725874E-2</v>
      </c>
      <c r="F13" s="26"/>
      <c r="G13" s="28" t="s">
        <v>8</v>
      </c>
      <c r="H13" s="29">
        <v>86498983</v>
      </c>
      <c r="I13" s="29">
        <v>11838.27</v>
      </c>
      <c r="J13" s="30">
        <f t="shared" si="0"/>
        <v>7306.7249691044381</v>
      </c>
      <c r="K13" s="32">
        <f>H13+H12+H11</f>
        <v>254630838</v>
      </c>
      <c r="L13" s="27">
        <f>K13/K10-1</f>
        <v>3.5811674477277178E-2</v>
      </c>
      <c r="M13" s="32"/>
      <c r="N13" s="32">
        <f>AVERAGE(J11:J13)</f>
        <v>8779.6067730305858</v>
      </c>
      <c r="O13" s="58">
        <f>N13/N10-1</f>
        <v>0.23300201404466403</v>
      </c>
    </row>
    <row r="14" spans="1:16" ht="15" hidden="1" customHeight="1">
      <c r="D14" s="26">
        <f>H14/20</f>
        <v>4353565.05</v>
      </c>
      <c r="E14" s="27">
        <f t="shared" si="1"/>
        <v>6.6164708549230067E-3</v>
      </c>
      <c r="F14" s="26"/>
      <c r="G14" s="28" t="s">
        <v>11</v>
      </c>
      <c r="H14" s="29">
        <v>87071301</v>
      </c>
      <c r="I14" s="29">
        <v>10929.85</v>
      </c>
      <c r="J14" s="30">
        <f t="shared" si="0"/>
        <v>7966.3765742439282</v>
      </c>
    </row>
    <row r="15" spans="1:16" ht="15" hidden="1" customHeight="1">
      <c r="A15" s="31"/>
      <c r="B15" s="31"/>
      <c r="C15" s="31"/>
      <c r="D15" s="26">
        <f>H15/22</f>
        <v>3565429.4545454546</v>
      </c>
      <c r="E15" s="27">
        <f t="shared" si="1"/>
        <v>-0.18103223137886626</v>
      </c>
      <c r="F15" s="26"/>
      <c r="G15" s="28" t="s">
        <v>9</v>
      </c>
      <c r="H15" s="29">
        <v>78439448</v>
      </c>
      <c r="I15" s="29">
        <v>11398.07</v>
      </c>
      <c r="J15" s="30">
        <f t="shared" si="0"/>
        <v>6881.8184131173084</v>
      </c>
    </row>
    <row r="16" spans="1:16" ht="15" hidden="1" customHeight="1">
      <c r="A16" s="31">
        <f>AVERAGE(D14:D16)</f>
        <v>3779309.9257575758</v>
      </c>
      <c r="B16" s="27">
        <f>A16/A13-1</f>
        <v>-6.5755481439701335E-2</v>
      </c>
      <c r="C16" s="27"/>
      <c r="D16" s="26">
        <f>H16/22</f>
        <v>3418935.2727272729</v>
      </c>
      <c r="E16" s="27">
        <f t="shared" si="1"/>
        <v>-4.1087387560401978E-2</v>
      </c>
      <c r="F16" s="26"/>
      <c r="G16" s="28" t="s">
        <v>13</v>
      </c>
      <c r="H16" s="29">
        <v>75216576</v>
      </c>
      <c r="I16" s="29">
        <v>16585.34</v>
      </c>
      <c r="J16" s="30">
        <f t="shared" si="0"/>
        <v>4535.1241518111774</v>
      </c>
      <c r="K16" s="32">
        <f>H16+H15+H14</f>
        <v>240727325</v>
      </c>
      <c r="L16" s="27">
        <f>K16/K13-1</f>
        <v>-5.4602628295948974E-2</v>
      </c>
      <c r="M16" s="32"/>
      <c r="N16" s="32">
        <f>AVERAGE(J14:J16)</f>
        <v>6461.1063797241377</v>
      </c>
      <c r="O16" s="58">
        <f>N16/N13-1</f>
        <v>-0.26407793119259915</v>
      </c>
    </row>
    <row r="17" spans="1:15" ht="15" hidden="1" customHeight="1">
      <c r="D17" s="26">
        <f>H17/20</f>
        <v>3752751.45</v>
      </c>
      <c r="E17" s="27">
        <f t="shared" si="1"/>
        <v>9.7637466241483839E-2</v>
      </c>
      <c r="F17" s="33">
        <f t="shared" ref="F17:F51" si="2">D17/D5-1</f>
        <v>9.2372570852716773E-3</v>
      </c>
      <c r="G17" s="39" t="s">
        <v>162</v>
      </c>
      <c r="H17" s="29">
        <v>75055029</v>
      </c>
      <c r="I17" s="29">
        <v>13925.93</v>
      </c>
      <c r="J17" s="30">
        <f t="shared" si="0"/>
        <v>5389.5882716630058</v>
      </c>
    </row>
    <row r="18" spans="1:15" hidden="1">
      <c r="D18" s="26">
        <f>H18/20</f>
        <v>3340490.1</v>
      </c>
      <c r="E18" s="27">
        <f t="shared" si="1"/>
        <v>-0.1098557566342423</v>
      </c>
      <c r="F18" s="33">
        <f t="shared" si="2"/>
        <v>-0.32673163805673544</v>
      </c>
      <c r="G18" s="39" t="s">
        <v>163</v>
      </c>
      <c r="H18" s="29">
        <v>66809802</v>
      </c>
      <c r="I18" s="29">
        <v>13073.39</v>
      </c>
      <c r="J18" s="30">
        <f t="shared" si="0"/>
        <v>5110.3655593537715</v>
      </c>
    </row>
    <row r="19" spans="1:15" ht="17.399999999999999" hidden="1">
      <c r="A19" s="31">
        <f>AVERAGE(D17:D19)</f>
        <v>3300759.4560606065</v>
      </c>
      <c r="B19" s="27">
        <f>A19/A16-1</f>
        <v>-0.12662376970871003</v>
      </c>
      <c r="C19" s="27">
        <f>A19/A7-1</f>
        <v>-0.22595280313346677</v>
      </c>
      <c r="D19" s="26">
        <f>H19/22</f>
        <v>2809036.8181818184</v>
      </c>
      <c r="E19" s="27">
        <f t="shared" si="1"/>
        <v>-0.15909440408704756</v>
      </c>
      <c r="F19" s="33">
        <f t="shared" si="2"/>
        <v>-0.3170104831736601</v>
      </c>
      <c r="G19" s="39" t="s">
        <v>158</v>
      </c>
      <c r="H19" s="29">
        <v>61798810</v>
      </c>
      <c r="I19" s="29">
        <v>15931.54</v>
      </c>
      <c r="J19" s="30">
        <f t="shared" si="0"/>
        <v>3879.0229946383083</v>
      </c>
      <c r="K19" s="32">
        <f>H19+H18+H17</f>
        <v>203663641</v>
      </c>
      <c r="L19" s="27">
        <f>K19/K16-1</f>
        <v>-0.15396542124995571</v>
      </c>
      <c r="M19" s="27">
        <f>K19/K7-1</f>
        <v>-0.19867855619251151</v>
      </c>
      <c r="N19" s="32">
        <f>AVERAGE(J17:J19)</f>
        <v>4792.992275218362</v>
      </c>
      <c r="O19" s="58">
        <f>N19/N16-1</f>
        <v>-0.25817778047124451</v>
      </c>
    </row>
    <row r="20" spans="1:15" hidden="1">
      <c r="D20" s="26">
        <f>H20/20</f>
        <v>2835489.3</v>
      </c>
      <c r="E20" s="27">
        <f t="shared" si="1"/>
        <v>9.4169224294122778E-3</v>
      </c>
      <c r="F20" s="33">
        <f t="shared" si="2"/>
        <v>-0.24197277706346132</v>
      </c>
      <c r="G20" s="39" t="s">
        <v>154</v>
      </c>
      <c r="H20" s="29">
        <v>56709786</v>
      </c>
      <c r="I20" s="29">
        <v>15541.08</v>
      </c>
      <c r="J20" s="30">
        <f t="shared" si="0"/>
        <v>3649.0247782007427</v>
      </c>
    </row>
    <row r="21" spans="1:15" hidden="1">
      <c r="D21" s="26">
        <f>H21/21</f>
        <v>2540003.6190476189</v>
      </c>
      <c r="E21" s="27">
        <f t="shared" si="1"/>
        <v>-0.10420976758839506</v>
      </c>
      <c r="F21" s="33">
        <f t="shared" si="2"/>
        <v>-0.43070046369989534</v>
      </c>
      <c r="G21" s="39" t="s">
        <v>155</v>
      </c>
      <c r="H21" s="29">
        <v>53340076</v>
      </c>
      <c r="I21" s="29">
        <v>4251.78</v>
      </c>
      <c r="J21" s="30">
        <f t="shared" si="0"/>
        <v>12545.351829116276</v>
      </c>
    </row>
    <row r="22" spans="1:15" ht="17.399999999999999" hidden="1">
      <c r="A22" s="31">
        <f>AVERAGE(D20:D22)</f>
        <v>2545569.4015873014</v>
      </c>
      <c r="B22" s="27">
        <f>A22/A19-1</f>
        <v>-0.22879281708537769</v>
      </c>
      <c r="C22" s="27">
        <f>A22/A10-1</f>
        <v>-0.3476280285640635</v>
      </c>
      <c r="D22" s="26">
        <f>H22/21</f>
        <v>2261215.2857142859</v>
      </c>
      <c r="E22" s="27">
        <f t="shared" si="1"/>
        <v>-0.1097590299646366</v>
      </c>
      <c r="F22" s="33">
        <f t="shared" si="2"/>
        <v>-0.35464248265341236</v>
      </c>
      <c r="G22" s="39" t="s">
        <v>156</v>
      </c>
      <c r="H22" s="29">
        <v>47485521</v>
      </c>
      <c r="I22" s="29">
        <v>3799.45</v>
      </c>
      <c r="J22" s="30">
        <f t="shared" si="0"/>
        <v>12497.998657700457</v>
      </c>
      <c r="K22" s="32">
        <f>H22+H21+H20</f>
        <v>157535383</v>
      </c>
      <c r="L22" s="27">
        <f>K22/K19-1</f>
        <v>-0.22649235658121225</v>
      </c>
      <c r="M22" s="27">
        <f>K22/K10-1</f>
        <v>-0.35916250311107578</v>
      </c>
      <c r="N22" s="32">
        <f>AVERAGE(J20:J22)</f>
        <v>9564.1250883391585</v>
      </c>
      <c r="O22" s="58">
        <f>N22/N19-1</f>
        <v>0.99543928701688356</v>
      </c>
    </row>
    <row r="23" spans="1:15" hidden="1">
      <c r="A23" s="31"/>
      <c r="B23" s="27"/>
      <c r="C23" s="27"/>
      <c r="D23" s="26">
        <f>H23/21</f>
        <v>2181742.3809523811</v>
      </c>
      <c r="E23" s="27">
        <f t="shared" si="1"/>
        <v>-3.5146102745719054E-2</v>
      </c>
      <c r="F23" s="33">
        <f t="shared" si="2"/>
        <v>-0.41189927978100183</v>
      </c>
      <c r="G23" s="39" t="s">
        <v>168</v>
      </c>
      <c r="H23" s="29">
        <v>45816590</v>
      </c>
      <c r="I23" s="29">
        <v>4078.35</v>
      </c>
      <c r="J23" s="30">
        <f t="shared" si="0"/>
        <v>11234.099574582859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1954245.8636363635</v>
      </c>
      <c r="E24" s="27">
        <f t="shared" si="1"/>
        <v>-0.1042728597574889</v>
      </c>
      <c r="F24" s="33">
        <f t="shared" si="2"/>
        <v>-0.52349111693947425</v>
      </c>
      <c r="G24" s="39" t="s">
        <v>176</v>
      </c>
      <c r="H24" s="29">
        <v>42993409</v>
      </c>
      <c r="I24" s="29">
        <v>3853.65</v>
      </c>
      <c r="J24" s="30">
        <f t="shared" si="0"/>
        <v>11156.542239175846</v>
      </c>
      <c r="K24" s="32"/>
      <c r="L24" s="27"/>
      <c r="M24" s="27"/>
      <c r="N24" s="27"/>
    </row>
    <row r="25" spans="1:15" ht="17.399999999999999" hidden="1">
      <c r="A25" s="31">
        <f>AVERAGE(D23:D25)</f>
        <v>2127146.66047695</v>
      </c>
      <c r="B25" s="27">
        <f>A25/A22-1</f>
        <v>-0.1643729457344365</v>
      </c>
      <c r="C25" s="27">
        <f>A25/A13-1</f>
        <v>-0.47416984932081774</v>
      </c>
      <c r="D25" s="26">
        <f>H25/19</f>
        <v>2245451.7368421052</v>
      </c>
      <c r="E25" s="27">
        <f t="shared" si="1"/>
        <v>0.14901189181175001</v>
      </c>
      <c r="F25" s="33">
        <f t="shared" si="2"/>
        <v>-0.48081430348328946</v>
      </c>
      <c r="G25" s="39" t="s">
        <v>190</v>
      </c>
      <c r="H25" s="29">
        <v>42663583</v>
      </c>
      <c r="I25" s="29">
        <v>4269.38</v>
      </c>
      <c r="J25" s="30">
        <f t="shared" si="0"/>
        <v>9992.9223915416296</v>
      </c>
      <c r="K25" s="32">
        <f>H25+H24+H23</f>
        <v>131473582</v>
      </c>
      <c r="L25" s="27">
        <f>K25/K22-1</f>
        <v>-0.16543458684453127</v>
      </c>
      <c r="M25" s="27">
        <f>K25/K13-1</f>
        <v>-0.48366983735096536</v>
      </c>
      <c r="N25" s="32">
        <f>AVERAGE(J23:J25)</f>
        <v>10794.521401766777</v>
      </c>
      <c r="O25" s="58">
        <f>N25/N22-1</f>
        <v>0.12864703274612665</v>
      </c>
    </row>
    <row r="26" spans="1:15" ht="17.399999999999999" hidden="1">
      <c r="D26" s="26">
        <f>H26/19</f>
        <v>2501104.210526316</v>
      </c>
      <c r="E26" s="27">
        <f t="shared" si="1"/>
        <v>0.11385347076920382</v>
      </c>
      <c r="F26" s="33">
        <f t="shared" si="2"/>
        <v>-0.42550434372714474</v>
      </c>
      <c r="G26" s="39" t="s">
        <v>202</v>
      </c>
      <c r="H26" s="29">
        <v>47520980</v>
      </c>
      <c r="I26" s="29">
        <v>5109.1400000000003</v>
      </c>
      <c r="J26" s="30">
        <f t="shared" si="0"/>
        <v>9301.1700599318083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2156322.6363636362</v>
      </c>
      <c r="E27" s="27">
        <f t="shared" si="1"/>
        <v>-0.13785174272691592</v>
      </c>
      <c r="F27" s="33">
        <f t="shared" si="2"/>
        <v>-0.39521377049976181</v>
      </c>
      <c r="G27" s="39" t="s">
        <v>203</v>
      </c>
      <c r="H27" s="29">
        <v>47439098</v>
      </c>
      <c r="I27" s="29">
        <v>4945.83</v>
      </c>
      <c r="J27" s="30">
        <f t="shared" si="0"/>
        <v>9591.7364729479177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2318327.2822966506</v>
      </c>
      <c r="B28" s="27">
        <f>A28/A25-1</f>
        <v>8.9876558759156788E-2</v>
      </c>
      <c r="C28" s="27">
        <f>A28/A16-1</f>
        <v>-0.38657391750375336</v>
      </c>
      <c r="D28" s="26">
        <f>H28/19</f>
        <v>2297555</v>
      </c>
      <c r="E28" s="27">
        <f t="shared" si="1"/>
        <v>6.5496860838289983E-2</v>
      </c>
      <c r="F28" s="33">
        <f t="shared" si="2"/>
        <v>-0.32799108005129085</v>
      </c>
      <c r="G28" s="39" t="s">
        <v>208</v>
      </c>
      <c r="H28" s="29">
        <v>43653545</v>
      </c>
      <c r="I28" s="29">
        <v>4198.96</v>
      </c>
      <c r="J28" s="30">
        <f t="shared" si="0"/>
        <v>10396.275506315849</v>
      </c>
      <c r="K28" s="32">
        <f>H28+H27+H26</f>
        <v>138613623</v>
      </c>
      <c r="L28" s="27">
        <f>K28/K25-1</f>
        <v>5.4307800026320185E-2</v>
      </c>
      <c r="M28" s="27">
        <f>K28/K16-1</f>
        <v>-0.42418824701350377</v>
      </c>
      <c r="N28" s="32">
        <f>AVERAGE(J26:J28)</f>
        <v>9763.0606797318596</v>
      </c>
      <c r="O28" s="58">
        <f>N28/N25-1</f>
        <v>-9.5554094863908867E-2</v>
      </c>
    </row>
    <row r="29" spans="1:15" hidden="1">
      <c r="D29" s="26">
        <f>H29/22</f>
        <v>2300226.2272727271</v>
      </c>
      <c r="E29" s="27">
        <f t="shared" si="1"/>
        <v>1.1626390979659895E-3</v>
      </c>
      <c r="F29" s="33">
        <f t="shared" si="2"/>
        <v>-0.38705606861527508</v>
      </c>
      <c r="G29" s="39" t="s">
        <v>215</v>
      </c>
      <c r="H29" s="29">
        <v>50604977</v>
      </c>
      <c r="I29" s="29">
        <v>5587.69</v>
      </c>
      <c r="J29" s="30">
        <f t="shared" si="0"/>
        <v>9056.5111879864489</v>
      </c>
    </row>
    <row r="30" spans="1:15" hidden="1">
      <c r="D30" s="26">
        <f>H30/19</f>
        <v>2060832.894736842</v>
      </c>
      <c r="E30" s="27">
        <f t="shared" si="1"/>
        <v>-0.10407382095617734</v>
      </c>
      <c r="F30" s="33">
        <f t="shared" si="2"/>
        <v>-0.38307468873000339</v>
      </c>
      <c r="G30" s="39" t="s">
        <v>210</v>
      </c>
      <c r="H30" s="29">
        <v>39155825</v>
      </c>
      <c r="I30" s="29">
        <v>4027.8</v>
      </c>
      <c r="J30" s="30">
        <f t="shared" si="0"/>
        <v>9721.3925716271897</v>
      </c>
    </row>
    <row r="31" spans="1:15" ht="17.399999999999999" hidden="1">
      <c r="A31" s="31">
        <f>AVERAGE(D29:D31)</f>
        <v>2187063.8073365227</v>
      </c>
      <c r="B31" s="27">
        <f>A31/A28-1</f>
        <v>-5.66199069313853E-2</v>
      </c>
      <c r="C31" s="27">
        <f>A31/A19-1</f>
        <v>-0.33740587993444948</v>
      </c>
      <c r="D31" s="26">
        <f>H31/20</f>
        <v>2200132.2999999998</v>
      </c>
      <c r="E31" s="27">
        <f t="shared" si="1"/>
        <v>6.759374116111716E-2</v>
      </c>
      <c r="F31" s="33">
        <f t="shared" si="2"/>
        <v>-0.21676630019251186</v>
      </c>
      <c r="G31" s="39" t="s">
        <v>211</v>
      </c>
      <c r="H31" s="29">
        <v>44002646</v>
      </c>
      <c r="I31" s="29">
        <v>4106.75</v>
      </c>
      <c r="J31" s="30">
        <f t="shared" si="0"/>
        <v>10714.712607292871</v>
      </c>
      <c r="K31" s="32">
        <f>H31+H30+H29</f>
        <v>133763448</v>
      </c>
      <c r="L31" s="27">
        <f>K31/K28-1</f>
        <v>-3.499060839063417E-2</v>
      </c>
      <c r="M31" s="27">
        <f>K31/K19-1</f>
        <v>-0.34321390237740079</v>
      </c>
      <c r="N31" s="32">
        <f>AVERAGE(J29:J31)</f>
        <v>9830.8721223021712</v>
      </c>
      <c r="O31" s="58">
        <f>N31/N28-1</f>
        <v>6.9457155696150963E-3</v>
      </c>
    </row>
    <row r="32" spans="1:15" ht="17.399999999999999" hidden="1">
      <c r="D32" s="26">
        <f>H32/21</f>
        <v>2033824.8095238095</v>
      </c>
      <c r="E32" s="27">
        <f t="shared" si="1"/>
        <v>-7.5589768159028625E-2</v>
      </c>
      <c r="F32" s="33">
        <f t="shared" si="2"/>
        <v>-0.28272527442660089</v>
      </c>
      <c r="G32" s="39" t="s">
        <v>222</v>
      </c>
      <c r="H32" s="29">
        <v>42710321</v>
      </c>
      <c r="I32" s="29">
        <v>4051.08</v>
      </c>
      <c r="J32" s="30">
        <f t="shared" si="0"/>
        <v>10542.946819119839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2261047.2857142859</v>
      </c>
      <c r="E33" s="27">
        <f t="shared" si="1"/>
        <v>0.11172175456138578</v>
      </c>
      <c r="F33" s="33">
        <f t="shared" si="2"/>
        <v>-0.10982517160268002</v>
      </c>
      <c r="G33" s="39" t="s">
        <v>223</v>
      </c>
      <c r="H33" s="29">
        <v>47481993</v>
      </c>
      <c r="I33" s="29">
        <v>4832.3500000000004</v>
      </c>
      <c r="J33" s="30">
        <f t="shared" si="0"/>
        <v>9825.859674899375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2124993.4878863827</v>
      </c>
      <c r="B34" s="27">
        <f>A34/A31-1</f>
        <v>-2.8380662348270191E-2</v>
      </c>
      <c r="C34" s="27">
        <f>A34/A22-1</f>
        <v>-0.16521879679990914</v>
      </c>
      <c r="D34" s="26">
        <f>H34/19</f>
        <v>2080108.3684210526</v>
      </c>
      <c r="E34" s="27">
        <f t="shared" si="1"/>
        <v>-8.0024384468400434E-2</v>
      </c>
      <c r="F34" s="33">
        <f t="shared" si="2"/>
        <v>-8.0092735281516614E-2</v>
      </c>
      <c r="G34" s="39" t="s">
        <v>220</v>
      </c>
      <c r="H34" s="29">
        <v>39522059</v>
      </c>
      <c r="I34" s="29">
        <v>4102.32</v>
      </c>
      <c r="J34" s="30">
        <f t="shared" si="0"/>
        <v>9634.0751087189692</v>
      </c>
      <c r="K34" s="32">
        <f>H34+H33+H32</f>
        <v>129714373</v>
      </c>
      <c r="L34" s="27">
        <f>K34/K31-1</f>
        <v>-3.0270414381064703E-2</v>
      </c>
      <c r="M34" s="27">
        <f>K34/K22-1</f>
        <v>-0.17660165906982306</v>
      </c>
      <c r="N34" s="32">
        <f>AVERAGE(J32:J34)</f>
        <v>10000.960534246062</v>
      </c>
      <c r="O34" s="58">
        <f>N34/N31-1</f>
        <v>1.7301457065851844E-2</v>
      </c>
      <c r="P34" s="58"/>
    </row>
    <row r="35" spans="1:16" ht="17.399999999999999" hidden="1">
      <c r="D35" s="26">
        <f>H35/23</f>
        <v>2074581.3043478262</v>
      </c>
      <c r="E35" s="27">
        <f t="shared" si="1"/>
        <v>-2.657103907245828E-3</v>
      </c>
      <c r="F35" s="33">
        <f t="shared" si="2"/>
        <v>-4.911719987663099E-2</v>
      </c>
      <c r="G35" s="39" t="s">
        <v>226</v>
      </c>
      <c r="H35" s="68">
        <v>47715370</v>
      </c>
      <c r="I35" s="68">
        <v>4958</v>
      </c>
      <c r="J35" s="30">
        <f t="shared" si="0"/>
        <v>9623.9148850342881</v>
      </c>
      <c r="P35" s="16"/>
    </row>
    <row r="36" spans="1:16" ht="17.399999999999999" hidden="1">
      <c r="D36" s="26">
        <f>H36/21</f>
        <v>2116291.1428571427</v>
      </c>
      <c r="E36" s="27">
        <f t="shared" si="1"/>
        <v>2.0105183837289431E-2</v>
      </c>
      <c r="F36" s="33">
        <f t="shared" si="2"/>
        <v>8.291959688186501E-2</v>
      </c>
      <c r="G36" s="39" t="s">
        <v>228</v>
      </c>
      <c r="H36" s="68">
        <v>44442114</v>
      </c>
      <c r="I36" s="68">
        <v>4352.55</v>
      </c>
      <c r="J36" s="30">
        <f t="shared" si="0"/>
        <v>10210.592411345073</v>
      </c>
      <c r="P36" s="16"/>
    </row>
    <row r="37" spans="1:16" ht="17.399999999999999" hidden="1">
      <c r="A37" s="31">
        <f>AVERAGE(D35:D37)</f>
        <v>2132703.4453646191</v>
      </c>
      <c r="B37" s="27">
        <f>A37/A34-1</f>
        <v>3.6282264026630262E-3</v>
      </c>
      <c r="C37" s="27">
        <f>A37/A25-1</f>
        <v>2.6123186477529092E-3</v>
      </c>
      <c r="D37" s="26">
        <f>H37/18</f>
        <v>2207237.888888889</v>
      </c>
      <c r="E37" s="27">
        <f t="shared" si="1"/>
        <v>4.2974590872672414E-2</v>
      </c>
      <c r="F37" s="33">
        <f t="shared" si="2"/>
        <v>-1.7018334140175395E-2</v>
      </c>
      <c r="G37" s="39" t="s">
        <v>225</v>
      </c>
      <c r="H37" s="68">
        <v>39730282</v>
      </c>
      <c r="I37" s="68">
        <v>4147.21</v>
      </c>
      <c r="J37" s="30">
        <f t="shared" si="0"/>
        <v>9580.002459484811</v>
      </c>
      <c r="K37" s="32">
        <f>H37+H36+H35</f>
        <v>131887766</v>
      </c>
      <c r="L37" s="27">
        <f>K37/K34-1</f>
        <v>1.6755221104140849E-2</v>
      </c>
      <c r="M37" s="27">
        <f>K37/K25-1</f>
        <v>3.1503211040526669E-3</v>
      </c>
      <c r="N37" s="32">
        <f>AVERAGE(J35:J37)</f>
        <v>9804.8365852880579</v>
      </c>
      <c r="O37" s="16">
        <f>N37/N34-1</f>
        <v>-1.9610511239037565E-2</v>
      </c>
      <c r="P37" s="16"/>
    </row>
    <row r="38" spans="1:16" ht="17.399999999999999" hidden="1">
      <c r="A38" s="31"/>
      <c r="B38" s="27"/>
      <c r="C38" s="27"/>
      <c r="D38" s="26">
        <f>H38/20</f>
        <v>2310470.85</v>
      </c>
      <c r="E38" s="27">
        <f t="shared" si="1"/>
        <v>4.6770201631088248E-2</v>
      </c>
      <c r="F38" s="33">
        <f t="shared" si="2"/>
        <v>-7.6219679181700362E-2</v>
      </c>
      <c r="G38" s="39" t="s">
        <v>231</v>
      </c>
      <c r="H38" s="68">
        <v>46209417</v>
      </c>
      <c r="I38" s="68">
        <v>4839.6000000000004</v>
      </c>
      <c r="J38" s="30">
        <f t="shared" si="0"/>
        <v>9548.1893131663765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2020946.0952380951</v>
      </c>
      <c r="E39" s="27">
        <f t="shared" si="1"/>
        <v>-0.1253098496187065</v>
      </c>
      <c r="F39" s="33">
        <f t="shared" si="2"/>
        <v>-6.2781208545784395E-2</v>
      </c>
      <c r="G39" s="39" t="s">
        <v>234</v>
      </c>
      <c r="H39" s="68">
        <v>42439868</v>
      </c>
      <c r="I39" s="68">
        <v>4367.5</v>
      </c>
      <c r="J39" s="30">
        <f t="shared" si="0"/>
        <v>9717.1993131081854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2072241.172222222</v>
      </c>
      <c r="B40" s="27">
        <f>A40/A37-1</f>
        <v>-2.835006117414518E-2</v>
      </c>
      <c r="C40" s="27">
        <f>A40/A28-1</f>
        <v>-0.10614813186800931</v>
      </c>
      <c r="D40" s="26">
        <f>H40/21</f>
        <v>1885306.5714285714</v>
      </c>
      <c r="E40" s="27">
        <f t="shared" si="1"/>
        <v>-6.7116844001494091E-2</v>
      </c>
      <c r="F40" s="33">
        <f t="shared" si="2"/>
        <v>-0.17942918823333009</v>
      </c>
      <c r="G40" s="39" t="s">
        <v>236</v>
      </c>
      <c r="H40" s="68">
        <v>39591438</v>
      </c>
      <c r="I40" s="68">
        <v>4031.34</v>
      </c>
      <c r="J40" s="30">
        <f t="shared" si="0"/>
        <v>9820.9126493920139</v>
      </c>
      <c r="K40" s="32">
        <f>H40+H39+H38</f>
        <v>128240723</v>
      </c>
      <c r="L40" s="27">
        <f>K40/K37-1</f>
        <v>-2.7652625490676708E-2</v>
      </c>
      <c r="M40" s="27">
        <f>K40/K28-1</f>
        <v>-7.483319298277058E-2</v>
      </c>
      <c r="N40" s="32">
        <f>AVERAGE(J38:J40)</f>
        <v>9695.4337585555259</v>
      </c>
      <c r="O40" s="58">
        <f>N40/N37-1</f>
        <v>-1.1158046927236764E-2</v>
      </c>
    </row>
    <row r="41" spans="1:16" ht="17.399999999999999">
      <c r="A41" s="31"/>
      <c r="B41" s="27"/>
      <c r="C41" s="27"/>
      <c r="D41" s="26">
        <f>H41/18</f>
        <v>2353808.9444444445</v>
      </c>
      <c r="E41" s="27">
        <f t="shared" si="1"/>
        <v>0.24850195724978041</v>
      </c>
      <c r="F41" s="33">
        <f t="shared" si="2"/>
        <v>2.3294542309104882E-2</v>
      </c>
      <c r="G41" s="39" t="s">
        <v>370</v>
      </c>
      <c r="H41" s="68">
        <v>42368561</v>
      </c>
      <c r="I41" s="68">
        <v>4303.3</v>
      </c>
      <c r="J41" s="30">
        <f t="shared" si="0"/>
        <v>9845.5977970394815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2421464</v>
      </c>
      <c r="E42" s="27">
        <f t="shared" si="1"/>
        <v>2.874279822720438E-2</v>
      </c>
      <c r="F42" s="33">
        <f t="shared" si="2"/>
        <v>0.17499289058524492</v>
      </c>
      <c r="G42" s="39" t="s">
        <v>405</v>
      </c>
      <c r="H42" s="68">
        <v>48429280</v>
      </c>
      <c r="I42" s="68">
        <v>4911.55</v>
      </c>
      <c r="J42" s="30">
        <f t="shared" ref="J42:J53" si="3">H42/I42</f>
        <v>9860.2844315949133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2351800.1981481481</v>
      </c>
      <c r="B43" s="27">
        <f>A43/A40-1</f>
        <v>0.13490660723922088</v>
      </c>
      <c r="C43" s="27">
        <f>A43/A31-1</f>
        <v>7.53230839717689E-2</v>
      </c>
      <c r="D43" s="26">
        <f>H43/20</f>
        <v>2280127.65</v>
      </c>
      <c r="E43" s="27">
        <f t="shared" si="1"/>
        <v>-5.8368140100369059E-2</v>
      </c>
      <c r="F43" s="33">
        <f t="shared" si="2"/>
        <v>3.6359336209008886E-2</v>
      </c>
      <c r="G43" s="39" t="s">
        <v>429</v>
      </c>
      <c r="H43" s="68">
        <v>45602553</v>
      </c>
      <c r="I43" s="68">
        <v>4661.38</v>
      </c>
      <c r="J43" s="30">
        <f t="shared" si="3"/>
        <v>9783.0584505017832</v>
      </c>
      <c r="K43" s="32">
        <f>H43+H42+H41</f>
        <v>136400394</v>
      </c>
      <c r="L43" s="27">
        <f>K43/K40-1</f>
        <v>6.3627768224606696E-2</v>
      </c>
      <c r="M43" s="27">
        <f>K43/K31-1</f>
        <v>1.9713502002430383E-2</v>
      </c>
      <c r="N43" s="32">
        <f>AVERAGE(J41:J43)</f>
        <v>9829.6468930453921</v>
      </c>
      <c r="O43" s="58">
        <f>N43/N40-1</f>
        <v>1.3842922125215207E-2</v>
      </c>
    </row>
    <row r="44" spans="1:16" ht="17.399999999999999">
      <c r="A44" s="31"/>
      <c r="B44" s="27"/>
      <c r="C44" s="27"/>
      <c r="D44" s="26">
        <f>H44/22</f>
        <v>2373815.0909090908</v>
      </c>
      <c r="E44" s="27">
        <f t="shared" si="1"/>
        <v>4.108868242928887E-2</v>
      </c>
      <c r="F44" s="33">
        <f t="shared" si="2"/>
        <v>0.16716792901394739</v>
      </c>
      <c r="G44" s="39" t="s">
        <v>461</v>
      </c>
      <c r="H44" s="68">
        <v>52223932</v>
      </c>
      <c r="I44" s="68">
        <v>5464.69</v>
      </c>
      <c r="J44" s="30">
        <f t="shared" si="3"/>
        <v>9556.6138243889418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2657368</v>
      </c>
      <c r="E45" s="27">
        <f t="shared" si="1"/>
        <v>0.11945029340188329</v>
      </c>
      <c r="F45" s="33">
        <f t="shared" si="2"/>
        <v>0.17528192213835658</v>
      </c>
      <c r="G45" s="39" t="s">
        <v>497</v>
      </c>
      <c r="H45" s="68">
        <v>53147360</v>
      </c>
      <c r="I45" s="68">
        <v>5269.83</v>
      </c>
      <c r="J45" s="30">
        <f t="shared" si="3"/>
        <v>10085.213375004507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2582799.2759170653</v>
      </c>
      <c r="B46" s="27">
        <f>A46/A43-1</f>
        <v>9.8222237565423365E-2</v>
      </c>
      <c r="C46" s="27">
        <f>A46/A34-1</f>
        <v>0.21543867811380335</v>
      </c>
      <c r="D46" s="26">
        <f>H46/19</f>
        <v>2717214.7368421052</v>
      </c>
      <c r="E46" s="27">
        <f t="shared" si="1"/>
        <v>2.2521057242393727E-2</v>
      </c>
      <c r="F46" s="33">
        <f t="shared" si="2"/>
        <v>0.30628518114402903</v>
      </c>
      <c r="G46" s="39" t="s">
        <v>548</v>
      </c>
      <c r="H46" s="68">
        <v>51627080</v>
      </c>
      <c r="I46" s="68">
        <v>5051.49</v>
      </c>
      <c r="J46" s="30">
        <f t="shared" si="3"/>
        <v>10220.168702699601</v>
      </c>
      <c r="K46" s="32">
        <f>H46+H45+H44</f>
        <v>156998372</v>
      </c>
      <c r="L46" s="27">
        <f>K46/K43-1</f>
        <v>0.15101113270977784</v>
      </c>
      <c r="M46" s="27">
        <f>K46/K34-1</f>
        <v>0.21033905780047979</v>
      </c>
      <c r="N46" s="32">
        <f>AVERAGE(J44:J46)</f>
        <v>9953.9986340310152</v>
      </c>
      <c r="O46" s="58">
        <f>N46/N43-1</f>
        <v>1.2650682403821056E-2</v>
      </c>
    </row>
    <row r="47" spans="1:16" ht="17.399999999999999">
      <c r="A47" s="31"/>
      <c r="B47" s="27"/>
      <c r="C47" s="27"/>
      <c r="D47" s="26">
        <f>H47/19</f>
        <v>3173215.0526315789</v>
      </c>
      <c r="E47" s="27">
        <f t="shared" si="1"/>
        <v>0.16781902056052744</v>
      </c>
      <c r="F47" s="33">
        <f t="shared" si="2"/>
        <v>0.52956890432844417</v>
      </c>
      <c r="G47" s="39" t="s">
        <v>598</v>
      </c>
      <c r="H47" s="68">
        <v>60291086</v>
      </c>
      <c r="I47" s="68">
        <v>5947.41</v>
      </c>
      <c r="J47" s="30">
        <f t="shared" si="3"/>
        <v>10137.368367070709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2817394.7</v>
      </c>
      <c r="E48" s="27">
        <f t="shared" si="1"/>
        <v>-0.11213244193345584</v>
      </c>
      <c r="F48" s="33">
        <f>D48/D36-1</f>
        <v>0.33128880187832666</v>
      </c>
      <c r="G48" s="39" t="s">
        <v>631</v>
      </c>
      <c r="H48" s="68">
        <v>56347894</v>
      </c>
      <c r="I48" s="68">
        <v>5635.58</v>
      </c>
      <c r="J48" s="30">
        <f t="shared" si="3"/>
        <v>9998.5971275361189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2905843.2660287078</v>
      </c>
      <c r="B49" s="27">
        <f>A49/A46-1</f>
        <v>0.12507514351727567</v>
      </c>
      <c r="C49" s="27">
        <f>A49/A37-1</f>
        <v>0.36251632750183349</v>
      </c>
      <c r="D49" s="26">
        <f>H49/22</f>
        <v>2726920.0454545454</v>
      </c>
      <c r="E49" s="27">
        <f t="shared" si="1"/>
        <v>-3.2112878804469558E-2</v>
      </c>
      <c r="F49" s="33">
        <f t="shared" si="2"/>
        <v>0.23544456135956482</v>
      </c>
      <c r="G49" s="39" t="s">
        <v>672</v>
      </c>
      <c r="H49" s="68">
        <v>59992241</v>
      </c>
      <c r="I49" s="68">
        <v>6231.31</v>
      </c>
      <c r="J49" s="30">
        <f t="shared" si="3"/>
        <v>9627.5487818773254</v>
      </c>
      <c r="K49" s="32">
        <f>H49+H48+H47</f>
        <v>176631221</v>
      </c>
      <c r="L49" s="27">
        <f>K49/K46-1</f>
        <v>0.12505129034076856</v>
      </c>
      <c r="M49" s="27">
        <f>K49/K37-1</f>
        <v>0.33925402148369099</v>
      </c>
      <c r="N49" s="32">
        <f>AVERAGE(J47:J49)</f>
        <v>9921.1714254947165</v>
      </c>
      <c r="O49" s="58">
        <f>N49/N46-1</f>
        <v>-3.2978916054968721E-3</v>
      </c>
    </row>
    <row r="50" spans="1:15" s="37" customFormat="1" ht="17.399999999999999">
      <c r="A50" s="92"/>
      <c r="B50" s="130"/>
      <c r="C50" s="130"/>
      <c r="D50" s="93">
        <f>H50/18</f>
        <v>3529006.0555555555</v>
      </c>
      <c r="E50" s="130">
        <f t="shared" si="1"/>
        <v>0.29413624042186082</v>
      </c>
      <c r="F50" s="131">
        <f t="shared" si="2"/>
        <v>0.52739691805917199</v>
      </c>
      <c r="G50" s="132" t="s">
        <v>714</v>
      </c>
      <c r="H50" s="95">
        <v>63522109</v>
      </c>
      <c r="I50" s="95">
        <v>6386.81</v>
      </c>
      <c r="J50" s="30">
        <f t="shared" si="3"/>
        <v>9945.8272596178685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2803793</v>
      </c>
      <c r="E51" s="130">
        <f t="shared" si="1"/>
        <v>-0.20550065489796632</v>
      </c>
      <c r="F51" s="131">
        <f t="shared" si="2"/>
        <v>0.3873665441183749</v>
      </c>
      <c r="G51" s="132" t="s">
        <v>721</v>
      </c>
      <c r="H51" s="95">
        <v>56075860</v>
      </c>
      <c r="I51" s="95">
        <v>5547.48</v>
      </c>
      <c r="J51" s="30">
        <f t="shared" si="3"/>
        <v>10108.348295081732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3043399.4730639732</v>
      </c>
      <c r="B52" s="27">
        <f>A52/A49-1</f>
        <v>4.7337793006041018E-2</v>
      </c>
      <c r="C52" s="27">
        <f>A52/A40-1</f>
        <v>0.46865119459059112</v>
      </c>
      <c r="D52" s="93">
        <f>H52/22</f>
        <v>2797399.3636363638</v>
      </c>
      <c r="E52" s="130">
        <f t="shared" ref="E52:E53" si="4">D52/D51-1</f>
        <v>-2.2803524952220711E-3</v>
      </c>
      <c r="F52" s="131">
        <f t="shared" ref="F52:F53" si="5">D52/D40-1</f>
        <v>0.48379017292485416</v>
      </c>
      <c r="G52" s="132" t="s">
        <v>726</v>
      </c>
      <c r="H52" s="95">
        <v>61542786</v>
      </c>
      <c r="I52" s="95">
        <v>6099.41</v>
      </c>
      <c r="J52" s="30">
        <f t="shared" si="3"/>
        <v>10089.957225370979</v>
      </c>
      <c r="K52" s="32">
        <f>H52+H51+H50</f>
        <v>181140755</v>
      </c>
      <c r="L52" s="27">
        <f>K52/K49-1</f>
        <v>2.5530786541978268E-2</v>
      </c>
      <c r="M52" s="27">
        <f>K52/K40-1</f>
        <v>0.41250572175891431</v>
      </c>
      <c r="N52" s="32">
        <f>AVERAGE(J50:J52)</f>
        <v>10048.044260023526</v>
      </c>
      <c r="O52" s="58">
        <f>N52/N49-1</f>
        <v>1.2788090144554953E-2</v>
      </c>
    </row>
    <row r="53" spans="1:15" s="37" customFormat="1" ht="17.399999999999999">
      <c r="A53" s="31"/>
      <c r="B53" s="27"/>
      <c r="C53" s="27"/>
      <c r="D53" s="93">
        <f>H53/21</f>
        <v>2898394.8095238097</v>
      </c>
      <c r="E53" s="130">
        <f t="shared" si="4"/>
        <v>3.6103334833164968E-2</v>
      </c>
      <c r="F53" s="131">
        <f t="shared" si="5"/>
        <v>0.23136366541758568</v>
      </c>
      <c r="G53" s="132" t="s">
        <v>729</v>
      </c>
      <c r="H53" s="95">
        <v>60866291</v>
      </c>
      <c r="I53" s="95">
        <v>5907.8</v>
      </c>
      <c r="J53" s="30">
        <f t="shared" si="3"/>
        <v>10302.699989843935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3252639.2352941176</v>
      </c>
      <c r="E54" s="130">
        <f t="shared" ref="E54" si="6">D54/D53-1</f>
        <v>0.12222090124033458</v>
      </c>
      <c r="F54" s="131">
        <f t="shared" ref="F54" si="7">D54/D42-1</f>
        <v>0.34325318703648611</v>
      </c>
      <c r="G54" s="132" t="s">
        <v>742</v>
      </c>
      <c r="H54" s="95">
        <v>55294867</v>
      </c>
      <c r="I54" s="95">
        <v>5325.4</v>
      </c>
      <c r="J54" s="30">
        <f t="shared" ref="J54" si="8">H54/I54</f>
        <v>10383.232621023773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3054790.8244631183</v>
      </c>
      <c r="B55" s="27">
        <f>A55/A52-1</f>
        <v>3.7429694984065787E-3</v>
      </c>
      <c r="C55" s="27">
        <f>A55/A43-1</f>
        <v>0.29891596525441155</v>
      </c>
      <c r="D55" s="93">
        <f>H55/21</f>
        <v>3013338.4285714286</v>
      </c>
      <c r="E55" s="130">
        <f t="shared" ref="E55" si="9">D55/D54-1</f>
        <v>-7.3571272253638131E-2</v>
      </c>
      <c r="F55" s="131">
        <f t="shared" ref="F55" si="10">D55/D43-1</f>
        <v>0.32156567136556102</v>
      </c>
      <c r="G55" s="132" t="s">
        <v>749</v>
      </c>
      <c r="H55" s="95">
        <v>63280107</v>
      </c>
      <c r="I55" s="95">
        <v>5979.15</v>
      </c>
      <c r="J55" s="30">
        <f t="shared" ref="J55" si="11">H55/I55</f>
        <v>10583.462030556184</v>
      </c>
      <c r="K55" s="32">
        <f>H55+H54+H53</f>
        <v>179441265</v>
      </c>
      <c r="L55" s="27">
        <f>K55/K52-1</f>
        <v>-9.3821514655826332E-3</v>
      </c>
      <c r="M55" s="27">
        <f>K55/K43-1</f>
        <v>0.31554799614435125</v>
      </c>
      <c r="N55" s="32">
        <f>AVERAGE(J53:J55)</f>
        <v>10423.131547141298</v>
      </c>
      <c r="O55" s="58">
        <f>N55/N52-1</f>
        <v>3.7329382456053661E-2</v>
      </c>
    </row>
    <row r="56" spans="1:15" s="124" customFormat="1" ht="17.399999999999999">
      <c r="A56" s="94"/>
      <c r="B56" s="45"/>
      <c r="C56" s="45"/>
      <c r="D56" s="98">
        <f>H56/22</f>
        <v>2660641.2272727271</v>
      </c>
      <c r="E56" s="118">
        <f t="shared" ref="E56" si="12">D56/D55-1</f>
        <v>-0.11704533349276314</v>
      </c>
      <c r="F56" s="158">
        <f t="shared" ref="F56" si="13">D56/D44-1</f>
        <v>0.12082918229902706</v>
      </c>
      <c r="G56" s="122" t="s">
        <v>752</v>
      </c>
      <c r="H56" s="96">
        <v>58534107</v>
      </c>
      <c r="I56" s="96">
        <v>5466.18</v>
      </c>
      <c r="J56" s="51">
        <f t="shared" ref="J56" si="14">H56/I56</f>
        <v>10708.411907401513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3168065.277777778</v>
      </c>
      <c r="E57" s="118">
        <f t="shared" ref="E57" si="15">D57/D56-1</f>
        <v>0.19071494694727509</v>
      </c>
      <c r="F57" s="158">
        <f t="shared" ref="F57" si="16">D57/D45-1</f>
        <v>0.19218161646327414</v>
      </c>
      <c r="G57" s="122" t="s">
        <v>756</v>
      </c>
      <c r="H57" s="96">
        <v>57025175</v>
      </c>
      <c r="I57" s="96">
        <v>5234.2</v>
      </c>
      <c r="J57" s="51">
        <f t="shared" ref="J57" si="17">H57/I57</f>
        <v>10894.726032631539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2914353.2525252523</v>
      </c>
      <c r="B58" s="27">
        <f>A58/A55-1</f>
        <v>-4.5972893074453958E-2</v>
      </c>
      <c r="C58" s="27">
        <f>A58/A46-1</f>
        <v>0.12837001299315576</v>
      </c>
      <c r="K58" s="32">
        <f>H58+H57+H56</f>
        <v>115559282</v>
      </c>
      <c r="L58" s="27">
        <f>K58/K55-1</f>
        <v>-0.35600497466399383</v>
      </c>
      <c r="M58" s="27">
        <f>K58/K46-1</f>
        <v>-0.26394598537620506</v>
      </c>
      <c r="N58" s="32">
        <f>AVERAGE(J56:J58)</f>
        <v>10801.568970016526</v>
      </c>
      <c r="O58" s="58">
        <f>N58/N55-1</f>
        <v>3.6307459151181831E-2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96">
    <tabColor rgb="FFFF0000"/>
  </sheetPr>
  <dimension ref="A1:Q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8984375" style="18" bestFit="1" customWidth="1"/>
    <col min="12" max="13" width="7.19921875" style="18" bestFit="1" customWidth="1"/>
    <col min="14" max="14" width="6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제주반도체</v>
      </c>
      <c r="G1" s="19"/>
      <c r="H1" s="19"/>
      <c r="I1" s="19"/>
      <c r="J1" s="20"/>
      <c r="P1" s="18" t="s">
        <v>323</v>
      </c>
    </row>
    <row r="2" spans="1:17" ht="15" customHeight="1">
      <c r="G2" s="21"/>
      <c r="H2" s="21"/>
      <c r="I2" s="21"/>
      <c r="J2" s="22"/>
      <c r="P2" s="23">
        <v>8542391000</v>
      </c>
      <c r="Q2" s="18" t="s">
        <v>99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418146.45</v>
      </c>
      <c r="E5" s="27"/>
      <c r="F5" s="26"/>
      <c r="G5" s="28" t="s">
        <v>7</v>
      </c>
      <c r="H5" s="29">
        <v>8362929</v>
      </c>
      <c r="I5" s="29">
        <v>1014.19</v>
      </c>
      <c r="J5" s="30">
        <f>H5/I5</f>
        <v>8245.9194036620356</v>
      </c>
    </row>
    <row r="6" spans="1:17" ht="15" hidden="1" customHeight="1">
      <c r="D6" s="26">
        <f>H6/18</f>
        <v>568177.22222222225</v>
      </c>
      <c r="E6" s="27">
        <f t="shared" ref="E6:E22" si="0">D6/D5-1</f>
        <v>0.35879958378750376</v>
      </c>
      <c r="F6" s="26"/>
      <c r="G6" s="28" t="s">
        <v>3</v>
      </c>
      <c r="H6" s="29">
        <v>10227190</v>
      </c>
      <c r="I6" s="29">
        <v>1119.97</v>
      </c>
      <c r="J6" s="30">
        <f t="shared" ref="J6:J49" si="1">H6/I6</f>
        <v>9131.664241006456</v>
      </c>
    </row>
    <row r="7" spans="1:17" ht="15" hidden="1" customHeight="1">
      <c r="A7" s="31">
        <f>AVERAGE(D5:D7)</f>
        <v>551745.9664983165</v>
      </c>
      <c r="B7" s="31"/>
      <c r="C7" s="31"/>
      <c r="D7" s="26">
        <f>H7/22</f>
        <v>668914.22727272729</v>
      </c>
      <c r="E7" s="27">
        <f t="shared" si="0"/>
        <v>0.17729856303726543</v>
      </c>
      <c r="F7" s="26"/>
      <c r="G7" s="28" t="s">
        <v>6</v>
      </c>
      <c r="H7" s="29">
        <v>14716113</v>
      </c>
      <c r="I7" s="29">
        <v>1673.17</v>
      </c>
      <c r="J7" s="30">
        <f t="shared" si="1"/>
        <v>8795.3483507354304</v>
      </c>
      <c r="K7" s="32">
        <f>H7+H6+H5</f>
        <v>33306232</v>
      </c>
      <c r="L7" s="32"/>
      <c r="M7" s="32"/>
      <c r="N7" s="32">
        <f>AVERAGE(J5:J7)</f>
        <v>8724.3106651346407</v>
      </c>
      <c r="O7" s="32"/>
    </row>
    <row r="8" spans="1:17" ht="15" hidden="1" customHeight="1">
      <c r="D8" s="26">
        <f>H8/21</f>
        <v>490074.85714285716</v>
      </c>
      <c r="E8" s="27">
        <f t="shared" si="0"/>
        <v>-0.26735770123925673</v>
      </c>
      <c r="F8" s="26"/>
      <c r="G8" s="28" t="s">
        <v>2</v>
      </c>
      <c r="H8" s="29">
        <v>10291572</v>
      </c>
      <c r="I8" s="29">
        <v>1400.28</v>
      </c>
      <c r="J8" s="30">
        <f t="shared" si="1"/>
        <v>7349.6529265575455</v>
      </c>
    </row>
    <row r="9" spans="1:17" ht="15" hidden="1" customHeight="1">
      <c r="D9" s="26">
        <f>H9/21</f>
        <v>471768.61904761905</v>
      </c>
      <c r="E9" s="27">
        <f t="shared" si="0"/>
        <v>-3.7353963029166048E-2</v>
      </c>
      <c r="F9" s="26"/>
      <c r="G9" s="28" t="s">
        <v>5</v>
      </c>
      <c r="H9" s="29">
        <v>9907141</v>
      </c>
      <c r="I9" s="29">
        <v>668.67</v>
      </c>
      <c r="J9" s="30">
        <f t="shared" si="1"/>
        <v>14816.188852498244</v>
      </c>
    </row>
    <row r="10" spans="1:17" ht="15" hidden="1" customHeight="1">
      <c r="A10" s="31">
        <f>AVERAGE(D8:D10)</f>
        <v>476329.1428571429</v>
      </c>
      <c r="B10" s="27">
        <f>A10/A7-1</f>
        <v>-0.13668758490399169</v>
      </c>
      <c r="C10" s="27"/>
      <c r="D10" s="26">
        <f>H10/21</f>
        <v>467143.95238095237</v>
      </c>
      <c r="E10" s="27">
        <f t="shared" si="0"/>
        <v>-9.8028280812799684E-3</v>
      </c>
      <c r="F10" s="26"/>
      <c r="G10" s="28" t="s">
        <v>0</v>
      </c>
      <c r="H10" s="29">
        <v>9810023</v>
      </c>
      <c r="I10" s="29">
        <v>950.17</v>
      </c>
      <c r="J10" s="30">
        <f t="shared" si="1"/>
        <v>10324.492459244135</v>
      </c>
      <c r="K10" s="32">
        <f>H10+H9+H8</f>
        <v>30008736</v>
      </c>
      <c r="L10" s="27">
        <f>K10/K7-1</f>
        <v>-9.900537533035858E-2</v>
      </c>
      <c r="M10" s="32"/>
      <c r="N10" s="32">
        <f>AVERAGE(J8:J10)</f>
        <v>10830.111412766642</v>
      </c>
      <c r="O10" s="58">
        <f>N10/N7-1</f>
        <v>0.24137159123041196</v>
      </c>
    </row>
    <row r="11" spans="1:17" ht="15" hidden="1" customHeight="1">
      <c r="D11" s="26">
        <f>H11/21</f>
        <v>250786.28571428571</v>
      </c>
      <c r="E11" s="27">
        <f t="shared" si="0"/>
        <v>-0.46314988252321121</v>
      </c>
      <c r="F11" s="26"/>
      <c r="G11" s="28" t="s">
        <v>10</v>
      </c>
      <c r="H11" s="29">
        <v>5266512</v>
      </c>
      <c r="I11" s="29">
        <v>682.14</v>
      </c>
      <c r="J11" s="30">
        <f t="shared" si="1"/>
        <v>7720.5734893130448</v>
      </c>
    </row>
    <row r="12" spans="1:17" ht="15" hidden="1" customHeight="1">
      <c r="D12" s="26">
        <f>H12/22</f>
        <v>331392.13636363635</v>
      </c>
      <c r="E12" s="27">
        <f t="shared" si="0"/>
        <v>0.32141251432378071</v>
      </c>
      <c r="F12" s="26"/>
      <c r="G12" s="28" t="s">
        <v>4</v>
      </c>
      <c r="H12" s="29">
        <v>7290627</v>
      </c>
      <c r="I12" s="29">
        <v>1037.81</v>
      </c>
      <c r="J12" s="30">
        <f t="shared" si="1"/>
        <v>7025.0113219182704</v>
      </c>
    </row>
    <row r="13" spans="1:17" ht="15" hidden="1" customHeight="1">
      <c r="A13" s="31">
        <f>AVERAGE(D11:D13)</f>
        <v>318283.09069264069</v>
      </c>
      <c r="B13" s="27">
        <f>A13/A10-1</f>
        <v>-0.33180008935943317</v>
      </c>
      <c r="C13" s="27"/>
      <c r="D13" s="26">
        <f>H13/20</f>
        <v>372670.85</v>
      </c>
      <c r="E13" s="27">
        <f t="shared" si="0"/>
        <v>0.12456153633974143</v>
      </c>
      <c r="F13" s="26"/>
      <c r="G13" s="28" t="s">
        <v>8</v>
      </c>
      <c r="H13" s="29">
        <v>7453417</v>
      </c>
      <c r="I13" s="29">
        <v>794.19</v>
      </c>
      <c r="J13" s="30">
        <f t="shared" si="1"/>
        <v>9384.9292990342346</v>
      </c>
      <c r="K13" s="32">
        <f>H13+H12+H11</f>
        <v>20010556</v>
      </c>
      <c r="L13" s="27">
        <f>K13/K10-1</f>
        <v>-0.33317564591857518</v>
      </c>
      <c r="M13" s="32"/>
      <c r="N13" s="32">
        <f>AVERAGE(J11:J13)</f>
        <v>8043.5047034218487</v>
      </c>
      <c r="O13" s="58">
        <f>N13/N10-1</f>
        <v>-0.25730175832354907</v>
      </c>
    </row>
    <row r="14" spans="1:17" ht="15" hidden="1" customHeight="1">
      <c r="D14" s="26">
        <f>H14/20</f>
        <v>295814.59999999998</v>
      </c>
      <c r="E14" s="27">
        <f t="shared" si="0"/>
        <v>-0.20623091395530402</v>
      </c>
      <c r="F14" s="26"/>
      <c r="G14" s="28" t="s">
        <v>11</v>
      </c>
      <c r="H14" s="29">
        <v>5916292</v>
      </c>
      <c r="I14" s="29">
        <v>933.17</v>
      </c>
      <c r="J14" s="30">
        <f t="shared" si="1"/>
        <v>6339.9937846265957</v>
      </c>
    </row>
    <row r="15" spans="1:17" ht="15" hidden="1" customHeight="1">
      <c r="A15" s="31"/>
      <c r="B15" s="31"/>
      <c r="C15" s="31"/>
      <c r="D15" s="26">
        <f>H15/22</f>
        <v>382010</v>
      </c>
      <c r="E15" s="27">
        <f t="shared" si="0"/>
        <v>0.29138318392668938</v>
      </c>
      <c r="F15" s="26"/>
      <c r="G15" s="28" t="s">
        <v>9</v>
      </c>
      <c r="H15" s="29">
        <v>8404220</v>
      </c>
      <c r="I15" s="29">
        <v>1290.1199999999999</v>
      </c>
      <c r="J15" s="30">
        <f t="shared" si="1"/>
        <v>6514.2932440393151</v>
      </c>
    </row>
    <row r="16" spans="1:17" ht="15" hidden="1" customHeight="1">
      <c r="A16" s="31">
        <f>AVERAGE(D14:D16)</f>
        <v>357930.04848484852</v>
      </c>
      <c r="B16" s="27">
        <f>A16/A13-1</f>
        <v>0.12456507728993382</v>
      </c>
      <c r="C16" s="27"/>
      <c r="D16" s="26">
        <f>H16/22</f>
        <v>395965.54545454547</v>
      </c>
      <c r="E16" s="27">
        <f t="shared" si="0"/>
        <v>3.6531885171973144E-2</v>
      </c>
      <c r="F16" s="26"/>
      <c r="G16" s="28" t="s">
        <v>13</v>
      </c>
      <c r="H16" s="29">
        <v>8711242</v>
      </c>
      <c r="I16" s="29">
        <v>1089.6300000000001</v>
      </c>
      <c r="J16" s="30">
        <f t="shared" si="1"/>
        <v>7994.6789277094049</v>
      </c>
      <c r="K16" s="32">
        <f>H16+H15+H14</f>
        <v>23031754</v>
      </c>
      <c r="L16" s="27">
        <f>K16/K13-1</f>
        <v>0.15098021264376671</v>
      </c>
      <c r="M16" s="32"/>
      <c r="N16" s="32">
        <f>AVERAGE(J14:J16)</f>
        <v>6949.6553187917716</v>
      </c>
      <c r="O16" s="58">
        <f>N16/N13-1</f>
        <v>-0.13599163859066732</v>
      </c>
    </row>
    <row r="17" spans="1:15" ht="15" hidden="1" customHeight="1">
      <c r="D17" s="26">
        <f>H17/20</f>
        <v>251862.9</v>
      </c>
      <c r="E17" s="27">
        <f t="shared" si="0"/>
        <v>-0.36392723333825416</v>
      </c>
      <c r="F17" s="33">
        <f t="shared" ref="F17:F22" si="2">D17/D5-1</f>
        <v>-0.39766820930800684</v>
      </c>
      <c r="G17" s="39" t="s">
        <v>162</v>
      </c>
      <c r="H17" s="29">
        <v>5037258</v>
      </c>
      <c r="I17" s="29">
        <v>822.79</v>
      </c>
      <c r="J17" s="30">
        <f t="shared" si="1"/>
        <v>6122.1672601757436</v>
      </c>
    </row>
    <row r="18" spans="1:15" hidden="1">
      <c r="D18" s="26">
        <f>H18/20</f>
        <v>283645.3</v>
      </c>
      <c r="E18" s="27">
        <f t="shared" si="0"/>
        <v>0.12618928790226747</v>
      </c>
      <c r="F18" s="33">
        <f t="shared" si="2"/>
        <v>-0.50078023386678061</v>
      </c>
      <c r="G18" s="39" t="s">
        <v>163</v>
      </c>
      <c r="H18" s="29">
        <v>5672906</v>
      </c>
      <c r="I18" s="29">
        <v>529.38</v>
      </c>
      <c r="J18" s="30">
        <f t="shared" si="1"/>
        <v>10716.132079035853</v>
      </c>
    </row>
    <row r="19" spans="1:15" ht="17.399999999999999" hidden="1">
      <c r="A19" s="31">
        <f>AVERAGE(D17:D19)</f>
        <v>297519.26363636361</v>
      </c>
      <c r="B19" s="27">
        <f>A19/A16-1</f>
        <v>-0.16877818753750751</v>
      </c>
      <c r="C19" s="27">
        <f>A19/A7-1</f>
        <v>-0.46076766899704846</v>
      </c>
      <c r="D19" s="26">
        <f>H19/22</f>
        <v>357049.59090909088</v>
      </c>
      <c r="E19" s="27">
        <f t="shared" si="0"/>
        <v>0.25878902597395714</v>
      </c>
      <c r="F19" s="33">
        <f t="shared" si="2"/>
        <v>-0.46622515062231451</v>
      </c>
      <c r="G19" s="39" t="s">
        <v>158</v>
      </c>
      <c r="H19" s="29">
        <v>7855091</v>
      </c>
      <c r="I19" s="29">
        <v>788.02</v>
      </c>
      <c r="J19" s="30">
        <f t="shared" si="1"/>
        <v>9968.1365955178808</v>
      </c>
      <c r="K19" s="32">
        <f>H19+H18+H17</f>
        <v>18565255</v>
      </c>
      <c r="L19" s="27">
        <f>K19/K16-1</f>
        <v>-0.19392787019173618</v>
      </c>
      <c r="M19" s="27">
        <f>K19/K7-1</f>
        <v>-0.44258915268469878</v>
      </c>
      <c r="N19" s="32">
        <f>AVERAGE(J17:J19)</f>
        <v>8935.4786449098265</v>
      </c>
      <c r="O19" s="58">
        <f>N19/N16-1</f>
        <v>0.28574414629577616</v>
      </c>
    </row>
    <row r="20" spans="1:15" hidden="1">
      <c r="D20" s="26">
        <f>H20/20</f>
        <v>367048.55</v>
      </c>
      <c r="E20" s="27">
        <f t="shared" si="0"/>
        <v>2.8004398675967046E-2</v>
      </c>
      <c r="F20" s="33">
        <f t="shared" si="2"/>
        <v>-0.25103574555957053</v>
      </c>
      <c r="G20" s="39" t="s">
        <v>154</v>
      </c>
      <c r="H20" s="29">
        <v>7340971</v>
      </c>
      <c r="I20" s="29">
        <v>1182.05</v>
      </c>
      <c r="J20" s="30">
        <f t="shared" si="1"/>
        <v>6210.372657670996</v>
      </c>
    </row>
    <row r="21" spans="1:15" hidden="1">
      <c r="D21" s="26">
        <f>H21/21</f>
        <v>293437.52380952379</v>
      </c>
      <c r="E21" s="27">
        <f t="shared" si="0"/>
        <v>-0.20054847292129663</v>
      </c>
      <c r="F21" s="33">
        <f t="shared" si="2"/>
        <v>-0.37800542053454178</v>
      </c>
      <c r="G21" s="39" t="s">
        <v>155</v>
      </c>
      <c r="H21" s="29">
        <v>6162188</v>
      </c>
      <c r="I21" s="29">
        <v>1005.76</v>
      </c>
      <c r="J21" s="30">
        <f t="shared" si="1"/>
        <v>6126.8970728603244</v>
      </c>
    </row>
    <row r="22" spans="1:15" ht="17.399999999999999" hidden="1">
      <c r="A22" s="31">
        <f>AVERAGE(D20:D22)</f>
        <v>343259.15158730157</v>
      </c>
      <c r="B22" s="27">
        <f>A22/A19-1</f>
        <v>0.15373756775239444</v>
      </c>
      <c r="C22" s="27">
        <f>A22/A10-1</f>
        <v>-0.27936563039509565</v>
      </c>
      <c r="D22" s="26">
        <f>H22/21</f>
        <v>369291.38095238095</v>
      </c>
      <c r="E22" s="27">
        <f t="shared" si="0"/>
        <v>0.2585008766366752</v>
      </c>
      <c r="F22" s="33">
        <f t="shared" si="2"/>
        <v>-0.20946984527966961</v>
      </c>
      <c r="G22" s="39" t="s">
        <v>156</v>
      </c>
      <c r="H22" s="29">
        <v>7755119</v>
      </c>
      <c r="I22" s="29">
        <v>860.29</v>
      </c>
      <c r="J22" s="30">
        <f t="shared" si="1"/>
        <v>9014.5404456636716</v>
      </c>
      <c r="K22" s="32">
        <f>H22+H21+H20</f>
        <v>21258278</v>
      </c>
      <c r="L22" s="27">
        <f>K22/K19-1</f>
        <v>0.14505715111373374</v>
      </c>
      <c r="M22" s="27">
        <f>K22/K10-1</f>
        <v>-0.29159702028102752</v>
      </c>
      <c r="N22" s="32">
        <f>AVERAGE(J20:J22)</f>
        <v>7117.270058731664</v>
      </c>
      <c r="O22" s="58">
        <f>N22/N19-1</f>
        <v>-0.2034819463436266</v>
      </c>
    </row>
    <row r="23" spans="1:15" hidden="1">
      <c r="A23" s="31"/>
      <c r="B23" s="27"/>
      <c r="C23" s="27"/>
      <c r="D23" s="26">
        <f>H23/21</f>
        <v>377969.52380952379</v>
      </c>
      <c r="E23" s="27">
        <f t="shared" ref="E23:E28" si="3">D23/D22-1</f>
        <v>2.3499445978843125E-2</v>
      </c>
      <c r="F23" s="33">
        <f t="shared" ref="F23:F28" si="4">D23/D11-1</f>
        <v>0.50713793113924344</v>
      </c>
      <c r="G23" s="39" t="s">
        <v>168</v>
      </c>
      <c r="H23" s="29">
        <v>7937360</v>
      </c>
      <c r="I23" s="29">
        <v>1605.68</v>
      </c>
      <c r="J23" s="30">
        <f t="shared" si="1"/>
        <v>4943.3012804543869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364908.13636363635</v>
      </c>
      <c r="E24" s="27">
        <f t="shared" si="3"/>
        <v>-3.4556721172233074E-2</v>
      </c>
      <c r="F24" s="33">
        <f t="shared" si="4"/>
        <v>0.10113698039962826</v>
      </c>
      <c r="G24" s="39" t="s">
        <v>176</v>
      </c>
      <c r="H24" s="29">
        <v>8027979</v>
      </c>
      <c r="I24" s="29">
        <v>971.15</v>
      </c>
      <c r="J24" s="30">
        <f t="shared" si="1"/>
        <v>8266.4665602636051</v>
      </c>
      <c r="K24" s="32"/>
      <c r="L24" s="27"/>
      <c r="M24" s="27"/>
      <c r="N24" s="27"/>
    </row>
    <row r="25" spans="1:15" ht="17.399999999999999" hidden="1">
      <c r="A25" s="31">
        <f>AVERAGE(D23:D25)</f>
        <v>413884.55339105334</v>
      </c>
      <c r="B25" s="27">
        <f>A25/A22-1</f>
        <v>0.20574950872297282</v>
      </c>
      <c r="C25" s="27">
        <f>A25/A13-1</f>
        <v>0.30036613786289079</v>
      </c>
      <c r="D25" s="26">
        <f>H25/19</f>
        <v>498776</v>
      </c>
      <c r="E25" s="27">
        <f t="shared" si="3"/>
        <v>0.36685360038933834</v>
      </c>
      <c r="F25" s="33">
        <f t="shared" si="4"/>
        <v>0.33838211386804207</v>
      </c>
      <c r="G25" s="39" t="s">
        <v>190</v>
      </c>
      <c r="H25" s="29">
        <v>9476744</v>
      </c>
      <c r="I25" s="29">
        <v>1319.16</v>
      </c>
      <c r="J25" s="30">
        <f t="shared" si="1"/>
        <v>7183.9231025804293</v>
      </c>
      <c r="K25" s="32">
        <f>H25+H24+H23</f>
        <v>25442083</v>
      </c>
      <c r="L25" s="27">
        <f>K25/K22-1</f>
        <v>0.19680827393451161</v>
      </c>
      <c r="M25" s="27">
        <f>K25/K13-1</f>
        <v>0.27143308761635598</v>
      </c>
      <c r="N25" s="32">
        <f>AVERAGE(J23:J25)</f>
        <v>6797.896981099474</v>
      </c>
      <c r="O25" s="58">
        <f>N25/N22-1</f>
        <v>-4.4872974468683324E-2</v>
      </c>
    </row>
    <row r="26" spans="1:15" ht="17.399999999999999" hidden="1">
      <c r="D26" s="26">
        <f>H26/19</f>
        <v>570582.57894736843</v>
      </c>
      <c r="E26" s="27">
        <f t="shared" si="3"/>
        <v>0.14396558564840412</v>
      </c>
      <c r="F26" s="33">
        <f t="shared" si="4"/>
        <v>0.92885198684367998</v>
      </c>
      <c r="G26" s="39" t="s">
        <v>202</v>
      </c>
      <c r="H26" s="29">
        <v>10841069</v>
      </c>
      <c r="I26" s="29">
        <v>1720.09</v>
      </c>
      <c r="J26" s="30">
        <f t="shared" si="1"/>
        <v>6302.6173049084646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519875.59090909088</v>
      </c>
      <c r="E27" s="27">
        <f t="shared" si="3"/>
        <v>-8.8868798153325379E-2</v>
      </c>
      <c r="F27" s="33">
        <f t="shared" si="4"/>
        <v>0.36089524072430268</v>
      </c>
      <c r="G27" s="39" t="s">
        <v>203</v>
      </c>
      <c r="H27" s="29">
        <v>11437263</v>
      </c>
      <c r="I27" s="29">
        <v>3229.15</v>
      </c>
      <c r="J27" s="30">
        <f t="shared" si="1"/>
        <v>3541.8803709954632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564847.61802232859</v>
      </c>
      <c r="B28" s="27">
        <f>A28/A25-1</f>
        <v>0.36474679568106461</v>
      </c>
      <c r="C28" s="27">
        <f>A28/A16-1</f>
        <v>0.57809499485550764</v>
      </c>
      <c r="D28" s="26">
        <f>H28/19</f>
        <v>604084.68421052629</v>
      </c>
      <c r="E28" s="27">
        <f t="shared" si="3"/>
        <v>0.16197931730970772</v>
      </c>
      <c r="F28" s="33">
        <f t="shared" si="4"/>
        <v>0.52559911119810221</v>
      </c>
      <c r="G28" s="39" t="s">
        <v>208</v>
      </c>
      <c r="H28" s="29">
        <v>11477609</v>
      </c>
      <c r="I28" s="29">
        <v>2852.03</v>
      </c>
      <c r="J28" s="30">
        <f t="shared" si="1"/>
        <v>4024.3647507214155</v>
      </c>
      <c r="K28" s="32">
        <f>H28+H27+H26</f>
        <v>33755941</v>
      </c>
      <c r="L28" s="27">
        <f>K28/K25-1</f>
        <v>0.32677583828336698</v>
      </c>
      <c r="M28" s="27">
        <f>K28/K16-1</f>
        <v>0.46562615248495631</v>
      </c>
      <c r="N28" s="32">
        <f>AVERAGE(J26:J28)</f>
        <v>4622.9541422084476</v>
      </c>
      <c r="O28" s="58">
        <f>N28/N25-1</f>
        <v>-0.31994348324755828</v>
      </c>
    </row>
    <row r="29" spans="1:15" hidden="1">
      <c r="D29" s="26">
        <f>H29/22</f>
        <v>347005.90909090912</v>
      </c>
      <c r="E29" s="27">
        <f t="shared" ref="E29:E41" si="5">D29/D28-1</f>
        <v>-0.42556744416652692</v>
      </c>
      <c r="F29" s="33">
        <f t="shared" ref="F29:F41" si="6">D29/D17-1</f>
        <v>0.37775714124989879</v>
      </c>
      <c r="G29" s="39" t="s">
        <v>215</v>
      </c>
      <c r="H29" s="29">
        <v>7634130</v>
      </c>
      <c r="I29" s="29">
        <v>1432.58</v>
      </c>
      <c r="J29" s="30">
        <f t="shared" si="1"/>
        <v>5328.9379999720786</v>
      </c>
    </row>
    <row r="30" spans="1:15" hidden="1">
      <c r="D30" s="26">
        <f>H30/19</f>
        <v>428333.89473684208</v>
      </c>
      <c r="E30" s="27">
        <f t="shared" si="5"/>
        <v>0.23437060728734305</v>
      </c>
      <c r="F30" s="33">
        <f t="shared" si="6"/>
        <v>0.51010397400148033</v>
      </c>
      <c r="G30" s="39" t="s">
        <v>210</v>
      </c>
      <c r="H30" s="29">
        <v>8138344</v>
      </c>
      <c r="I30" s="29">
        <v>1687.61</v>
      </c>
      <c r="J30" s="30">
        <f t="shared" si="1"/>
        <v>4822.4080208104961</v>
      </c>
    </row>
    <row r="31" spans="1:15" ht="17.399999999999999" hidden="1">
      <c r="A31" s="31">
        <f>AVERAGE(D29:D31)</f>
        <v>435972.55127591704</v>
      </c>
      <c r="B31" s="27">
        <f>A31/A28-1</f>
        <v>-0.22815899834655418</v>
      </c>
      <c r="C31" s="27">
        <f>A31/A19-1</f>
        <v>0.4653590693501275</v>
      </c>
      <c r="D31" s="26">
        <f>H31/20</f>
        <v>532577.85</v>
      </c>
      <c r="E31" s="27">
        <f t="shared" si="5"/>
        <v>0.24337078280298785</v>
      </c>
      <c r="F31" s="33">
        <f t="shared" si="6"/>
        <v>0.49160750652029361</v>
      </c>
      <c r="G31" s="39" t="s">
        <v>211</v>
      </c>
      <c r="H31" s="29">
        <v>10651557</v>
      </c>
      <c r="I31" s="29">
        <v>1480.85</v>
      </c>
      <c r="J31" s="30">
        <f t="shared" si="1"/>
        <v>7192.8669345308444</v>
      </c>
      <c r="K31" s="32">
        <f>H31+H30+H29</f>
        <v>26424031</v>
      </c>
      <c r="L31" s="27">
        <f>K31/K28-1</f>
        <v>-0.21720354351845794</v>
      </c>
      <c r="M31" s="27">
        <f>K31/K19-1</f>
        <v>0.42330557808120606</v>
      </c>
      <c r="N31" s="32">
        <f>AVERAGE(J29:J31)</f>
        <v>5781.4043184378061</v>
      </c>
      <c r="O31" s="58">
        <f>N31/N28-1</f>
        <v>0.2505865601504651</v>
      </c>
    </row>
    <row r="32" spans="1:15" ht="17.399999999999999" hidden="1">
      <c r="D32" s="26">
        <f>H32/21</f>
        <v>232193.47619047618</v>
      </c>
      <c r="E32" s="27">
        <f t="shared" si="5"/>
        <v>-0.56401965235603357</v>
      </c>
      <c r="F32" s="33">
        <f t="shared" si="6"/>
        <v>-0.36740391375888504</v>
      </c>
      <c r="G32" s="39" t="s">
        <v>222</v>
      </c>
      <c r="H32" s="29">
        <v>4876063</v>
      </c>
      <c r="I32" s="29">
        <v>815.65</v>
      </c>
      <c r="J32" s="30">
        <f t="shared" si="1"/>
        <v>5978.1315515233255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480481.19047619047</v>
      </c>
      <c r="E33" s="27">
        <f t="shared" si="5"/>
        <v>1.0693139116537256</v>
      </c>
      <c r="F33" s="33">
        <f t="shared" si="6"/>
        <v>0.63742245449181367</v>
      </c>
      <c r="G33" s="39" t="s">
        <v>223</v>
      </c>
      <c r="H33" s="29">
        <v>10090105</v>
      </c>
      <c r="I33" s="29">
        <v>2235.94</v>
      </c>
      <c r="J33" s="30">
        <f t="shared" si="1"/>
        <v>4512.6904120861918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460089.57309941523</v>
      </c>
      <c r="B34" s="27">
        <f>A34/A31-1</f>
        <v>5.5317752810165155E-2</v>
      </c>
      <c r="C34" s="27">
        <f>A34/A22-1</f>
        <v>0.34035631962575663</v>
      </c>
      <c r="D34" s="26">
        <f>H34/19</f>
        <v>667594.05263157899</v>
      </c>
      <c r="E34" s="27">
        <f t="shared" si="5"/>
        <v>0.38942806891138981</v>
      </c>
      <c r="F34" s="33">
        <f t="shared" si="6"/>
        <v>0.80777046815956766</v>
      </c>
      <c r="G34" s="39" t="s">
        <v>220</v>
      </c>
      <c r="H34" s="29">
        <v>12684287</v>
      </c>
      <c r="I34" s="29">
        <v>2338.0100000000002</v>
      </c>
      <c r="J34" s="30">
        <f t="shared" si="1"/>
        <v>5425.2492504309212</v>
      </c>
      <c r="K34" s="32">
        <f>H34+H33+H32</f>
        <v>27650455</v>
      </c>
      <c r="L34" s="27">
        <f>K34/K31-1</f>
        <v>4.6413206221261216E-2</v>
      </c>
      <c r="M34" s="27">
        <f>K34/K22-1</f>
        <v>0.30069119427265001</v>
      </c>
      <c r="N34" s="32">
        <f>AVERAGE(J32:J34)</f>
        <v>5305.3570713468125</v>
      </c>
      <c r="O34" s="58">
        <f>N34/N31-1</f>
        <v>-8.2341109680359903E-2</v>
      </c>
      <c r="P34" s="58"/>
    </row>
    <row r="35" spans="1:16" ht="17.399999999999999" hidden="1">
      <c r="D35" s="26">
        <f>H35/23</f>
        <v>376350.65217391303</v>
      </c>
      <c r="E35" s="27">
        <f t="shared" si="5"/>
        <v>-0.43625823104567507</v>
      </c>
      <c r="F35" s="33">
        <f t="shared" si="6"/>
        <v>-4.2830745169459838E-3</v>
      </c>
      <c r="G35" s="39" t="s">
        <v>226</v>
      </c>
      <c r="H35" s="68">
        <v>8656065</v>
      </c>
      <c r="I35" s="68">
        <v>3124.73</v>
      </c>
      <c r="J35" s="30">
        <f t="shared" si="1"/>
        <v>2770.1801435644038</v>
      </c>
      <c r="P35" s="16"/>
    </row>
    <row r="36" spans="1:16" ht="17.399999999999999" hidden="1">
      <c r="D36" s="26">
        <f>H36/21</f>
        <v>416570.19047619047</v>
      </c>
      <c r="E36" s="27">
        <f t="shared" si="5"/>
        <v>0.10686719438363523</v>
      </c>
      <c r="F36" s="33">
        <f t="shared" si="6"/>
        <v>0.14157550617361991</v>
      </c>
      <c r="G36" s="39" t="s">
        <v>228</v>
      </c>
      <c r="H36" s="68">
        <v>8747974</v>
      </c>
      <c r="I36" s="68">
        <v>1790.22</v>
      </c>
      <c r="J36" s="30">
        <f t="shared" si="1"/>
        <v>4886.5357330383977</v>
      </c>
      <c r="P36" s="16"/>
    </row>
    <row r="37" spans="1:16" ht="17.399999999999999" hidden="1">
      <c r="A37" s="31">
        <f>AVERAGE(D35:D37)</f>
        <v>416805.79940188635</v>
      </c>
      <c r="B37" s="27">
        <f>A37/A34-1</f>
        <v>-9.4076841181045867E-2</v>
      </c>
      <c r="C37" s="27">
        <f>A37/A25-1</f>
        <v>7.0581179870052857E-3</v>
      </c>
      <c r="D37" s="26">
        <f>H37/18</f>
        <v>457496.55555555556</v>
      </c>
      <c r="E37" s="27">
        <f t="shared" si="5"/>
        <v>9.8246024355658435E-2</v>
      </c>
      <c r="F37" s="33">
        <f t="shared" si="6"/>
        <v>-8.276148901399516E-2</v>
      </c>
      <c r="G37" s="39" t="s">
        <v>225</v>
      </c>
      <c r="H37" s="68">
        <v>8234938</v>
      </c>
      <c r="I37" s="68">
        <v>1864.96</v>
      </c>
      <c r="J37" s="30">
        <f t="shared" si="1"/>
        <v>4415.6110586822233</v>
      </c>
      <c r="K37" s="32">
        <f>H37+H36+H35</f>
        <v>25638977</v>
      </c>
      <c r="L37" s="27">
        <f>K37/K34-1</f>
        <v>-7.2746651004477192E-2</v>
      </c>
      <c r="M37" s="27">
        <f>K37/K25-1</f>
        <v>7.7389103714502472E-3</v>
      </c>
      <c r="N37" s="32">
        <f>AVERAGE(J35:J37)</f>
        <v>4024.1089784283417</v>
      </c>
      <c r="O37" s="16">
        <f>N37/N34-1</f>
        <v>-0.24150082184632571</v>
      </c>
      <c r="P37" s="16"/>
    </row>
    <row r="38" spans="1:16" ht="17.399999999999999" hidden="1">
      <c r="A38" s="31"/>
      <c r="B38" s="27"/>
      <c r="C38" s="27"/>
      <c r="D38" s="26">
        <f>H38/20</f>
        <v>273890.5</v>
      </c>
      <c r="E38" s="27">
        <f t="shared" si="5"/>
        <v>-0.40132773312925973</v>
      </c>
      <c r="F38" s="33">
        <f t="shared" si="6"/>
        <v>-0.51998096313195685</v>
      </c>
      <c r="G38" s="39" t="s">
        <v>231</v>
      </c>
      <c r="H38" s="68">
        <v>5477810</v>
      </c>
      <c r="I38" s="68">
        <v>1299.1300000000001</v>
      </c>
      <c r="J38" s="30">
        <f t="shared" si="1"/>
        <v>4216.5218261451892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332188.57142857142</v>
      </c>
      <c r="E39" s="27">
        <f t="shared" si="5"/>
        <v>0.21285174706158627</v>
      </c>
      <c r="F39" s="33">
        <f t="shared" si="6"/>
        <v>-0.36102295003371243</v>
      </c>
      <c r="G39" s="39" t="s">
        <v>234</v>
      </c>
      <c r="H39" s="68">
        <v>6975960</v>
      </c>
      <c r="I39" s="68">
        <v>2223.75</v>
      </c>
      <c r="J39" s="30">
        <f t="shared" si="1"/>
        <v>3137.0252951096122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398318.65873015876</v>
      </c>
      <c r="B40" s="27">
        <f>A40/A37-1</f>
        <v>-4.4354326878984218E-2</v>
      </c>
      <c r="C40" s="27">
        <f>A40/A28-1</f>
        <v>-0.29482103487526246</v>
      </c>
      <c r="D40" s="26">
        <f>H40/21</f>
        <v>588876.90476190473</v>
      </c>
      <c r="E40" s="27">
        <f t="shared" si="5"/>
        <v>0.7727187369193631</v>
      </c>
      <c r="F40" s="33">
        <f t="shared" si="6"/>
        <v>-2.5174913130758259E-2</v>
      </c>
      <c r="G40" s="39" t="s">
        <v>236</v>
      </c>
      <c r="H40" s="68">
        <v>12366415</v>
      </c>
      <c r="I40" s="68">
        <v>1764.27</v>
      </c>
      <c r="J40" s="30">
        <f t="shared" si="1"/>
        <v>7009.3664801872728</v>
      </c>
      <c r="K40" s="32">
        <f>H40+H39+H38</f>
        <v>24820185</v>
      </c>
      <c r="L40" s="27">
        <f>K40/K37-1</f>
        <v>-3.1935439545813349E-2</v>
      </c>
      <c r="M40" s="27">
        <f>K40/K28-1</f>
        <v>-0.26471654278575729</v>
      </c>
      <c r="N40" s="32">
        <f>AVERAGE(J38:J40)</f>
        <v>4787.6378671473585</v>
      </c>
      <c r="O40" s="58">
        <f>N40/N37-1</f>
        <v>0.18973862109897954</v>
      </c>
    </row>
    <row r="41" spans="1:16" ht="17.399999999999999">
      <c r="A41" s="31"/>
      <c r="B41" s="27"/>
      <c r="C41" s="27"/>
      <c r="D41" s="26">
        <f>H41/18</f>
        <v>327578.61111111112</v>
      </c>
      <c r="E41" s="27">
        <f t="shared" si="5"/>
        <v>-0.44372311350271409</v>
      </c>
      <c r="F41" s="33">
        <f t="shared" si="6"/>
        <v>-5.5985496127987866E-2</v>
      </c>
      <c r="G41" s="39" t="s">
        <v>384</v>
      </c>
      <c r="H41" s="68">
        <v>5896415</v>
      </c>
      <c r="I41" s="68">
        <v>815.29</v>
      </c>
      <c r="J41" s="30">
        <f t="shared" si="1"/>
        <v>7232.2915772301885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535927</v>
      </c>
      <c r="E42" s="27">
        <f t="shared" ref="E42" si="7">D42/D41-1</f>
        <v>0.63602561895660314</v>
      </c>
      <c r="F42" s="33">
        <f t="shared" ref="F42" si="8">D42/D30-1</f>
        <v>0.25118979979219369</v>
      </c>
      <c r="G42" s="39" t="s">
        <v>405</v>
      </c>
      <c r="H42" s="68">
        <v>10718540</v>
      </c>
      <c r="I42" s="68">
        <v>2045.22</v>
      </c>
      <c r="J42" s="30">
        <f t="shared" si="1"/>
        <v>5240.776053431905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474266.78703703702</v>
      </c>
      <c r="B43" s="27">
        <f>A43/A40-1</f>
        <v>0.1906717816057153</v>
      </c>
      <c r="C43" s="27">
        <f>A43/A31-1</f>
        <v>8.7836345772338342E-2</v>
      </c>
      <c r="D43" s="26">
        <f>H43/20</f>
        <v>559294.75</v>
      </c>
      <c r="E43" s="27">
        <f t="shared" ref="E43" si="9">D43/D42-1</f>
        <v>4.3602486905865989E-2</v>
      </c>
      <c r="F43" s="33">
        <f t="shared" ref="F43" si="10">D43/D31-1</f>
        <v>5.0165248141656793E-2</v>
      </c>
      <c r="G43" s="39" t="s">
        <v>443</v>
      </c>
      <c r="H43" s="68">
        <v>11185895</v>
      </c>
      <c r="I43" s="68">
        <v>1380.47</v>
      </c>
      <c r="J43" s="30">
        <f t="shared" si="1"/>
        <v>8102.9613102783833</v>
      </c>
      <c r="K43" s="32">
        <f>H43+H42+H41</f>
        <v>27800850</v>
      </c>
      <c r="L43" s="27">
        <f>K43/K40-1</f>
        <v>0.12009036193726996</v>
      </c>
      <c r="M43" s="27">
        <f>K43/K31-1</f>
        <v>5.2104805659666464E-2</v>
      </c>
      <c r="N43" s="32">
        <f>AVERAGE(J41:J43)</f>
        <v>6858.6763136468253</v>
      </c>
      <c r="O43" s="58">
        <f>N43/N40-1</f>
        <v>0.43258042984221445</v>
      </c>
    </row>
    <row r="44" spans="1:16" ht="17.399999999999999">
      <c r="A44" s="31"/>
      <c r="B44" s="27"/>
      <c r="C44" s="27"/>
      <c r="D44" s="26">
        <f>H44/22</f>
        <v>367160.63636363635</v>
      </c>
      <c r="E44" s="27">
        <f t="shared" ref="E44" si="11">D44/D43-1</f>
        <v>-0.3435292636599282</v>
      </c>
      <c r="F44" s="33">
        <f t="shared" ref="F44" si="12">D44/D32-1</f>
        <v>0.58127025094556073</v>
      </c>
      <c r="G44" s="39" t="s">
        <v>462</v>
      </c>
      <c r="H44" s="68">
        <v>8077534</v>
      </c>
      <c r="I44" s="68">
        <v>600.13</v>
      </c>
      <c r="J44" s="30">
        <f t="shared" si="1"/>
        <v>13459.640411244231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558961.05000000005</v>
      </c>
      <c r="E45" s="27">
        <f t="shared" ref="E45" si="13">D45/D44-1</f>
        <v>0.52238828087879319</v>
      </c>
      <c r="F45" s="33">
        <f t="shared" ref="F45" si="14">D45/D33-1</f>
        <v>0.16333596627587132</v>
      </c>
      <c r="G45" s="39" t="s">
        <v>498</v>
      </c>
      <c r="H45" s="68">
        <v>11179221</v>
      </c>
      <c r="I45" s="68">
        <v>698.87</v>
      </c>
      <c r="J45" s="30">
        <f t="shared" si="1"/>
        <v>15996.138051425873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447376.93054226477</v>
      </c>
      <c r="B46" s="27">
        <f>A46/A43-1</f>
        <v>-5.6697743189578098E-2</v>
      </c>
      <c r="C46" s="27">
        <f>A46/A34-1</f>
        <v>-2.7630799088775526E-2</v>
      </c>
      <c r="D46" s="26">
        <f>H46/19</f>
        <v>416009.10526315792</v>
      </c>
      <c r="E46" s="27">
        <f t="shared" ref="E46" si="15">D46/D45-1</f>
        <v>-0.25574580686228876</v>
      </c>
      <c r="F46" s="33">
        <f t="shared" ref="F46" si="16">D46/D34-1</f>
        <v>-0.37685318851583849</v>
      </c>
      <c r="G46" s="39" t="s">
        <v>548</v>
      </c>
      <c r="H46" s="68">
        <v>7904173</v>
      </c>
      <c r="I46" s="68">
        <v>641.07000000000005</v>
      </c>
      <c r="J46" s="30">
        <f t="shared" si="1"/>
        <v>12329.656667758591</v>
      </c>
      <c r="K46" s="32">
        <f>H46+H45+H44</f>
        <v>27160928</v>
      </c>
      <c r="L46" s="27">
        <f>K46/K43-1</f>
        <v>-2.301807318840976E-2</v>
      </c>
      <c r="M46" s="27">
        <f>K46/K34-1</f>
        <v>-1.770412096292806E-2</v>
      </c>
      <c r="N46" s="32">
        <f>AVERAGE(J44:J46)</f>
        <v>13928.478376809566</v>
      </c>
      <c r="O46" s="58">
        <f>N46/N43-1</f>
        <v>1.0307822879898612</v>
      </c>
    </row>
    <row r="47" spans="1:16" ht="17.399999999999999">
      <c r="A47" s="31"/>
      <c r="B47" s="27"/>
      <c r="C47" s="27"/>
      <c r="D47" s="26">
        <f>H47/19</f>
        <v>997491.26315789472</v>
      </c>
      <c r="E47" s="27">
        <f t="shared" ref="E47" si="17">D47/D46-1</f>
        <v>1.3977630550343467</v>
      </c>
      <c r="F47" s="33">
        <f t="shared" ref="F47" si="18">D47/D35-1</f>
        <v>1.6504305423574777</v>
      </c>
      <c r="G47" s="39" t="s">
        <v>605</v>
      </c>
      <c r="H47" s="68">
        <v>18952334</v>
      </c>
      <c r="I47" s="68">
        <v>1152.3599999999999</v>
      </c>
      <c r="J47" s="30">
        <f t="shared" si="1"/>
        <v>16446.539275920721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1182131.5</v>
      </c>
      <c r="E48" s="27">
        <f t="shared" ref="E48" si="19">D48/D47-1</f>
        <v>0.18510461561093217</v>
      </c>
      <c r="F48" s="33">
        <f t="shared" ref="F48" si="20">D48/D36-1</f>
        <v>1.8377726659910056</v>
      </c>
      <c r="G48" s="39" t="s">
        <v>632</v>
      </c>
      <c r="H48" s="68">
        <v>23642630</v>
      </c>
      <c r="I48" s="68">
        <v>1280.74</v>
      </c>
      <c r="J48" s="30">
        <f t="shared" si="1"/>
        <v>18460.132423442697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1059489.3149920255</v>
      </c>
      <c r="B49" s="27">
        <f>A49/A46-1</f>
        <v>1.3682251869979538</v>
      </c>
      <c r="C49" s="27">
        <f>A49/A37-1</f>
        <v>1.5419255598467818</v>
      </c>
      <c r="D49" s="26">
        <f>H49/22</f>
        <v>998845.18181818177</v>
      </c>
      <c r="E49" s="27">
        <f t="shared" ref="E49" si="21">D49/D48-1</f>
        <v>-0.15504731764767132</v>
      </c>
      <c r="F49" s="33">
        <f t="shared" ref="F49" si="22">D49/D37-1</f>
        <v>1.1832845945807087</v>
      </c>
      <c r="G49" s="39" t="s">
        <v>674</v>
      </c>
      <c r="H49" s="68">
        <v>21974594</v>
      </c>
      <c r="I49" s="68">
        <v>1020.57</v>
      </c>
      <c r="J49" s="30">
        <f t="shared" si="1"/>
        <v>21531.687194410966</v>
      </c>
      <c r="K49" s="32">
        <f>H49+H48+H47</f>
        <v>64569558</v>
      </c>
      <c r="L49" s="27">
        <f>K49/K46-1</f>
        <v>1.3772957242108959</v>
      </c>
      <c r="M49" s="27">
        <f>K49/K37-1</f>
        <v>1.5184139757214181</v>
      </c>
      <c r="N49" s="32">
        <f>AVERAGE(J47:J49)</f>
        <v>18812.786297924795</v>
      </c>
      <c r="O49" s="58">
        <f>N49/N46-1</f>
        <v>0.35067060370696579</v>
      </c>
    </row>
    <row r="50" spans="1:15" s="37" customFormat="1" ht="17.399999999999999">
      <c r="A50" s="92"/>
      <c r="B50" s="130"/>
      <c r="C50" s="130"/>
      <c r="D50" s="93">
        <f>H50/18</f>
        <v>891986.0555555555</v>
      </c>
      <c r="E50" s="130">
        <f t="shared" ref="E50" si="23">D50/D49-1</f>
        <v>-0.10698267179715715</v>
      </c>
      <c r="F50" s="131">
        <f t="shared" ref="F50" si="24">D50/D38-1</f>
        <v>2.2567250618606907</v>
      </c>
      <c r="G50" s="132" t="s">
        <v>714</v>
      </c>
      <c r="H50" s="95">
        <v>16055749</v>
      </c>
      <c r="I50" s="95">
        <v>733.24</v>
      </c>
      <c r="J50" s="133">
        <f t="shared" ref="J50" si="25">H50/I50</f>
        <v>21896.990071463639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745730.6</v>
      </c>
      <c r="E51" s="130">
        <f t="shared" ref="E51" si="26">D51/D50-1</f>
        <v>-0.16396607844330402</v>
      </c>
      <c r="F51" s="131">
        <f t="shared" ref="F51" si="27">D51/D39-1</f>
        <v>1.2449014329210604</v>
      </c>
      <c r="G51" s="132" t="s">
        <v>721</v>
      </c>
      <c r="H51" s="95">
        <v>14914612</v>
      </c>
      <c r="I51" s="95">
        <v>780.14</v>
      </c>
      <c r="J51" s="133">
        <f t="shared" ref="J51" si="28">H51/I51</f>
        <v>19117.866024046965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858132.85488215496</v>
      </c>
      <c r="B52" s="27">
        <f>A52/A49-1</f>
        <v>-0.19005048683420289</v>
      </c>
      <c r="C52" s="27">
        <f>A52/A40-1</f>
        <v>1.1543877899616488</v>
      </c>
      <c r="D52" s="93">
        <f>H52/22</f>
        <v>936681.90909090906</v>
      </c>
      <c r="E52" s="130">
        <f t="shared" ref="E52:E53" si="29">D52/D51-1</f>
        <v>0.25605937196476725</v>
      </c>
      <c r="F52" s="131">
        <f t="shared" ref="F52:F53" si="30">D52/D40-1</f>
        <v>0.59062429094520041</v>
      </c>
      <c r="G52" s="132" t="s">
        <v>726</v>
      </c>
      <c r="H52" s="95">
        <v>20607002</v>
      </c>
      <c r="I52" s="95">
        <v>1033.32</v>
      </c>
      <c r="J52" s="133">
        <f t="shared" ref="J52" si="31">H52/I52</f>
        <v>19942.517322804168</v>
      </c>
      <c r="K52" s="32">
        <f>H52+H51+H50</f>
        <v>51577363</v>
      </c>
      <c r="L52" s="27">
        <f>K52/K49-1</f>
        <v>-0.20121238866154234</v>
      </c>
      <c r="M52" s="27">
        <f>K52/K40-1</f>
        <v>1.078041037969701</v>
      </c>
      <c r="N52" s="32">
        <f>AVERAGE(J50:J52)</f>
        <v>20319.124472771593</v>
      </c>
      <c r="O52" s="58">
        <f>N52/N49-1</f>
        <v>8.0069913674241766E-2</v>
      </c>
    </row>
    <row r="53" spans="1:15" s="37" customFormat="1" ht="17.399999999999999">
      <c r="A53" s="31"/>
      <c r="B53" s="27"/>
      <c r="C53" s="27"/>
      <c r="D53" s="93">
        <f>H53/21</f>
        <v>1441330.6190476189</v>
      </c>
      <c r="E53" s="130">
        <f t="shared" si="29"/>
        <v>0.53876209741948955</v>
      </c>
      <c r="F53" s="131">
        <f t="shared" si="30"/>
        <v>3.3999533857194821</v>
      </c>
      <c r="G53" s="132" t="s">
        <v>729</v>
      </c>
      <c r="H53" s="95">
        <v>30267943</v>
      </c>
      <c r="I53" s="95">
        <v>833.16</v>
      </c>
      <c r="J53" s="133">
        <f t="shared" ref="J53" si="32">H53/I53</f>
        <v>36329.088050314465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1434401.1764705882</v>
      </c>
      <c r="E54" s="130">
        <f t="shared" ref="E54" si="33">D54/D53-1</f>
        <v>-4.8076704161114092E-3</v>
      </c>
      <c r="F54" s="131">
        <f t="shared" ref="F54" si="34">D54/D42-1</f>
        <v>1.6764861193233185</v>
      </c>
      <c r="G54" s="132" t="s">
        <v>742</v>
      </c>
      <c r="H54" s="95">
        <v>24384820</v>
      </c>
      <c r="I54" s="95">
        <v>735.74</v>
      </c>
      <c r="J54" s="133">
        <f t="shared" ref="J54" si="35">H54/I54</f>
        <v>33143.257128877049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1507867.3921568629</v>
      </c>
      <c r="B55" s="27">
        <f>A55/A52-1</f>
        <v>0.7571491215820354</v>
      </c>
      <c r="C55" s="27">
        <f>A55/A43-1</f>
        <v>2.1793653558943156</v>
      </c>
      <c r="D55" s="93">
        <f>H55/21</f>
        <v>1647870.3809523811</v>
      </c>
      <c r="E55" s="130">
        <f t="shared" ref="E55" si="36">D55/D54-1</f>
        <v>0.14882113036678057</v>
      </c>
      <c r="F55" s="131">
        <f t="shared" ref="F55" si="37">D55/D43-1</f>
        <v>1.9463362224522598</v>
      </c>
      <c r="G55" s="132" t="s">
        <v>749</v>
      </c>
      <c r="H55" s="95">
        <v>34605278</v>
      </c>
      <c r="I55" s="95">
        <v>1138.9000000000001</v>
      </c>
      <c r="J55" s="133">
        <f t="shared" ref="J55" si="38">H55/I55</f>
        <v>30384.82570901747</v>
      </c>
      <c r="K55" s="32">
        <f>H55+H54+H53</f>
        <v>89258041</v>
      </c>
      <c r="L55" s="27">
        <f>K55/K52-1</f>
        <v>0.73056619819822899</v>
      </c>
      <c r="M55" s="27">
        <f>K55/K43-1</f>
        <v>2.2106227327581709</v>
      </c>
      <c r="N55" s="32">
        <f>AVERAGE(J53:J55)</f>
        <v>33285.723629402994</v>
      </c>
      <c r="O55" s="58">
        <f>N55/N52-1</f>
        <v>0.63814753307934802</v>
      </c>
    </row>
    <row r="56" spans="1:15" s="124" customFormat="1" ht="17.399999999999999">
      <c r="A56" s="94"/>
      <c r="B56" s="45"/>
      <c r="C56" s="45"/>
      <c r="D56" s="98">
        <f>H56/22</f>
        <v>2316824.8181818184</v>
      </c>
      <c r="E56" s="118">
        <f t="shared" ref="E56" si="39">D56/D55-1</f>
        <v>0.40595088361429088</v>
      </c>
      <c r="F56" s="158">
        <f t="shared" ref="F56" si="40">D56/D44-1</f>
        <v>5.3101122198928543</v>
      </c>
      <c r="G56" s="122" t="s">
        <v>752</v>
      </c>
      <c r="H56" s="96">
        <v>50970146</v>
      </c>
      <c r="I56" s="96">
        <v>1113.81</v>
      </c>
      <c r="J56" s="125">
        <f t="shared" ref="J56" si="41">H56/I56</f>
        <v>45761.975561361454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2976485.5</v>
      </c>
      <c r="E57" s="118">
        <f t="shared" ref="E57" si="42">D57/D56-1</f>
        <v>0.28472618069408706</v>
      </c>
      <c r="F57" s="158">
        <f t="shared" ref="F57" si="43">D57/D45-1</f>
        <v>4.3250320393522941</v>
      </c>
      <c r="G57" s="122" t="s">
        <v>756</v>
      </c>
      <c r="H57" s="96">
        <v>53576739</v>
      </c>
      <c r="I57" s="96">
        <v>837.22</v>
      </c>
      <c r="J57" s="125">
        <f t="shared" ref="J57" si="44">H57/I57</f>
        <v>63993.620553737368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2646655.1590909092</v>
      </c>
      <c r="B58" s="27">
        <f>A58/A55-1</f>
        <v>0.75523071382631146</v>
      </c>
      <c r="C58" s="27">
        <f>A58/A46-1</f>
        <v>4.9159401802030853</v>
      </c>
      <c r="K58" s="32">
        <f>H58+H57+H56</f>
        <v>104546885</v>
      </c>
      <c r="L58" s="27">
        <f>K58/K55-1</f>
        <v>0.17128814198375686</v>
      </c>
      <c r="M58" s="27">
        <f>K58/K46-1</f>
        <v>2.8491646898073584</v>
      </c>
      <c r="N58" s="32">
        <f>AVERAGE(J56:J58)</f>
        <v>54877.798057549415</v>
      </c>
      <c r="O58" s="58">
        <f>N58/N55-1</f>
        <v>0.6486887492231963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48"/>
  <dimension ref="A1:P58"/>
  <sheetViews>
    <sheetView zoomScale="115" zoomScaleNormal="115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20.296875" style="18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ISC</v>
      </c>
      <c r="G1" s="19"/>
      <c r="H1" s="19"/>
      <c r="I1" s="19"/>
      <c r="J1" s="20"/>
      <c r="P1" s="18" t="s">
        <v>259</v>
      </c>
    </row>
    <row r="2" spans="1:16" ht="15" customHeight="1">
      <c r="G2" s="21"/>
      <c r="H2" s="21"/>
      <c r="I2" s="21"/>
      <c r="J2" s="22"/>
      <c r="P2" s="23" t="s">
        <v>577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551069.44999999995</v>
      </c>
      <c r="E5" s="27"/>
      <c r="F5" s="26"/>
      <c r="G5" s="28" t="s">
        <v>7</v>
      </c>
      <c r="H5" s="29">
        <v>11021389</v>
      </c>
      <c r="I5" s="29">
        <v>61651.16</v>
      </c>
      <c r="J5" s="30">
        <f>H5/I5</f>
        <v>178.77018047997799</v>
      </c>
    </row>
    <row r="6" spans="1:16" ht="15" hidden="1" customHeight="1">
      <c r="D6" s="26">
        <f>H6/18</f>
        <v>413294.83333333331</v>
      </c>
      <c r="E6" s="27">
        <f t="shared" ref="E6:E16" si="0">D6/D5-1</f>
        <v>-0.25001316379753347</v>
      </c>
      <c r="F6" s="26"/>
      <c r="G6" s="28" t="s">
        <v>3</v>
      </c>
      <c r="H6" s="29">
        <v>7439307</v>
      </c>
      <c r="I6" s="29">
        <v>67473.350000000006</v>
      </c>
      <c r="J6" s="30">
        <f t="shared" ref="J6:J16" si="1">H6/I6</f>
        <v>110.25548605486462</v>
      </c>
    </row>
    <row r="7" spans="1:16" ht="15" hidden="1" customHeight="1">
      <c r="A7" s="31">
        <f>AVERAGE(D5:D7)</f>
        <v>501699.07929292927</v>
      </c>
      <c r="B7" s="31"/>
      <c r="C7" s="31"/>
      <c r="D7" s="26">
        <f>H7/22</f>
        <v>540732.95454545459</v>
      </c>
      <c r="E7" s="27">
        <f t="shared" si="0"/>
        <v>0.30834675619895546</v>
      </c>
      <c r="F7" s="26"/>
      <c r="G7" s="28" t="s">
        <v>6</v>
      </c>
      <c r="H7" s="29">
        <v>11896125</v>
      </c>
      <c r="I7" s="29">
        <v>46953.89</v>
      </c>
      <c r="J7" s="30">
        <f t="shared" si="1"/>
        <v>253.35760253303826</v>
      </c>
      <c r="K7" s="32">
        <f>H7+H6+H5</f>
        <v>30356821</v>
      </c>
      <c r="L7" s="32"/>
      <c r="M7" s="32"/>
      <c r="N7" s="32">
        <f>AVERAGE(J5:J7)</f>
        <v>180.79442302262694</v>
      </c>
      <c r="O7" s="32"/>
    </row>
    <row r="8" spans="1:16" ht="15" hidden="1" customHeight="1">
      <c r="D8" s="26">
        <f>H8/21</f>
        <v>446628.57142857142</v>
      </c>
      <c r="E8" s="27">
        <f t="shared" si="0"/>
        <v>-0.17403115960629445</v>
      </c>
      <c r="F8" s="26"/>
      <c r="G8" s="28" t="s">
        <v>2</v>
      </c>
      <c r="H8" s="29">
        <v>9379200</v>
      </c>
      <c r="I8" s="29">
        <v>40762.339999999997</v>
      </c>
      <c r="J8" s="30">
        <f t="shared" si="1"/>
        <v>230.09473940897408</v>
      </c>
    </row>
    <row r="9" spans="1:16" ht="15" hidden="1" customHeight="1">
      <c r="D9" s="26">
        <f>H9/21</f>
        <v>406210</v>
      </c>
      <c r="E9" s="27">
        <f t="shared" si="0"/>
        <v>-9.0497057318321361E-2</v>
      </c>
      <c r="F9" s="26"/>
      <c r="G9" s="28" t="s">
        <v>5</v>
      </c>
      <c r="H9" s="29">
        <v>8530410</v>
      </c>
      <c r="I9" s="29">
        <v>34918.22</v>
      </c>
      <c r="J9" s="30">
        <f t="shared" si="1"/>
        <v>244.29681696260576</v>
      </c>
    </row>
    <row r="10" spans="1:16" ht="15" hidden="1" customHeight="1">
      <c r="A10" s="31">
        <f>AVERAGE(D8:D10)</f>
        <v>443533.57142857136</v>
      </c>
      <c r="B10" s="27">
        <f>A10/A7-1</f>
        <v>-0.11593704326970977</v>
      </c>
      <c r="C10" s="27"/>
      <c r="D10" s="26">
        <f>H10/21</f>
        <v>477762.14285714284</v>
      </c>
      <c r="E10" s="27">
        <f t="shared" si="0"/>
        <v>0.17614569522449686</v>
      </c>
      <c r="F10" s="26"/>
      <c r="G10" s="28" t="s">
        <v>0</v>
      </c>
      <c r="H10" s="29">
        <v>10033005</v>
      </c>
      <c r="I10" s="29">
        <v>29904.49</v>
      </c>
      <c r="J10" s="30">
        <f t="shared" si="1"/>
        <v>335.50162534121131</v>
      </c>
      <c r="K10" s="32">
        <f>H10+H9+H8</f>
        <v>27942615</v>
      </c>
      <c r="L10" s="27">
        <f>K10/K7-1</f>
        <v>-7.9527629062344785E-2</v>
      </c>
      <c r="M10" s="32"/>
      <c r="N10" s="32">
        <f>AVERAGE(J8:J10)</f>
        <v>269.96439390426372</v>
      </c>
      <c r="O10" s="58">
        <f>N10/N7-1</f>
        <v>0.49321195527406769</v>
      </c>
    </row>
    <row r="11" spans="1:16" ht="15" hidden="1" customHeight="1">
      <c r="D11" s="26">
        <f>H11/21</f>
        <v>466626.57142857142</v>
      </c>
      <c r="E11" s="27">
        <f t="shared" si="0"/>
        <v>-2.3307772696216089E-2</v>
      </c>
      <c r="F11" s="26"/>
      <c r="G11" s="28" t="s">
        <v>10</v>
      </c>
      <c r="H11" s="29">
        <v>9799158</v>
      </c>
      <c r="I11" s="29">
        <v>43044.5</v>
      </c>
      <c r="J11" s="30">
        <f t="shared" si="1"/>
        <v>227.65180220469514</v>
      </c>
    </row>
    <row r="12" spans="1:16" ht="15" hidden="1" customHeight="1">
      <c r="D12" s="26">
        <f>H12/22</f>
        <v>359646.18181818182</v>
      </c>
      <c r="E12" s="27">
        <f t="shared" si="0"/>
        <v>-0.2292633899584211</v>
      </c>
      <c r="F12" s="26"/>
      <c r="G12" s="28" t="s">
        <v>4</v>
      </c>
      <c r="H12" s="29">
        <v>7912216</v>
      </c>
      <c r="I12" s="29">
        <v>44253.24</v>
      </c>
      <c r="J12" s="30">
        <f t="shared" si="1"/>
        <v>178.79404988199735</v>
      </c>
    </row>
    <row r="13" spans="1:16" ht="15" hidden="1" customHeight="1">
      <c r="A13" s="31">
        <f>AVERAGE(D11:D13)</f>
        <v>405157.70108225103</v>
      </c>
      <c r="B13" s="27">
        <f>A13/A10-1</f>
        <v>-8.6523034147597877E-2</v>
      </c>
      <c r="C13" s="27"/>
      <c r="D13" s="26">
        <f>H13/20</f>
        <v>389200.35</v>
      </c>
      <c r="E13" s="27">
        <f t="shared" si="0"/>
        <v>8.2175676194886416E-2</v>
      </c>
      <c r="F13" s="26"/>
      <c r="G13" s="28" t="s">
        <v>8</v>
      </c>
      <c r="H13" s="29">
        <v>7784007</v>
      </c>
      <c r="I13" s="29">
        <v>33517.57</v>
      </c>
      <c r="J13" s="30">
        <f t="shared" si="1"/>
        <v>232.23661500520473</v>
      </c>
      <c r="K13" s="32">
        <f>H13+H12+H11</f>
        <v>25495381</v>
      </c>
      <c r="L13" s="27">
        <f>K13/K10-1</f>
        <v>-8.758070781850591E-2</v>
      </c>
      <c r="M13" s="32"/>
      <c r="N13" s="32">
        <f>AVERAGE(J11:J13)</f>
        <v>212.89415569729908</v>
      </c>
      <c r="O13" s="58">
        <f>N13/N10-1</f>
        <v>-0.21139913075797401</v>
      </c>
    </row>
    <row r="14" spans="1:16" ht="15" hidden="1" customHeight="1">
      <c r="D14" s="26">
        <f>H14/20</f>
        <v>311407.84999999998</v>
      </c>
      <c r="E14" s="27">
        <f t="shared" si="0"/>
        <v>-0.19987777503283333</v>
      </c>
      <c r="F14" s="26"/>
      <c r="G14" s="28" t="s">
        <v>11</v>
      </c>
      <c r="H14" s="29">
        <v>6228157</v>
      </c>
      <c r="I14" s="29">
        <v>32764.94</v>
      </c>
      <c r="J14" s="30">
        <f t="shared" si="1"/>
        <v>190.08601877494664</v>
      </c>
    </row>
    <row r="15" spans="1:16" ht="15" hidden="1" customHeight="1">
      <c r="A15" s="31"/>
      <c r="B15" s="31"/>
      <c r="C15" s="31"/>
      <c r="D15" s="26">
        <f>H15/22</f>
        <v>267320.81818181818</v>
      </c>
      <c r="E15" s="27">
        <f t="shared" si="0"/>
        <v>-0.14157328345506315</v>
      </c>
      <c r="F15" s="26"/>
      <c r="G15" s="28" t="s">
        <v>9</v>
      </c>
      <c r="H15" s="29">
        <v>5881058</v>
      </c>
      <c r="I15" s="29">
        <v>32916.53</v>
      </c>
      <c r="J15" s="30">
        <f t="shared" si="1"/>
        <v>178.66579496684494</v>
      </c>
    </row>
    <row r="16" spans="1:16" ht="15" hidden="1" customHeight="1">
      <c r="A16" s="31">
        <f>AVERAGE(D14:D16)</f>
        <v>287301.20757575758</v>
      </c>
      <c r="B16" s="27">
        <f>A16/A13-1</f>
        <v>-0.29089041919153213</v>
      </c>
      <c r="C16" s="27"/>
      <c r="D16" s="26">
        <f>H16/22</f>
        <v>283174.95454545453</v>
      </c>
      <c r="E16" s="27">
        <f t="shared" si="0"/>
        <v>5.930752595876454E-2</v>
      </c>
      <c r="F16" s="26"/>
      <c r="G16" s="28" t="s">
        <v>13</v>
      </c>
      <c r="H16" s="29">
        <v>6229849</v>
      </c>
      <c r="I16" s="29">
        <v>40823.660000000003</v>
      </c>
      <c r="J16" s="30">
        <f t="shared" si="1"/>
        <v>152.60388216049222</v>
      </c>
      <c r="K16" s="32">
        <f>H16+H15+H14</f>
        <v>18339064</v>
      </c>
      <c r="L16" s="27">
        <f>K16/K13-1</f>
        <v>-0.28069072590050725</v>
      </c>
      <c r="M16" s="32"/>
      <c r="N16" s="32">
        <f>AVERAGE(J14:J16)</f>
        <v>173.7852319674279</v>
      </c>
      <c r="O16" s="58">
        <f>N16/N13-1</f>
        <v>-0.18370125568631257</v>
      </c>
    </row>
    <row r="17" spans="1:15" ht="15" hidden="1" customHeight="1">
      <c r="D17" s="26">
        <f>H17/20</f>
        <v>490104.9</v>
      </c>
      <c r="E17" s="27">
        <f t="shared" ref="E17:E22" si="2">D17/D16-1</f>
        <v>0.73074946118276718</v>
      </c>
      <c r="F17" s="33">
        <f t="shared" ref="F17:F22" si="3">D17/D5-1</f>
        <v>-0.1106295222861654</v>
      </c>
      <c r="G17" s="39" t="s">
        <v>162</v>
      </c>
      <c r="H17" s="29">
        <v>9802098</v>
      </c>
      <c r="I17" s="29">
        <v>35940.54</v>
      </c>
      <c r="J17" s="30">
        <f t="shared" ref="J17:J49" si="4">H17/I17</f>
        <v>272.7309606366515</v>
      </c>
    </row>
    <row r="18" spans="1:15" hidden="1">
      <c r="D18" s="26">
        <f>H18/20</f>
        <v>341870.9</v>
      </c>
      <c r="E18" s="27">
        <f t="shared" si="2"/>
        <v>-0.30245361758268485</v>
      </c>
      <c r="F18" s="33">
        <f t="shared" si="3"/>
        <v>-0.17281593567787956</v>
      </c>
      <c r="G18" s="39" t="s">
        <v>163</v>
      </c>
      <c r="H18" s="29">
        <v>6837418</v>
      </c>
      <c r="I18" s="29">
        <v>28596.959999999999</v>
      </c>
      <c r="J18" s="30">
        <f t="shared" si="4"/>
        <v>239.09597383777856</v>
      </c>
    </row>
    <row r="19" spans="1:15" ht="17.399999999999999" hidden="1">
      <c r="A19" s="31">
        <f>AVERAGE(D17:D19)</f>
        <v>383276.60000000003</v>
      </c>
      <c r="B19" s="27">
        <f>A19/A16-1</f>
        <v>0.33405843725503659</v>
      </c>
      <c r="C19" s="27">
        <f>A19/A7-1</f>
        <v>-0.23604284755680283</v>
      </c>
      <c r="D19" s="26">
        <f>H19/22</f>
        <v>317854</v>
      </c>
      <c r="E19" s="27">
        <f t="shared" si="2"/>
        <v>-7.0251372667284651E-2</v>
      </c>
      <c r="F19" s="33">
        <f t="shared" si="3"/>
        <v>-0.41217934411415491</v>
      </c>
      <c r="G19" s="39" t="s">
        <v>158</v>
      </c>
      <c r="H19" s="29">
        <v>6992788</v>
      </c>
      <c r="I19" s="29">
        <v>31938.29</v>
      </c>
      <c r="J19" s="30">
        <f t="shared" si="4"/>
        <v>218.94685031665753</v>
      </c>
      <c r="K19" s="32">
        <f>H19+H18+H17</f>
        <v>23632304</v>
      </c>
      <c r="L19" s="27">
        <f>K19/K16-1</f>
        <v>0.28863196071511621</v>
      </c>
      <c r="M19" s="27">
        <f>K19/K7-1</f>
        <v>-0.22151584976569183</v>
      </c>
      <c r="N19" s="32">
        <f>AVERAGE(J17:J19)</f>
        <v>243.59126159702919</v>
      </c>
      <c r="O19" s="58">
        <f>N19/N16-1</f>
        <v>0.40167987140981487</v>
      </c>
    </row>
    <row r="20" spans="1:15" hidden="1">
      <c r="D20" s="26">
        <f>H20/20</f>
        <v>269637.75</v>
      </c>
      <c r="E20" s="27">
        <f t="shared" si="2"/>
        <v>-0.15169307292027157</v>
      </c>
      <c r="F20" s="33">
        <f t="shared" si="3"/>
        <v>-0.39628190570624355</v>
      </c>
      <c r="G20" s="39" t="s">
        <v>154</v>
      </c>
      <c r="H20" s="29">
        <v>5392755</v>
      </c>
      <c r="I20" s="29">
        <v>25344.13</v>
      </c>
      <c r="J20" s="30">
        <f t="shared" si="4"/>
        <v>212.78122389681553</v>
      </c>
    </row>
    <row r="21" spans="1:15" hidden="1">
      <c r="D21" s="26">
        <f>H21/21</f>
        <v>459497.28571428574</v>
      </c>
      <c r="E21" s="27">
        <f t="shared" si="2"/>
        <v>0.70412817090442914</v>
      </c>
      <c r="F21" s="33">
        <f t="shared" si="3"/>
        <v>0.13118161964079111</v>
      </c>
      <c r="G21" s="39" t="s">
        <v>155</v>
      </c>
      <c r="H21" s="29">
        <v>9649443</v>
      </c>
      <c r="I21" s="29">
        <v>80778.95</v>
      </c>
      <c r="J21" s="30">
        <f t="shared" si="4"/>
        <v>119.45491987702242</v>
      </c>
    </row>
    <row r="22" spans="1:15" ht="17.399999999999999" hidden="1">
      <c r="A22" s="31">
        <f>AVERAGE(D20:D22)</f>
        <v>408831.99603174604</v>
      </c>
      <c r="B22" s="27">
        <f>A22/A19-1</f>
        <v>6.6676118583148591E-2</v>
      </c>
      <c r="C22" s="27">
        <f>A22/A10-1</f>
        <v>-7.8238892458704967E-2</v>
      </c>
      <c r="D22" s="26">
        <f>H22/21</f>
        <v>497360.95238095237</v>
      </c>
      <c r="E22" s="27">
        <f t="shared" si="2"/>
        <v>8.2402372862350637E-2</v>
      </c>
      <c r="F22" s="33">
        <f t="shared" si="3"/>
        <v>4.1022106537373482E-2</v>
      </c>
      <c r="G22" s="39" t="s">
        <v>156</v>
      </c>
      <c r="H22" s="29">
        <v>10444580</v>
      </c>
      <c r="I22" s="29">
        <v>96347.14</v>
      </c>
      <c r="J22" s="30">
        <f t="shared" si="4"/>
        <v>108.40570877350382</v>
      </c>
      <c r="K22" s="32">
        <f>H22+H21+H20</f>
        <v>25486778</v>
      </c>
      <c r="L22" s="27">
        <f>K22/K19-1</f>
        <v>7.8471993251271632E-2</v>
      </c>
      <c r="M22" s="27">
        <f>K22/K10-1</f>
        <v>-8.7888588809601376E-2</v>
      </c>
      <c r="N22" s="32">
        <f>AVERAGE(J20:J22)</f>
        <v>146.88061751578059</v>
      </c>
      <c r="O22" s="58">
        <f>N22/N19-1</f>
        <v>-0.39702016996502998</v>
      </c>
    </row>
    <row r="23" spans="1:15" hidden="1">
      <c r="A23" s="31"/>
      <c r="B23" s="27"/>
      <c r="C23" s="27"/>
      <c r="D23" s="26">
        <f>H23/21</f>
        <v>453673.33333333331</v>
      </c>
      <c r="E23" s="27">
        <f t="shared" ref="E23:E28" si="5">D23/D22-1</f>
        <v>-8.7838859963732419E-2</v>
      </c>
      <c r="F23" s="33">
        <f t="shared" ref="F23:F28" si="6">D23/D11-1</f>
        <v>-2.7759323811290759E-2</v>
      </c>
      <c r="G23" s="39" t="s">
        <v>168</v>
      </c>
      <c r="H23" s="29">
        <v>9527140</v>
      </c>
      <c r="I23" s="29">
        <v>79943.25</v>
      </c>
      <c r="J23" s="30">
        <f t="shared" si="4"/>
        <v>119.17378890650555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395599.59090909088</v>
      </c>
      <c r="E24" s="27">
        <f t="shared" si="5"/>
        <v>-0.12800783770460922</v>
      </c>
      <c r="F24" s="33">
        <f t="shared" si="6"/>
        <v>9.9968833004558944E-2</v>
      </c>
      <c r="G24" s="39" t="s">
        <v>176</v>
      </c>
      <c r="H24" s="29">
        <v>8703191</v>
      </c>
      <c r="I24" s="29">
        <v>90404.98</v>
      </c>
      <c r="J24" s="30">
        <f t="shared" si="4"/>
        <v>96.268933414951263</v>
      </c>
      <c r="K24" s="32"/>
      <c r="L24" s="27"/>
      <c r="M24" s="27"/>
      <c r="N24" s="27"/>
    </row>
    <row r="25" spans="1:15" ht="17.399999999999999" hidden="1">
      <c r="A25" s="31">
        <f>AVERAGE(D23:D25)</f>
        <v>420025.23790536943</v>
      </c>
      <c r="B25" s="27">
        <f>A25/A22-1</f>
        <v>2.737858578161334E-2</v>
      </c>
      <c r="C25" s="27">
        <f>A25/A13-1</f>
        <v>3.6695678703389856E-2</v>
      </c>
      <c r="D25" s="26">
        <f>H25/19</f>
        <v>410802.78947368421</v>
      </c>
      <c r="E25" s="27">
        <f t="shared" si="5"/>
        <v>3.8430774232238951E-2</v>
      </c>
      <c r="F25" s="33">
        <f t="shared" si="6"/>
        <v>5.5504676379875439E-2</v>
      </c>
      <c r="G25" s="39" t="s">
        <v>190</v>
      </c>
      <c r="H25" s="29">
        <v>7805253</v>
      </c>
      <c r="I25" s="29">
        <v>103665.42</v>
      </c>
      <c r="J25" s="30">
        <f t="shared" si="4"/>
        <v>75.292735031604565</v>
      </c>
      <c r="K25" s="32">
        <f>H25+H24+H23</f>
        <v>26035584</v>
      </c>
      <c r="L25" s="27">
        <f>K25/K22-1</f>
        <v>2.1532968977090894E-2</v>
      </c>
      <c r="M25" s="27">
        <f>K25/K13-1</f>
        <v>2.1188269357496514E-2</v>
      </c>
      <c r="N25" s="32">
        <f>AVERAGE(J23:J25)</f>
        <v>96.911819117687131</v>
      </c>
      <c r="O25" s="58">
        <f>N25/N22-1</f>
        <v>-0.34020008387236589</v>
      </c>
    </row>
    <row r="26" spans="1:15" ht="17.399999999999999" hidden="1">
      <c r="D26" s="26">
        <f>H26/19</f>
        <v>265100.63157894736</v>
      </c>
      <c r="E26" s="27">
        <f t="shared" si="5"/>
        <v>-0.35467665173697771</v>
      </c>
      <c r="F26" s="33">
        <f t="shared" si="6"/>
        <v>-0.14870279737987535</v>
      </c>
      <c r="G26" s="39" t="s">
        <v>202</v>
      </c>
      <c r="H26" s="29">
        <v>5036912</v>
      </c>
      <c r="I26" s="29">
        <v>61330.559999999998</v>
      </c>
      <c r="J26" s="30">
        <f t="shared" si="4"/>
        <v>82.12727879869351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295034.04545454547</v>
      </c>
      <c r="E27" s="27">
        <f t="shared" si="5"/>
        <v>0.11291340083693435</v>
      </c>
      <c r="F27" s="33">
        <f t="shared" si="6"/>
        <v>0.10367029197807609</v>
      </c>
      <c r="G27" s="39" t="s">
        <v>203</v>
      </c>
      <c r="H27" s="29">
        <v>6490749</v>
      </c>
      <c r="I27" s="29">
        <v>69326.83</v>
      </c>
      <c r="J27" s="30">
        <f t="shared" si="4"/>
        <v>93.625353993540443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297187.6467304625</v>
      </c>
      <c r="B28" s="27">
        <f>A28/A25-1</f>
        <v>-0.29245288161132332</v>
      </c>
      <c r="C28" s="27">
        <f>A28/A16-1</f>
        <v>3.4411408285146106E-2</v>
      </c>
      <c r="D28" s="26">
        <f>H28/19</f>
        <v>331428.26315789472</v>
      </c>
      <c r="E28" s="27">
        <f t="shared" si="5"/>
        <v>0.12335599319488133</v>
      </c>
      <c r="F28" s="33">
        <f t="shared" si="6"/>
        <v>0.17040104655404709</v>
      </c>
      <c r="G28" s="39" t="s">
        <v>208</v>
      </c>
      <c r="H28" s="29">
        <v>6297137</v>
      </c>
      <c r="I28" s="29">
        <v>50046.26</v>
      </c>
      <c r="J28" s="30">
        <f t="shared" si="4"/>
        <v>125.82632548366252</v>
      </c>
      <c r="K28" s="32">
        <f>H28+H27+H26</f>
        <v>17824798</v>
      </c>
      <c r="L28" s="27">
        <f>K28/K25-1</f>
        <v>-0.3153678442550012</v>
      </c>
      <c r="M28" s="27">
        <f>K28/K16-1</f>
        <v>-2.8042107274395267E-2</v>
      </c>
      <c r="N28" s="32">
        <f>AVERAGE(J26:J28)</f>
        <v>100.52631942529882</v>
      </c>
      <c r="O28" s="58">
        <f>N28/N25-1</f>
        <v>3.7296795587154818E-2</v>
      </c>
    </row>
    <row r="29" spans="1:15" hidden="1">
      <c r="D29" s="26">
        <f>H29/22</f>
        <v>352694.27272727271</v>
      </c>
      <c r="E29" s="27">
        <f t="shared" ref="E29:E41" si="7">D29/D28-1</f>
        <v>6.4164743726900397E-2</v>
      </c>
      <c r="F29" s="33">
        <f t="shared" ref="F29:F41" si="8">D29/D17-1</f>
        <v>-0.28036982954613865</v>
      </c>
      <c r="G29" s="39" t="s">
        <v>215</v>
      </c>
      <c r="H29" s="29">
        <v>7759274</v>
      </c>
      <c r="I29" s="29">
        <v>60809.87</v>
      </c>
      <c r="J29" s="30">
        <f t="shared" si="4"/>
        <v>127.59892431935802</v>
      </c>
    </row>
    <row r="30" spans="1:15" hidden="1">
      <c r="D30" s="26">
        <f>H30/19</f>
        <v>457634.15789473685</v>
      </c>
      <c r="E30" s="27">
        <f t="shared" si="7"/>
        <v>0.29753782037909882</v>
      </c>
      <c r="F30" s="33">
        <f t="shared" si="8"/>
        <v>0.33861688109381882</v>
      </c>
      <c r="G30" s="39" t="s">
        <v>210</v>
      </c>
      <c r="H30" s="29">
        <v>8695049</v>
      </c>
      <c r="I30" s="29">
        <v>71861.78</v>
      </c>
      <c r="J30" s="30">
        <f t="shared" si="4"/>
        <v>120.99684978579712</v>
      </c>
    </row>
    <row r="31" spans="1:15" ht="17.399999999999999" hidden="1">
      <c r="A31" s="31">
        <f>AVERAGE(D29:D31)</f>
        <v>404150.47687400319</v>
      </c>
      <c r="B31" s="27">
        <f>A31/A28-1</f>
        <v>0.35991681121440333</v>
      </c>
      <c r="C31" s="27">
        <f>A31/A19-1</f>
        <v>5.4461652169746744E-2</v>
      </c>
      <c r="D31" s="26">
        <f>H31/20</f>
        <v>402123</v>
      </c>
      <c r="E31" s="27">
        <f t="shared" si="7"/>
        <v>-0.12130029399489295</v>
      </c>
      <c r="F31" s="33">
        <f t="shared" si="8"/>
        <v>0.26511857645334014</v>
      </c>
      <c r="G31" s="39" t="s">
        <v>211</v>
      </c>
      <c r="H31" s="29">
        <v>8042460</v>
      </c>
      <c r="I31" s="29">
        <v>67295.75</v>
      </c>
      <c r="J31" s="30">
        <f t="shared" si="4"/>
        <v>119.50918148620083</v>
      </c>
      <c r="K31" s="32">
        <f>H31+H30+H29</f>
        <v>24496783</v>
      </c>
      <c r="L31" s="27">
        <f>K31/K28-1</f>
        <v>0.37430915065629344</v>
      </c>
      <c r="M31" s="27">
        <f>K31/K19-1</f>
        <v>3.6580394361886981E-2</v>
      </c>
      <c r="N31" s="32">
        <f>AVERAGE(J29:J31)</f>
        <v>122.70165186378533</v>
      </c>
      <c r="O31" s="58">
        <f>N31/N28-1</f>
        <v>0.22059230423695175</v>
      </c>
    </row>
    <row r="32" spans="1:15" ht="17.399999999999999" hidden="1">
      <c r="D32" s="26">
        <f>H32/21</f>
        <v>421573.66666666669</v>
      </c>
      <c r="E32" s="27">
        <f t="shared" si="7"/>
        <v>4.8369943193169007E-2</v>
      </c>
      <c r="F32" s="33">
        <f t="shared" si="8"/>
        <v>0.56348162179318995</v>
      </c>
      <c r="G32" s="39" t="s">
        <v>222</v>
      </c>
      <c r="H32" s="29">
        <v>8853047</v>
      </c>
      <c r="I32" s="29">
        <v>63648.47</v>
      </c>
      <c r="J32" s="30">
        <f t="shared" si="4"/>
        <v>139.09284857907818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360747.61904761905</v>
      </c>
      <c r="E33" s="27">
        <f t="shared" si="7"/>
        <v>-0.14428331850039877</v>
      </c>
      <c r="F33" s="33">
        <f t="shared" si="8"/>
        <v>-0.21490805220570763</v>
      </c>
      <c r="G33" s="39" t="s">
        <v>223</v>
      </c>
      <c r="H33" s="29">
        <v>7575700</v>
      </c>
      <c r="I33" s="29">
        <v>37610.480000000003</v>
      </c>
      <c r="J33" s="30">
        <f t="shared" si="4"/>
        <v>201.42524104983502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422502.84962406009</v>
      </c>
      <c r="B34" s="27">
        <f>A34/A31-1</f>
        <v>4.5409751565821832E-2</v>
      </c>
      <c r="C34" s="27">
        <f>A34/A22-1</f>
        <v>3.3438805487358447E-2</v>
      </c>
      <c r="D34" s="26">
        <f>H34/19</f>
        <v>485187.26315789472</v>
      </c>
      <c r="E34" s="27">
        <f t="shared" si="7"/>
        <v>0.34494931508847881</v>
      </c>
      <c r="F34" s="33">
        <f t="shared" si="8"/>
        <v>-2.4476568103668161E-2</v>
      </c>
      <c r="G34" s="39" t="s">
        <v>220</v>
      </c>
      <c r="H34" s="29">
        <v>9218558</v>
      </c>
      <c r="I34" s="29">
        <v>27780.84</v>
      </c>
      <c r="J34" s="30">
        <f t="shared" si="4"/>
        <v>331.83150689467993</v>
      </c>
      <c r="K34" s="32">
        <f>H34+H33+H32</f>
        <v>25647305</v>
      </c>
      <c r="L34" s="27">
        <f>K34/K31-1</f>
        <v>4.6966248588641291E-2</v>
      </c>
      <c r="M34" s="27">
        <f>K34/K22-1</f>
        <v>6.2984422746570345E-3</v>
      </c>
      <c r="N34" s="32">
        <f>AVERAGE(J32:J34)</f>
        <v>224.11653217453105</v>
      </c>
      <c r="O34" s="58">
        <f>N34/N31-1</f>
        <v>0.82651601482373938</v>
      </c>
      <c r="P34" s="58"/>
    </row>
    <row r="35" spans="1:16" ht="17.399999999999999" hidden="1">
      <c r="D35" s="26">
        <f>H35/23</f>
        <v>403634.34782608697</v>
      </c>
      <c r="E35" s="27">
        <f t="shared" si="7"/>
        <v>-0.16808544148709015</v>
      </c>
      <c r="F35" s="33">
        <f t="shared" si="8"/>
        <v>-0.11029739204547984</v>
      </c>
      <c r="G35" s="39" t="s">
        <v>226</v>
      </c>
      <c r="H35" s="68">
        <v>9283590</v>
      </c>
      <c r="I35" s="68">
        <v>37979.620000000003</v>
      </c>
      <c r="J35" s="30">
        <f t="shared" si="4"/>
        <v>244.4360949372321</v>
      </c>
      <c r="P35" s="16"/>
    </row>
    <row r="36" spans="1:16" ht="17.399999999999999" hidden="1">
      <c r="D36" s="26">
        <f>H36/21</f>
        <v>381460.47619047621</v>
      </c>
      <c r="E36" s="27">
        <f t="shared" si="7"/>
        <v>-5.4935541920641429E-2</v>
      </c>
      <c r="F36" s="33">
        <f t="shared" si="8"/>
        <v>-3.5740974064515263E-2</v>
      </c>
      <c r="G36" s="39" t="s">
        <v>228</v>
      </c>
      <c r="H36" s="68">
        <v>8010670</v>
      </c>
      <c r="I36" s="68">
        <v>31821.47</v>
      </c>
      <c r="J36" s="30">
        <f t="shared" si="4"/>
        <v>251.73789897198338</v>
      </c>
      <c r="P36" s="16"/>
    </row>
    <row r="37" spans="1:16" ht="17.399999999999999" hidden="1">
      <c r="A37" s="31">
        <f>AVERAGE(D35:D37)</f>
        <v>420810.94133885438</v>
      </c>
      <c r="B37" s="27">
        <f>A37/A34-1</f>
        <v>-4.0044896424039633E-3</v>
      </c>
      <c r="C37" s="27">
        <f>A37/A25-1</f>
        <v>1.8706100552510208E-3</v>
      </c>
      <c r="D37" s="26">
        <f>H37/18</f>
        <v>477338</v>
      </c>
      <c r="E37" s="27">
        <f t="shared" si="7"/>
        <v>0.25134327091242059</v>
      </c>
      <c r="F37" s="33">
        <f t="shared" si="8"/>
        <v>0.16196387227934816</v>
      </c>
      <c r="G37" s="39" t="s">
        <v>225</v>
      </c>
      <c r="H37" s="68">
        <v>8592084</v>
      </c>
      <c r="I37" s="68">
        <v>41655.050000000003</v>
      </c>
      <c r="J37" s="30">
        <f t="shared" si="4"/>
        <v>206.26752338551987</v>
      </c>
      <c r="K37" s="32">
        <f>H37+H36+H35</f>
        <v>25886344</v>
      </c>
      <c r="L37" s="27">
        <f>K37/K34-1</f>
        <v>9.3202385201875959E-3</v>
      </c>
      <c r="M37" s="27">
        <f>K37/K25-1</f>
        <v>-5.7321548846378523E-3</v>
      </c>
      <c r="N37" s="32">
        <f>AVERAGE(J35:J37)</f>
        <v>234.14717243157847</v>
      </c>
      <c r="O37" s="16">
        <f>N37/N34-1</f>
        <v>4.4756360272592666E-2</v>
      </c>
      <c r="P37" s="16"/>
    </row>
    <row r="38" spans="1:16" ht="17.399999999999999" hidden="1">
      <c r="A38" s="31"/>
      <c r="B38" s="27"/>
      <c r="C38" s="27"/>
      <c r="D38" s="26">
        <f>H38/20</f>
        <v>391799.9</v>
      </c>
      <c r="E38" s="27">
        <f t="shared" si="7"/>
        <v>-0.17919817823010109</v>
      </c>
      <c r="F38" s="33">
        <f t="shared" si="8"/>
        <v>0.47792895726588047</v>
      </c>
      <c r="G38" s="39" t="s">
        <v>231</v>
      </c>
      <c r="H38" s="68">
        <v>7835998</v>
      </c>
      <c r="I38" s="68">
        <v>45034.94</v>
      </c>
      <c r="J38" s="30">
        <f t="shared" si="4"/>
        <v>173.99818896172616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410727.28571428574</v>
      </c>
      <c r="E39" s="27">
        <f t="shared" si="7"/>
        <v>4.8308806904457491E-2</v>
      </c>
      <c r="F39" s="33">
        <f t="shared" si="8"/>
        <v>0.39213521978962462</v>
      </c>
      <c r="G39" s="39" t="s">
        <v>234</v>
      </c>
      <c r="H39" s="68">
        <v>8625273</v>
      </c>
      <c r="I39" s="68">
        <v>50592.46</v>
      </c>
      <c r="J39" s="30">
        <f t="shared" si="4"/>
        <v>170.48534504944018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401887.50634920638</v>
      </c>
      <c r="B40" s="27">
        <f>A40/A37-1</f>
        <v>-4.4968970933695562E-2</v>
      </c>
      <c r="C40" s="27">
        <f>A40/A28-1</f>
        <v>0.35230219280851371</v>
      </c>
      <c r="D40" s="26">
        <f>H40/21</f>
        <v>403135.33333333331</v>
      </c>
      <c r="E40" s="27">
        <f t="shared" si="7"/>
        <v>-1.8484168559070646E-2</v>
      </c>
      <c r="F40" s="33">
        <f t="shared" si="8"/>
        <v>0.21635774056262913</v>
      </c>
      <c r="G40" s="39" t="s">
        <v>236</v>
      </c>
      <c r="H40" s="68">
        <v>8465842</v>
      </c>
      <c r="I40" s="68">
        <v>34095.300000000003</v>
      </c>
      <c r="J40" s="30">
        <f t="shared" si="4"/>
        <v>248.29938437262612</v>
      </c>
      <c r="K40" s="32">
        <f>H40+H39+H38</f>
        <v>24927113</v>
      </c>
      <c r="L40" s="27">
        <f>K40/K37-1</f>
        <v>-3.7055483771675113E-2</v>
      </c>
      <c r="M40" s="27">
        <f>K40/K28-1</f>
        <v>0.39845135972929402</v>
      </c>
      <c r="N40" s="32">
        <f>AVERAGE(J38:J40)</f>
        <v>197.59430612793082</v>
      </c>
      <c r="O40" s="58">
        <f>N40/N37-1</f>
        <v>-0.15611064581328216</v>
      </c>
    </row>
    <row r="41" spans="1:16" ht="17.399999999999999">
      <c r="A41" s="31"/>
      <c r="B41" s="27"/>
      <c r="C41" s="27"/>
      <c r="D41" s="26">
        <f>H41/18</f>
        <v>341577.05555555556</v>
      </c>
      <c r="E41" s="27">
        <f t="shared" si="7"/>
        <v>-0.15269879042549261</v>
      </c>
      <c r="F41" s="33">
        <f t="shared" si="8"/>
        <v>-3.152083271937256E-2</v>
      </c>
      <c r="G41" s="39" t="s">
        <v>370</v>
      </c>
      <c r="H41" s="68">
        <v>6148387</v>
      </c>
      <c r="I41" s="68">
        <v>21220.400000000001</v>
      </c>
      <c r="J41" s="30">
        <f t="shared" si="4"/>
        <v>289.73944883225573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353233.85</v>
      </c>
      <c r="E42" s="27">
        <f t="shared" ref="E42" si="9">D42/D41-1</f>
        <v>3.412639770398318E-2</v>
      </c>
      <c r="F42" s="33">
        <f t="shared" ref="F42" si="10">D42/D30-1</f>
        <v>-0.228130497021926</v>
      </c>
      <c r="G42" s="39" t="s">
        <v>405</v>
      </c>
      <c r="H42" s="68">
        <v>7064677</v>
      </c>
      <c r="I42" s="68">
        <v>33003</v>
      </c>
      <c r="J42" s="30">
        <f t="shared" si="4"/>
        <v>214.06166106111564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364877.70185185183</v>
      </c>
      <c r="B43" s="27">
        <f>A43/A40-1</f>
        <v>-9.2089960281562355E-2</v>
      </c>
      <c r="C43" s="27">
        <f>A43/A31-1</f>
        <v>-9.7173645138107667E-2</v>
      </c>
      <c r="D43" s="26">
        <f>H43/20</f>
        <v>399822.2</v>
      </c>
      <c r="E43" s="27">
        <f t="shared" ref="E43" si="11">D43/D42-1</f>
        <v>0.13189095552422292</v>
      </c>
      <c r="F43" s="33">
        <f t="shared" ref="F43" si="12">D43/D31-1</f>
        <v>-5.7216324358466686E-3</v>
      </c>
      <c r="G43" s="39" t="s">
        <v>429</v>
      </c>
      <c r="H43" s="68">
        <v>7996444</v>
      </c>
      <c r="I43" s="68">
        <v>61095.92</v>
      </c>
      <c r="J43" s="30">
        <f t="shared" si="4"/>
        <v>130.8834370609363</v>
      </c>
      <c r="K43" s="32">
        <f>H43+H42+H41</f>
        <v>21209508</v>
      </c>
      <c r="L43" s="27">
        <f>K43/K40-1</f>
        <v>-0.14913901180614053</v>
      </c>
      <c r="M43" s="27">
        <f>K43/K31-1</f>
        <v>-0.13419211004155118</v>
      </c>
      <c r="N43" s="32">
        <f>AVERAGE(J41:J43)</f>
        <v>211.56151565143591</v>
      </c>
      <c r="O43" s="58">
        <f>N43/N40-1</f>
        <v>7.068629555783934E-2</v>
      </c>
    </row>
    <row r="44" spans="1:16" ht="17.399999999999999">
      <c r="A44" s="31"/>
      <c r="B44" s="27"/>
      <c r="C44" s="27"/>
      <c r="D44" s="26">
        <f>H44/22</f>
        <v>434738.13636363635</v>
      </c>
      <c r="E44" s="27">
        <f t="shared" ref="E44" si="13">D44/D43-1</f>
        <v>8.7328658497793032E-2</v>
      </c>
      <c r="F44" s="33">
        <f t="shared" ref="F44" si="14">D44/D32-1</f>
        <v>3.1226973451780271E-2</v>
      </c>
      <c r="G44" s="39" t="s">
        <v>480</v>
      </c>
      <c r="H44" s="68">
        <v>9564239</v>
      </c>
      <c r="I44" s="68">
        <v>58917.02</v>
      </c>
      <c r="J44" s="30">
        <f t="shared" si="4"/>
        <v>162.33405898669011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519852.6</v>
      </c>
      <c r="E45" s="27">
        <f t="shared" ref="E45" si="15">D45/D44-1</f>
        <v>0.19578329232466896</v>
      </c>
      <c r="F45" s="33">
        <f t="shared" ref="F45" si="16">D45/D33-1</f>
        <v>0.44104235912192924</v>
      </c>
      <c r="G45" s="39" t="s">
        <v>498</v>
      </c>
      <c r="H45" s="68">
        <v>10397052</v>
      </c>
      <c r="I45" s="68">
        <v>65616.62</v>
      </c>
      <c r="J45" s="30">
        <f t="shared" si="4"/>
        <v>158.45150207371245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488872.08755980857</v>
      </c>
      <c r="B46" s="27">
        <f>A46/A43-1</f>
        <v>0.33982450853711277</v>
      </c>
      <c r="C46" s="27">
        <f>A46/A34-1</f>
        <v>0.15708589420119501</v>
      </c>
      <c r="D46" s="26">
        <f>H46/19</f>
        <v>512025.5263157895</v>
      </c>
      <c r="E46" s="27">
        <f t="shared" ref="E46" si="17">D46/D45-1</f>
        <v>-1.5056332668549666E-2</v>
      </c>
      <c r="F46" s="33">
        <f t="shared" ref="F46" si="18">D46/D34-1</f>
        <v>5.5315267311872418E-2</v>
      </c>
      <c r="G46" s="39" t="s">
        <v>565</v>
      </c>
      <c r="H46" s="68">
        <v>9728485</v>
      </c>
      <c r="I46" s="68">
        <v>44475.16</v>
      </c>
      <c r="J46" s="30">
        <f t="shared" si="4"/>
        <v>218.73974146467376</v>
      </c>
      <c r="K46" s="32">
        <f>H46+H45+H44</f>
        <v>29689776</v>
      </c>
      <c r="L46" s="27">
        <f>K46/K43-1</f>
        <v>0.39983332003740957</v>
      </c>
      <c r="M46" s="27">
        <f>K46/K34-1</f>
        <v>0.15761776919641268</v>
      </c>
      <c r="N46" s="32">
        <f>AVERAGE(J44:J46)</f>
        <v>179.84176750835877</v>
      </c>
      <c r="O46" s="58">
        <f>N46/N43-1</f>
        <v>-0.14993156030956922</v>
      </c>
    </row>
    <row r="47" spans="1:16" ht="17.399999999999999">
      <c r="A47" s="31"/>
      <c r="B47" s="27"/>
      <c r="C47" s="27"/>
      <c r="D47" s="26">
        <f>H47/19</f>
        <v>491250.84210526315</v>
      </c>
      <c r="E47" s="27">
        <f t="shared" ref="E47" si="19">D47/D46-1</f>
        <v>-4.057353226118976E-2</v>
      </c>
      <c r="F47" s="33">
        <f t="shared" ref="F47" si="20">D47/D35-1</f>
        <v>0.21706897530169389</v>
      </c>
      <c r="G47" s="39" t="s">
        <v>601</v>
      </c>
      <c r="H47" s="68">
        <v>9333766</v>
      </c>
      <c r="I47" s="68">
        <v>54843.65</v>
      </c>
      <c r="J47" s="30">
        <f t="shared" si="4"/>
        <v>170.18863624138802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421937.7</v>
      </c>
      <c r="E48" s="27">
        <f t="shared" ref="E48" si="21">D48/D47-1</f>
        <v>-0.14109521280049231</v>
      </c>
      <c r="F48" s="33">
        <f t="shared" ref="F48" si="22">D48/D36-1</f>
        <v>0.10611118670473263</v>
      </c>
      <c r="G48" s="39" t="s">
        <v>632</v>
      </c>
      <c r="H48" s="68">
        <v>8438754</v>
      </c>
      <c r="I48" s="68">
        <v>37722.559999999998</v>
      </c>
      <c r="J48" s="30">
        <f t="shared" si="4"/>
        <v>223.70576122087155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475725.24130781501</v>
      </c>
      <c r="B49" s="27">
        <f>A49/A46-1</f>
        <v>-2.6892200611443484E-2</v>
      </c>
      <c r="C49" s="27">
        <f>A49/A37-1</f>
        <v>0.13049636921094532</v>
      </c>
      <c r="D49" s="26">
        <f>H49/22</f>
        <v>513987.18181818182</v>
      </c>
      <c r="E49" s="27">
        <f t="shared" ref="E49" si="23">D49/D48-1</f>
        <v>0.21815894104314881</v>
      </c>
      <c r="F49" s="33">
        <f t="shared" ref="F49" si="24">D49/D37-1</f>
        <v>7.6778261563466232E-2</v>
      </c>
      <c r="G49" s="39" t="s">
        <v>672</v>
      </c>
      <c r="H49" s="68">
        <v>11307718</v>
      </c>
      <c r="I49" s="68">
        <v>53339.37</v>
      </c>
      <c r="J49" s="30">
        <f t="shared" si="4"/>
        <v>211.99571723475549</v>
      </c>
      <c r="K49" s="32">
        <f>H49+H48+H47</f>
        <v>29080238</v>
      </c>
      <c r="L49" s="27">
        <f>K49/K46-1</f>
        <v>-2.0530232360122858E-2</v>
      </c>
      <c r="M49" s="27">
        <f>K49/K37-1</f>
        <v>0.12338142458432899</v>
      </c>
      <c r="N49" s="32">
        <f>AVERAGE(J47:J49)</f>
        <v>201.96337156567168</v>
      </c>
      <c r="O49" s="58">
        <f>N49/N46-1</f>
        <v>0.12300593106818036</v>
      </c>
    </row>
    <row r="50" spans="1:15" s="37" customFormat="1" ht="17.399999999999999">
      <c r="A50" s="92"/>
      <c r="B50" s="130"/>
      <c r="C50" s="130"/>
      <c r="D50" s="93">
        <f>H50/18</f>
        <v>483686.22222222225</v>
      </c>
      <c r="E50" s="130">
        <f t="shared" ref="E50" si="25">D50/D49-1</f>
        <v>-5.8952753430100646E-2</v>
      </c>
      <c r="F50" s="131">
        <f t="shared" ref="F50" si="26">D50/D38-1</f>
        <v>0.23452359794431343</v>
      </c>
      <c r="G50" s="132" t="s">
        <v>714</v>
      </c>
      <c r="H50" s="95">
        <v>8706352</v>
      </c>
      <c r="I50" s="95">
        <v>43222.73</v>
      </c>
      <c r="J50" s="133">
        <f t="shared" ref="J50" si="27">H50/I50</f>
        <v>201.42994206983224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588296.9</v>
      </c>
      <c r="E51" s="130">
        <f t="shared" ref="E51" si="28">D51/D50-1</f>
        <v>0.21627797727452314</v>
      </c>
      <c r="F51" s="131">
        <f t="shared" ref="F51" si="29">D51/D39-1</f>
        <v>0.43232972452002394</v>
      </c>
      <c r="G51" s="132" t="s">
        <v>721</v>
      </c>
      <c r="H51" s="95">
        <v>11765938</v>
      </c>
      <c r="I51" s="95">
        <v>51459.040000000001</v>
      </c>
      <c r="J51" s="133">
        <f t="shared" ref="J51" si="30">H51/I51</f>
        <v>228.64666732997739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563289.23771043774</v>
      </c>
      <c r="B52" s="27">
        <f>A52/A49-1</f>
        <v>0.18406422194857841</v>
      </c>
      <c r="C52" s="27">
        <f>A52/A40-1</f>
        <v>0.40160922848143188</v>
      </c>
      <c r="D52" s="93">
        <f>H52/22</f>
        <v>617884.59090909094</v>
      </c>
      <c r="E52" s="130">
        <f t="shared" ref="E52:E53" si="31">D52/D51-1</f>
        <v>5.0293807275018754E-2</v>
      </c>
      <c r="F52" s="131">
        <f t="shared" ref="F52:F53" si="32">D52/D40-1</f>
        <v>0.53269768194243539</v>
      </c>
      <c r="G52" s="132" t="s">
        <v>726</v>
      </c>
      <c r="H52" s="95">
        <v>13593461</v>
      </c>
      <c r="I52" s="95">
        <v>65479.76</v>
      </c>
      <c r="J52" s="133">
        <f t="shared" ref="J52" si="33">H52/I52</f>
        <v>207.59790506257201</v>
      </c>
      <c r="K52" s="32">
        <f>H52+H51+H50</f>
        <v>34065751</v>
      </c>
      <c r="L52" s="27">
        <f>K52/K49-1</f>
        <v>0.1714398967436237</v>
      </c>
      <c r="M52" s="27">
        <f>K52/K40-1</f>
        <v>0.36661437688351639</v>
      </c>
      <c r="N52" s="32">
        <f>AVERAGE(J50:J52)</f>
        <v>212.55817148746056</v>
      </c>
      <c r="O52" s="58">
        <f>N52/N49-1</f>
        <v>5.2459016898238842E-2</v>
      </c>
    </row>
    <row r="53" spans="1:15" s="37" customFormat="1" ht="17.399999999999999">
      <c r="A53" s="31"/>
      <c r="B53" s="27"/>
      <c r="C53" s="27"/>
      <c r="D53" s="93">
        <f>H53/21</f>
        <v>541069.38095238095</v>
      </c>
      <c r="E53" s="130">
        <f t="shared" si="31"/>
        <v>-0.12431967245483833</v>
      </c>
      <c r="F53" s="131">
        <f t="shared" si="32"/>
        <v>0.58403315489783858</v>
      </c>
      <c r="G53" s="132" t="s">
        <v>729</v>
      </c>
      <c r="H53" s="95">
        <v>11362457</v>
      </c>
      <c r="I53" s="95">
        <v>31273.83</v>
      </c>
      <c r="J53" s="133">
        <f t="shared" ref="J53" si="34">H53/I53</f>
        <v>363.32156950395904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547958.5294117647</v>
      </c>
      <c r="E54" s="130">
        <f t="shared" ref="E54" si="35">D54/D53-1</f>
        <v>1.2732467779377199E-2</v>
      </c>
      <c r="F54" s="131">
        <f t="shared" ref="F54" si="36">D54/D42-1</f>
        <v>0.55126279492116836</v>
      </c>
      <c r="G54" s="132" t="s">
        <v>742</v>
      </c>
      <c r="H54" s="95">
        <v>9315295</v>
      </c>
      <c r="I54" s="95">
        <v>35107.39</v>
      </c>
      <c r="J54" s="133">
        <f t="shared" ref="J54" si="37">H54/I54</f>
        <v>265.33715551056343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530464.62091503269</v>
      </c>
      <c r="B55" s="27">
        <f>A55/A52-1</f>
        <v>-5.8273111925278287E-2</v>
      </c>
      <c r="C55" s="27">
        <f>A55/A43-1</f>
        <v>0.45381484870898658</v>
      </c>
      <c r="D55" s="93">
        <f>H55/21</f>
        <v>502365.95238095237</v>
      </c>
      <c r="E55" s="130">
        <f t="shared" ref="E55" si="38">D55/D54-1</f>
        <v>-8.3204429867632657E-2</v>
      </c>
      <c r="F55" s="131">
        <f t="shared" ref="F55" si="39">D55/D43-1</f>
        <v>0.25647338337128933</v>
      </c>
      <c r="G55" s="132" t="s">
        <v>749</v>
      </c>
      <c r="H55" s="95">
        <v>10549685</v>
      </c>
      <c r="I55" s="95">
        <v>49091.92</v>
      </c>
      <c r="J55" s="133">
        <f t="shared" ref="J55" si="40">H55/I55</f>
        <v>214.89656546331861</v>
      </c>
      <c r="K55" s="32">
        <f>H55+H54+H53</f>
        <v>31227437</v>
      </c>
      <c r="L55" s="27">
        <f>K55/K52-1</f>
        <v>-8.3318697421348453E-2</v>
      </c>
      <c r="M55" s="27">
        <f>K55/K43-1</f>
        <v>0.47233198431571344</v>
      </c>
      <c r="N55" s="32">
        <f>AVERAGE(J53:J55)</f>
        <v>281.18509682594703</v>
      </c>
      <c r="O55" s="58">
        <f>N55/N52-1</f>
        <v>0.32286185404325884</v>
      </c>
    </row>
    <row r="56" spans="1:15" s="124" customFormat="1" ht="17.399999999999999">
      <c r="A56" s="94"/>
      <c r="B56" s="45"/>
      <c r="C56" s="45"/>
      <c r="D56" s="98">
        <f>H56/22</f>
        <v>481760.72727272729</v>
      </c>
      <c r="E56" s="118">
        <f t="shared" ref="E56" si="41">D56/D55-1</f>
        <v>-4.1016364685080742E-2</v>
      </c>
      <c r="F56" s="158">
        <f t="shared" ref="F56" si="42">D56/D44-1</f>
        <v>0.10816302269318046</v>
      </c>
      <c r="G56" s="122" t="s">
        <v>752</v>
      </c>
      <c r="H56" s="96">
        <v>10598736</v>
      </c>
      <c r="I56" s="96">
        <v>45810.67</v>
      </c>
      <c r="J56" s="125">
        <f t="shared" ref="J56" si="43">H56/I56</f>
        <v>231.35955007861708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507560.77777777775</v>
      </c>
      <c r="E57" s="118">
        <f t="shared" ref="E57" si="44">D57/D56-1</f>
        <v>5.3553660654545032E-2</v>
      </c>
      <c r="F57" s="158">
        <f t="shared" ref="F57" si="45">D57/D45-1</f>
        <v>-2.3644822055756243E-2</v>
      </c>
      <c r="G57" s="122" t="s">
        <v>756</v>
      </c>
      <c r="H57" s="96">
        <v>9136094</v>
      </c>
      <c r="I57" s="96">
        <v>29778.6</v>
      </c>
      <c r="J57" s="125">
        <f t="shared" ref="J57" si="46">H57/I57</f>
        <v>306.80065550428833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494660.75252525252</v>
      </c>
      <c r="B58" s="27">
        <f>A58/A55-1</f>
        <v>-6.7495299362320793E-2</v>
      </c>
      <c r="C58" s="27">
        <f>A58/A46-1</f>
        <v>1.1840857992809317E-2</v>
      </c>
      <c r="K58" s="32">
        <f>H58+H57+H56</f>
        <v>19734830</v>
      </c>
      <c r="L58" s="27">
        <f>K58/K55-1</f>
        <v>-0.36802914693255162</v>
      </c>
      <c r="M58" s="27">
        <f>K58/K46-1</f>
        <v>-0.33529879107205118</v>
      </c>
      <c r="N58" s="32">
        <f>AVERAGE(J56:J58)</f>
        <v>269.0801027914527</v>
      </c>
      <c r="O58" s="58">
        <f>N58/N55-1</f>
        <v>-4.3049913281809848E-2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129">
    <tabColor rgb="FFFF0000"/>
  </sheetPr>
  <dimension ref="A1:P58"/>
  <sheetViews>
    <sheetView zoomScale="115" zoomScaleNormal="115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심텍</v>
      </c>
      <c r="G1" s="19"/>
      <c r="H1" s="19"/>
      <c r="I1" s="19"/>
      <c r="J1" s="20"/>
      <c r="P1" s="18" t="s">
        <v>264</v>
      </c>
    </row>
    <row r="2" spans="1:16" ht="15" customHeight="1">
      <c r="G2" s="21"/>
      <c r="H2" s="21"/>
      <c r="I2" s="21"/>
      <c r="J2" s="22"/>
      <c r="P2" s="109" t="s">
        <v>706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93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446718.3</v>
      </c>
      <c r="E5" s="27"/>
      <c r="F5" s="26"/>
      <c r="G5" s="28" t="s">
        <v>7</v>
      </c>
      <c r="H5" s="29">
        <v>8934366</v>
      </c>
      <c r="I5" s="29">
        <v>38868.97</v>
      </c>
      <c r="J5" s="30">
        <f>H5/I5</f>
        <v>229.85857356137814</v>
      </c>
    </row>
    <row r="6" spans="1:16" ht="15" hidden="1" customHeight="1">
      <c r="D6" s="26">
        <f>H6/18</f>
        <v>503486.5</v>
      </c>
      <c r="E6" s="27">
        <f t="shared" ref="E6:E16" si="0">D6/D5-1</f>
        <v>0.12707829520303959</v>
      </c>
      <c r="F6" s="26"/>
      <c r="G6" s="28" t="s">
        <v>3</v>
      </c>
      <c r="H6" s="29">
        <v>9062757</v>
      </c>
      <c r="I6" s="29">
        <v>46921.78</v>
      </c>
      <c r="J6" s="30">
        <f t="shared" ref="J6:J16" si="1">H6/I6</f>
        <v>193.1460613813031</v>
      </c>
    </row>
    <row r="7" spans="1:16" ht="15" hidden="1" customHeight="1">
      <c r="A7" s="31">
        <f>AVERAGE(D5:D7)</f>
        <v>461123.10000000003</v>
      </c>
      <c r="B7" s="31"/>
      <c r="C7" s="31"/>
      <c r="D7" s="26">
        <f>H7/22</f>
        <v>433164.5</v>
      </c>
      <c r="E7" s="27">
        <f t="shared" si="0"/>
        <v>-0.13967008052847496</v>
      </c>
      <c r="F7" s="26"/>
      <c r="G7" s="28" t="s">
        <v>6</v>
      </c>
      <c r="H7" s="29">
        <v>9529619</v>
      </c>
      <c r="I7" s="29">
        <v>46651.79</v>
      </c>
      <c r="J7" s="30">
        <f t="shared" si="1"/>
        <v>204.2712401817808</v>
      </c>
      <c r="K7" s="32">
        <f>H7+H6+H5</f>
        <v>27526742</v>
      </c>
      <c r="L7" s="32"/>
      <c r="M7" s="32"/>
      <c r="N7" s="32">
        <f>AVERAGE(J5:J7)</f>
        <v>209.09195837482071</v>
      </c>
      <c r="O7" s="35"/>
    </row>
    <row r="8" spans="1:16" ht="15" hidden="1" customHeight="1">
      <c r="D8" s="26">
        <f>H8/21</f>
        <v>601335.90476190473</v>
      </c>
      <c r="E8" s="27">
        <f t="shared" si="0"/>
        <v>0.38823912107733838</v>
      </c>
      <c r="F8" s="26"/>
      <c r="G8" s="28" t="s">
        <v>2</v>
      </c>
      <c r="H8" s="29">
        <v>12628054</v>
      </c>
      <c r="I8" s="29">
        <v>59370.62</v>
      </c>
      <c r="J8" s="30">
        <f t="shared" si="1"/>
        <v>212.69870518448349</v>
      </c>
    </row>
    <row r="9" spans="1:16" ht="15" hidden="1" customHeight="1">
      <c r="D9" s="26">
        <f>H9/21</f>
        <v>621577.71428571432</v>
      </c>
      <c r="E9" s="27">
        <f t="shared" si="0"/>
        <v>3.3661401828025239E-2</v>
      </c>
      <c r="F9" s="26"/>
      <c r="G9" s="28" t="s">
        <v>5</v>
      </c>
      <c r="H9" s="29">
        <v>13053132</v>
      </c>
      <c r="I9" s="29">
        <v>59684.86</v>
      </c>
      <c r="J9" s="30">
        <f t="shared" si="1"/>
        <v>218.70088997444242</v>
      </c>
    </row>
    <row r="10" spans="1:16" ht="15" hidden="1" customHeight="1">
      <c r="A10" s="31">
        <f>AVERAGE(D8:D10)</f>
        <v>578964.90476190473</v>
      </c>
      <c r="B10" s="27">
        <f>A10/A7-1</f>
        <v>0.25555389604620693</v>
      </c>
      <c r="C10" s="27"/>
      <c r="D10" s="26">
        <f>H10/21</f>
        <v>513981.09523809527</v>
      </c>
      <c r="E10" s="27">
        <f t="shared" si="0"/>
        <v>-0.17310244008870823</v>
      </c>
      <c r="F10" s="26"/>
      <c r="G10" s="28" t="s">
        <v>0</v>
      </c>
      <c r="H10" s="29">
        <v>10793603</v>
      </c>
      <c r="I10" s="29">
        <v>39921.33</v>
      </c>
      <c r="J10" s="30">
        <f t="shared" si="1"/>
        <v>270.37182879428116</v>
      </c>
      <c r="K10" s="32">
        <f>H10+H9+H8</f>
        <v>36474789</v>
      </c>
      <c r="L10" s="27">
        <f>K10/K7-1</f>
        <v>0.32506741989298993</v>
      </c>
      <c r="M10" s="32"/>
      <c r="N10" s="32">
        <f>AVERAGE(J8:J10)</f>
        <v>233.92380798440232</v>
      </c>
      <c r="O10" s="58">
        <f>N10/N7-1</f>
        <v>0.11876042389477148</v>
      </c>
    </row>
    <row r="11" spans="1:16" ht="15" hidden="1" customHeight="1">
      <c r="D11" s="26">
        <f>H11/21</f>
        <v>543749.33333333337</v>
      </c>
      <c r="E11" s="27">
        <f t="shared" si="0"/>
        <v>5.7916990276555502E-2</v>
      </c>
      <c r="F11" s="26"/>
      <c r="G11" s="28" t="s">
        <v>10</v>
      </c>
      <c r="H11" s="29">
        <v>11418736</v>
      </c>
      <c r="I11" s="29">
        <v>52508.99</v>
      </c>
      <c r="J11" s="30">
        <f t="shared" si="1"/>
        <v>217.46249546982335</v>
      </c>
    </row>
    <row r="12" spans="1:16" ht="15" hidden="1" customHeight="1">
      <c r="D12" s="26">
        <f>H12/22</f>
        <v>425899.77272727271</v>
      </c>
      <c r="E12" s="27">
        <f t="shared" si="0"/>
        <v>-0.21673508983194578</v>
      </c>
      <c r="F12" s="26"/>
      <c r="G12" s="28" t="s">
        <v>4</v>
      </c>
      <c r="H12" s="29">
        <v>9369795</v>
      </c>
      <c r="I12" s="29">
        <v>38129.910000000003</v>
      </c>
      <c r="J12" s="30">
        <f t="shared" si="1"/>
        <v>245.73346750621755</v>
      </c>
    </row>
    <row r="13" spans="1:16" ht="15" hidden="1" customHeight="1">
      <c r="A13" s="31">
        <f>AVERAGE(D11:D13)</f>
        <v>515721.60202020203</v>
      </c>
      <c r="B13" s="27">
        <f>A13/A10-1</f>
        <v>-0.10923512327178286</v>
      </c>
      <c r="C13" s="27"/>
      <c r="D13" s="26">
        <f>H13/20</f>
        <v>577515.69999999995</v>
      </c>
      <c r="E13" s="27">
        <f t="shared" si="0"/>
        <v>0.35598968814152276</v>
      </c>
      <c r="F13" s="26"/>
      <c r="G13" s="28" t="s">
        <v>8</v>
      </c>
      <c r="H13" s="29">
        <v>11550314</v>
      </c>
      <c r="I13" s="29">
        <v>47434.03</v>
      </c>
      <c r="J13" s="30">
        <f t="shared" si="1"/>
        <v>243.50269205462828</v>
      </c>
      <c r="K13" s="32">
        <f>H13+H12+H11</f>
        <v>32338845</v>
      </c>
      <c r="L13" s="27">
        <f>K13/K10-1</f>
        <v>-0.11339185539908125</v>
      </c>
      <c r="M13" s="32"/>
      <c r="N13" s="32">
        <f>AVERAGE(J11:J13)</f>
        <v>235.56621834355641</v>
      </c>
      <c r="O13" s="58">
        <f>N13/N10-1</f>
        <v>7.0211338183396865E-3</v>
      </c>
    </row>
    <row r="14" spans="1:16" ht="15" hidden="1" customHeight="1">
      <c r="D14" s="26">
        <f>H14/20</f>
        <v>510673.05</v>
      </c>
      <c r="E14" s="27">
        <f t="shared" si="0"/>
        <v>-0.11574170191390465</v>
      </c>
      <c r="F14" s="26"/>
      <c r="G14" s="28" t="s">
        <v>11</v>
      </c>
      <c r="H14" s="29">
        <v>10213461</v>
      </c>
      <c r="I14" s="29">
        <v>47585.73</v>
      </c>
      <c r="J14" s="30">
        <f t="shared" si="1"/>
        <v>214.6328531683763</v>
      </c>
    </row>
    <row r="15" spans="1:16" ht="15" hidden="1" customHeight="1">
      <c r="A15" s="31"/>
      <c r="B15" s="31"/>
      <c r="C15" s="31"/>
      <c r="D15" s="26">
        <f>H15/22</f>
        <v>396338.09090909088</v>
      </c>
      <c r="E15" s="27">
        <f t="shared" si="0"/>
        <v>-0.22389072438991853</v>
      </c>
      <c r="F15" s="26"/>
      <c r="G15" s="28" t="s">
        <v>9</v>
      </c>
      <c r="H15" s="29">
        <v>8719438</v>
      </c>
      <c r="I15" s="29">
        <v>41011.61</v>
      </c>
      <c r="J15" s="30">
        <f t="shared" si="1"/>
        <v>212.60901486188911</v>
      </c>
    </row>
    <row r="16" spans="1:16" ht="15" hidden="1" customHeight="1">
      <c r="A16" s="31">
        <f>AVERAGE(D14:D16)</f>
        <v>401317.91060606058</v>
      </c>
      <c r="B16" s="27">
        <f>A16/A13-1</f>
        <v>-0.22183226563711012</v>
      </c>
      <c r="C16" s="27"/>
      <c r="D16" s="26">
        <f>H16/22</f>
        <v>296942.59090909088</v>
      </c>
      <c r="E16" s="27">
        <f t="shared" si="0"/>
        <v>-0.2507846262568757</v>
      </c>
      <c r="F16" s="26"/>
      <c r="G16" s="28" t="s">
        <v>13</v>
      </c>
      <c r="H16" s="29">
        <v>6532737</v>
      </c>
      <c r="I16" s="29">
        <v>29203.94</v>
      </c>
      <c r="J16" s="30">
        <f t="shared" si="1"/>
        <v>223.69368653681661</v>
      </c>
      <c r="K16" s="32">
        <f>H16+H15+H14</f>
        <v>25465636</v>
      </c>
      <c r="L16" s="27">
        <f>K16/K13-1</f>
        <v>-0.21253724429552134</v>
      </c>
      <c r="M16" s="32"/>
      <c r="N16" s="32">
        <f>AVERAGE(J14:J16)</f>
        <v>216.97851818902734</v>
      </c>
      <c r="O16" s="58">
        <f>N16/N13-1</f>
        <v>-7.8906476001666115E-2</v>
      </c>
    </row>
    <row r="17" spans="1:15" ht="15" hidden="1" customHeight="1">
      <c r="D17" s="26">
        <f>H17/20</f>
        <v>191904.45</v>
      </c>
      <c r="E17" s="27">
        <f t="shared" ref="E17:E22" si="2">D17/D16-1</f>
        <v>-0.35373214932730335</v>
      </c>
      <c r="F17" s="33">
        <f t="shared" ref="F17:F22" si="3">D17/D5-1</f>
        <v>-0.57041283063621973</v>
      </c>
      <c r="G17" s="39" t="s">
        <v>162</v>
      </c>
      <c r="H17" s="29">
        <v>3838089</v>
      </c>
      <c r="I17" s="29">
        <v>15126.26</v>
      </c>
      <c r="J17" s="30">
        <f t="shared" ref="J17:J49" si="4">H17/I17</f>
        <v>253.73681266882892</v>
      </c>
    </row>
    <row r="18" spans="1:15" hidden="1">
      <c r="D18" s="26">
        <f>H18/20</f>
        <v>123185.8</v>
      </c>
      <c r="E18" s="27">
        <f t="shared" si="2"/>
        <v>-0.35808784006832572</v>
      </c>
      <c r="F18" s="33">
        <f t="shared" si="3"/>
        <v>-0.75533445286020573</v>
      </c>
      <c r="G18" s="39" t="s">
        <v>163</v>
      </c>
      <c r="H18" s="29">
        <v>2463716</v>
      </c>
      <c r="I18" s="29">
        <v>9579.9500000000007</v>
      </c>
      <c r="J18" s="30">
        <f t="shared" si="4"/>
        <v>257.17420237057604</v>
      </c>
    </row>
    <row r="19" spans="1:15" ht="17.399999999999999" hidden="1">
      <c r="A19" s="31">
        <f>AVERAGE(D17:D19)</f>
        <v>160759.46212121213</v>
      </c>
      <c r="B19" s="27">
        <f>A19/A16-1</f>
        <v>-0.59942116244341781</v>
      </c>
      <c r="C19" s="27">
        <f>A19/A7-1</f>
        <v>-0.65137408617956438</v>
      </c>
      <c r="D19" s="26">
        <f>H19/22</f>
        <v>167188.13636363635</v>
      </c>
      <c r="E19" s="27">
        <f t="shared" si="2"/>
        <v>0.3572029922575195</v>
      </c>
      <c r="F19" s="33">
        <f t="shared" si="3"/>
        <v>-0.61403084425515853</v>
      </c>
      <c r="G19" s="39" t="s">
        <v>158</v>
      </c>
      <c r="H19" s="29">
        <v>3678139</v>
      </c>
      <c r="I19" s="29">
        <v>15322.78</v>
      </c>
      <c r="J19" s="30">
        <f t="shared" si="4"/>
        <v>240.04384321905033</v>
      </c>
      <c r="K19" s="32">
        <f>H19+H18+H17</f>
        <v>9979944</v>
      </c>
      <c r="L19" s="27">
        <f>K19/K16-1</f>
        <v>-0.60810152159561226</v>
      </c>
      <c r="M19" s="27">
        <f>K19/K7-1</f>
        <v>-0.6374455066277005</v>
      </c>
      <c r="N19" s="32">
        <f>AVERAGE(J17:J19)</f>
        <v>250.31828608615174</v>
      </c>
      <c r="O19" s="58">
        <f>N19/N16-1</f>
        <v>0.15365469436969548</v>
      </c>
    </row>
    <row r="20" spans="1:15" hidden="1">
      <c r="D20" s="26">
        <f>H20/20</f>
        <v>175082.5</v>
      </c>
      <c r="E20" s="27">
        <f t="shared" si="2"/>
        <v>4.7218443892414141E-2</v>
      </c>
      <c r="F20" s="33">
        <f t="shared" si="3"/>
        <v>-0.70884409426820638</v>
      </c>
      <c r="G20" s="39" t="s">
        <v>154</v>
      </c>
      <c r="H20" s="29">
        <v>3501650</v>
      </c>
      <c r="I20" s="29">
        <v>16976.36</v>
      </c>
      <c r="J20" s="30">
        <f t="shared" si="4"/>
        <v>206.26624317580448</v>
      </c>
    </row>
    <row r="21" spans="1:15" hidden="1">
      <c r="D21" s="26">
        <f>H21/21</f>
        <v>174231.95238095237</v>
      </c>
      <c r="E21" s="27">
        <f t="shared" si="2"/>
        <v>-4.8579819173683036E-3</v>
      </c>
      <c r="F21" s="33">
        <f t="shared" si="3"/>
        <v>-0.71969401673100375</v>
      </c>
      <c r="G21" s="39" t="s">
        <v>155</v>
      </c>
      <c r="H21" s="29">
        <v>3658871</v>
      </c>
      <c r="I21" s="29">
        <v>22252.85</v>
      </c>
      <c r="J21" s="30">
        <f t="shared" si="4"/>
        <v>164.42257957969429</v>
      </c>
    </row>
    <row r="22" spans="1:15" ht="17.399999999999999" hidden="1">
      <c r="A22" s="31">
        <f>AVERAGE(D20:D22)</f>
        <v>169242.80158730157</v>
      </c>
      <c r="B22" s="27">
        <f>A22/A19-1</f>
        <v>5.2770389712383015E-2</v>
      </c>
      <c r="C22" s="27">
        <f>A22/A10-1</f>
        <v>-0.70768037890500213</v>
      </c>
      <c r="D22" s="26">
        <f>H22/21</f>
        <v>158413.95238095237</v>
      </c>
      <c r="E22" s="27">
        <f t="shared" si="2"/>
        <v>-9.0787021460991713E-2</v>
      </c>
      <c r="F22" s="33">
        <f t="shared" si="3"/>
        <v>-0.69179031320681339</v>
      </c>
      <c r="G22" s="39" t="s">
        <v>156</v>
      </c>
      <c r="H22" s="29">
        <v>3326693</v>
      </c>
      <c r="I22" s="29">
        <v>21713.22</v>
      </c>
      <c r="J22" s="30">
        <f t="shared" si="4"/>
        <v>153.21048651466708</v>
      </c>
      <c r="K22" s="32">
        <f>H22+H21+H20</f>
        <v>10487214</v>
      </c>
      <c r="L22" s="27">
        <f>K22/K19-1</f>
        <v>5.0828942527132437E-2</v>
      </c>
      <c r="M22" s="27">
        <f>K22/K10-1</f>
        <v>-0.71248047521261881</v>
      </c>
      <c r="N22" s="32">
        <f>AVERAGE(J20:J22)</f>
        <v>174.6331030900553</v>
      </c>
      <c r="O22" s="58">
        <f>N22/N19-1</f>
        <v>-0.30235578942102526</v>
      </c>
    </row>
    <row r="23" spans="1:15" hidden="1">
      <c r="A23" s="31"/>
      <c r="B23" s="27"/>
      <c r="C23" s="27"/>
      <c r="D23" s="26">
        <f>H23/21</f>
        <v>122800.19047619047</v>
      </c>
      <c r="E23" s="27">
        <f t="shared" ref="E23:E28" si="5">D23/D22-1</f>
        <v>-0.22481455307117304</v>
      </c>
      <c r="F23" s="33">
        <f t="shared" ref="F23:F28" si="6">D23/D11-1</f>
        <v>-0.77416029234759431</v>
      </c>
      <c r="G23" s="39" t="s">
        <v>168</v>
      </c>
      <c r="H23" s="29">
        <v>2578804</v>
      </c>
      <c r="I23" s="29">
        <v>17215</v>
      </c>
      <c r="J23" s="30">
        <f t="shared" si="4"/>
        <v>149.79982573337205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147292.45454545456</v>
      </c>
      <c r="E24" s="27">
        <f t="shared" si="5"/>
        <v>0.19944809510709072</v>
      </c>
      <c r="F24" s="33">
        <f t="shared" si="6"/>
        <v>-0.65416169724097473</v>
      </c>
      <c r="G24" s="39" t="s">
        <v>176</v>
      </c>
      <c r="H24" s="29">
        <v>3240434</v>
      </c>
      <c r="I24" s="29">
        <v>19073.25</v>
      </c>
      <c r="J24" s="30">
        <f t="shared" si="4"/>
        <v>169.8941711559383</v>
      </c>
      <c r="K24" s="32"/>
      <c r="L24" s="27"/>
      <c r="M24" s="27"/>
      <c r="N24" s="27"/>
    </row>
    <row r="25" spans="1:15" ht="17.399999999999999" hidden="1">
      <c r="A25" s="31">
        <f>AVERAGE(D23:D25)</f>
        <v>142976.75886686411</v>
      </c>
      <c r="B25" s="27">
        <f>A25/A22-1</f>
        <v>-0.15519739967722335</v>
      </c>
      <c r="C25" s="27">
        <f>A25/A13-1</f>
        <v>-0.72276368042992434</v>
      </c>
      <c r="D25" s="26">
        <f>H25/19</f>
        <v>158837.63157894736</v>
      </c>
      <c r="E25" s="27">
        <f t="shared" si="5"/>
        <v>7.8382677979814241E-2</v>
      </c>
      <c r="F25" s="33">
        <f t="shared" si="6"/>
        <v>-0.72496395928466129</v>
      </c>
      <c r="G25" s="39" t="s">
        <v>190</v>
      </c>
      <c r="H25" s="29">
        <v>3017915</v>
      </c>
      <c r="I25" s="29">
        <v>16362.87</v>
      </c>
      <c r="J25" s="30">
        <f t="shared" si="4"/>
        <v>184.43677667792997</v>
      </c>
      <c r="K25" s="32">
        <f>H25+H24+H23</f>
        <v>8837153</v>
      </c>
      <c r="L25" s="27">
        <f>K25/K22-1</f>
        <v>-0.15734026215160668</v>
      </c>
      <c r="M25" s="27">
        <f>K25/K13-1</f>
        <v>-0.72673257192704321</v>
      </c>
      <c r="N25" s="32">
        <f>AVERAGE(J23:J25)</f>
        <v>168.0435911890801</v>
      </c>
      <c r="O25" s="58">
        <f>N25/N22-1</f>
        <v>-3.7733463956012403E-2</v>
      </c>
    </row>
    <row r="26" spans="1:15" ht="17.399999999999999" hidden="1">
      <c r="D26" s="26">
        <f>H26/19</f>
        <v>277861.26315789472</v>
      </c>
      <c r="E26" s="27">
        <f t="shared" si="5"/>
        <v>0.74934151558277806</v>
      </c>
      <c r="F26" s="33">
        <f t="shared" si="6"/>
        <v>-0.45589205626203555</v>
      </c>
      <c r="G26" s="39" t="s">
        <v>202</v>
      </c>
      <c r="H26" s="29">
        <v>5279364</v>
      </c>
      <c r="I26" s="29">
        <v>20975.919999999998</v>
      </c>
      <c r="J26" s="30">
        <f t="shared" si="4"/>
        <v>251.68688667767614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193829.13636363635</v>
      </c>
      <c r="E27" s="27">
        <f t="shared" si="5"/>
        <v>-0.30242476349251712</v>
      </c>
      <c r="F27" s="33">
        <f t="shared" si="6"/>
        <v>-0.51095001765022019</v>
      </c>
      <c r="G27" s="39" t="s">
        <v>203</v>
      </c>
      <c r="H27" s="29">
        <v>4264241</v>
      </c>
      <c r="I27" s="29">
        <v>24508.28</v>
      </c>
      <c r="J27" s="30">
        <f t="shared" si="4"/>
        <v>173.99185091732264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193006.46650717701</v>
      </c>
      <c r="B28" s="27">
        <f>A28/A25-1</f>
        <v>0.34991496545882073</v>
      </c>
      <c r="C28" s="27">
        <f>A28/A16-1</f>
        <v>-0.51906839588668419</v>
      </c>
      <c r="D28" s="26">
        <f>H28/19</f>
        <v>107329</v>
      </c>
      <c r="E28" s="27">
        <f t="shared" si="5"/>
        <v>-0.44627003961549072</v>
      </c>
      <c r="F28" s="33">
        <f t="shared" si="6"/>
        <v>-0.63855302915148737</v>
      </c>
      <c r="G28" s="39" t="s">
        <v>208</v>
      </c>
      <c r="H28" s="29">
        <v>2039251</v>
      </c>
      <c r="I28" s="29">
        <v>11369.14</v>
      </c>
      <c r="J28" s="30">
        <f t="shared" si="4"/>
        <v>179.36721686952575</v>
      </c>
      <c r="K28" s="32">
        <f>H28+H27+H26</f>
        <v>11582856</v>
      </c>
      <c r="L28" s="27">
        <f>K28/K25-1</f>
        <v>0.31069995053836919</v>
      </c>
      <c r="M28" s="27">
        <f>K28/K16-1</f>
        <v>-0.54515740349072761</v>
      </c>
      <c r="N28" s="32">
        <f>AVERAGE(J26:J28)</f>
        <v>201.68198482150819</v>
      </c>
      <c r="O28" s="58">
        <f>N28/N25-1</f>
        <v>0.20017659343270444</v>
      </c>
    </row>
    <row r="29" spans="1:15" hidden="1">
      <c r="D29" s="26">
        <f>H29/22</f>
        <v>127686.72727272728</v>
      </c>
      <c r="E29" s="27">
        <f t="shared" ref="E29:E41" si="7">D29/D28-1</f>
        <v>0.18967592423974211</v>
      </c>
      <c r="F29" s="33">
        <f t="shared" ref="F29:F41" si="8">D29/D17-1</f>
        <v>-0.33463383849239936</v>
      </c>
      <c r="G29" s="39" t="s">
        <v>215</v>
      </c>
      <c r="H29" s="29">
        <v>2809108</v>
      </c>
      <c r="I29" s="29">
        <v>26423.72</v>
      </c>
      <c r="J29" s="30">
        <f t="shared" si="4"/>
        <v>106.31008805724554</v>
      </c>
    </row>
    <row r="30" spans="1:15" hidden="1">
      <c r="D30" s="26">
        <f>H30/19</f>
        <v>140536.84210526315</v>
      </c>
      <c r="E30" s="27">
        <f t="shared" si="7"/>
        <v>0.10063782749391947</v>
      </c>
      <c r="F30" s="33">
        <f t="shared" si="8"/>
        <v>0.14085261536039995</v>
      </c>
      <c r="G30" s="39" t="s">
        <v>210</v>
      </c>
      <c r="H30" s="29">
        <v>2670200</v>
      </c>
      <c r="I30" s="29">
        <v>16876.93</v>
      </c>
      <c r="J30" s="30">
        <f t="shared" si="4"/>
        <v>158.21597885397404</v>
      </c>
    </row>
    <row r="31" spans="1:15" ht="17.399999999999999" hidden="1">
      <c r="A31" s="31">
        <f>AVERAGE(D29:D31)</f>
        <v>125915.77312599681</v>
      </c>
      <c r="B31" s="27">
        <f>A31/A28-1</f>
        <v>-0.3476085262598464</v>
      </c>
      <c r="C31" s="27">
        <f>A31/A19-1</f>
        <v>-0.21674424967249073</v>
      </c>
      <c r="D31" s="26">
        <f>H31/20</f>
        <v>109523.75</v>
      </c>
      <c r="E31" s="27">
        <f t="shared" si="7"/>
        <v>-0.22067588570144547</v>
      </c>
      <c r="F31" s="33">
        <f t="shared" si="8"/>
        <v>-0.34490716636864449</v>
      </c>
      <c r="G31" s="39" t="s">
        <v>211</v>
      </c>
      <c r="H31" s="29">
        <v>2190475</v>
      </c>
      <c r="I31" s="29">
        <v>15121.78</v>
      </c>
      <c r="J31" s="30">
        <f t="shared" si="4"/>
        <v>144.85563207505993</v>
      </c>
      <c r="K31" s="32">
        <f>H31+H30+H29</f>
        <v>7669783</v>
      </c>
      <c r="L31" s="27">
        <f>K31/K28-1</f>
        <v>-0.33783317344185237</v>
      </c>
      <c r="M31" s="27">
        <f>K31/K19-1</f>
        <v>-0.23148035700400726</v>
      </c>
      <c r="N31" s="32">
        <f>AVERAGE(J29:J31)</f>
        <v>136.46056632875982</v>
      </c>
      <c r="O31" s="58">
        <f>N31/N28-1</f>
        <v>-0.32338742873078319</v>
      </c>
    </row>
    <row r="32" spans="1:15" ht="17.399999999999999" hidden="1">
      <c r="D32" s="26">
        <f>H32/21</f>
        <v>57610.190476190473</v>
      </c>
      <c r="E32" s="27">
        <f t="shared" si="7"/>
        <v>-0.47399362717044957</v>
      </c>
      <c r="F32" s="33">
        <f t="shared" si="8"/>
        <v>-0.6709540332346724</v>
      </c>
      <c r="G32" s="39" t="s">
        <v>222</v>
      </c>
      <c r="H32" s="29">
        <v>1209814</v>
      </c>
      <c r="I32" s="29">
        <v>6436.03</v>
      </c>
      <c r="J32" s="30">
        <f t="shared" si="4"/>
        <v>187.97519588939144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90274.904761904763</v>
      </c>
      <c r="E33" s="27">
        <f t="shared" si="7"/>
        <v>0.56699542243683743</v>
      </c>
      <c r="F33" s="33">
        <f t="shared" si="8"/>
        <v>-0.4818694072570473</v>
      </c>
      <c r="G33" s="39" t="s">
        <v>223</v>
      </c>
      <c r="H33" s="29">
        <v>1895773</v>
      </c>
      <c r="I33" s="29">
        <v>11343.93</v>
      </c>
      <c r="J33" s="30">
        <f t="shared" si="4"/>
        <v>167.11783306138173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96595.049289891394</v>
      </c>
      <c r="B34" s="27">
        <f>A34/A31-1</f>
        <v>-0.23285981659157051</v>
      </c>
      <c r="C34" s="27">
        <f>A34/A22-1</f>
        <v>-0.429251652750122</v>
      </c>
      <c r="D34" s="26">
        <f>H34/19</f>
        <v>141900.05263157896</v>
      </c>
      <c r="E34" s="27">
        <f t="shared" si="7"/>
        <v>0.57186599095100421</v>
      </c>
      <c r="F34" s="33">
        <f t="shared" si="8"/>
        <v>-0.104245235354402</v>
      </c>
      <c r="G34" s="39" t="s">
        <v>220</v>
      </c>
      <c r="H34" s="29">
        <v>2696101</v>
      </c>
      <c r="I34" s="29">
        <v>13289.64</v>
      </c>
      <c r="J34" s="30">
        <f t="shared" si="4"/>
        <v>202.87238781486934</v>
      </c>
      <c r="K34" s="32">
        <f>H34+H33+H32</f>
        <v>5801688</v>
      </c>
      <c r="L34" s="27">
        <f>K34/K31-1</f>
        <v>-0.24356556111170291</v>
      </c>
      <c r="M34" s="27">
        <f>K34/K22-1</f>
        <v>-0.44678462745205738</v>
      </c>
      <c r="N34" s="32">
        <f>AVERAGE(J32:J34)</f>
        <v>185.98847225521413</v>
      </c>
      <c r="O34" s="58">
        <f>N34/N31-1</f>
        <v>0.36294665381302926</v>
      </c>
      <c r="P34" s="58"/>
    </row>
    <row r="35" spans="1:16" ht="17.399999999999999" hidden="1">
      <c r="D35" s="26">
        <f>H35/23</f>
        <v>91190.695652173919</v>
      </c>
      <c r="E35" s="27">
        <f t="shared" si="7"/>
        <v>-0.35735967703312888</v>
      </c>
      <c r="F35" s="33">
        <f t="shared" si="8"/>
        <v>-0.25740591037719329</v>
      </c>
      <c r="G35" s="39" t="s">
        <v>226</v>
      </c>
      <c r="H35" s="68">
        <v>2097386</v>
      </c>
      <c r="I35" s="68">
        <v>8573.0400000000009</v>
      </c>
      <c r="J35" s="30">
        <f t="shared" si="4"/>
        <v>244.6490393139423</v>
      </c>
      <c r="P35" s="16"/>
    </row>
    <row r="36" spans="1:16" ht="17.399999999999999" hidden="1">
      <c r="D36" s="26">
        <f>H36/21</f>
        <v>83224.857142857145</v>
      </c>
      <c r="E36" s="27">
        <f t="shared" si="7"/>
        <v>-8.7353632433079031E-2</v>
      </c>
      <c r="F36" s="33">
        <f t="shared" si="8"/>
        <v>-0.43496863162685706</v>
      </c>
      <c r="G36" s="39" t="s">
        <v>228</v>
      </c>
      <c r="H36" s="68">
        <v>1747722</v>
      </c>
      <c r="I36" s="68">
        <v>5584.78</v>
      </c>
      <c r="J36" s="30">
        <f t="shared" si="4"/>
        <v>312.94375069385006</v>
      </c>
      <c r="P36" s="16"/>
    </row>
    <row r="37" spans="1:16" ht="17.399999999999999" hidden="1">
      <c r="A37" s="31">
        <f>AVERAGE(D35:D37)</f>
        <v>118079.20278352888</v>
      </c>
      <c r="B37" s="27">
        <f>A37/A34-1</f>
        <v>0.2224146439344048</v>
      </c>
      <c r="C37" s="27">
        <f>A37/A25-1</f>
        <v>-0.17413708550016249</v>
      </c>
      <c r="D37" s="26">
        <f>H37/18</f>
        <v>179822.05555555556</v>
      </c>
      <c r="E37" s="27">
        <f t="shared" si="7"/>
        <v>1.160677251111256</v>
      </c>
      <c r="F37" s="33">
        <f t="shared" si="8"/>
        <v>0.13211242051401584</v>
      </c>
      <c r="G37" s="39" t="s">
        <v>225</v>
      </c>
      <c r="H37" s="68">
        <v>3236797</v>
      </c>
      <c r="I37" s="68">
        <v>13048.41</v>
      </c>
      <c r="J37" s="30">
        <f t="shared" si="4"/>
        <v>248.06064493681606</v>
      </c>
      <c r="K37" s="32">
        <f>H37+H36+H35</f>
        <v>7081905</v>
      </c>
      <c r="L37" s="27">
        <f>K37/K34-1</f>
        <v>0.22066284846754947</v>
      </c>
      <c r="M37" s="27">
        <f>K37/K25-1</f>
        <v>-0.19862143384866149</v>
      </c>
      <c r="N37" s="32">
        <f>AVERAGE(J35:J37)</f>
        <v>268.55114498153614</v>
      </c>
      <c r="O37" s="16">
        <f>N37/N34-1</f>
        <v>0.44391284967935629</v>
      </c>
      <c r="P37" s="16"/>
    </row>
    <row r="38" spans="1:16" ht="17.399999999999999" hidden="1">
      <c r="A38" s="31"/>
      <c r="B38" s="27"/>
      <c r="C38" s="27"/>
      <c r="D38" s="26">
        <f>H38/20</f>
        <v>166350.29999999999</v>
      </c>
      <c r="E38" s="27">
        <f t="shared" si="7"/>
        <v>-7.4917148032453196E-2</v>
      </c>
      <c r="F38" s="33">
        <f t="shared" si="8"/>
        <v>-0.40131885204354156</v>
      </c>
      <c r="G38" s="39" t="s">
        <v>231</v>
      </c>
      <c r="H38" s="68">
        <v>3327006</v>
      </c>
      <c r="I38" s="68">
        <v>14174.26</v>
      </c>
      <c r="J38" s="30">
        <f t="shared" si="4"/>
        <v>234.72167153699735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193003.90476190476</v>
      </c>
      <c r="E39" s="27">
        <f t="shared" si="7"/>
        <v>0.16022576912638442</v>
      </c>
      <c r="F39" s="33">
        <f t="shared" si="8"/>
        <v>-4.2575209135916614E-3</v>
      </c>
      <c r="G39" s="39" t="s">
        <v>234</v>
      </c>
      <c r="H39" s="68">
        <v>4053082</v>
      </c>
      <c r="I39" s="68">
        <v>15601.42</v>
      </c>
      <c r="J39" s="30">
        <f t="shared" si="4"/>
        <v>259.78930123027266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189935.60793650793</v>
      </c>
      <c r="B40" s="27">
        <f>A40/A37-1</f>
        <v>0.60854412512177358</v>
      </c>
      <c r="C40" s="27">
        <f>A40/A28-1</f>
        <v>-1.5910651214138927E-2</v>
      </c>
      <c r="D40" s="26">
        <f>H40/21</f>
        <v>210452.61904761905</v>
      </c>
      <c r="E40" s="27">
        <f t="shared" si="7"/>
        <v>9.0406016952037982E-2</v>
      </c>
      <c r="F40" s="33">
        <f t="shared" si="8"/>
        <v>0.96081785023264032</v>
      </c>
      <c r="G40" s="39" t="s">
        <v>236</v>
      </c>
      <c r="H40" s="68">
        <v>4419505</v>
      </c>
      <c r="I40" s="68">
        <v>14709.72</v>
      </c>
      <c r="J40" s="30">
        <f t="shared" si="4"/>
        <v>300.44793510685452</v>
      </c>
      <c r="K40" s="32">
        <f>H40+H39+H38</f>
        <v>11799593</v>
      </c>
      <c r="L40" s="27">
        <f>K40/K37-1</f>
        <v>0.66616087055672168</v>
      </c>
      <c r="M40" s="27">
        <f>K40/K28-1</f>
        <v>1.8711879004625454E-2</v>
      </c>
      <c r="N40" s="32">
        <f>AVERAGE(J38:J40)</f>
        <v>264.98630262470817</v>
      </c>
      <c r="O40" s="58">
        <f>N40/N37-1</f>
        <v>-1.3274351733160827E-2</v>
      </c>
    </row>
    <row r="41" spans="1:16" ht="17.399999999999999">
      <c r="A41" s="31"/>
      <c r="B41" s="27"/>
      <c r="C41" s="27"/>
      <c r="D41" s="26">
        <f>H41/18</f>
        <v>196142.44444444444</v>
      </c>
      <c r="E41" s="27">
        <f t="shared" si="7"/>
        <v>-6.7997132408870842E-2</v>
      </c>
      <c r="F41" s="33">
        <f t="shared" si="8"/>
        <v>0.53612241956442319</v>
      </c>
      <c r="G41" s="39" t="s">
        <v>370</v>
      </c>
      <c r="H41" s="68">
        <v>3530564</v>
      </c>
      <c r="I41" s="68">
        <v>9252.7000000000007</v>
      </c>
      <c r="J41" s="30">
        <f t="shared" si="4"/>
        <v>381.57121705015828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122074.2</v>
      </c>
      <c r="E42" s="27">
        <f t="shared" ref="E42" si="9">D42/D41-1</f>
        <v>-0.37762476476846196</v>
      </c>
      <c r="F42" s="33">
        <f t="shared" ref="F42" si="10">D42/D30-1</f>
        <v>-0.13137225675979325</v>
      </c>
      <c r="G42" s="39" t="s">
        <v>425</v>
      </c>
      <c r="H42" s="68">
        <v>2441484</v>
      </c>
      <c r="I42" s="68">
        <v>8271.11</v>
      </c>
      <c r="J42" s="30">
        <f t="shared" si="4"/>
        <v>295.18214604811203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145924.6814814815</v>
      </c>
      <c r="B43" s="27">
        <f>A43/A40-1</f>
        <v>-0.23171498453169714</v>
      </c>
      <c r="C43" s="27">
        <f>A43/A31-1</f>
        <v>0.15890708414634358</v>
      </c>
      <c r="D43" s="26">
        <f>H43/20</f>
        <v>119557.4</v>
      </c>
      <c r="E43" s="27">
        <f t="shared" ref="E43" si="11">D43/D42-1</f>
        <v>-2.0616969023757759E-2</v>
      </c>
      <c r="F43" s="33">
        <f t="shared" ref="F43" si="12">D43/D31-1</f>
        <v>9.1611636745454694E-2</v>
      </c>
      <c r="G43" s="39" t="s">
        <v>429</v>
      </c>
      <c r="H43" s="68">
        <v>2391148</v>
      </c>
      <c r="I43" s="68">
        <v>9039.91</v>
      </c>
      <c r="J43" s="30">
        <f t="shared" si="4"/>
        <v>264.51015552145986</v>
      </c>
      <c r="K43" s="32">
        <f>H43+H42+H41</f>
        <v>8363196</v>
      </c>
      <c r="L43" s="27">
        <f>K43/K40-1</f>
        <v>-0.29123012971718598</v>
      </c>
      <c r="M43" s="27">
        <f>K43/K31-1</f>
        <v>9.0408424853740899E-2</v>
      </c>
      <c r="N43" s="32">
        <f>AVERAGE(J41:J43)</f>
        <v>313.75450620657671</v>
      </c>
      <c r="O43" s="58">
        <f>N43/N40-1</f>
        <v>0.18404046963490561</v>
      </c>
    </row>
    <row r="44" spans="1:16" ht="17.399999999999999">
      <c r="A44" s="31"/>
      <c r="B44" s="27"/>
      <c r="C44" s="27"/>
      <c r="D44" s="26">
        <f>H44/22</f>
        <v>181652.68181818182</v>
      </c>
      <c r="E44" s="27">
        <f t="shared" ref="E44" si="13">D44/D43-1</f>
        <v>0.51937631479257518</v>
      </c>
      <c r="F44" s="33">
        <f t="shared" ref="F44" si="14">D44/D32-1</f>
        <v>2.1531345464524452</v>
      </c>
      <c r="G44" s="39" t="s">
        <v>464</v>
      </c>
      <c r="H44" s="68">
        <v>3996359</v>
      </c>
      <c r="I44" s="68">
        <v>6952.35</v>
      </c>
      <c r="J44" s="30">
        <f t="shared" si="4"/>
        <v>574.82131940998363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285887.15000000002</v>
      </c>
      <c r="E45" s="27">
        <f t="shared" ref="E45" si="15">D45/D44-1</f>
        <v>0.5738118872703879</v>
      </c>
      <c r="F45" s="33">
        <f t="shared" ref="F45" si="16">D45/D33-1</f>
        <v>2.1668507516458986</v>
      </c>
      <c r="G45" s="39" t="s">
        <v>501</v>
      </c>
      <c r="H45" s="68">
        <v>5717743</v>
      </c>
      <c r="I45" s="68">
        <v>11396.6</v>
      </c>
      <c r="J45" s="30">
        <f t="shared" si="4"/>
        <v>501.70603513328535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280625.10183413076</v>
      </c>
      <c r="B46" s="27">
        <f>A46/A43-1</f>
        <v>0.92308181854584581</v>
      </c>
      <c r="C46" s="27">
        <f>A46/A34-1</f>
        <v>1.905170646913247</v>
      </c>
      <c r="D46" s="26">
        <f>H46/19</f>
        <v>374335.4736842105</v>
      </c>
      <c r="E46" s="27">
        <f t="shared" ref="E46" si="17">D46/D45-1</f>
        <v>0.30938194908099392</v>
      </c>
      <c r="F46" s="33">
        <f t="shared" ref="F46" si="18">D46/D34-1</f>
        <v>1.6380220919023429</v>
      </c>
      <c r="G46" s="39" t="s">
        <v>551</v>
      </c>
      <c r="H46" s="68">
        <v>7112374</v>
      </c>
      <c r="I46" s="68">
        <v>10850.78</v>
      </c>
      <c r="J46" s="30">
        <f t="shared" si="4"/>
        <v>655.47121958052776</v>
      </c>
      <c r="K46" s="32">
        <f>H46+H45+H44</f>
        <v>16826476</v>
      </c>
      <c r="L46" s="27">
        <f>K46/K43-1</f>
        <v>1.0119671953162404</v>
      </c>
      <c r="M46" s="27">
        <f>K46/K34-1</f>
        <v>1.9002724724252666</v>
      </c>
      <c r="N46" s="32">
        <f>AVERAGE(J44:J46)</f>
        <v>577.33285804126558</v>
      </c>
      <c r="O46" s="58">
        <f>N46/N43-1</f>
        <v>0.84007829886321472</v>
      </c>
    </row>
    <row r="47" spans="1:16" ht="17.399999999999999">
      <c r="A47" s="31"/>
      <c r="B47" s="27"/>
      <c r="C47" s="27"/>
      <c r="D47" s="26">
        <f>H47/19</f>
        <v>404959.68421052629</v>
      </c>
      <c r="E47" s="27">
        <f t="shared" ref="E47" si="19">D47/D46-1</f>
        <v>8.1809533638135479E-2</v>
      </c>
      <c r="F47" s="33">
        <f t="shared" ref="F47" si="20">D47/D35-1</f>
        <v>3.4408004710826257</v>
      </c>
      <c r="G47" s="39" t="s">
        <v>601</v>
      </c>
      <c r="H47" s="68">
        <v>7694234</v>
      </c>
      <c r="I47" s="68">
        <v>7851.71</v>
      </c>
      <c r="J47" s="30">
        <f t="shared" si="4"/>
        <v>979.94373200232815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375718.35</v>
      </c>
      <c r="E48" s="27">
        <f t="shared" ref="E48" si="21">D48/D47-1</f>
        <v>-7.2208013169342111E-2</v>
      </c>
      <c r="F48" s="33">
        <f t="shared" ref="F48" si="22">D48/D36-1</f>
        <v>3.5144967849577906</v>
      </c>
      <c r="G48" s="39" t="s">
        <v>634</v>
      </c>
      <c r="H48" s="68">
        <v>7514367</v>
      </c>
      <c r="I48" s="68">
        <v>8954.56</v>
      </c>
      <c r="J48" s="30">
        <f t="shared" si="4"/>
        <v>839.16652521173569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380477.87503987242</v>
      </c>
      <c r="B49" s="27">
        <f>A49/A46-1</f>
        <v>0.3558226707201757</v>
      </c>
      <c r="C49" s="27">
        <f>A49/A37-1</f>
        <v>2.2222259811271874</v>
      </c>
      <c r="D49" s="26">
        <f>H49/22</f>
        <v>360755.59090909088</v>
      </c>
      <c r="E49" s="27">
        <f t="shared" ref="E49" si="23">D49/D48-1</f>
        <v>-3.9824403282163634E-2</v>
      </c>
      <c r="F49" s="33">
        <f t="shared" ref="F49" si="24">D49/D37-1</f>
        <v>1.0061809981792607</v>
      </c>
      <c r="G49" s="39" t="s">
        <v>674</v>
      </c>
      <c r="H49" s="68">
        <v>7936623</v>
      </c>
      <c r="I49" s="68">
        <v>7093.21</v>
      </c>
      <c r="J49" s="30">
        <f t="shared" si="4"/>
        <v>1118.904276061191</v>
      </c>
      <c r="K49" s="32">
        <f>H49+H48+H47</f>
        <v>23145224</v>
      </c>
      <c r="L49" s="27">
        <f>K49/K46-1</f>
        <v>0.37552414421177671</v>
      </c>
      <c r="M49" s="27">
        <f>K49/K37-1</f>
        <v>2.2682200622572597</v>
      </c>
      <c r="N49" s="32">
        <f>AVERAGE(J47:J49)</f>
        <v>979.33817775841828</v>
      </c>
      <c r="O49" s="58">
        <f>N49/N46-1</f>
        <v>0.69631463741912802</v>
      </c>
    </row>
    <row r="50" spans="1:15" s="37" customFormat="1" ht="17.399999999999999">
      <c r="A50" s="92"/>
      <c r="B50" s="130"/>
      <c r="C50" s="130"/>
      <c r="D50" s="93">
        <f>H50/18</f>
        <v>537076.77777777775</v>
      </c>
      <c r="E50" s="130">
        <f t="shared" ref="E50" si="25">D50/D49-1</f>
        <v>0.48875524402647219</v>
      </c>
      <c r="F50" s="131">
        <f t="shared" ref="F50" si="26">D50/D38-1</f>
        <v>2.2285891746379645</v>
      </c>
      <c r="G50" s="132" t="s">
        <v>714</v>
      </c>
      <c r="H50" s="95">
        <v>9667382</v>
      </c>
      <c r="I50" s="95">
        <v>8742.06</v>
      </c>
      <c r="J50" s="133">
        <f t="shared" ref="J50" si="27">H50/I50</f>
        <v>1105.8471344282698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516022.75</v>
      </c>
      <c r="E51" s="130">
        <f t="shared" ref="E51" si="28">D51/D50-1</f>
        <v>-3.9201150838975796E-2</v>
      </c>
      <c r="F51" s="131">
        <f t="shared" ref="F51" si="29">D51/D39-1</f>
        <v>1.6736389123141353</v>
      </c>
      <c r="G51" s="132" t="s">
        <v>721</v>
      </c>
      <c r="H51" s="95">
        <v>10320455</v>
      </c>
      <c r="I51" s="95">
        <v>9637.7000000000007</v>
      </c>
      <c r="J51" s="133">
        <f t="shared" ref="J51" si="30">H51/I51</f>
        <v>1070.842109631966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502152.40319865319</v>
      </c>
      <c r="B52" s="27">
        <f>A52/A49-1</f>
        <v>0.31979396475032829</v>
      </c>
      <c r="C52" s="27">
        <f>A52/A40-1</f>
        <v>1.6438033850214846</v>
      </c>
      <c r="D52" s="93">
        <f>H52/22</f>
        <v>453357.68181818182</v>
      </c>
      <c r="E52" s="130">
        <f t="shared" ref="E52:E53" si="31">D52/D51-1</f>
        <v>-0.12143857646163503</v>
      </c>
      <c r="F52" s="131">
        <f t="shared" ref="F52:F53" si="32">D52/D40-1</f>
        <v>1.1542030879435181</v>
      </c>
      <c r="G52" s="132" t="s">
        <v>726</v>
      </c>
      <c r="H52" s="95">
        <v>9973869</v>
      </c>
      <c r="I52" s="95">
        <v>8586.5</v>
      </c>
      <c r="J52" s="133">
        <f t="shared" ref="J52" si="33">H52/I52</f>
        <v>1161.5756128806847</v>
      </c>
      <c r="K52" s="32">
        <f>H52+H51+H50</f>
        <v>29961706</v>
      </c>
      <c r="L52" s="27">
        <f>K52/K49-1</f>
        <v>0.2945092257478259</v>
      </c>
      <c r="M52" s="27">
        <f>K52/K40-1</f>
        <v>1.5392152085245652</v>
      </c>
      <c r="N52" s="32">
        <f>AVERAGE(J50:J52)</f>
        <v>1112.7549523136402</v>
      </c>
      <c r="O52" s="58">
        <f>N52/N49-1</f>
        <v>0.13623156697576722</v>
      </c>
    </row>
    <row r="53" spans="1:15" s="37" customFormat="1" ht="17.399999999999999">
      <c r="A53" s="31"/>
      <c r="B53" s="27"/>
      <c r="C53" s="27"/>
      <c r="D53" s="93">
        <f>H53/21</f>
        <v>464950.71428571426</v>
      </c>
      <c r="E53" s="130">
        <f t="shared" si="31"/>
        <v>2.5571492295087594E-2</v>
      </c>
      <c r="F53" s="131">
        <f t="shared" si="32"/>
        <v>1.3704747618632198</v>
      </c>
      <c r="G53" s="132" t="s">
        <v>729</v>
      </c>
      <c r="H53" s="95">
        <v>9763965</v>
      </c>
      <c r="I53" s="95">
        <v>10387.25</v>
      </c>
      <c r="J53" s="133">
        <f t="shared" ref="J53" si="34">H53/I53</f>
        <v>939.99518640641168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559869.4117647059</v>
      </c>
      <c r="E54" s="130">
        <f t="shared" ref="E54" si="35">D54/D53-1</f>
        <v>0.20414786893017589</v>
      </c>
      <c r="F54" s="131">
        <f t="shared" ref="F54" si="36">D54/D42-1</f>
        <v>3.5863041638995456</v>
      </c>
      <c r="G54" s="132" t="s">
        <v>742</v>
      </c>
      <c r="H54" s="95">
        <v>9517780</v>
      </c>
      <c r="I54" s="95">
        <v>10069.290000000001</v>
      </c>
      <c r="J54" s="133">
        <f t="shared" ref="J54" si="37">H54/I54</f>
        <v>945.22851164282679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493524.10550887021</v>
      </c>
      <c r="B55" s="27">
        <f>A55/A52-1</f>
        <v>-1.7182627494803815E-2</v>
      </c>
      <c r="C55" s="27">
        <f>A55/A43-1</f>
        <v>2.3820468237342061</v>
      </c>
      <c r="D55" s="93">
        <f>H55/21</f>
        <v>455752.19047619047</v>
      </c>
      <c r="E55" s="130">
        <f t="shared" ref="E55" si="38">D55/D54-1</f>
        <v>-0.1859669756923108</v>
      </c>
      <c r="F55" s="131">
        <f t="shared" ref="F55" si="39">D55/D43-1</f>
        <v>2.8119948282263625</v>
      </c>
      <c r="G55" s="132" t="s">
        <v>749</v>
      </c>
      <c r="H55" s="95">
        <v>9570796</v>
      </c>
      <c r="I55" s="95">
        <v>12672.24</v>
      </c>
      <c r="J55" s="133">
        <f t="shared" ref="J55" si="40">H55/I55</f>
        <v>755.25684488298839</v>
      </c>
      <c r="K55" s="32">
        <f>H55+H54+H53</f>
        <v>28852541</v>
      </c>
      <c r="L55" s="27">
        <f>K55/K52-1</f>
        <v>-3.701942072323916E-2</v>
      </c>
      <c r="M55" s="27">
        <f>K55/K43-1</f>
        <v>2.4499419839018479</v>
      </c>
      <c r="N55" s="32">
        <f>AVERAGE(J53:J55)</f>
        <v>880.16018097740891</v>
      </c>
      <c r="O55" s="58">
        <f>N55/N52-1</f>
        <v>-0.20902604913383682</v>
      </c>
    </row>
    <row r="56" spans="1:15" s="124" customFormat="1" ht="17.399999999999999">
      <c r="A56" s="94"/>
      <c r="B56" s="45"/>
      <c r="C56" s="45"/>
      <c r="D56" s="98">
        <f>H56/22</f>
        <v>505967.54545454547</v>
      </c>
      <c r="E56" s="118">
        <f t="shared" ref="E56" si="41">D56/D55-1</f>
        <v>0.11018126961910535</v>
      </c>
      <c r="F56" s="158">
        <f t="shared" ref="F56" si="42">D56/D44-1</f>
        <v>1.7853568710919112</v>
      </c>
      <c r="G56" s="122" t="s">
        <v>752</v>
      </c>
      <c r="H56" s="96">
        <v>11131286</v>
      </c>
      <c r="I56" s="96">
        <v>22663.27</v>
      </c>
      <c r="J56" s="125">
        <f t="shared" ref="J56" si="43">H56/I56</f>
        <v>491.15974879176747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550032.77777777775</v>
      </c>
      <c r="E57" s="118">
        <f t="shared" ref="E57" si="44">D57/D56-1</f>
        <v>8.7091025341646144E-2</v>
      </c>
      <c r="F57" s="158">
        <f t="shared" ref="F57" si="45">D57/D45-1</f>
        <v>0.92395068395965918</v>
      </c>
      <c r="G57" s="122" t="s">
        <v>756</v>
      </c>
      <c r="H57" s="96">
        <v>9900590</v>
      </c>
      <c r="I57" s="96">
        <v>11384.88</v>
      </c>
      <c r="J57" s="125">
        <f t="shared" ref="J57" si="46">H57/I57</f>
        <v>869.62620598548256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528000.16161616158</v>
      </c>
      <c r="B58" s="27">
        <f>A58/A55-1</f>
        <v>6.9856883832945194E-2</v>
      </c>
      <c r="C58" s="27">
        <f>A58/A46-1</f>
        <v>0.88151436975957664</v>
      </c>
      <c r="K58" s="32">
        <f>H58+H57+H56</f>
        <v>21031876</v>
      </c>
      <c r="L58" s="27">
        <f>K58/K55-1</f>
        <v>-0.27105636900403329</v>
      </c>
      <c r="M58" s="27">
        <f>K58/K46-1</f>
        <v>0.24992755464661753</v>
      </c>
      <c r="N58" s="32">
        <f>AVERAGE(J56:J58)</f>
        <v>680.39297738862501</v>
      </c>
      <c r="O58" s="58">
        <f>N58/N55-1</f>
        <v>-0.22696687251511927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Q58"/>
  <sheetViews>
    <sheetView zoomScaleNormal="10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4.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삼성전기</v>
      </c>
      <c r="G1" s="19"/>
      <c r="H1" s="19"/>
      <c r="I1" s="19"/>
      <c r="J1" s="20"/>
      <c r="P1" s="18" t="s">
        <v>629</v>
      </c>
    </row>
    <row r="2" spans="1:17" ht="15" customHeight="1">
      <c r="G2" s="21"/>
      <c r="H2" s="21"/>
      <c r="I2" s="21"/>
      <c r="J2" s="22"/>
      <c r="P2" s="23">
        <v>8532240000</v>
      </c>
      <c r="Q2" s="18" t="s">
        <v>630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2459064.9</v>
      </c>
      <c r="E5" s="27"/>
      <c r="F5" s="26"/>
      <c r="G5" s="28" t="s">
        <v>7</v>
      </c>
      <c r="H5" s="29">
        <v>49181298</v>
      </c>
      <c r="I5" s="29">
        <v>217167.14</v>
      </c>
      <c r="J5" s="30">
        <f>H5/I5</f>
        <v>226.467494115362</v>
      </c>
    </row>
    <row r="6" spans="1:17" ht="15" hidden="1" customHeight="1">
      <c r="D6" s="26">
        <f>H6/18</f>
        <v>2523130.1666666665</v>
      </c>
      <c r="E6" s="27">
        <f t="shared" ref="E6:E47" si="0">D6/D5-1</f>
        <v>2.605269452899206E-2</v>
      </c>
      <c r="F6" s="26"/>
      <c r="G6" s="28" t="s">
        <v>3</v>
      </c>
      <c r="H6" s="29">
        <v>45416343</v>
      </c>
      <c r="I6" s="29">
        <v>220787.26</v>
      </c>
      <c r="J6" s="30">
        <f t="shared" ref="J6:J49" si="1">H6/I6</f>
        <v>205.70182808555165</v>
      </c>
    </row>
    <row r="7" spans="1:17" ht="15" hidden="1" customHeight="1">
      <c r="A7" s="31">
        <f>AVERAGE(D5:D7)</f>
        <v>2452188.0828282828</v>
      </c>
      <c r="B7" s="31"/>
      <c r="C7" s="31"/>
      <c r="D7" s="26">
        <f>H7/22</f>
        <v>2374369.1818181816</v>
      </c>
      <c r="E7" s="27">
        <f t="shared" si="0"/>
        <v>-5.8958902245227596E-2</v>
      </c>
      <c r="F7" s="26"/>
      <c r="G7" s="28" t="s">
        <v>6</v>
      </c>
      <c r="H7" s="29">
        <v>52236122</v>
      </c>
      <c r="I7" s="29">
        <v>274257.42</v>
      </c>
      <c r="J7" s="30">
        <f t="shared" si="1"/>
        <v>190.46384232740178</v>
      </c>
      <c r="K7" s="32">
        <f>H7+H6+H5</f>
        <v>146833763</v>
      </c>
      <c r="L7" s="32"/>
      <c r="M7" s="32"/>
      <c r="N7" s="32">
        <f>AVERAGE(J5:J7)</f>
        <v>207.54438817610514</v>
      </c>
      <c r="O7" s="32"/>
    </row>
    <row r="8" spans="1:17" ht="15" hidden="1" customHeight="1">
      <c r="D8" s="26">
        <f>H8/21</f>
        <v>2279095</v>
      </c>
      <c r="E8" s="27">
        <f t="shared" si="0"/>
        <v>-4.0126102776159356E-2</v>
      </c>
      <c r="F8" s="26"/>
      <c r="G8" s="28" t="s">
        <v>2</v>
      </c>
      <c r="H8" s="29">
        <v>47860995</v>
      </c>
      <c r="I8" s="29">
        <v>249753.63</v>
      </c>
      <c r="J8" s="30">
        <f t="shared" si="1"/>
        <v>191.63283032162536</v>
      </c>
    </row>
    <row r="9" spans="1:17" ht="15" hidden="1" customHeight="1">
      <c r="D9" s="26">
        <f>H9/21</f>
        <v>2424877.1904761903</v>
      </c>
      <c r="E9" s="27">
        <f t="shared" si="0"/>
        <v>6.3964946821519097E-2</v>
      </c>
      <c r="F9" s="26"/>
      <c r="G9" s="28" t="s">
        <v>5</v>
      </c>
      <c r="H9" s="29">
        <v>50922421</v>
      </c>
      <c r="I9" s="29">
        <v>211989.95</v>
      </c>
      <c r="J9" s="30">
        <f t="shared" si="1"/>
        <v>240.2114864407487</v>
      </c>
    </row>
    <row r="10" spans="1:17" ht="15" hidden="1" customHeight="1">
      <c r="A10" s="31">
        <f>AVERAGE(D8:D10)</f>
        <v>2468797.4285714286</v>
      </c>
      <c r="B10" s="27">
        <f>A10/A7-1</f>
        <v>6.7732756143195072E-3</v>
      </c>
      <c r="C10" s="27"/>
      <c r="D10" s="26">
        <f>H10/21</f>
        <v>2702420.0952380951</v>
      </c>
      <c r="E10" s="27">
        <f t="shared" si="0"/>
        <v>0.11445647880724286</v>
      </c>
      <c r="F10" s="26"/>
      <c r="G10" s="28" t="s">
        <v>0</v>
      </c>
      <c r="H10" s="29">
        <v>56750822</v>
      </c>
      <c r="I10" s="29">
        <v>204164.23</v>
      </c>
      <c r="J10" s="30">
        <f t="shared" si="1"/>
        <v>277.96652724132917</v>
      </c>
      <c r="K10" s="32">
        <f>H10+H9+H8</f>
        <v>155534238</v>
      </c>
      <c r="L10" s="27">
        <f>K10/K7-1</f>
        <v>5.9253912875610215E-2</v>
      </c>
      <c r="M10" s="32"/>
      <c r="N10" s="32">
        <f>AVERAGE(J8:J10)</f>
        <v>236.6036146679011</v>
      </c>
      <c r="O10" s="58">
        <f>N10/N7-1</f>
        <v>0.14001451326710246</v>
      </c>
    </row>
    <row r="11" spans="1:17" ht="15" hidden="1" customHeight="1">
      <c r="D11" s="26">
        <f>H11/21</f>
        <v>2236466</v>
      </c>
      <c r="E11" s="27">
        <f t="shared" si="0"/>
        <v>-0.17242104440355066</v>
      </c>
      <c r="F11" s="26"/>
      <c r="G11" s="28" t="s">
        <v>10</v>
      </c>
      <c r="H11" s="29">
        <v>46965786</v>
      </c>
      <c r="I11" s="29">
        <v>192524.39</v>
      </c>
      <c r="J11" s="30">
        <f t="shared" si="1"/>
        <v>243.94720066377042</v>
      </c>
    </row>
    <row r="12" spans="1:17" ht="15" hidden="1" customHeight="1">
      <c r="D12" s="26">
        <f>H12/22</f>
        <v>1877872.0454545454</v>
      </c>
      <c r="E12" s="27">
        <f t="shared" si="0"/>
        <v>-0.16033955112461118</v>
      </c>
      <c r="F12" s="26"/>
      <c r="G12" s="28" t="s">
        <v>4</v>
      </c>
      <c r="H12" s="29">
        <v>41313185</v>
      </c>
      <c r="I12" s="29">
        <v>158482.6</v>
      </c>
      <c r="J12" s="30">
        <f t="shared" si="1"/>
        <v>260.67962665933044</v>
      </c>
    </row>
    <row r="13" spans="1:17" ht="15" hidden="1" customHeight="1">
      <c r="A13" s="31">
        <f>AVERAGE(D11:D13)</f>
        <v>2108753.0151515151</v>
      </c>
      <c r="B13" s="27">
        <f>A13/A10-1</f>
        <v>-0.14583797327926307</v>
      </c>
      <c r="C13" s="27"/>
      <c r="D13" s="26">
        <f>H13/20</f>
        <v>2211921</v>
      </c>
      <c r="E13" s="27">
        <f t="shared" si="0"/>
        <v>0.17788696272146542</v>
      </c>
      <c r="F13" s="26"/>
      <c r="G13" s="28" t="s">
        <v>8</v>
      </c>
      <c r="H13" s="29">
        <v>44238420</v>
      </c>
      <c r="I13" s="29">
        <v>164192.6</v>
      </c>
      <c r="J13" s="30">
        <f t="shared" si="1"/>
        <v>269.43004739555863</v>
      </c>
      <c r="K13" s="32">
        <f>H13+H12+H11</f>
        <v>132517391</v>
      </c>
      <c r="L13" s="27">
        <f>K13/K10-1</f>
        <v>-0.14798572517518616</v>
      </c>
      <c r="M13" s="32"/>
      <c r="N13" s="32">
        <f>AVERAGE(J11:J13)</f>
        <v>258.01895823955317</v>
      </c>
      <c r="O13" s="58">
        <f>N13/N10-1</f>
        <v>9.0511480991999349E-2</v>
      </c>
    </row>
    <row r="14" spans="1:17" ht="15" hidden="1" customHeight="1">
      <c r="D14" s="26">
        <f>H14/20</f>
        <v>2476474.15</v>
      </c>
      <c r="E14" s="27">
        <f t="shared" si="0"/>
        <v>0.11960334478491763</v>
      </c>
      <c r="F14" s="26"/>
      <c r="G14" s="28" t="s">
        <v>11</v>
      </c>
      <c r="H14" s="29">
        <v>49529483</v>
      </c>
      <c r="I14" s="29">
        <v>165620.89000000001</v>
      </c>
      <c r="J14" s="30">
        <f t="shared" si="1"/>
        <v>299.05335613158456</v>
      </c>
    </row>
    <row r="15" spans="1:17" ht="15" hidden="1" customHeight="1">
      <c r="A15" s="31"/>
      <c r="B15" s="31"/>
      <c r="C15" s="31"/>
      <c r="D15" s="26">
        <f>H15/22</f>
        <v>2013973.3181818181</v>
      </c>
      <c r="E15" s="27">
        <f t="shared" si="0"/>
        <v>-0.18675778700059587</v>
      </c>
      <c r="F15" s="26"/>
      <c r="G15" s="28" t="s">
        <v>9</v>
      </c>
      <c r="H15" s="29">
        <v>44307413</v>
      </c>
      <c r="I15" s="29">
        <v>182297.84</v>
      </c>
      <c r="J15" s="30">
        <f t="shared" si="1"/>
        <v>243.04957754847783</v>
      </c>
    </row>
    <row r="16" spans="1:17" ht="15" hidden="1" customHeight="1">
      <c r="A16" s="31">
        <f>AVERAGE(D14:D16)</f>
        <v>2300210.9439393939</v>
      </c>
      <c r="B16" s="27">
        <f>A16/A13-1</f>
        <v>9.0792011872534273E-2</v>
      </c>
      <c r="C16" s="27"/>
      <c r="D16" s="26">
        <f>H16/22</f>
        <v>2410185.3636363638</v>
      </c>
      <c r="E16" s="27">
        <f t="shared" si="0"/>
        <v>0.19673152661835624</v>
      </c>
      <c r="F16" s="26"/>
      <c r="G16" s="28" t="s">
        <v>13</v>
      </c>
      <c r="H16" s="29">
        <v>53024078</v>
      </c>
      <c r="I16" s="29">
        <v>146852.06</v>
      </c>
      <c r="J16" s="30">
        <f t="shared" si="1"/>
        <v>361.07139389123995</v>
      </c>
      <c r="K16" s="32">
        <f>H16+H15+H14</f>
        <v>146860974</v>
      </c>
      <c r="L16" s="27">
        <f>K16/K13-1</f>
        <v>0.10823924989588729</v>
      </c>
      <c r="M16" s="32"/>
      <c r="N16" s="32">
        <f>AVERAGE(J14:J16)</f>
        <v>301.0581091904341</v>
      </c>
      <c r="O16" s="58">
        <f>N16/N13-1</f>
        <v>0.16680615736352977</v>
      </c>
    </row>
    <row r="17" spans="1:15" ht="15" hidden="1" customHeight="1">
      <c r="D17" s="26">
        <f>H17/20</f>
        <v>3162422.3</v>
      </c>
      <c r="E17" s="27">
        <f t="shared" si="0"/>
        <v>0.31210750331198578</v>
      </c>
      <c r="F17" s="33">
        <f t="shared" ref="F17:F47" si="2">D17/D5-1</f>
        <v>0.2860263671772143</v>
      </c>
      <c r="G17" s="39" t="s">
        <v>162</v>
      </c>
      <c r="H17" s="29">
        <v>63248446</v>
      </c>
      <c r="I17" s="29">
        <v>164680.12</v>
      </c>
      <c r="J17" s="30">
        <f t="shared" si="1"/>
        <v>384.06849594231534</v>
      </c>
    </row>
    <row r="18" spans="1:15" hidden="1">
      <c r="D18" s="26">
        <f>H18/20</f>
        <v>2469079.75</v>
      </c>
      <c r="E18" s="27">
        <f t="shared" si="0"/>
        <v>-0.21924413763462258</v>
      </c>
      <c r="F18" s="33">
        <f t="shared" si="2"/>
        <v>-2.1421969179684863E-2</v>
      </c>
      <c r="G18" s="39" t="s">
        <v>163</v>
      </c>
      <c r="H18" s="29">
        <v>49381595</v>
      </c>
      <c r="I18" s="29">
        <v>143260.54</v>
      </c>
      <c r="J18" s="30">
        <f t="shared" si="1"/>
        <v>344.6978142062008</v>
      </c>
    </row>
    <row r="19" spans="1:15" ht="17.399999999999999" hidden="1">
      <c r="A19" s="31">
        <f>AVERAGE(D17:D19)</f>
        <v>2891954.9257575758</v>
      </c>
      <c r="B19" s="27">
        <f>A19/A16-1</f>
        <v>0.25725639788703369</v>
      </c>
      <c r="C19" s="27">
        <f>A19/A7-1</f>
        <v>0.1793365060407921</v>
      </c>
      <c r="D19" s="26">
        <f>H19/22</f>
        <v>3044362.7272727271</v>
      </c>
      <c r="E19" s="27">
        <f t="shared" si="0"/>
        <v>0.23299489507081628</v>
      </c>
      <c r="F19" s="33">
        <f t="shared" si="2"/>
        <v>0.28217749395715086</v>
      </c>
      <c r="G19" s="39" t="s">
        <v>158</v>
      </c>
      <c r="H19" s="29">
        <v>66975980</v>
      </c>
      <c r="I19" s="29">
        <v>183501.17</v>
      </c>
      <c r="J19" s="30">
        <f t="shared" si="1"/>
        <v>364.98938944095011</v>
      </c>
      <c r="K19" s="32">
        <f>H19+H18+H17</f>
        <v>179606021</v>
      </c>
      <c r="L19" s="27">
        <f>K19/K16-1</f>
        <v>0.22296629327815842</v>
      </c>
      <c r="M19" s="27">
        <f>K19/K7-1</f>
        <v>0.22319293145133101</v>
      </c>
      <c r="N19" s="32">
        <f>AVERAGE(J17:J19)</f>
        <v>364.58523319648879</v>
      </c>
      <c r="O19" s="58">
        <f>N19/N16-1</f>
        <v>0.21101283129985604</v>
      </c>
    </row>
    <row r="20" spans="1:15" hidden="1">
      <c r="D20" s="26">
        <f>H20/20</f>
        <v>2720132.45</v>
      </c>
      <c r="E20" s="27">
        <f t="shared" si="0"/>
        <v>-0.10650185484407981</v>
      </c>
      <c r="F20" s="33">
        <f t="shared" si="2"/>
        <v>0.19351428966322159</v>
      </c>
      <c r="G20" s="39" t="s">
        <v>154</v>
      </c>
      <c r="H20" s="29">
        <v>54402649</v>
      </c>
      <c r="I20" s="29">
        <v>157211.65</v>
      </c>
      <c r="J20" s="30">
        <f t="shared" si="1"/>
        <v>346.04718543441277</v>
      </c>
    </row>
    <row r="21" spans="1:15" hidden="1">
      <c r="D21" s="26">
        <f>H21/21</f>
        <v>4031316.0476190476</v>
      </c>
      <c r="E21" s="27">
        <f t="shared" si="0"/>
        <v>0.48202932089540251</v>
      </c>
      <c r="F21" s="33">
        <f t="shared" si="2"/>
        <v>0.66248256342721823</v>
      </c>
      <c r="G21" s="39" t="s">
        <v>155</v>
      </c>
      <c r="H21" s="29">
        <v>84657637</v>
      </c>
      <c r="I21" s="29">
        <v>207708.05</v>
      </c>
      <c r="J21" s="30">
        <f t="shared" si="1"/>
        <v>407.57995176402648</v>
      </c>
    </row>
    <row r="22" spans="1:15" ht="17.399999999999999" hidden="1">
      <c r="A22" s="31">
        <f>AVERAGE(D20:D22)</f>
        <v>3255211.8325396827</v>
      </c>
      <c r="B22" s="27">
        <f>A22/A19-1</f>
        <v>0.12560946353164493</v>
      </c>
      <c r="C22" s="27">
        <f>A22/A10-1</f>
        <v>0.31854148698757889</v>
      </c>
      <c r="D22" s="26">
        <f>H22/21</f>
        <v>3014187</v>
      </c>
      <c r="E22" s="27">
        <f t="shared" si="0"/>
        <v>-0.25230694780672891</v>
      </c>
      <c r="F22" s="33">
        <f t="shared" si="2"/>
        <v>0.11536581796119183</v>
      </c>
      <c r="G22" s="39" t="s">
        <v>156</v>
      </c>
      <c r="H22" s="29">
        <v>63297927</v>
      </c>
      <c r="I22" s="29">
        <v>181558.79</v>
      </c>
      <c r="J22" s="30">
        <f t="shared" si="1"/>
        <v>348.63598176656717</v>
      </c>
      <c r="K22" s="32">
        <f>H22+H21+H20</f>
        <v>202358213</v>
      </c>
      <c r="L22" s="27">
        <f>K22/K19-1</f>
        <v>0.12667833669117368</v>
      </c>
      <c r="M22" s="27">
        <f>K22/K10-1</f>
        <v>0.30105252452517872</v>
      </c>
      <c r="N22" s="32">
        <f>AVERAGE(J20:J22)</f>
        <v>367.42103965500218</v>
      </c>
      <c r="O22" s="58">
        <f>N22/N19-1</f>
        <v>7.7781714680282832E-3</v>
      </c>
    </row>
    <row r="23" spans="1:15" hidden="1">
      <c r="A23" s="31"/>
      <c r="B23" s="27"/>
      <c r="C23" s="27"/>
      <c r="D23" s="26">
        <f>H23/21</f>
        <v>2657012.8095238097</v>
      </c>
      <c r="E23" s="27">
        <f t="shared" si="0"/>
        <v>-0.11849768792586202</v>
      </c>
      <c r="F23" s="33">
        <f t="shared" si="2"/>
        <v>0.18804077930261842</v>
      </c>
      <c r="G23" s="39" t="s">
        <v>168</v>
      </c>
      <c r="H23" s="29">
        <v>55797269</v>
      </c>
      <c r="I23" s="29">
        <v>189934.18</v>
      </c>
      <c r="J23" s="30">
        <f t="shared" si="1"/>
        <v>293.77160551091964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3262225.3636363638</v>
      </c>
      <c r="E24" s="27">
        <f t="shared" si="0"/>
        <v>0.22777931364998594</v>
      </c>
      <c r="F24" s="33">
        <f t="shared" si="2"/>
        <v>0.73719256939400823</v>
      </c>
      <c r="G24" s="39" t="s">
        <v>176</v>
      </c>
      <c r="H24" s="29">
        <v>71768958</v>
      </c>
      <c r="I24" s="29">
        <v>188631.05</v>
      </c>
      <c r="J24" s="30">
        <f t="shared" si="1"/>
        <v>380.47266343478447</v>
      </c>
      <c r="K24" s="32"/>
      <c r="L24" s="27"/>
      <c r="M24" s="27"/>
      <c r="N24" s="27"/>
    </row>
    <row r="25" spans="1:15" ht="17.399999999999999" hidden="1">
      <c r="A25" s="31">
        <f>AVERAGE(D23:D25)</f>
        <v>3053867.7945621628</v>
      </c>
      <c r="B25" s="27">
        <f>A25/A22-1</f>
        <v>-6.1852821977620209E-2</v>
      </c>
      <c r="C25" s="27">
        <f>A25/A13-1</f>
        <v>0.44818656932316969</v>
      </c>
      <c r="D25" s="26">
        <f>H25/19</f>
        <v>3242365.210526316</v>
      </c>
      <c r="E25" s="27">
        <f t="shared" si="0"/>
        <v>-6.0879157312142551E-3</v>
      </c>
      <c r="F25" s="33">
        <f t="shared" si="2"/>
        <v>0.46585940932172343</v>
      </c>
      <c r="G25" s="39" t="s">
        <v>190</v>
      </c>
      <c r="H25" s="29">
        <v>61604939</v>
      </c>
      <c r="I25" s="29">
        <v>217000.32000000001</v>
      </c>
      <c r="J25" s="30">
        <f t="shared" si="1"/>
        <v>283.89330946608743</v>
      </c>
      <c r="K25" s="32">
        <f>H25+H24+H23</f>
        <v>189171166</v>
      </c>
      <c r="L25" s="27">
        <f>K25/K22-1</f>
        <v>-6.516684845403331E-2</v>
      </c>
      <c r="M25" s="27">
        <f>K25/K13-1</f>
        <v>0.42751954722682406</v>
      </c>
      <c r="N25" s="32">
        <f>AVERAGE(J23:J25)</f>
        <v>319.37919280393049</v>
      </c>
      <c r="O25" s="58">
        <f>N25/N22-1</f>
        <v>-0.13075420747865063</v>
      </c>
    </row>
    <row r="26" spans="1:15" ht="17.399999999999999" hidden="1">
      <c r="D26" s="26">
        <f>H26/19</f>
        <v>3353547.0526315789</v>
      </c>
      <c r="E26" s="27">
        <f t="shared" si="0"/>
        <v>3.4290351297969757E-2</v>
      </c>
      <c r="F26" s="33">
        <f t="shared" si="2"/>
        <v>0.35416194537365908</v>
      </c>
      <c r="G26" s="39" t="s">
        <v>202</v>
      </c>
      <c r="H26" s="29">
        <v>63717394</v>
      </c>
      <c r="I26" s="29">
        <v>205491.95</v>
      </c>
      <c r="J26" s="30">
        <f t="shared" si="1"/>
        <v>310.0724578262068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2245791.7272727271</v>
      </c>
      <c r="E27" s="27">
        <f t="shared" si="0"/>
        <v>-0.3303234777903532</v>
      </c>
      <c r="F27" s="33">
        <f t="shared" si="2"/>
        <v>0.11510500511505817</v>
      </c>
      <c r="G27" s="39" t="s">
        <v>203</v>
      </c>
      <c r="H27" s="29">
        <v>49407418</v>
      </c>
      <c r="I27" s="29">
        <v>169684.45</v>
      </c>
      <c r="J27" s="30">
        <f t="shared" si="1"/>
        <v>291.1723378306026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2678702.1547049438</v>
      </c>
      <c r="B28" s="27">
        <f>A28/A25-1</f>
        <v>-0.12284933896786687</v>
      </c>
      <c r="C28" s="27">
        <f>A28/A16-1</f>
        <v>0.16454630466079645</v>
      </c>
      <c r="D28" s="26">
        <f>H28/19</f>
        <v>2436767.6842105263</v>
      </c>
      <c r="E28" s="27">
        <f t="shared" si="0"/>
        <v>8.5037251949324322E-2</v>
      </c>
      <c r="F28" s="33">
        <f t="shared" si="2"/>
        <v>1.1029160236064373E-2</v>
      </c>
      <c r="G28" s="39" t="s">
        <v>208</v>
      </c>
      <c r="H28" s="29">
        <v>46298586</v>
      </c>
      <c r="I28" s="29">
        <v>137647.07</v>
      </c>
      <c r="J28" s="30">
        <f t="shared" si="1"/>
        <v>336.35722140689228</v>
      </c>
      <c r="K28" s="32">
        <f>H28+H27+H26</f>
        <v>159423398</v>
      </c>
      <c r="L28" s="27">
        <f>K28/K25-1</f>
        <v>-0.15725318307759439</v>
      </c>
      <c r="M28" s="27">
        <f>K28/K16-1</f>
        <v>8.5539566147777357E-2</v>
      </c>
      <c r="N28" s="32">
        <f>AVERAGE(J26:J28)</f>
        <v>312.53400568790056</v>
      </c>
      <c r="O28" s="58">
        <f>N28/N25-1</f>
        <v>-2.1432789831841825E-2</v>
      </c>
    </row>
    <row r="29" spans="1:15" hidden="1">
      <c r="D29" s="26">
        <f>H29/22</f>
        <v>2374522.1363636362</v>
      </c>
      <c r="E29" s="27">
        <f t="shared" si="0"/>
        <v>-2.5544309476123295E-2</v>
      </c>
      <c r="F29" s="33">
        <f t="shared" si="2"/>
        <v>-0.24914451293755535</v>
      </c>
      <c r="G29" s="39" t="s">
        <v>215</v>
      </c>
      <c r="H29" s="29">
        <v>52239487</v>
      </c>
      <c r="I29" s="29">
        <v>170013.35</v>
      </c>
      <c r="J29" s="30">
        <f t="shared" si="1"/>
        <v>307.26697050555146</v>
      </c>
    </row>
    <row r="30" spans="1:15" hidden="1">
      <c r="D30" s="26">
        <f>H30/19</f>
        <v>2415420.789473684</v>
      </c>
      <c r="E30" s="27">
        <f t="shared" si="0"/>
        <v>1.7223951077870447E-2</v>
      </c>
      <c r="F30" s="33">
        <f t="shared" si="2"/>
        <v>-2.1732372365176111E-2</v>
      </c>
      <c r="G30" s="39" t="s">
        <v>210</v>
      </c>
      <c r="H30" s="29">
        <v>45892995</v>
      </c>
      <c r="I30" s="29">
        <v>201195.83</v>
      </c>
      <c r="J30" s="30">
        <f t="shared" si="1"/>
        <v>228.10112416345808</v>
      </c>
    </row>
    <row r="31" spans="1:15" ht="17.399999999999999" hidden="1">
      <c r="A31" s="31">
        <f>AVERAGE(D29:D31)</f>
        <v>2447057.9252791069</v>
      </c>
      <c r="B31" s="27">
        <f>A31/A28-1</f>
        <v>-8.6476291893434531E-2</v>
      </c>
      <c r="C31" s="27">
        <f>A31/A19-1</f>
        <v>-0.15383953481291679</v>
      </c>
      <c r="D31" s="26">
        <f>H31/20</f>
        <v>2551230.85</v>
      </c>
      <c r="E31" s="27">
        <f t="shared" si="0"/>
        <v>5.6226253047987118E-2</v>
      </c>
      <c r="F31" s="33">
        <f t="shared" si="2"/>
        <v>-0.1619819717456914</v>
      </c>
      <c r="G31" s="39" t="s">
        <v>211</v>
      </c>
      <c r="H31" s="29">
        <v>51024617</v>
      </c>
      <c r="I31" s="29">
        <v>200234.14</v>
      </c>
      <c r="J31" s="30">
        <f t="shared" si="1"/>
        <v>254.82476165153454</v>
      </c>
      <c r="K31" s="32">
        <f>H31+H30+H29</f>
        <v>149157099</v>
      </c>
      <c r="L31" s="27">
        <f>K31/K28-1</f>
        <v>-6.4396438219187835E-2</v>
      </c>
      <c r="M31" s="27">
        <f>K31/K19-1</f>
        <v>-0.16953174415015848</v>
      </c>
      <c r="N31" s="32">
        <f>AVERAGE(J29:J31)</f>
        <v>263.39761877351469</v>
      </c>
      <c r="O31" s="58">
        <f>N31/N28-1</f>
        <v>-0.15721932980135911</v>
      </c>
    </row>
    <row r="32" spans="1:15" ht="17.399999999999999" hidden="1">
      <c r="D32" s="26">
        <f>H32/21</f>
        <v>2560938.1428571427</v>
      </c>
      <c r="E32" s="27">
        <f t="shared" si="0"/>
        <v>3.8049449179178296E-3</v>
      </c>
      <c r="F32" s="33">
        <f t="shared" si="2"/>
        <v>-5.8524468962111498E-2</v>
      </c>
      <c r="G32" s="39" t="s">
        <v>222</v>
      </c>
      <c r="H32" s="29">
        <v>53779701</v>
      </c>
      <c r="I32" s="29">
        <v>227786.74</v>
      </c>
      <c r="J32" s="30">
        <f t="shared" si="1"/>
        <v>236.09671484828311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2518365.4285714286</v>
      </c>
      <c r="E33" s="27">
        <f t="shared" si="0"/>
        <v>-1.6623874498669977E-2</v>
      </c>
      <c r="F33" s="33">
        <f t="shared" si="2"/>
        <v>-0.3752994310483766</v>
      </c>
      <c r="G33" s="39" t="s">
        <v>223</v>
      </c>
      <c r="H33" s="29">
        <v>52885674</v>
      </c>
      <c r="I33" s="29">
        <v>189607.87</v>
      </c>
      <c r="J33" s="30">
        <f t="shared" si="1"/>
        <v>278.92130215902961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2606763.8922305764</v>
      </c>
      <c r="B34" s="27">
        <f>A34/A31-1</f>
        <v>6.5264481605294966E-2</v>
      </c>
      <c r="C34" s="27">
        <f>A34/A22-1</f>
        <v>-0.19920299312846679</v>
      </c>
      <c r="D34" s="26">
        <f>H34/19</f>
        <v>2740988.1052631577</v>
      </c>
      <c r="E34" s="27">
        <f t="shared" si="0"/>
        <v>8.8399671535363433E-2</v>
      </c>
      <c r="F34" s="33">
        <f t="shared" si="2"/>
        <v>-9.0637672691456173E-2</v>
      </c>
      <c r="G34" s="39" t="s">
        <v>220</v>
      </c>
      <c r="H34" s="29">
        <v>52078774</v>
      </c>
      <c r="I34" s="29">
        <v>187306.81</v>
      </c>
      <c r="J34" s="30">
        <f t="shared" si="1"/>
        <v>278.03993885753539</v>
      </c>
      <c r="K34" s="32">
        <f>H34+H33+H32</f>
        <v>158744149</v>
      </c>
      <c r="L34" s="27">
        <f>K34/K31-1</f>
        <v>6.4274848896062275E-2</v>
      </c>
      <c r="M34" s="27">
        <f>K34/K22-1</f>
        <v>-0.21552900351022575</v>
      </c>
      <c r="N34" s="32">
        <f>AVERAGE(J32:J34)</f>
        <v>264.35265195494935</v>
      </c>
      <c r="O34" s="58">
        <f>N34/N31-1</f>
        <v>3.6258231410051245E-3</v>
      </c>
      <c r="P34" s="58"/>
    </row>
    <row r="35" spans="1:16" ht="17.399999999999999" hidden="1">
      <c r="D35" s="26">
        <f>H35/23</f>
        <v>2476979.3913043477</v>
      </c>
      <c r="E35" s="27">
        <f t="shared" si="0"/>
        <v>-9.6318810523792098E-2</v>
      </c>
      <c r="F35" s="33">
        <f t="shared" si="2"/>
        <v>-6.7757828480972782E-2</v>
      </c>
      <c r="G35" s="39" t="s">
        <v>226</v>
      </c>
      <c r="H35" s="68">
        <v>56970526</v>
      </c>
      <c r="I35" s="68">
        <v>207073.92000000001</v>
      </c>
      <c r="J35" s="30">
        <f t="shared" si="1"/>
        <v>275.12168601434695</v>
      </c>
      <c r="P35" s="16"/>
    </row>
    <row r="36" spans="1:16" ht="17.399999999999999" hidden="1">
      <c r="D36" s="26">
        <f>H36/21</f>
        <v>2785740.6666666665</v>
      </c>
      <c r="E36" s="27">
        <f t="shared" si="0"/>
        <v>0.12465233923473584</v>
      </c>
      <c r="F36" s="33">
        <f t="shared" si="2"/>
        <v>-0.14606124465863557</v>
      </c>
      <c r="G36" s="39" t="s">
        <v>228</v>
      </c>
      <c r="H36" s="68">
        <v>58500554</v>
      </c>
      <c r="I36" s="68">
        <v>173050.52</v>
      </c>
      <c r="J36" s="30">
        <f t="shared" si="1"/>
        <v>338.05477151990067</v>
      </c>
      <c r="P36" s="16"/>
    </row>
    <row r="37" spans="1:16" ht="17.399999999999999" hidden="1">
      <c r="A37" s="31">
        <f>AVERAGE(D35:D37)</f>
        <v>2872642.1674718191</v>
      </c>
      <c r="B37" s="27">
        <f>A37/A34-1</f>
        <v>0.1019955340158305</v>
      </c>
      <c r="C37" s="27">
        <f>A37/A25-1</f>
        <v>-5.9342983809921757E-2</v>
      </c>
      <c r="D37" s="26">
        <f>H37/18</f>
        <v>3355206.4444444445</v>
      </c>
      <c r="E37" s="27">
        <f t="shared" si="0"/>
        <v>0.20442167664486277</v>
      </c>
      <c r="F37" s="33">
        <f t="shared" si="2"/>
        <v>3.4802135660656042E-2</v>
      </c>
      <c r="G37" s="39" t="s">
        <v>225</v>
      </c>
      <c r="H37" s="68">
        <v>60393716</v>
      </c>
      <c r="I37" s="68">
        <v>192006.44</v>
      </c>
      <c r="J37" s="30">
        <f t="shared" si="1"/>
        <v>314.54005396902312</v>
      </c>
      <c r="K37" s="32">
        <f>H37+H36+H35</f>
        <v>175864796</v>
      </c>
      <c r="L37" s="27">
        <f>K37/K34-1</f>
        <v>0.10785057029094025</v>
      </c>
      <c r="M37" s="27">
        <f>K37/K25-1</f>
        <v>-7.0340371005589764E-2</v>
      </c>
      <c r="N37" s="32">
        <f>AVERAGE(J35:J37)</f>
        <v>309.23883716775691</v>
      </c>
      <c r="O37" s="16">
        <f>N37/N34-1</f>
        <v>0.16979661403380586</v>
      </c>
      <c r="P37" s="16"/>
    </row>
    <row r="38" spans="1:16" ht="17.399999999999999" hidden="1">
      <c r="A38" s="31"/>
      <c r="B38" s="27"/>
      <c r="C38" s="27"/>
      <c r="D38" s="26">
        <f>H38/20</f>
        <v>2819606.85</v>
      </c>
      <c r="E38" s="27">
        <f t="shared" si="0"/>
        <v>-0.15963238128947055</v>
      </c>
      <c r="F38" s="33">
        <f t="shared" si="2"/>
        <v>-0.15921655317541705</v>
      </c>
      <c r="G38" s="39" t="s">
        <v>231</v>
      </c>
      <c r="H38" s="68">
        <v>56392137</v>
      </c>
      <c r="I38" s="68">
        <v>177855.58</v>
      </c>
      <c r="J38" s="30">
        <f t="shared" si="1"/>
        <v>317.06701021131869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2655256.9047619049</v>
      </c>
      <c r="E39" s="27">
        <f t="shared" si="0"/>
        <v>-5.8288248674844612E-2</v>
      </c>
      <c r="F39" s="33">
        <f t="shared" si="2"/>
        <v>0.18232553469525392</v>
      </c>
      <c r="G39" s="39" t="s">
        <v>234</v>
      </c>
      <c r="H39" s="68">
        <v>55760395</v>
      </c>
      <c r="I39" s="68">
        <v>156815.95000000001</v>
      </c>
      <c r="J39" s="30">
        <f t="shared" si="1"/>
        <v>355.57859388665497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2567558.7912698411</v>
      </c>
      <c r="B40" s="27">
        <f>A40/A37-1</f>
        <v>-0.10620305572917166</v>
      </c>
      <c r="C40" s="27">
        <f>A40/A28-1</f>
        <v>-4.1491497380508502E-2</v>
      </c>
      <c r="D40" s="26">
        <f>H40/21</f>
        <v>2227812.6190476189</v>
      </c>
      <c r="E40" s="27">
        <f t="shared" si="0"/>
        <v>-0.16098038760306488</v>
      </c>
      <c r="F40" s="33">
        <f t="shared" si="2"/>
        <v>-8.5750917708269481E-2</v>
      </c>
      <c r="G40" s="39" t="s">
        <v>236</v>
      </c>
      <c r="H40" s="68">
        <v>46784065</v>
      </c>
      <c r="I40" s="68">
        <v>149064.07</v>
      </c>
      <c r="J40" s="30">
        <f t="shared" si="1"/>
        <v>313.85205703829229</v>
      </c>
      <c r="K40" s="32">
        <f>H40+H39+H38</f>
        <v>158936597</v>
      </c>
      <c r="L40" s="27">
        <f>K40/K37-1</f>
        <v>-9.6256893847020963E-2</v>
      </c>
      <c r="M40" s="27">
        <f>K40/K28-1</f>
        <v>-3.053510376187063E-3</v>
      </c>
      <c r="N40" s="32">
        <f>AVERAGE(J38:J40)</f>
        <v>328.83255371208867</v>
      </c>
      <c r="O40" s="58">
        <f>N40/N37-1</f>
        <v>6.3361111831184758E-2</v>
      </c>
    </row>
    <row r="41" spans="1:16" ht="17.399999999999999">
      <c r="A41" s="31"/>
      <c r="B41" s="27"/>
      <c r="C41" s="27"/>
      <c r="D41" s="26">
        <f>H41/18</f>
        <v>2933956.111111111</v>
      </c>
      <c r="E41" s="27">
        <f t="shared" si="0"/>
        <v>0.316967183876248</v>
      </c>
      <c r="F41" s="33">
        <f t="shared" si="2"/>
        <v>0.23559855104328342</v>
      </c>
      <c r="G41" s="39" t="s">
        <v>370</v>
      </c>
      <c r="H41" s="68">
        <v>52811210</v>
      </c>
      <c r="I41" s="68">
        <v>168203.81</v>
      </c>
      <c r="J41" s="30">
        <f t="shared" si="1"/>
        <v>313.9715444019966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2400619.4</v>
      </c>
      <c r="E42" s="27">
        <f t="shared" si="0"/>
        <v>-0.18178073935439087</v>
      </c>
      <c r="F42" s="33">
        <f t="shared" si="2"/>
        <v>-6.1278720205556469E-3</v>
      </c>
      <c r="G42" s="39" t="s">
        <v>405</v>
      </c>
      <c r="H42" s="68">
        <v>48012388</v>
      </c>
      <c r="I42" s="68">
        <v>165903.07</v>
      </c>
      <c r="J42" s="30">
        <f t="shared" si="1"/>
        <v>289.40023834399204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2629481.2703703702</v>
      </c>
      <c r="B43" s="27">
        <f>A43/A40-1</f>
        <v>2.4117258506826333E-2</v>
      </c>
      <c r="C43" s="27">
        <f>A43/A31-1</f>
        <v>7.4548028964396718E-2</v>
      </c>
      <c r="D43" s="26">
        <f>H43/20</f>
        <v>2553868.2999999998</v>
      </c>
      <c r="E43" s="27">
        <f t="shared" si="0"/>
        <v>6.3837233007447924E-2</v>
      </c>
      <c r="F43" s="33">
        <f t="shared" si="2"/>
        <v>1.0337951189323125E-3</v>
      </c>
      <c r="G43" s="39" t="s">
        <v>429</v>
      </c>
      <c r="H43" s="68">
        <v>51077366</v>
      </c>
      <c r="I43" s="68">
        <v>175655.34</v>
      </c>
      <c r="J43" s="30">
        <f t="shared" si="1"/>
        <v>290.78174338451652</v>
      </c>
      <c r="K43" s="32">
        <f>H43+H42+H41</f>
        <v>151900964</v>
      </c>
      <c r="L43" s="27">
        <f>K43/K40-1</f>
        <v>-4.4266916070941131E-2</v>
      </c>
      <c r="M43" s="27">
        <f>K43/K31-1</f>
        <v>1.8395805619684236E-2</v>
      </c>
      <c r="N43" s="32">
        <f>AVERAGE(J41:J43)</f>
        <v>298.05117537683503</v>
      </c>
      <c r="O43" s="58">
        <f>N43/N40-1</f>
        <v>-9.360806278992817E-2</v>
      </c>
    </row>
    <row r="44" spans="1:16" ht="17.399999999999999">
      <c r="A44" s="31"/>
      <c r="B44" s="27"/>
      <c r="C44" s="27"/>
      <c r="D44" s="26">
        <f>H44/22</f>
        <v>2271436.3636363638</v>
      </c>
      <c r="E44" s="27">
        <f t="shared" si="0"/>
        <v>-0.11058985945502209</v>
      </c>
      <c r="F44" s="33">
        <f t="shared" si="2"/>
        <v>-0.11304520572987864</v>
      </c>
      <c r="G44" s="39" t="s">
        <v>461</v>
      </c>
      <c r="H44" s="68">
        <v>49971600</v>
      </c>
      <c r="I44" s="68">
        <v>165768.07</v>
      </c>
      <c r="J44" s="30">
        <f t="shared" si="1"/>
        <v>301.4549183084535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2739015.95</v>
      </c>
      <c r="E45" s="27">
        <f t="shared" si="0"/>
        <v>0.20585194190300093</v>
      </c>
      <c r="F45" s="33">
        <f t="shared" si="2"/>
        <v>8.7616562284901667E-2</v>
      </c>
      <c r="G45" s="39" t="s">
        <v>497</v>
      </c>
      <c r="H45" s="68">
        <v>54780319</v>
      </c>
      <c r="I45" s="68">
        <v>176178.92</v>
      </c>
      <c r="J45" s="30">
        <f t="shared" si="1"/>
        <v>310.93571807569259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2643872.7887559813</v>
      </c>
      <c r="B46" s="27">
        <f>A46/A43-1</f>
        <v>5.473139720665765E-3</v>
      </c>
      <c r="C46" s="27">
        <f>A46/A34-1</f>
        <v>1.4235618590547228E-2</v>
      </c>
      <c r="D46" s="26">
        <f>H46/19</f>
        <v>2921166.0526315789</v>
      </c>
      <c r="E46" s="27">
        <f t="shared" si="0"/>
        <v>6.6502023338556482E-2</v>
      </c>
      <c r="F46" s="33">
        <f t="shared" si="2"/>
        <v>6.5734669560385539E-2</v>
      </c>
      <c r="G46" s="39" t="s">
        <v>548</v>
      </c>
      <c r="H46" s="68">
        <v>55502155</v>
      </c>
      <c r="I46" s="68">
        <v>163122.42000000001</v>
      </c>
      <c r="J46" s="30">
        <f t="shared" si="1"/>
        <v>340.24847718664296</v>
      </c>
      <c r="K46" s="32">
        <f>H46+H45+H44</f>
        <v>160254074</v>
      </c>
      <c r="L46" s="27">
        <f>K46/K43-1</f>
        <v>5.4990500257786401E-2</v>
      </c>
      <c r="M46" s="27">
        <f>K46/K34-1</f>
        <v>9.5116891520832247E-3</v>
      </c>
      <c r="N46" s="32">
        <f>AVERAGE(J44:J46)</f>
        <v>317.54637119026302</v>
      </c>
      <c r="O46" s="58">
        <f>N46/N43-1</f>
        <v>6.5408887546843708E-2</v>
      </c>
    </row>
    <row r="47" spans="1:16" ht="17.399999999999999">
      <c r="A47" s="31"/>
      <c r="B47" s="27"/>
      <c r="C47" s="27"/>
      <c r="D47" s="26">
        <f>H47/19</f>
        <v>2995696.210526316</v>
      </c>
      <c r="E47" s="27">
        <f t="shared" si="0"/>
        <v>2.5513838156374424E-2</v>
      </c>
      <c r="F47" s="33">
        <f t="shared" si="2"/>
        <v>0.20941507266591275</v>
      </c>
      <c r="G47" s="39" t="s">
        <v>598</v>
      </c>
      <c r="H47" s="68">
        <v>56918228</v>
      </c>
      <c r="I47" s="68">
        <v>160432.97</v>
      </c>
      <c r="J47" s="30">
        <f t="shared" si="1"/>
        <v>354.77887120085103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3028743.55</v>
      </c>
      <c r="E48" s="27">
        <f t="shared" ref="E48" si="3">D48/D47-1</f>
        <v>1.1031605727430449E-2</v>
      </c>
      <c r="F48" s="33">
        <f t="shared" ref="F48" si="4">D48/D36-1</f>
        <v>8.7230978188685082E-2</v>
      </c>
      <c r="G48" s="39" t="s">
        <v>631</v>
      </c>
      <c r="H48" s="68">
        <v>60574871</v>
      </c>
      <c r="I48" s="68">
        <v>168664.04</v>
      </c>
      <c r="J48" s="30">
        <f t="shared" si="1"/>
        <v>359.14514439473879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2944735.3595693782</v>
      </c>
      <c r="B49" s="27">
        <f>A49/A46-1</f>
        <v>0.11379615997143389</v>
      </c>
      <c r="C49" s="27">
        <f>A49/A37-1</f>
        <v>2.509647491563749E-2</v>
      </c>
      <c r="D49" s="26">
        <f>H49/22</f>
        <v>2809766.3181818184</v>
      </c>
      <c r="E49" s="27">
        <f t="shared" ref="E49" si="5">D49/D48-1</f>
        <v>-7.2299693983064905E-2</v>
      </c>
      <c r="F49" s="33">
        <f t="shared" ref="F49" si="6">D49/D37-1</f>
        <v>-0.16256529524904995</v>
      </c>
      <c r="G49" s="39" t="s">
        <v>672</v>
      </c>
      <c r="H49" s="68">
        <v>61814859</v>
      </c>
      <c r="I49" s="68">
        <v>174813.21</v>
      </c>
      <c r="J49" s="30">
        <f t="shared" si="1"/>
        <v>353.6051937951371</v>
      </c>
      <c r="K49" s="32">
        <f>H49+H48+H47</f>
        <v>179307958</v>
      </c>
      <c r="L49" s="27">
        <f>K49/K46-1</f>
        <v>0.11889796948313469</v>
      </c>
      <c r="M49" s="27">
        <f>K49/K37-1</f>
        <v>1.9578460717061263E-2</v>
      </c>
      <c r="N49" s="32">
        <f>AVERAGE(J47:J49)</f>
        <v>355.84306979690899</v>
      </c>
      <c r="O49" s="58">
        <f>N49/N46-1</f>
        <v>0.12060190914195612</v>
      </c>
    </row>
    <row r="50" spans="1:15" s="37" customFormat="1" ht="17.399999999999999">
      <c r="A50" s="92"/>
      <c r="B50" s="130"/>
      <c r="C50" s="130"/>
      <c r="D50" s="93">
        <f>H50/18</f>
        <v>3485912.4444444445</v>
      </c>
      <c r="E50" s="130">
        <f t="shared" ref="E50" si="7">D50/D49-1</f>
        <v>0.24064140917603272</v>
      </c>
      <c r="F50" s="131">
        <f t="shared" ref="F50" si="8">D50/D38-1</f>
        <v>0.23631152493633789</v>
      </c>
      <c r="G50" s="132" t="s">
        <v>714</v>
      </c>
      <c r="H50" s="95">
        <v>62746424</v>
      </c>
      <c r="I50" s="95">
        <v>164944.1</v>
      </c>
      <c r="J50" s="133">
        <f t="shared" ref="J50" si="9">H50/I50</f>
        <v>380.41023595266518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3041184.95</v>
      </c>
      <c r="E51" s="130">
        <f t="shared" ref="E51" si="10">D51/D50-1</f>
        <v>-0.127578503916016</v>
      </c>
      <c r="F51" s="131">
        <f t="shared" ref="F51" si="11">D51/D39-1</f>
        <v>0.1453448984713972</v>
      </c>
      <c r="G51" s="132" t="s">
        <v>721</v>
      </c>
      <c r="H51" s="95">
        <v>60823699</v>
      </c>
      <c r="I51" s="95">
        <v>157980.82</v>
      </c>
      <c r="J51" s="133">
        <f t="shared" ref="J51" si="12">H51/I51</f>
        <v>385.00685716152122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3026064.6314814817</v>
      </c>
      <c r="B52" s="27">
        <f>A52/A49-1</f>
        <v>2.7618533410077584E-2</v>
      </c>
      <c r="C52" s="27">
        <f>A52/A40-1</f>
        <v>0.17857656921845066</v>
      </c>
      <c r="D52" s="93">
        <f>H52/22</f>
        <v>2551096.5</v>
      </c>
      <c r="E52" s="130">
        <f t="shared" ref="E52:E53" si="13">D52/D51-1</f>
        <v>-0.16115049168581486</v>
      </c>
      <c r="F52" s="131">
        <f t="shared" ref="F52:F53" si="14">D52/D40-1</f>
        <v>0.14511268954504075</v>
      </c>
      <c r="G52" s="132" t="s">
        <v>726</v>
      </c>
      <c r="H52" s="95">
        <v>56124123</v>
      </c>
      <c r="I52" s="95">
        <v>151861.17000000001</v>
      </c>
      <c r="J52" s="133">
        <f t="shared" ref="J52" si="15">H52/I52</f>
        <v>369.57520477420263</v>
      </c>
      <c r="K52" s="32">
        <f>H52+H51+H50</f>
        <v>179694246</v>
      </c>
      <c r="L52" s="27">
        <f>K52/K49-1</f>
        <v>2.1543271381183615E-3</v>
      </c>
      <c r="M52" s="27">
        <f>K52/K40-1</f>
        <v>0.13060333108805655</v>
      </c>
      <c r="N52" s="32">
        <f>AVERAGE(J50:J52)</f>
        <v>378.33076596279631</v>
      </c>
      <c r="O52" s="58">
        <f>N52/N49-1</f>
        <v>6.3195543413903765E-2</v>
      </c>
    </row>
    <row r="53" spans="1:15" s="37" customFormat="1" ht="17.399999999999999">
      <c r="A53" s="31"/>
      <c r="B53" s="27"/>
      <c r="C53" s="27"/>
      <c r="D53" s="93">
        <f>H53/21</f>
        <v>2758138.9523809524</v>
      </c>
      <c r="E53" s="130">
        <f t="shared" si="13"/>
        <v>8.1158220545930915E-2</v>
      </c>
      <c r="F53" s="131">
        <f t="shared" si="14"/>
        <v>-5.9924945047516553E-2</v>
      </c>
      <c r="G53" s="132" t="s">
        <v>729</v>
      </c>
      <c r="H53" s="95">
        <v>57920918</v>
      </c>
      <c r="I53" s="95">
        <v>182158.57</v>
      </c>
      <c r="J53" s="133">
        <f t="shared" ref="J53" si="16">H53/I53</f>
        <v>317.96976667087364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3064570.9411764704</v>
      </c>
      <c r="E54" s="130">
        <f t="shared" ref="E54" si="17">D54/D53-1</f>
        <v>0.1111009974791124</v>
      </c>
      <c r="F54" s="131">
        <f t="shared" ref="F54" si="18">D54/D42-1</f>
        <v>0.27657509606748598</v>
      </c>
      <c r="G54" s="132" t="s">
        <v>742</v>
      </c>
      <c r="H54" s="95">
        <v>52097706</v>
      </c>
      <c r="I54" s="95">
        <v>145415.29</v>
      </c>
      <c r="J54" s="133">
        <f t="shared" ref="J54" si="19">H54/I54</f>
        <v>358.26841867866852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2874443.8216619981</v>
      </c>
      <c r="B55" s="27">
        <f>A55/A52-1</f>
        <v>-5.0104947608225481E-2</v>
      </c>
      <c r="C55" s="27">
        <f>A55/A43-1</f>
        <v>9.3160028957773866E-2</v>
      </c>
      <c r="D55" s="93">
        <f>H55/21</f>
        <v>2800621.5714285714</v>
      </c>
      <c r="E55" s="130">
        <f t="shared" ref="E55" si="20">D55/D54-1</f>
        <v>-8.6129306455725363E-2</v>
      </c>
      <c r="F55" s="131">
        <f t="shared" ref="F55" si="21">D55/D43-1</f>
        <v>9.6619419031346077E-2</v>
      </c>
      <c r="G55" s="132" t="s">
        <v>749</v>
      </c>
      <c r="H55" s="95">
        <v>58813053</v>
      </c>
      <c r="I55" s="95">
        <v>193704.44</v>
      </c>
      <c r="J55" s="133">
        <f t="shared" ref="J55" si="22">H55/I55</f>
        <v>303.6226376638553</v>
      </c>
      <c r="K55" s="32">
        <f>H55+H54+H53</f>
        <v>168831677</v>
      </c>
      <c r="L55" s="27">
        <f>K55/K52-1</f>
        <v>-6.045028843049316E-2</v>
      </c>
      <c r="M55" s="27">
        <f>K55/K43-1</f>
        <v>0.111458891070632</v>
      </c>
      <c r="N55" s="32">
        <f>AVERAGE(J53:J55)</f>
        <v>326.62027433779917</v>
      </c>
      <c r="O55" s="58">
        <f>N55/N52-1</f>
        <v>-0.1366806410612722</v>
      </c>
    </row>
    <row r="56" spans="1:15" s="124" customFormat="1" ht="17.399999999999999">
      <c r="A56" s="94"/>
      <c r="B56" s="45"/>
      <c r="C56" s="45"/>
      <c r="D56" s="98">
        <f>H56/22</f>
        <v>2458043.9545454546</v>
      </c>
      <c r="E56" s="118">
        <f t="shared" ref="E56" si="23">D56/D55-1</f>
        <v>-0.12232199465219828</v>
      </c>
      <c r="F56" s="158">
        <f t="shared" ref="F56" si="24">D56/D44-1</f>
        <v>8.2154003473973169E-2</v>
      </c>
      <c r="G56" s="122" t="s">
        <v>752</v>
      </c>
      <c r="H56" s="96">
        <v>54076967</v>
      </c>
      <c r="I56" s="96">
        <v>164523.12</v>
      </c>
      <c r="J56" s="125">
        <f t="shared" ref="J56" si="25">H56/I56</f>
        <v>328.68916538903471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3395917.777777778</v>
      </c>
      <c r="E57" s="118">
        <f t="shared" ref="E57" si="26">D57/D56-1</f>
        <v>0.38155290978340406</v>
      </c>
      <c r="F57" s="158">
        <f t="shared" ref="F57" si="27">D57/D45-1</f>
        <v>0.23983132620230907</v>
      </c>
      <c r="G57" s="122" t="s">
        <v>756</v>
      </c>
      <c r="H57" s="96">
        <v>61126520</v>
      </c>
      <c r="I57" s="96">
        <v>177072.59</v>
      </c>
      <c r="J57" s="125">
        <f t="shared" ref="J57" si="28">H57/I57</f>
        <v>345.20599715630749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2926980.8661616165</v>
      </c>
      <c r="B58" s="27">
        <f>A58/A55-1</f>
        <v>1.8277290411347069E-2</v>
      </c>
      <c r="C58" s="27">
        <f>A58/A46-1</f>
        <v>0.10708082423997634</v>
      </c>
      <c r="K58" s="32">
        <f>H58+H57+H56</f>
        <v>115203487</v>
      </c>
      <c r="L58" s="27">
        <f>K58/K55-1</f>
        <v>-0.3176429385345737</v>
      </c>
      <c r="M58" s="27">
        <f>K58/K46-1</f>
        <v>-0.28111976111134618</v>
      </c>
      <c r="N58" s="32">
        <f>AVERAGE(J56:J58)</f>
        <v>336.94758127267107</v>
      </c>
      <c r="O58" s="58">
        <f>N58/N55-1</f>
        <v>3.16186953054578E-2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52">
    <tabColor rgb="FFFF0000"/>
  </sheetPr>
  <dimension ref="A1:P58"/>
  <sheetViews>
    <sheetView zoomScaleNormal="100" zoomScaleSheetLayoutView="100" workbookViewId="0">
      <selection activeCell="A59" sqref="A59:XFD335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3.19921875" style="18" bestFit="1" customWidth="1"/>
    <col min="12" max="12" width="5.09765625" style="18" bestFit="1" customWidth="1"/>
    <col min="13" max="13" width="5.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삼성전자</v>
      </c>
      <c r="G1" s="19"/>
      <c r="H1" s="19"/>
      <c r="I1" s="19"/>
      <c r="J1" s="20"/>
      <c r="P1" s="18" t="s">
        <v>308</v>
      </c>
    </row>
    <row r="2" spans="1:16" ht="15" customHeight="1">
      <c r="G2" s="21"/>
      <c r="H2" s="21"/>
      <c r="I2" s="21"/>
      <c r="J2" s="22"/>
      <c r="P2" s="34" t="s">
        <v>127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66401097.100000001</v>
      </c>
      <c r="E5" s="27"/>
      <c r="F5" s="26"/>
      <c r="G5" s="28" t="s">
        <v>7</v>
      </c>
      <c r="H5" s="29">
        <f>'삼성전자(용인)'!H5+'삼성전자(평택)'!H5+'삼성전자(화성)'!H5</f>
        <v>1328021942</v>
      </c>
      <c r="I5" s="29">
        <f>'삼성전자(용인)'!I5+'삼성전자(평택)'!I5+'삼성전자(화성)'!I5</f>
        <v>33529.420000000006</v>
      </c>
      <c r="J5" s="30">
        <f>H5/I5</f>
        <v>39607.662226188222</v>
      </c>
    </row>
    <row r="6" spans="1:16" ht="15" hidden="1" customHeight="1">
      <c r="D6" s="26">
        <f>H6/18</f>
        <v>71673539.944444448</v>
      </c>
      <c r="E6" s="27">
        <f t="shared" ref="E6:E39" si="0">D6/D5-1</f>
        <v>7.9402947763109299E-2</v>
      </c>
      <c r="F6" s="26"/>
      <c r="G6" s="28" t="s">
        <v>3</v>
      </c>
      <c r="H6" s="29">
        <f>'삼성전자(용인)'!H6+'삼성전자(평택)'!H6+'삼성전자(화성)'!H6</f>
        <v>1290123719</v>
      </c>
      <c r="I6" s="29">
        <f>'삼성전자(용인)'!I6+'삼성전자(평택)'!I6+'삼성전자(화성)'!I6</f>
        <v>28772.84</v>
      </c>
      <c r="J6" s="30">
        <f t="shared" ref="J6:J49" si="1">H6/I6</f>
        <v>44838.247423611989</v>
      </c>
    </row>
    <row r="7" spans="1:16" ht="15" hidden="1" customHeight="1">
      <c r="A7" s="31">
        <f>AVERAGE(D5:D7)</f>
        <v>69419113.393602684</v>
      </c>
      <c r="B7" s="31"/>
      <c r="C7" s="31"/>
      <c r="D7" s="26">
        <f>H7/22</f>
        <v>70182703.13636364</v>
      </c>
      <c r="E7" s="27">
        <f t="shared" si="0"/>
        <v>-2.0800379180885731E-2</v>
      </c>
      <c r="F7" s="26"/>
      <c r="G7" s="28" t="s">
        <v>6</v>
      </c>
      <c r="H7" s="29">
        <f>'삼성전자(용인)'!H7+'삼성전자(평택)'!H7+'삼성전자(화성)'!H7</f>
        <v>1544019469</v>
      </c>
      <c r="I7" s="29">
        <f>'삼성전자(용인)'!I7+'삼성전자(평택)'!I7+'삼성전자(화성)'!I7</f>
        <v>34601.589999999997</v>
      </c>
      <c r="J7" s="30">
        <f t="shared" si="1"/>
        <v>44622.789559670528</v>
      </c>
      <c r="K7" s="32">
        <f>H7+H6+H5</f>
        <v>4162165130</v>
      </c>
      <c r="L7" s="32"/>
      <c r="M7" s="32"/>
      <c r="N7" s="32">
        <f>AVERAGE(J5:J7)</f>
        <v>43022.899736490246</v>
      </c>
      <c r="O7" s="35"/>
    </row>
    <row r="8" spans="1:16" ht="15" hidden="1" customHeight="1">
      <c r="D8" s="26">
        <f>H8/21</f>
        <v>67367693.09523809</v>
      </c>
      <c r="E8" s="27">
        <f t="shared" si="0"/>
        <v>-4.0109740937963601E-2</v>
      </c>
      <c r="F8" s="26"/>
      <c r="G8" s="28" t="s">
        <v>2</v>
      </c>
      <c r="H8" s="29">
        <f>'삼성전자(용인)'!H8+'삼성전자(평택)'!H8+'삼성전자(화성)'!H8</f>
        <v>1414721555</v>
      </c>
      <c r="I8" s="29">
        <f>'삼성전자(용인)'!I8+'삼성전자(평택)'!I8+'삼성전자(화성)'!I8</f>
        <v>31735.749999999996</v>
      </c>
      <c r="J8" s="30">
        <f t="shared" si="1"/>
        <v>44578.166736251711</v>
      </c>
    </row>
    <row r="9" spans="1:16" ht="15" hidden="1" customHeight="1">
      <c r="D9" s="26">
        <f>H9/21</f>
        <v>76153315.952380955</v>
      </c>
      <c r="E9" s="27">
        <f t="shared" si="0"/>
        <v>0.1304129984787008</v>
      </c>
      <c r="F9" s="26"/>
      <c r="G9" s="28" t="s">
        <v>5</v>
      </c>
      <c r="H9" s="29">
        <f>'삼성전자(용인)'!H9+'삼성전자(평택)'!H9+'삼성전자(화성)'!H9</f>
        <v>1599219635</v>
      </c>
      <c r="I9" s="29">
        <f>'삼성전자(용인)'!I9+'삼성전자(평택)'!I9+'삼성전자(화성)'!I9</f>
        <v>34648.050000000003</v>
      </c>
      <c r="J9" s="30">
        <f t="shared" si="1"/>
        <v>46156.122350319856</v>
      </c>
    </row>
    <row r="10" spans="1:16" ht="15" hidden="1" customHeight="1">
      <c r="A10" s="31">
        <f>AVERAGE(D8:D10)</f>
        <v>71842458.841269836</v>
      </c>
      <c r="B10" s="27">
        <f>A10/A7-1</f>
        <v>3.4908908068688627E-2</v>
      </c>
      <c r="C10" s="27"/>
      <c r="D10" s="26">
        <f>H10/21</f>
        <v>72006367.476190478</v>
      </c>
      <c r="E10" s="27">
        <f t="shared" si="0"/>
        <v>-5.4455258110934879E-2</v>
      </c>
      <c r="F10" s="26"/>
      <c r="G10" s="28" t="s">
        <v>0</v>
      </c>
      <c r="H10" s="29">
        <f>'삼성전자(용인)'!H10+'삼성전자(평택)'!H10+'삼성전자(화성)'!H10</f>
        <v>1512133717</v>
      </c>
      <c r="I10" s="29">
        <f>'삼성전자(용인)'!I10+'삼성전자(평택)'!I10+'삼성전자(화성)'!I10</f>
        <v>36215.57</v>
      </c>
      <c r="J10" s="30">
        <f t="shared" si="1"/>
        <v>41753.690940112225</v>
      </c>
      <c r="K10" s="32">
        <f>H10+H9+H8</f>
        <v>4526074907</v>
      </c>
      <c r="L10" s="27">
        <f>K10/K7-1</f>
        <v>8.7432806155867349E-2</v>
      </c>
      <c r="M10" s="32"/>
      <c r="N10" s="32">
        <f>AVERAGE(J8:J10)</f>
        <v>44162.6600088946</v>
      </c>
      <c r="O10" s="58">
        <f>N10/N7-1</f>
        <v>2.6491944508278964E-2</v>
      </c>
    </row>
    <row r="11" spans="1:16" ht="15" hidden="1" customHeight="1">
      <c r="D11" s="26">
        <f>H11/21</f>
        <v>71358333.571428567</v>
      </c>
      <c r="E11" s="27">
        <f t="shared" si="0"/>
        <v>-8.9996749936898102E-3</v>
      </c>
      <c r="F11" s="26"/>
      <c r="G11" s="28" t="s">
        <v>10</v>
      </c>
      <c r="H11" s="29">
        <f>'삼성전자(용인)'!H11+'삼성전자(평택)'!H11+'삼성전자(화성)'!H11</f>
        <v>1498525005</v>
      </c>
      <c r="I11" s="29">
        <f>'삼성전자(용인)'!I11+'삼성전자(평택)'!I11+'삼성전자(화성)'!I11</f>
        <v>38095.659999999996</v>
      </c>
      <c r="J11" s="30">
        <f t="shared" si="1"/>
        <v>39335.845736758471</v>
      </c>
    </row>
    <row r="12" spans="1:16" ht="15" hidden="1" customHeight="1">
      <c r="D12" s="26">
        <f>H12/22</f>
        <v>50584581.954545453</v>
      </c>
      <c r="E12" s="27">
        <f t="shared" si="0"/>
        <v>-0.29111878847463435</v>
      </c>
      <c r="F12" s="26"/>
      <c r="G12" s="28" t="s">
        <v>4</v>
      </c>
      <c r="H12" s="29">
        <f>'삼성전자(용인)'!H12+'삼성전자(평택)'!H12+'삼성전자(화성)'!H12</f>
        <v>1112860803</v>
      </c>
      <c r="I12" s="29">
        <f>'삼성전자(용인)'!I12+'삼성전자(평택)'!I12+'삼성전자(화성)'!I12</f>
        <v>28350.82</v>
      </c>
      <c r="J12" s="30">
        <f t="shared" si="1"/>
        <v>39253.213945840012</v>
      </c>
    </row>
    <row r="13" spans="1:16" ht="15" hidden="1" customHeight="1">
      <c r="A13" s="31">
        <f>AVERAGE(D11:D13)</f>
        <v>57498781.241991341</v>
      </c>
      <c r="B13" s="27">
        <f>A13/A10-1</f>
        <v>-0.19965460301087001</v>
      </c>
      <c r="C13" s="27"/>
      <c r="D13" s="26">
        <f>H13/20</f>
        <v>50553428.200000003</v>
      </c>
      <c r="E13" s="27">
        <f t="shared" si="0"/>
        <v>-6.1587450843114677E-4</v>
      </c>
      <c r="F13" s="26"/>
      <c r="G13" s="28" t="s">
        <v>8</v>
      </c>
      <c r="H13" s="29">
        <f>'삼성전자(용인)'!H13+'삼성전자(평택)'!H13+'삼성전자(화성)'!H13</f>
        <v>1011068564</v>
      </c>
      <c r="I13" s="29">
        <f>'삼성전자(용인)'!I13+'삼성전자(평택)'!I13+'삼성전자(화성)'!I13</f>
        <v>29277.84</v>
      </c>
      <c r="J13" s="30">
        <f t="shared" si="1"/>
        <v>34533.577750271194</v>
      </c>
      <c r="K13" s="32">
        <f>H13+H12+H11</f>
        <v>3622454372</v>
      </c>
      <c r="L13" s="27">
        <f>K13/K10-1</f>
        <v>-0.19964771983832308</v>
      </c>
      <c r="M13" s="32"/>
      <c r="N13" s="32">
        <f>AVERAGE(J11:J13)</f>
        <v>37707.545810956559</v>
      </c>
      <c r="O13" s="58">
        <f>N13/N10-1</f>
        <v>-0.14616678879030265</v>
      </c>
    </row>
    <row r="14" spans="1:16" ht="15" hidden="1" customHeight="1">
      <c r="D14" s="26">
        <f>H14/20</f>
        <v>35747857.950000003</v>
      </c>
      <c r="E14" s="27">
        <f t="shared" si="0"/>
        <v>-0.29286975734713871</v>
      </c>
      <c r="F14" s="26"/>
      <c r="G14" s="28" t="s">
        <v>11</v>
      </c>
      <c r="H14" s="29">
        <f>'삼성전자(용인)'!H14+'삼성전자(평택)'!H14+'삼성전자(화성)'!H14</f>
        <v>714957159</v>
      </c>
      <c r="I14" s="29">
        <f>'삼성전자(용인)'!I14+'삼성전자(평택)'!I14+'삼성전자(화성)'!I14</f>
        <v>25131.95</v>
      </c>
      <c r="J14" s="30">
        <f t="shared" si="1"/>
        <v>28448.137092426176</v>
      </c>
    </row>
    <row r="15" spans="1:16" ht="15" hidden="1" customHeight="1">
      <c r="A15" s="31"/>
      <c r="B15" s="31"/>
      <c r="C15" s="31"/>
      <c r="D15" s="26">
        <f>H15/22</f>
        <v>30822644.636363637</v>
      </c>
      <c r="E15" s="27">
        <f t="shared" si="0"/>
        <v>-0.13777645979586217</v>
      </c>
      <c r="F15" s="26"/>
      <c r="G15" s="28" t="s">
        <v>9</v>
      </c>
      <c r="H15" s="29">
        <f>'삼성전자(용인)'!H15+'삼성전자(평택)'!H15+'삼성전자(화성)'!H15</f>
        <v>678098182</v>
      </c>
      <c r="I15" s="29">
        <f>'삼성전자(용인)'!I15+'삼성전자(평택)'!I15+'삼성전자(화성)'!I15</f>
        <v>25916.780000000002</v>
      </c>
      <c r="J15" s="30">
        <f t="shared" si="1"/>
        <v>26164.445660301932</v>
      </c>
    </row>
    <row r="16" spans="1:16" ht="15" hidden="1" customHeight="1">
      <c r="A16" s="31">
        <f>AVERAGE(D14:D16)</f>
        <v>32599070.104545455</v>
      </c>
      <c r="B16" s="27">
        <f>A16/A13-1</f>
        <v>-0.4330476333516029</v>
      </c>
      <c r="C16" s="27"/>
      <c r="D16" s="26">
        <f>H16/22</f>
        <v>31226707.727272727</v>
      </c>
      <c r="E16" s="27">
        <f t="shared" si="0"/>
        <v>1.3109293367785435E-2</v>
      </c>
      <c r="F16" s="26"/>
      <c r="G16" s="28" t="s">
        <v>13</v>
      </c>
      <c r="H16" s="29">
        <f>'삼성전자(용인)'!H16+'삼성전자(평택)'!H16+'삼성전자(화성)'!H16</f>
        <v>686987570</v>
      </c>
      <c r="I16" s="29">
        <f>'삼성전자(용인)'!I16+'삼성전자(평택)'!I16+'삼성전자(화성)'!I16</f>
        <v>32275.78</v>
      </c>
      <c r="J16" s="30">
        <f t="shared" si="1"/>
        <v>21284.925414660778</v>
      </c>
      <c r="K16" s="32">
        <f>H16+H15+H14</f>
        <v>2080042911</v>
      </c>
      <c r="L16" s="27">
        <f>K16/K13-1</f>
        <v>-0.42579182581902786</v>
      </c>
      <c r="M16" s="32"/>
      <c r="N16" s="32">
        <f>AVERAGE(J14:J16)</f>
        <v>25299.169389129627</v>
      </c>
      <c r="O16" s="58">
        <f>N16/N13-1</f>
        <v>-0.32906878861953059</v>
      </c>
    </row>
    <row r="17" spans="1:15" ht="15" hidden="1" customHeight="1">
      <c r="D17" s="26">
        <f>H17/20</f>
        <v>15603305.949999999</v>
      </c>
      <c r="E17" s="27">
        <f t="shared" si="0"/>
        <v>-0.50032177307079961</v>
      </c>
      <c r="F17" s="33">
        <f t="shared" ref="F17:F39" si="2">D17/D5-1</f>
        <v>-0.76501433513212236</v>
      </c>
      <c r="G17" s="39" t="s">
        <v>162</v>
      </c>
      <c r="H17" s="29">
        <f>'삼성전자(용인)'!H17+'삼성전자(평택)'!H17+'삼성전자(화성)'!H17</f>
        <v>312066119</v>
      </c>
      <c r="I17" s="29">
        <f>'삼성전자(용인)'!I17+'삼성전자(평택)'!I17+'삼성전자(화성)'!I17</f>
        <v>17881.150000000001</v>
      </c>
      <c r="J17" s="30">
        <f t="shared" si="1"/>
        <v>17452.239872715119</v>
      </c>
    </row>
    <row r="18" spans="1:15" hidden="1">
      <c r="D18" s="26">
        <f>H18/20</f>
        <v>22228623.800000001</v>
      </c>
      <c r="E18" s="27">
        <f t="shared" si="0"/>
        <v>0.42460987890838608</v>
      </c>
      <c r="F18" s="33">
        <f t="shared" si="2"/>
        <v>-0.68986290035025699</v>
      </c>
      <c r="G18" s="39" t="s">
        <v>163</v>
      </c>
      <c r="H18" s="29">
        <f>'삼성전자(용인)'!H18+'삼성전자(평택)'!H18+'삼성전자(화성)'!H18</f>
        <v>444572476</v>
      </c>
      <c r="I18" s="29">
        <f>'삼성전자(용인)'!I18+'삼성전자(평택)'!I18+'삼성전자(화성)'!I18</f>
        <v>24860.100000000002</v>
      </c>
      <c r="J18" s="30">
        <f t="shared" si="1"/>
        <v>17882.972152163504</v>
      </c>
    </row>
    <row r="19" spans="1:15" ht="17.399999999999999" hidden="1">
      <c r="A19" s="31">
        <f>AVERAGE(D17:D19)</f>
        <v>20077208.02272727</v>
      </c>
      <c r="B19" s="27">
        <f>A19/A16-1</f>
        <v>-0.38411715554034154</v>
      </c>
      <c r="C19" s="27">
        <f>A19/A7-1</f>
        <v>-0.71078270751038597</v>
      </c>
      <c r="D19" s="26">
        <f>H19/22</f>
        <v>22399694.318181816</v>
      </c>
      <c r="E19" s="27">
        <f t="shared" si="0"/>
        <v>7.695956336343901E-3</v>
      </c>
      <c r="F19" s="33">
        <f t="shared" si="2"/>
        <v>-0.6808373955807937</v>
      </c>
      <c r="G19" s="39" t="s">
        <v>158</v>
      </c>
      <c r="H19" s="29">
        <f>'삼성전자(용인)'!H19+'삼성전자(평택)'!H19+'삼성전자(화성)'!H19</f>
        <v>492793275</v>
      </c>
      <c r="I19" s="29">
        <f>'삼성전자(용인)'!I19+'삼성전자(평택)'!I19+'삼성전자(화성)'!I19</f>
        <v>28916.79</v>
      </c>
      <c r="J19" s="30">
        <f t="shared" si="1"/>
        <v>17041.769677754688</v>
      </c>
      <c r="K19" s="32">
        <f>H19+H18+H17</f>
        <v>1249431870</v>
      </c>
      <c r="L19" s="27">
        <f>K19/K16-1</f>
        <v>-0.39932399308083311</v>
      </c>
      <c r="M19" s="27">
        <f>K19/K7-1</f>
        <v>-0.69981203749116982</v>
      </c>
      <c r="N19" s="32">
        <f>AVERAGE(J17:J19)</f>
        <v>17458.993900877769</v>
      </c>
      <c r="O19" s="58">
        <f>N19/N16-1</f>
        <v>-0.30989853333369</v>
      </c>
    </row>
    <row r="20" spans="1:15" hidden="1">
      <c r="D20" s="26">
        <f>H20/20</f>
        <v>20586356.899999999</v>
      </c>
      <c r="E20" s="27">
        <f t="shared" si="0"/>
        <v>-8.0953668046707783E-2</v>
      </c>
      <c r="F20" s="33">
        <f t="shared" si="2"/>
        <v>-0.69441796276299761</v>
      </c>
      <c r="G20" s="39" t="s">
        <v>154</v>
      </c>
      <c r="H20" s="29">
        <f>'삼성전자(용인)'!H20+'삼성전자(평택)'!H20+'삼성전자(화성)'!H20</f>
        <v>411727138</v>
      </c>
      <c r="I20" s="29">
        <f>'삼성전자(용인)'!I20+'삼성전자(평택)'!I20+'삼성전자(화성)'!I20</f>
        <v>26624.13</v>
      </c>
      <c r="J20" s="30">
        <f t="shared" si="1"/>
        <v>15464.435382489493</v>
      </c>
    </row>
    <row r="21" spans="1:15" hidden="1">
      <c r="D21" s="26">
        <f>H21/21</f>
        <v>22872785.619047619</v>
      </c>
      <c r="E21" s="27">
        <f t="shared" si="0"/>
        <v>0.11106524239107207</v>
      </c>
      <c r="F21" s="33">
        <f t="shared" si="2"/>
        <v>-0.69964819872912587</v>
      </c>
      <c r="G21" s="39" t="s">
        <v>155</v>
      </c>
      <c r="H21" s="29">
        <f>'삼성전자(용인)'!H21+'삼성전자(평택)'!H21+'삼성전자(화성)'!H21</f>
        <v>480328498</v>
      </c>
      <c r="I21" s="29">
        <f>'삼성전자(용인)'!I21+'삼성전자(평택)'!I21+'삼성전자(화성)'!I21</f>
        <v>34334.869999999995</v>
      </c>
      <c r="J21" s="30">
        <f t="shared" si="1"/>
        <v>13989.524294106839</v>
      </c>
    </row>
    <row r="22" spans="1:15" ht="17.399999999999999" hidden="1">
      <c r="A22" s="31">
        <f>AVERAGE(D20:D22)</f>
        <v>20538783.966666665</v>
      </c>
      <c r="B22" s="27">
        <f>A22/A19-1</f>
        <v>2.299004639573865E-2</v>
      </c>
      <c r="C22" s="27">
        <f>A22/A10-1</f>
        <v>-0.71411357158521727</v>
      </c>
      <c r="D22" s="26">
        <f>H22/21</f>
        <v>18157209.380952381</v>
      </c>
      <c r="E22" s="27">
        <f t="shared" si="0"/>
        <v>-0.20616536685274922</v>
      </c>
      <c r="F22" s="33">
        <f t="shared" si="2"/>
        <v>-0.74783883679514562</v>
      </c>
      <c r="G22" s="39" t="s">
        <v>156</v>
      </c>
      <c r="H22" s="29">
        <f>'삼성전자(용인)'!H22+'삼성전자(평택)'!H22+'삼성전자(화성)'!H22</f>
        <v>381301397</v>
      </c>
      <c r="I22" s="29">
        <f>'삼성전자(용인)'!I22+'삼성전자(평택)'!I22+'삼성전자(화성)'!I22</f>
        <v>27440.45</v>
      </c>
      <c r="J22" s="30">
        <f t="shared" si="1"/>
        <v>13895.595626165023</v>
      </c>
      <c r="K22" s="32">
        <f>H22+H21+H20</f>
        <v>1273357033</v>
      </c>
      <c r="L22" s="27">
        <f>K22/K19-1</f>
        <v>1.9148833621476236E-2</v>
      </c>
      <c r="M22" s="27">
        <f>K22/K10-1</f>
        <v>-0.71866196225991885</v>
      </c>
      <c r="N22" s="32">
        <f>AVERAGE(J20:J22)</f>
        <v>14449.851767587119</v>
      </c>
      <c r="O22" s="58">
        <f>N22/N19-1</f>
        <v>-0.17235484188692929</v>
      </c>
    </row>
    <row r="23" spans="1:15" hidden="1">
      <c r="A23" s="31"/>
      <c r="B23" s="27"/>
      <c r="C23" s="27"/>
      <c r="D23" s="26">
        <f>H23/21</f>
        <v>25870763.904761903</v>
      </c>
      <c r="E23" s="27">
        <f t="shared" si="0"/>
        <v>0.42482048656118598</v>
      </c>
      <c r="F23" s="33">
        <f t="shared" si="2"/>
        <v>-0.63745280179692432</v>
      </c>
      <c r="G23" s="39" t="s">
        <v>168</v>
      </c>
      <c r="H23" s="29">
        <f>'삼성전자(용인)'!H23+'삼성전자(평택)'!H23+'삼성전자(화성)'!H23</f>
        <v>543286042</v>
      </c>
      <c r="I23" s="29">
        <f>'삼성전자(용인)'!I23+'삼성전자(평택)'!I23+'삼성전자(화성)'!I23</f>
        <v>30483.23</v>
      </c>
      <c r="J23" s="30">
        <f t="shared" si="1"/>
        <v>17822.456544139186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25265759.5</v>
      </c>
      <c r="E24" s="27">
        <f t="shared" si="0"/>
        <v>-2.338564129722287E-2</v>
      </c>
      <c r="F24" s="33">
        <f t="shared" si="2"/>
        <v>-0.50052449731217641</v>
      </c>
      <c r="G24" s="39" t="s">
        <v>176</v>
      </c>
      <c r="H24" s="29">
        <f>'삼성전자(용인)'!H24+'삼성전자(평택)'!H24+'삼성전자(화성)'!H24</f>
        <v>555846709</v>
      </c>
      <c r="I24" s="29">
        <f>'삼성전자(용인)'!I24+'삼성전자(평택)'!I24+'삼성전자(화성)'!I24</f>
        <v>29216.2</v>
      </c>
      <c r="J24" s="30">
        <f t="shared" si="1"/>
        <v>19025.291071391897</v>
      </c>
      <c r="K24" s="32"/>
      <c r="L24" s="27"/>
      <c r="M24" s="27"/>
      <c r="N24" s="27"/>
    </row>
    <row r="25" spans="1:15" ht="17.399999999999999" hidden="1">
      <c r="A25" s="31">
        <f>AVERAGE(D23:D25)</f>
        <v>24489727.415622387</v>
      </c>
      <c r="B25" s="27">
        <f>A25/A22-1</f>
        <v>0.19236501320467125</v>
      </c>
      <c r="C25" s="27">
        <f>A25/A13-1</f>
        <v>-0.57408266946469566</v>
      </c>
      <c r="D25" s="26">
        <f>H25/19</f>
        <v>22332658.842105262</v>
      </c>
      <c r="E25" s="27">
        <f t="shared" si="0"/>
        <v>-0.11608994607483447</v>
      </c>
      <c r="F25" s="33">
        <f t="shared" si="2"/>
        <v>-0.5582365106130377</v>
      </c>
      <c r="G25" s="39" t="s">
        <v>190</v>
      </c>
      <c r="H25" s="29">
        <f>'삼성전자(용인)'!H25+'삼성전자(평택)'!H25+'삼성전자(화성)'!H25</f>
        <v>424320518</v>
      </c>
      <c r="I25" s="29">
        <f>'삼성전자(용인)'!I25+'삼성전자(평택)'!I25+'삼성전자(화성)'!I25</f>
        <v>31236.269999999997</v>
      </c>
      <c r="J25" s="30">
        <f t="shared" si="1"/>
        <v>13584.22494107011</v>
      </c>
      <c r="K25" s="32">
        <f>H25+H24+H23</f>
        <v>1523453269</v>
      </c>
      <c r="L25" s="27">
        <f>K25/K22-1</f>
        <v>0.19640700095775898</v>
      </c>
      <c r="M25" s="27">
        <f>K25/K13-1</f>
        <v>-0.579441695449463</v>
      </c>
      <c r="N25" s="32">
        <f>AVERAGE(J23:J25)</f>
        <v>16810.657518867065</v>
      </c>
      <c r="O25" s="58">
        <f>N25/N22-1</f>
        <v>0.16337923663518383</v>
      </c>
    </row>
    <row r="26" spans="1:15" ht="17.399999999999999" hidden="1">
      <c r="A26" s="31"/>
      <c r="B26" s="27"/>
      <c r="C26" s="27"/>
      <c r="D26" s="26">
        <f>H26/19</f>
        <v>25477745.315789472</v>
      </c>
      <c r="E26" s="27">
        <f t="shared" si="0"/>
        <v>0.14082902066970049</v>
      </c>
      <c r="F26" s="33">
        <f t="shared" si="2"/>
        <v>-0.28729309175881768</v>
      </c>
      <c r="G26" s="39" t="s">
        <v>202</v>
      </c>
      <c r="H26" s="29">
        <f>'삼성전자(용인)'!H26+'삼성전자(평택)'!H26+'삼성전자(화성)'!H26</f>
        <v>484077161</v>
      </c>
      <c r="I26" s="29">
        <f>'삼성전자(용인)'!I26+'삼성전자(평택)'!I26+'삼성전자(화성)'!I26</f>
        <v>32694.92</v>
      </c>
      <c r="J26" s="30">
        <f t="shared" si="1"/>
        <v>14805.883024029421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24875783.59090909</v>
      </c>
      <c r="E27" s="27">
        <f t="shared" si="0"/>
        <v>-2.3626962174997712E-2</v>
      </c>
      <c r="F27" s="33">
        <f t="shared" si="2"/>
        <v>-0.19293805303256217</v>
      </c>
      <c r="G27" s="39" t="s">
        <v>203</v>
      </c>
      <c r="H27" s="29">
        <f>'삼성전자(용인)'!H27+'삼성전자(평택)'!H27+'삼성전자(화성)'!H27</f>
        <v>547267239</v>
      </c>
      <c r="I27" s="29">
        <f>'삼성전자(용인)'!I27+'삼성전자(평택)'!I27+'삼성전자(화성)'!I27</f>
        <v>31581.68</v>
      </c>
      <c r="J27" s="30">
        <f t="shared" si="1"/>
        <v>17328.629730907287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26431854.916267943</v>
      </c>
      <c r="B28" s="27">
        <f>A28/A25-1</f>
        <v>7.9303761437811815E-2</v>
      </c>
      <c r="C28" s="27">
        <f>A28/A16-1</f>
        <v>-0.18918377636230754</v>
      </c>
      <c r="D28" s="26">
        <f>H28/19</f>
        <v>28942035.842105262</v>
      </c>
      <c r="E28" s="27">
        <f t="shared" si="0"/>
        <v>0.16346227793532475</v>
      </c>
      <c r="F28" s="33">
        <f t="shared" si="2"/>
        <v>-7.316403333714494E-2</v>
      </c>
      <c r="G28" s="39" t="s">
        <v>208</v>
      </c>
      <c r="H28" s="29">
        <f>'삼성전자(용인)'!H28+'삼성전자(평택)'!H28+'삼성전자(화성)'!H28</f>
        <v>549898681</v>
      </c>
      <c r="I28" s="29">
        <f>'삼성전자(용인)'!I28+'삼성전자(평택)'!I28+'삼성전자(화성)'!I28</f>
        <v>28767.91</v>
      </c>
      <c r="J28" s="30">
        <f t="shared" si="1"/>
        <v>19115.002827803619</v>
      </c>
      <c r="K28" s="32">
        <f>H28+H27+H26</f>
        <v>1581243081</v>
      </c>
      <c r="L28" s="27">
        <f>K28/K25-1</f>
        <v>3.7933432666387823E-2</v>
      </c>
      <c r="M28" s="27">
        <f>K28/K16-1</f>
        <v>-0.23980266337880374</v>
      </c>
      <c r="N28" s="32">
        <f>AVERAGE(J26:J28)</f>
        <v>17083.171860913444</v>
      </c>
      <c r="O28" s="58">
        <f>N28/N25-1</f>
        <v>1.6210808038919833E-2</v>
      </c>
    </row>
    <row r="29" spans="1:15" hidden="1">
      <c r="D29" s="26">
        <f>H29/22</f>
        <v>31182005</v>
      </c>
      <c r="E29" s="27">
        <f t="shared" si="0"/>
        <v>7.7395010154607036E-2</v>
      </c>
      <c r="F29" s="33">
        <f t="shared" si="2"/>
        <v>0.99842296881963022</v>
      </c>
      <c r="G29" s="39" t="s">
        <v>215</v>
      </c>
      <c r="H29" s="29">
        <f>'삼성전자(용인)'!H29+'삼성전자(평택)'!H29+'삼성전자(화성)'!H29</f>
        <v>686004110</v>
      </c>
      <c r="I29" s="29">
        <f>'삼성전자(용인)'!I29+'삼성전자(평택)'!I29+'삼성전자(화성)'!I29</f>
        <v>32454.71</v>
      </c>
      <c r="J29" s="30">
        <f t="shared" si="1"/>
        <v>21137.274374043089</v>
      </c>
    </row>
    <row r="30" spans="1:15" hidden="1">
      <c r="D30" s="26">
        <f>H30/19</f>
        <v>44483821.052631579</v>
      </c>
      <c r="E30" s="27">
        <f t="shared" si="0"/>
        <v>0.42658629721313868</v>
      </c>
      <c r="F30" s="33">
        <f t="shared" si="2"/>
        <v>1.0011954609907781</v>
      </c>
      <c r="G30" s="39" t="s">
        <v>210</v>
      </c>
      <c r="H30" s="29">
        <f>'삼성전자(용인)'!H30+'삼성전자(평택)'!H30+'삼성전자(화성)'!H30</f>
        <v>845192600</v>
      </c>
      <c r="I30" s="29">
        <f>'삼성전자(용인)'!I30+'삼성전자(평택)'!I30+'삼성전자(화성)'!I30</f>
        <v>34074.31</v>
      </c>
      <c r="J30" s="30">
        <f t="shared" si="1"/>
        <v>24804.393691317597</v>
      </c>
    </row>
    <row r="31" spans="1:15" ht="17.399999999999999" hidden="1">
      <c r="A31" s="31">
        <f>AVERAGE(D29:D31)</f>
        <v>39850080.4008772</v>
      </c>
      <c r="B31" s="27">
        <f>A31/A28-1</f>
        <v>0.50765356904069492</v>
      </c>
      <c r="C31" s="27">
        <f>A31/A19-1</f>
        <v>0.98484173475550807</v>
      </c>
      <c r="D31" s="26">
        <f>H31/20</f>
        <v>43884415.149999999</v>
      </c>
      <c r="E31" s="27">
        <f t="shared" si="0"/>
        <v>-1.3474694584405977E-2</v>
      </c>
      <c r="F31" s="33">
        <f t="shared" si="2"/>
        <v>0.95915241193175782</v>
      </c>
      <c r="G31" s="39" t="s">
        <v>211</v>
      </c>
      <c r="H31" s="29">
        <f>'삼성전자(용인)'!H31+'삼성전자(평택)'!H31+'삼성전자(화성)'!H31</f>
        <v>877688303</v>
      </c>
      <c r="I31" s="29">
        <f>'삼성전자(용인)'!I31+'삼성전자(평택)'!I31+'삼성전자(화성)'!I31</f>
        <v>31673.61</v>
      </c>
      <c r="J31" s="30">
        <f t="shared" si="1"/>
        <v>27710.396857194362</v>
      </c>
      <c r="K31" s="32">
        <f>H31+H30+H29</f>
        <v>2408885013</v>
      </c>
      <c r="L31" s="27">
        <f>K31/K28-1</f>
        <v>0.52341220774012043</v>
      </c>
      <c r="M31" s="27">
        <f>K31/K19-1</f>
        <v>0.92798428697036517</v>
      </c>
      <c r="N31" s="32">
        <f>AVERAGE(J29:J31)</f>
        <v>24550.688307518354</v>
      </c>
      <c r="O31" s="58">
        <f>N31/N28-1</f>
        <v>0.43712704569171379</v>
      </c>
    </row>
    <row r="32" spans="1:15" ht="17.399999999999999" hidden="1">
      <c r="D32" s="26">
        <f>H32/21</f>
        <v>40981578.619047619</v>
      </c>
      <c r="E32" s="27">
        <f t="shared" si="0"/>
        <v>-6.6147321800467895E-2</v>
      </c>
      <c r="F32" s="33">
        <f t="shared" si="2"/>
        <v>0.99071544412249168</v>
      </c>
      <c r="G32" s="39" t="s">
        <v>222</v>
      </c>
      <c r="H32" s="29">
        <f>'삼성전자(용인)'!H32+'삼성전자(평택)'!H32+'삼성전자(화성)'!H32</f>
        <v>860613151</v>
      </c>
      <c r="I32" s="29">
        <f>'삼성전자(용인)'!I32+'삼성전자(평택)'!I32+'삼성전자(화성)'!I32</f>
        <v>27341.38</v>
      </c>
      <c r="J32" s="30">
        <f t="shared" si="1"/>
        <v>31476.5805895679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49506929.904761903</v>
      </c>
      <c r="E33" s="27">
        <f t="shared" si="0"/>
        <v>0.20802886499232676</v>
      </c>
      <c r="F33" s="33">
        <f t="shared" si="2"/>
        <v>1.1644468990053554</v>
      </c>
      <c r="G33" s="39" t="s">
        <v>223</v>
      </c>
      <c r="H33" s="29">
        <f>'삼성전자(용인)'!H33+'삼성전자(평택)'!H33+'삼성전자(화성)'!H33</f>
        <v>1039645528</v>
      </c>
      <c r="I33" s="29">
        <f>'삼성전자(용인)'!I33+'삼성전자(평택)'!I33+'삼성전자(화성)'!I33</f>
        <v>34595.130000000005</v>
      </c>
      <c r="J33" s="30">
        <f t="shared" si="1"/>
        <v>30051.788445367885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46865224.560568087</v>
      </c>
      <c r="B34" s="27">
        <f>A34/A31-1</f>
        <v>0.17603839412922406</v>
      </c>
      <c r="C34" s="27">
        <f>A34/A22-1</f>
        <v>1.2817915917820555</v>
      </c>
      <c r="D34" s="26">
        <f>H34/19</f>
        <v>50107165.157894738</v>
      </c>
      <c r="E34" s="27">
        <f t="shared" si="0"/>
        <v>1.2124267335654304E-2</v>
      </c>
      <c r="F34" s="33">
        <f t="shared" si="2"/>
        <v>1.7596291977807508</v>
      </c>
      <c r="G34" s="39" t="s">
        <v>220</v>
      </c>
      <c r="H34" s="29">
        <f>'삼성전자(용인)'!H34+'삼성전자(평택)'!H34+'삼성전자(화성)'!H34</f>
        <v>952036138</v>
      </c>
      <c r="I34" s="29">
        <f>'삼성전자(용인)'!I34+'삼성전자(평택)'!I34+'삼성전자(화성)'!I34</f>
        <v>29495.079999999998</v>
      </c>
      <c r="J34" s="30">
        <f t="shared" si="1"/>
        <v>32277.794737291781</v>
      </c>
      <c r="K34" s="32">
        <f>H34+H33+H32</f>
        <v>2852294817</v>
      </c>
      <c r="L34" s="27">
        <f>K34/K31-1</f>
        <v>0.18407263178070177</v>
      </c>
      <c r="M34" s="27">
        <f>K34/K22-1</f>
        <v>1.2399804163959094</v>
      </c>
      <c r="N34" s="32">
        <f>AVERAGE(J32:J34)</f>
        <v>31268.721257409186</v>
      </c>
      <c r="O34" s="58">
        <f>N34/N31-1</f>
        <v>0.27363929132013443</v>
      </c>
      <c r="P34" s="58"/>
    </row>
    <row r="35" spans="1:16" ht="17.399999999999999" hidden="1">
      <c r="D35" s="26">
        <f>H35/23</f>
        <v>48782279.043478258</v>
      </c>
      <c r="E35" s="27">
        <f t="shared" si="0"/>
        <v>-2.6441051100008939E-2</v>
      </c>
      <c r="F35" s="33">
        <f t="shared" si="2"/>
        <v>0.88561417138900733</v>
      </c>
      <c r="G35" s="39" t="s">
        <v>226</v>
      </c>
      <c r="H35" s="68">
        <f>'삼성전자(용인)'!H35+'삼성전자(평택)'!H35+'삼성전자(화성)'!H35</f>
        <v>1121992418</v>
      </c>
      <c r="I35" s="68">
        <f>'삼성전자(용인)'!I35+'삼성전자(평택)'!I35+'삼성전자(화성)'!I35</f>
        <v>29548.61</v>
      </c>
      <c r="J35" s="30">
        <f t="shared" si="1"/>
        <v>37971.072683283579</v>
      </c>
      <c r="P35" s="16"/>
    </row>
    <row r="36" spans="1:16" ht="17.399999999999999" hidden="1">
      <c r="D36" s="26">
        <f>H36/21</f>
        <v>50128666.428571425</v>
      </c>
      <c r="E36" s="27">
        <f t="shared" si="0"/>
        <v>2.7599927914256916E-2</v>
      </c>
      <c r="F36" s="33">
        <f t="shared" si="2"/>
        <v>0.98405539435976297</v>
      </c>
      <c r="G36" s="39" t="s">
        <v>228</v>
      </c>
      <c r="H36" s="68">
        <f>'삼성전자(용인)'!H36+'삼성전자(평택)'!H36+'삼성전자(화성)'!H36</f>
        <v>1052701995</v>
      </c>
      <c r="I36" s="68">
        <f>'삼성전자(용인)'!I36+'삼성전자(평택)'!I36+'삼성전자(화성)'!I36</f>
        <v>27000.91</v>
      </c>
      <c r="J36" s="30">
        <f t="shared" si="1"/>
        <v>38987.648749616215</v>
      </c>
      <c r="P36" s="16"/>
    </row>
    <row r="37" spans="1:16" ht="17.399999999999999" hidden="1">
      <c r="A37" s="31">
        <f>AVERAGE(D35:D37)</f>
        <v>50521120.712905444</v>
      </c>
      <c r="B37" s="27">
        <f>A37/A34-1</f>
        <v>7.8008719399445425E-2</v>
      </c>
      <c r="C37" s="27">
        <f>A37/A25-1</f>
        <v>1.062951532922217</v>
      </c>
      <c r="D37" s="26">
        <f>H37/18</f>
        <v>52652416.666666664</v>
      </c>
      <c r="E37" s="27">
        <f t="shared" si="0"/>
        <v>5.0345449378577545E-2</v>
      </c>
      <c r="F37" s="33">
        <f t="shared" si="2"/>
        <v>1.3576420989066258</v>
      </c>
      <c r="G37" s="39" t="s">
        <v>225</v>
      </c>
      <c r="H37" s="68">
        <f>'삼성전자(용인)'!H37+'삼성전자(평택)'!H37+'삼성전자(화성)'!H37</f>
        <v>947743500</v>
      </c>
      <c r="I37" s="68">
        <f>'삼성전자(용인)'!I37+'삼성전자(평택)'!I37+'삼성전자(화성)'!I37</f>
        <v>24308.28</v>
      </c>
      <c r="J37" s="30">
        <f t="shared" si="1"/>
        <v>38988.505151331156</v>
      </c>
      <c r="K37" s="32">
        <f>H37+H36+H35</f>
        <v>3122437913</v>
      </c>
      <c r="L37" s="27">
        <f>K37/K34-1</f>
        <v>9.4710790199497019E-2</v>
      </c>
      <c r="M37" s="27">
        <f>K37/K25-1</f>
        <v>1.0495790560412654</v>
      </c>
      <c r="N37" s="32">
        <f>AVERAGE(J35:J37)</f>
        <v>38649.075528076988</v>
      </c>
      <c r="O37" s="16">
        <f>N37/N34-1</f>
        <v>0.23602993579147435</v>
      </c>
      <c r="P37" s="16"/>
    </row>
    <row r="38" spans="1:16" ht="17.399999999999999" hidden="1">
      <c r="A38" s="31"/>
      <c r="B38" s="27"/>
      <c r="C38" s="27"/>
      <c r="D38" s="26">
        <f>H38/20</f>
        <v>59035916.799999997</v>
      </c>
      <c r="E38" s="27">
        <f t="shared" si="0"/>
        <v>0.12123850218967469</v>
      </c>
      <c r="F38" s="33">
        <f t="shared" si="2"/>
        <v>1.3171562502201999</v>
      </c>
      <c r="G38" s="39" t="s">
        <v>231</v>
      </c>
      <c r="H38" s="68">
        <f>'삼성전자(용인)'!H38+'삼성전자(평택)'!H38+'삼성전자(화성)'!H38</f>
        <v>1180718336</v>
      </c>
      <c r="I38" s="68">
        <f>'삼성전자(용인)'!I38+'삼성전자(평택)'!I38+'삼성전자(화성)'!I38</f>
        <v>28575.279999999999</v>
      </c>
      <c r="J38" s="30">
        <f t="shared" si="1"/>
        <v>41319.571881710348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48528245.285714284</v>
      </c>
      <c r="E39" s="27">
        <f t="shared" si="0"/>
        <v>-0.17798777564314394</v>
      </c>
      <c r="F39" s="33">
        <f t="shared" si="2"/>
        <v>0.95082277944599247</v>
      </c>
      <c r="G39" s="39" t="s">
        <v>234</v>
      </c>
      <c r="H39" s="68">
        <f>'삼성전자(용인)'!H39+'삼성전자(평택)'!H39+'삼성전자(화성)'!H39</f>
        <v>1019093151</v>
      </c>
      <c r="I39" s="68">
        <f>'삼성전자(용인)'!I39+'삼성전자(평택)'!I39+'삼성전자(화성)'!I39</f>
        <v>24286.36</v>
      </c>
      <c r="J39" s="30">
        <f t="shared" si="1"/>
        <v>41961.5434754323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53072684.647619046</v>
      </c>
      <c r="B40" s="27">
        <f>A40/A37-1</f>
        <v>5.0504895748716416E-2</v>
      </c>
      <c r="C40" s="27">
        <f>A40/A28-1</f>
        <v>1.0079061729017944</v>
      </c>
      <c r="D40" s="26">
        <f>H40/21</f>
        <v>51653891.857142858</v>
      </c>
      <c r="E40" s="27">
        <f t="shared" ref="E40:E45" si="3">D40/D39-1</f>
        <v>6.4408810848734843E-2</v>
      </c>
      <c r="F40" s="33">
        <f t="shared" ref="F40:F45" si="4">D40/D28-1</f>
        <v>0.78473595081366332</v>
      </c>
      <c r="G40" s="39" t="s">
        <v>236</v>
      </c>
      <c r="H40" s="68">
        <f>'삼성전자(용인)'!H40+'삼성전자(평택)'!H40+'삼성전자(화성)'!H40</f>
        <v>1084731729</v>
      </c>
      <c r="I40" s="68">
        <f>'삼성전자(용인)'!I40+'삼성전자(평택)'!I40+'삼성전자(화성)'!I40</f>
        <v>25762.730000000003</v>
      </c>
      <c r="J40" s="30">
        <f t="shared" si="1"/>
        <v>42104.688788804597</v>
      </c>
      <c r="K40" s="32">
        <f>H40+H39+H38</f>
        <v>3284543216</v>
      </c>
      <c r="L40" s="27">
        <f>K40/K37-1</f>
        <v>5.1916261433122113E-2</v>
      </c>
      <c r="M40" s="27">
        <f>K40/K28-1</f>
        <v>1.0771905695377395</v>
      </c>
      <c r="N40" s="32">
        <f>AVERAGE(J38:J40)</f>
        <v>41795.268048649079</v>
      </c>
      <c r="O40" s="58">
        <f>N40/N37-1</f>
        <v>8.1404082182677584E-2</v>
      </c>
    </row>
    <row r="41" spans="1:16" ht="17.399999999999999">
      <c r="A41" s="31"/>
      <c r="B41" s="27"/>
      <c r="C41" s="27"/>
      <c r="D41" s="26">
        <f>H41/18</f>
        <v>55666534.722222224</v>
      </c>
      <c r="E41" s="27">
        <f t="shared" si="3"/>
        <v>7.7683262980008827E-2</v>
      </c>
      <c r="F41" s="33">
        <f t="shared" si="4"/>
        <v>0.7852134499440373</v>
      </c>
      <c r="G41" s="39" t="s">
        <v>387</v>
      </c>
      <c r="H41" s="68">
        <f>'삼성전자(용인)'!H41+'삼성전자(평택)'!H41+'삼성전자(화성)'!H41</f>
        <v>1001997625</v>
      </c>
      <c r="I41" s="68">
        <f>'삼성전자(용인)'!I41+'삼성전자(평택)'!I41+'삼성전자(화성)'!I41</f>
        <v>24811.71</v>
      </c>
      <c r="J41" s="30">
        <f t="shared" si="1"/>
        <v>40384.06159833401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48482614.700000003</v>
      </c>
      <c r="E42" s="27">
        <f t="shared" si="3"/>
        <v>-0.12905276137755317</v>
      </c>
      <c r="F42" s="33">
        <f t="shared" si="4"/>
        <v>8.9893214043757608E-2</v>
      </c>
      <c r="G42" s="39" t="s">
        <v>405</v>
      </c>
      <c r="H42" s="68">
        <f>'삼성전자(용인)'!H42+'삼성전자(평택)'!H42+'삼성전자(화성)'!H42</f>
        <v>969652294</v>
      </c>
      <c r="I42" s="68">
        <f>'삼성전자(용인)'!I42+'삼성전자(평택)'!I42+'삼성전자(화성)'!I42</f>
        <v>23953.5</v>
      </c>
      <c r="J42" s="30">
        <f t="shared" si="1"/>
        <v>40480.610098732963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54294596.957407415</v>
      </c>
      <c r="B43" s="27">
        <f>A43/A40-1</f>
        <v>2.3023374790654971E-2</v>
      </c>
      <c r="C43" s="27">
        <f>A43/A31-1</f>
        <v>0.36247145328751351</v>
      </c>
      <c r="D43" s="26">
        <f>H43/20</f>
        <v>58734641.450000003</v>
      </c>
      <c r="E43" s="27">
        <f t="shared" si="3"/>
        <v>0.21145779396258502</v>
      </c>
      <c r="F43" s="33">
        <f t="shared" si="4"/>
        <v>0.33839408020457595</v>
      </c>
      <c r="G43" s="39" t="s">
        <v>429</v>
      </c>
      <c r="H43" s="68">
        <f>'삼성전자(용인)'!H43+'삼성전자(평택)'!H43+'삼성전자(화성)'!H43</f>
        <v>1174692829</v>
      </c>
      <c r="I43" s="68">
        <f>'삼성전자(용인)'!I43+'삼성전자(평택)'!I43+'삼성전자(화성)'!I43</f>
        <v>29191.03</v>
      </c>
      <c r="J43" s="30">
        <f t="shared" si="1"/>
        <v>40241.568351647751</v>
      </c>
      <c r="K43" s="32">
        <f>H43+H42+H41</f>
        <v>3146342748</v>
      </c>
      <c r="L43" s="27">
        <f>K43/K40-1</f>
        <v>-4.2076008416264354E-2</v>
      </c>
      <c r="M43" s="27">
        <f>K43/K31-1</f>
        <v>0.30614069622259721</v>
      </c>
      <c r="N43" s="32">
        <f>AVERAGE(J41:J43)</f>
        <v>40368.746682904915</v>
      </c>
      <c r="O43" s="58">
        <f>N43/N40-1</f>
        <v>-3.4131169205176892E-2</v>
      </c>
    </row>
    <row r="44" spans="1:16" ht="17.399999999999999">
      <c r="A44" s="31"/>
      <c r="B44" s="27"/>
      <c r="C44" s="27"/>
      <c r="D44" s="26">
        <f>H44/22</f>
        <v>63623340.81818182</v>
      </c>
      <c r="E44" s="27">
        <f t="shared" si="3"/>
        <v>8.3233663260607438E-2</v>
      </c>
      <c r="F44" s="33">
        <f t="shared" si="4"/>
        <v>0.55248633561935678</v>
      </c>
      <c r="G44" s="39" t="s">
        <v>462</v>
      </c>
      <c r="H44" s="68">
        <f>'삼성전자(용인)'!H44+'삼성전자(평택)'!H44+'삼성전자(화성)'!H44</f>
        <v>1399713498</v>
      </c>
      <c r="I44" s="68">
        <f>'삼성전자(용인)'!I44+'삼성전자(평택)'!I44+'삼성전자(화성)'!I44</f>
        <v>34049.39</v>
      </c>
      <c r="J44" s="30">
        <f t="shared" si="1"/>
        <v>41108.32816681885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68579924.349999994</v>
      </c>
      <c r="E45" s="27">
        <f t="shared" si="3"/>
        <v>7.7905112621840189E-2</v>
      </c>
      <c r="F45" s="33">
        <f t="shared" si="4"/>
        <v>0.38525908356525917</v>
      </c>
      <c r="G45" s="39" t="s">
        <v>498</v>
      </c>
      <c r="H45" s="68">
        <f>'삼성전자(용인)'!H45+'삼성전자(평택)'!H45+'삼성전자(화성)'!H45</f>
        <v>1371598487</v>
      </c>
      <c r="I45" s="68">
        <f>'삼성전자(용인)'!I45+'삼성전자(평택)'!I45+'삼성전자(화성)'!I45</f>
        <v>34220.089999999997</v>
      </c>
      <c r="J45" s="30">
        <f t="shared" si="1"/>
        <v>40081.67386468008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66422653.459569372</v>
      </c>
      <c r="B46" s="27">
        <f>A46/A43-1</f>
        <v>0.22337501670149762</v>
      </c>
      <c r="C46" s="27">
        <f>A46/A34-1</f>
        <v>0.41731217725683756</v>
      </c>
      <c r="D46" s="26">
        <f>H46/19</f>
        <v>67064695.210526317</v>
      </c>
      <c r="E46" s="27">
        <f t="shared" ref="E46" si="5">D46/D45-1</f>
        <v>-2.2094354198185617E-2</v>
      </c>
      <c r="F46" s="33">
        <f t="shared" ref="F46" si="6">D46/D34-1</f>
        <v>0.33842525313886762</v>
      </c>
      <c r="G46" s="39" t="s">
        <v>551</v>
      </c>
      <c r="H46" s="68">
        <f>'삼성전자(용인)'!H46+'삼성전자(평택)'!H46+'삼성전자(화성)'!H46</f>
        <v>1274229209</v>
      </c>
      <c r="I46" s="68">
        <f>'삼성전자(용인)'!I46+'삼성전자(평택)'!I46+'삼성전자(화성)'!I46</f>
        <v>33022.800000000003</v>
      </c>
      <c r="J46" s="30">
        <f t="shared" si="1"/>
        <v>38586.346675630164</v>
      </c>
      <c r="K46" s="32">
        <f>H46+H45+H44</f>
        <v>4045541194</v>
      </c>
      <c r="L46" s="27">
        <f>K46/K43-1</f>
        <v>0.28579163747229486</v>
      </c>
      <c r="M46" s="27">
        <f>K46/K34-1</f>
        <v>0.41834608746897994</v>
      </c>
      <c r="N46" s="32">
        <f>AVERAGE(J44:J46)</f>
        <v>39925.449569043034</v>
      </c>
      <c r="O46" s="58">
        <f>N46/N43-1</f>
        <v>-1.0981195857874049E-2</v>
      </c>
    </row>
    <row r="47" spans="1:16" ht="17.399999999999999">
      <c r="A47" s="31"/>
      <c r="B47" s="27"/>
      <c r="C47" s="27"/>
      <c r="D47" s="26">
        <f>H47/19</f>
        <v>81251362.894736841</v>
      </c>
      <c r="E47" s="27">
        <f t="shared" ref="E47" si="7">D47/D46-1</f>
        <v>0.21153704851228228</v>
      </c>
      <c r="F47" s="33">
        <f t="shared" ref="F47" si="8">D47/D35-1</f>
        <v>0.66559177816025805</v>
      </c>
      <c r="G47" s="39" t="s">
        <v>598</v>
      </c>
      <c r="H47" s="68">
        <f>'삼성전자(용인)'!H47+'삼성전자(평택)'!H47+'삼성전자(화성)'!H47</f>
        <v>1543775895</v>
      </c>
      <c r="I47" s="68">
        <f>'삼성전자(용인)'!I47+'삼성전자(평택)'!I47+'삼성전자(화성)'!I47</f>
        <v>31468.9</v>
      </c>
      <c r="J47" s="30">
        <f t="shared" si="1"/>
        <v>49057.192815764131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78514872.5</v>
      </c>
      <c r="E48" s="27">
        <f t="shared" ref="E48" si="9">D48/D47-1</f>
        <v>-3.3679316841516038E-2</v>
      </c>
      <c r="F48" s="33">
        <f t="shared" ref="F48" si="10">D48/D36-1</f>
        <v>0.56626693055711375</v>
      </c>
      <c r="G48" s="39" t="s">
        <v>632</v>
      </c>
      <c r="H48" s="68">
        <f>'삼성전자(용인)'!H48+'삼성전자(평택)'!H48+'삼성전자(화성)'!H48</f>
        <v>1570297450</v>
      </c>
      <c r="I48" s="68">
        <f>'삼성전자(용인)'!I48+'삼성전자(평택)'!I48+'삼성전자(화성)'!I48</f>
        <v>30489.97</v>
      </c>
      <c r="J48" s="30">
        <f t="shared" si="1"/>
        <v>51502.098886945445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77485185.555821359</v>
      </c>
      <c r="B49" s="27">
        <f>A49/A46-1</f>
        <v>0.16654757857551727</v>
      </c>
      <c r="C49" s="27">
        <f>A49/A37-1</f>
        <v>0.53371865988768619</v>
      </c>
      <c r="D49" s="26">
        <f>H49/22</f>
        <v>72689321.272727266</v>
      </c>
      <c r="E49" s="27">
        <f t="shared" ref="E49" si="11">D49/D48-1</f>
        <v>-7.4196786440336338E-2</v>
      </c>
      <c r="F49" s="33">
        <f t="shared" ref="F49" si="12">D49/D37-1</f>
        <v>0.38055052122129118</v>
      </c>
      <c r="G49" s="39" t="s">
        <v>692</v>
      </c>
      <c r="H49" s="68">
        <f>'삼성전자(용인)'!H49+'삼성전자(평택)'!H49+'삼성전자(화성)'!H49</f>
        <v>1599165068</v>
      </c>
      <c r="I49" s="68">
        <f>'삼성전자(용인)'!I49+'삼성전자(평택)'!I49+'삼성전자(화성)'!I49</f>
        <v>32168.78</v>
      </c>
      <c r="J49" s="30">
        <f t="shared" si="1"/>
        <v>49711.710173652842</v>
      </c>
      <c r="K49" s="32">
        <f>H49+H48+H47</f>
        <v>4713238413</v>
      </c>
      <c r="L49" s="27">
        <f>K49/K46-1</f>
        <v>0.16504521570322184</v>
      </c>
      <c r="M49" s="27">
        <f>K49/K37-1</f>
        <v>0.50947386123414651</v>
      </c>
      <c r="N49" s="32">
        <f>AVERAGE(J47:J49)</f>
        <v>50090.333958787473</v>
      </c>
      <c r="O49" s="58">
        <f>N49/N46-1</f>
        <v>0.25459661693142155</v>
      </c>
    </row>
    <row r="50" spans="1:15" s="37" customFormat="1" ht="17.399999999999999">
      <c r="A50" s="92"/>
      <c r="B50" s="130"/>
      <c r="C50" s="130"/>
      <c r="D50" s="93">
        <f>H50/18</f>
        <v>112643022.33333333</v>
      </c>
      <c r="E50" s="130">
        <f t="shared" ref="E50" si="13">D50/D49-1</f>
        <v>0.54965021492911537</v>
      </c>
      <c r="F50" s="131">
        <f t="shared" ref="F50" si="14">D50/D38-1</f>
        <v>0.90804222986731586</v>
      </c>
      <c r="G50" s="132" t="s">
        <v>714</v>
      </c>
      <c r="H50" s="95">
        <f>'삼성전자(용인)'!H50+'삼성전자(평택)'!H50+'삼성전자(화성)'!H50</f>
        <v>2027574402</v>
      </c>
      <c r="I50" s="95">
        <f>'삼성전자(용인)'!I50+'삼성전자(평택)'!I50+'삼성전자(화성)'!I50</f>
        <v>36401.69</v>
      </c>
      <c r="J50" s="133">
        <f t="shared" ref="J50" si="15">H50/I50</f>
        <v>55700.00738976679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110632023.7</v>
      </c>
      <c r="E51" s="130">
        <f t="shared" ref="E51" si="16">D51/D50-1</f>
        <v>-1.7852846911212805E-2</v>
      </c>
      <c r="F51" s="131">
        <f t="shared" ref="F51" si="17">D51/D39-1</f>
        <v>1.2797449825074922</v>
      </c>
      <c r="G51" s="132" t="s">
        <v>721</v>
      </c>
      <c r="H51" s="95">
        <f>'삼성전자(용인)'!H51+'삼성전자(평택)'!H51+'삼성전자(화성)'!H51</f>
        <v>2212640474</v>
      </c>
      <c r="I51" s="95">
        <f>'삼성전자(용인)'!I51+'삼성전자(평택)'!I51+'삼성전자(화성)'!I51</f>
        <v>36240.85</v>
      </c>
      <c r="J51" s="133">
        <f t="shared" ref="J51" si="18">H51/I51</f>
        <v>61053.768716793347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115252266.98080808</v>
      </c>
      <c r="B52" s="27">
        <f>A52/A49-1</f>
        <v>0.4874103501730509</v>
      </c>
      <c r="C52" s="27">
        <f>A52/A40-1</f>
        <v>1.1715929342191012</v>
      </c>
      <c r="D52" s="93">
        <f>H52/22</f>
        <v>122481754.90909091</v>
      </c>
      <c r="E52" s="130">
        <f t="shared" ref="E52:E53" si="19">D52/D51-1</f>
        <v>0.1071094138278057</v>
      </c>
      <c r="F52" s="131">
        <f t="shared" ref="F52:F53" si="20">D52/D40-1</f>
        <v>1.3712009009472874</v>
      </c>
      <c r="G52" s="132" t="s">
        <v>726</v>
      </c>
      <c r="H52" s="95">
        <f>'삼성전자(용인)'!H52+'삼성전자(평택)'!H52+'삼성전자(화성)'!H52</f>
        <v>2694598608</v>
      </c>
      <c r="I52" s="95">
        <f>'삼성전자(용인)'!I52+'삼성전자(평택)'!I52+'삼성전자(화성)'!I52</f>
        <v>39285.58</v>
      </c>
      <c r="J52" s="133">
        <f t="shared" ref="J52" si="21">H52/I52</f>
        <v>68590.017202240619</v>
      </c>
      <c r="K52" s="32">
        <f>H52+H51+H50</f>
        <v>6934813484</v>
      </c>
      <c r="L52" s="27">
        <f>K52/K49-1</f>
        <v>0.47134790908783164</v>
      </c>
      <c r="M52" s="27">
        <f>K52/K40-1</f>
        <v>1.111347919009996</v>
      </c>
      <c r="N52" s="32">
        <f>AVERAGE(J50:J52)</f>
        <v>61781.264436266916</v>
      </c>
      <c r="O52" s="58">
        <f>N52/N49-1</f>
        <v>0.23339693616533519</v>
      </c>
    </row>
    <row r="53" spans="1:15" s="37" customFormat="1" ht="17.399999999999999">
      <c r="A53" s="31"/>
      <c r="B53" s="27"/>
      <c r="C53" s="27"/>
      <c r="D53" s="93">
        <f>H53/21</f>
        <v>162237574.76190478</v>
      </c>
      <c r="E53" s="130">
        <f t="shared" si="19"/>
        <v>0.3245856485508527</v>
      </c>
      <c r="F53" s="131">
        <f t="shared" si="20"/>
        <v>1.9144543588257368</v>
      </c>
      <c r="G53" s="132" t="s">
        <v>729</v>
      </c>
      <c r="H53" s="95">
        <f>'삼성전자(용인)'!H53+'삼성전자(평택)'!H53+'삼성전자(화성)'!H53</f>
        <v>3406989070</v>
      </c>
      <c r="I53" s="95">
        <f>'삼성전자(용인)'!I53+'삼성전자(평택)'!I53+'삼성전자(화성)'!I53</f>
        <v>36979.129999999997</v>
      </c>
      <c r="J53" s="133">
        <f t="shared" ref="J53" si="22">H53/I53</f>
        <v>92132.753528814777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238073311.2352941</v>
      </c>
      <c r="E54" s="130">
        <f t="shared" ref="E54" si="23">D54/D53-1</f>
        <v>0.46743632962144366</v>
      </c>
      <c r="F54" s="131">
        <f t="shared" ref="F54" si="24">D54/D42-1</f>
        <v>3.9104882793232294</v>
      </c>
      <c r="G54" s="132" t="s">
        <v>742</v>
      </c>
      <c r="H54" s="95">
        <f>'삼성전자(용인)'!H54+'삼성전자(평택)'!H54+'삼성전자(화성)'!H54</f>
        <v>4047246291</v>
      </c>
      <c r="I54" s="95">
        <f>'삼성전자(용인)'!I54+'삼성전자(평택)'!I54+'삼성전자(화성)'!I54</f>
        <v>33003.46</v>
      </c>
      <c r="J54" s="133">
        <f t="shared" ref="J54" si="25">H54/I54</f>
        <v>122630.96932867038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213008171.63398695</v>
      </c>
      <c r="B55" s="27">
        <f>A55/A52-1</f>
        <v>0.84819073163617054</v>
      </c>
      <c r="C55" s="27">
        <f>A55/A43-1</f>
        <v>2.9231927957967136</v>
      </c>
      <c r="D55" s="93">
        <f>H55/21</f>
        <v>238713628.90476191</v>
      </c>
      <c r="E55" s="130">
        <f t="shared" ref="E55" si="26">D55/D54-1</f>
        <v>2.6895819029246759E-3</v>
      </c>
      <c r="F55" s="131">
        <f t="shared" ref="F55" si="27">D55/D43-1</f>
        <v>3.0642731957081164</v>
      </c>
      <c r="G55" s="132" t="s">
        <v>749</v>
      </c>
      <c r="H55" s="95">
        <f>'삼성전자(용인)'!H55+'삼성전자(평택)'!H55+'삼성전자(화성)'!H55</f>
        <v>5012986207</v>
      </c>
      <c r="I55" s="95">
        <f>'삼성전자(용인)'!I55+'삼성전자(평택)'!I55+'삼성전자(화성)'!I55</f>
        <v>38665.96</v>
      </c>
      <c r="J55" s="133">
        <f t="shared" ref="J55" si="28">H55/I55</f>
        <v>129648.56444790198</v>
      </c>
      <c r="K55" s="32">
        <f>H55+H54+H53</f>
        <v>12467221568</v>
      </c>
      <c r="L55" s="27">
        <f>K55/K52-1</f>
        <v>0.79777316243102581</v>
      </c>
      <c r="M55" s="27">
        <f>K55/K43-1</f>
        <v>2.9624486480136016</v>
      </c>
      <c r="N55" s="32">
        <f>AVERAGE(J53:J55)</f>
        <v>114804.09576846239</v>
      </c>
      <c r="O55" s="58">
        <f>N55/N52-1</f>
        <v>0.85823480331797719</v>
      </c>
    </row>
    <row r="56" spans="1:15" s="124" customFormat="1" ht="17.399999999999999">
      <c r="A56" s="94"/>
      <c r="B56" s="45"/>
      <c r="C56" s="45"/>
      <c r="D56" s="98">
        <f>H56/22</f>
        <v>284062746.95454544</v>
      </c>
      <c r="E56" s="118">
        <f t="shared" ref="E56" si="29">D56/D55-1</f>
        <v>0.18997289035338727</v>
      </c>
      <c r="F56" s="158">
        <f t="shared" ref="F56" si="30">D56/D44-1</f>
        <v>3.4647568534057243</v>
      </c>
      <c r="G56" s="122" t="s">
        <v>752</v>
      </c>
      <c r="H56" s="96">
        <f>'삼성전자(용인)'!H56+'삼성전자(평택)'!H56+'삼성전자(화성)'!H56</f>
        <v>6249380433</v>
      </c>
      <c r="I56" s="96">
        <f>'삼성전자(용인)'!I56+'삼성전자(평택)'!I56+'삼성전자(화성)'!I56</f>
        <v>35702.14</v>
      </c>
      <c r="J56" s="125">
        <f t="shared" ref="J56" si="31">H56/I56</f>
        <v>175042.1804687338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413470528.72222221</v>
      </c>
      <c r="E57" s="118">
        <f t="shared" ref="E57" si="32">D57/D56-1</f>
        <v>0.45556055186773259</v>
      </c>
      <c r="F57" s="158">
        <f t="shared" ref="F57" si="33">D57/D45-1</f>
        <v>5.0290315663234217</v>
      </c>
      <c r="G57" s="122" t="s">
        <v>756</v>
      </c>
      <c r="H57" s="96">
        <f>'삼성전자(용인)'!H57+'삼성전자(평택)'!H57+'삼성전자(화성)'!H57</f>
        <v>7442469517</v>
      </c>
      <c r="I57" s="96">
        <f>'삼성전자(용인)'!I57+'삼성전자(평택)'!I57+'삼성전자(화성)'!I57</f>
        <v>34546.03</v>
      </c>
      <c r="J57" s="125">
        <f t="shared" ref="J57" si="34">H57/I57</f>
        <v>215436.31835553897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348766637.83838379</v>
      </c>
      <c r="B58" s="27">
        <f>A58/A55-1</f>
        <v>0.63733923991268893</v>
      </c>
      <c r="C58" s="27">
        <f>A58/A46-1</f>
        <v>4.250718236522629</v>
      </c>
      <c r="K58" s="32">
        <f>H58+H57+H56</f>
        <v>13691849950</v>
      </c>
      <c r="L58" s="27">
        <f>K58/K55-1</f>
        <v>9.8227850954641927E-2</v>
      </c>
      <c r="M58" s="27">
        <f>K58/K46-1</f>
        <v>2.3844297446053888</v>
      </c>
      <c r="N58" s="32">
        <f>AVERAGE(J56:J58)</f>
        <v>195239.24941213639</v>
      </c>
      <c r="O58" s="58">
        <f>N58/N55-1</f>
        <v>0.70062965180176251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53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2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" style="18" bestFit="1" customWidth="1"/>
    <col min="12" max="12" width="5.09765625" style="18" bestFit="1" customWidth="1"/>
    <col min="13" max="13" width="6.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삼성전자</v>
      </c>
      <c r="G1" s="19"/>
      <c r="H1" s="19"/>
      <c r="I1" s="19"/>
      <c r="J1" s="20"/>
      <c r="P1" s="18" t="s">
        <v>308</v>
      </c>
    </row>
    <row r="2" spans="1:16" ht="15" customHeight="1">
      <c r="G2" s="21"/>
      <c r="H2" s="21"/>
      <c r="I2" s="21"/>
      <c r="J2" s="22"/>
      <c r="P2" s="34" t="s">
        <v>533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25678411.100000001</v>
      </c>
      <c r="E5" s="27"/>
      <c r="F5" s="26"/>
      <c r="G5" s="28" t="s">
        <v>7</v>
      </c>
      <c r="H5" s="29">
        <v>513568222</v>
      </c>
      <c r="I5" s="29">
        <v>11709.72</v>
      </c>
      <c r="J5" s="30">
        <f>H5/I5</f>
        <v>43858.283716433871</v>
      </c>
    </row>
    <row r="6" spans="1:16" ht="15" hidden="1" customHeight="1">
      <c r="D6" s="26">
        <f>H6/18</f>
        <v>33550235.5</v>
      </c>
      <c r="E6" s="27">
        <f t="shared" ref="E6:E39" si="0">D6/D5-1</f>
        <v>0.30655418551189095</v>
      </c>
      <c r="F6" s="26"/>
      <c r="G6" s="28" t="s">
        <v>3</v>
      </c>
      <c r="H6" s="29">
        <v>603904239</v>
      </c>
      <c r="I6" s="29">
        <v>13199.79</v>
      </c>
      <c r="J6" s="30">
        <f t="shared" ref="J6:J49" si="1">H6/I6</f>
        <v>45751.048993961267</v>
      </c>
    </row>
    <row r="7" spans="1:16" ht="15" hidden="1" customHeight="1">
      <c r="A7" s="31">
        <f>AVERAGE(D5:D7)</f>
        <v>31657165.184848487</v>
      </c>
      <c r="B7" s="31"/>
      <c r="C7" s="31"/>
      <c r="D7" s="26">
        <f>H7/22</f>
        <v>35742848.954545453</v>
      </c>
      <c r="E7" s="27">
        <f t="shared" si="0"/>
        <v>6.5353146464365519E-2</v>
      </c>
      <c r="F7" s="26"/>
      <c r="G7" s="28" t="s">
        <v>6</v>
      </c>
      <c r="H7" s="29">
        <v>786342677</v>
      </c>
      <c r="I7" s="29">
        <v>16457.64</v>
      </c>
      <c r="J7" s="30">
        <f t="shared" si="1"/>
        <v>47779.795705824166</v>
      </c>
      <c r="K7" s="32">
        <f>H7+H6+H5</f>
        <v>1903815138</v>
      </c>
      <c r="L7" s="32"/>
      <c r="M7" s="32"/>
      <c r="N7" s="32">
        <f>AVERAGE(J5:J7)</f>
        <v>45796.376138739761</v>
      </c>
      <c r="O7" s="35"/>
    </row>
    <row r="8" spans="1:16" ht="15" hidden="1" customHeight="1">
      <c r="D8" s="26">
        <f>H8/21</f>
        <v>30583391.428571429</v>
      </c>
      <c r="E8" s="27">
        <f t="shared" si="0"/>
        <v>-0.14434936433118017</v>
      </c>
      <c r="F8" s="26"/>
      <c r="G8" s="28" t="s">
        <v>2</v>
      </c>
      <c r="H8" s="29">
        <v>642251220</v>
      </c>
      <c r="I8" s="29">
        <v>13274.56</v>
      </c>
      <c r="J8" s="30">
        <f t="shared" si="1"/>
        <v>48382.109840175493</v>
      </c>
    </row>
    <row r="9" spans="1:16" ht="15" hidden="1" customHeight="1">
      <c r="D9" s="26">
        <f>H9/21</f>
        <v>31228267.047619049</v>
      </c>
      <c r="E9" s="27">
        <f t="shared" si="0"/>
        <v>2.1085811249996533E-2</v>
      </c>
      <c r="F9" s="26"/>
      <c r="G9" s="28" t="s">
        <v>5</v>
      </c>
      <c r="H9" s="29">
        <v>655793608</v>
      </c>
      <c r="I9" s="29">
        <v>13237.67</v>
      </c>
      <c r="J9" s="30">
        <f t="shared" si="1"/>
        <v>49539.957409423259</v>
      </c>
    </row>
    <row r="10" spans="1:16" ht="15" hidden="1" customHeight="1">
      <c r="A10" s="31">
        <f>AVERAGE(D8:D10)</f>
        <v>30597300</v>
      </c>
      <c r="B10" s="27">
        <f>A10/A7-1</f>
        <v>-3.3479472298288848E-2</v>
      </c>
      <c r="C10" s="27"/>
      <c r="D10" s="26">
        <f>H10/21</f>
        <v>29980241.523809522</v>
      </c>
      <c r="E10" s="27">
        <f t="shared" si="0"/>
        <v>-3.9964610329047412E-2</v>
      </c>
      <c r="F10" s="26"/>
      <c r="G10" s="28" t="s">
        <v>0</v>
      </c>
      <c r="H10" s="29">
        <v>629585072</v>
      </c>
      <c r="I10" s="29">
        <v>13813.11</v>
      </c>
      <c r="J10" s="30">
        <f t="shared" si="1"/>
        <v>45578.806800206468</v>
      </c>
      <c r="K10" s="32">
        <f>H10+H9+H8</f>
        <v>1927629900</v>
      </c>
      <c r="L10" s="27">
        <f>K10/K7-1</f>
        <v>1.2508967664275339E-2</v>
      </c>
      <c r="M10" s="32"/>
      <c r="N10" s="32">
        <f>AVERAGE(J8:J10)</f>
        <v>47833.624683268405</v>
      </c>
      <c r="O10" s="58">
        <f>N10/N7-1</f>
        <v>4.448492907728796E-2</v>
      </c>
    </row>
    <row r="11" spans="1:16" ht="15" hidden="1" customHeight="1">
      <c r="D11" s="26">
        <f>H11/21</f>
        <v>32335553.952380951</v>
      </c>
      <c r="E11" s="27">
        <f t="shared" si="0"/>
        <v>7.856215656904908E-2</v>
      </c>
      <c r="F11" s="26"/>
      <c r="G11" s="28" t="s">
        <v>10</v>
      </c>
      <c r="H11" s="29">
        <v>679046633</v>
      </c>
      <c r="I11" s="29">
        <v>15814.78</v>
      </c>
      <c r="J11" s="30">
        <f t="shared" si="1"/>
        <v>42937.469443141163</v>
      </c>
    </row>
    <row r="12" spans="1:16" ht="15" hidden="1" customHeight="1">
      <c r="D12" s="26">
        <f>H12/22</f>
        <v>22264188.681818184</v>
      </c>
      <c r="E12" s="27">
        <f t="shared" si="0"/>
        <v>-0.31146413280546836</v>
      </c>
      <c r="F12" s="26"/>
      <c r="G12" s="28" t="s">
        <v>4</v>
      </c>
      <c r="H12" s="29">
        <v>489812151</v>
      </c>
      <c r="I12" s="29">
        <v>11616.01</v>
      </c>
      <c r="J12" s="30">
        <f t="shared" si="1"/>
        <v>42166.987717813601</v>
      </c>
    </row>
    <row r="13" spans="1:16" ht="15" hidden="1" customHeight="1">
      <c r="A13" s="31">
        <f>AVERAGE(D11:D13)</f>
        <v>25411088.211399715</v>
      </c>
      <c r="B13" s="27">
        <f>A13/A10-1</f>
        <v>-0.1694990011733154</v>
      </c>
      <c r="C13" s="27"/>
      <c r="D13" s="26">
        <f>H13/20</f>
        <v>21633522</v>
      </c>
      <c r="E13" s="27">
        <f t="shared" si="0"/>
        <v>-2.8326506338549495E-2</v>
      </c>
      <c r="F13" s="26"/>
      <c r="G13" s="28" t="s">
        <v>8</v>
      </c>
      <c r="H13" s="29">
        <v>432670440</v>
      </c>
      <c r="I13" s="29">
        <v>11298.33</v>
      </c>
      <c r="J13" s="30">
        <f t="shared" si="1"/>
        <v>38295.079007251516</v>
      </c>
      <c r="K13" s="32">
        <f>H13+H12+H11</f>
        <v>1601529224</v>
      </c>
      <c r="L13" s="27">
        <f>K13/K10-1</f>
        <v>-0.16917182909437123</v>
      </c>
      <c r="M13" s="32"/>
      <c r="N13" s="32">
        <f>AVERAGE(J11:J13)</f>
        <v>41133.178722735429</v>
      </c>
      <c r="O13" s="58">
        <f>N13/N10-1</f>
        <v>-0.14007815642030375</v>
      </c>
    </row>
    <row r="14" spans="1:16" ht="15" hidden="1" customHeight="1">
      <c r="D14" s="26">
        <f>H14/20</f>
        <v>13579336.65</v>
      </c>
      <c r="E14" s="27">
        <f t="shared" si="0"/>
        <v>-0.37230116067092545</v>
      </c>
      <c r="F14" s="26"/>
      <c r="G14" s="28" t="s">
        <v>11</v>
      </c>
      <c r="H14" s="29">
        <v>271586733</v>
      </c>
      <c r="I14" s="29">
        <v>8649.09</v>
      </c>
      <c r="J14" s="30">
        <f t="shared" si="1"/>
        <v>31400.613590562705</v>
      </c>
    </row>
    <row r="15" spans="1:16" ht="15" hidden="1" customHeight="1">
      <c r="A15" s="31"/>
      <c r="B15" s="31"/>
      <c r="C15" s="31"/>
      <c r="D15" s="26">
        <f>H15/22</f>
        <v>11352653.590909092</v>
      </c>
      <c r="E15" s="27">
        <f t="shared" si="0"/>
        <v>-0.16397583449637121</v>
      </c>
      <c r="F15" s="26"/>
      <c r="G15" s="28" t="s">
        <v>9</v>
      </c>
      <c r="H15" s="29">
        <v>249758379</v>
      </c>
      <c r="I15" s="29">
        <v>8198.32</v>
      </c>
      <c r="J15" s="30">
        <f t="shared" si="1"/>
        <v>30464.580426233668</v>
      </c>
    </row>
    <row r="16" spans="1:16" ht="15" hidden="1" customHeight="1">
      <c r="A16" s="31">
        <f>AVERAGE(D14:D16)</f>
        <v>12018015.549999999</v>
      </c>
      <c r="B16" s="27">
        <f>A16/A13-1</f>
        <v>-0.52705624214044589</v>
      </c>
      <c r="C16" s="27"/>
      <c r="D16" s="26">
        <f>H16/22</f>
        <v>11122056.409090908</v>
      </c>
      <c r="E16" s="27">
        <f t="shared" si="0"/>
        <v>-2.031218340026153E-2</v>
      </c>
      <c r="F16" s="26"/>
      <c r="G16" s="28" t="s">
        <v>13</v>
      </c>
      <c r="H16" s="29">
        <v>244685241</v>
      </c>
      <c r="I16" s="29">
        <v>10467.370000000001</v>
      </c>
      <c r="J16" s="30">
        <f t="shared" si="1"/>
        <v>23375.999988535801</v>
      </c>
      <c r="K16" s="32">
        <f>H16+H15+H14</f>
        <v>766030353</v>
      </c>
      <c r="L16" s="27">
        <f>K16/K13-1</f>
        <v>-0.52168818306870934</v>
      </c>
      <c r="M16" s="32"/>
      <c r="N16" s="32">
        <f>AVERAGE(J14:J16)</f>
        <v>28413.731335110726</v>
      </c>
      <c r="O16" s="58">
        <f>N16/N13-1</f>
        <v>-0.3092259772424133</v>
      </c>
    </row>
    <row r="17" spans="1:15" ht="15" hidden="1" customHeight="1">
      <c r="D17" s="26">
        <f>H17/20</f>
        <v>5013091.3</v>
      </c>
      <c r="E17" s="27">
        <f t="shared" si="0"/>
        <v>-0.5492657908206241</v>
      </c>
      <c r="F17" s="33">
        <f t="shared" ref="F17:F39" si="2">D17/D5-1</f>
        <v>-0.80477408510684678</v>
      </c>
      <c r="G17" s="39" t="s">
        <v>162</v>
      </c>
      <c r="H17" s="29">
        <v>100261826</v>
      </c>
      <c r="I17" s="29">
        <v>4819.1000000000004</v>
      </c>
      <c r="J17" s="30">
        <f t="shared" si="1"/>
        <v>20805.093482185468</v>
      </c>
    </row>
    <row r="18" spans="1:15" hidden="1">
      <c r="D18" s="26">
        <f>H18/20</f>
        <v>7762758</v>
      </c>
      <c r="E18" s="27">
        <f t="shared" si="0"/>
        <v>0.54849723163829078</v>
      </c>
      <c r="F18" s="33">
        <f t="shared" si="2"/>
        <v>-0.76862284617942545</v>
      </c>
      <c r="G18" s="39" t="s">
        <v>163</v>
      </c>
      <c r="H18" s="29">
        <v>155255160</v>
      </c>
      <c r="I18" s="29">
        <v>8278.14</v>
      </c>
      <c r="J18" s="30">
        <f t="shared" si="1"/>
        <v>18754.836231327328</v>
      </c>
    </row>
    <row r="19" spans="1:15" ht="17.399999999999999" hidden="1">
      <c r="A19" s="31">
        <f>AVERAGE(D17:D19)</f>
        <v>5981537.7060606061</v>
      </c>
      <c r="B19" s="27">
        <f>A19/A16-1</f>
        <v>-0.50228574083841937</v>
      </c>
      <c r="C19" s="27">
        <f>A19/A7-1</f>
        <v>-0.8110526425491994</v>
      </c>
      <c r="D19" s="26">
        <f>H19/22</f>
        <v>5168763.8181818184</v>
      </c>
      <c r="E19" s="27">
        <f t="shared" si="0"/>
        <v>-0.33415883656532663</v>
      </c>
      <c r="F19" s="33">
        <f t="shared" si="2"/>
        <v>-0.85539026772166404</v>
      </c>
      <c r="G19" s="39" t="s">
        <v>158</v>
      </c>
      <c r="H19" s="29">
        <v>113712804</v>
      </c>
      <c r="I19" s="29">
        <v>6476.99</v>
      </c>
      <c r="J19" s="30">
        <f t="shared" si="1"/>
        <v>17556.427291071934</v>
      </c>
      <c r="K19" s="32">
        <f>H19+H18+H17</f>
        <v>369229790</v>
      </c>
      <c r="L19" s="27">
        <f>K19/K16-1</f>
        <v>-0.51799587502768318</v>
      </c>
      <c r="M19" s="27">
        <f>K19/K7-1</f>
        <v>-0.80605796086489567</v>
      </c>
      <c r="N19" s="32">
        <f>AVERAGE(J17:J19)</f>
        <v>19038.785668194909</v>
      </c>
      <c r="O19" s="58">
        <f>N19/N16-1</f>
        <v>-0.32994419340240744</v>
      </c>
    </row>
    <row r="20" spans="1:15" hidden="1">
      <c r="D20" s="26">
        <f>H20/20</f>
        <v>3760237.25</v>
      </c>
      <c r="E20" s="27">
        <f t="shared" si="0"/>
        <v>-0.27250743460692428</v>
      </c>
      <c r="F20" s="33">
        <f t="shared" si="2"/>
        <v>-0.87704969676818989</v>
      </c>
      <c r="G20" s="39" t="s">
        <v>154</v>
      </c>
      <c r="H20" s="29">
        <v>75204745</v>
      </c>
      <c r="I20" s="29">
        <v>4797.72</v>
      </c>
      <c r="J20" s="30">
        <f t="shared" si="1"/>
        <v>15675.100881251927</v>
      </c>
    </row>
    <row r="21" spans="1:15" hidden="1">
      <c r="D21" s="26">
        <f>H21/21</f>
        <v>4076483.9047619049</v>
      </c>
      <c r="E21" s="27">
        <f t="shared" si="0"/>
        <v>8.4102846106826057E-2</v>
      </c>
      <c r="F21" s="33">
        <f t="shared" si="2"/>
        <v>-0.86946173162456319</v>
      </c>
      <c r="G21" s="39" t="s">
        <v>155</v>
      </c>
      <c r="H21" s="29">
        <v>85606162</v>
      </c>
      <c r="I21" s="29">
        <v>5013.3</v>
      </c>
      <c r="J21" s="30">
        <f t="shared" si="1"/>
        <v>17075.810743422495</v>
      </c>
    </row>
    <row r="22" spans="1:15" ht="17.399999999999999" hidden="1">
      <c r="A22" s="31">
        <f>AVERAGE(D20:D22)</f>
        <v>4402024.0992063498</v>
      </c>
      <c r="B22" s="27">
        <f>A22/A19-1</f>
        <v>-0.26406480816026012</v>
      </c>
      <c r="C22" s="27">
        <f>A22/A10-1</f>
        <v>-0.85613030890940212</v>
      </c>
      <c r="D22" s="26">
        <f>H22/21</f>
        <v>5369351.1428571427</v>
      </c>
      <c r="E22" s="27">
        <f t="shared" si="0"/>
        <v>0.3171525432947222</v>
      </c>
      <c r="F22" s="33">
        <f t="shared" si="2"/>
        <v>-0.82090367288759347</v>
      </c>
      <c r="G22" s="39" t="s">
        <v>156</v>
      </c>
      <c r="H22" s="29">
        <v>112756374</v>
      </c>
      <c r="I22" s="29">
        <v>6716.97</v>
      </c>
      <c r="J22" s="30">
        <f t="shared" si="1"/>
        <v>16786.791365749734</v>
      </c>
      <c r="K22" s="32">
        <f>H22+H21+H20</f>
        <v>273567281</v>
      </c>
      <c r="L22" s="27">
        <f>K22/K19-1</f>
        <v>-0.25908664899438372</v>
      </c>
      <c r="M22" s="27">
        <f>K22/K10-1</f>
        <v>-0.85808101389172264</v>
      </c>
      <c r="N22" s="32">
        <f>AVERAGE(J20:J22)</f>
        <v>16512.567663474718</v>
      </c>
      <c r="O22" s="58">
        <f>N22/N19-1</f>
        <v>-0.13268797961943257</v>
      </c>
    </row>
    <row r="23" spans="1:15" hidden="1">
      <c r="A23" s="31"/>
      <c r="B23" s="27"/>
      <c r="C23" s="27"/>
      <c r="D23" s="26">
        <f>H23/21</f>
        <v>7011794.666666667</v>
      </c>
      <c r="E23" s="27">
        <f t="shared" si="0"/>
        <v>0.30589236578324175</v>
      </c>
      <c r="F23" s="33">
        <f t="shared" si="2"/>
        <v>-0.78315526380056433</v>
      </c>
      <c r="G23" s="39" t="s">
        <v>168</v>
      </c>
      <c r="H23" s="29">
        <v>147247688</v>
      </c>
      <c r="I23" s="29">
        <v>6731.66</v>
      </c>
      <c r="J23" s="30">
        <f t="shared" si="1"/>
        <v>21873.904504980943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8030431.1818181816</v>
      </c>
      <c r="E24" s="27">
        <f t="shared" si="0"/>
        <v>0.14527472117716234</v>
      </c>
      <c r="F24" s="33">
        <f t="shared" si="2"/>
        <v>-0.63931175321128375</v>
      </c>
      <c r="G24" s="39" t="s">
        <v>176</v>
      </c>
      <c r="H24" s="29">
        <v>176669486</v>
      </c>
      <c r="I24" s="29">
        <v>7526.61</v>
      </c>
      <c r="J24" s="30">
        <f t="shared" si="1"/>
        <v>23472.650502683147</v>
      </c>
      <c r="K24" s="32"/>
      <c r="L24" s="27"/>
      <c r="M24" s="27"/>
      <c r="N24" s="27"/>
    </row>
    <row r="25" spans="1:15" ht="17.399999999999999" hidden="1">
      <c r="A25" s="31">
        <f>AVERAGE(D23:D25)</f>
        <v>5953233.2301967032</v>
      </c>
      <c r="B25" s="27">
        <f>A25/A22-1</f>
        <v>0.35238542453005284</v>
      </c>
      <c r="C25" s="27">
        <f>A25/A13-1</f>
        <v>-0.76572301112527674</v>
      </c>
      <c r="D25" s="26">
        <f>H25/19</f>
        <v>2817473.8421052634</v>
      </c>
      <c r="E25" s="27">
        <f t="shared" si="0"/>
        <v>-0.64915036586275121</v>
      </c>
      <c r="F25" s="33">
        <f t="shared" si="2"/>
        <v>-0.86976351598665891</v>
      </c>
      <c r="G25" s="39" t="s">
        <v>190</v>
      </c>
      <c r="H25" s="29">
        <v>53532003</v>
      </c>
      <c r="I25" s="29">
        <v>2681.51</v>
      </c>
      <c r="J25" s="30">
        <f t="shared" si="1"/>
        <v>19963.379961290466</v>
      </c>
      <c r="K25" s="32">
        <f>H25+H24+H23</f>
        <v>377449177</v>
      </c>
      <c r="L25" s="27">
        <f>K25/K22-1</f>
        <v>0.37973070324882885</v>
      </c>
      <c r="M25" s="27">
        <f>K25/K13-1</f>
        <v>-0.76431951952941701</v>
      </c>
      <c r="N25" s="32">
        <f>AVERAGE(J23:J25)</f>
        <v>21769.978322984854</v>
      </c>
      <c r="O25" s="58">
        <f>N25/N22-1</f>
        <v>0.31838844004493394</v>
      </c>
    </row>
    <row r="26" spans="1:15" ht="17.399999999999999" hidden="1">
      <c r="A26" s="31"/>
      <c r="B26" s="27"/>
      <c r="C26" s="27"/>
      <c r="D26" s="26">
        <f>H26/19</f>
        <v>3223665.9473684211</v>
      </c>
      <c r="E26" s="27">
        <f t="shared" si="0"/>
        <v>0.14416890023711604</v>
      </c>
      <c r="F26" s="33">
        <f t="shared" si="2"/>
        <v>-0.76260504982999877</v>
      </c>
      <c r="G26" s="39" t="s">
        <v>202</v>
      </c>
      <c r="H26" s="29">
        <v>61249653</v>
      </c>
      <c r="I26" s="29">
        <v>2748.07</v>
      </c>
      <c r="J26" s="30">
        <f t="shared" si="1"/>
        <v>22288.243385357724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6299437.9545454541</v>
      </c>
      <c r="E27" s="27">
        <f t="shared" si="0"/>
        <v>0.95412243619345283</v>
      </c>
      <c r="F27" s="33">
        <f t="shared" si="2"/>
        <v>-0.44511317075772672</v>
      </c>
      <c r="G27" s="39" t="s">
        <v>203</v>
      </c>
      <c r="H27" s="29">
        <v>138587635</v>
      </c>
      <c r="I27" s="29">
        <v>4746.43</v>
      </c>
      <c r="J27" s="30">
        <f t="shared" si="1"/>
        <v>29198.289029860334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5832589.5111642741</v>
      </c>
      <c r="B28" s="27">
        <f>A28/A25-1</f>
        <v>-2.0265243165761726E-2</v>
      </c>
      <c r="C28" s="27">
        <f>A28/A16-1</f>
        <v>-0.51467948373853822</v>
      </c>
      <c r="D28" s="26">
        <f>H28/19</f>
        <v>7974664.6315789474</v>
      </c>
      <c r="E28" s="27">
        <f t="shared" si="0"/>
        <v>0.26593272116041855</v>
      </c>
      <c r="F28" s="33">
        <f t="shared" si="2"/>
        <v>-0.28298649653847796</v>
      </c>
      <c r="G28" s="39" t="s">
        <v>208</v>
      </c>
      <c r="H28" s="29">
        <v>151518628</v>
      </c>
      <c r="I28" s="29">
        <v>5358.21</v>
      </c>
      <c r="J28" s="30">
        <f t="shared" si="1"/>
        <v>28277.844280086072</v>
      </c>
      <c r="K28" s="32">
        <f>H28+H27+H26</f>
        <v>351355916</v>
      </c>
      <c r="L28" s="27">
        <f>K28/K25-1</f>
        <v>-6.913052826712085E-2</v>
      </c>
      <c r="M28" s="27">
        <f>K28/K16-1</f>
        <v>-0.5413289896098934</v>
      </c>
      <c r="N28" s="32">
        <f>AVERAGE(J26:J28)</f>
        <v>26588.125565101374</v>
      </c>
      <c r="O28" s="58">
        <f>N28/N25-1</f>
        <v>0.22132071840556211</v>
      </c>
    </row>
    <row r="29" spans="1:15" hidden="1">
      <c r="D29" s="26">
        <f>H29/22</f>
        <v>6260164.0454545459</v>
      </c>
      <c r="E29" s="27">
        <f t="shared" si="0"/>
        <v>-0.214993440518506</v>
      </c>
      <c r="F29" s="33">
        <f t="shared" si="2"/>
        <v>0.24876322229649928</v>
      </c>
      <c r="G29" s="39" t="s">
        <v>215</v>
      </c>
      <c r="H29" s="29">
        <v>137723609</v>
      </c>
      <c r="I29" s="29">
        <v>5002.79</v>
      </c>
      <c r="J29" s="30">
        <f t="shared" si="1"/>
        <v>27529.360416887375</v>
      </c>
    </row>
    <row r="30" spans="1:15" hidden="1">
      <c r="D30" s="26">
        <f>H30/19</f>
        <v>15736086.47368421</v>
      </c>
      <c r="E30" s="27">
        <f t="shared" si="0"/>
        <v>1.5136859608511464</v>
      </c>
      <c r="F30" s="33">
        <f t="shared" si="2"/>
        <v>1.0271257295002898</v>
      </c>
      <c r="G30" s="39" t="s">
        <v>210</v>
      </c>
      <c r="H30" s="29">
        <v>298985643</v>
      </c>
      <c r="I30" s="29">
        <v>9995.44</v>
      </c>
      <c r="J30" s="30">
        <f t="shared" si="1"/>
        <v>29912.204265144905</v>
      </c>
    </row>
    <row r="31" spans="1:15" ht="17.399999999999999" hidden="1">
      <c r="A31" s="31">
        <f>AVERAGE(D29:D31)</f>
        <v>12356410.38971292</v>
      </c>
      <c r="B31" s="27">
        <f>A31/A28-1</f>
        <v>1.1185119175730218</v>
      </c>
      <c r="C31" s="27">
        <f>A31/A19-1</f>
        <v>1.065758170711383</v>
      </c>
      <c r="D31" s="26">
        <f>H31/20</f>
        <v>15072980.65</v>
      </c>
      <c r="E31" s="27">
        <f t="shared" si="0"/>
        <v>-4.2139182749989068E-2</v>
      </c>
      <c r="F31" s="33">
        <f t="shared" si="2"/>
        <v>1.9161674203372909</v>
      </c>
      <c r="G31" s="39" t="s">
        <v>211</v>
      </c>
      <c r="H31" s="29">
        <v>301459613</v>
      </c>
      <c r="I31" s="29">
        <v>9160.84</v>
      </c>
      <c r="J31" s="30">
        <f t="shared" si="1"/>
        <v>32907.420389396604</v>
      </c>
      <c r="K31" s="32">
        <f>H31+H30+H29</f>
        <v>738168865</v>
      </c>
      <c r="L31" s="27">
        <f>K31/K28-1</f>
        <v>1.1009148597913461</v>
      </c>
      <c r="M31" s="27">
        <f>K31/K19-1</f>
        <v>0.99921264478686833</v>
      </c>
      <c r="N31" s="32">
        <f>AVERAGE(J29:J31)</f>
        <v>30116.32835714296</v>
      </c>
      <c r="O31" s="58">
        <f>N31/N28-1</f>
        <v>0.13269844026434785</v>
      </c>
    </row>
    <row r="32" spans="1:15" ht="17.399999999999999" hidden="1">
      <c r="D32" s="26">
        <f>H32/21</f>
        <v>15401812.428571429</v>
      </c>
      <c r="E32" s="27">
        <f t="shared" si="0"/>
        <v>2.1815975632625051E-2</v>
      </c>
      <c r="F32" s="33">
        <f t="shared" si="2"/>
        <v>3.0959682606653152</v>
      </c>
      <c r="G32" s="39" t="s">
        <v>222</v>
      </c>
      <c r="H32" s="29">
        <v>323438061</v>
      </c>
      <c r="I32" s="29">
        <v>8951.41</v>
      </c>
      <c r="J32" s="30">
        <f t="shared" si="1"/>
        <v>36132.638433498185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23298841.666666668</v>
      </c>
      <c r="E33" s="27">
        <f t="shared" si="0"/>
        <v>0.51273376264768045</v>
      </c>
      <c r="F33" s="33">
        <f t="shared" si="2"/>
        <v>4.7154258942247642</v>
      </c>
      <c r="G33" s="39" t="s">
        <v>223</v>
      </c>
      <c r="H33" s="29">
        <v>489275675</v>
      </c>
      <c r="I33" s="29">
        <v>13214.11</v>
      </c>
      <c r="J33" s="30">
        <f t="shared" si="1"/>
        <v>37026.759653128356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28280585.645781118</v>
      </c>
      <c r="B34" s="27">
        <f>A34/A31-1</f>
        <v>1.2887379711283748</v>
      </c>
      <c r="C34" s="27">
        <f>A34/A22-1</f>
        <v>5.4244504365343857</v>
      </c>
      <c r="D34" s="26">
        <f>H34/19</f>
        <v>46141102.842105262</v>
      </c>
      <c r="E34" s="27">
        <f t="shared" si="0"/>
        <v>0.98040329653463854</v>
      </c>
      <c r="F34" s="33">
        <f t="shared" si="2"/>
        <v>7.5934224852265153</v>
      </c>
      <c r="G34" s="39" t="s">
        <v>220</v>
      </c>
      <c r="H34" s="29">
        <v>876680954</v>
      </c>
      <c r="I34" s="29">
        <v>25625.64</v>
      </c>
      <c r="J34" s="30">
        <f t="shared" si="1"/>
        <v>34211.085225578754</v>
      </c>
      <c r="K34" s="32">
        <f>H34+H33+H32</f>
        <v>1689394690</v>
      </c>
      <c r="L34" s="27">
        <f>K34/K31-1</f>
        <v>1.2886290252840724</v>
      </c>
      <c r="M34" s="27">
        <f>K34/K22-1</f>
        <v>5.1754266951244068</v>
      </c>
      <c r="N34" s="32">
        <f>AVERAGE(J32:J34)</f>
        <v>35790.161104068429</v>
      </c>
      <c r="O34" s="58">
        <f>N34/N31-1</f>
        <v>0.18839722690099281</v>
      </c>
      <c r="P34" s="58"/>
    </row>
    <row r="35" spans="1:16" ht="17.399999999999999" hidden="1">
      <c r="D35" s="26">
        <f>H35/23</f>
        <v>47405558.956521742</v>
      </c>
      <c r="E35" s="27">
        <f t="shared" si="0"/>
        <v>2.7404115561421305E-2</v>
      </c>
      <c r="F35" s="33">
        <f t="shared" si="2"/>
        <v>5.7608310297337679</v>
      </c>
      <c r="G35" s="39" t="s">
        <v>226</v>
      </c>
      <c r="H35" s="68">
        <v>1090327856</v>
      </c>
      <c r="I35" s="68">
        <v>27027.200000000001</v>
      </c>
      <c r="J35" s="30">
        <f t="shared" si="1"/>
        <v>40341.872484016101</v>
      </c>
      <c r="P35" s="16"/>
    </row>
    <row r="36" spans="1:16" ht="17.399999999999999" hidden="1">
      <c r="D36" s="26">
        <f>H36/21</f>
        <v>50100811.619047619</v>
      </c>
      <c r="E36" s="27">
        <f t="shared" si="0"/>
        <v>5.6855202677767114E-2</v>
      </c>
      <c r="F36" s="33">
        <f t="shared" si="2"/>
        <v>5.2388694311311212</v>
      </c>
      <c r="G36" s="39" t="s">
        <v>228</v>
      </c>
      <c r="H36" s="68">
        <v>1052117044</v>
      </c>
      <c r="I36" s="68">
        <v>25200.11</v>
      </c>
      <c r="J36" s="30">
        <f t="shared" si="1"/>
        <v>41750.49410498605</v>
      </c>
      <c r="P36" s="16"/>
    </row>
    <row r="37" spans="1:16" ht="17.399999999999999" hidden="1">
      <c r="A37" s="31">
        <f>AVERAGE(D35:D37)</f>
        <v>50035384.765930533</v>
      </c>
      <c r="B37" s="27">
        <f>A37/A34-1</f>
        <v>0.76924853652720526</v>
      </c>
      <c r="C37" s="27">
        <f>A37/A25-1</f>
        <v>7.4047412273611357</v>
      </c>
      <c r="D37" s="26">
        <f>H37/18</f>
        <v>52599783.722222224</v>
      </c>
      <c r="E37" s="27">
        <f t="shared" si="0"/>
        <v>4.9878874661274608E-2</v>
      </c>
      <c r="F37" s="33">
        <f t="shared" si="2"/>
        <v>17.669129393910818</v>
      </c>
      <c r="G37" s="39" t="s">
        <v>225</v>
      </c>
      <c r="H37" s="68">
        <v>946796107</v>
      </c>
      <c r="I37" s="68">
        <v>23145.69</v>
      </c>
      <c r="J37" s="30">
        <f t="shared" si="1"/>
        <v>40905.93570552444</v>
      </c>
      <c r="K37" s="32">
        <f>H37+H36+H35</f>
        <v>3089241007</v>
      </c>
      <c r="L37" s="27">
        <f>K37/K34-1</f>
        <v>0.82860821410537278</v>
      </c>
      <c r="M37" s="27">
        <f>K37/K25-1</f>
        <v>7.1845217720530368</v>
      </c>
      <c r="N37" s="32">
        <f>AVERAGE(J35:J37)</f>
        <v>40999.43409817553</v>
      </c>
      <c r="O37" s="16">
        <f>N37/N34-1</f>
        <v>0.14555042037837995</v>
      </c>
      <c r="P37" s="16"/>
    </row>
    <row r="38" spans="1:16" ht="17.399999999999999" hidden="1">
      <c r="A38" s="31"/>
      <c r="B38" s="27"/>
      <c r="C38" s="27"/>
      <c r="D38" s="26">
        <f>H38/20</f>
        <v>59017366.350000001</v>
      </c>
      <c r="E38" s="27">
        <f t="shared" si="0"/>
        <v>0.12200777595719448</v>
      </c>
      <c r="F38" s="33">
        <f t="shared" si="2"/>
        <v>17.307531646750718</v>
      </c>
      <c r="G38" s="39" t="s">
        <v>231</v>
      </c>
      <c r="H38" s="68">
        <v>1180347327</v>
      </c>
      <c r="I38" s="68">
        <v>27283.279999999999</v>
      </c>
      <c r="J38" s="30">
        <f t="shared" si="1"/>
        <v>43262.662223896834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47826243</v>
      </c>
      <c r="E39" s="27">
        <f t="shared" si="0"/>
        <v>-0.1896242418482641</v>
      </c>
      <c r="F39" s="33">
        <f t="shared" si="2"/>
        <v>6.5921444651249015</v>
      </c>
      <c r="G39" s="39" t="s">
        <v>234</v>
      </c>
      <c r="H39" s="68">
        <v>1004351103</v>
      </c>
      <c r="I39" s="68">
        <v>22919</v>
      </c>
      <c r="J39" s="30">
        <f t="shared" si="1"/>
        <v>43821.768096339285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52830553.735714287</v>
      </c>
      <c r="B40" s="27">
        <f>A40/A37-1</f>
        <v>5.5863844814220354E-2</v>
      </c>
      <c r="C40" s="27">
        <f>A40/A28-1</f>
        <v>8.0578213389765025</v>
      </c>
      <c r="D40" s="26">
        <f>H40/21</f>
        <v>51648051.857142858</v>
      </c>
      <c r="E40" s="27">
        <f t="shared" ref="E40:E45" si="3">D40/D39-1</f>
        <v>7.9910288105692562E-2</v>
      </c>
      <c r="F40" s="33">
        <f t="shared" ref="F40:F45" si="4">D40/D28-1</f>
        <v>5.4765171004961468</v>
      </c>
      <c r="G40" s="39" t="s">
        <v>236</v>
      </c>
      <c r="H40" s="68">
        <v>1084609089</v>
      </c>
      <c r="I40" s="68">
        <v>25417.83</v>
      </c>
      <c r="J40" s="30">
        <f t="shared" si="1"/>
        <v>42671.191403829514</v>
      </c>
      <c r="K40" s="32">
        <f>H40+H39+H38</f>
        <v>3269307519</v>
      </c>
      <c r="L40" s="27">
        <f>K40/K37-1</f>
        <v>5.8288269381373103E-2</v>
      </c>
      <c r="M40" s="27">
        <f>K40/K28-1</f>
        <v>8.3048312839565224</v>
      </c>
      <c r="N40" s="32">
        <f>AVERAGE(J38:J40)</f>
        <v>43251.873908021873</v>
      </c>
      <c r="O40" s="58">
        <f>N40/N37-1</f>
        <v>5.493831462289811E-2</v>
      </c>
    </row>
    <row r="41" spans="1:16" ht="17.399999999999999">
      <c r="A41" s="31"/>
      <c r="B41" s="27"/>
      <c r="C41" s="27"/>
      <c r="D41" s="26">
        <f>H41/18</f>
        <v>55623763.722222224</v>
      </c>
      <c r="E41" s="27">
        <f t="shared" si="3"/>
        <v>7.6976995687583427E-2</v>
      </c>
      <c r="F41" s="33">
        <f t="shared" si="4"/>
        <v>7.8853524154227532</v>
      </c>
      <c r="G41" s="39" t="s">
        <v>370</v>
      </c>
      <c r="H41" s="68">
        <v>1001227747</v>
      </c>
      <c r="I41" s="68">
        <v>23975.25</v>
      </c>
      <c r="J41" s="30">
        <f t="shared" si="1"/>
        <v>41760.888708146944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48446514.5</v>
      </c>
      <c r="E42" s="27">
        <f t="shared" si="3"/>
        <v>-0.12903206726650973</v>
      </c>
      <c r="F42" s="33">
        <f t="shared" si="4"/>
        <v>2.0786888837334576</v>
      </c>
      <c r="G42" s="39" t="s">
        <v>405</v>
      </c>
      <c r="H42" s="68">
        <v>968930290</v>
      </c>
      <c r="I42" s="68">
        <v>22340.03</v>
      </c>
      <c r="J42" s="30">
        <f t="shared" si="1"/>
        <v>43371.933251656337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54243149.557407409</v>
      </c>
      <c r="B43" s="27">
        <f>A43/A40-1</f>
        <v>2.6738236149476124E-2</v>
      </c>
      <c r="C43" s="27">
        <f>A43/A31-1</f>
        <v>3.389879248634089</v>
      </c>
      <c r="D43" s="26">
        <f>H43/20</f>
        <v>58659170.450000003</v>
      </c>
      <c r="E43" s="27">
        <f t="shared" si="3"/>
        <v>0.21080269768426785</v>
      </c>
      <c r="F43" s="33">
        <f t="shared" si="4"/>
        <v>2.8916768894014337</v>
      </c>
      <c r="G43" s="39" t="s">
        <v>434</v>
      </c>
      <c r="H43" s="68">
        <v>1173183409</v>
      </c>
      <c r="I43" s="68">
        <v>27878.05</v>
      </c>
      <c r="J43" s="30">
        <f t="shared" si="1"/>
        <v>42082.692620179674</v>
      </c>
      <c r="K43" s="32">
        <f>H43+H42+H41</f>
        <v>3143341446</v>
      </c>
      <c r="L43" s="27">
        <f>K43/K40-1</f>
        <v>-3.8529894256790431E-2</v>
      </c>
      <c r="M43" s="27">
        <f>K43/K31-1</f>
        <v>3.2582958927697394</v>
      </c>
      <c r="N43" s="32">
        <f>AVERAGE(J41:J43)</f>
        <v>42405.17152666099</v>
      </c>
      <c r="O43" s="58">
        <f>N43/N40-1</f>
        <v>-1.9576085493115403E-2</v>
      </c>
    </row>
    <row r="44" spans="1:16" ht="17.399999999999999">
      <c r="A44" s="31"/>
      <c r="B44" s="27"/>
      <c r="C44" s="27"/>
      <c r="D44" s="26">
        <f>H44/22</f>
        <v>62589978.31818182</v>
      </c>
      <c r="E44" s="27">
        <f t="shared" si="3"/>
        <v>6.7010969265792308E-2</v>
      </c>
      <c r="F44" s="33">
        <f t="shared" si="4"/>
        <v>3.0638060363644657</v>
      </c>
      <c r="G44" s="39" t="s">
        <v>477</v>
      </c>
      <c r="H44" s="68">
        <v>1376979523</v>
      </c>
      <c r="I44" s="68">
        <v>31302.57</v>
      </c>
      <c r="J44" s="30">
        <f t="shared" si="1"/>
        <v>43989.344101778224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58749933.450000003</v>
      </c>
      <c r="E45" s="27">
        <f t="shared" si="3"/>
        <v>-6.135239173051954E-2</v>
      </c>
      <c r="F45" s="33">
        <f t="shared" si="4"/>
        <v>1.5215817288484654</v>
      </c>
      <c r="G45" s="39" t="s">
        <v>498</v>
      </c>
      <c r="H45" s="68">
        <v>1174998669</v>
      </c>
      <c r="I45" s="68">
        <v>23727.98</v>
      </c>
      <c r="J45" s="30">
        <f t="shared" si="1"/>
        <v>49519.540601433415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58980754.238516748</v>
      </c>
      <c r="B46" s="27">
        <f>A46/A43-1</f>
        <v>8.7340147461300477E-2</v>
      </c>
      <c r="C46" s="27">
        <f>A46/A34-1</f>
        <v>1.0855563239481736</v>
      </c>
      <c r="D46" s="26">
        <f>H46/19</f>
        <v>55602350.947368421</v>
      </c>
      <c r="E46" s="27">
        <f t="shared" ref="E46" si="5">D46/D45-1</f>
        <v>-5.357593307421149E-2</v>
      </c>
      <c r="F46" s="33">
        <f t="shared" ref="F46" si="6">D46/D34-1</f>
        <v>0.20505032438516979</v>
      </c>
      <c r="G46" s="39" t="s">
        <v>548</v>
      </c>
      <c r="H46" s="68">
        <v>1056444668</v>
      </c>
      <c r="I46" s="68">
        <v>20271.68</v>
      </c>
      <c r="J46" s="30">
        <f t="shared" si="1"/>
        <v>52114.312577941244</v>
      </c>
      <c r="K46" s="32">
        <f>H46+H45+H44</f>
        <v>3608422860</v>
      </c>
      <c r="L46" s="27">
        <f>K46/K43-1</f>
        <v>0.14795765015977835</v>
      </c>
      <c r="M46" s="27">
        <f>K46/K34-1</f>
        <v>1.1359264838224394</v>
      </c>
      <c r="N46" s="32">
        <f>AVERAGE(J44:J46)</f>
        <v>48541.065760384292</v>
      </c>
      <c r="O46" s="58">
        <f>N46/N43-1</f>
        <v>0.14469683797565924</v>
      </c>
    </row>
    <row r="47" spans="1:16" ht="17.399999999999999">
      <c r="A47" s="31"/>
      <c r="B47" s="27"/>
      <c r="C47" s="27"/>
      <c r="D47" s="26">
        <f>H47/19</f>
        <v>60051712.421052635</v>
      </c>
      <c r="E47" s="27">
        <f t="shared" ref="E47" si="7">D47/D46-1</f>
        <v>8.0021103386363146E-2</v>
      </c>
      <c r="F47" s="33">
        <f t="shared" ref="F47" si="8">D47/D35-1</f>
        <v>0.26676520102060985</v>
      </c>
      <c r="G47" s="39" t="s">
        <v>598</v>
      </c>
      <c r="H47" s="68">
        <v>1140982536</v>
      </c>
      <c r="I47" s="68">
        <v>19698.38</v>
      </c>
      <c r="J47" s="30">
        <f t="shared" si="1"/>
        <v>57922.658411503886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55901526.200000003</v>
      </c>
      <c r="E48" s="27">
        <f t="shared" ref="E48" si="9">D48/D47-1</f>
        <v>-6.9110206082943937E-2</v>
      </c>
      <c r="F48" s="33">
        <f t="shared" ref="F48" si="10">D48/D36-1</f>
        <v>0.11578085051913689</v>
      </c>
      <c r="G48" s="39" t="s">
        <v>632</v>
      </c>
      <c r="H48" s="68">
        <v>1118030524</v>
      </c>
      <c r="I48" s="68">
        <v>19003.66</v>
      </c>
      <c r="J48" s="30">
        <f t="shared" si="1"/>
        <v>58832.378815449236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53957958.919138759</v>
      </c>
      <c r="B49" s="27">
        <f>A49/A46-1</f>
        <v>-8.5159903162070894E-2</v>
      </c>
      <c r="C49" s="27">
        <f>A49/A37-1</f>
        <v>7.8396002580140678E-2</v>
      </c>
      <c r="D49" s="26">
        <f>H49/22</f>
        <v>45920638.136363633</v>
      </c>
      <c r="E49" s="27">
        <f t="shared" ref="E49" si="11">D49/D48-1</f>
        <v>-0.17854410679106592</v>
      </c>
      <c r="F49" s="33">
        <f t="shared" ref="F49" si="12">D49/D37-1</f>
        <v>-0.12698047621509145</v>
      </c>
      <c r="G49" s="39" t="s">
        <v>691</v>
      </c>
      <c r="H49" s="68">
        <v>1010254039</v>
      </c>
      <c r="I49" s="68">
        <v>17027.78</v>
      </c>
      <c r="J49" s="30">
        <f t="shared" si="1"/>
        <v>59329.756374583187</v>
      </c>
      <c r="K49" s="32">
        <f>H49+H48+H47</f>
        <v>3269267099</v>
      </c>
      <c r="L49" s="27">
        <f>K49/K46-1</f>
        <v>-9.3990026712113206E-2</v>
      </c>
      <c r="M49" s="27">
        <f>K49/K37-1</f>
        <v>5.8275185261387419E-2</v>
      </c>
      <c r="N49" s="32">
        <f>AVERAGE(J47:J49)</f>
        <v>58694.931200512103</v>
      </c>
      <c r="O49" s="58">
        <f>N49/N46-1</f>
        <v>0.20918093332047638</v>
      </c>
    </row>
    <row r="50" spans="1:15" s="37" customFormat="1" ht="17.399999999999999">
      <c r="A50" s="92"/>
      <c r="B50" s="130"/>
      <c r="C50" s="130"/>
      <c r="D50" s="93">
        <f>H50/18</f>
        <v>73427929</v>
      </c>
      <c r="E50" s="130">
        <f t="shared" ref="E50" si="13">D50/D49-1</f>
        <v>0.59901804460887687</v>
      </c>
      <c r="F50" s="131">
        <f t="shared" ref="F50" si="14">D50/D38-1</f>
        <v>0.24417495292044666</v>
      </c>
      <c r="G50" s="132" t="s">
        <v>714</v>
      </c>
      <c r="H50" s="95">
        <v>1321702722</v>
      </c>
      <c r="I50" s="95">
        <v>20765.68</v>
      </c>
      <c r="J50" s="133">
        <f t="shared" ref="J50" si="15">H50/I50</f>
        <v>63648.419989135917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70221531</v>
      </c>
      <c r="E51" s="130">
        <f t="shared" ref="E51" si="16">D51/D50-1</f>
        <v>-4.3667280878914583E-2</v>
      </c>
      <c r="F51" s="131">
        <f t="shared" ref="F51" si="17">D51/D39-1</f>
        <v>0.46826358491090336</v>
      </c>
      <c r="G51" s="132" t="s">
        <v>721</v>
      </c>
      <c r="H51" s="95">
        <v>1404430620</v>
      </c>
      <c r="I51" s="95">
        <v>20970.95</v>
      </c>
      <c r="J51" s="133">
        <f t="shared" ref="J51" si="18">H51/I51</f>
        <v>66970.290807044978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73949320.75757575</v>
      </c>
      <c r="B52" s="27">
        <f>A52/A49-1</f>
        <v>0.37049885204879573</v>
      </c>
      <c r="C52" s="27">
        <f>A52/A40-1</f>
        <v>0.39974532781746785</v>
      </c>
      <c r="D52" s="93">
        <f>H52/22</f>
        <v>78198502.272727266</v>
      </c>
      <c r="E52" s="130">
        <f t="shared" ref="E52:E53" si="19">D52/D51-1</f>
        <v>0.1135972280742108</v>
      </c>
      <c r="F52" s="131">
        <f t="shared" ref="F52:F53" si="20">D52/D40-1</f>
        <v>0.51406489617502427</v>
      </c>
      <c r="G52" s="132" t="s">
        <v>726</v>
      </c>
      <c r="H52" s="95">
        <v>1720367050</v>
      </c>
      <c r="I52" s="95">
        <v>22761.21</v>
      </c>
      <c r="J52" s="133">
        <f t="shared" ref="J52" si="21">H52/I52</f>
        <v>75583.286213694271</v>
      </c>
      <c r="K52" s="32">
        <f>H52+H51+H50</f>
        <v>4446500392</v>
      </c>
      <c r="L52" s="27">
        <f>K52/K49-1</f>
        <v>0.3600908880648177</v>
      </c>
      <c r="M52" s="27">
        <f>K52/K40-1</f>
        <v>0.3600740726158651</v>
      </c>
      <c r="N52" s="32">
        <f>AVERAGE(J50:J52)</f>
        <v>68733.999003291727</v>
      </c>
      <c r="O52" s="58">
        <f>N52/N49-1</f>
        <v>0.17103807087675804</v>
      </c>
    </row>
    <row r="53" spans="1:15" s="37" customFormat="1" ht="17.399999999999999">
      <c r="A53" s="31"/>
      <c r="B53" s="27"/>
      <c r="C53" s="27"/>
      <c r="D53" s="93">
        <f>H53/21</f>
        <v>117260610.71428572</v>
      </c>
      <c r="E53" s="130">
        <f t="shared" si="19"/>
        <v>0.49952502038113678</v>
      </c>
      <c r="F53" s="131">
        <f t="shared" si="20"/>
        <v>1.1081027759982192</v>
      </c>
      <c r="G53" s="132" t="s">
        <v>729</v>
      </c>
      <c r="H53" s="95">
        <v>2462472825</v>
      </c>
      <c r="I53" s="95">
        <v>24634.51</v>
      </c>
      <c r="J53" s="133">
        <f t="shared" ref="J53" si="22">H53/I53</f>
        <v>99960.292492117776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172807612.35294119</v>
      </c>
      <c r="E54" s="130">
        <f t="shared" ref="E54" si="23">D54/D53-1</f>
        <v>0.47370554613603288</v>
      </c>
      <c r="F54" s="131">
        <f t="shared" ref="F54" si="24">D54/D42-1</f>
        <v>2.5669771940547177</v>
      </c>
      <c r="G54" s="132" t="s">
        <v>742</v>
      </c>
      <c r="H54" s="95">
        <v>2937729410</v>
      </c>
      <c r="I54" s="95">
        <v>22817.24</v>
      </c>
      <c r="J54" s="133">
        <f t="shared" ref="J54" si="25">H54/I54</f>
        <v>128750.42774673886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152493101.97478992</v>
      </c>
      <c r="B55" s="27">
        <f>A55/A52-1</f>
        <v>1.0621298534262431</v>
      </c>
      <c r="C55" s="27">
        <f>A55/A43-1</f>
        <v>1.8112877518920829</v>
      </c>
      <c r="D55" s="93">
        <f>H55/21</f>
        <v>167411082.85714287</v>
      </c>
      <c r="E55" s="130">
        <f t="shared" ref="E55" si="26">D55/D54-1</f>
        <v>-3.1228540353746004E-2</v>
      </c>
      <c r="F55" s="131">
        <f t="shared" ref="F55" si="27">D55/D43-1</f>
        <v>1.8539626723811411</v>
      </c>
      <c r="G55" s="132" t="s">
        <v>749</v>
      </c>
      <c r="H55" s="95">
        <v>3515632740</v>
      </c>
      <c r="I55" s="95">
        <v>24355.24</v>
      </c>
      <c r="J55" s="133">
        <f t="shared" ref="J55" si="28">H55/I55</f>
        <v>144348.10496632347</v>
      </c>
      <c r="K55" s="32">
        <f>H55+H54+H53</f>
        <v>8915834975</v>
      </c>
      <c r="L55" s="27">
        <f>K55/K52-1</f>
        <v>1.00513531743775</v>
      </c>
      <c r="M55" s="27">
        <f>K55/K43-1</f>
        <v>1.8364195007658739</v>
      </c>
      <c r="N55" s="32">
        <f>AVERAGE(J53:J55)</f>
        <v>124352.94173506003</v>
      </c>
      <c r="O55" s="58">
        <f>N55/N52-1</f>
        <v>0.80919113594866876</v>
      </c>
    </row>
    <row r="56" spans="1:15" s="124" customFormat="1" ht="17.399999999999999">
      <c r="A56" s="94"/>
      <c r="B56" s="45"/>
      <c r="C56" s="45"/>
      <c r="D56" s="98">
        <f>H56/22</f>
        <v>182269457.18181819</v>
      </c>
      <c r="E56" s="118">
        <f t="shared" ref="E56" si="29">D56/D55-1</f>
        <v>8.8753827232301186E-2</v>
      </c>
      <c r="F56" s="158">
        <f t="shared" ref="F56" si="30">D56/D44-1</f>
        <v>1.9121188739710839</v>
      </c>
      <c r="G56" s="122" t="s">
        <v>752</v>
      </c>
      <c r="H56" s="96">
        <v>4009928058</v>
      </c>
      <c r="I56" s="96">
        <v>22277.32</v>
      </c>
      <c r="J56" s="125">
        <f t="shared" ref="J56" si="31">H56/I56</f>
        <v>180000.46944605545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264941488.72222221</v>
      </c>
      <c r="E57" s="118">
        <f t="shared" ref="E57" si="32">D57/D56-1</f>
        <v>0.45357040514986924</v>
      </c>
      <c r="F57" s="158">
        <f t="shared" ref="F57" si="33">D57/D45-1</f>
        <v>3.509647469604448</v>
      </c>
      <c r="G57" s="122" t="s">
        <v>756</v>
      </c>
      <c r="H57" s="96">
        <v>4768946797</v>
      </c>
      <c r="I57" s="96">
        <v>19458.39</v>
      </c>
      <c r="J57" s="125">
        <f t="shared" ref="J57" si="34">H57/I57</f>
        <v>245084.34649526502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223605472.9520202</v>
      </c>
      <c r="B58" s="27">
        <f>A58/A55-1</f>
        <v>0.46633172291941793</v>
      </c>
      <c r="C58" s="27">
        <f>A58/A46-1</f>
        <v>2.7911599442720765</v>
      </c>
      <c r="K58" s="32">
        <f>H58+H57+H56</f>
        <v>8778874855</v>
      </c>
      <c r="L58" s="27">
        <f>K58/K55-1</f>
        <v>-1.5361446278900015E-2</v>
      </c>
      <c r="M58" s="27">
        <f>K58/K46-1</f>
        <v>1.4328841700664761</v>
      </c>
      <c r="N58" s="32">
        <f>AVERAGE(J56:J58)</f>
        <v>212542.40797066025</v>
      </c>
      <c r="O58" s="58">
        <f>N58/N55-1</f>
        <v>0.70918681138635353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54">
    <tabColor rgb="FFFF0000"/>
  </sheetPr>
  <dimension ref="A1:P58"/>
  <sheetViews>
    <sheetView topLeftCell="A42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19921875" style="18" bestFit="1" customWidth="1"/>
    <col min="13" max="13" width="5.398437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삼성전자</v>
      </c>
      <c r="G1" s="19"/>
      <c r="H1" s="19"/>
      <c r="I1" s="19"/>
      <c r="J1" s="20"/>
      <c r="P1" s="18" t="s">
        <v>308</v>
      </c>
    </row>
    <row r="2" spans="1:16" ht="15" customHeight="1">
      <c r="G2" s="21"/>
      <c r="H2" s="21"/>
      <c r="I2" s="21"/>
      <c r="J2" s="22"/>
      <c r="P2" s="34" t="s">
        <v>108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40704664.049999997</v>
      </c>
      <c r="E5" s="27"/>
      <c r="F5" s="26"/>
      <c r="G5" s="28" t="s">
        <v>7</v>
      </c>
      <c r="H5" s="29">
        <v>814093281</v>
      </c>
      <c r="I5" s="29">
        <v>20176.900000000001</v>
      </c>
      <c r="J5" s="30">
        <f>H5/I5</f>
        <v>40347.787866322375</v>
      </c>
    </row>
    <row r="6" spans="1:16" ht="15" hidden="1" customHeight="1">
      <c r="D6" s="26">
        <f>H6/18</f>
        <v>38123304.444444448</v>
      </c>
      <c r="E6" s="27">
        <f t="shared" ref="E6:E39" si="0">D6/D5-1</f>
        <v>-6.3416801631987707E-2</v>
      </c>
      <c r="F6" s="26"/>
      <c r="G6" s="28" t="s">
        <v>3</v>
      </c>
      <c r="H6" s="29">
        <v>686219480</v>
      </c>
      <c r="I6" s="29">
        <v>15573.05</v>
      </c>
      <c r="J6" s="30">
        <f t="shared" ref="J6:J49" si="1">H6/I6</f>
        <v>44064.552544299288</v>
      </c>
    </row>
    <row r="7" spans="1:16" ht="15" hidden="1" customHeight="1">
      <c r="A7" s="31">
        <f>AVERAGE(D5:D7)</f>
        <v>37755940.892087542</v>
      </c>
      <c r="B7" s="31"/>
      <c r="C7" s="31"/>
      <c r="D7" s="26">
        <f>H7/22</f>
        <v>34439854.18181818</v>
      </c>
      <c r="E7" s="27">
        <f t="shared" si="0"/>
        <v>-9.6619385866563934E-2</v>
      </c>
      <c r="F7" s="26"/>
      <c r="G7" s="28" t="s">
        <v>6</v>
      </c>
      <c r="H7" s="29">
        <v>757676792</v>
      </c>
      <c r="I7" s="29">
        <v>18143.95</v>
      </c>
      <c r="J7" s="30">
        <f t="shared" si="1"/>
        <v>41759.197528652803</v>
      </c>
      <c r="K7" s="32">
        <f>H7+H6+H5</f>
        <v>2257989553</v>
      </c>
      <c r="L7" s="32"/>
      <c r="M7" s="32"/>
      <c r="N7" s="32">
        <f>AVERAGE(J5:J7)</f>
        <v>42057.179313091488</v>
      </c>
      <c r="O7" s="35"/>
    </row>
    <row r="8" spans="1:16" ht="15" hidden="1" customHeight="1">
      <c r="D8" s="26">
        <f>H8/21</f>
        <v>36784290.047619045</v>
      </c>
      <c r="E8" s="27">
        <f t="shared" si="0"/>
        <v>6.807333891206091E-2</v>
      </c>
      <c r="F8" s="26"/>
      <c r="G8" s="28" t="s">
        <v>2</v>
      </c>
      <c r="H8" s="29">
        <v>772470091</v>
      </c>
      <c r="I8" s="29">
        <v>18456.07</v>
      </c>
      <c r="J8" s="30">
        <f t="shared" si="1"/>
        <v>41854.527589026264</v>
      </c>
    </row>
    <row r="9" spans="1:16" ht="15" hidden="1" customHeight="1">
      <c r="D9" s="26">
        <f>H9/21</f>
        <v>44922752.857142858</v>
      </c>
      <c r="E9" s="27">
        <f t="shared" si="0"/>
        <v>0.22124833180110803</v>
      </c>
      <c r="F9" s="26"/>
      <c r="G9" s="28" t="s">
        <v>5</v>
      </c>
      <c r="H9" s="29">
        <v>943377810</v>
      </c>
      <c r="I9" s="29">
        <v>21260.38</v>
      </c>
      <c r="J9" s="30">
        <f t="shared" si="1"/>
        <v>44372.575184451074</v>
      </c>
    </row>
    <row r="10" spans="1:16" ht="15" hidden="1" customHeight="1">
      <c r="A10" s="31">
        <f>AVERAGE(D8:D10)</f>
        <v>41237607.428571433</v>
      </c>
      <c r="B10" s="27">
        <f>A10/A7-1</f>
        <v>9.2215064814171743E-2</v>
      </c>
      <c r="C10" s="27"/>
      <c r="D10" s="26">
        <f>H10/21</f>
        <v>42005779.380952381</v>
      </c>
      <c r="E10" s="27">
        <f t="shared" si="0"/>
        <v>-6.4933097164962983E-2</v>
      </c>
      <c r="F10" s="26"/>
      <c r="G10" s="28" t="s">
        <v>0</v>
      </c>
      <c r="H10" s="29">
        <v>882121367</v>
      </c>
      <c r="I10" s="29">
        <v>20552.86</v>
      </c>
      <c r="J10" s="30">
        <f t="shared" si="1"/>
        <v>42919.640721534619</v>
      </c>
      <c r="K10" s="32">
        <f>H10+H9+H8</f>
        <v>2597969268</v>
      </c>
      <c r="L10" s="27">
        <f>K10/K7-1</f>
        <v>0.1505674437458302</v>
      </c>
      <c r="M10" s="32"/>
      <c r="N10" s="32">
        <f>AVERAGE(J8:J10)</f>
        <v>43048.914498337319</v>
      </c>
      <c r="O10" s="58">
        <f>N10/N7-1</f>
        <v>2.3580639535117909E-2</v>
      </c>
    </row>
    <row r="11" spans="1:16" ht="15" hidden="1" customHeight="1">
      <c r="D11" s="26">
        <f>H11/21</f>
        <v>38991991.714285716</v>
      </c>
      <c r="E11" s="27">
        <f t="shared" si="0"/>
        <v>-7.1746976513267002E-2</v>
      </c>
      <c r="F11" s="26"/>
      <c r="G11" s="28" t="s">
        <v>10</v>
      </c>
      <c r="H11" s="29">
        <v>818831826</v>
      </c>
      <c r="I11" s="29">
        <v>20491.78</v>
      </c>
      <c r="J11" s="30">
        <f t="shared" si="1"/>
        <v>39959.038502267744</v>
      </c>
    </row>
    <row r="12" spans="1:16" ht="15" hidden="1" customHeight="1">
      <c r="D12" s="26">
        <f>H12/22</f>
        <v>28308136.5</v>
      </c>
      <c r="E12" s="27">
        <f t="shared" si="0"/>
        <v>-0.27400126909576183</v>
      </c>
      <c r="F12" s="26"/>
      <c r="G12" s="28" t="s">
        <v>4</v>
      </c>
      <c r="H12" s="29">
        <v>622779003</v>
      </c>
      <c r="I12" s="29">
        <v>15838.21</v>
      </c>
      <c r="J12" s="30">
        <f t="shared" si="1"/>
        <v>39321.299755464795</v>
      </c>
    </row>
    <row r="13" spans="1:16" ht="15" hidden="1" customHeight="1">
      <c r="A13" s="31">
        <f>AVERAGE(D11:D13)</f>
        <v>32065300.271428574</v>
      </c>
      <c r="B13" s="27">
        <f>A13/A10-1</f>
        <v>-0.22242578386804845</v>
      </c>
      <c r="C13" s="27"/>
      <c r="D13" s="26">
        <f>H13/20</f>
        <v>28895772.600000001</v>
      </c>
      <c r="E13" s="27">
        <f t="shared" si="0"/>
        <v>2.0758558232895297E-2</v>
      </c>
      <c r="F13" s="26"/>
      <c r="G13" s="28" t="s">
        <v>8</v>
      </c>
      <c r="H13" s="29">
        <v>577915452</v>
      </c>
      <c r="I13" s="29">
        <v>16401.810000000001</v>
      </c>
      <c r="J13" s="30">
        <f t="shared" si="1"/>
        <v>35234.85834795062</v>
      </c>
      <c r="K13" s="32">
        <f>H13+H12+H11</f>
        <v>2019526281</v>
      </c>
      <c r="L13" s="27">
        <f>K13/K10-1</f>
        <v>-0.22265197441896756</v>
      </c>
      <c r="M13" s="32"/>
      <c r="N13" s="32">
        <f>AVERAGE(J11:J13)</f>
        <v>38171.732201894389</v>
      </c>
      <c r="O13" s="58">
        <f>N13/N10-1</f>
        <v>-0.11329396695081129</v>
      </c>
    </row>
    <row r="14" spans="1:16" ht="15" hidden="1" customHeight="1">
      <c r="D14" s="26">
        <f>H14/20</f>
        <v>22151928.75</v>
      </c>
      <c r="E14" s="27">
        <f t="shared" si="0"/>
        <v>-0.2333851371047958</v>
      </c>
      <c r="F14" s="26"/>
      <c r="G14" s="28" t="s">
        <v>11</v>
      </c>
      <c r="H14" s="29">
        <v>443038575</v>
      </c>
      <c r="I14" s="29">
        <v>15225.25</v>
      </c>
      <c r="J14" s="30">
        <f t="shared" si="1"/>
        <v>29098.935978062756</v>
      </c>
    </row>
    <row r="15" spans="1:16" ht="15" hidden="1" customHeight="1">
      <c r="A15" s="31"/>
      <c r="B15" s="31"/>
      <c r="C15" s="31"/>
      <c r="D15" s="26">
        <f>H15/22</f>
        <v>19450704.318181816</v>
      </c>
      <c r="E15" s="27">
        <f t="shared" si="0"/>
        <v>-0.12194082340654799</v>
      </c>
      <c r="F15" s="26"/>
      <c r="G15" s="28" t="s">
        <v>9</v>
      </c>
      <c r="H15" s="29">
        <v>427915495</v>
      </c>
      <c r="I15" s="29">
        <v>16277.76</v>
      </c>
      <c r="J15" s="30">
        <f t="shared" si="1"/>
        <v>26288.352635743493</v>
      </c>
    </row>
    <row r="16" spans="1:16" ht="15" hidden="1" customHeight="1">
      <c r="A16" s="31">
        <f>AVERAGE(D14:D16)</f>
        <v>20566215.143939391</v>
      </c>
      <c r="B16" s="27">
        <f>A16/A13-1</f>
        <v>-0.35861460925520516</v>
      </c>
      <c r="C16" s="27"/>
      <c r="D16" s="26">
        <f>H16/22</f>
        <v>20096012.363636363</v>
      </c>
      <c r="E16" s="27">
        <f t="shared" si="0"/>
        <v>3.3176590158297659E-2</v>
      </c>
      <c r="F16" s="26"/>
      <c r="G16" s="28" t="s">
        <v>13</v>
      </c>
      <c r="H16" s="29">
        <v>442112272</v>
      </c>
      <c r="I16" s="29">
        <v>20683.41</v>
      </c>
      <c r="J16" s="30">
        <f t="shared" si="1"/>
        <v>21375.211921051701</v>
      </c>
      <c r="K16" s="32">
        <f>H16+H15+H14</f>
        <v>1313066342</v>
      </c>
      <c r="L16" s="27">
        <f>K16/K13-1</f>
        <v>-0.349814679633773</v>
      </c>
      <c r="M16" s="32"/>
      <c r="N16" s="32">
        <f>AVERAGE(J14:J16)</f>
        <v>25587.50017828598</v>
      </c>
      <c r="O16" s="58">
        <f>N16/N13-1</f>
        <v>-0.32967411478863617</v>
      </c>
    </row>
    <row r="17" spans="1:15" ht="15" hidden="1" customHeight="1">
      <c r="D17" s="26">
        <f>H17/20</f>
        <v>10581940.800000001</v>
      </c>
      <c r="E17" s="27">
        <f t="shared" si="0"/>
        <v>-0.47343081759105743</v>
      </c>
      <c r="F17" s="33">
        <f t="shared" ref="F17:F39" si="2">D17/D5-1</f>
        <v>-0.74003124587881219</v>
      </c>
      <c r="G17" s="39" t="s">
        <v>162</v>
      </c>
      <c r="H17" s="29">
        <v>211638816</v>
      </c>
      <c r="I17" s="29">
        <v>12044.05</v>
      </c>
      <c r="J17" s="30">
        <f t="shared" si="1"/>
        <v>17572.063882165883</v>
      </c>
    </row>
    <row r="18" spans="1:15" hidden="1">
      <c r="D18" s="26">
        <f>H18/20</f>
        <v>14457447.4</v>
      </c>
      <c r="E18" s="27">
        <f t="shared" si="0"/>
        <v>0.36623778881847446</v>
      </c>
      <c r="F18" s="33">
        <f t="shared" si="2"/>
        <v>-0.62077139926135594</v>
      </c>
      <c r="G18" s="39" t="s">
        <v>163</v>
      </c>
      <c r="H18" s="29">
        <v>289148948</v>
      </c>
      <c r="I18" s="29">
        <v>15494.72</v>
      </c>
      <c r="J18" s="30">
        <f t="shared" si="1"/>
        <v>18661.127661551807</v>
      </c>
    </row>
    <row r="19" spans="1:15" ht="17.399999999999999" hidden="1">
      <c r="A19" s="31">
        <f>AVERAGE(D17:D19)</f>
        <v>14088158.733333334</v>
      </c>
      <c r="B19" s="27">
        <f>A19/A16-1</f>
        <v>-0.31498534685489077</v>
      </c>
      <c r="C19" s="27">
        <f>A19/A7-1</f>
        <v>-0.62686246454300998</v>
      </c>
      <c r="D19" s="26">
        <f>H19/22</f>
        <v>17225088</v>
      </c>
      <c r="E19" s="27">
        <f t="shared" si="0"/>
        <v>0.19143355831956899</v>
      </c>
      <c r="F19" s="33">
        <f t="shared" si="2"/>
        <v>-0.4998501471851865</v>
      </c>
      <c r="G19" s="39" t="s">
        <v>158</v>
      </c>
      <c r="H19" s="29">
        <v>378951936</v>
      </c>
      <c r="I19" s="29">
        <v>21539.8</v>
      </c>
      <c r="J19" s="30">
        <f t="shared" si="1"/>
        <v>17593.103742838837</v>
      </c>
      <c r="K19" s="32">
        <f>H19+H18+H17</f>
        <v>879739700</v>
      </c>
      <c r="L19" s="27">
        <f>K19/K16-1</f>
        <v>-0.33001123259315102</v>
      </c>
      <c r="M19" s="27">
        <f>K19/K7-1</f>
        <v>-0.61038805567937016</v>
      </c>
      <c r="N19" s="32">
        <f>AVERAGE(J17:J19)</f>
        <v>17942.098428852176</v>
      </c>
      <c r="O19" s="58">
        <f>N19/N16-1</f>
        <v>-0.29879439945922626</v>
      </c>
    </row>
    <row r="20" spans="1:15" hidden="1">
      <c r="D20" s="26">
        <f>H20/20</f>
        <v>16814482.449999999</v>
      </c>
      <c r="E20" s="27">
        <f t="shared" si="0"/>
        <v>-2.3837645996351409E-2</v>
      </c>
      <c r="F20" s="33">
        <f t="shared" si="2"/>
        <v>-0.542889575190038</v>
      </c>
      <c r="G20" s="39" t="s">
        <v>154</v>
      </c>
      <c r="H20" s="29">
        <v>336289649</v>
      </c>
      <c r="I20" s="29">
        <v>20405.89</v>
      </c>
      <c r="J20" s="30">
        <f t="shared" si="1"/>
        <v>16480.028511375884</v>
      </c>
    </row>
    <row r="21" spans="1:15" hidden="1">
      <c r="D21" s="26">
        <f>H21/21</f>
        <v>18767234.380952381</v>
      </c>
      <c r="E21" s="27">
        <f t="shared" si="0"/>
        <v>0.11613511963625034</v>
      </c>
      <c r="F21" s="33">
        <f t="shared" si="2"/>
        <v>-0.58223320728733274</v>
      </c>
      <c r="G21" s="39" t="s">
        <v>155</v>
      </c>
      <c r="H21" s="29">
        <v>394111922</v>
      </c>
      <c r="I21" s="29">
        <v>25678.17</v>
      </c>
      <c r="J21" s="30">
        <f t="shared" si="1"/>
        <v>15348.131194707412</v>
      </c>
    </row>
    <row r="22" spans="1:15" ht="17.399999999999999" hidden="1">
      <c r="A22" s="31">
        <f>AVERAGE(D20:D22)</f>
        <v>16117841.673809523</v>
      </c>
      <c r="B22" s="27">
        <f>A22/A19-1</f>
        <v>0.14407013570012173</v>
      </c>
      <c r="C22" s="27">
        <f>A22/A10-1</f>
        <v>-0.6091470218846331</v>
      </c>
      <c r="D22" s="26">
        <f>H22/21</f>
        <v>12771808.19047619</v>
      </c>
      <c r="E22" s="27">
        <f t="shared" si="0"/>
        <v>-0.31946242417908888</v>
      </c>
      <c r="F22" s="33">
        <f t="shared" si="2"/>
        <v>-0.69595116722753647</v>
      </c>
      <c r="G22" s="39" t="s">
        <v>156</v>
      </c>
      <c r="H22" s="29">
        <v>268207972</v>
      </c>
      <c r="I22" s="29">
        <v>18772.48</v>
      </c>
      <c r="J22" s="30">
        <f t="shared" si="1"/>
        <v>14287.295658325378</v>
      </c>
      <c r="K22" s="32">
        <f>H22+H21+H20</f>
        <v>998609543</v>
      </c>
      <c r="L22" s="27">
        <f>K22/K19-1</f>
        <v>0.13511933473048909</v>
      </c>
      <c r="M22" s="27">
        <f>K22/K10-1</f>
        <v>-0.6156191856077029</v>
      </c>
      <c r="N22" s="32">
        <f>AVERAGE(J20:J22)</f>
        <v>15371.818454802889</v>
      </c>
      <c r="O22" s="58">
        <f>N22/N19-1</f>
        <v>-0.14325414522952862</v>
      </c>
    </row>
    <row r="23" spans="1:15" hidden="1">
      <c r="A23" s="31"/>
      <c r="B23" s="27"/>
      <c r="C23" s="27"/>
      <c r="D23" s="26">
        <f>H23/21</f>
        <v>18842622.476190478</v>
      </c>
      <c r="E23" s="27">
        <f t="shared" si="0"/>
        <v>0.4753292717190376</v>
      </c>
      <c r="F23" s="33">
        <f t="shared" si="2"/>
        <v>-0.51675660442636484</v>
      </c>
      <c r="G23" s="39" t="s">
        <v>168</v>
      </c>
      <c r="H23" s="29">
        <v>395695072</v>
      </c>
      <c r="I23" s="29">
        <v>21509.86</v>
      </c>
      <c r="J23" s="30">
        <f t="shared" si="1"/>
        <v>18395.985468989569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17227464.636363637</v>
      </c>
      <c r="E24" s="27">
        <f t="shared" si="0"/>
        <v>-8.5718314521651795E-2</v>
      </c>
      <c r="F24" s="33">
        <f t="shared" si="2"/>
        <v>-0.39143063562790026</v>
      </c>
      <c r="G24" s="39" t="s">
        <v>176</v>
      </c>
      <c r="H24" s="29">
        <v>379004222</v>
      </c>
      <c r="I24" s="29">
        <v>20713.29</v>
      </c>
      <c r="J24" s="30">
        <f t="shared" si="1"/>
        <v>18297.635093217927</v>
      </c>
      <c r="K24" s="32"/>
      <c r="L24" s="27"/>
      <c r="M24" s="27"/>
      <c r="N24" s="27"/>
    </row>
    <row r="25" spans="1:15" ht="17.399999999999999" hidden="1">
      <c r="A25" s="31">
        <f>AVERAGE(D23:D25)</f>
        <v>18489202.51120225</v>
      </c>
      <c r="B25" s="27">
        <f>A25/A22-1</f>
        <v>0.14712645063675245</v>
      </c>
      <c r="C25" s="27">
        <f>A25/A13-1</f>
        <v>-0.42338907308855467</v>
      </c>
      <c r="D25" s="26">
        <f>H25/19</f>
        <v>19397520.421052631</v>
      </c>
      <c r="E25" s="27">
        <f t="shared" si="0"/>
        <v>0.12596489561838675</v>
      </c>
      <c r="F25" s="33">
        <f t="shared" si="2"/>
        <v>-0.3287073272076958</v>
      </c>
      <c r="G25" s="39" t="s">
        <v>190</v>
      </c>
      <c r="H25" s="29">
        <v>368552888</v>
      </c>
      <c r="I25" s="29">
        <v>20960.16</v>
      </c>
      <c r="J25" s="30">
        <f t="shared" si="1"/>
        <v>17583.495927512005</v>
      </c>
      <c r="K25" s="32">
        <f>H25+H24+H23</f>
        <v>1143252182</v>
      </c>
      <c r="L25" s="27">
        <f>K25/K22-1</f>
        <v>0.14484403840711146</v>
      </c>
      <c r="M25" s="27">
        <f>K25/K13-1</f>
        <v>-0.43390081488124987</v>
      </c>
      <c r="N25" s="32">
        <f>AVERAGE(J23:J25)</f>
        <v>18092.372163239834</v>
      </c>
      <c r="O25" s="58">
        <f>N25/N22-1</f>
        <v>0.17698320575643489</v>
      </c>
    </row>
    <row r="26" spans="1:15" ht="17.399999999999999" hidden="1">
      <c r="A26" s="31"/>
      <c r="B26" s="27"/>
      <c r="C26" s="27"/>
      <c r="D26" s="26">
        <f>H26/19</f>
        <v>22118598.105263159</v>
      </c>
      <c r="E26" s="27">
        <f t="shared" si="0"/>
        <v>0.14027966591324081</v>
      </c>
      <c r="F26" s="33">
        <f t="shared" si="2"/>
        <v>-1.5046384950493374E-3</v>
      </c>
      <c r="G26" s="39" t="s">
        <v>202</v>
      </c>
      <c r="H26" s="29">
        <v>420253364</v>
      </c>
      <c r="I26" s="29">
        <v>22138.55</v>
      </c>
      <c r="J26" s="30">
        <f t="shared" si="1"/>
        <v>18982.876656330249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18540368.045454547</v>
      </c>
      <c r="E27" s="27">
        <f t="shared" si="0"/>
        <v>-0.16177472201356047</v>
      </c>
      <c r="F27" s="33">
        <f t="shared" si="2"/>
        <v>-4.6802226687304049E-2</v>
      </c>
      <c r="G27" s="39" t="s">
        <v>203</v>
      </c>
      <c r="H27" s="29">
        <v>407888097</v>
      </c>
      <c r="I27" s="29">
        <v>21114.65</v>
      </c>
      <c r="J27" s="30">
        <f t="shared" si="1"/>
        <v>19317.77685161724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20531514.015151516</v>
      </c>
      <c r="B28" s="27">
        <f>A28/A25-1</f>
        <v>0.11045968600927325</v>
      </c>
      <c r="C28" s="27">
        <f>A28/A16-1</f>
        <v>-1.6872880374443344E-3</v>
      </c>
      <c r="D28" s="26">
        <f>H28/19</f>
        <v>20935575.894736841</v>
      </c>
      <c r="E28" s="27">
        <f t="shared" si="0"/>
        <v>0.12918879729949673</v>
      </c>
      <c r="F28" s="33">
        <f t="shared" si="2"/>
        <v>4.1777618161683794E-2</v>
      </c>
      <c r="G28" s="39" t="s">
        <v>208</v>
      </c>
      <c r="H28" s="29">
        <v>397775942</v>
      </c>
      <c r="I28" s="29">
        <v>19653.900000000001</v>
      </c>
      <c r="J28" s="30">
        <f t="shared" si="1"/>
        <v>20239.033576033253</v>
      </c>
      <c r="K28" s="32">
        <f>H28+H27+H26</f>
        <v>1225917403</v>
      </c>
      <c r="L28" s="27">
        <f>K28/K25-1</f>
        <v>7.230707476576681E-2</v>
      </c>
      <c r="M28" s="27">
        <f>K28/K16-1</f>
        <v>-6.6370552814002393E-2</v>
      </c>
      <c r="N28" s="32">
        <f>AVERAGE(J26:J28)</f>
        <v>19513.229027993581</v>
      </c>
      <c r="O28" s="58">
        <f>N28/N25-1</f>
        <v>7.853347543008482E-2</v>
      </c>
    </row>
    <row r="29" spans="1:15" hidden="1">
      <c r="D29" s="26">
        <f>H29/22</f>
        <v>24899835.90909091</v>
      </c>
      <c r="E29" s="27">
        <f t="shared" si="0"/>
        <v>0.18935519301146497</v>
      </c>
      <c r="F29" s="33">
        <f t="shared" si="2"/>
        <v>1.3530500103620793</v>
      </c>
      <c r="G29" s="39" t="s">
        <v>215</v>
      </c>
      <c r="H29" s="29">
        <v>547796390</v>
      </c>
      <c r="I29" s="29">
        <v>23945.42</v>
      </c>
      <c r="J29" s="30">
        <f t="shared" si="1"/>
        <v>22876.875410830133</v>
      </c>
    </row>
    <row r="30" spans="1:15" hidden="1">
      <c r="D30" s="26">
        <f>H30/19</f>
        <v>28736029.368421052</v>
      </c>
      <c r="E30" s="27">
        <f t="shared" si="0"/>
        <v>0.15406500963845904</v>
      </c>
      <c r="F30" s="33">
        <f t="shared" si="2"/>
        <v>0.98762814578326252</v>
      </c>
      <c r="G30" s="39" t="s">
        <v>210</v>
      </c>
      <c r="H30" s="29">
        <v>545984558</v>
      </c>
      <c r="I30" s="29">
        <v>22812.87</v>
      </c>
      <c r="J30" s="30">
        <f t="shared" si="1"/>
        <v>23933.18148922078</v>
      </c>
    </row>
    <row r="31" spans="1:15" ht="17.399999999999999" hidden="1">
      <c r="A31" s="31">
        <f>AVERAGE(D29:D31)</f>
        <v>27481341.459170654</v>
      </c>
      <c r="B31" s="27">
        <f>A31/A28-1</f>
        <v>0.33849561405410333</v>
      </c>
      <c r="C31" s="27">
        <f>A31/A19-1</f>
        <v>0.95066949339152007</v>
      </c>
      <c r="D31" s="26">
        <f>H31/20</f>
        <v>28808159.100000001</v>
      </c>
      <c r="E31" s="27">
        <f t="shared" si="0"/>
        <v>2.5100799645694227E-3</v>
      </c>
      <c r="F31" s="33">
        <f t="shared" si="2"/>
        <v>0.67245352244354284</v>
      </c>
      <c r="G31" s="39" t="s">
        <v>211</v>
      </c>
      <c r="H31" s="29">
        <v>576163182</v>
      </c>
      <c r="I31" s="29">
        <v>22272.47</v>
      </c>
      <c r="J31" s="30">
        <f t="shared" si="1"/>
        <v>25868.849840183866</v>
      </c>
      <c r="K31" s="32">
        <f>H31+H30+H29</f>
        <v>1669944130</v>
      </c>
      <c r="L31" s="27">
        <f>K31/K28-1</f>
        <v>0.36219954616306227</v>
      </c>
      <c r="M31" s="27">
        <f>K31/K19-1</f>
        <v>0.89822527049762568</v>
      </c>
      <c r="N31" s="32">
        <f>AVERAGE(J29:J31)</f>
        <v>24226.30224674493</v>
      </c>
      <c r="O31" s="58">
        <f>N31/N28-1</f>
        <v>0.24153220422873112</v>
      </c>
    </row>
    <row r="32" spans="1:15" ht="17.399999999999999" hidden="1">
      <c r="D32" s="26">
        <f>H32/21</f>
        <v>25577443.476190478</v>
      </c>
      <c r="E32" s="27">
        <f t="shared" si="0"/>
        <v>-0.11214585467245364</v>
      </c>
      <c r="F32" s="33">
        <f t="shared" si="2"/>
        <v>0.52115556052636514</v>
      </c>
      <c r="G32" s="39" t="s">
        <v>222</v>
      </c>
      <c r="H32" s="29">
        <v>537126313</v>
      </c>
      <c r="I32" s="29">
        <v>18207.97</v>
      </c>
      <c r="J32" s="30">
        <f t="shared" si="1"/>
        <v>29499.516585319503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26189780</v>
      </c>
      <c r="E33" s="27">
        <f t="shared" si="0"/>
        <v>2.3940489767068973E-2</v>
      </c>
      <c r="F33" s="33">
        <f t="shared" si="2"/>
        <v>0.39550556402604853</v>
      </c>
      <c r="G33" s="39" t="s">
        <v>223</v>
      </c>
      <c r="H33" s="29">
        <v>549985380</v>
      </c>
      <c r="I33" s="29">
        <v>18756.02</v>
      </c>
      <c r="J33" s="30">
        <f t="shared" si="1"/>
        <v>29323.138917531545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18569899.281537179</v>
      </c>
      <c r="B34" s="27">
        <f>A34/A31-1</f>
        <v>-0.32427245922013337</v>
      </c>
      <c r="C34" s="27">
        <f>A34/A22-1</f>
        <v>0.1521331241088002</v>
      </c>
      <c r="D34" s="26">
        <f>H34/19</f>
        <v>3942474.3684210526</v>
      </c>
      <c r="E34" s="27">
        <f t="shared" si="0"/>
        <v>-0.84946515898869512</v>
      </c>
      <c r="F34" s="33">
        <f t="shared" si="2"/>
        <v>-0.69131431433797164</v>
      </c>
      <c r="G34" s="39" t="s">
        <v>220</v>
      </c>
      <c r="H34" s="29">
        <v>74907013</v>
      </c>
      <c r="I34" s="29">
        <v>2566.85</v>
      </c>
      <c r="J34" s="30">
        <f t="shared" si="1"/>
        <v>29182.466057619262</v>
      </c>
      <c r="K34" s="32">
        <f>H34+H33+H32</f>
        <v>1162018706</v>
      </c>
      <c r="L34" s="27">
        <f>K34/K31-1</f>
        <v>-0.30415713608334904</v>
      </c>
      <c r="M34" s="27">
        <f>K34/K22-1</f>
        <v>0.16363669278493975</v>
      </c>
      <c r="N34" s="32">
        <f>AVERAGE(J32:J34)</f>
        <v>29335.040520156774</v>
      </c>
      <c r="O34" s="58">
        <f>N34/N31-1</f>
        <v>0.21087569292991293</v>
      </c>
      <c r="P34" s="58"/>
    </row>
    <row r="35" spans="1:16" ht="17.399999999999999" hidden="1">
      <c r="D35" s="26">
        <f>H35/23</f>
        <v>1355323.5217391304</v>
      </c>
      <c r="E35" s="27">
        <f t="shared" si="0"/>
        <v>-0.65622515327044906</v>
      </c>
      <c r="F35" s="33">
        <f t="shared" si="2"/>
        <v>-0.92807139646024772</v>
      </c>
      <c r="G35" s="39" t="s">
        <v>226</v>
      </c>
      <c r="H35" s="68">
        <v>31172441</v>
      </c>
      <c r="I35" s="68">
        <v>1021.41</v>
      </c>
      <c r="J35" s="30">
        <f t="shared" si="1"/>
        <v>30519.028597722758</v>
      </c>
      <c r="P35" s="16"/>
    </row>
    <row r="36" spans="1:16" ht="17.399999999999999" hidden="1">
      <c r="D36" s="26">
        <f>H36/21</f>
        <v>1499.0952380952381</v>
      </c>
      <c r="E36" s="27">
        <f t="shared" si="0"/>
        <v>-0.99889392073991923</v>
      </c>
      <c r="F36" s="33">
        <f t="shared" si="2"/>
        <v>-0.99991298224841918</v>
      </c>
      <c r="G36" s="39" t="s">
        <v>228</v>
      </c>
      <c r="H36" s="68">
        <v>31481</v>
      </c>
      <c r="I36" s="68">
        <v>0.8</v>
      </c>
      <c r="J36" s="30">
        <f t="shared" si="1"/>
        <v>39351.25</v>
      </c>
      <c r="P36" s="16"/>
    </row>
    <row r="37" spans="1:16" ht="17.399999999999999" hidden="1">
      <c r="A37" s="31">
        <f>AVERAGE(D35:D37)</f>
        <v>464846.22417759366</v>
      </c>
      <c r="B37" s="27">
        <f>A37/A34-1</f>
        <v>-0.97496775738359764</v>
      </c>
      <c r="C37" s="27">
        <f>A37/A25-1</f>
        <v>-0.97485850328612322</v>
      </c>
      <c r="D37" s="26">
        <f>H37/18</f>
        <v>37716.055555555555</v>
      </c>
      <c r="E37" s="27">
        <f t="shared" si="0"/>
        <v>24.159212435013711</v>
      </c>
      <c r="F37" s="33">
        <f t="shared" si="2"/>
        <v>-0.99805562490788147</v>
      </c>
      <c r="G37" s="39" t="s">
        <v>225</v>
      </c>
      <c r="H37" s="68">
        <v>678889</v>
      </c>
      <c r="I37" s="68">
        <v>8.27</v>
      </c>
      <c r="J37" s="30">
        <f t="shared" si="1"/>
        <v>82090.56831922612</v>
      </c>
      <c r="K37" s="32">
        <f>H37+H36+H35</f>
        <v>31882811</v>
      </c>
      <c r="L37" s="27">
        <f>K37/K34-1</f>
        <v>-0.97256256647558648</v>
      </c>
      <c r="M37" s="27">
        <f>K37/K25-1</f>
        <v>-0.97211218005792532</v>
      </c>
      <c r="N37" s="32">
        <f>AVERAGE(J35:J37)</f>
        <v>50653.615638982963</v>
      </c>
      <c r="O37" s="16">
        <f>N37/N34-1</f>
        <v>0.72672731112055944</v>
      </c>
      <c r="P37" s="16"/>
    </row>
    <row r="38" spans="1:16" ht="17.399999999999999" hidden="1">
      <c r="A38" s="31"/>
      <c r="B38" s="27"/>
      <c r="C38" s="27"/>
      <c r="D38" s="26">
        <f>H38/20</f>
        <v>739</v>
      </c>
      <c r="E38" s="27">
        <f t="shared" si="0"/>
        <v>-0.98040622251943987</v>
      </c>
      <c r="F38" s="33">
        <f t="shared" si="2"/>
        <v>-0.99996658920260306</v>
      </c>
      <c r="G38" s="39" t="s">
        <v>231</v>
      </c>
      <c r="H38" s="68">
        <v>14780</v>
      </c>
      <c r="I38" s="68">
        <v>2</v>
      </c>
      <c r="J38" s="30">
        <f t="shared" si="1"/>
        <v>7390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682307</v>
      </c>
      <c r="E39" s="27">
        <f t="shared" si="0"/>
        <v>922.28416779431666</v>
      </c>
      <c r="F39" s="33">
        <f t="shared" si="2"/>
        <v>-0.96319884274534251</v>
      </c>
      <c r="G39" s="39" t="s">
        <v>234</v>
      </c>
      <c r="H39" s="68">
        <v>14328447</v>
      </c>
      <c r="I39" s="68">
        <v>400.36</v>
      </c>
      <c r="J39" s="30">
        <f t="shared" si="1"/>
        <v>35788.907483265059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227819.23809523811</v>
      </c>
      <c r="B40" s="27">
        <f>A40/A37-1</f>
        <v>-0.50990407957320483</v>
      </c>
      <c r="C40" s="27">
        <f>A40/A28-1</f>
        <v>-0.98890392408825201</v>
      </c>
      <c r="D40" s="26">
        <f>H40/21</f>
        <v>411.71428571428572</v>
      </c>
      <c r="E40" s="27">
        <f t="shared" ref="E40:E45" si="3">D40/D39-1</f>
        <v>-0.99939658498928741</v>
      </c>
      <c r="F40" s="33">
        <f t="shared" ref="F40:F45" si="4">D40/D28-1</f>
        <v>-0.99998033422687849</v>
      </c>
      <c r="G40" s="39" t="s">
        <v>236</v>
      </c>
      <c r="H40" s="68">
        <v>8646</v>
      </c>
      <c r="I40" s="68">
        <v>4.9000000000000004</v>
      </c>
      <c r="J40" s="30">
        <f t="shared" si="1"/>
        <v>1764.4897959183672</v>
      </c>
      <c r="K40" s="32">
        <f>H40+H39+H38</f>
        <v>14351873</v>
      </c>
      <c r="L40" s="27">
        <f>K40/K37-1</f>
        <v>-0.5498554691429185</v>
      </c>
      <c r="M40" s="27">
        <f>K40/K28-1</f>
        <v>-0.98829295271860984</v>
      </c>
      <c r="N40" s="32">
        <f>AVERAGE(J38:J40)</f>
        <v>14981.132426394475</v>
      </c>
      <c r="O40" s="58">
        <f>N40/N37-1</f>
        <v>-0.70424357200545007</v>
      </c>
    </row>
    <row r="41" spans="1:16" ht="17.399999999999999">
      <c r="A41" s="31"/>
      <c r="B41" s="27"/>
      <c r="C41" s="27"/>
      <c r="D41" s="26">
        <f>H41/18</f>
        <v>30824.666666666668</v>
      </c>
      <c r="E41" s="27">
        <f t="shared" si="3"/>
        <v>73.869072403423544</v>
      </c>
      <c r="F41" s="33">
        <f t="shared" si="4"/>
        <v>-0.99876205342158852</v>
      </c>
      <c r="G41" s="39" t="s">
        <v>370</v>
      </c>
      <c r="H41" s="68">
        <v>554844</v>
      </c>
      <c r="I41" s="68">
        <v>16.46</v>
      </c>
      <c r="J41" s="30">
        <f t="shared" si="1"/>
        <v>33708.626974483595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26842.55</v>
      </c>
      <c r="E42" s="27">
        <f t="shared" si="3"/>
        <v>-0.12918604148193014</v>
      </c>
      <c r="F42" s="33">
        <f t="shared" si="4"/>
        <v>-0.99906589217125807</v>
      </c>
      <c r="G42" s="39" t="s">
        <v>405</v>
      </c>
      <c r="H42" s="68">
        <v>536851</v>
      </c>
      <c r="I42" s="68">
        <v>340.77</v>
      </c>
      <c r="J42" s="30">
        <f t="shared" si="1"/>
        <v>1575.4056988584678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41740.722222222219</v>
      </c>
      <c r="B43" s="27">
        <f>A43/A40-1</f>
        <v>-0.81678139839633368</v>
      </c>
      <c r="C43" s="27">
        <f>A43/A31-1</f>
        <v>-0.99848112501042796</v>
      </c>
      <c r="D43" s="26">
        <f>H43/20</f>
        <v>67554.95</v>
      </c>
      <c r="E43" s="27">
        <f t="shared" si="3"/>
        <v>1.5167113407630795</v>
      </c>
      <c r="F43" s="33">
        <f t="shared" si="4"/>
        <v>-0.99765500635547377</v>
      </c>
      <c r="G43" s="39" t="s">
        <v>429</v>
      </c>
      <c r="H43" s="68">
        <v>1351099</v>
      </c>
      <c r="I43" s="68">
        <v>123.98</v>
      </c>
      <c r="J43" s="30">
        <f t="shared" si="1"/>
        <v>10897.717373769963</v>
      </c>
      <c r="K43" s="32">
        <f>H43+H42+H41</f>
        <v>2442794</v>
      </c>
      <c r="L43" s="27">
        <f>K43/K40-1</f>
        <v>-0.82979266887325442</v>
      </c>
      <c r="M43" s="27">
        <f>K43/K31-1</f>
        <v>-0.99853720016369651</v>
      </c>
      <c r="N43" s="32">
        <f>AVERAGE(J41:J43)</f>
        <v>15393.916682370676</v>
      </c>
      <c r="O43" s="58">
        <f>N43/N40-1</f>
        <v>2.7553608380694872E-2</v>
      </c>
    </row>
    <row r="44" spans="1:16" ht="17.399999999999999">
      <c r="A44" s="31"/>
      <c r="B44" s="27"/>
      <c r="C44" s="27"/>
      <c r="D44" s="26">
        <f>H44/22</f>
        <v>1019997.0454545454</v>
      </c>
      <c r="E44" s="27">
        <f t="shared" si="3"/>
        <v>14.098775818123549</v>
      </c>
      <c r="F44" s="33">
        <f t="shared" si="4"/>
        <v>-0.96012122765889252</v>
      </c>
      <c r="G44" s="39" t="s">
        <v>462</v>
      </c>
      <c r="H44" s="68">
        <v>22439935</v>
      </c>
      <c r="I44" s="68">
        <v>759.2</v>
      </c>
      <c r="J44" s="30">
        <f t="shared" si="1"/>
        <v>29557.343256059008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9820062.25</v>
      </c>
      <c r="E45" s="27">
        <f t="shared" si="3"/>
        <v>8.6275398970629826</v>
      </c>
      <c r="F45" s="33">
        <f t="shared" si="4"/>
        <v>-0.62504220157634016</v>
      </c>
      <c r="G45" s="39" t="s">
        <v>501</v>
      </c>
      <c r="H45" s="68">
        <v>196401245</v>
      </c>
      <c r="I45" s="68">
        <v>9268.91</v>
      </c>
      <c r="J45" s="30">
        <f t="shared" si="1"/>
        <v>21189.249329209153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7404760.905502391</v>
      </c>
      <c r="B46" s="27">
        <f>A46/A43-1</f>
        <v>176.39896463890585</v>
      </c>
      <c r="C46" s="27">
        <f>A46/A34-1</f>
        <v>-0.60124926940963785</v>
      </c>
      <c r="D46" s="26">
        <f>H46/19</f>
        <v>11374223.421052631</v>
      </c>
      <c r="E46" s="27">
        <f t="shared" ref="E46" si="5">D46/D45-1</f>
        <v>0.15826388178472395</v>
      </c>
      <c r="F46" s="33">
        <f t="shared" ref="F46" si="6">D46/D34-1</f>
        <v>1.8850468914038796</v>
      </c>
      <c r="G46" s="39" t="s">
        <v>548</v>
      </c>
      <c r="H46" s="68">
        <v>216110245</v>
      </c>
      <c r="I46" s="68">
        <v>6984.71</v>
      </c>
      <c r="J46" s="30">
        <f t="shared" si="1"/>
        <v>30940.474980349936</v>
      </c>
      <c r="K46" s="32">
        <f>H46+H45+H44</f>
        <v>434951425</v>
      </c>
      <c r="L46" s="27">
        <f>K46/K43-1</f>
        <v>177.05489329022421</v>
      </c>
      <c r="M46" s="27">
        <f>K46/K34-1</f>
        <v>-0.62569326745416443</v>
      </c>
      <c r="N46" s="32">
        <f>AVERAGE(J44:J46)</f>
        <v>27229.022521872699</v>
      </c>
      <c r="O46" s="58">
        <f>N46/N43-1</f>
        <v>0.76881706479909351</v>
      </c>
    </row>
    <row r="47" spans="1:16" ht="17.399999999999999">
      <c r="A47" s="31"/>
      <c r="B47" s="27"/>
      <c r="C47" s="27"/>
      <c r="D47" s="26">
        <f>H47/19</f>
        <v>21184072.736842107</v>
      </c>
      <c r="E47" s="27">
        <f t="shared" ref="E47" si="7">D47/D46-1</f>
        <v>0.86246321640142543</v>
      </c>
      <c r="F47" s="33">
        <f t="shared" ref="F47" si="8">D47/D35-1</f>
        <v>14.630270114148857</v>
      </c>
      <c r="G47" s="39" t="s">
        <v>601</v>
      </c>
      <c r="H47" s="68">
        <v>402497382</v>
      </c>
      <c r="I47" s="68">
        <v>9206.52</v>
      </c>
      <c r="J47" s="30">
        <f t="shared" si="1"/>
        <v>43718.732159382693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22601126.399999999</v>
      </c>
      <c r="E48" s="27">
        <f t="shared" ref="E48" si="9">D48/D47-1</f>
        <v>6.6892409252987228E-2</v>
      </c>
      <c r="F48" s="33">
        <f t="shared" ref="F48" si="10">D48/D36-1</f>
        <v>15075.511368762111</v>
      </c>
      <c r="G48" s="39" t="s">
        <v>632</v>
      </c>
      <c r="H48" s="68">
        <v>452022528</v>
      </c>
      <c r="I48" s="68">
        <v>9773.11</v>
      </c>
      <c r="J48" s="30">
        <f t="shared" si="1"/>
        <v>46251.656637447035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23504634.651674639</v>
      </c>
      <c r="B49" s="27">
        <f>A49/A46-1</f>
        <v>2.1742597703875384</v>
      </c>
      <c r="C49" s="27">
        <f>A49/A37-1</f>
        <v>49.564323058144787</v>
      </c>
      <c r="D49" s="26">
        <f>H49/22</f>
        <v>26728704.818181816</v>
      </c>
      <c r="E49" s="27">
        <f t="shared" ref="E49" si="11">D49/D48-1</f>
        <v>0.18262711092938355</v>
      </c>
      <c r="F49" s="33">
        <f t="shared" ref="F49" si="12">D49/D37-1</f>
        <v>707.68240128691536</v>
      </c>
      <c r="G49" s="39" t="s">
        <v>672</v>
      </c>
      <c r="H49" s="68">
        <v>588031506</v>
      </c>
      <c r="I49" s="68">
        <v>11189</v>
      </c>
      <c r="J49" s="30">
        <f t="shared" si="1"/>
        <v>52554.428992760746</v>
      </c>
      <c r="K49" s="32">
        <f>H49+H48+H47</f>
        <v>1442551416</v>
      </c>
      <c r="L49" s="27">
        <f>K49/K46-1</f>
        <v>2.3165805032136633</v>
      </c>
      <c r="M49" s="27">
        <f>K49/K37-1</f>
        <v>44.245427575379097</v>
      </c>
      <c r="N49" s="32">
        <f>AVERAGE(J47:J49)</f>
        <v>47508.272596530158</v>
      </c>
      <c r="O49" s="58">
        <f>N49/N46-1</f>
        <v>0.74476599585487935</v>
      </c>
    </row>
    <row r="50" spans="1:15" s="37" customFormat="1" ht="17.399999999999999">
      <c r="A50" s="92"/>
      <c r="B50" s="130"/>
      <c r="C50" s="130"/>
      <c r="D50" s="93">
        <f>H50/18</f>
        <v>39035899.277777776</v>
      </c>
      <c r="E50" s="130">
        <f t="shared" ref="E50" si="13">D50/D49-1</f>
        <v>0.46044859050649434</v>
      </c>
      <c r="F50" s="131">
        <f t="shared" ref="F50" si="14">D50/D38-1</f>
        <v>52821.597128251386</v>
      </c>
      <c r="G50" s="132" t="s">
        <v>714</v>
      </c>
      <c r="H50" s="95">
        <v>702646187</v>
      </c>
      <c r="I50" s="95">
        <v>11313.91</v>
      </c>
      <c r="J50" s="133">
        <f t="shared" ref="J50" si="15">H50/I50</f>
        <v>62104.629345646201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40207322.049999997</v>
      </c>
      <c r="E51" s="130">
        <f t="shared" ref="E51" si="16">D51/D50-1</f>
        <v>3.0008858355905277E-2</v>
      </c>
      <c r="F51" s="131">
        <f t="shared" ref="F51" si="17">D51/D39-1</f>
        <v>57.928491207037297</v>
      </c>
      <c r="G51" s="132" t="s">
        <v>721</v>
      </c>
      <c r="H51" s="95">
        <v>804146441</v>
      </c>
      <c r="I51" s="95">
        <v>11460.14</v>
      </c>
      <c r="J51" s="133">
        <f t="shared" ref="J51" si="18">H51/I51</f>
        <v>70168.989296814878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41138176.700168349</v>
      </c>
      <c r="B52" s="27">
        <f>A52/A49-1</f>
        <v>0.75021553450256961</v>
      </c>
      <c r="C52" s="27">
        <f>A52/A40-1</f>
        <v>179.57376121577076</v>
      </c>
      <c r="D52" s="93">
        <f>H52/22</f>
        <v>44171308.772727273</v>
      </c>
      <c r="E52" s="130">
        <f t="shared" ref="E52:E53" si="19">D52/D51-1</f>
        <v>9.8588677897966992E-2</v>
      </c>
      <c r="F52" s="131">
        <f t="shared" ref="F52:F53" si="20">D52/D40-1</f>
        <v>107285.31554791496</v>
      </c>
      <c r="G52" s="132" t="s">
        <v>726</v>
      </c>
      <c r="H52" s="95">
        <v>971768793</v>
      </c>
      <c r="I52" s="95">
        <v>12476.48</v>
      </c>
      <c r="J52" s="133">
        <f t="shared" ref="J52" si="21">H52/I52</f>
        <v>77888.057609197465</v>
      </c>
      <c r="K52" s="32">
        <f>H52+H51+H50</f>
        <v>2478561421</v>
      </c>
      <c r="L52" s="27">
        <f>K52/K49-1</f>
        <v>0.71817891099695808</v>
      </c>
      <c r="M52" s="27">
        <f>K52/K40-1</f>
        <v>171.69950904665893</v>
      </c>
      <c r="N52" s="32">
        <f>AVERAGE(J50:J52)</f>
        <v>70053.892083886181</v>
      </c>
      <c r="O52" s="58">
        <f>N52/N49-1</f>
        <v>0.47456197110822074</v>
      </c>
    </row>
    <row r="53" spans="1:15" s="37" customFormat="1" ht="17.399999999999999">
      <c r="A53" s="31"/>
      <c r="B53" s="27"/>
      <c r="C53" s="27"/>
      <c r="D53" s="93">
        <f>H53/21</f>
        <v>44935689.190476194</v>
      </c>
      <c r="E53" s="130">
        <f t="shared" si="19"/>
        <v>1.7304907619601018E-2</v>
      </c>
      <c r="F53" s="131">
        <f t="shared" si="20"/>
        <v>1456.7834588254923</v>
      </c>
      <c r="G53" s="132" t="s">
        <v>729</v>
      </c>
      <c r="H53" s="95">
        <v>943649473</v>
      </c>
      <c r="I53" s="95">
        <v>9458.1200000000008</v>
      </c>
      <c r="J53" s="133">
        <f t="shared" ref="J53" si="22">H53/I53</f>
        <v>99771.357627097124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65099425.411764704</v>
      </c>
      <c r="E54" s="130">
        <f t="shared" ref="E54" si="23">D54/D53-1</f>
        <v>0.44872431211229924</v>
      </c>
      <c r="F54" s="131">
        <f t="shared" ref="F54" si="24">D54/D42-1</f>
        <v>2424.2325286444361</v>
      </c>
      <c r="G54" s="132" t="s">
        <v>742</v>
      </c>
      <c r="H54" s="95">
        <v>1106690232</v>
      </c>
      <c r="I54" s="95">
        <v>9021.32</v>
      </c>
      <c r="J54" s="133">
        <f t="shared" ref="J54" si="25">H54/I54</f>
        <v>122674.97794114386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60429293.37535014</v>
      </c>
      <c r="B55" s="27">
        <f>A55/A52-1</f>
        <v>0.46893465443991955</v>
      </c>
      <c r="C55" s="27">
        <f>A55/A43-1</f>
        <v>1446.7299423242459</v>
      </c>
      <c r="D55" s="93">
        <f>H55/21</f>
        <v>71252765.523809522</v>
      </c>
      <c r="E55" s="130">
        <f t="shared" ref="E55" si="26">D55/D54-1</f>
        <v>9.4522187763162568E-2</v>
      </c>
      <c r="F55" s="131">
        <f t="shared" ref="F55" si="27">D55/D43-1</f>
        <v>1053.7378915062409</v>
      </c>
      <c r="G55" s="132" t="s">
        <v>749</v>
      </c>
      <c r="H55" s="95">
        <v>1496308076</v>
      </c>
      <c r="I55" s="95">
        <v>11024.37</v>
      </c>
      <c r="J55" s="133">
        <f t="shared" ref="J55" si="28">H55/I55</f>
        <v>135727.30922492623</v>
      </c>
      <c r="K55" s="32">
        <f>H55+H54+H53</f>
        <v>3546647781</v>
      </c>
      <c r="L55" s="27">
        <f>K55/K52-1</f>
        <v>0.43092995434790149</v>
      </c>
      <c r="M55" s="27">
        <f>K55/K43-1</f>
        <v>1450.8816490461331</v>
      </c>
      <c r="N55" s="32">
        <f>AVERAGE(J53:J55)</f>
        <v>119391.21493105574</v>
      </c>
      <c r="O55" s="58">
        <f>N55/N52-1</f>
        <v>0.70427668441448588</v>
      </c>
    </row>
    <row r="56" spans="1:15" s="124" customFormat="1" ht="17.399999999999999">
      <c r="A56" s="94"/>
      <c r="B56" s="45"/>
      <c r="C56" s="45"/>
      <c r="D56" s="98">
        <f>H56/22</f>
        <v>101774691.63636364</v>
      </c>
      <c r="E56" s="118">
        <f t="shared" ref="E56" si="29">D56/D55-1</f>
        <v>0.42836128377859306</v>
      </c>
      <c r="F56" s="158">
        <f t="shared" ref="F56" si="30">D56/D44-1</f>
        <v>98.779398469737103</v>
      </c>
      <c r="G56" s="122" t="s">
        <v>752</v>
      </c>
      <c r="H56" s="96">
        <v>2239043216</v>
      </c>
      <c r="I56" s="96">
        <v>11459.02</v>
      </c>
      <c r="J56" s="125">
        <f t="shared" ref="J56" si="31">H56/I56</f>
        <v>195395.69841050979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148144926.83333334</v>
      </c>
      <c r="E57" s="118">
        <f t="shared" ref="E57" si="32">D57/D56-1</f>
        <v>0.45561656293342989</v>
      </c>
      <c r="F57" s="158">
        <f t="shared" ref="F57" si="33">D57/D45-1</f>
        <v>14.085945797678965</v>
      </c>
      <c r="G57" s="122" t="s">
        <v>756</v>
      </c>
      <c r="H57" s="96">
        <v>2666608683</v>
      </c>
      <c r="I57" s="96">
        <v>12174.83</v>
      </c>
      <c r="J57" s="125">
        <f t="shared" ref="J57" si="34">H57/I57</f>
        <v>219026.35872533743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124959809.2348485</v>
      </c>
      <c r="B58" s="27">
        <f>A58/A55-1</f>
        <v>1.067868119169852</v>
      </c>
      <c r="C58" s="27">
        <f>A58/A46-1</f>
        <v>15.875603524482788</v>
      </c>
      <c r="K58" s="32">
        <f>H58+H57+H56</f>
        <v>4905651899</v>
      </c>
      <c r="L58" s="27">
        <f>K58/K55-1</f>
        <v>0.38317989321646717</v>
      </c>
      <c r="M58" s="27">
        <f>K58/K46-1</f>
        <v>10.278620133271204</v>
      </c>
      <c r="N58" s="32">
        <f>AVERAGE(J56:J58)</f>
        <v>207211.02856792361</v>
      </c>
      <c r="O58" s="58">
        <f>N58/N55-1</f>
        <v>0.73556344734058321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55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19921875" style="18" bestFit="1" customWidth="1"/>
    <col min="13" max="13" width="6.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삼성전자</v>
      </c>
      <c r="G1" s="19"/>
      <c r="H1" s="19"/>
      <c r="I1" s="19"/>
      <c r="J1" s="20"/>
      <c r="P1" s="18" t="s">
        <v>308</v>
      </c>
    </row>
    <row r="2" spans="1:16" ht="15" customHeight="1">
      <c r="G2" s="21"/>
      <c r="H2" s="21"/>
      <c r="I2" s="21"/>
      <c r="J2" s="22"/>
      <c r="P2" s="34" t="s">
        <v>116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18021.95</v>
      </c>
      <c r="E5" s="27"/>
      <c r="F5" s="26"/>
      <c r="G5" s="28" t="s">
        <v>7</v>
      </c>
      <c r="H5" s="29">
        <v>360439</v>
      </c>
      <c r="I5" s="29">
        <v>1642.8</v>
      </c>
      <c r="J5" s="30">
        <f>H5/I5</f>
        <v>219.40528366204043</v>
      </c>
    </row>
    <row r="6" spans="1:16" ht="15" hidden="1" customHeight="1">
      <c r="D6" s="26">
        <f>H6/18</f>
        <v>0</v>
      </c>
      <c r="E6" s="27">
        <f t="shared" ref="E6:E39" si="0">D6/D5-1</f>
        <v>-1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6" ht="15" hidden="1" customHeight="1">
      <c r="A7" s="31">
        <f>AVERAGE(D5:D7)</f>
        <v>6007.3166666666666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360439</v>
      </c>
      <c r="L7" s="32"/>
      <c r="M7" s="32"/>
      <c r="N7" s="32" t="e">
        <f>AVERAGE(J5:J7)</f>
        <v>#DIV/0!</v>
      </c>
      <c r="O7" s="35"/>
    </row>
    <row r="8" spans="1:16" ht="15" hidden="1" customHeight="1">
      <c r="D8" s="26">
        <f>H8/21</f>
        <v>11.619047619047619</v>
      </c>
      <c r="E8" s="27" t="e">
        <f t="shared" si="0"/>
        <v>#DIV/0!</v>
      </c>
      <c r="F8" s="26"/>
      <c r="G8" s="28" t="s">
        <v>2</v>
      </c>
      <c r="H8" s="29">
        <v>244</v>
      </c>
      <c r="I8" s="29">
        <v>5.12</v>
      </c>
      <c r="J8" s="30">
        <f t="shared" si="1"/>
        <v>47.65625</v>
      </c>
    </row>
    <row r="9" spans="1:16" ht="15" hidden="1" customHeight="1">
      <c r="D9" s="26">
        <f>H9/21</f>
        <v>2296.0476190476193</v>
      </c>
      <c r="E9" s="27">
        <f t="shared" si="0"/>
        <v>196.61065573770495</v>
      </c>
      <c r="F9" s="26"/>
      <c r="G9" s="28" t="s">
        <v>5</v>
      </c>
      <c r="H9" s="29">
        <v>48217</v>
      </c>
      <c r="I9" s="29">
        <v>150</v>
      </c>
      <c r="J9" s="30">
        <f t="shared" si="1"/>
        <v>321.44666666666666</v>
      </c>
    </row>
    <row r="10" spans="1:16" ht="15" hidden="1" customHeight="1">
      <c r="A10" s="31">
        <f>AVERAGE(D8:D10)</f>
        <v>7551.4126984126988</v>
      </c>
      <c r="B10" s="27">
        <f>A10/A7-1</f>
        <v>0.25703589762695467</v>
      </c>
      <c r="C10" s="27"/>
      <c r="D10" s="26">
        <f>H10/21</f>
        <v>20346.571428571428</v>
      </c>
      <c r="E10" s="27">
        <f t="shared" si="0"/>
        <v>7.8615633490262766</v>
      </c>
      <c r="F10" s="26"/>
      <c r="G10" s="28" t="s">
        <v>0</v>
      </c>
      <c r="H10" s="29">
        <v>427278</v>
      </c>
      <c r="I10" s="29">
        <v>1849.6</v>
      </c>
      <c r="J10" s="30">
        <f t="shared" si="1"/>
        <v>231.01102941176472</v>
      </c>
      <c r="K10" s="32">
        <f>H10+H9+H8</f>
        <v>475739</v>
      </c>
      <c r="L10" s="27">
        <f>K10/K7-1</f>
        <v>0.31988769250830229</v>
      </c>
      <c r="M10" s="32"/>
      <c r="N10" s="32">
        <f>AVERAGE(J8:J10)</f>
        <v>200.03798202614379</v>
      </c>
      <c r="O10" s="58" t="e">
        <f>N10/N7-1</f>
        <v>#DIV/0!</v>
      </c>
    </row>
    <row r="11" spans="1:16" ht="15" hidden="1" customHeight="1">
      <c r="D11" s="26">
        <f>H11/21</f>
        <v>30787.904761904763</v>
      </c>
      <c r="E11" s="27">
        <f t="shared" si="0"/>
        <v>0.51317409274523862</v>
      </c>
      <c r="F11" s="26"/>
      <c r="G11" s="28" t="s">
        <v>10</v>
      </c>
      <c r="H11" s="29">
        <v>646546</v>
      </c>
      <c r="I11" s="29">
        <v>1789.1</v>
      </c>
      <c r="J11" s="30">
        <f t="shared" si="1"/>
        <v>361.38058241573975</v>
      </c>
    </row>
    <row r="12" spans="1:16" ht="15" hidden="1" customHeight="1">
      <c r="D12" s="26">
        <f>H12/22</f>
        <v>12256.772727272728</v>
      </c>
      <c r="E12" s="27">
        <f t="shared" si="0"/>
        <v>-0.60189649727517103</v>
      </c>
      <c r="F12" s="26"/>
      <c r="G12" s="28" t="s">
        <v>4</v>
      </c>
      <c r="H12" s="29">
        <v>269649</v>
      </c>
      <c r="I12" s="29">
        <v>896.6</v>
      </c>
      <c r="J12" s="30">
        <f t="shared" si="1"/>
        <v>300.74615213026988</v>
      </c>
    </row>
    <row r="13" spans="1:16" ht="15" hidden="1" customHeight="1">
      <c r="A13" s="31">
        <f>AVERAGE(D11:D13)</f>
        <v>22392.759163059163</v>
      </c>
      <c r="B13" s="27">
        <f>A13/A10-1</f>
        <v>1.965373507895563</v>
      </c>
      <c r="C13" s="27"/>
      <c r="D13" s="26">
        <f>H13/20</f>
        <v>24133.599999999999</v>
      </c>
      <c r="E13" s="27">
        <f t="shared" si="0"/>
        <v>0.96900118301940652</v>
      </c>
      <c r="F13" s="26"/>
      <c r="G13" s="28" t="s">
        <v>8</v>
      </c>
      <c r="H13" s="29">
        <v>482672</v>
      </c>
      <c r="I13" s="29">
        <v>1577.7</v>
      </c>
      <c r="J13" s="30">
        <f t="shared" si="1"/>
        <v>305.93395449071431</v>
      </c>
      <c r="K13" s="32">
        <f>H13+H12+H11</f>
        <v>1398867</v>
      </c>
      <c r="L13" s="27">
        <f>K13/K10-1</f>
        <v>1.9404085013000825</v>
      </c>
      <c r="M13" s="32"/>
      <c r="N13" s="32">
        <f>AVERAGE(J11:J13)</f>
        <v>322.68689634557467</v>
      </c>
      <c r="O13" s="58">
        <f>N13/N10-1</f>
        <v>0.6131281323533917</v>
      </c>
    </row>
    <row r="14" spans="1:16" ht="15" hidden="1" customHeight="1">
      <c r="D14" s="26">
        <f>H14/20</f>
        <v>16592.55</v>
      </c>
      <c r="E14" s="27">
        <f t="shared" si="0"/>
        <v>-0.31247099479563756</v>
      </c>
      <c r="F14" s="26"/>
      <c r="G14" s="28" t="s">
        <v>11</v>
      </c>
      <c r="H14" s="29">
        <v>331851</v>
      </c>
      <c r="I14" s="29">
        <v>1257.6099999999999</v>
      </c>
      <c r="J14" s="30">
        <f t="shared" si="1"/>
        <v>263.87433306032875</v>
      </c>
    </row>
    <row r="15" spans="1:16" ht="15" hidden="1" customHeight="1">
      <c r="A15" s="31"/>
      <c r="B15" s="31"/>
      <c r="C15" s="31"/>
      <c r="D15" s="26">
        <f>H15/22</f>
        <v>19286.727272727272</v>
      </c>
      <c r="E15" s="27">
        <f t="shared" si="0"/>
        <v>0.16237270779520174</v>
      </c>
      <c r="F15" s="26"/>
      <c r="G15" s="28" t="s">
        <v>9</v>
      </c>
      <c r="H15" s="29">
        <v>424308</v>
      </c>
      <c r="I15" s="29">
        <v>1440.7</v>
      </c>
      <c r="J15" s="30">
        <f t="shared" si="1"/>
        <v>294.51516623863398</v>
      </c>
    </row>
    <row r="16" spans="1:16" ht="15" hidden="1" customHeight="1">
      <c r="A16" s="31">
        <f>AVERAGE(D14:D16)</f>
        <v>14839.410606060605</v>
      </c>
      <c r="B16" s="27">
        <f>A16/A13-1</f>
        <v>-0.33731209727201239</v>
      </c>
      <c r="C16" s="27"/>
      <c r="D16" s="26">
        <f>H16/22</f>
        <v>8638.954545454546</v>
      </c>
      <c r="E16" s="27">
        <f t="shared" si="0"/>
        <v>-0.55207773598423782</v>
      </c>
      <c r="F16" s="26"/>
      <c r="G16" s="28" t="s">
        <v>13</v>
      </c>
      <c r="H16" s="29">
        <v>190057</v>
      </c>
      <c r="I16" s="29">
        <v>1125</v>
      </c>
      <c r="J16" s="30">
        <f t="shared" si="1"/>
        <v>168.93955555555556</v>
      </c>
      <c r="K16" s="32">
        <f>H16+H15+H14</f>
        <v>946216</v>
      </c>
      <c r="L16" s="27">
        <f>K16/K13-1</f>
        <v>-0.32358401477767362</v>
      </c>
      <c r="M16" s="32"/>
      <c r="N16" s="32">
        <f>AVERAGE(J14:J16)</f>
        <v>242.44301828483944</v>
      </c>
      <c r="O16" s="58">
        <f>N16/N13-1</f>
        <v>-0.24867411403901496</v>
      </c>
    </row>
    <row r="17" spans="1:15" ht="15" hidden="1" customHeight="1">
      <c r="D17" s="26">
        <f>H17/20</f>
        <v>8273.85</v>
      </c>
      <c r="E17" s="27">
        <f t="shared" si="0"/>
        <v>-4.2262584382580015E-2</v>
      </c>
      <c r="F17" s="33">
        <f t="shared" ref="F17:F39" si="2">D17/D5-1</f>
        <v>-0.54090151176759449</v>
      </c>
      <c r="G17" s="39" t="s">
        <v>162</v>
      </c>
      <c r="H17" s="29">
        <v>165477</v>
      </c>
      <c r="I17" s="29">
        <v>1018</v>
      </c>
      <c r="J17" s="30">
        <f t="shared" si="1"/>
        <v>162.55108055009822</v>
      </c>
    </row>
    <row r="18" spans="1:15" hidden="1">
      <c r="D18" s="26">
        <f>H18/20</f>
        <v>8418.4</v>
      </c>
      <c r="E18" s="27">
        <f t="shared" si="0"/>
        <v>1.7470705898704919E-2</v>
      </c>
      <c r="F18" s="33" t="e">
        <f t="shared" si="2"/>
        <v>#DIV/0!</v>
      </c>
      <c r="G18" s="39" t="s">
        <v>163</v>
      </c>
      <c r="H18" s="29">
        <v>168368</v>
      </c>
      <c r="I18" s="29">
        <v>1087.24</v>
      </c>
      <c r="J18" s="30">
        <f t="shared" si="1"/>
        <v>154.8581729884846</v>
      </c>
    </row>
    <row r="19" spans="1:15" ht="17.399999999999999" hidden="1">
      <c r="A19" s="31">
        <f>AVERAGE(D17:D19)</f>
        <v>7511.583333333333</v>
      </c>
      <c r="B19" s="27">
        <f>A19/A16-1</f>
        <v>-0.4938085121611564</v>
      </c>
      <c r="C19" s="27">
        <f>A19/A7-1</f>
        <v>0.2504057552040706</v>
      </c>
      <c r="D19" s="26">
        <f>H19/22</f>
        <v>5842.5</v>
      </c>
      <c r="E19" s="27">
        <f t="shared" si="0"/>
        <v>-0.30598451012068795</v>
      </c>
      <c r="F19" s="33" t="e">
        <f t="shared" si="2"/>
        <v>#DIV/0!</v>
      </c>
      <c r="G19" s="39" t="s">
        <v>158</v>
      </c>
      <c r="H19" s="29">
        <v>128535</v>
      </c>
      <c r="I19" s="29">
        <v>900</v>
      </c>
      <c r="J19" s="30">
        <f t="shared" si="1"/>
        <v>142.81666666666666</v>
      </c>
      <c r="K19" s="32">
        <f>H19+H18+H17</f>
        <v>462380</v>
      </c>
      <c r="L19" s="27">
        <f>K19/K16-1</f>
        <v>-0.51133779179383987</v>
      </c>
      <c r="M19" s="27">
        <f>K19/K7-1</f>
        <v>0.28282455561135178</v>
      </c>
      <c r="N19" s="32">
        <f>AVERAGE(J17:J19)</f>
        <v>153.40864006841647</v>
      </c>
      <c r="O19" s="58">
        <f>N19/N16-1</f>
        <v>-0.36723836737512894</v>
      </c>
    </row>
    <row r="20" spans="1:15" hidden="1">
      <c r="D20" s="26">
        <f>H20/20</f>
        <v>11637.2</v>
      </c>
      <c r="E20" s="27">
        <f t="shared" si="0"/>
        <v>0.9918185708172873</v>
      </c>
      <c r="F20" s="33">
        <f t="shared" si="2"/>
        <v>1000.5622950819674</v>
      </c>
      <c r="G20" s="39" t="s">
        <v>154</v>
      </c>
      <c r="H20" s="29">
        <v>232744</v>
      </c>
      <c r="I20" s="29">
        <v>1420.52</v>
      </c>
      <c r="J20" s="30">
        <f t="shared" si="1"/>
        <v>163.84422605806324</v>
      </c>
    </row>
    <row r="21" spans="1:15" hidden="1">
      <c r="D21" s="26">
        <f>H21/21</f>
        <v>29067.333333333332</v>
      </c>
      <c r="E21" s="27">
        <f t="shared" si="0"/>
        <v>1.4977944293587231</v>
      </c>
      <c r="F21" s="33">
        <f t="shared" si="2"/>
        <v>11.659725822842564</v>
      </c>
      <c r="G21" s="39" t="s">
        <v>155</v>
      </c>
      <c r="H21" s="29">
        <v>610414</v>
      </c>
      <c r="I21" s="29">
        <v>3643.4</v>
      </c>
      <c r="J21" s="30">
        <f t="shared" si="1"/>
        <v>167.53966075643629</v>
      </c>
    </row>
    <row r="22" spans="1:15" ht="17.399999999999999" hidden="1">
      <c r="A22" s="31">
        <f>AVERAGE(D20:D22)</f>
        <v>18918.193650793652</v>
      </c>
      <c r="B22" s="27">
        <f>A22/A19-1</f>
        <v>1.5185360810473139</v>
      </c>
      <c r="C22" s="27">
        <f>A22/A10-1</f>
        <v>1.5052522496579006</v>
      </c>
      <c r="D22" s="26">
        <f>H22/21</f>
        <v>16050.047619047618</v>
      </c>
      <c r="E22" s="27">
        <f t="shared" si="0"/>
        <v>-0.44783212704820008</v>
      </c>
      <c r="F22" s="33">
        <f t="shared" si="2"/>
        <v>-0.21116696857783457</v>
      </c>
      <c r="G22" s="39" t="s">
        <v>156</v>
      </c>
      <c r="H22" s="29">
        <v>337051</v>
      </c>
      <c r="I22" s="29">
        <v>1951</v>
      </c>
      <c r="J22" s="30">
        <f t="shared" si="1"/>
        <v>172.75807278318811</v>
      </c>
      <c r="K22" s="32">
        <f>H22+H21+H20</f>
        <v>1180209</v>
      </c>
      <c r="L22" s="27">
        <f>K22/K19-1</f>
        <v>1.552465504563346</v>
      </c>
      <c r="M22" s="27">
        <f>K22/K10-1</f>
        <v>1.4807909378882118</v>
      </c>
      <c r="N22" s="32">
        <f>AVERAGE(J20:J22)</f>
        <v>168.0473198658959</v>
      </c>
      <c r="O22" s="58">
        <f>N22/N19-1</f>
        <v>9.5422785776283048E-2</v>
      </c>
    </row>
    <row r="23" spans="1:15" hidden="1">
      <c r="A23" s="31"/>
      <c r="B23" s="27"/>
      <c r="C23" s="27"/>
      <c r="D23" s="26">
        <f>H23/21</f>
        <v>16346.761904761905</v>
      </c>
      <c r="E23" s="27">
        <f t="shared" si="0"/>
        <v>1.8486816535183026E-2</v>
      </c>
      <c r="F23" s="33">
        <f t="shared" si="2"/>
        <v>-0.46905247267789152</v>
      </c>
      <c r="G23" s="39" t="s">
        <v>168</v>
      </c>
      <c r="H23" s="29">
        <v>343282</v>
      </c>
      <c r="I23" s="29">
        <v>2241.71</v>
      </c>
      <c r="J23" s="30">
        <f t="shared" si="1"/>
        <v>153.1339914618751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7863.681818181818</v>
      </c>
      <c r="E24" s="27">
        <f t="shared" si="0"/>
        <v>-0.51894559521962069</v>
      </c>
      <c r="F24" s="33">
        <f t="shared" si="2"/>
        <v>-0.35842150351011881</v>
      </c>
      <c r="G24" s="39" t="s">
        <v>176</v>
      </c>
      <c r="H24" s="29">
        <v>173001</v>
      </c>
      <c r="I24" s="29">
        <v>976.3</v>
      </c>
      <c r="J24" s="30">
        <f t="shared" si="1"/>
        <v>177.20065553620813</v>
      </c>
      <c r="K24" s="32"/>
      <c r="L24" s="27"/>
      <c r="M24" s="27"/>
      <c r="N24" s="27"/>
    </row>
    <row r="25" spans="1:15" ht="17.399999999999999" hidden="1">
      <c r="A25" s="31">
        <f>AVERAGE(D23:D25)</f>
        <v>47291.674223437381</v>
      </c>
      <c r="B25" s="27">
        <f>A25/A22-1</f>
        <v>1.4997986116636146</v>
      </c>
      <c r="C25" s="27">
        <f>A25/A13-1</f>
        <v>1.1119181374242353</v>
      </c>
      <c r="D25" s="26">
        <f>H25/19</f>
        <v>117664.57894736843</v>
      </c>
      <c r="E25" s="27">
        <f t="shared" si="0"/>
        <v>13.96303915493035</v>
      </c>
      <c r="F25" s="33">
        <f t="shared" si="2"/>
        <v>3.8755502265459123</v>
      </c>
      <c r="G25" s="39" t="s">
        <v>190</v>
      </c>
      <c r="H25" s="29">
        <v>2235627</v>
      </c>
      <c r="I25" s="29">
        <v>7594.6</v>
      </c>
      <c r="J25" s="30">
        <f t="shared" si="1"/>
        <v>294.37060543017407</v>
      </c>
      <c r="K25" s="32">
        <f>H25+H24+H23</f>
        <v>2751910</v>
      </c>
      <c r="L25" s="27">
        <f>K25/K22-1</f>
        <v>1.3317141285992564</v>
      </c>
      <c r="M25" s="27">
        <f>K25/K13-1</f>
        <v>0.96724206089642539</v>
      </c>
      <c r="N25" s="32">
        <f>AVERAGE(J23:J25)</f>
        <v>208.23508414275247</v>
      </c>
      <c r="O25" s="58">
        <f>N25/N22-1</f>
        <v>0.23914552346878826</v>
      </c>
    </row>
    <row r="26" spans="1:15" ht="17.399999999999999" hidden="1">
      <c r="A26" s="31"/>
      <c r="B26" s="27"/>
      <c r="C26" s="27"/>
      <c r="D26" s="26">
        <f>H26/19</f>
        <v>135481.26315789475</v>
      </c>
      <c r="E26" s="27">
        <f t="shared" si="0"/>
        <v>0.15141926627295166</v>
      </c>
      <c r="F26" s="33">
        <f t="shared" si="2"/>
        <v>7.1651863732756418</v>
      </c>
      <c r="G26" s="39" t="s">
        <v>202</v>
      </c>
      <c r="H26" s="29">
        <v>2574144</v>
      </c>
      <c r="I26" s="29">
        <v>7808.3</v>
      </c>
      <c r="J26" s="30">
        <f t="shared" si="1"/>
        <v>329.66766133473357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35977.590909090912</v>
      </c>
      <c r="E27" s="27">
        <f t="shared" si="0"/>
        <v>-0.73444600330333998</v>
      </c>
      <c r="F27" s="33">
        <f t="shared" si="2"/>
        <v>0.86540673284500902</v>
      </c>
      <c r="G27" s="39" t="s">
        <v>203</v>
      </c>
      <c r="H27" s="29">
        <v>791507</v>
      </c>
      <c r="I27" s="29">
        <v>5720.6</v>
      </c>
      <c r="J27" s="30">
        <f t="shared" si="1"/>
        <v>138.36083627591512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67751.389952153113</v>
      </c>
      <c r="B28" s="27">
        <f>A28/A25-1</f>
        <v>0.43262828108073315</v>
      </c>
      <c r="C28" s="27">
        <f>A28/A16-1</f>
        <v>3.56563887547411</v>
      </c>
      <c r="D28" s="26">
        <f>H28/19</f>
        <v>31795.315789473683</v>
      </c>
      <c r="E28" s="27">
        <f t="shared" si="0"/>
        <v>-0.11624666949449469</v>
      </c>
      <c r="F28" s="33">
        <f t="shared" si="2"/>
        <v>2.680458743263447</v>
      </c>
      <c r="G28" s="39" t="s">
        <v>208</v>
      </c>
      <c r="H28" s="29">
        <v>604111</v>
      </c>
      <c r="I28" s="29">
        <v>3755.8</v>
      </c>
      <c r="J28" s="30">
        <f t="shared" si="1"/>
        <v>160.84748921667818</v>
      </c>
      <c r="K28" s="32">
        <f>H28+H27+H26</f>
        <v>3969762</v>
      </c>
      <c r="L28" s="27">
        <f>K28/K25-1</f>
        <v>0.44254790309276104</v>
      </c>
      <c r="M28" s="27">
        <f>K28/K16-1</f>
        <v>3.1954078138606832</v>
      </c>
      <c r="N28" s="32">
        <f>AVERAGE(J26:J28)</f>
        <v>209.62532894244228</v>
      </c>
      <c r="O28" s="58">
        <f>N28/N25-1</f>
        <v>6.6763235667661736E-3</v>
      </c>
    </row>
    <row r="29" spans="1:15" hidden="1">
      <c r="D29" s="26">
        <f>H29/22</f>
        <v>22005.045454545456</v>
      </c>
      <c r="E29" s="27">
        <f t="shared" si="0"/>
        <v>-0.3079154929535074</v>
      </c>
      <c r="F29" s="33">
        <f t="shared" si="2"/>
        <v>1.6595896051469938</v>
      </c>
      <c r="G29" s="39" t="s">
        <v>215</v>
      </c>
      <c r="H29" s="29">
        <v>484111</v>
      </c>
      <c r="I29" s="29">
        <v>3506.5</v>
      </c>
      <c r="J29" s="30">
        <f t="shared" si="1"/>
        <v>138.061029516612</v>
      </c>
    </row>
    <row r="30" spans="1:15" hidden="1">
      <c r="D30" s="26">
        <f>H30/19</f>
        <v>11705.21052631579</v>
      </c>
      <c r="E30" s="27">
        <f t="shared" si="0"/>
        <v>-0.46806696898242894</v>
      </c>
      <c r="F30" s="33">
        <f t="shared" si="2"/>
        <v>0.39043173599683922</v>
      </c>
      <c r="G30" s="39" t="s">
        <v>210</v>
      </c>
      <c r="H30" s="29">
        <v>222399</v>
      </c>
      <c r="I30" s="29">
        <v>1266</v>
      </c>
      <c r="J30" s="30">
        <f t="shared" si="1"/>
        <v>175.67061611374407</v>
      </c>
    </row>
    <row r="31" spans="1:15" ht="17.399999999999999" hidden="1">
      <c r="A31" s="31">
        <f>AVERAGE(D29:D31)</f>
        <v>12328.551993620415</v>
      </c>
      <c r="B31" s="27">
        <f>A31/A28-1</f>
        <v>-0.81803248608881685</v>
      </c>
      <c r="C31" s="27">
        <f>A31/A19-1</f>
        <v>0.64127207893858351</v>
      </c>
      <c r="D31" s="26">
        <f>H31/20</f>
        <v>3275.4</v>
      </c>
      <c r="E31" s="27">
        <f t="shared" si="0"/>
        <v>-0.72017590007149312</v>
      </c>
      <c r="F31" s="33">
        <f t="shared" si="2"/>
        <v>-0.43938382541720156</v>
      </c>
      <c r="G31" s="39" t="s">
        <v>211</v>
      </c>
      <c r="H31" s="29">
        <v>65508</v>
      </c>
      <c r="I31" s="29">
        <v>240.3</v>
      </c>
      <c r="J31" s="30">
        <f t="shared" si="1"/>
        <v>272.60923845193508</v>
      </c>
      <c r="K31" s="32">
        <f>H31+H30+H29</f>
        <v>772018</v>
      </c>
      <c r="L31" s="27">
        <f>K31/K28-1</f>
        <v>-0.80552536902716088</v>
      </c>
      <c r="M31" s="27">
        <f>K31/K19-1</f>
        <v>0.66966131753103508</v>
      </c>
      <c r="N31" s="32">
        <f>AVERAGE(J29:J31)</f>
        <v>195.44696136076371</v>
      </c>
      <c r="O31" s="58">
        <f>N31/N28-1</f>
        <v>-6.7636709996870548E-2</v>
      </c>
    </row>
    <row r="32" spans="1:15" ht="17.399999999999999" hidden="1">
      <c r="D32" s="26">
        <f>H32/21</f>
        <v>2322.7142857142858</v>
      </c>
      <c r="E32" s="27">
        <f t="shared" si="0"/>
        <v>-0.29086087631608792</v>
      </c>
      <c r="F32" s="33">
        <f t="shared" si="2"/>
        <v>-0.80040608688393378</v>
      </c>
      <c r="G32" s="39" t="s">
        <v>222</v>
      </c>
      <c r="H32" s="29">
        <v>48777</v>
      </c>
      <c r="I32" s="29">
        <v>182</v>
      </c>
      <c r="J32" s="30">
        <f t="shared" si="1"/>
        <v>268.00549450549448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18308.238095238095</v>
      </c>
      <c r="E33" s="27">
        <f t="shared" si="0"/>
        <v>6.8822600815958337</v>
      </c>
      <c r="F33" s="33">
        <f t="shared" si="2"/>
        <v>-0.37014386957048817</v>
      </c>
      <c r="G33" s="39" t="s">
        <v>223</v>
      </c>
      <c r="H33" s="29">
        <v>384473</v>
      </c>
      <c r="I33" s="29">
        <v>2625</v>
      </c>
      <c r="J33" s="30">
        <f t="shared" si="1"/>
        <v>146.46590476190477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14739.633249791144</v>
      </c>
      <c r="B34" s="27">
        <f>A34/A31-1</f>
        <v>0.19556889222825014</v>
      </c>
      <c r="C34" s="27">
        <f>A34/A22-1</f>
        <v>-0.22087523143771226</v>
      </c>
      <c r="D34" s="26">
        <f>H34/19</f>
        <v>23587.947368421053</v>
      </c>
      <c r="E34" s="27">
        <f t="shared" si="0"/>
        <v>0.28837888417871249</v>
      </c>
      <c r="F34" s="33">
        <f t="shared" si="2"/>
        <v>0.46964968131482232</v>
      </c>
      <c r="G34" s="39" t="s">
        <v>220</v>
      </c>
      <c r="H34" s="29">
        <v>448171</v>
      </c>
      <c r="I34" s="29">
        <v>1302.5899999999999</v>
      </c>
      <c r="J34" s="30">
        <f t="shared" si="1"/>
        <v>344.06144680981737</v>
      </c>
      <c r="K34" s="32">
        <f>H34+H33+H32</f>
        <v>881421</v>
      </c>
      <c r="L34" s="27">
        <f>K34/K31-1</f>
        <v>0.1417104264408342</v>
      </c>
      <c r="M34" s="27">
        <f>K34/K22-1</f>
        <v>-0.25316532919169399</v>
      </c>
      <c r="N34" s="32">
        <f>AVERAGE(J32:J34)</f>
        <v>252.84428202573886</v>
      </c>
      <c r="O34" s="58">
        <f>N34/N31-1</f>
        <v>0.29367210554391243</v>
      </c>
      <c r="P34" s="58"/>
    </row>
    <row r="35" spans="1:16" ht="17.399999999999999" hidden="1">
      <c r="D35" s="26">
        <f>H35/23</f>
        <v>21396.565217391304</v>
      </c>
      <c r="E35" s="27">
        <f t="shared" si="0"/>
        <v>-9.2902621699229138E-2</v>
      </c>
      <c r="F35" s="33">
        <f t="shared" si="2"/>
        <v>0.30891765244090097</v>
      </c>
      <c r="G35" s="39" t="s">
        <v>226</v>
      </c>
      <c r="H35" s="68">
        <v>492121</v>
      </c>
      <c r="I35" s="68">
        <v>1500</v>
      </c>
      <c r="J35" s="30">
        <f t="shared" si="1"/>
        <v>328.08066666666667</v>
      </c>
      <c r="P35" s="16"/>
    </row>
    <row r="36" spans="1:16" ht="17.399999999999999" hidden="1">
      <c r="D36" s="26">
        <f>H36/21</f>
        <v>26355.714285714286</v>
      </c>
      <c r="E36" s="27">
        <f t="shared" si="0"/>
        <v>0.23177313825548707</v>
      </c>
      <c r="F36" s="33">
        <f t="shared" si="2"/>
        <v>2.3515743509327365</v>
      </c>
      <c r="G36" s="39" t="s">
        <v>228</v>
      </c>
      <c r="H36" s="68">
        <v>553470</v>
      </c>
      <c r="I36" s="68">
        <v>1800</v>
      </c>
      <c r="J36" s="30">
        <f t="shared" si="1"/>
        <v>307.48333333333335</v>
      </c>
      <c r="P36" s="16"/>
    </row>
    <row r="37" spans="1:16" ht="17.399999999999999" hidden="1">
      <c r="A37" s="31">
        <f>AVERAGE(D35:D37)</f>
        <v>20889.722797331491</v>
      </c>
      <c r="B37" s="27">
        <f>A37/A34-1</f>
        <v>0.41724847852828972</v>
      </c>
      <c r="C37" s="27">
        <f>A37/A25-1</f>
        <v>-0.55827905989044668</v>
      </c>
      <c r="D37" s="26">
        <f>H37/18</f>
        <v>14916.888888888889</v>
      </c>
      <c r="E37" s="27">
        <f t="shared" si="0"/>
        <v>-0.4340168994404997</v>
      </c>
      <c r="F37" s="33">
        <f t="shared" si="2"/>
        <v>-0.87322532386266183</v>
      </c>
      <c r="G37" s="39" t="s">
        <v>225</v>
      </c>
      <c r="H37" s="68">
        <v>268504</v>
      </c>
      <c r="I37" s="68">
        <v>1154.32</v>
      </c>
      <c r="J37" s="30">
        <f t="shared" si="1"/>
        <v>232.60794233834639</v>
      </c>
      <c r="K37" s="32">
        <f>H37+H36+H35</f>
        <v>1314095</v>
      </c>
      <c r="L37" s="27">
        <f>K37/K34-1</f>
        <v>0.49088233659057368</v>
      </c>
      <c r="M37" s="27">
        <f>K37/K25-1</f>
        <v>-0.52247893281393654</v>
      </c>
      <c r="N37" s="32">
        <f>AVERAGE(J35:J37)</f>
        <v>289.39064744611551</v>
      </c>
      <c r="O37" s="16">
        <f>N37/N34-1</f>
        <v>0.14454100020603322</v>
      </c>
      <c r="P37" s="16"/>
    </row>
    <row r="38" spans="1:16" ht="17.399999999999999" hidden="1">
      <c r="A38" s="31"/>
      <c r="B38" s="27"/>
      <c r="C38" s="27"/>
      <c r="D38" s="26">
        <f>H38/20</f>
        <v>17811.45</v>
      </c>
      <c r="E38" s="27">
        <f t="shared" si="0"/>
        <v>0.1940458987575604</v>
      </c>
      <c r="F38" s="33">
        <f t="shared" si="2"/>
        <v>-0.86853200520250617</v>
      </c>
      <c r="G38" s="39" t="s">
        <v>231</v>
      </c>
      <c r="H38" s="68">
        <v>356229</v>
      </c>
      <c r="I38" s="68">
        <v>1290</v>
      </c>
      <c r="J38" s="30">
        <f t="shared" si="1"/>
        <v>276.14651162790699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19695.285714285714</v>
      </c>
      <c r="E39" s="27">
        <f t="shared" si="0"/>
        <v>0.10576543258890836</v>
      </c>
      <c r="F39" s="33">
        <f t="shared" si="2"/>
        <v>-0.45256796754256667</v>
      </c>
      <c r="G39" s="39" t="s">
        <v>234</v>
      </c>
      <c r="H39" s="68">
        <v>413601</v>
      </c>
      <c r="I39" s="68">
        <v>967</v>
      </c>
      <c r="J39" s="30">
        <f t="shared" si="1"/>
        <v>427.71561530506722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14311.673809523811</v>
      </c>
      <c r="B40" s="27">
        <f>A40/A37-1</f>
        <v>-0.31489402954872991</v>
      </c>
      <c r="C40" s="27">
        <f>A40/A28-1</f>
        <v>-0.78876191588643574</v>
      </c>
      <c r="D40" s="26">
        <f>H40/21</f>
        <v>5428.2857142857147</v>
      </c>
      <c r="E40" s="27">
        <f t="shared" ref="E40:E45" si="3">D40/D39-1</f>
        <v>-0.72438654645419132</v>
      </c>
      <c r="F40" s="33">
        <f t="shared" ref="F40:F45" si="4">D40/D28-1</f>
        <v>-0.82927404306256869</v>
      </c>
      <c r="G40" s="39" t="s">
        <v>236</v>
      </c>
      <c r="H40" s="68">
        <v>113994</v>
      </c>
      <c r="I40" s="68">
        <v>340</v>
      </c>
      <c r="J40" s="30">
        <f t="shared" si="1"/>
        <v>335.27647058823527</v>
      </c>
      <c r="K40" s="32">
        <f>H40+H39+H38</f>
        <v>883824</v>
      </c>
      <c r="L40" s="27">
        <f>K40/K37-1</f>
        <v>-0.32742762129069813</v>
      </c>
      <c r="M40" s="27">
        <f>K40/K28-1</f>
        <v>-0.77736096017846912</v>
      </c>
      <c r="N40" s="32">
        <f>AVERAGE(J38:J40)</f>
        <v>346.37953250706983</v>
      </c>
      <c r="O40" s="58">
        <f>N40/N37-1</f>
        <v>0.19692718325171743</v>
      </c>
    </row>
    <row r="41" spans="1:16" ht="17.399999999999999">
      <c r="A41" s="31"/>
      <c r="B41" s="27"/>
      <c r="C41" s="27"/>
      <c r="D41" s="26">
        <f>H41/18</f>
        <v>11946.333333333334</v>
      </c>
      <c r="E41" s="27">
        <f t="shared" si="3"/>
        <v>1.2007561801498325</v>
      </c>
      <c r="F41" s="33">
        <f t="shared" si="4"/>
        <v>-0.4571093543973731</v>
      </c>
      <c r="G41" s="39" t="s">
        <v>373</v>
      </c>
      <c r="H41" s="68">
        <v>215034</v>
      </c>
      <c r="I41" s="68">
        <v>820</v>
      </c>
      <c r="J41" s="30">
        <f t="shared" si="1"/>
        <v>262.23658536585367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9257.65</v>
      </c>
      <c r="E42" s="27">
        <f t="shared" si="3"/>
        <v>-0.22506347833365892</v>
      </c>
      <c r="F42" s="33">
        <f t="shared" si="4"/>
        <v>-0.20910008588168116</v>
      </c>
      <c r="G42" s="39" t="s">
        <v>405</v>
      </c>
      <c r="H42" s="68">
        <v>185153</v>
      </c>
      <c r="I42" s="68">
        <v>1272.7</v>
      </c>
      <c r="J42" s="30">
        <f t="shared" si="1"/>
        <v>145.48047458159817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9706.677777777777</v>
      </c>
      <c r="B43" s="27">
        <f>A43/A40-1</f>
        <v>-0.32176502155056141</v>
      </c>
      <c r="C43" s="27">
        <f>A43/A31-1</f>
        <v>-0.21266684175070716</v>
      </c>
      <c r="D43" s="26">
        <f>H43/20</f>
        <v>7916.05</v>
      </c>
      <c r="E43" s="27">
        <f t="shared" si="3"/>
        <v>-0.14491798674609646</v>
      </c>
      <c r="F43" s="33">
        <f t="shared" si="4"/>
        <v>1.416819319777737</v>
      </c>
      <c r="G43" s="39" t="s">
        <v>429</v>
      </c>
      <c r="H43" s="68">
        <v>158321</v>
      </c>
      <c r="I43" s="68">
        <v>1189</v>
      </c>
      <c r="J43" s="30">
        <f t="shared" si="1"/>
        <v>133.1547518923465</v>
      </c>
      <c r="K43" s="32">
        <f>H43+H42+H41</f>
        <v>558508</v>
      </c>
      <c r="L43" s="27">
        <f>K43/K40-1</f>
        <v>-0.36807780734625895</v>
      </c>
      <c r="M43" s="27">
        <f>K43/K31-1</f>
        <v>-0.27656090920159893</v>
      </c>
      <c r="N43" s="32">
        <f>AVERAGE(J41:J43)</f>
        <v>180.29060394659942</v>
      </c>
      <c r="O43" s="58">
        <f>N43/N40-1</f>
        <v>-0.47949983464187629</v>
      </c>
    </row>
    <row r="44" spans="1:16" ht="17.399999999999999">
      <c r="A44" s="31"/>
      <c r="B44" s="27"/>
      <c r="C44" s="27"/>
      <c r="D44" s="26">
        <f>H44/22</f>
        <v>13365.454545454546</v>
      </c>
      <c r="E44" s="27">
        <f t="shared" si="3"/>
        <v>0.68839946001535424</v>
      </c>
      <c r="F44" s="33">
        <f t="shared" si="4"/>
        <v>4.754239609950293</v>
      </c>
      <c r="G44" s="39" t="s">
        <v>462</v>
      </c>
      <c r="H44" s="68">
        <v>294040</v>
      </c>
      <c r="I44" s="68">
        <v>1987.62</v>
      </c>
      <c r="J44" s="30">
        <f t="shared" si="1"/>
        <v>147.93572211992233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9928.65</v>
      </c>
      <c r="E45" s="27">
        <f t="shared" si="3"/>
        <v>-0.25714086518840984</v>
      </c>
      <c r="F45" s="33">
        <f t="shared" si="4"/>
        <v>-0.4576949486699976</v>
      </c>
      <c r="G45" s="39" t="s">
        <v>498</v>
      </c>
      <c r="H45" s="68">
        <v>198573</v>
      </c>
      <c r="I45" s="68">
        <v>1223.2</v>
      </c>
      <c r="J45" s="30">
        <f t="shared" si="1"/>
        <v>162.33894702419883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37138.315550239233</v>
      </c>
      <c r="B46" s="27">
        <f>A46/A43-1</f>
        <v>2.8260583487444855</v>
      </c>
      <c r="C46" s="27">
        <f>A46/A34-1</f>
        <v>1.5196227694990627</v>
      </c>
      <c r="D46" s="26">
        <f>H46/19</f>
        <v>88120.84210526316</v>
      </c>
      <c r="E46" s="27">
        <f t="shared" ref="E46" si="5">D46/D45-1</f>
        <v>7.8754102627510445</v>
      </c>
      <c r="F46" s="33">
        <f t="shared" ref="F46" si="6">D46/D34-1</f>
        <v>2.7358418996320601</v>
      </c>
      <c r="G46" s="39" t="s">
        <v>551</v>
      </c>
      <c r="H46" s="68">
        <v>1674296</v>
      </c>
      <c r="I46" s="68">
        <v>5766.41</v>
      </c>
      <c r="J46" s="30">
        <f t="shared" si="1"/>
        <v>290.35327005884079</v>
      </c>
      <c r="K46" s="32">
        <f>H46+H45+H44</f>
        <v>2166909</v>
      </c>
      <c r="L46" s="27">
        <f>K46/K43-1</f>
        <v>2.8798172989464788</v>
      </c>
      <c r="M46" s="27">
        <f>K46/K34-1</f>
        <v>1.4584267903759951</v>
      </c>
      <c r="N46" s="32">
        <f>AVERAGE(J44:J46)</f>
        <v>200.20931306765397</v>
      </c>
      <c r="O46" s="58">
        <f>N46/N43-1</f>
        <v>0.11048112705282365</v>
      </c>
    </row>
    <row r="47" spans="1:16" ht="17.399999999999999">
      <c r="A47" s="31"/>
      <c r="B47" s="27"/>
      <c r="C47" s="27"/>
      <c r="D47" s="26">
        <f>H47/19</f>
        <v>15577.736842105263</v>
      </c>
      <c r="E47" s="27">
        <f t="shared" ref="E47" si="7">D47/D46-1</f>
        <v>-0.82322301432960476</v>
      </c>
      <c r="F47" s="33">
        <f t="shared" ref="F47" si="8">D47/D35-1</f>
        <v>-0.27195151727233535</v>
      </c>
      <c r="G47" s="39" t="s">
        <v>609</v>
      </c>
      <c r="H47" s="68">
        <v>295977</v>
      </c>
      <c r="I47" s="68">
        <v>2564</v>
      </c>
      <c r="J47" s="30">
        <f t="shared" si="1"/>
        <v>115.43564742589703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12219.9</v>
      </c>
      <c r="E48" s="27">
        <f t="shared" ref="E48" si="9">D48/D47-1</f>
        <v>-0.21555357341955628</v>
      </c>
      <c r="F48" s="33">
        <f t="shared" ref="F48" si="10">D48/D36-1</f>
        <v>-0.53634722749200503</v>
      </c>
      <c r="G48" s="39" t="s">
        <v>634</v>
      </c>
      <c r="H48" s="68">
        <v>244398</v>
      </c>
      <c r="I48" s="68">
        <v>1713.2</v>
      </c>
      <c r="J48" s="30">
        <f t="shared" si="1"/>
        <v>142.65584870417931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22591.985007974483</v>
      </c>
      <c r="B49" s="27">
        <f>A49/A46-1</f>
        <v>-0.39167986826400492</v>
      </c>
      <c r="C49" s="27">
        <f>A49/A37-1</f>
        <v>8.1488022945926497E-2</v>
      </c>
      <c r="D49" s="26">
        <f>H49/22</f>
        <v>39978.318181818184</v>
      </c>
      <c r="E49" s="27">
        <f t="shared" ref="E49" si="11">D49/D48-1</f>
        <v>2.2715749050170775</v>
      </c>
      <c r="F49" s="33">
        <f t="shared" ref="F49" si="12">D49/D37-1</f>
        <v>1.6800707895328459</v>
      </c>
      <c r="G49" s="39" t="s">
        <v>690</v>
      </c>
      <c r="H49" s="68">
        <v>879523</v>
      </c>
      <c r="I49" s="68">
        <v>3952</v>
      </c>
      <c r="J49" s="30">
        <f t="shared" si="1"/>
        <v>222.55136639676113</v>
      </c>
      <c r="K49" s="32">
        <f>H49+H48+H47</f>
        <v>1419898</v>
      </c>
      <c r="L49" s="27">
        <f>K49/K46-1</f>
        <v>-0.34473575032454062</v>
      </c>
      <c r="M49" s="27">
        <f>K49/K37-1</f>
        <v>8.0513965885266936E-2</v>
      </c>
      <c r="N49" s="32">
        <f>AVERAGE(J47:J49)</f>
        <v>160.21428750894583</v>
      </c>
      <c r="O49" s="58">
        <f>N49/N46-1</f>
        <v>-0.19976605955984261</v>
      </c>
    </row>
    <row r="50" spans="1:15" s="37" customFormat="1" ht="17.399999999999999">
      <c r="A50" s="92"/>
      <c r="B50" s="130"/>
      <c r="C50" s="130"/>
      <c r="D50" s="93">
        <f>H50/18</f>
        <v>179194.05555555556</v>
      </c>
      <c r="E50" s="130">
        <f t="shared" ref="E50" si="13">D50/D49-1</f>
        <v>3.4822809889249307</v>
      </c>
      <c r="F50" s="131">
        <f t="shared" ref="F50" si="14">D50/D38-1</f>
        <v>9.0606102004921301</v>
      </c>
      <c r="G50" s="132" t="s">
        <v>714</v>
      </c>
      <c r="H50" s="95">
        <v>3225493</v>
      </c>
      <c r="I50" s="95">
        <v>4322.1000000000004</v>
      </c>
      <c r="J50" s="133">
        <f t="shared" ref="J50" si="15">H50/I50</f>
        <v>746.27912357418836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203170.65</v>
      </c>
      <c r="E51" s="130">
        <f t="shared" ref="E51" si="16">D51/D50-1</f>
        <v>0.13380239857906995</v>
      </c>
      <c r="F51" s="131">
        <f t="shared" ref="F51" si="17">D51/D39-1</f>
        <v>9.315699551016559</v>
      </c>
      <c r="G51" s="132" t="s">
        <v>721</v>
      </c>
      <c r="H51" s="95">
        <v>4063413</v>
      </c>
      <c r="I51" s="95">
        <v>3809.76</v>
      </c>
      <c r="J51" s="133">
        <f t="shared" ref="J51" si="18">H51/I51</f>
        <v>1066.5797845533577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164769.52306397306</v>
      </c>
      <c r="B52" s="27">
        <f>A52/A49-1</f>
        <v>6.2932733890277008</v>
      </c>
      <c r="C52" s="27">
        <f>A52/A40-1</f>
        <v>10.51294567336533</v>
      </c>
      <c r="D52" s="93">
        <f>H52/22</f>
        <v>111943.86363636363</v>
      </c>
      <c r="E52" s="130">
        <f t="shared" ref="E52:E53" si="19">D52/D51-1</f>
        <v>-0.44901557564360972</v>
      </c>
      <c r="F52" s="131">
        <f t="shared" ref="F52:F53" si="20">D52/D40-1</f>
        <v>19.622323423720864</v>
      </c>
      <c r="G52" s="132" t="s">
        <v>726</v>
      </c>
      <c r="H52" s="95">
        <v>2462765</v>
      </c>
      <c r="I52" s="95">
        <v>4047.89</v>
      </c>
      <c r="J52" s="133">
        <f t="shared" ref="J52" si="21">H52/I52</f>
        <v>608.40709604262963</v>
      </c>
      <c r="K52" s="32">
        <f>H52+H51+H50</f>
        <v>9751671</v>
      </c>
      <c r="L52" s="27">
        <f>K52/K49-1</f>
        <v>5.8678672693390652</v>
      </c>
      <c r="M52" s="27">
        <f>K52/K40-1</f>
        <v>10.033498750882529</v>
      </c>
      <c r="N52" s="32">
        <f>AVERAGE(J50:J52)</f>
        <v>807.08866805672517</v>
      </c>
      <c r="O52" s="58">
        <f>N52/N49-1</f>
        <v>4.0375573902025437</v>
      </c>
    </row>
    <row r="53" spans="1:15" s="37" customFormat="1" ht="17.399999999999999">
      <c r="A53" s="31"/>
      <c r="B53" s="27"/>
      <c r="C53" s="27"/>
      <c r="D53" s="93">
        <f>H53/21</f>
        <v>41274.857142857145</v>
      </c>
      <c r="E53" s="130">
        <f t="shared" si="19"/>
        <v>-0.63128968572200062</v>
      </c>
      <c r="F53" s="131">
        <f t="shared" si="20"/>
        <v>2.4550230594763089</v>
      </c>
      <c r="G53" s="132" t="s">
        <v>729</v>
      </c>
      <c r="H53" s="95">
        <v>866772</v>
      </c>
      <c r="I53" s="95">
        <v>2886.5</v>
      </c>
      <c r="J53" s="133">
        <f t="shared" ref="J53" si="22">H53/I53</f>
        <v>300.28477394768748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166273.4705882353</v>
      </c>
      <c r="E54" s="130">
        <f t="shared" ref="E54" si="23">D54/D53-1</f>
        <v>3.0284444840776361</v>
      </c>
      <c r="F54" s="131">
        <f t="shared" ref="F54" si="24">D54/D42-1</f>
        <v>16.960656385609234</v>
      </c>
      <c r="G54" s="132" t="s">
        <v>742</v>
      </c>
      <c r="H54" s="95">
        <v>2826649</v>
      </c>
      <c r="I54" s="95">
        <v>1164.9000000000001</v>
      </c>
      <c r="J54" s="133">
        <f t="shared" ref="J54" si="25">H54/I54</f>
        <v>2426.5164391793287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85776.283846872087</v>
      </c>
      <c r="B55" s="27">
        <f>A55/A52-1</f>
        <v>-0.47941656774979691</v>
      </c>
      <c r="C55" s="27">
        <f>A55/A43-1</f>
        <v>7.8368323138578013</v>
      </c>
      <c r="D55" s="93">
        <f>H55/21</f>
        <v>49780.523809523809</v>
      </c>
      <c r="E55" s="130">
        <f t="shared" ref="E55" si="26">D55/D54-1</f>
        <v>-0.70061054458409777</v>
      </c>
      <c r="F55" s="131">
        <f t="shared" ref="F55" si="27">D55/D43-1</f>
        <v>5.2885560108291143</v>
      </c>
      <c r="G55" s="132" t="s">
        <v>749</v>
      </c>
      <c r="H55" s="95">
        <v>1045391</v>
      </c>
      <c r="I55" s="95">
        <v>3286.35</v>
      </c>
      <c r="J55" s="133">
        <f t="shared" ref="J55" si="28">H55/I55</f>
        <v>318.10093264564028</v>
      </c>
      <c r="K55" s="32">
        <f>H55+H54+H53</f>
        <v>4738812</v>
      </c>
      <c r="L55" s="27">
        <f>K55/K52-1</f>
        <v>-0.51405128413376544</v>
      </c>
      <c r="M55" s="27">
        <f>K55/K43-1</f>
        <v>7.4847701375808402</v>
      </c>
      <c r="N55" s="32">
        <f>AVERAGE(J53:J55)</f>
        <v>1014.9673819242188</v>
      </c>
      <c r="O55" s="58">
        <f>N55/N52-1</f>
        <v>0.25756614123701604</v>
      </c>
    </row>
    <row r="56" spans="1:15" s="124" customFormat="1" ht="17.399999999999999">
      <c r="A56" s="94"/>
      <c r="B56" s="45"/>
      <c r="C56" s="45"/>
      <c r="D56" s="98">
        <f>H56/22</f>
        <v>18598.136363636364</v>
      </c>
      <c r="E56" s="118">
        <f t="shared" ref="E56" si="29">D56/D55-1</f>
        <v>-0.62639733493366245</v>
      </c>
      <c r="F56" s="158">
        <f t="shared" ref="F56" si="30">D56/D44-1</f>
        <v>0.39150795810093864</v>
      </c>
      <c r="G56" s="122" t="s">
        <v>752</v>
      </c>
      <c r="H56" s="96">
        <v>409159</v>
      </c>
      <c r="I56" s="96">
        <v>1965.8</v>
      </c>
      <c r="J56" s="125">
        <f t="shared" ref="J56" si="31">H56/I56</f>
        <v>208.13867127886866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384113.16666666669</v>
      </c>
      <c r="E57" s="118">
        <f t="shared" ref="E57" si="32">D57/D56-1</f>
        <v>19.653314888995883</v>
      </c>
      <c r="F57" s="158">
        <f t="shared" ref="F57" si="33">D57/D45-1</f>
        <v>37.687350915448391</v>
      </c>
      <c r="G57" s="122" t="s">
        <v>756</v>
      </c>
      <c r="H57" s="96">
        <v>6914037</v>
      </c>
      <c r="I57" s="96">
        <v>2912.81</v>
      </c>
      <c r="J57" s="125">
        <f t="shared" ref="J57" si="34">H57/I57</f>
        <v>2373.6656355890018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201355.65151515152</v>
      </c>
      <c r="B58" s="27">
        <f>A58/A55-1</f>
        <v>1.3474513290248367</v>
      </c>
      <c r="C58" s="27">
        <f>A58/A46-1</f>
        <v>4.4217766350432779</v>
      </c>
      <c r="K58" s="32">
        <f>H58+H57+H56</f>
        <v>7323196</v>
      </c>
      <c r="L58" s="27">
        <f>K58/K55-1</f>
        <v>0.54536537849570732</v>
      </c>
      <c r="M58" s="27">
        <f>K58/K46-1</f>
        <v>2.3795586247507394</v>
      </c>
      <c r="N58" s="32">
        <f>AVERAGE(J56:J58)</f>
        <v>1290.9021534339352</v>
      </c>
      <c r="O58" s="58">
        <f>N58/N55-1</f>
        <v>0.27186565442781752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56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" style="18" bestFit="1" customWidth="1"/>
    <col min="12" max="12" width="5" style="18" bestFit="1" customWidth="1"/>
    <col min="13" max="13" width="5.19921875" style="18" bestFit="1" customWidth="1"/>
    <col min="14" max="14" width="6.1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34" t="s">
        <v>241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124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17923265.100000001</v>
      </c>
      <c r="E5" s="27"/>
      <c r="F5" s="26"/>
      <c r="G5" s="28" t="s">
        <v>7</v>
      </c>
      <c r="H5" s="29">
        <f>'sk하이닉스(디램 합)'!H5+'sk하이닉스(낸드 합)'!H5</f>
        <v>358465302</v>
      </c>
      <c r="I5" s="29">
        <f>'sk하이닉스(디램 합)'!I5+'sk하이닉스(낸드 합)'!I5</f>
        <v>32214.869999999995</v>
      </c>
      <c r="J5" s="30">
        <f>H5/I5</f>
        <v>11127.324182900631</v>
      </c>
    </row>
    <row r="6" spans="1:16" ht="15" hidden="1" customHeight="1">
      <c r="D6" s="26">
        <f>H6/18</f>
        <v>25077809.611111112</v>
      </c>
      <c r="E6" s="27">
        <f t="shared" ref="E6:E22" si="0">D6/D5-1</f>
        <v>0.39917640403093246</v>
      </c>
      <c r="F6" s="26"/>
      <c r="G6" s="28" t="s">
        <v>3</v>
      </c>
      <c r="H6" s="29">
        <f>'sk하이닉스(디램 합)'!H6+'sk하이닉스(낸드 합)'!H6</f>
        <v>451400573</v>
      </c>
      <c r="I6" s="29">
        <f>'sk하이닉스(디램 합)'!I6+'sk하이닉스(낸드 합)'!I6</f>
        <v>34160.009999999995</v>
      </c>
      <c r="J6" s="30">
        <f t="shared" ref="J6:J49" si="1">H6/I6</f>
        <v>13214.298619936004</v>
      </c>
    </row>
    <row r="7" spans="1:16" ht="15" hidden="1" customHeight="1">
      <c r="A7" s="31">
        <f>AVERAGE(D5:D7)</f>
        <v>22233887.358249158</v>
      </c>
      <c r="B7" s="31"/>
      <c r="C7" s="31"/>
      <c r="D7" s="26">
        <f>H7/22</f>
        <v>23700587.363636363</v>
      </c>
      <c r="E7" s="27">
        <f t="shared" si="0"/>
        <v>-5.4917964081861004E-2</v>
      </c>
      <c r="F7" s="26"/>
      <c r="G7" s="28" t="s">
        <v>6</v>
      </c>
      <c r="H7" s="29">
        <f>'sk하이닉스(디램 합)'!H7+'sk하이닉스(낸드 합)'!H7</f>
        <v>521412922</v>
      </c>
      <c r="I7" s="29">
        <f>'sk하이닉스(디램 합)'!I7+'sk하이닉스(낸드 합)'!I7</f>
        <v>32589.93</v>
      </c>
      <c r="J7" s="30">
        <f t="shared" si="1"/>
        <v>15999.203496294715</v>
      </c>
      <c r="K7" s="32">
        <f>H7+H6+H5</f>
        <v>1331278797</v>
      </c>
      <c r="L7" s="32"/>
      <c r="M7" s="32"/>
      <c r="N7" s="32">
        <f>AVERAGE(J5:J7)</f>
        <v>13446.942099710452</v>
      </c>
      <c r="O7" s="35"/>
    </row>
    <row r="8" spans="1:16" ht="15" hidden="1" customHeight="1">
      <c r="D8" s="26">
        <f>H8/21</f>
        <v>19500747.476190478</v>
      </c>
      <c r="E8" s="27">
        <f t="shared" si="0"/>
        <v>-0.17720404237279241</v>
      </c>
      <c r="F8" s="26"/>
      <c r="G8" s="28" t="s">
        <v>2</v>
      </c>
      <c r="H8" s="29">
        <f>'sk하이닉스(디램 합)'!H8+'sk하이닉스(낸드 합)'!H8</f>
        <v>409515697</v>
      </c>
      <c r="I8" s="29">
        <f>'sk하이닉스(디램 합)'!I8+'sk하이닉스(낸드 합)'!I8</f>
        <v>28626.04</v>
      </c>
      <c r="J8" s="30">
        <f t="shared" si="1"/>
        <v>14305.705469565472</v>
      </c>
    </row>
    <row r="9" spans="1:16" ht="15" hidden="1" customHeight="1">
      <c r="D9" s="26">
        <f>H9/21</f>
        <v>22672682.80952381</v>
      </c>
      <c r="E9" s="27">
        <f t="shared" si="0"/>
        <v>0.16265711543652972</v>
      </c>
      <c r="F9" s="26"/>
      <c r="G9" s="28" t="s">
        <v>5</v>
      </c>
      <c r="H9" s="29">
        <f>'sk하이닉스(디램 합)'!H9+'sk하이닉스(낸드 합)'!H9</f>
        <v>476126339</v>
      </c>
      <c r="I9" s="29">
        <f>'sk하이닉스(디램 합)'!I9+'sk하이닉스(낸드 합)'!I9</f>
        <v>32894.759999999995</v>
      </c>
      <c r="J9" s="30">
        <f t="shared" si="1"/>
        <v>14474.23051574172</v>
      </c>
    </row>
    <row r="10" spans="1:16" ht="15" hidden="1" customHeight="1">
      <c r="A10" s="31">
        <f>AVERAGE(D8:D10)</f>
        <v>22719121.317460317</v>
      </c>
      <c r="B10" s="27">
        <f>A10/A7-1</f>
        <v>2.1824072029902108E-2</v>
      </c>
      <c r="C10" s="27"/>
      <c r="D10" s="26">
        <f>H10/21</f>
        <v>25983933.666666668</v>
      </c>
      <c r="E10" s="27">
        <f t="shared" si="0"/>
        <v>0.14604583343581834</v>
      </c>
      <c r="F10" s="26"/>
      <c r="G10" s="28" t="s">
        <v>0</v>
      </c>
      <c r="H10" s="29">
        <f>'sk하이닉스(디램 합)'!H10+'sk하이닉스(낸드 합)'!H10</f>
        <v>545662607</v>
      </c>
      <c r="I10" s="29">
        <f>'sk하이닉스(디램 합)'!I10+'sk하이닉스(낸드 합)'!I10</f>
        <v>39264.649999999994</v>
      </c>
      <c r="J10" s="30">
        <f t="shared" si="1"/>
        <v>13897.04497556963</v>
      </c>
      <c r="K10" s="32">
        <f>H10+H9+H8</f>
        <v>1431304643</v>
      </c>
      <c r="L10" s="27">
        <f>K10/K7-1</f>
        <v>7.5135160437772575E-2</v>
      </c>
      <c r="M10" s="32"/>
      <c r="N10" s="32">
        <f>AVERAGE(J8:J10)</f>
        <v>14225.660320292272</v>
      </c>
      <c r="O10" s="58">
        <f>N10/N7-1</f>
        <v>5.7910431591624789E-2</v>
      </c>
    </row>
    <row r="11" spans="1:16" ht="15" hidden="1" customHeight="1">
      <c r="D11" s="26">
        <f>H11/21</f>
        <v>24532858.047619049</v>
      </c>
      <c r="E11" s="27">
        <f t="shared" si="0"/>
        <v>-5.5845109430413986E-2</v>
      </c>
      <c r="F11" s="26"/>
      <c r="G11" s="28" t="s">
        <v>10</v>
      </c>
      <c r="H11" s="29">
        <f>'sk하이닉스(디램 합)'!H11+'sk하이닉스(낸드 합)'!H11</f>
        <v>515190019</v>
      </c>
      <c r="I11" s="29">
        <f>'sk하이닉스(디램 합)'!I11+'sk하이닉스(낸드 합)'!I11</f>
        <v>38188.67</v>
      </c>
      <c r="J11" s="30">
        <f t="shared" si="1"/>
        <v>13490.650996748513</v>
      </c>
    </row>
    <row r="12" spans="1:16" ht="15" hidden="1" customHeight="1">
      <c r="D12" s="26">
        <f>H12/22</f>
        <v>26648696.5</v>
      </c>
      <c r="E12" s="27">
        <f t="shared" si="0"/>
        <v>8.6245086009711702E-2</v>
      </c>
      <c r="F12" s="26"/>
      <c r="G12" s="28" t="s">
        <v>4</v>
      </c>
      <c r="H12" s="29">
        <f>'sk하이닉스(디램 합)'!H12+'sk하이닉스(낸드 합)'!H12</f>
        <v>586271323</v>
      </c>
      <c r="I12" s="29">
        <f>'sk하이닉스(디램 합)'!I12+'sk하이닉스(낸드 합)'!I12</f>
        <v>46584.72</v>
      </c>
      <c r="J12" s="30">
        <f t="shared" si="1"/>
        <v>12585.056280256702</v>
      </c>
    </row>
    <row r="13" spans="1:16" ht="15" hidden="1" customHeight="1">
      <c r="A13" s="31">
        <f>AVERAGE(D11:D13)</f>
        <v>25570636.399206351</v>
      </c>
      <c r="B13" s="27">
        <f>A13/A10-1</f>
        <v>0.12551167987093592</v>
      </c>
      <c r="C13" s="27"/>
      <c r="D13" s="26">
        <f>H13/20</f>
        <v>25530354.649999999</v>
      </c>
      <c r="E13" s="27">
        <f t="shared" si="0"/>
        <v>-4.196609954261743E-2</v>
      </c>
      <c r="F13" s="26"/>
      <c r="G13" s="28" t="s">
        <v>8</v>
      </c>
      <c r="H13" s="29">
        <f>'sk하이닉스(디램 합)'!H13+'sk하이닉스(낸드 합)'!H13</f>
        <v>510607093</v>
      </c>
      <c r="I13" s="29">
        <f>'sk하이닉스(디램 합)'!I13+'sk하이닉스(낸드 합)'!I13</f>
        <v>44935.58</v>
      </c>
      <c r="J13" s="30">
        <f t="shared" si="1"/>
        <v>11363.091185203351</v>
      </c>
      <c r="K13" s="32">
        <f>H13+H12+H11</f>
        <v>1612068435</v>
      </c>
      <c r="L13" s="27">
        <f>K13/K10-1</f>
        <v>0.1262930242587077</v>
      </c>
      <c r="M13" s="32"/>
      <c r="N13" s="32">
        <f>AVERAGE(J11:J13)</f>
        <v>12479.599487402855</v>
      </c>
      <c r="O13" s="58">
        <f>N13/N10-1</f>
        <v>-0.12274023093316377</v>
      </c>
    </row>
    <row r="14" spans="1:16" ht="15" hidden="1" customHeight="1">
      <c r="D14" s="26">
        <f>H14/20</f>
        <v>19608387.149999999</v>
      </c>
      <c r="E14" s="27">
        <f t="shared" si="0"/>
        <v>-0.23195790192440591</v>
      </c>
      <c r="F14" s="26"/>
      <c r="G14" s="28" t="s">
        <v>11</v>
      </c>
      <c r="H14" s="29">
        <f>'sk하이닉스(디램 합)'!H14+'sk하이닉스(낸드 합)'!H14</f>
        <v>392167743</v>
      </c>
      <c r="I14" s="29">
        <f>'sk하이닉스(디램 합)'!I14+'sk하이닉스(낸드 합)'!I14</f>
        <v>40947.5</v>
      </c>
      <c r="J14" s="30">
        <f t="shared" si="1"/>
        <v>9577.3305574210881</v>
      </c>
    </row>
    <row r="15" spans="1:16" ht="15" hidden="1" customHeight="1">
      <c r="A15" s="31"/>
      <c r="B15" s="31"/>
      <c r="C15" s="31"/>
      <c r="D15" s="26">
        <f>H15/22</f>
        <v>21927250.318181816</v>
      </c>
      <c r="E15" s="27">
        <f t="shared" si="0"/>
        <v>0.11825874052990737</v>
      </c>
      <c r="F15" s="26"/>
      <c r="G15" s="28" t="s">
        <v>9</v>
      </c>
      <c r="H15" s="29">
        <f>'sk하이닉스(디램 합)'!H15+'sk하이닉스(낸드 합)'!H15</f>
        <v>482399507</v>
      </c>
      <c r="I15" s="29">
        <f>'sk하이닉스(디램 합)'!I15+'sk하이닉스(낸드 합)'!I15</f>
        <v>45970.179999999993</v>
      </c>
      <c r="J15" s="30">
        <f t="shared" si="1"/>
        <v>10493.748490869517</v>
      </c>
    </row>
    <row r="16" spans="1:16" ht="15" hidden="1" customHeight="1">
      <c r="A16" s="31">
        <f>AVERAGE(D14:D16)</f>
        <v>19852504.959090907</v>
      </c>
      <c r="B16" s="27">
        <f>A16/A13-1</f>
        <v>-0.22362100617460268</v>
      </c>
      <c r="C16" s="27"/>
      <c r="D16" s="26">
        <f>H16/22</f>
        <v>18021877.40909091</v>
      </c>
      <c r="E16" s="27">
        <f t="shared" si="0"/>
        <v>-0.17810591170442458</v>
      </c>
      <c r="F16" s="26"/>
      <c r="G16" s="28" t="s">
        <v>13</v>
      </c>
      <c r="H16" s="29">
        <f>'sk하이닉스(디램 합)'!H16+'sk하이닉스(낸드 합)'!H16</f>
        <v>396481303</v>
      </c>
      <c r="I16" s="29">
        <f>'sk하이닉스(디램 합)'!I16+'sk하이닉스(낸드 합)'!I16</f>
        <v>68758.559999999998</v>
      </c>
      <c r="J16" s="30">
        <f t="shared" si="1"/>
        <v>5766.2828162777114</v>
      </c>
      <c r="K16" s="32">
        <f>H16+H15+H14</f>
        <v>1271048553</v>
      </c>
      <c r="L16" s="27">
        <f>K16/K13-1</f>
        <v>-0.2115418146004453</v>
      </c>
      <c r="M16" s="32"/>
      <c r="N16" s="32">
        <f>AVERAGE(J14:J16)</f>
        <v>8612.4539548561061</v>
      </c>
      <c r="O16" s="58">
        <f>N16/N13-1</f>
        <v>-0.30987737518742642</v>
      </c>
    </row>
    <row r="17" spans="1:15" ht="15" hidden="1" customHeight="1">
      <c r="D17" s="26">
        <f>H17/20</f>
        <v>23436128.199999999</v>
      </c>
      <c r="E17" s="27">
        <f t="shared" si="0"/>
        <v>0.30042656866470185</v>
      </c>
      <c r="F17" s="33">
        <f t="shared" ref="F17:F22" si="2">D17/D5-1</f>
        <v>0.30758140713992987</v>
      </c>
      <c r="G17" s="39" t="s">
        <v>162</v>
      </c>
      <c r="H17" s="29">
        <f>'sk하이닉스(디램 합)'!H17+'sk하이닉스(낸드 합)'!H17</f>
        <v>468722564</v>
      </c>
      <c r="I17" s="29">
        <f>'sk하이닉스(디램 합)'!I17+'sk하이닉스(낸드 합)'!I17</f>
        <v>32116.74</v>
      </c>
      <c r="J17" s="30">
        <f t="shared" si="1"/>
        <v>14594.338155117859</v>
      </c>
    </row>
    <row r="18" spans="1:15" hidden="1">
      <c r="D18" s="26">
        <f>H18/20</f>
        <v>21004131.399999999</v>
      </c>
      <c r="E18" s="27">
        <f t="shared" si="0"/>
        <v>-0.10377127054630131</v>
      </c>
      <c r="F18" s="33">
        <f t="shared" si="2"/>
        <v>-0.16244154789763643</v>
      </c>
      <c r="G18" s="39" t="s">
        <v>163</v>
      </c>
      <c r="H18" s="29">
        <f>'sk하이닉스(디램 합)'!H18+'sk하이닉스(낸드 합)'!H18</f>
        <v>420082628</v>
      </c>
      <c r="I18" s="29">
        <f>'sk하이닉스(디램 합)'!I18+'sk하이닉스(낸드 합)'!I18</f>
        <v>37262.020000000004</v>
      </c>
      <c r="J18" s="30">
        <f t="shared" si="1"/>
        <v>11273.748122082483</v>
      </c>
    </row>
    <row r="19" spans="1:15" ht="17.399999999999999" hidden="1">
      <c r="A19" s="31">
        <f>AVERAGE(D17:D19)</f>
        <v>22687685.41212121</v>
      </c>
      <c r="B19" s="27">
        <f>A19/A16-1</f>
        <v>0.14281222741778032</v>
      </c>
      <c r="C19" s="27">
        <f>A19/A7-1</f>
        <v>2.0410198475872221E-2</v>
      </c>
      <c r="D19" s="26">
        <f>H19/22</f>
        <v>23622796.636363637</v>
      </c>
      <c r="E19" s="27">
        <f t="shared" si="0"/>
        <v>0.12467381709312853</v>
      </c>
      <c r="F19" s="33">
        <f t="shared" si="2"/>
        <v>-3.2822278232682578E-3</v>
      </c>
      <c r="G19" s="39" t="s">
        <v>158</v>
      </c>
      <c r="H19" s="29">
        <f>'sk하이닉스(디램 합)'!H19+'sk하이닉스(낸드 합)'!H19</f>
        <v>519701526</v>
      </c>
      <c r="I19" s="29">
        <f>'sk하이닉스(디램 합)'!I19+'sk하이닉스(낸드 합)'!I19</f>
        <v>53037.119999999995</v>
      </c>
      <c r="J19" s="30">
        <f t="shared" si="1"/>
        <v>9798.8262937354066</v>
      </c>
      <c r="K19" s="32">
        <f>H19+H18+H17</f>
        <v>1408506718</v>
      </c>
      <c r="L19" s="27">
        <f>K19/K16-1</f>
        <v>0.10814548718502026</v>
      </c>
      <c r="M19" s="27">
        <f>K19/K7-1</f>
        <v>5.8010328996473959E-2</v>
      </c>
      <c r="N19" s="32">
        <f>AVERAGE(J17:J19)</f>
        <v>11888.970856978582</v>
      </c>
      <c r="O19" s="58">
        <f>N19/N16-1</f>
        <v>0.38043941010274107</v>
      </c>
    </row>
    <row r="20" spans="1:15" hidden="1">
      <c r="D20" s="26">
        <f>H20/20</f>
        <v>31613129.25</v>
      </c>
      <c r="E20" s="27">
        <f t="shared" si="0"/>
        <v>0.33824668334724106</v>
      </c>
      <c r="F20" s="33">
        <f t="shared" si="2"/>
        <v>0.62112397427832899</v>
      </c>
      <c r="G20" s="39" t="s">
        <v>154</v>
      </c>
      <c r="H20" s="29">
        <f>'sk하이닉스(디램 합)'!H20+'sk하이닉스(낸드 합)'!H20</f>
        <v>632262585</v>
      </c>
      <c r="I20" s="29">
        <f>'sk하이닉스(디램 합)'!I20+'sk하이닉스(낸드 합)'!I20</f>
        <v>66889.320000000007</v>
      </c>
      <c r="J20" s="30">
        <f t="shared" si="1"/>
        <v>9452.3697505072541</v>
      </c>
    </row>
    <row r="21" spans="1:15" hidden="1">
      <c r="D21" s="26">
        <f>H21/21</f>
        <v>27319308.80952381</v>
      </c>
      <c r="E21" s="27">
        <f t="shared" si="0"/>
        <v>-0.13582396119410389</v>
      </c>
      <c r="F21" s="33">
        <f t="shared" si="2"/>
        <v>0.20494381009238816</v>
      </c>
      <c r="G21" s="39" t="s">
        <v>155</v>
      </c>
      <c r="H21" s="29">
        <f>'sk하이닉스(디램 합)'!H21+'sk하이닉스(낸드 합)'!H21</f>
        <v>573705485</v>
      </c>
      <c r="I21" s="29">
        <f>'sk하이닉스(디램 합)'!I21+'sk하이닉스(낸드 합)'!I21</f>
        <v>57132.7</v>
      </c>
      <c r="J21" s="30">
        <f t="shared" si="1"/>
        <v>10041.630887390234</v>
      </c>
    </row>
    <row r="22" spans="1:15" ht="17.399999999999999" hidden="1">
      <c r="A22" s="31">
        <f>AVERAGE(D20:D22)</f>
        <v>28509300.400793653</v>
      </c>
      <c r="B22" s="27">
        <f>A22/A19-1</f>
        <v>0.25659801266294724</v>
      </c>
      <c r="C22" s="27">
        <f>A22/A10-1</f>
        <v>0.2548592880167162</v>
      </c>
      <c r="D22" s="26">
        <f>H22/21</f>
        <v>26595463.142857142</v>
      </c>
      <c r="E22" s="27">
        <f t="shared" si="0"/>
        <v>-2.6495753304502601E-2</v>
      </c>
      <c r="F22" s="33">
        <f t="shared" si="2"/>
        <v>2.3534907533071969E-2</v>
      </c>
      <c r="G22" s="39" t="s">
        <v>156</v>
      </c>
      <c r="H22" s="29">
        <f>'sk하이닉스(디램 합)'!H22+'sk하이닉스(낸드 합)'!H22</f>
        <v>558504726</v>
      </c>
      <c r="I22" s="29">
        <f>'sk하이닉스(디램 합)'!I22+'sk하이닉스(낸드 합)'!I22</f>
        <v>60588.29</v>
      </c>
      <c r="J22" s="30">
        <f t="shared" si="1"/>
        <v>9218.0308439138989</v>
      </c>
      <c r="K22" s="32">
        <f>H22+H21+H20</f>
        <v>1764472796</v>
      </c>
      <c r="L22" s="27">
        <f>K22/K19-1</f>
        <v>0.2527258645279673</v>
      </c>
      <c r="M22" s="27">
        <f>K22/K10-1</f>
        <v>0.23277235536781538</v>
      </c>
      <c r="N22" s="32">
        <f>AVERAGE(J20:J22)</f>
        <v>9570.6771606037946</v>
      </c>
      <c r="O22" s="58">
        <f>N22/N19-1</f>
        <v>-0.19499532165258826</v>
      </c>
    </row>
    <row r="23" spans="1:15" hidden="1">
      <c r="A23" s="31"/>
      <c r="B23" s="27"/>
      <c r="C23" s="27"/>
      <c r="D23" s="26">
        <f>H23/21</f>
        <v>24783064.428571429</v>
      </c>
      <c r="E23" s="27">
        <f t="shared" ref="E23:E28" si="3">D23/D22-1</f>
        <v>-6.8146913048682034E-2</v>
      </c>
      <c r="F23" s="33">
        <f t="shared" ref="F23:F28" si="4">D23/D11-1</f>
        <v>1.019882724086707E-2</v>
      </c>
      <c r="G23" s="39" t="s">
        <v>168</v>
      </c>
      <c r="H23" s="29">
        <f>'sk하이닉스(디램 합)'!H23+'sk하이닉스(낸드 합)'!H23</f>
        <v>520444353</v>
      </c>
      <c r="I23" s="29">
        <f>'sk하이닉스(디램 합)'!I23+'sk하이닉스(낸드 합)'!I23</f>
        <v>43286.68</v>
      </c>
      <c r="J23" s="30">
        <f t="shared" si="1"/>
        <v>12023.198660650343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25603663.545454547</v>
      </c>
      <c r="E24" s="27">
        <f t="shared" si="3"/>
        <v>3.3111285299209481E-2</v>
      </c>
      <c r="F24" s="33">
        <f t="shared" si="4"/>
        <v>-3.9215162157948402E-2</v>
      </c>
      <c r="G24" s="39" t="s">
        <v>176</v>
      </c>
      <c r="H24" s="29">
        <f>'sk하이닉스(디램 합)'!H24+'sk하이닉스(낸드 합)'!H24</f>
        <v>563280598</v>
      </c>
      <c r="I24" s="29">
        <f>'sk하이닉스(디램 합)'!I24+'sk하이닉스(낸드 합)'!I24</f>
        <v>49027.69</v>
      </c>
      <c r="J24" s="30">
        <f t="shared" si="1"/>
        <v>11489.029933900618</v>
      </c>
      <c r="K24" s="32"/>
      <c r="L24" s="27"/>
      <c r="M24" s="27"/>
      <c r="N24" s="27"/>
    </row>
    <row r="25" spans="1:15" ht="17.399999999999999" hidden="1">
      <c r="A25" s="31">
        <f>AVERAGE(D23:D25)</f>
        <v>27758899.622920942</v>
      </c>
      <c r="B25" s="27">
        <f>A25/A22-1</f>
        <v>-2.632126244149513E-2</v>
      </c>
      <c r="C25" s="27">
        <f>A25/A13-1</f>
        <v>8.5577190553713045E-2</v>
      </c>
      <c r="D25" s="26">
        <f>H25/19</f>
        <v>32889970.894736841</v>
      </c>
      <c r="E25" s="27">
        <f t="shared" si="3"/>
        <v>0.2845806552779766</v>
      </c>
      <c r="F25" s="33">
        <f t="shared" si="4"/>
        <v>0.28826925225407485</v>
      </c>
      <c r="G25" s="39" t="s">
        <v>190</v>
      </c>
      <c r="H25" s="29">
        <f>'sk하이닉스(디램 합)'!H25+'sk하이닉스(낸드 합)'!H25</f>
        <v>624909447</v>
      </c>
      <c r="I25" s="29">
        <f>'sk하이닉스(디램 합)'!I25+'sk하이닉스(낸드 합)'!I25</f>
        <v>60306.149999999994</v>
      </c>
      <c r="J25" s="30">
        <f t="shared" si="1"/>
        <v>10362.283896418525</v>
      </c>
      <c r="K25" s="32">
        <f>H25+H24+H23</f>
        <v>1708634398</v>
      </c>
      <c r="L25" s="27">
        <f>K25/K22-1</f>
        <v>-3.1645938733985468E-2</v>
      </c>
      <c r="M25" s="27">
        <f>K25/K13-1</f>
        <v>5.9901900504614636E-2</v>
      </c>
      <c r="N25" s="32">
        <f>AVERAGE(J23:J25)</f>
        <v>11291.504163656495</v>
      </c>
      <c r="O25" s="58">
        <f>N25/N22-1</f>
        <v>0.17980201130764462</v>
      </c>
    </row>
    <row r="26" spans="1:15" ht="17.399999999999999" hidden="1">
      <c r="A26" s="31"/>
      <c r="B26" s="27"/>
      <c r="C26" s="27"/>
      <c r="D26" s="26">
        <f>H26/19</f>
        <v>27643087</v>
      </c>
      <c r="E26" s="27">
        <f t="shared" si="3"/>
        <v>-0.15952838363795774</v>
      </c>
      <c r="F26" s="33">
        <f t="shared" si="4"/>
        <v>0.40975832374872301</v>
      </c>
      <c r="G26" s="39" t="s">
        <v>202</v>
      </c>
      <c r="H26" s="29">
        <f>'sk하이닉스(디램 합)'!H26+'sk하이닉스(낸드 합)'!H26</f>
        <v>525218653</v>
      </c>
      <c r="I26" s="29">
        <f>'sk하이닉스(디램 합)'!I26+'sk하이닉스(낸드 합)'!I26</f>
        <v>45476.06</v>
      </c>
      <c r="J26" s="30">
        <f t="shared" si="1"/>
        <v>11549.343830578111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28781150.318181816</v>
      </c>
      <c r="E27" s="27">
        <f t="shared" si="3"/>
        <v>4.1169906898669284E-2</v>
      </c>
      <c r="F27" s="33">
        <f t="shared" si="4"/>
        <v>0.31257453171485095</v>
      </c>
      <c r="G27" s="39" t="s">
        <v>203</v>
      </c>
      <c r="H27" s="29">
        <f>'sk하이닉스(디램 합)'!H27+'sk하이닉스(낸드 합)'!H27</f>
        <v>633185307</v>
      </c>
      <c r="I27" s="29">
        <f>'sk하이닉스(디램 합)'!I27+'sk하이닉스(낸드 합)'!I27</f>
        <v>63121.02</v>
      </c>
      <c r="J27" s="30">
        <f t="shared" si="1"/>
        <v>10031.290796631614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29691753.456937801</v>
      </c>
      <c r="B28" s="27">
        <f>A28/A25-1</f>
        <v>6.963005955830015E-2</v>
      </c>
      <c r="C28" s="27">
        <f>A28/A16-1</f>
        <v>0.49561748092354874</v>
      </c>
      <c r="D28" s="26">
        <f>H28/19</f>
        <v>32651023.052631579</v>
      </c>
      <c r="E28" s="27">
        <f t="shared" si="3"/>
        <v>0.13445858458287763</v>
      </c>
      <c r="F28" s="33">
        <f t="shared" si="4"/>
        <v>0.81174371079459129</v>
      </c>
      <c r="G28" s="39" t="s">
        <v>208</v>
      </c>
      <c r="H28" s="29">
        <f>'sk하이닉스(디램 합)'!H28+'sk하이닉스(낸드 합)'!H28</f>
        <v>620369438</v>
      </c>
      <c r="I28" s="29">
        <f>'sk하이닉스(디램 합)'!I28+'sk하이닉스(낸드 합)'!I28</f>
        <v>77481.25</v>
      </c>
      <c r="J28" s="30">
        <f t="shared" si="1"/>
        <v>8006.7040477534883</v>
      </c>
      <c r="K28" s="32">
        <f>H28+H27+H26</f>
        <v>1778773398</v>
      </c>
      <c r="L28" s="27">
        <f>K28/K25-1</f>
        <v>4.1049741291700359E-2</v>
      </c>
      <c r="M28" s="27">
        <f>K28/K16-1</f>
        <v>0.3994535407806723</v>
      </c>
      <c r="N28" s="32">
        <f>AVERAGE(J26:J28)</f>
        <v>9862.4462249877379</v>
      </c>
      <c r="O28" s="58">
        <f>N28/N25-1</f>
        <v>-0.12656045801837523</v>
      </c>
    </row>
    <row r="29" spans="1:15" hidden="1">
      <c r="D29" s="26">
        <f>H29/22</f>
        <v>28876914.545454547</v>
      </c>
      <c r="E29" s="27">
        <f t="shared" ref="E29:E41" si="5">D29/D28-1</f>
        <v>-0.1155892880015853</v>
      </c>
      <c r="F29" s="33">
        <f t="shared" ref="F29:F41" si="6">D29/D17-1</f>
        <v>0.23215380539924446</v>
      </c>
      <c r="G29" s="39" t="s">
        <v>215</v>
      </c>
      <c r="H29" s="29">
        <f>'sk하이닉스(디램 합)'!H29+'sk하이닉스(낸드 합)'!H29</f>
        <v>635292120</v>
      </c>
      <c r="I29" s="29">
        <f>'sk하이닉스(디램 합)'!I29+'sk하이닉스(낸드 합)'!I29</f>
        <v>53971.87</v>
      </c>
      <c r="J29" s="30">
        <f t="shared" si="1"/>
        <v>11770.800604092465</v>
      </c>
    </row>
    <row r="30" spans="1:15" hidden="1">
      <c r="D30" s="26">
        <f>H30/19</f>
        <v>28996919.263157893</v>
      </c>
      <c r="E30" s="27">
        <f t="shared" si="5"/>
        <v>4.1557319953435812E-3</v>
      </c>
      <c r="F30" s="33">
        <f t="shared" si="6"/>
        <v>0.38053408212623796</v>
      </c>
      <c r="G30" s="39" t="s">
        <v>210</v>
      </c>
      <c r="H30" s="29">
        <f>'sk하이닉스(디램 합)'!H30+'sk하이닉스(낸드 합)'!H30</f>
        <v>550941466</v>
      </c>
      <c r="I30" s="29">
        <f>'sk하이닉스(디램 합)'!I30+'sk하이닉스(낸드 합)'!I30</f>
        <v>47619.92</v>
      </c>
      <c r="J30" s="30">
        <f t="shared" si="1"/>
        <v>11569.558831682203</v>
      </c>
    </row>
    <row r="31" spans="1:15" ht="17.399999999999999" hidden="1">
      <c r="A31" s="31">
        <f>AVERAGE(D29:D31)</f>
        <v>29348196.386204142</v>
      </c>
      <c r="B31" s="27">
        <f>A31/A28-1</f>
        <v>-1.1570790900979344E-2</v>
      </c>
      <c r="C31" s="27">
        <f>A31/A19-1</f>
        <v>0.29357384206872261</v>
      </c>
      <c r="D31" s="26">
        <f>H31/20</f>
        <v>30170755.350000001</v>
      </c>
      <c r="E31" s="27">
        <f t="shared" si="5"/>
        <v>4.0481406875989334E-2</v>
      </c>
      <c r="F31" s="33">
        <f t="shared" si="6"/>
        <v>0.27718812528558945</v>
      </c>
      <c r="G31" s="39" t="s">
        <v>211</v>
      </c>
      <c r="H31" s="29">
        <f>'sk하이닉스(디램 합)'!H31+'sk하이닉스(낸드 합)'!H31</f>
        <v>603415107</v>
      </c>
      <c r="I31" s="29">
        <f>'sk하이닉스(디램 합)'!I31+'sk하이닉스(낸드 합)'!I31</f>
        <v>46635.26</v>
      </c>
      <c r="J31" s="30">
        <f t="shared" si="1"/>
        <v>12939.031689755777</v>
      </c>
      <c r="K31" s="32">
        <f>H31+H30+H29</f>
        <v>1789648693</v>
      </c>
      <c r="L31" s="27">
        <f>K31/K28-1</f>
        <v>6.1139294146335121E-3</v>
      </c>
      <c r="M31" s="27">
        <f>K31/K19-1</f>
        <v>0.27060004054591946</v>
      </c>
      <c r="N31" s="32">
        <f>AVERAGE(J29:J31)</f>
        <v>12093.130375176816</v>
      </c>
      <c r="O31" s="58">
        <f>N31/N28-1</f>
        <v>0.22617960081114163</v>
      </c>
    </row>
    <row r="32" spans="1:15" ht="17.399999999999999" hidden="1">
      <c r="D32" s="26">
        <f>H32/21</f>
        <v>23758631</v>
      </c>
      <c r="E32" s="27">
        <f t="shared" si="5"/>
        <v>-0.21252780302035101</v>
      </c>
      <c r="F32" s="33">
        <f t="shared" si="6"/>
        <v>-0.24845684170920856</v>
      </c>
      <c r="G32" s="39" t="s">
        <v>222</v>
      </c>
      <c r="H32" s="29">
        <f>'sk하이닉스(디램 합)'!H32+'sk하이닉스(낸드 합)'!H32</f>
        <v>498931251</v>
      </c>
      <c r="I32" s="29">
        <f>'sk하이닉스(디램 합)'!I32+'sk하이닉스(낸드 합)'!I32</f>
        <v>43939.67</v>
      </c>
      <c r="J32" s="30">
        <f t="shared" si="1"/>
        <v>11354.915751529314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23442711.857142858</v>
      </c>
      <c r="E33" s="27">
        <f t="shared" si="5"/>
        <v>-1.3297026367265929E-2</v>
      </c>
      <c r="F33" s="33">
        <f t="shared" si="6"/>
        <v>-0.14189952532874939</v>
      </c>
      <c r="G33" s="39" t="s">
        <v>223</v>
      </c>
      <c r="H33" s="29">
        <f>'sk하이닉스(디램 합)'!H33+'sk하이닉스(낸드 합)'!H33</f>
        <v>492296949</v>
      </c>
      <c r="I33" s="29">
        <f>'sk하이닉스(디램 합)'!I33+'sk하이닉스(낸드 합)'!I33</f>
        <v>45409.96</v>
      </c>
      <c r="J33" s="30">
        <f t="shared" si="1"/>
        <v>10841.16676165317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24815525.215538848</v>
      </c>
      <c r="B34" s="27">
        <f>A34/A31-1</f>
        <v>-0.15444462450155849</v>
      </c>
      <c r="C34" s="27">
        <f>A34/A22-1</f>
        <v>-0.12956386629368066</v>
      </c>
      <c r="D34" s="26">
        <f>H34/19</f>
        <v>27245232.789473683</v>
      </c>
      <c r="E34" s="27">
        <f t="shared" si="5"/>
        <v>0.16220482320914664</v>
      </c>
      <c r="F34" s="33">
        <f t="shared" si="6"/>
        <v>2.4431597341483036E-2</v>
      </c>
      <c r="G34" s="39" t="s">
        <v>220</v>
      </c>
      <c r="H34" s="29">
        <f>'sk하이닉스(디램 합)'!H34+'sk하이닉스(낸드 합)'!H34</f>
        <v>517659423</v>
      </c>
      <c r="I34" s="29">
        <f>'sk하이닉스(디램 합)'!I34+'sk하이닉스(낸드 합)'!I34</f>
        <v>47913.299999999996</v>
      </c>
      <c r="J34" s="30">
        <f t="shared" si="1"/>
        <v>10804.086193186444</v>
      </c>
      <c r="K34" s="32">
        <f>H34+H33+H32</f>
        <v>1508887623</v>
      </c>
      <c r="L34" s="27">
        <f>K34/K31-1</f>
        <v>-0.15688054929336903</v>
      </c>
      <c r="M34" s="27">
        <f>K34/K22-1</f>
        <v>-0.14485073024611261</v>
      </c>
      <c r="N34" s="32">
        <f>AVERAGE(J32:J34)</f>
        <v>11000.056235456308</v>
      </c>
      <c r="O34" s="58">
        <f>N34/N31-1</f>
        <v>-9.0388022439932159E-2</v>
      </c>
      <c r="P34" s="58"/>
    </row>
    <row r="35" spans="1:16" ht="17.399999999999999" hidden="1">
      <c r="D35" s="26">
        <f>H35/23</f>
        <v>22572272.260869566</v>
      </c>
      <c r="E35" s="27">
        <f t="shared" si="5"/>
        <v>-0.17151479544008652</v>
      </c>
      <c r="F35" s="33">
        <f t="shared" si="6"/>
        <v>-8.9205762833474589E-2</v>
      </c>
      <c r="G35" s="39" t="s">
        <v>226</v>
      </c>
      <c r="H35" s="68">
        <f>'sk하이닉스(디램 합)'!H35+'sk하이닉스(낸드 합)'!H35</f>
        <v>519162262</v>
      </c>
      <c r="I35" s="68">
        <f>'sk하이닉스(디램 합)'!I35+'sk하이닉스(낸드 합)'!I35</f>
        <v>45181.42</v>
      </c>
      <c r="J35" s="30">
        <f t="shared" si="1"/>
        <v>11490.614106418081</v>
      </c>
      <c r="P35" s="16"/>
    </row>
    <row r="36" spans="1:16" ht="17.399999999999999" hidden="1">
      <c r="D36" s="26">
        <f>H36/21</f>
        <v>21048645.857142858</v>
      </c>
      <c r="E36" s="27">
        <f t="shared" si="5"/>
        <v>-6.7499912552800856E-2</v>
      </c>
      <c r="F36" s="33">
        <f t="shared" si="6"/>
        <v>-0.17790491896697136</v>
      </c>
      <c r="G36" s="39" t="s">
        <v>228</v>
      </c>
      <c r="H36" s="68">
        <f>'sk하이닉스(디램 합)'!H36+'sk하이닉스(낸드 합)'!H36</f>
        <v>442021563</v>
      </c>
      <c r="I36" s="68">
        <f>'sk하이닉스(디램 합)'!I36+'sk하이닉스(낸드 합)'!I36</f>
        <v>39316.65</v>
      </c>
      <c r="J36" s="30">
        <f t="shared" si="1"/>
        <v>11242.604926920274</v>
      </c>
      <c r="P36" s="16"/>
    </row>
    <row r="37" spans="1:16" ht="17.399999999999999" hidden="1">
      <c r="A37" s="31">
        <f>AVERAGE(D35:D37)</f>
        <v>23645593.891189326</v>
      </c>
      <c r="B37" s="27">
        <f>A37/A34-1</f>
        <v>-4.714513652997121E-2</v>
      </c>
      <c r="C37" s="27">
        <f>A37/A25-1</f>
        <v>-0.14817971128564467</v>
      </c>
      <c r="D37" s="26">
        <f>H37/18</f>
        <v>27315863.555555556</v>
      </c>
      <c r="E37" s="27">
        <f t="shared" si="5"/>
        <v>0.29774921108694108</v>
      </c>
      <c r="F37" s="33">
        <f t="shared" si="6"/>
        <v>-0.16947741781289538</v>
      </c>
      <c r="G37" s="39" t="s">
        <v>225</v>
      </c>
      <c r="H37" s="68">
        <f>'sk하이닉스(디램 합)'!H37+'sk하이닉스(낸드 합)'!H37</f>
        <v>491685544</v>
      </c>
      <c r="I37" s="68">
        <f>'sk하이닉스(디램 합)'!I37+'sk하이닉스(낸드 합)'!I37</f>
        <v>58456.44</v>
      </c>
      <c r="J37" s="30">
        <f t="shared" si="1"/>
        <v>8411.1441613618608</v>
      </c>
      <c r="K37" s="32">
        <f>H37+H36+H35</f>
        <v>1452869369</v>
      </c>
      <c r="L37" s="27">
        <f>K37/K34-1</f>
        <v>-3.7125530852074595E-2</v>
      </c>
      <c r="M37" s="27">
        <f>K37/K25-1</f>
        <v>-0.14968973426929688</v>
      </c>
      <c r="N37" s="32">
        <f>AVERAGE(J35:J37)</f>
        <v>10381.454398233405</v>
      </c>
      <c r="O37" s="16">
        <f>N37/N34-1</f>
        <v>-5.6236243159282551E-2</v>
      </c>
      <c r="P37" s="16"/>
    </row>
    <row r="38" spans="1:16" ht="17.399999999999999" hidden="1">
      <c r="A38" s="31"/>
      <c r="B38" s="27"/>
      <c r="C38" s="27"/>
      <c r="D38" s="26">
        <f>H38/20</f>
        <v>22934206.399999999</v>
      </c>
      <c r="E38" s="27">
        <f t="shared" si="5"/>
        <v>-0.16040705235783792</v>
      </c>
      <c r="F38" s="33">
        <f t="shared" si="6"/>
        <v>-0.17034568534259587</v>
      </c>
      <c r="G38" s="39" t="s">
        <v>231</v>
      </c>
      <c r="H38" s="68">
        <f>'sk하이닉스(디램 합)'!H38+'sk하이닉스(낸드 합)'!H38</f>
        <v>458684128</v>
      </c>
      <c r="I38" s="68">
        <f>'sk하이닉스(디램 합)'!I38+'sk하이닉스(낸드 합)'!I38</f>
        <v>45580.459999999992</v>
      </c>
      <c r="J38" s="30">
        <f t="shared" si="1"/>
        <v>10063.174614736228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22685453.238095239</v>
      </c>
      <c r="E39" s="27">
        <f t="shared" si="5"/>
        <v>-1.0846381931260529E-2</v>
      </c>
      <c r="F39" s="33">
        <f t="shared" si="6"/>
        <v>-0.21179476889204685</v>
      </c>
      <c r="G39" s="39" t="s">
        <v>234</v>
      </c>
      <c r="H39" s="68">
        <f>'sk하이닉스(디램 합)'!H39+'sk하이닉스(낸드 합)'!H39</f>
        <v>476394518</v>
      </c>
      <c r="I39" s="68">
        <f>'sk하이닉스(디램 합)'!I39+'sk하이닉스(낸드 합)'!I39</f>
        <v>52877.53</v>
      </c>
      <c r="J39" s="30">
        <f t="shared" si="1"/>
        <v>9009.3943117237141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22559285.847619046</v>
      </c>
      <c r="B40" s="27">
        <f>A40/A37-1</f>
        <v>-4.5941245906919392E-2</v>
      </c>
      <c r="C40" s="27">
        <f>A40/A28-1</f>
        <v>-0.24021712357483482</v>
      </c>
      <c r="D40" s="26">
        <f>H40/21</f>
        <v>22058197.904761903</v>
      </c>
      <c r="E40" s="27">
        <f t="shared" si="5"/>
        <v>-2.7650112464140619E-2</v>
      </c>
      <c r="F40" s="33">
        <f t="shared" si="6"/>
        <v>-0.32442552047434003</v>
      </c>
      <c r="G40" s="39" t="s">
        <v>236</v>
      </c>
      <c r="H40" s="68">
        <f>'sk하이닉스(디램 합)'!H40+'sk하이닉스(낸드 합)'!H40</f>
        <v>463222156</v>
      </c>
      <c r="I40" s="68">
        <f>'sk하이닉스(디램 합)'!I40+'sk하이닉스(낸드 합)'!I40</f>
        <v>64317.21</v>
      </c>
      <c r="J40" s="30">
        <f t="shared" si="1"/>
        <v>7202.1494091550303</v>
      </c>
      <c r="K40" s="32">
        <f>H40+H39+H38</f>
        <v>1398300802</v>
      </c>
      <c r="L40" s="27">
        <f>K40/K37-1</f>
        <v>-3.7559169574590934E-2</v>
      </c>
      <c r="M40" s="27">
        <f>K40/K28-1</f>
        <v>-0.21389604568394838</v>
      </c>
      <c r="N40" s="32">
        <f>AVERAGE(J38:J40)</f>
        <v>8758.2394452049903</v>
      </c>
      <c r="O40" s="58">
        <f>N40/N37-1</f>
        <v>-0.15635718183230995</v>
      </c>
    </row>
    <row r="41" spans="1:16" ht="17.399999999999999">
      <c r="A41" s="31"/>
      <c r="B41" s="27"/>
      <c r="C41" s="27"/>
      <c r="D41" s="26">
        <f>H41/18</f>
        <v>22020361.388888888</v>
      </c>
      <c r="E41" s="27">
        <f t="shared" si="5"/>
        <v>-1.7153040350973425E-3</v>
      </c>
      <c r="F41" s="33">
        <f t="shared" si="6"/>
        <v>-0.23744064296664735</v>
      </c>
      <c r="G41" s="39" t="s">
        <v>373</v>
      </c>
      <c r="H41" s="68">
        <f>'sk하이닉스(디램 합)'!H41+'sk하이닉스(낸드 합)'!H41</f>
        <v>396366505</v>
      </c>
      <c r="I41" s="68">
        <f>'sk하이닉스(디램 합)'!I41+'sk하이닉스(낸드 합)'!I41</f>
        <v>67921.22</v>
      </c>
      <c r="J41" s="30">
        <f t="shared" si="1"/>
        <v>5835.6799980919068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20698553.25</v>
      </c>
      <c r="E42" s="27">
        <f t="shared" ref="E42" si="7">D42/D41-1</f>
        <v>-6.0026632421929738E-2</v>
      </c>
      <c r="F42" s="33">
        <f t="shared" ref="F42" si="8">D42/D30-1</f>
        <v>-0.28618095384020337</v>
      </c>
      <c r="G42" s="39" t="s">
        <v>405</v>
      </c>
      <c r="H42" s="68">
        <f>'sk하이닉스(디램 합)'!H42+'sk하이닉스(낸드 합)'!H42</f>
        <v>413971065</v>
      </c>
      <c r="I42" s="68">
        <f>'sk하이닉스(디램 합)'!I42+'sk하이닉스(낸드 합)'!I42</f>
        <v>73998.150000000009</v>
      </c>
      <c r="J42" s="30">
        <f t="shared" si="1"/>
        <v>5594.3434396670718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23775929.129629631</v>
      </c>
      <c r="B43" s="27">
        <f>A43/A40-1</f>
        <v>5.3930930714235936E-2</v>
      </c>
      <c r="C43" s="27">
        <f>A43/A31-1</f>
        <v>-0.18986745158874208</v>
      </c>
      <c r="D43" s="26">
        <f>H43/20</f>
        <v>28608872.75</v>
      </c>
      <c r="E43" s="27">
        <f t="shared" ref="E43" si="9">D43/D42-1</f>
        <v>0.38216774884978988</v>
      </c>
      <c r="F43" s="33">
        <f t="shared" ref="F43" si="10">D43/D31-1</f>
        <v>-5.1768097347287712E-2</v>
      </c>
      <c r="G43" s="39" t="s">
        <v>429</v>
      </c>
      <c r="H43" s="68">
        <f>'sk하이닉스(디램 합)'!H43+'sk하이닉스(낸드 합)'!H43</f>
        <v>572177455</v>
      </c>
      <c r="I43" s="68">
        <f>'sk하이닉스(디램 합)'!I43+'sk하이닉스(낸드 합)'!I43</f>
        <v>88027.25</v>
      </c>
      <c r="J43" s="30">
        <f t="shared" si="1"/>
        <v>6500.0037488391381</v>
      </c>
      <c r="K43" s="32">
        <f>H43+H42+H41</f>
        <v>1382515025</v>
      </c>
      <c r="L43" s="27">
        <f>K43/K40-1</f>
        <v>-1.128925691626681E-2</v>
      </c>
      <c r="M43" s="27">
        <f>K43/K31-1</f>
        <v>-0.22749362463843059</v>
      </c>
      <c r="N43" s="32">
        <f>AVERAGE(J41:J43)</f>
        <v>5976.6757288660383</v>
      </c>
      <c r="O43" s="58">
        <f>N43/N40-1</f>
        <v>-0.31759393354583587</v>
      </c>
    </row>
    <row r="44" spans="1:16" ht="17.399999999999999">
      <c r="A44" s="31"/>
      <c r="B44" s="27"/>
      <c r="C44" s="27"/>
      <c r="D44" s="26">
        <f>H44/22</f>
        <v>23009410.045454547</v>
      </c>
      <c r="E44" s="27">
        <f t="shared" ref="E44" si="11">D44/D43-1</f>
        <v>-0.19572468840267232</v>
      </c>
      <c r="F44" s="33">
        <f t="shared" ref="F44" si="12">D44/D32-1</f>
        <v>-3.1534685417920483E-2</v>
      </c>
      <c r="G44" s="39" t="s">
        <v>464</v>
      </c>
      <c r="H44" s="68">
        <f>'sk하이닉스(디램 합)'!H44+'sk하이닉스(낸드 합)'!H44</f>
        <v>506207021</v>
      </c>
      <c r="I44" s="68">
        <f>'sk하이닉스(디램 합)'!I44+'sk하이닉스(낸드 합)'!I44</f>
        <v>65685.819999999992</v>
      </c>
      <c r="J44" s="30">
        <f t="shared" si="1"/>
        <v>7706.4885693746392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27072078.5</v>
      </c>
      <c r="E45" s="27">
        <f t="shared" ref="E45" si="13">D45/D44-1</f>
        <v>0.17656552021628324</v>
      </c>
      <c r="F45" s="33">
        <f t="shared" ref="F45" si="14">D45/D33-1</f>
        <v>0.15481854936297812</v>
      </c>
      <c r="G45" s="39" t="s">
        <v>498</v>
      </c>
      <c r="H45" s="68">
        <f>'sk하이닉스(디램 합)'!H45+'sk하이닉스(낸드 합)'!H45</f>
        <v>541441570</v>
      </c>
      <c r="I45" s="68">
        <f>'sk하이닉스(디램 합)'!I45+'sk하이닉스(낸드 합)'!I45</f>
        <v>85430.35</v>
      </c>
      <c r="J45" s="30">
        <f t="shared" si="1"/>
        <v>6337.8128498829747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27133727.67304625</v>
      </c>
      <c r="B46" s="27">
        <f>A46/A43-1</f>
        <v>0.14122680653653696</v>
      </c>
      <c r="C46" s="27">
        <f>A46/A34-1</f>
        <v>9.3417424671544014E-2</v>
      </c>
      <c r="D46" s="26">
        <f>H46/19</f>
        <v>31319694.47368421</v>
      </c>
      <c r="E46" s="27">
        <f t="shared" ref="E46" si="15">D46/D45-1</f>
        <v>0.15690025328805879</v>
      </c>
      <c r="F46" s="33">
        <f t="shared" ref="F46" si="16">D46/D34-1</f>
        <v>0.14954769209330143</v>
      </c>
      <c r="G46" s="39" t="s">
        <v>548</v>
      </c>
      <c r="H46" s="68">
        <f>'sk하이닉스(디램 합)'!H46+'sk하이닉스(낸드 합)'!H46</f>
        <v>595074195</v>
      </c>
      <c r="I46" s="68">
        <f>'sk하이닉스(디램 합)'!I46+'sk하이닉스(낸드 합)'!I46</f>
        <v>91918.85</v>
      </c>
      <c r="J46" s="30">
        <f t="shared" si="1"/>
        <v>6473.9081809661457</v>
      </c>
      <c r="K46" s="32">
        <f>H46+H45+H44</f>
        <v>1642722786</v>
      </c>
      <c r="L46" s="27">
        <f>K46/K43-1</f>
        <v>0.18821333316070099</v>
      </c>
      <c r="M46" s="27">
        <f>K46/K34-1</f>
        <v>8.8697899671220215E-2</v>
      </c>
      <c r="N46" s="32">
        <f>AVERAGE(J44:J46)</f>
        <v>6839.4032000745865</v>
      </c>
      <c r="O46" s="58">
        <f>N46/N43-1</f>
        <v>0.14434905126971542</v>
      </c>
    </row>
    <row r="47" spans="1:16" ht="17.399999999999999">
      <c r="A47" s="31"/>
      <c r="B47" s="27"/>
      <c r="C47" s="27"/>
      <c r="D47" s="26">
        <f>H47/19</f>
        <v>29694578.421052631</v>
      </c>
      <c r="E47" s="27">
        <f t="shared" ref="E47" si="17">D47/D46-1</f>
        <v>-5.1887991883096229E-2</v>
      </c>
      <c r="F47" s="33">
        <f t="shared" ref="F47" si="18">D47/D35-1</f>
        <v>0.31553341541648972</v>
      </c>
      <c r="G47" s="39" t="s">
        <v>598</v>
      </c>
      <c r="H47" s="68">
        <f>'sk하이닉스(디램 합)'!H47+'sk하이닉스(낸드 합)'!H47</f>
        <v>564196990</v>
      </c>
      <c r="I47" s="68">
        <f>'sk하이닉스(디램 합)'!I47+'sk하이닉스(낸드 합)'!I47</f>
        <v>103558.06</v>
      </c>
      <c r="J47" s="30">
        <f t="shared" si="1"/>
        <v>5448.1224348930446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33160285.899999999</v>
      </c>
      <c r="E48" s="27">
        <f t="shared" ref="E48" si="19">D48/D47-1</f>
        <v>0.11671179263115183</v>
      </c>
      <c r="F48" s="33">
        <f t="shared" ref="F48" si="20">D48/D36-1</f>
        <v>0.57541184003279033</v>
      </c>
      <c r="G48" s="39" t="s">
        <v>632</v>
      </c>
      <c r="H48" s="68">
        <f>'sk하이닉스(디램 합)'!H48+'sk하이닉스(낸드 합)'!H48</f>
        <v>663205718</v>
      </c>
      <c r="I48" s="68">
        <f>'sk하이닉스(디램 합)'!I48+'sk하이닉스(낸드 합)'!I48</f>
        <v>92110.55</v>
      </c>
      <c r="J48" s="30">
        <f t="shared" si="1"/>
        <v>7200.1059379191629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30695514.667623606</v>
      </c>
      <c r="B49" s="27">
        <f>A49/A46-1</f>
        <v>0.13126788318567506</v>
      </c>
      <c r="C49" s="27">
        <f>A49/A37-1</f>
        <v>0.29814944842900215</v>
      </c>
      <c r="D49" s="26">
        <f>H49/22</f>
        <v>29231679.681818184</v>
      </c>
      <c r="E49" s="27">
        <f t="shared" ref="E49" si="21">D49/D48-1</f>
        <v>-0.11847323120280506</v>
      </c>
      <c r="F49" s="33">
        <f t="shared" ref="F49" si="22">D49/D37-1</f>
        <v>7.0135660268114908E-2</v>
      </c>
      <c r="G49" s="39" t="s">
        <v>672</v>
      </c>
      <c r="H49" s="68">
        <f>'sk하이닉스(디램 합)'!H49+'sk하이닉스(낸드 합)'!H49</f>
        <v>643096953</v>
      </c>
      <c r="I49" s="68">
        <f>'sk하이닉스(디램 합)'!I49+'sk하이닉스(낸드 합)'!I49</f>
        <v>93864.02</v>
      </c>
      <c r="J49" s="30">
        <f t="shared" si="1"/>
        <v>6851.3681067569869</v>
      </c>
      <c r="K49" s="32">
        <f>H49+H48+H47</f>
        <v>1870499661</v>
      </c>
      <c r="L49" s="27">
        <f>K49/K46-1</f>
        <v>0.1386581332780028</v>
      </c>
      <c r="M49" s="27">
        <f>K49/K37-1</f>
        <v>0.2874520592910923</v>
      </c>
      <c r="N49" s="32">
        <f>AVERAGE(J47:J49)</f>
        <v>6499.8654931897318</v>
      </c>
      <c r="O49" s="58">
        <f>N49/N46-1</f>
        <v>-4.9644347167769221E-2</v>
      </c>
    </row>
    <row r="50" spans="1:15" s="37" customFormat="1" ht="17.399999999999999">
      <c r="A50" s="92"/>
      <c r="B50" s="130"/>
      <c r="C50" s="130"/>
      <c r="D50" s="93">
        <f>H50/18</f>
        <v>37420226.5</v>
      </c>
      <c r="E50" s="130">
        <f t="shared" ref="E50" si="23">D50/D49-1</f>
        <v>0.28012577133140293</v>
      </c>
      <c r="F50" s="131">
        <f t="shared" ref="F50" si="24">D50/D38-1</f>
        <v>0.63163380704553185</v>
      </c>
      <c r="G50" s="132" t="s">
        <v>714</v>
      </c>
      <c r="H50" s="95">
        <f>'sk하이닉스(디램 합)'!H50+'sk하이닉스(낸드 합)'!H50</f>
        <v>673564077</v>
      </c>
      <c r="I50" s="95">
        <f>'sk하이닉스(디램 합)'!I50+'sk하이닉스(낸드 합)'!I50</f>
        <v>88879.94</v>
      </c>
      <c r="J50" s="133">
        <f t="shared" ref="J50" si="25">H50/I50</f>
        <v>7578.3588175239538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35960148.75</v>
      </c>
      <c r="E51" s="130">
        <f t="shared" ref="E51" si="26">D51/D50-1</f>
        <v>-3.9018410270712844E-2</v>
      </c>
      <c r="F51" s="131">
        <f t="shared" ref="F51" si="27">D51/D39-1</f>
        <v>0.5851633367242064</v>
      </c>
      <c r="G51" s="132" t="s">
        <v>721</v>
      </c>
      <c r="H51" s="95">
        <f>'sk하이닉스(디램 합)'!H51+'sk하이닉스(낸드 합)'!H51</f>
        <v>719202975</v>
      </c>
      <c r="I51" s="95">
        <f>'sk하이닉스(디램 합)'!I51+'sk하이닉스(낸드 합)'!I51</f>
        <v>82525.84</v>
      </c>
      <c r="J51" s="133">
        <f t="shared" ref="J51" si="28">H51/I51</f>
        <v>8714.8822114382601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37050422.598484851</v>
      </c>
      <c r="B52" s="27">
        <f>A52/A49-1</f>
        <v>0.20703050591180183</v>
      </c>
      <c r="C52" s="27">
        <f>A52/A40-1</f>
        <v>0.64235795622028657</v>
      </c>
      <c r="D52" s="93">
        <f>H52/22</f>
        <v>37770892.545454547</v>
      </c>
      <c r="E52" s="130">
        <f t="shared" ref="E52:E53" si="29">D52/D51-1</f>
        <v>5.0354179790609077E-2</v>
      </c>
      <c r="F52" s="131">
        <f t="shared" ref="F52:F53" si="30">D52/D40-1</f>
        <v>0.71232902653850072</v>
      </c>
      <c r="G52" s="132" t="s">
        <v>726</v>
      </c>
      <c r="H52" s="95">
        <f>'sk하이닉스(디램 합)'!H52+'sk하이닉스(낸드 합)'!H52</f>
        <v>830959636</v>
      </c>
      <c r="I52" s="95">
        <f>'sk하이닉스(디램 합)'!I52+'sk하이닉스(낸드 합)'!I52</f>
        <v>104989.17</v>
      </c>
      <c r="J52" s="133">
        <f t="shared" ref="J52" si="31">H52/I52</f>
        <v>7914.7176418291529</v>
      </c>
      <c r="K52" s="32">
        <f>H52+H51+H50</f>
        <v>2223726688</v>
      </c>
      <c r="L52" s="27">
        <f>K52/K49-1</f>
        <v>0.18884100027644957</v>
      </c>
      <c r="M52" s="27">
        <f>K52/K40-1</f>
        <v>0.59030638101572075</v>
      </c>
      <c r="N52" s="32">
        <f>AVERAGE(J50:J52)</f>
        <v>8069.3195569304553</v>
      </c>
      <c r="O52" s="58">
        <f>N52/N49-1</f>
        <v>0.24145946795131801</v>
      </c>
    </row>
    <row r="53" spans="1:15" s="37" customFormat="1" ht="17.399999999999999">
      <c r="A53" s="31"/>
      <c r="B53" s="27"/>
      <c r="C53" s="27"/>
      <c r="D53" s="93">
        <f>H53/21</f>
        <v>43336520.095238097</v>
      </c>
      <c r="E53" s="130">
        <f t="shared" si="29"/>
        <v>0.14735229100254177</v>
      </c>
      <c r="F53" s="131">
        <f t="shared" si="30"/>
        <v>0.96802038485639885</v>
      </c>
      <c r="G53" s="132" t="s">
        <v>729</v>
      </c>
      <c r="H53" s="95">
        <f>'sk하이닉스(디램 합)'!H53+'sk하이닉스(낸드 합)'!H53</f>
        <v>910066922</v>
      </c>
      <c r="I53" s="95">
        <f>'sk하이닉스(디램 합)'!I53+'sk하이닉스(낸드 합)'!I53</f>
        <v>83357.95</v>
      </c>
      <c r="J53" s="133">
        <f t="shared" ref="J53" si="32">H53/I53</f>
        <v>10917.578011455416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62788159.764705881</v>
      </c>
      <c r="E54" s="130">
        <f t="shared" ref="E54" si="33">D54/D53-1</f>
        <v>0.4488509835750556</v>
      </c>
      <c r="F54" s="131">
        <f t="shared" ref="F54" si="34">D54/D42-1</f>
        <v>2.0334564453052235</v>
      </c>
      <c r="G54" s="132" t="s">
        <v>742</v>
      </c>
      <c r="H54" s="95">
        <f>'sk하이닉스(디램 합)'!H54+'sk하이닉스(낸드 합)'!H54</f>
        <v>1067398716</v>
      </c>
      <c r="I54" s="95">
        <f>'sk하이닉스(디램 합)'!I54+'sk하이닉스(낸드 합)'!I54</f>
        <v>77785.73</v>
      </c>
      <c r="J54" s="133">
        <f t="shared" ref="J54" si="35">H54/I54</f>
        <v>13722.294770518964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52962393.953314662</v>
      </c>
      <c r="B55" s="27">
        <f>A55/A52-1</f>
        <v>0.42946801247769084</v>
      </c>
      <c r="C55" s="27">
        <f>A55/A43-1</f>
        <v>1.2275635860351204</v>
      </c>
      <c r="D55" s="93">
        <f>H55/21</f>
        <v>52762502</v>
      </c>
      <c r="E55" s="130">
        <f t="shared" ref="E55" si="36">D55/D54-1</f>
        <v>-0.15967433672648335</v>
      </c>
      <c r="F55" s="131">
        <f t="shared" ref="F55" si="37">D55/D43-1</f>
        <v>0.84427056812296097</v>
      </c>
      <c r="G55" s="132" t="s">
        <v>749</v>
      </c>
      <c r="H55" s="95">
        <f>'sk하이닉스(디램 합)'!H55+'sk하이닉스(낸드 합)'!H55</f>
        <v>1108012542</v>
      </c>
      <c r="I55" s="95">
        <f>'sk하이닉스(디램 합)'!I55+'sk하이닉스(낸드 합)'!I55</f>
        <v>60467.060000000005</v>
      </c>
      <c r="J55" s="133">
        <f t="shared" ref="J55" si="38">H55/I55</f>
        <v>18324.233756362555</v>
      </c>
      <c r="K55" s="32">
        <f>H55+H54+H53</f>
        <v>3085478180</v>
      </c>
      <c r="L55" s="27">
        <f>K55/K52-1</f>
        <v>0.38752581270455111</v>
      </c>
      <c r="M55" s="27">
        <f>K55/K43-1</f>
        <v>1.2317863634067918</v>
      </c>
      <c r="N55" s="32">
        <f>AVERAGE(J53:J55)</f>
        <v>14321.368846112311</v>
      </c>
      <c r="O55" s="58">
        <f>N55/N52-1</f>
        <v>0.77479262595471132</v>
      </c>
    </row>
    <row r="56" spans="1:15" s="124" customFormat="1" ht="17.399999999999999">
      <c r="A56" s="94"/>
      <c r="B56" s="45"/>
      <c r="C56" s="45"/>
      <c r="D56" s="98">
        <f>H56/22</f>
        <v>44885164.227272727</v>
      </c>
      <c r="E56" s="118">
        <f t="shared" ref="E56" si="39">D56/D55-1</f>
        <v>-0.14929803315102974</v>
      </c>
      <c r="F56" s="158">
        <f t="shared" ref="F56" si="40">D56/D44-1</f>
        <v>0.9507307722624414</v>
      </c>
      <c r="G56" s="122" t="s">
        <v>752</v>
      </c>
      <c r="H56" s="96">
        <f>'sk하이닉스(디램 합)'!H56+'sk하이닉스(낸드 합)'!H56</f>
        <v>987473613</v>
      </c>
      <c r="I56" s="96">
        <f>'sk하이닉스(디램 합)'!I56+'sk하이닉스(낸드 합)'!I56</f>
        <v>62362.130000000005</v>
      </c>
      <c r="J56" s="125">
        <f t="shared" ref="J56" si="41">H56/I56</f>
        <v>15834.507464706545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51679860.555555552</v>
      </c>
      <c r="E57" s="118">
        <f t="shared" ref="E57" si="42">D57/D56-1</f>
        <v>0.15137955815151716</v>
      </c>
      <c r="F57" s="158">
        <f t="shared" ref="F57" si="43">D57/D45-1</f>
        <v>0.9089727652627615</v>
      </c>
      <c r="G57" s="122" t="s">
        <v>756</v>
      </c>
      <c r="H57" s="96">
        <f>'sk하이닉스(디램 합)'!H57+'sk하이닉스(낸드 합)'!H57</f>
        <v>930237490</v>
      </c>
      <c r="I57" s="96">
        <f>'sk하이닉스(디램 합)'!I57+'sk하이닉스(낸드 합)'!I57</f>
        <v>64990.100000000006</v>
      </c>
      <c r="J57" s="125">
        <f t="shared" ref="J57" si="44">H57/I57</f>
        <v>14313.526060123002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48282512.391414136</v>
      </c>
      <c r="B58" s="27">
        <f>A58/A55-1</f>
        <v>-8.8362349444131127E-2</v>
      </c>
      <c r="C58" s="27">
        <f>A58/A46-1</f>
        <v>0.77942791249343868</v>
      </c>
      <c r="K58" s="32">
        <f>H58+H57+H56</f>
        <v>1917711103</v>
      </c>
      <c r="L58" s="27">
        <f>K58/K55-1</f>
        <v>-0.37847199327787828</v>
      </c>
      <c r="M58" s="27">
        <f>K58/K46-1</f>
        <v>0.16739788316298432</v>
      </c>
      <c r="N58" s="32">
        <f>AVERAGE(J56:J58)</f>
        <v>15074.016762414773</v>
      </c>
      <c r="O58" s="58">
        <f>N58/N55-1</f>
        <v>5.2554188387290646E-2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57">
    <tabColor rgb="FFFF0000"/>
  </sheetPr>
  <dimension ref="A1:P58"/>
  <sheetViews>
    <sheetView zoomScale="85" zoomScaleNormal="85" zoomScaleSheetLayoutView="100" workbookViewId="0">
      <selection activeCell="A59" sqref="A59:XFD335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3.19921875" style="18" bestFit="1" customWidth="1"/>
    <col min="12" max="12" width="5" style="18" bestFit="1" customWidth="1"/>
    <col min="13" max="13" width="5.19921875" style="18" bestFit="1" customWidth="1"/>
    <col min="14" max="14" width="6.1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34" t="s">
        <v>356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10583470.25</v>
      </c>
      <c r="E5" s="27"/>
      <c r="F5" s="26"/>
      <c r="G5" s="28" t="s">
        <v>7</v>
      </c>
      <c r="H5" s="29">
        <f>'sk하이닉스(이천)'!H5+'sk하이닉스(청주)'!H5</f>
        <v>211669405</v>
      </c>
      <c r="I5" s="29">
        <f>'sk하이닉스(이천)'!I5+'sk하이닉스(청주)'!I5</f>
        <v>14143.65</v>
      </c>
      <c r="J5" s="30">
        <f>H5/I5</f>
        <v>14965.68460050977</v>
      </c>
    </row>
    <row r="6" spans="1:16" ht="15" hidden="1" customHeight="1">
      <c r="D6" s="26">
        <f>H6/18</f>
        <v>12800321.222222222</v>
      </c>
      <c r="E6" s="27">
        <f t="shared" ref="E6:E22" si="0">D6/D5-1</f>
        <v>0.20946352376454414</v>
      </c>
      <c r="F6" s="26"/>
      <c r="G6" s="28" t="s">
        <v>3</v>
      </c>
      <c r="H6" s="29">
        <f>'sk하이닉스(이천)'!H6+'sk하이닉스(청주)'!H6</f>
        <v>230405782</v>
      </c>
      <c r="I6" s="29">
        <f>'sk하이닉스(이천)'!I6+'sk하이닉스(청주)'!I6</f>
        <v>17536.25</v>
      </c>
      <c r="J6" s="30">
        <f t="shared" ref="J6:J49" si="1">H6/I6</f>
        <v>13138.828540879607</v>
      </c>
    </row>
    <row r="7" spans="1:16" ht="15" hidden="1" customHeight="1">
      <c r="A7" s="31">
        <f>AVERAGE(D5:D7)</f>
        <v>11314398.702861955</v>
      </c>
      <c r="B7" s="31"/>
      <c r="C7" s="31"/>
      <c r="D7" s="26">
        <f>H7/22</f>
        <v>10559404.636363637</v>
      </c>
      <c r="E7" s="27">
        <f t="shared" si="0"/>
        <v>-0.17506721487334265</v>
      </c>
      <c r="F7" s="26"/>
      <c r="G7" s="28" t="s">
        <v>6</v>
      </c>
      <c r="H7" s="29">
        <f>'sk하이닉스(이천)'!H7+'sk하이닉스(청주)'!H7</f>
        <v>232306902</v>
      </c>
      <c r="I7" s="29">
        <f>'sk하이닉스(이천)'!I7+'sk하이닉스(청주)'!I7</f>
        <v>14241.18</v>
      </c>
      <c r="J7" s="30">
        <f t="shared" si="1"/>
        <v>16312.335213795486</v>
      </c>
      <c r="K7" s="32">
        <f>H7+H6+H5</f>
        <v>674382089</v>
      </c>
      <c r="L7" s="32"/>
      <c r="M7" s="32"/>
      <c r="N7" s="32">
        <f>AVERAGE(J5:J7)</f>
        <v>14805.616118394953</v>
      </c>
      <c r="O7" s="35"/>
    </row>
    <row r="8" spans="1:16" ht="15" hidden="1" customHeight="1">
      <c r="D8" s="26">
        <f>H8/21</f>
        <v>6551686.333333333</v>
      </c>
      <c r="E8" s="27">
        <f t="shared" si="0"/>
        <v>-0.3795401768418688</v>
      </c>
      <c r="F8" s="26"/>
      <c r="G8" s="28" t="s">
        <v>2</v>
      </c>
      <c r="H8" s="29">
        <f>'sk하이닉스(이천)'!H8+'sk하이닉스(청주)'!H8</f>
        <v>137585413</v>
      </c>
      <c r="I8" s="29">
        <f>'sk하이닉스(이천)'!I8+'sk하이닉스(청주)'!I8</f>
        <v>10861.279999999999</v>
      </c>
      <c r="J8" s="30">
        <f t="shared" si="1"/>
        <v>12667.513681628687</v>
      </c>
    </row>
    <row r="9" spans="1:16" ht="15" hidden="1" customHeight="1">
      <c r="D9" s="26">
        <f>H9/21</f>
        <v>9071763.333333334</v>
      </c>
      <c r="E9" s="27">
        <f t="shared" si="0"/>
        <v>0.38464555105125875</v>
      </c>
      <c r="F9" s="26"/>
      <c r="G9" s="28" t="s">
        <v>5</v>
      </c>
      <c r="H9" s="29">
        <f>'sk하이닉스(이천)'!H9+'sk하이닉스(청주)'!H9</f>
        <v>190507030</v>
      </c>
      <c r="I9" s="29">
        <f>'sk하이닉스(이천)'!I9+'sk하이닉스(청주)'!I9</f>
        <v>14424.39</v>
      </c>
      <c r="J9" s="30">
        <f t="shared" si="1"/>
        <v>13207.285022104921</v>
      </c>
    </row>
    <row r="10" spans="1:16" ht="15" hidden="1" customHeight="1">
      <c r="A10" s="31">
        <f>AVERAGE(D8:D10)</f>
        <v>9244699.0476190466</v>
      </c>
      <c r="B10" s="27">
        <f>A10/A7-1</f>
        <v>-0.18292617306471459</v>
      </c>
      <c r="C10" s="27"/>
      <c r="D10" s="26">
        <f>H10/21</f>
        <v>12110647.476190476</v>
      </c>
      <c r="E10" s="27">
        <f t="shared" si="0"/>
        <v>0.33498274053193722</v>
      </c>
      <c r="F10" s="26"/>
      <c r="G10" s="28" t="s">
        <v>0</v>
      </c>
      <c r="H10" s="29">
        <f>'sk하이닉스(이천)'!H10+'sk하이닉스(청주)'!H10</f>
        <v>254323597</v>
      </c>
      <c r="I10" s="29">
        <f>'sk하이닉스(이천)'!I10+'sk하이닉스(청주)'!I10</f>
        <v>22085.26</v>
      </c>
      <c r="J10" s="30">
        <f t="shared" si="1"/>
        <v>11515.535565349923</v>
      </c>
      <c r="K10" s="32">
        <f>H10+H9+H8</f>
        <v>582416040</v>
      </c>
      <c r="L10" s="27">
        <f>K10/K7-1</f>
        <v>-0.13637083561393337</v>
      </c>
      <c r="M10" s="32"/>
      <c r="N10" s="32">
        <f>AVERAGE(J8:J10)</f>
        <v>12463.444756361176</v>
      </c>
      <c r="O10" s="58">
        <f>N10/N7-1</f>
        <v>-0.15819479198327935</v>
      </c>
    </row>
    <row r="11" spans="1:16" ht="15" hidden="1" customHeight="1">
      <c r="D11" s="26">
        <f>H11/21</f>
        <v>9643713.2380952388</v>
      </c>
      <c r="E11" s="27">
        <f t="shared" si="0"/>
        <v>-0.2036996158087524</v>
      </c>
      <c r="F11" s="26"/>
      <c r="G11" s="28" t="s">
        <v>10</v>
      </c>
      <c r="H11" s="29">
        <f>'sk하이닉스(이천)'!H11+'sk하이닉스(청주)'!H11</f>
        <v>202517978</v>
      </c>
      <c r="I11" s="29">
        <f>'sk하이닉스(이천)'!I11+'sk하이닉스(청주)'!I11</f>
        <v>22178.29</v>
      </c>
      <c r="J11" s="30">
        <f t="shared" si="1"/>
        <v>9131.3612546323457</v>
      </c>
    </row>
    <row r="12" spans="1:16" ht="15" hidden="1" customHeight="1">
      <c r="D12" s="26">
        <f>H12/22</f>
        <v>11496441.318181818</v>
      </c>
      <c r="E12" s="27">
        <f t="shared" si="0"/>
        <v>0.19211770760331293</v>
      </c>
      <c r="F12" s="26"/>
      <c r="G12" s="28" t="s">
        <v>4</v>
      </c>
      <c r="H12" s="29">
        <f>'sk하이닉스(이천)'!H12+'sk하이닉스(청주)'!H12</f>
        <v>252921709</v>
      </c>
      <c r="I12" s="29">
        <f>'sk하이닉스(이천)'!I12+'sk하이닉스(청주)'!I12</f>
        <v>30266.49</v>
      </c>
      <c r="J12" s="30">
        <f t="shared" si="1"/>
        <v>8356.4929068418569</v>
      </c>
    </row>
    <row r="13" spans="1:16" ht="15" hidden="1" customHeight="1">
      <c r="A13" s="31">
        <f>AVERAGE(D11:D13)</f>
        <v>11028030.802092353</v>
      </c>
      <c r="B13" s="27">
        <f>A13/A10-1</f>
        <v>0.19290317026951787</v>
      </c>
      <c r="C13" s="27"/>
      <c r="D13" s="26">
        <f>H13/20</f>
        <v>11943937.85</v>
      </c>
      <c r="E13" s="27">
        <f t="shared" si="0"/>
        <v>3.8924787195708799E-2</v>
      </c>
      <c r="F13" s="26"/>
      <c r="G13" s="28" t="s">
        <v>8</v>
      </c>
      <c r="H13" s="29">
        <f>'sk하이닉스(이천)'!H13+'sk하이닉스(청주)'!H13</f>
        <v>238878757</v>
      </c>
      <c r="I13" s="29">
        <f>'sk하이닉스(이천)'!I13+'sk하이닉스(청주)'!I13</f>
        <v>29835.040000000001</v>
      </c>
      <c r="J13" s="30">
        <f t="shared" si="1"/>
        <v>8006.6511390633295</v>
      </c>
      <c r="K13" s="32">
        <f>H13+H12+H11</f>
        <v>694318444</v>
      </c>
      <c r="L13" s="27">
        <f>K13/K10-1</f>
        <v>0.19213482513290669</v>
      </c>
      <c r="M13" s="32"/>
      <c r="N13" s="32">
        <f>AVERAGE(J11:J13)</f>
        <v>8498.1684335125101</v>
      </c>
      <c r="O13" s="58">
        <f>N13/N10-1</f>
        <v>-0.31815251725048499</v>
      </c>
    </row>
    <row r="14" spans="1:16" ht="15" hidden="1" customHeight="1">
      <c r="D14" s="26">
        <f>H14/20</f>
        <v>7910576.25</v>
      </c>
      <c r="E14" s="27">
        <f t="shared" si="0"/>
        <v>-0.33769110746000741</v>
      </c>
      <c r="F14" s="26"/>
      <c r="G14" s="28" t="s">
        <v>11</v>
      </c>
      <c r="H14" s="29">
        <f>'sk하이닉스(이천)'!H14+'sk하이닉스(청주)'!H14</f>
        <v>158211525</v>
      </c>
      <c r="I14" s="29">
        <f>'sk하이닉스(이천)'!I14+'sk하이닉스(청주)'!I14</f>
        <v>28680.59</v>
      </c>
      <c r="J14" s="30">
        <f t="shared" si="1"/>
        <v>5516.327418647943</v>
      </c>
    </row>
    <row r="15" spans="1:16" ht="15" hidden="1" customHeight="1">
      <c r="A15" s="31"/>
      <c r="B15" s="31"/>
      <c r="C15" s="31"/>
      <c r="D15" s="26">
        <f>H15/22</f>
        <v>9763467.1818181816</v>
      </c>
      <c r="E15" s="27">
        <f t="shared" si="0"/>
        <v>0.23422957737347927</v>
      </c>
      <c r="F15" s="26"/>
      <c r="G15" s="28" t="s">
        <v>9</v>
      </c>
      <c r="H15" s="29">
        <f>'sk하이닉스(이천)'!H15+'sk하이닉스(청주)'!H15</f>
        <v>214796278</v>
      </c>
      <c r="I15" s="29">
        <f>'sk하이닉스(이천)'!I15+'sk하이닉스(청주)'!I15</f>
        <v>31521.309999999998</v>
      </c>
      <c r="J15" s="30">
        <f t="shared" si="1"/>
        <v>6814.319519080902</v>
      </c>
    </row>
    <row r="16" spans="1:16" ht="15" hidden="1" customHeight="1">
      <c r="A16" s="31">
        <f>AVERAGE(D14:D16)</f>
        <v>9417139.7651515137</v>
      </c>
      <c r="B16" s="27">
        <f>A16/A13-1</f>
        <v>-0.14607241001133253</v>
      </c>
      <c r="C16" s="27"/>
      <c r="D16" s="26">
        <f>H16/22</f>
        <v>10577375.863636363</v>
      </c>
      <c r="E16" s="27">
        <f t="shared" si="0"/>
        <v>8.3362668881999946E-2</v>
      </c>
      <c r="F16" s="26"/>
      <c r="G16" s="28" t="s">
        <v>13</v>
      </c>
      <c r="H16" s="29">
        <f>'sk하이닉스(이천)'!H16+'sk하이닉스(청주)'!H16</f>
        <v>232702269</v>
      </c>
      <c r="I16" s="29">
        <f>'sk하이닉스(이천)'!I16+'sk하이닉스(청주)'!I16</f>
        <v>58430.68</v>
      </c>
      <c r="J16" s="30">
        <f t="shared" si="1"/>
        <v>3982.5356987117043</v>
      </c>
      <c r="K16" s="32">
        <f>H16+H15+H14</f>
        <v>605710072</v>
      </c>
      <c r="L16" s="27">
        <f>K16/K13-1</f>
        <v>-0.12761921099131857</v>
      </c>
      <c r="M16" s="32"/>
      <c r="N16" s="32">
        <f>AVERAGE(J14:J16)</f>
        <v>5437.7275454801829</v>
      </c>
      <c r="O16" s="58">
        <f>N16/N13-1</f>
        <v>-0.36012946930581946</v>
      </c>
    </row>
    <row r="17" spans="1:15" ht="15" hidden="1" customHeight="1">
      <c r="D17" s="26">
        <f>H17/20</f>
        <v>11051686.5</v>
      </c>
      <c r="E17" s="27">
        <f t="shared" si="0"/>
        <v>4.484199507311204E-2</v>
      </c>
      <c r="F17" s="33">
        <f t="shared" ref="F17:F22" si="2">D17/D5-1</f>
        <v>4.424033317427245E-2</v>
      </c>
      <c r="G17" s="39" t="s">
        <v>162</v>
      </c>
      <c r="H17" s="29">
        <f>'sk하이닉스(이천)'!H17+'sk하이닉스(청주)'!H17</f>
        <v>221033730</v>
      </c>
      <c r="I17" s="29">
        <f>'sk하이닉스(이천)'!I17+'sk하이닉스(청주)'!I17</f>
        <v>20243.13</v>
      </c>
      <c r="J17" s="30">
        <f t="shared" si="1"/>
        <v>10918.950280910116</v>
      </c>
    </row>
    <row r="18" spans="1:15" hidden="1">
      <c r="D18" s="26">
        <f>H18/20</f>
        <v>9752184.4499999993</v>
      </c>
      <c r="E18" s="27">
        <f t="shared" si="0"/>
        <v>-0.11758404927609922</v>
      </c>
      <c r="F18" s="33">
        <f t="shared" si="2"/>
        <v>-0.23812970934904754</v>
      </c>
      <c r="G18" s="39" t="s">
        <v>163</v>
      </c>
      <c r="H18" s="29">
        <f>'sk하이닉스(이천)'!H18+'sk하이닉스(청주)'!H18</f>
        <v>195043689</v>
      </c>
      <c r="I18" s="29">
        <f>'sk하이닉스(이천)'!I18+'sk하이닉스(청주)'!I18</f>
        <v>24389.690000000002</v>
      </c>
      <c r="J18" s="30">
        <f t="shared" si="1"/>
        <v>7996.9728602536552</v>
      </c>
    </row>
    <row r="19" spans="1:15" ht="17.399999999999999" hidden="1">
      <c r="A19" s="31">
        <f>AVERAGE(D17:D19)</f>
        <v>10752011.816666666</v>
      </c>
      <c r="B19" s="27">
        <f>A19/A16-1</f>
        <v>0.14174920249722711</v>
      </c>
      <c r="C19" s="27">
        <f>A19/A7-1</f>
        <v>-4.9705415282301657E-2</v>
      </c>
      <c r="D19" s="26">
        <f>H19/22</f>
        <v>11452164.5</v>
      </c>
      <c r="E19" s="27">
        <f t="shared" si="0"/>
        <v>0.17431787295614587</v>
      </c>
      <c r="F19" s="33">
        <f t="shared" si="2"/>
        <v>8.4546420407259237E-2</v>
      </c>
      <c r="G19" s="39" t="s">
        <v>158</v>
      </c>
      <c r="H19" s="29">
        <f>'sk하이닉스(이천)'!H19+'sk하이닉스(청주)'!H19</f>
        <v>251947619</v>
      </c>
      <c r="I19" s="29">
        <f>'sk하이닉스(이천)'!I19+'sk하이닉스(청주)'!I19</f>
        <v>37941.78</v>
      </c>
      <c r="J19" s="30">
        <f t="shared" si="1"/>
        <v>6640.3742523413503</v>
      </c>
      <c r="K19" s="32">
        <f>H19+H18+H17</f>
        <v>668025038</v>
      </c>
      <c r="L19" s="27">
        <f>K19/K16-1</f>
        <v>0.10287919729358563</v>
      </c>
      <c r="M19" s="27">
        <f>K19/K7-1</f>
        <v>-9.4264825589103207E-3</v>
      </c>
      <c r="N19" s="32">
        <f>AVERAGE(J17:J19)</f>
        <v>8518.7657978350398</v>
      </c>
      <c r="O19" s="58">
        <f>N19/N16-1</f>
        <v>0.56660401364091939</v>
      </c>
    </row>
    <row r="20" spans="1:15" hidden="1">
      <c r="D20" s="26">
        <f>H20/20</f>
        <v>20221311.800000001</v>
      </c>
      <c r="E20" s="27">
        <f t="shared" si="0"/>
        <v>0.76571964190699493</v>
      </c>
      <c r="F20" s="33">
        <f t="shared" si="2"/>
        <v>2.0864285576553092</v>
      </c>
      <c r="G20" s="39" t="s">
        <v>154</v>
      </c>
      <c r="H20" s="29">
        <f>'sk하이닉스(이천)'!H20+'sk하이닉스(청주)'!H20</f>
        <v>404426236</v>
      </c>
      <c r="I20" s="29">
        <f>'sk하이닉스(이천)'!I20+'sk하이닉스(청주)'!I20</f>
        <v>54250.11</v>
      </c>
      <c r="J20" s="30">
        <f t="shared" si="1"/>
        <v>7454.8463772700179</v>
      </c>
    </row>
    <row r="21" spans="1:15" hidden="1">
      <c r="D21" s="26">
        <f>H21/21</f>
        <v>17977599.857142858</v>
      </c>
      <c r="E21" s="27">
        <f t="shared" si="0"/>
        <v>-0.11095778380001753</v>
      </c>
      <c r="F21" s="33">
        <f t="shared" si="2"/>
        <v>0.9817095306141721</v>
      </c>
      <c r="G21" s="39" t="s">
        <v>155</v>
      </c>
      <c r="H21" s="29">
        <f>'sk하이닉스(이천)'!H21+'sk하이닉스(청주)'!H21</f>
        <v>377529597</v>
      </c>
      <c r="I21" s="29">
        <f>'sk하이닉스(이천)'!I21+'sk하이닉스(청주)'!I21</f>
        <v>44006.74</v>
      </c>
      <c r="J21" s="30">
        <f t="shared" si="1"/>
        <v>8578.9039815264659</v>
      </c>
    </row>
    <row r="22" spans="1:15" ht="17.399999999999999" hidden="1">
      <c r="A22" s="31">
        <f>AVERAGE(D20:D22)</f>
        <v>18470510.917460319</v>
      </c>
      <c r="B22" s="27">
        <f>A22/A19-1</f>
        <v>0.71786557087197633</v>
      </c>
      <c r="C22" s="27">
        <f>A22/A10-1</f>
        <v>0.99795697213284207</v>
      </c>
      <c r="D22" s="26">
        <f>H22/21</f>
        <v>17212621.095238097</v>
      </c>
      <c r="E22" s="27">
        <f t="shared" si="0"/>
        <v>-4.2551773761991929E-2</v>
      </c>
      <c r="F22" s="33">
        <f t="shared" si="2"/>
        <v>0.42128000415156142</v>
      </c>
      <c r="G22" s="39" t="s">
        <v>156</v>
      </c>
      <c r="H22" s="29">
        <f>'sk하이닉스(이천)'!H22+'sk하이닉스(청주)'!H22</f>
        <v>361465043</v>
      </c>
      <c r="I22" s="29">
        <f>'sk하이닉스(이천)'!I22+'sk하이닉스(청주)'!I22</f>
        <v>42676.24</v>
      </c>
      <c r="J22" s="30">
        <f t="shared" si="1"/>
        <v>8469.936503309571</v>
      </c>
      <c r="K22" s="32">
        <f>H22+H21+H20</f>
        <v>1143420876</v>
      </c>
      <c r="L22" s="27">
        <f>K22/K19-1</f>
        <v>0.7116437423113473</v>
      </c>
      <c r="M22" s="27">
        <f>K22/K10-1</f>
        <v>0.96323726935817211</v>
      </c>
      <c r="N22" s="32">
        <f>AVERAGE(J20:J22)</f>
        <v>8167.8956207020192</v>
      </c>
      <c r="O22" s="58">
        <f>N22/N19-1</f>
        <v>-4.1187912129500126E-2</v>
      </c>
    </row>
    <row r="23" spans="1:15" hidden="1">
      <c r="A23" s="31"/>
      <c r="B23" s="27"/>
      <c r="C23" s="27"/>
      <c r="D23" s="26">
        <f>H23/21</f>
        <v>15726498.047619049</v>
      </c>
      <c r="E23" s="27">
        <f t="shared" ref="E23:E28" si="3">D23/D22-1</f>
        <v>-8.6339148430461088E-2</v>
      </c>
      <c r="F23" s="33">
        <f t="shared" ref="F23:F28" si="4">D23/D11-1</f>
        <v>0.63075131532273154</v>
      </c>
      <c r="G23" s="39" t="s">
        <v>168</v>
      </c>
      <c r="H23" s="29">
        <f>'sk하이닉스(이천)'!H23+'sk하이닉스(청주)'!H23</f>
        <v>330256459</v>
      </c>
      <c r="I23" s="29">
        <f>'sk하이닉스(이천)'!I23+'sk하이닉스(청주)'!I23</f>
        <v>28841.710000000003</v>
      </c>
      <c r="J23" s="30">
        <f t="shared" si="1"/>
        <v>11450.654590175131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14331237.318181818</v>
      </c>
      <c r="E24" s="27">
        <f t="shared" si="3"/>
        <v>-8.8720370244694702E-2</v>
      </c>
      <c r="F24" s="33">
        <f t="shared" si="4"/>
        <v>0.246580304421397</v>
      </c>
      <c r="G24" s="39" t="s">
        <v>176</v>
      </c>
      <c r="H24" s="29">
        <f>'sk하이닉스(이천)'!H24+'sk하이닉스(청주)'!H24</f>
        <v>315287221</v>
      </c>
      <c r="I24" s="29">
        <f>'sk하이닉스(이천)'!I24+'sk하이닉스(청주)'!I24</f>
        <v>34217.120000000003</v>
      </c>
      <c r="J24" s="30">
        <f t="shared" si="1"/>
        <v>9214.3120461336312</v>
      </c>
      <c r="K24" s="32"/>
      <c r="L24" s="27"/>
      <c r="M24" s="27"/>
      <c r="N24" s="27"/>
    </row>
    <row r="25" spans="1:15" ht="17.399999999999999" hidden="1">
      <c r="A25" s="31">
        <f>AVERAGE(D23:D25)</f>
        <v>17069825.981582746</v>
      </c>
      <c r="B25" s="27">
        <f>A25/A22-1</f>
        <v>-7.5833578298773241E-2</v>
      </c>
      <c r="C25" s="27">
        <f>A25/A13-1</f>
        <v>0.54785802541865225</v>
      </c>
      <c r="D25" s="26">
        <f>H25/19</f>
        <v>21151742.578947369</v>
      </c>
      <c r="E25" s="27">
        <f t="shared" si="3"/>
        <v>0.47591879956606964</v>
      </c>
      <c r="F25" s="33">
        <f t="shared" si="4"/>
        <v>0.77091867394030089</v>
      </c>
      <c r="G25" s="39" t="s">
        <v>190</v>
      </c>
      <c r="H25" s="29">
        <f>'sk하이닉스(이천)'!H25+'sk하이닉스(청주)'!H25</f>
        <v>401883109</v>
      </c>
      <c r="I25" s="29">
        <f>'sk하이닉스(이천)'!I25+'sk하이닉스(청주)'!I25</f>
        <v>45729.659999999996</v>
      </c>
      <c r="J25" s="30">
        <f t="shared" si="1"/>
        <v>8788.2374152792745</v>
      </c>
      <c r="K25" s="32">
        <f>H25+H24+H23</f>
        <v>1047426789</v>
      </c>
      <c r="L25" s="27">
        <f>K25/K22-1</f>
        <v>-8.395341471795903E-2</v>
      </c>
      <c r="M25" s="27">
        <f>K25/K13-1</f>
        <v>0.50856829175633989</v>
      </c>
      <c r="N25" s="32">
        <f>AVERAGE(J23:J25)</f>
        <v>9817.7346838626781</v>
      </c>
      <c r="O25" s="58">
        <f>N25/N22-1</f>
        <v>0.2019907133704113</v>
      </c>
    </row>
    <row r="26" spans="1:15" ht="17.399999999999999" hidden="1">
      <c r="A26" s="31"/>
      <c r="B26" s="27"/>
      <c r="C26" s="27"/>
      <c r="D26" s="26">
        <f>H26/19</f>
        <v>18723438.368421052</v>
      </c>
      <c r="E26" s="27">
        <f t="shared" si="3"/>
        <v>-0.11480397898484462</v>
      </c>
      <c r="F26" s="33">
        <f t="shared" si="4"/>
        <v>1.3668867825426818</v>
      </c>
      <c r="G26" s="39" t="s">
        <v>202</v>
      </c>
      <c r="H26" s="29">
        <f>'sk하이닉스(이천)'!H26+'sk하이닉스(청주)'!H26</f>
        <v>355745329</v>
      </c>
      <c r="I26" s="29">
        <f>'sk하이닉스(이천)'!I26+'sk하이닉스(청주)'!I26</f>
        <v>33784.119999999995</v>
      </c>
      <c r="J26" s="30">
        <f t="shared" si="1"/>
        <v>10529.956944268491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19100268.09090909</v>
      </c>
      <c r="E27" s="27">
        <f t="shared" si="3"/>
        <v>2.0126096236875002E-2</v>
      </c>
      <c r="F27" s="33">
        <f t="shared" si="4"/>
        <v>0.95629971763290977</v>
      </c>
      <c r="G27" s="39" t="s">
        <v>203</v>
      </c>
      <c r="H27" s="29">
        <f>'sk하이닉스(이천)'!H27+'sk하이닉스(청주)'!H27</f>
        <v>420205898</v>
      </c>
      <c r="I27" s="29">
        <f>'sk하이닉스(이천)'!I27+'sk하이닉스(청주)'!I27</f>
        <v>49124.89</v>
      </c>
      <c r="J27" s="30">
        <f t="shared" si="1"/>
        <v>8553.8287821102494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20507093.363636363</v>
      </c>
      <c r="B28" s="27">
        <f>A28/A25-1</f>
        <v>0.20136510974172839</v>
      </c>
      <c r="C28" s="27">
        <f>A28/A16-1</f>
        <v>1.1776350224219509</v>
      </c>
      <c r="D28" s="26">
        <f>H28/19</f>
        <v>23697573.631578948</v>
      </c>
      <c r="E28" s="27">
        <f t="shared" si="3"/>
        <v>0.2406932467538494</v>
      </c>
      <c r="F28" s="33">
        <f t="shared" si="4"/>
        <v>1.2404019614210848</v>
      </c>
      <c r="G28" s="39" t="s">
        <v>208</v>
      </c>
      <c r="H28" s="29">
        <f>'sk하이닉스(이천)'!H28+'sk하이닉스(청주)'!H28</f>
        <v>450253899</v>
      </c>
      <c r="I28" s="29">
        <f>'sk하이닉스(이천)'!I28+'sk하이닉스(청주)'!I28</f>
        <v>67209.97</v>
      </c>
      <c r="J28" s="30">
        <f t="shared" si="1"/>
        <v>6699.2129143935044</v>
      </c>
      <c r="K28" s="32">
        <f>H28+H27+H26</f>
        <v>1226205126</v>
      </c>
      <c r="L28" s="27">
        <f>K28/K25-1</f>
        <v>0.17068337269727785</v>
      </c>
      <c r="M28" s="27">
        <f>K28/K16-1</f>
        <v>1.0244093382023207</v>
      </c>
      <c r="N28" s="32">
        <f>AVERAGE(J26:J28)</f>
        <v>8594.332880257416</v>
      </c>
      <c r="O28" s="58">
        <f>N28/N25-1</f>
        <v>-0.12461141424163324</v>
      </c>
    </row>
    <row r="29" spans="1:15" hidden="1">
      <c r="D29" s="26">
        <f>H29/22</f>
        <v>16085990.045454545</v>
      </c>
      <c r="E29" s="27">
        <f t="shared" ref="E29:E41" si="5">D29/D28-1</f>
        <v>-0.3211967480072031</v>
      </c>
      <c r="F29" s="33">
        <f t="shared" ref="F29:F41" si="6">D29/D17-1</f>
        <v>0.45552355701137071</v>
      </c>
      <c r="G29" s="39" t="s">
        <v>215</v>
      </c>
      <c r="H29" s="29">
        <f>'sk하이닉스(이천)'!H29+'sk하이닉스(청주)'!H29</f>
        <v>353891781</v>
      </c>
      <c r="I29" s="29">
        <f>'sk하이닉스(이천)'!I29+'sk하이닉스(청주)'!I29</f>
        <v>39627.120000000003</v>
      </c>
      <c r="J29" s="30">
        <f t="shared" si="1"/>
        <v>8930.5450661062423</v>
      </c>
    </row>
    <row r="30" spans="1:15" hidden="1">
      <c r="D30" s="26">
        <f>H30/19</f>
        <v>15692626.578947369</v>
      </c>
      <c r="E30" s="27">
        <f t="shared" si="5"/>
        <v>-2.4453792734897895E-2</v>
      </c>
      <c r="F30" s="33">
        <f t="shared" si="6"/>
        <v>0.60913964039588797</v>
      </c>
      <c r="G30" s="39" t="s">
        <v>210</v>
      </c>
      <c r="H30" s="29">
        <f>'sk하이닉스(이천)'!H30+'sk하이닉스(청주)'!H30</f>
        <v>298159905</v>
      </c>
      <c r="I30" s="29">
        <f>'sk하이닉스(이천)'!I30+'sk하이닉스(청주)'!I30</f>
        <v>33490.49</v>
      </c>
      <c r="J30" s="30">
        <f t="shared" si="1"/>
        <v>8902.8230103530896</v>
      </c>
    </row>
    <row r="31" spans="1:15" ht="17.399999999999999" hidden="1">
      <c r="A31" s="31">
        <f>AVERAGE(D29:D31)</f>
        <v>15921016.75813397</v>
      </c>
      <c r="B31" s="27">
        <f>A31/A28-1</f>
        <v>-0.22363367270929413</v>
      </c>
      <c r="C31" s="27">
        <f>A31/A19-1</f>
        <v>0.48074769909151716</v>
      </c>
      <c r="D31" s="26">
        <f>H31/20</f>
        <v>15984433.65</v>
      </c>
      <c r="E31" s="27">
        <f t="shared" si="5"/>
        <v>1.8595170769188485E-2</v>
      </c>
      <c r="F31" s="33">
        <f t="shared" si="6"/>
        <v>0.39575655326990811</v>
      </c>
      <c r="G31" s="39" t="s">
        <v>211</v>
      </c>
      <c r="H31" s="29">
        <f>'sk하이닉스(이천)'!H31+'sk하이닉스(청주)'!H31</f>
        <v>319688673</v>
      </c>
      <c r="I31" s="29">
        <f>'sk하이닉스(이천)'!I31+'sk하이닉스(청주)'!I31</f>
        <v>32102.66</v>
      </c>
      <c r="J31" s="30">
        <f t="shared" si="1"/>
        <v>9958.3234847205804</v>
      </c>
      <c r="K31" s="32">
        <f>H31+H30+H29</f>
        <v>971740359</v>
      </c>
      <c r="L31" s="27">
        <f>K31/K28-1</f>
        <v>-0.20752218499533492</v>
      </c>
      <c r="M31" s="27">
        <f>K31/K19-1</f>
        <v>0.45464661311092947</v>
      </c>
      <c r="N31" s="32">
        <f>AVERAGE(J29:J31)</f>
        <v>9263.8971870599707</v>
      </c>
      <c r="O31" s="58">
        <f>N31/N28-1</f>
        <v>7.7907653349180039E-2</v>
      </c>
    </row>
    <row r="32" spans="1:15" ht="17.399999999999999" hidden="1">
      <c r="D32" s="26">
        <f>H32/21</f>
        <v>12920740.476190476</v>
      </c>
      <c r="E32" s="27">
        <f t="shared" si="5"/>
        <v>-0.19166729587629305</v>
      </c>
      <c r="F32" s="33">
        <f t="shared" si="6"/>
        <v>-0.36103351731164768</v>
      </c>
      <c r="G32" s="39" t="s">
        <v>222</v>
      </c>
      <c r="H32" s="29">
        <f>'sk하이닉스(이천)'!H32+'sk하이닉스(청주)'!H32</f>
        <v>271335550</v>
      </c>
      <c r="I32" s="29">
        <f>'sk하이닉스(이천)'!I32+'sk하이닉스(청주)'!I32</f>
        <v>31918.27</v>
      </c>
      <c r="J32" s="30">
        <f t="shared" si="1"/>
        <v>8500.9478897195877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11728200.952380951</v>
      </c>
      <c r="E33" s="27">
        <f t="shared" si="5"/>
        <v>-9.2296530992713621E-2</v>
      </c>
      <c r="F33" s="33">
        <f t="shared" si="6"/>
        <v>-0.34762142635402449</v>
      </c>
      <c r="G33" s="39" t="s">
        <v>223</v>
      </c>
      <c r="H33" s="29">
        <f>'sk하이닉스(이천)'!H33+'sk하이닉스(청주)'!H33</f>
        <v>246292220</v>
      </c>
      <c r="I33" s="29">
        <f>'sk하이닉스(이천)'!I33+'sk하이닉스(청주)'!I33</f>
        <v>31336.39</v>
      </c>
      <c r="J33" s="30">
        <f t="shared" si="1"/>
        <v>7859.6232686662379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13442887.914786967</v>
      </c>
      <c r="B34" s="27">
        <f>A34/A31-1</f>
        <v>-0.15565141856162801</v>
      </c>
      <c r="C34" s="27">
        <f>A34/A22-1</f>
        <v>-0.27219728924340159</v>
      </c>
      <c r="D34" s="26">
        <f>H34/19</f>
        <v>15679722.315789474</v>
      </c>
      <c r="E34" s="27">
        <f t="shared" si="5"/>
        <v>0.33692476616427025</v>
      </c>
      <c r="F34" s="33">
        <f t="shared" si="6"/>
        <v>-8.9056673644707263E-2</v>
      </c>
      <c r="G34" s="39" t="s">
        <v>220</v>
      </c>
      <c r="H34" s="29">
        <f>'sk하이닉스(이천)'!H34+'sk하이닉스(청주)'!H34</f>
        <v>297914724</v>
      </c>
      <c r="I34" s="29">
        <f>'sk하이닉스(이천)'!I34+'sk하이닉스(청주)'!I34</f>
        <v>34320.85</v>
      </c>
      <c r="J34" s="30">
        <f t="shared" si="1"/>
        <v>8680.2839673259841</v>
      </c>
      <c r="K34" s="32">
        <f>H34+H33+H32</f>
        <v>815542494</v>
      </c>
      <c r="L34" s="27">
        <f>K34/K31-1</f>
        <v>-0.16074032899152235</v>
      </c>
      <c r="M34" s="27">
        <f>K34/K22-1</f>
        <v>-0.28675213902601515</v>
      </c>
      <c r="N34" s="32">
        <f>AVERAGE(J32:J34)</f>
        <v>8346.9517085706029</v>
      </c>
      <c r="O34" s="58">
        <f>N34/N31-1</f>
        <v>-9.898053270390117E-2</v>
      </c>
      <c r="P34" s="58"/>
    </row>
    <row r="35" spans="1:16" ht="17.399999999999999" hidden="1">
      <c r="D35" s="26">
        <f>H35/23</f>
        <v>13012586.608695652</v>
      </c>
      <c r="E35" s="27">
        <f t="shared" si="5"/>
        <v>-0.17010095289812732</v>
      </c>
      <c r="F35" s="33">
        <f t="shared" si="6"/>
        <v>-0.17256934320061645</v>
      </c>
      <c r="G35" s="39" t="s">
        <v>226</v>
      </c>
      <c r="H35" s="29">
        <f>'sk하이닉스(이천)'!H35+'sk하이닉스(청주)'!H35</f>
        <v>299289492</v>
      </c>
      <c r="I35" s="29">
        <f>'sk하이닉스(이천)'!I35+'sk하이닉스(청주)'!I35</f>
        <v>30042.65</v>
      </c>
      <c r="J35" s="30">
        <f t="shared" si="1"/>
        <v>9962.1535383862611</v>
      </c>
      <c r="P35" s="16"/>
    </row>
    <row r="36" spans="1:16" ht="17.399999999999999" hidden="1">
      <c r="D36" s="26">
        <f>H36/21</f>
        <v>12597301.952380951</v>
      </c>
      <c r="E36" s="27">
        <f t="shared" si="5"/>
        <v>-3.1914074334551401E-2</v>
      </c>
      <c r="F36" s="33">
        <f t="shared" si="6"/>
        <v>-0.12098992761783733</v>
      </c>
      <c r="G36" s="39" t="s">
        <v>228</v>
      </c>
      <c r="H36" s="29">
        <f>'sk하이닉스(이천)'!H36+'sk하이닉스(청주)'!H36</f>
        <v>264543341</v>
      </c>
      <c r="I36" s="29">
        <f>'sk하이닉스(이천)'!I36+'sk하이닉스(청주)'!I36</f>
        <v>27278.940000000002</v>
      </c>
      <c r="J36" s="30">
        <f t="shared" si="1"/>
        <v>9697.7133642289609</v>
      </c>
      <c r="P36" s="16"/>
    </row>
    <row r="37" spans="1:16" ht="17.399999999999999" hidden="1">
      <c r="A37" s="31">
        <f>AVERAGE(D35:D37)</f>
        <v>13972212.187025534</v>
      </c>
      <c r="B37" s="27">
        <f>A37/A34-1</f>
        <v>3.9375785589666368E-2</v>
      </c>
      <c r="C37" s="27">
        <f>A37/A25-1</f>
        <v>-0.18146721577005764</v>
      </c>
      <c r="D37" s="26">
        <f>H37/18</f>
        <v>16306748</v>
      </c>
      <c r="E37" s="27">
        <f t="shared" si="5"/>
        <v>0.29446353367102907</v>
      </c>
      <c r="F37" s="33">
        <f t="shared" si="6"/>
        <v>-0.22905888537853436</v>
      </c>
      <c r="G37" s="39" t="s">
        <v>225</v>
      </c>
      <c r="H37" s="29">
        <f>'sk하이닉스(이천)'!H37+'sk하이닉스(청주)'!H37</f>
        <v>293521464</v>
      </c>
      <c r="I37" s="29">
        <f>'sk하이닉스(이천)'!I37+'sk하이닉스(청주)'!I37</f>
        <v>42436.17</v>
      </c>
      <c r="J37" s="30">
        <f t="shared" si="1"/>
        <v>6916.7755714052428</v>
      </c>
      <c r="K37" s="32">
        <f>H37+H36+H35</f>
        <v>857354297</v>
      </c>
      <c r="L37" s="27">
        <f>K37/K34-1</f>
        <v>5.1268699433336895E-2</v>
      </c>
      <c r="M37" s="27">
        <f>K37/K25-1</f>
        <v>-0.18146613586374483</v>
      </c>
      <c r="N37" s="32">
        <f>AVERAGE(J35:J37)</f>
        <v>8858.880824673488</v>
      </c>
      <c r="O37" s="16">
        <f>N37/N34-1</f>
        <v>6.1331266068933799E-2</v>
      </c>
      <c r="P37" s="16"/>
    </row>
    <row r="38" spans="1:16" ht="17.399999999999999" hidden="1">
      <c r="A38" s="31"/>
      <c r="B38" s="27"/>
      <c r="C38" s="27"/>
      <c r="D38" s="26">
        <f>H38/20</f>
        <v>13922307.25</v>
      </c>
      <c r="E38" s="27">
        <f t="shared" si="5"/>
        <v>-0.14622417357525852</v>
      </c>
      <c r="F38" s="33">
        <f t="shared" si="6"/>
        <v>-0.25642358117933284</v>
      </c>
      <c r="G38" s="39" t="s">
        <v>231</v>
      </c>
      <c r="H38" s="29">
        <f>'sk하이닉스(이천)'!H38+'sk하이닉스(청주)'!H38</f>
        <v>278446145</v>
      </c>
      <c r="I38" s="29">
        <f>'sk하이닉스(이천)'!I38+'sk하이닉스(청주)'!I38</f>
        <v>33690.259999999995</v>
      </c>
      <c r="J38" s="30">
        <f t="shared" si="1"/>
        <v>8264.8856078878598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13383806.095238095</v>
      </c>
      <c r="E39" s="27">
        <f t="shared" si="5"/>
        <v>-3.867901670981333E-2</v>
      </c>
      <c r="F39" s="33">
        <f t="shared" si="6"/>
        <v>-0.2992870031176047</v>
      </c>
      <c r="G39" s="39" t="s">
        <v>234</v>
      </c>
      <c r="H39" s="29">
        <f>'sk하이닉스(이천)'!H39+'sk하이닉스(청주)'!H39</f>
        <v>281059928</v>
      </c>
      <c r="I39" s="29">
        <f>'sk하이닉스(이천)'!I39+'sk하이닉스(청주)'!I39</f>
        <v>35034.720000000001</v>
      </c>
      <c r="J39" s="30">
        <f t="shared" si="1"/>
        <v>8022.325510236702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13986421.210317461</v>
      </c>
      <c r="B40" s="27">
        <f>A40/A37-1</f>
        <v>1.0169487194819915E-3</v>
      </c>
      <c r="C40" s="27">
        <f>A40/A28-1</f>
        <v>-0.31797154465983479</v>
      </c>
      <c r="D40" s="26">
        <f>H40/21</f>
        <v>14653150.285714285</v>
      </c>
      <c r="E40" s="27">
        <f t="shared" si="5"/>
        <v>9.4841794736387985E-2</v>
      </c>
      <c r="F40" s="33">
        <f t="shared" si="6"/>
        <v>-0.38166031199971595</v>
      </c>
      <c r="G40" s="39" t="s">
        <v>236</v>
      </c>
      <c r="H40" s="29">
        <f>'sk하이닉스(이천)'!H40+'sk하이닉스(청주)'!H40</f>
        <v>307716156</v>
      </c>
      <c r="I40" s="29">
        <f>'sk하이닉스(이천)'!I40+'sk하이닉스(청주)'!I40</f>
        <v>53232.99</v>
      </c>
      <c r="J40" s="30">
        <f t="shared" si="1"/>
        <v>5780.5536754557652</v>
      </c>
      <c r="K40" s="32">
        <f>H40+H39+H38</f>
        <v>867222229</v>
      </c>
      <c r="L40" s="27">
        <f>K40/K37-1</f>
        <v>1.1509748110587692E-2</v>
      </c>
      <c r="M40" s="27">
        <f>K40/K28-1</f>
        <v>-0.29275925323443808</v>
      </c>
      <c r="N40" s="32">
        <f>AVERAGE(J38:J40)</f>
        <v>7355.9215978601087</v>
      </c>
      <c r="O40" s="58">
        <f>N40/N37-1</f>
        <v>-0.16965565476706523</v>
      </c>
    </row>
    <row r="41" spans="1:16" ht="17.399999999999999">
      <c r="A41" s="31"/>
      <c r="B41" s="27"/>
      <c r="C41" s="27"/>
      <c r="D41" s="26">
        <f>H41/18</f>
        <v>17800338.333333332</v>
      </c>
      <c r="E41" s="27">
        <f t="shared" si="5"/>
        <v>0.21477893737890041</v>
      </c>
      <c r="F41" s="33">
        <f t="shared" si="6"/>
        <v>0.10657399905349396</v>
      </c>
      <c r="G41" s="39" t="s">
        <v>373</v>
      </c>
      <c r="H41" s="29">
        <f>'sk하이닉스(이천)'!H41+'sk하이닉스(청주)'!H41</f>
        <v>320406090</v>
      </c>
      <c r="I41" s="29">
        <f>'sk하이닉스(이천)'!I41+'sk하이닉스(청주)'!I41</f>
        <v>60371.259999999995</v>
      </c>
      <c r="J41" s="30">
        <f t="shared" si="1"/>
        <v>5307.2619322505452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14833940.85</v>
      </c>
      <c r="E42" s="27">
        <f t="shared" ref="E42" si="7">D42/D41-1</f>
        <v>-0.16664837644003583</v>
      </c>
      <c r="F42" s="33">
        <f t="shared" ref="F42" si="8">D42/D30-1</f>
        <v>-5.4719057044239405E-2</v>
      </c>
      <c r="G42" s="39" t="s">
        <v>405</v>
      </c>
      <c r="H42" s="29">
        <f>'sk하이닉스(이천)'!H42+'sk하이닉스(청주)'!H42</f>
        <v>296678817</v>
      </c>
      <c r="I42" s="29">
        <f>'sk하이닉스(이천)'!I42+'sk하이닉스(청주)'!I42</f>
        <v>65405.98</v>
      </c>
      <c r="J42" s="30">
        <f t="shared" si="1"/>
        <v>4535.9585927769904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18066887.577777777</v>
      </c>
      <c r="B43" s="27">
        <f>A43/A40-1</f>
        <v>0.29174485067346967</v>
      </c>
      <c r="C43" s="27">
        <f>A43/A31-1</f>
        <v>0.1347822725296417</v>
      </c>
      <c r="D43" s="26">
        <f>H43/20</f>
        <v>21566383.550000001</v>
      </c>
      <c r="E43" s="27">
        <f t="shared" ref="E43" si="9">D43/D42-1</f>
        <v>0.45385395344892454</v>
      </c>
      <c r="F43" s="33">
        <f t="shared" ref="F43" si="10">D43/D31-1</f>
        <v>0.34921161563956948</v>
      </c>
      <c r="G43" s="39" t="s">
        <v>429</v>
      </c>
      <c r="H43" s="29">
        <f>'sk하이닉스(이천)'!H43+'sk하이닉스(청주)'!H43</f>
        <v>431327671</v>
      </c>
      <c r="I43" s="29">
        <f>'sk하이닉스(이천)'!I43+'sk하이닉스(청주)'!I43</f>
        <v>77939.17</v>
      </c>
      <c r="J43" s="30">
        <f t="shared" si="1"/>
        <v>5534.1578695282487</v>
      </c>
      <c r="K43" s="32">
        <f>H43+H42+H41</f>
        <v>1048412578</v>
      </c>
      <c r="L43" s="27">
        <f>K43/K40-1</f>
        <v>0.2089318549974577</v>
      </c>
      <c r="M43" s="27">
        <f>K43/K31-1</f>
        <v>7.8901960065651755E-2</v>
      </c>
      <c r="N43" s="32">
        <f>AVERAGE(J41:J43)</f>
        <v>5125.7927981852617</v>
      </c>
      <c r="O43" s="58">
        <f>N43/N40-1</f>
        <v>-0.30317462876760515</v>
      </c>
    </row>
    <row r="44" spans="1:16" ht="17.399999999999999">
      <c r="A44" s="31"/>
      <c r="B44" s="27"/>
      <c r="C44" s="27"/>
      <c r="D44" s="26">
        <f>H44/22</f>
        <v>15229933.409090908</v>
      </c>
      <c r="E44" s="27">
        <f t="shared" ref="E44" si="11">D44/D43-1</f>
        <v>-0.29381143696246148</v>
      </c>
      <c r="F44" s="33">
        <f t="shared" ref="F44" si="12">D44/D32-1</f>
        <v>0.17871986030178899</v>
      </c>
      <c r="G44" s="39" t="s">
        <v>462</v>
      </c>
      <c r="H44" s="29">
        <f>'sk하이닉스(이천)'!H44+'sk하이닉스(청주)'!H44</f>
        <v>335058535</v>
      </c>
      <c r="I44" s="29">
        <f>'sk하이닉스(이천)'!I44+'sk하이닉스(청주)'!I44</f>
        <v>54088.09</v>
      </c>
      <c r="J44" s="30">
        <f t="shared" si="1"/>
        <v>6194.6823228551802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17008145.600000001</v>
      </c>
      <c r="E45" s="27">
        <f t="shared" ref="E45" si="13">D45/D44-1</f>
        <v>0.11675771279785496</v>
      </c>
      <c r="F45" s="33">
        <f t="shared" ref="F45" si="14">D45/D33-1</f>
        <v>0.45019220501565194</v>
      </c>
      <c r="G45" s="39" t="s">
        <v>498</v>
      </c>
      <c r="H45" s="29">
        <f>'sk하이닉스(이천)'!H45+'sk하이닉스(청주)'!H45</f>
        <v>340162912</v>
      </c>
      <c r="I45" s="29">
        <f>'sk하이닉스(이천)'!I45+'sk하이닉스(청주)'!I45</f>
        <v>71845.100000000006</v>
      </c>
      <c r="J45" s="30">
        <f t="shared" si="1"/>
        <v>4734.6710074869407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17842788.862679426</v>
      </c>
      <c r="B46" s="27">
        <f>A46/A43-1</f>
        <v>-1.2403836252016798E-2</v>
      </c>
      <c r="C46" s="27">
        <f>A46/A34-1</f>
        <v>0.32730325327288012</v>
      </c>
      <c r="D46" s="26">
        <f>H46/19</f>
        <v>21290287.578947369</v>
      </c>
      <c r="E46" s="27">
        <f t="shared" ref="E46" si="15">D46/D45-1</f>
        <v>0.25177006827524839</v>
      </c>
      <c r="F46" s="33">
        <f t="shared" ref="F46" si="16">D46/D34-1</f>
        <v>0.35782299904049042</v>
      </c>
      <c r="G46" s="39" t="s">
        <v>548</v>
      </c>
      <c r="H46" s="29">
        <f>'sk하이닉스(이천)'!H46+'sk하이닉스(청주)'!H46</f>
        <v>404515464</v>
      </c>
      <c r="I46" s="29">
        <f>'sk하이닉스(이천)'!I46+'sk하이닉스(청주)'!I46</f>
        <v>78341.91</v>
      </c>
      <c r="J46" s="30">
        <f t="shared" si="1"/>
        <v>5163.4618558572283</v>
      </c>
      <c r="K46" s="32">
        <f>H46+H45+H44</f>
        <v>1079736911</v>
      </c>
      <c r="L46" s="27">
        <f>K46/K43-1</f>
        <v>2.987786836719919E-2</v>
      </c>
      <c r="M46" s="27">
        <f>K46/K34-1</f>
        <v>0.32394929625825242</v>
      </c>
      <c r="N46" s="32">
        <f>AVERAGE(J44:J46)</f>
        <v>5364.271728733117</v>
      </c>
      <c r="O46" s="58">
        <f>N46/N43-1</f>
        <v>4.6525277149768174E-2</v>
      </c>
    </row>
    <row r="47" spans="1:16" ht="17.399999999999999">
      <c r="A47" s="31"/>
      <c r="B47" s="27"/>
      <c r="C47" s="27"/>
      <c r="D47" s="26">
        <f>H47/19</f>
        <v>20002493.052631579</v>
      </c>
      <c r="E47" s="27">
        <f t="shared" ref="E47" si="17">D47/D46-1</f>
        <v>-6.0487418102760149E-2</v>
      </c>
      <c r="F47" s="33">
        <f t="shared" ref="F47" si="18">D47/D35-1</f>
        <v>0.53716502753302908</v>
      </c>
      <c r="G47" s="39" t="s">
        <v>598</v>
      </c>
      <c r="H47" s="29">
        <f>'sk하이닉스(이천)'!H47+'sk하이닉스(청주)'!H47</f>
        <v>380047368</v>
      </c>
      <c r="I47" s="29">
        <f>'sk하이닉스(이천)'!I47+'sk하이닉스(청주)'!I47</f>
        <v>90114.22</v>
      </c>
      <c r="J47" s="30">
        <f t="shared" si="1"/>
        <v>4217.396188969954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21273295.550000001</v>
      </c>
      <c r="E48" s="27">
        <f t="shared" ref="E48" si="19">D48/D47-1</f>
        <v>6.3532205411826581E-2</v>
      </c>
      <c r="F48" s="33">
        <f t="shared" ref="F48" si="20">D48/D36-1</f>
        <v>0.68871839624192255</v>
      </c>
      <c r="G48" s="39" t="s">
        <v>632</v>
      </c>
      <c r="H48" s="29">
        <f>'sk하이닉스(이천)'!H48+'sk하이닉스(청주)'!H48</f>
        <v>425465911</v>
      </c>
      <c r="I48" s="29">
        <f>'sk하이닉스(이천)'!I48+'sk하이닉스(청주)'!I48</f>
        <v>76341.08</v>
      </c>
      <c r="J48" s="30">
        <f t="shared" si="1"/>
        <v>5573.2236300560589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19889806.655422647</v>
      </c>
      <c r="B49" s="27">
        <f>A49/A46-1</f>
        <v>0.11472521523946466</v>
      </c>
      <c r="C49" s="27">
        <f>A49/A37-1</f>
        <v>0.42352595202441434</v>
      </c>
      <c r="D49" s="26">
        <f>H49/22</f>
        <v>18393631.363636363</v>
      </c>
      <c r="E49" s="27">
        <f t="shared" ref="E49" si="21">D49/D48-1</f>
        <v>-0.13536521314224104</v>
      </c>
      <c r="F49" s="33">
        <f t="shared" ref="F49" si="22">D49/D37-1</f>
        <v>0.12797667343828234</v>
      </c>
      <c r="G49" s="39" t="s">
        <v>672</v>
      </c>
      <c r="H49" s="29">
        <f>'sk하이닉스(이천)'!H49+'sk하이닉스(청주)'!H49</f>
        <v>404659890</v>
      </c>
      <c r="I49" s="29">
        <f>'sk하이닉스(이천)'!I49+'sk하이닉스(청주)'!I49</f>
        <v>78577.240000000005</v>
      </c>
      <c r="J49" s="30">
        <f t="shared" si="1"/>
        <v>5149.8358812297301</v>
      </c>
      <c r="K49" s="32">
        <f>H49+H48+H47</f>
        <v>1210173169</v>
      </c>
      <c r="L49" s="27">
        <f>K49/K46-1</f>
        <v>0.12080374086609336</v>
      </c>
      <c r="M49" s="27">
        <f>K49/K37-1</f>
        <v>0.41152050352411074</v>
      </c>
      <c r="N49" s="32">
        <f>AVERAGE(J47:J49)</f>
        <v>4980.1519000852477</v>
      </c>
      <c r="O49" s="58">
        <f>N49/N46-1</f>
        <v>-7.1607078849189265E-2</v>
      </c>
    </row>
    <row r="50" spans="1:15" s="37" customFormat="1" ht="17.399999999999999">
      <c r="A50" s="92"/>
      <c r="B50" s="130"/>
      <c r="C50" s="130"/>
      <c r="D50" s="93">
        <f>H50/18</f>
        <v>23466257.055555556</v>
      </c>
      <c r="E50" s="130">
        <f t="shared" ref="E50" si="23">D50/D49-1</f>
        <v>0.27578163287253954</v>
      </c>
      <c r="F50" s="131">
        <f t="shared" ref="F50" si="24">D50/D38-1</f>
        <v>0.685514953389321</v>
      </c>
      <c r="G50" s="132" t="s">
        <v>714</v>
      </c>
      <c r="H50" s="29">
        <f>'sk하이닉스(이천)'!H50+'sk하이닉스(청주)'!H50</f>
        <v>422392627</v>
      </c>
      <c r="I50" s="29">
        <f>'sk하이닉스(이천)'!I50+'sk하이닉스(청주)'!I50</f>
        <v>72606.83</v>
      </c>
      <c r="J50" s="133">
        <f t="shared" ref="J50" si="25">H50/I50</f>
        <v>5817.5329648739653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22386232.600000001</v>
      </c>
      <c r="E51" s="130">
        <f t="shared" ref="E51" si="26">D51/D50-1</f>
        <v>-4.6024572772668138E-2</v>
      </c>
      <c r="F51" s="131">
        <f t="shared" ref="F51" si="27">D51/D39-1</f>
        <v>0.67263575403748077</v>
      </c>
      <c r="G51" s="132" t="s">
        <v>721</v>
      </c>
      <c r="H51" s="29">
        <f>'sk하이닉스(이천)'!H51+'sk하이닉스(청주)'!H51</f>
        <v>447724652</v>
      </c>
      <c r="I51" s="29">
        <f>'sk하이닉스(이천)'!I51+'sk하이닉스(청주)'!I51</f>
        <v>68329.97</v>
      </c>
      <c r="J51" s="133">
        <f t="shared" ref="J51" si="28">H51/I51</f>
        <v>6552.3905835170126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23251460.445791248</v>
      </c>
      <c r="B52" s="27">
        <f>A52/A49-1</f>
        <v>0.1690138998637325</v>
      </c>
      <c r="C52" s="27">
        <f>A52/A40-1</f>
        <v>0.66243101763867807</v>
      </c>
      <c r="D52" s="93">
        <f>H52/22</f>
        <v>23901891.681818184</v>
      </c>
      <c r="E52" s="130">
        <f t="shared" ref="E52:E53" si="29">D52/D51-1</f>
        <v>6.7704964426134939E-2</v>
      </c>
      <c r="F52" s="131">
        <f t="shared" ref="F52:F53" si="30">D52/D40-1</f>
        <v>0.63117767959567872</v>
      </c>
      <c r="G52" s="132" t="s">
        <v>726</v>
      </c>
      <c r="H52" s="29">
        <f>'sk하이닉스(이천)'!H52+'sk하이닉스(청주)'!H52</f>
        <v>525841617</v>
      </c>
      <c r="I52" s="29">
        <f>'sk하이닉스(이천)'!I52+'sk하이닉스(청주)'!I52</f>
        <v>91103.78</v>
      </c>
      <c r="J52" s="133">
        <f t="shared" ref="J52" si="31">H52/I52</f>
        <v>5771.8968082334231</v>
      </c>
      <c r="K52" s="32">
        <f>H52+H51+H50</f>
        <v>1395958896</v>
      </c>
      <c r="L52" s="27">
        <f>K52/K49-1</f>
        <v>0.1535199521515751</v>
      </c>
      <c r="M52" s="27">
        <f>K52/K40-1</f>
        <v>0.60968993796398641</v>
      </c>
      <c r="N52" s="32">
        <f>AVERAGE(J50:J52)</f>
        <v>6047.2734522081337</v>
      </c>
      <c r="O52" s="58">
        <f>N52/N49-1</f>
        <v>0.21427490035085461</v>
      </c>
    </row>
    <row r="53" spans="1:15" s="37" customFormat="1" ht="17.399999999999999">
      <c r="A53" s="31"/>
      <c r="B53" s="27"/>
      <c r="C53" s="27"/>
      <c r="D53" s="93">
        <f>H53/21</f>
        <v>23460686.095238097</v>
      </c>
      <c r="E53" s="130">
        <f t="shared" si="29"/>
        <v>-1.8459023764872295E-2</v>
      </c>
      <c r="F53" s="131">
        <f t="shared" si="30"/>
        <v>0.31799102106419319</v>
      </c>
      <c r="G53" s="132" t="s">
        <v>729</v>
      </c>
      <c r="H53" s="29">
        <f>'sk하이닉스(이천)'!H53+'sk하이닉스(청주)'!H53</f>
        <v>492674408</v>
      </c>
      <c r="I53" s="29">
        <f>'sk하이닉스(이천)'!I53+'sk하이닉스(청주)'!I53</f>
        <v>68815.92</v>
      </c>
      <c r="J53" s="133">
        <f t="shared" ref="J53" si="32">H53/I53</f>
        <v>7159.308601846782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36175045.882352941</v>
      </c>
      <c r="E54" s="130">
        <f t="shared" ref="E54" si="33">D54/D53-1</f>
        <v>0.54194322090586788</v>
      </c>
      <c r="F54" s="131">
        <f t="shared" ref="F54" si="34">D54/D42-1</f>
        <v>1.4386672596414556</v>
      </c>
      <c r="G54" s="132" t="s">
        <v>742</v>
      </c>
      <c r="H54" s="29">
        <f>'sk하이닉스(이천)'!H54+'sk하이닉스(청주)'!H54</f>
        <v>614975780</v>
      </c>
      <c r="I54" s="29">
        <f>'sk하이닉스(이천)'!I54+'sk하이닉스(청주)'!I54</f>
        <v>63159.53</v>
      </c>
      <c r="J54" s="133">
        <f t="shared" ref="J54" si="35">H54/I54</f>
        <v>9736.8644130189059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29330336.262371615</v>
      </c>
      <c r="B55" s="27">
        <f>A55/A52-1</f>
        <v>0.26144060201090324</v>
      </c>
      <c r="C55" s="27">
        <f>A55/A43-1</f>
        <v>0.6234304960444792</v>
      </c>
      <c r="D55" s="93">
        <f>H55/21</f>
        <v>28355276.80952381</v>
      </c>
      <c r="E55" s="130">
        <f t="shared" ref="E55" si="36">D55/D54-1</f>
        <v>-0.21616473129737768</v>
      </c>
      <c r="F55" s="131">
        <f t="shared" ref="F55" si="37">D55/D43-1</f>
        <v>0.31479052775743699</v>
      </c>
      <c r="G55" s="132" t="s">
        <v>749</v>
      </c>
      <c r="H55" s="29">
        <f>'sk하이닉스(이천)'!H55+'sk하이닉스(청주)'!H55</f>
        <v>595460813</v>
      </c>
      <c r="I55" s="29">
        <f>'sk하이닉스(이천)'!I55+'sk하이닉스(청주)'!I55</f>
        <v>44320.160000000003</v>
      </c>
      <c r="J55" s="133">
        <f t="shared" ref="J55" si="38">H55/I55</f>
        <v>13435.439154551788</v>
      </c>
      <c r="K55" s="32">
        <f>H55+H54+H53</f>
        <v>1703111001</v>
      </c>
      <c r="L55" s="27">
        <f>K55/K52-1</f>
        <v>0.22002947642664683</v>
      </c>
      <c r="M55" s="27">
        <f>K55/K43-1</f>
        <v>0.62446639494628431</v>
      </c>
      <c r="N55" s="32">
        <f>AVERAGE(J53:J55)</f>
        <v>10110.537389805824</v>
      </c>
      <c r="O55" s="58">
        <f>N55/N52-1</f>
        <v>0.67191668604203914</v>
      </c>
    </row>
    <row r="56" spans="1:15" s="124" customFormat="1" ht="17.399999999999999">
      <c r="A56" s="94"/>
      <c r="B56" s="45"/>
      <c r="C56" s="45"/>
      <c r="D56" s="98">
        <f>H56/22</f>
        <v>25154923.454545453</v>
      </c>
      <c r="E56" s="118">
        <f t="shared" ref="E56" si="39">D56/D55-1</f>
        <v>-0.11286623567375786</v>
      </c>
      <c r="F56" s="158">
        <f t="shared" ref="F56" si="40">D56/D44-1</f>
        <v>0.65167652273057297</v>
      </c>
      <c r="G56" s="122" t="s">
        <v>752</v>
      </c>
      <c r="H56" s="46">
        <f>'sk하이닉스(이천)'!H56+'sk하이닉스(청주)'!H56</f>
        <v>553408316</v>
      </c>
      <c r="I56" s="46">
        <f>'sk하이닉스(이천)'!I56+'sk하이닉스(청주)'!I56</f>
        <v>48112.630000000005</v>
      </c>
      <c r="J56" s="125">
        <f t="shared" ref="J56" si="41">H56/I56</f>
        <v>11502.350131348046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29308960.388888888</v>
      </c>
      <c r="E57" s="118">
        <f t="shared" ref="E57" si="42">D57/D56-1</f>
        <v>0.1651381266116636</v>
      </c>
      <c r="F57" s="158">
        <f t="shared" ref="F57" si="43">D57/D45-1</f>
        <v>0.72323080235677706</v>
      </c>
      <c r="G57" s="122" t="s">
        <v>756</v>
      </c>
      <c r="H57" s="46">
        <f>'sk하이닉스(이천)'!H57+'sk하이닉스(청주)'!H57</f>
        <v>527561287</v>
      </c>
      <c r="I57" s="46">
        <f>'sk하이닉스(이천)'!I57+'sk하이닉스(청주)'!I57</f>
        <v>51274.080000000002</v>
      </c>
      <c r="J57" s="125">
        <f t="shared" ref="J57" si="44">H57/I57</f>
        <v>10289.044425565509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27231941.921717171</v>
      </c>
      <c r="B58" s="27">
        <f>A58/A55-1</f>
        <v>-7.1543480507126334E-2</v>
      </c>
      <c r="C58" s="27">
        <f>A58/A46-1</f>
        <v>0.52621555583591606</v>
      </c>
      <c r="K58" s="32">
        <f>H58+H57+H56</f>
        <v>1080969603</v>
      </c>
      <c r="L58" s="27">
        <f>K58/K55-1</f>
        <v>-0.36529703444737482</v>
      </c>
      <c r="M58" s="27">
        <f>K58/K46-1</f>
        <v>1.1416595908149141E-3</v>
      </c>
      <c r="N58" s="32">
        <f>AVERAGE(J56:J58)</f>
        <v>10895.697278456777</v>
      </c>
      <c r="O58" s="58">
        <f>N58/N55-1</f>
        <v>7.7657582221357213E-2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58">
    <tabColor rgb="FFFF0000"/>
  </sheetPr>
  <dimension ref="A1:P58"/>
  <sheetViews>
    <sheetView topLeftCell="A3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2" width="5.09765625" style="18" bestFit="1" customWidth="1"/>
    <col min="13" max="13" width="5.398437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34" t="s">
        <v>114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10462469.1</v>
      </c>
      <c r="E5" s="27"/>
      <c r="F5" s="26"/>
      <c r="G5" s="28" t="s">
        <v>7</v>
      </c>
      <c r="H5" s="29">
        <v>209249382</v>
      </c>
      <c r="I5" s="29">
        <v>13991.47</v>
      </c>
      <c r="J5" s="30">
        <f>H5/I5</f>
        <v>14955.496598999249</v>
      </c>
    </row>
    <row r="6" spans="1:16" ht="15" hidden="1" customHeight="1">
      <c r="D6" s="26">
        <f>H6/18</f>
        <v>12537561.722222222</v>
      </c>
      <c r="E6" s="27">
        <f t="shared" ref="E6:E22" si="0">D6/D5-1</f>
        <v>0.19833679816767358</v>
      </c>
      <c r="F6" s="26"/>
      <c r="G6" s="28" t="s">
        <v>3</v>
      </c>
      <c r="H6" s="29">
        <v>225676111</v>
      </c>
      <c r="I6" s="29">
        <v>17183.03</v>
      </c>
      <c r="J6" s="30">
        <f t="shared" ref="J6:J49" si="1">H6/I6</f>
        <v>13133.662165520285</v>
      </c>
    </row>
    <row r="7" spans="1:16" ht="15" hidden="1" customHeight="1">
      <c r="A7" s="31">
        <f>AVERAGE(D5:D7)</f>
        <v>11007733.228619529</v>
      </c>
      <c r="B7" s="31"/>
      <c r="C7" s="31"/>
      <c r="D7" s="26">
        <f>H7/22</f>
        <v>10023168.863636363</v>
      </c>
      <c r="E7" s="27">
        <f t="shared" si="0"/>
        <v>-0.20054879204536391</v>
      </c>
      <c r="F7" s="26"/>
      <c r="G7" s="28" t="s">
        <v>6</v>
      </c>
      <c r="H7" s="29">
        <v>220509715</v>
      </c>
      <c r="I7" s="29">
        <v>13606.97</v>
      </c>
      <c r="J7" s="30">
        <f t="shared" si="1"/>
        <v>16205.644239680107</v>
      </c>
      <c r="K7" s="32">
        <f>H7+H6+H5</f>
        <v>655435208</v>
      </c>
      <c r="L7" s="32"/>
      <c r="M7" s="32"/>
      <c r="N7" s="32">
        <f>AVERAGE(J5:J7)</f>
        <v>14764.934334733212</v>
      </c>
      <c r="O7" s="35"/>
    </row>
    <row r="8" spans="1:16" ht="15" hidden="1" customHeight="1">
      <c r="D8" s="26">
        <f>H8/21</f>
        <v>4900775.2857142854</v>
      </c>
      <c r="E8" s="27">
        <f t="shared" si="0"/>
        <v>-0.51105530073487104</v>
      </c>
      <c r="F8" s="26"/>
      <c r="G8" s="28" t="s">
        <v>2</v>
      </c>
      <c r="H8" s="29">
        <v>102916281</v>
      </c>
      <c r="I8" s="29">
        <v>8424.56</v>
      </c>
      <c r="J8" s="30">
        <f t="shared" si="1"/>
        <v>12216.220312989641</v>
      </c>
    </row>
    <row r="9" spans="1:16" ht="15" hidden="1" customHeight="1">
      <c r="D9" s="26">
        <f>H9/21</f>
        <v>5951450.9047619049</v>
      </c>
      <c r="E9" s="27">
        <f t="shared" si="0"/>
        <v>0.21438967465215741</v>
      </c>
      <c r="F9" s="26"/>
      <c r="G9" s="28" t="s">
        <v>5</v>
      </c>
      <c r="H9" s="29">
        <v>124980469</v>
      </c>
      <c r="I9" s="29">
        <v>10308.93</v>
      </c>
      <c r="J9" s="30">
        <f t="shared" si="1"/>
        <v>12123.515146576803</v>
      </c>
    </row>
    <row r="10" spans="1:16" ht="15" hidden="1" customHeight="1">
      <c r="A10" s="31">
        <f>AVERAGE(D8:D10)</f>
        <v>6454179.2857142864</v>
      </c>
      <c r="B10" s="27">
        <f>A10/A7-1</f>
        <v>-0.4136686317094096</v>
      </c>
      <c r="C10" s="27"/>
      <c r="D10" s="26">
        <f>H10/21</f>
        <v>8510311.666666666</v>
      </c>
      <c r="E10" s="27">
        <f t="shared" si="0"/>
        <v>0.42995578773192134</v>
      </c>
      <c r="F10" s="26"/>
      <c r="G10" s="28" t="s">
        <v>0</v>
      </c>
      <c r="H10" s="29">
        <v>178716545</v>
      </c>
      <c r="I10" s="29">
        <v>17774.05</v>
      </c>
      <c r="J10" s="30">
        <f t="shared" si="1"/>
        <v>10054.91404603903</v>
      </c>
      <c r="K10" s="32">
        <f>H10+H9+H8</f>
        <v>406613295</v>
      </c>
      <c r="L10" s="27">
        <f>K10/K7-1</f>
        <v>-0.37962854293295756</v>
      </c>
      <c r="M10" s="32"/>
      <c r="N10" s="32">
        <f>AVERAGE(J8:J10)</f>
        <v>11464.883168535156</v>
      </c>
      <c r="O10" s="58">
        <f>N10/N7-1</f>
        <v>-0.22350598325621918</v>
      </c>
    </row>
    <row r="11" spans="1:16" ht="15" hidden="1" customHeight="1">
      <c r="D11" s="26">
        <f>H11/21</f>
        <v>6065218.1428571427</v>
      </c>
      <c r="E11" s="27">
        <f t="shared" si="0"/>
        <v>-0.28730951574740882</v>
      </c>
      <c r="F11" s="26"/>
      <c r="G11" s="28" t="s">
        <v>10</v>
      </c>
      <c r="H11" s="29">
        <v>127369581</v>
      </c>
      <c r="I11" s="29">
        <v>18560.91</v>
      </c>
      <c r="J11" s="30">
        <f t="shared" si="1"/>
        <v>6862.2487259514755</v>
      </c>
    </row>
    <row r="12" spans="1:16" ht="15" hidden="1" customHeight="1">
      <c r="D12" s="26">
        <f>H12/22</f>
        <v>7214430.5454545459</v>
      </c>
      <c r="E12" s="27">
        <f t="shared" si="0"/>
        <v>0.18947585651981913</v>
      </c>
      <c r="F12" s="26"/>
      <c r="G12" s="28" t="s">
        <v>4</v>
      </c>
      <c r="H12" s="29">
        <v>158717472</v>
      </c>
      <c r="I12" s="29">
        <v>25506.29</v>
      </c>
      <c r="J12" s="30">
        <f t="shared" si="1"/>
        <v>6222.6796605856825</v>
      </c>
    </row>
    <row r="13" spans="1:16" ht="15" hidden="1" customHeight="1">
      <c r="A13" s="31">
        <f>AVERAGE(D11:D13)</f>
        <v>6733191.0127705634</v>
      </c>
      <c r="B13" s="27">
        <f>A13/A10-1</f>
        <v>4.3229621413499064E-2</v>
      </c>
      <c r="C13" s="27"/>
      <c r="D13" s="26">
        <f>H13/20</f>
        <v>6919924.3499999996</v>
      </c>
      <c r="E13" s="27">
        <f t="shared" si="0"/>
        <v>-4.0821821431228589E-2</v>
      </c>
      <c r="F13" s="26"/>
      <c r="G13" s="28" t="s">
        <v>8</v>
      </c>
      <c r="H13" s="29">
        <v>138398487</v>
      </c>
      <c r="I13" s="29">
        <v>24343.91</v>
      </c>
      <c r="J13" s="30">
        <f t="shared" si="1"/>
        <v>5685.1379667440442</v>
      </c>
      <c r="K13" s="32">
        <f>H13+H12+H11</f>
        <v>424485540</v>
      </c>
      <c r="L13" s="27">
        <f>K13/K10-1</f>
        <v>4.3953912033299458E-2</v>
      </c>
      <c r="M13" s="32"/>
      <c r="N13" s="32">
        <f>AVERAGE(J11:J13)</f>
        <v>6256.6887844270677</v>
      </c>
      <c r="O13" s="58">
        <f>N13/N10-1</f>
        <v>-0.45427365526076513</v>
      </c>
    </row>
    <row r="14" spans="1:16" ht="15" hidden="1" customHeight="1">
      <c r="D14" s="26">
        <f>H14/20</f>
        <v>6250366.5499999998</v>
      </c>
      <c r="E14" s="27">
        <f t="shared" si="0"/>
        <v>-9.6757965280357405E-2</v>
      </c>
      <c r="F14" s="26"/>
      <c r="G14" s="28" t="s">
        <v>11</v>
      </c>
      <c r="H14" s="29">
        <v>125007331</v>
      </c>
      <c r="I14" s="29">
        <v>26627.32</v>
      </c>
      <c r="J14" s="30">
        <f t="shared" si="1"/>
        <v>4694.7019452201721</v>
      </c>
    </row>
    <row r="15" spans="1:16" ht="15" hidden="1" customHeight="1">
      <c r="A15" s="31"/>
      <c r="B15" s="31"/>
      <c r="C15" s="31"/>
      <c r="D15" s="26">
        <f>H15/22</f>
        <v>5181917.5</v>
      </c>
      <c r="E15" s="27">
        <f t="shared" si="0"/>
        <v>-0.17094182260398794</v>
      </c>
      <c r="F15" s="26"/>
      <c r="G15" s="28" t="s">
        <v>9</v>
      </c>
      <c r="H15" s="29">
        <v>114002185</v>
      </c>
      <c r="I15" s="29">
        <v>28432.57</v>
      </c>
      <c r="J15" s="30">
        <f t="shared" si="1"/>
        <v>4009.5631523988159</v>
      </c>
    </row>
    <row r="16" spans="1:16" ht="15" hidden="1" customHeight="1">
      <c r="A16" s="31">
        <f>AVERAGE(D14:D16)</f>
        <v>5882653.8045454547</v>
      </c>
      <c r="B16" s="27">
        <f>A16/A13-1</f>
        <v>-0.12632007715389781</v>
      </c>
      <c r="C16" s="27"/>
      <c r="D16" s="26">
        <f>H16/22</f>
        <v>6215677.3636363633</v>
      </c>
      <c r="E16" s="27">
        <f t="shared" si="0"/>
        <v>0.19949369391472627</v>
      </c>
      <c r="F16" s="26"/>
      <c r="G16" s="28" t="s">
        <v>13</v>
      </c>
      <c r="H16" s="29">
        <v>136744902</v>
      </c>
      <c r="I16" s="29">
        <v>55756.94</v>
      </c>
      <c r="J16" s="30">
        <f t="shared" si="1"/>
        <v>2452.5180542547705</v>
      </c>
      <c r="K16" s="32">
        <f>H16+H15+H14</f>
        <v>375754418</v>
      </c>
      <c r="L16" s="27">
        <f>K16/K13-1</f>
        <v>-0.114800428773145</v>
      </c>
      <c r="M16" s="32"/>
      <c r="N16" s="32">
        <f>AVERAGE(J14:J16)</f>
        <v>3718.927717291253</v>
      </c>
      <c r="O16" s="58">
        <f>N16/N13-1</f>
        <v>-0.40560768716070961</v>
      </c>
    </row>
    <row r="17" spans="1:15" ht="15" hidden="1" customHeight="1">
      <c r="D17" s="26">
        <f>H17/20</f>
        <v>3574985.45</v>
      </c>
      <c r="E17" s="27">
        <f t="shared" si="0"/>
        <v>-0.42484378759509434</v>
      </c>
      <c r="F17" s="33">
        <f t="shared" ref="F17:F22" si="2">D17/D5-1</f>
        <v>-0.65830384626894611</v>
      </c>
      <c r="G17" s="39" t="s">
        <v>162</v>
      </c>
      <c r="H17" s="29">
        <v>71499709</v>
      </c>
      <c r="I17" s="29">
        <v>17343.54</v>
      </c>
      <c r="J17" s="30">
        <f t="shared" si="1"/>
        <v>4122.5556604937628</v>
      </c>
    </row>
    <row r="18" spans="1:15" hidden="1">
      <c r="D18" s="26">
        <f>H18/20</f>
        <v>4110473</v>
      </c>
      <c r="E18" s="27">
        <f t="shared" si="0"/>
        <v>0.14978733689671375</v>
      </c>
      <c r="F18" s="33">
        <f t="shared" si="2"/>
        <v>-0.67214733685303529</v>
      </c>
      <c r="G18" s="39" t="s">
        <v>163</v>
      </c>
      <c r="H18" s="29">
        <v>82209460</v>
      </c>
      <c r="I18" s="29">
        <v>21531.65</v>
      </c>
      <c r="J18" s="30">
        <f t="shared" si="1"/>
        <v>3818.0752520127344</v>
      </c>
    </row>
    <row r="19" spans="1:15" ht="17.399999999999999" hidden="1">
      <c r="A19" s="31">
        <f>AVERAGE(D17:D19)</f>
        <v>4824971.9378787875</v>
      </c>
      <c r="B19" s="27">
        <f>A19/A16-1</f>
        <v>-0.17979672131129143</v>
      </c>
      <c r="C19" s="27">
        <f>A19/A7-1</f>
        <v>-0.56167433951486823</v>
      </c>
      <c r="D19" s="26">
        <f>H19/22</f>
        <v>6789457.3636363633</v>
      </c>
      <c r="E19" s="27">
        <f t="shared" si="0"/>
        <v>0.65174600675794814</v>
      </c>
      <c r="F19" s="33">
        <f t="shared" si="2"/>
        <v>-0.32262366762389583</v>
      </c>
      <c r="G19" s="39" t="s">
        <v>158</v>
      </c>
      <c r="H19" s="29">
        <v>149368062</v>
      </c>
      <c r="I19" s="29">
        <v>33526.080000000002</v>
      </c>
      <c r="J19" s="30">
        <f t="shared" si="1"/>
        <v>4455.2796509463678</v>
      </c>
      <c r="K19" s="32">
        <f>H19+H18+H17</f>
        <v>303077231</v>
      </c>
      <c r="L19" s="27">
        <f>K19/K16-1</f>
        <v>-0.19341671985344433</v>
      </c>
      <c r="M19" s="27">
        <f>K19/K7-1</f>
        <v>-0.5375939111894642</v>
      </c>
      <c r="N19" s="32">
        <f>AVERAGE(J17:J19)</f>
        <v>4131.9701878176211</v>
      </c>
      <c r="O19" s="58">
        <f>N19/N16-1</f>
        <v>0.11106493643474602</v>
      </c>
    </row>
    <row r="20" spans="1:15" hidden="1">
      <c r="D20" s="26">
        <f>H20/20</f>
        <v>10548826.35</v>
      </c>
      <c r="E20" s="27">
        <f t="shared" si="0"/>
        <v>0.55370684062299746</v>
      </c>
      <c r="F20" s="33">
        <f t="shared" si="2"/>
        <v>1.1524811351276871</v>
      </c>
      <c r="G20" s="39" t="s">
        <v>154</v>
      </c>
      <c r="H20" s="29">
        <v>210976527</v>
      </c>
      <c r="I20" s="29">
        <v>48614.74</v>
      </c>
      <c r="J20" s="30">
        <f t="shared" si="1"/>
        <v>4339.764585802578</v>
      </c>
    </row>
    <row r="21" spans="1:15" hidden="1">
      <c r="D21" s="26">
        <f>H21/21</f>
        <v>10309575.714285715</v>
      </c>
      <c r="E21" s="27">
        <f t="shared" si="0"/>
        <v>-2.2680308479462785E-2</v>
      </c>
      <c r="F21" s="33">
        <f t="shared" si="2"/>
        <v>0.73227938518937719</v>
      </c>
      <c r="G21" s="39" t="s">
        <v>155</v>
      </c>
      <c r="H21" s="29">
        <v>216501090</v>
      </c>
      <c r="I21" s="29">
        <v>38966.5</v>
      </c>
      <c r="J21" s="30">
        <f t="shared" si="1"/>
        <v>5556.0825324317038</v>
      </c>
    </row>
    <row r="22" spans="1:15" ht="17.399999999999999" hidden="1">
      <c r="A22" s="31">
        <f>AVERAGE(D20:D22)</f>
        <v>10835526.98968254</v>
      </c>
      <c r="B22" s="27">
        <f>A22/A19-1</f>
        <v>1.2457181366418859</v>
      </c>
      <c r="C22" s="27">
        <f>A22/A10-1</f>
        <v>0.67883885929012711</v>
      </c>
      <c r="D22" s="26">
        <f>H22/21</f>
        <v>11648178.904761905</v>
      </c>
      <c r="E22" s="27">
        <f t="shared" si="0"/>
        <v>0.12984076431208735</v>
      </c>
      <c r="F22" s="33">
        <f t="shared" si="2"/>
        <v>0.36871355139503192</v>
      </c>
      <c r="G22" s="39" t="s">
        <v>156</v>
      </c>
      <c r="H22" s="29">
        <v>244611757</v>
      </c>
      <c r="I22" s="29">
        <v>38129.93</v>
      </c>
      <c r="J22" s="30">
        <f t="shared" si="1"/>
        <v>6415.2165241320927</v>
      </c>
      <c r="K22" s="32">
        <f>H22+H21+H20</f>
        <v>672089374</v>
      </c>
      <c r="L22" s="27">
        <f>K22/K19-1</f>
        <v>1.2175515190713879</v>
      </c>
      <c r="M22" s="27">
        <f>K22/K10-1</f>
        <v>0.65289571753919162</v>
      </c>
      <c r="N22" s="32">
        <f>AVERAGE(J20:J22)</f>
        <v>5437.0212141221245</v>
      </c>
      <c r="O22" s="58">
        <f>N22/N19-1</f>
        <v>0.31584231419486386</v>
      </c>
    </row>
    <row r="23" spans="1:15" hidden="1">
      <c r="A23" s="31"/>
      <c r="B23" s="27"/>
      <c r="C23" s="27"/>
      <c r="D23" s="26">
        <f>H23/21</f>
        <v>13238480.714285715</v>
      </c>
      <c r="E23" s="27">
        <f t="shared" ref="E23:E28" si="3">D23/D22-1</f>
        <v>0.13652793475499214</v>
      </c>
      <c r="F23" s="33">
        <f t="shared" ref="F23:F28" si="4">D23/D11-1</f>
        <v>1.182688306087778</v>
      </c>
      <c r="G23" s="39" t="s">
        <v>168</v>
      </c>
      <c r="H23" s="29">
        <v>278008095</v>
      </c>
      <c r="I23" s="29">
        <v>26395.56</v>
      </c>
      <c r="J23" s="30">
        <f t="shared" si="1"/>
        <v>10532.381014079639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10777948.318181818</v>
      </c>
      <c r="E24" s="27">
        <f t="shared" si="3"/>
        <v>-0.18586214303645299</v>
      </c>
      <c r="F24" s="33">
        <f t="shared" si="4"/>
        <v>0.49394304238918307</v>
      </c>
      <c r="G24" s="39" t="s">
        <v>176</v>
      </c>
      <c r="H24" s="29">
        <v>237114863</v>
      </c>
      <c r="I24" s="29">
        <v>30075.22</v>
      </c>
      <c r="J24" s="30">
        <f t="shared" si="1"/>
        <v>7884.0607982252495</v>
      </c>
      <c r="K24" s="32"/>
      <c r="L24" s="27"/>
      <c r="M24" s="27"/>
      <c r="N24" s="27"/>
    </row>
    <row r="25" spans="1:15" ht="17.399999999999999" hidden="1">
      <c r="A25" s="31">
        <f>AVERAGE(D23:D25)</f>
        <v>13247188.712576896</v>
      </c>
      <c r="B25" s="27">
        <f>A25/A22-1</f>
        <v>0.22256985979460997</v>
      </c>
      <c r="C25" s="27">
        <f>A25/A13-1</f>
        <v>0.96744584959070723</v>
      </c>
      <c r="D25" s="26">
        <f>H25/19</f>
        <v>15725137.105263159</v>
      </c>
      <c r="E25" s="27">
        <f t="shared" si="3"/>
        <v>0.45901025325346012</v>
      </c>
      <c r="F25" s="33">
        <f t="shared" si="4"/>
        <v>1.2724434993661684</v>
      </c>
      <c r="G25" s="39" t="s">
        <v>190</v>
      </c>
      <c r="H25" s="29">
        <v>298777605</v>
      </c>
      <c r="I25" s="29">
        <v>40609.019999999997</v>
      </c>
      <c r="J25" s="30">
        <f t="shared" si="1"/>
        <v>7357.4197308873745</v>
      </c>
      <c r="K25" s="32">
        <f>H25+H24+H23</f>
        <v>813900563</v>
      </c>
      <c r="L25" s="27">
        <f>K25/K22-1</f>
        <v>0.21100049262198284</v>
      </c>
      <c r="M25" s="27">
        <f>K25/K13-1</f>
        <v>0.91738112681058581</v>
      </c>
      <c r="N25" s="32">
        <f>AVERAGE(J23:J25)</f>
        <v>8591.2871810640881</v>
      </c>
      <c r="O25" s="58">
        <f>N25/N22-1</f>
        <v>0.58014597381909594</v>
      </c>
    </row>
    <row r="26" spans="1:15" ht="17.399999999999999" hidden="1">
      <c r="A26" s="31"/>
      <c r="B26" s="27"/>
      <c r="C26" s="27"/>
      <c r="D26" s="26">
        <f>H26/19</f>
        <v>14263784.578947369</v>
      </c>
      <c r="E26" s="27">
        <f t="shared" si="3"/>
        <v>-9.2930987916580943E-2</v>
      </c>
      <c r="F26" s="33">
        <f t="shared" si="4"/>
        <v>1.2820716936908876</v>
      </c>
      <c r="G26" s="39" t="s">
        <v>202</v>
      </c>
      <c r="H26" s="29">
        <v>271011907</v>
      </c>
      <c r="I26" s="29">
        <v>29436.05</v>
      </c>
      <c r="J26" s="30">
        <f t="shared" si="1"/>
        <v>9206.8027809437754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14872074.954545455</v>
      </c>
      <c r="E27" s="27">
        <f t="shared" si="3"/>
        <v>4.2645790970223363E-2</v>
      </c>
      <c r="F27" s="33">
        <f t="shared" si="4"/>
        <v>1.8699945444028114</v>
      </c>
      <c r="G27" s="39" t="s">
        <v>203</v>
      </c>
      <c r="H27" s="29">
        <v>327185649</v>
      </c>
      <c r="I27" s="29">
        <v>44383.44</v>
      </c>
      <c r="J27" s="30">
        <f t="shared" si="1"/>
        <v>7371.7956291806131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16145226.195374802</v>
      </c>
      <c r="B28" s="27">
        <f>A28/A25-1</f>
        <v>0.21876622622930597</v>
      </c>
      <c r="C28" s="27">
        <f>A28/A16-1</f>
        <v>1.7445480784369094</v>
      </c>
      <c r="D28" s="26">
        <f>H28/19</f>
        <v>19299819.052631579</v>
      </c>
      <c r="E28" s="27">
        <f t="shared" si="3"/>
        <v>0.2977220133450742</v>
      </c>
      <c r="F28" s="33">
        <f t="shared" si="4"/>
        <v>2.1050226585989638</v>
      </c>
      <c r="G28" s="39" t="s">
        <v>208</v>
      </c>
      <c r="H28" s="29">
        <v>366696562</v>
      </c>
      <c r="I28" s="29">
        <v>63134.5</v>
      </c>
      <c r="J28" s="30">
        <f t="shared" si="1"/>
        <v>5808.1803451361775</v>
      </c>
      <c r="K28" s="32">
        <f>H28+H27+H26</f>
        <v>964894118</v>
      </c>
      <c r="L28" s="27">
        <f>K28/K25-1</f>
        <v>0.18551843046212513</v>
      </c>
      <c r="M28" s="27">
        <f>K28/K16-1</f>
        <v>1.5678849583080616</v>
      </c>
      <c r="N28" s="32">
        <f>AVERAGE(J26:J28)</f>
        <v>7462.2595850868556</v>
      </c>
      <c r="O28" s="58">
        <f>N28/N25-1</f>
        <v>-0.13141541799064793</v>
      </c>
    </row>
    <row r="29" spans="1:15" hidden="1">
      <c r="D29" s="26">
        <f>H29/22</f>
        <v>13692432.772727273</v>
      </c>
      <c r="E29" s="27">
        <f t="shared" ref="E29:E41" si="5">D29/D28-1</f>
        <v>-0.29054087318708433</v>
      </c>
      <c r="F29" s="33">
        <f t="shared" ref="F29:F41" si="6">D29/D17-1</f>
        <v>2.8300667133420845</v>
      </c>
      <c r="G29" s="39" t="s">
        <v>215</v>
      </c>
      <c r="H29" s="29">
        <v>301233521</v>
      </c>
      <c r="I29" s="29">
        <v>37193.54</v>
      </c>
      <c r="J29" s="30">
        <f t="shared" si="1"/>
        <v>8099.0817491424586</v>
      </c>
    </row>
    <row r="30" spans="1:15" hidden="1">
      <c r="D30" s="26">
        <f>H30/19</f>
        <v>11383809.684210526</v>
      </c>
      <c r="E30" s="27">
        <f t="shared" si="5"/>
        <v>-0.16860576398922233</v>
      </c>
      <c r="F30" s="33">
        <f t="shared" si="6"/>
        <v>1.7694646538757279</v>
      </c>
      <c r="G30" s="39" t="s">
        <v>210</v>
      </c>
      <c r="H30" s="29">
        <v>216292384</v>
      </c>
      <c r="I30" s="29">
        <v>29429.360000000001</v>
      </c>
      <c r="J30" s="30">
        <f t="shared" si="1"/>
        <v>7349.544264639122</v>
      </c>
    </row>
    <row r="31" spans="1:15" ht="17.399999999999999" hidden="1">
      <c r="A31" s="31">
        <f>AVERAGE(D29:D31)</f>
        <v>12352980.985645933</v>
      </c>
      <c r="B31" s="27">
        <f>A31/A28-1</f>
        <v>-0.23488337443146201</v>
      </c>
      <c r="C31" s="27">
        <f>A31/A19-1</f>
        <v>1.5602182032745042</v>
      </c>
      <c r="D31" s="26">
        <f>H31/20</f>
        <v>11982700.5</v>
      </c>
      <c r="E31" s="27">
        <f t="shared" si="5"/>
        <v>5.2608997550279035E-2</v>
      </c>
      <c r="F31" s="33">
        <f t="shared" si="6"/>
        <v>0.76489811456481238</v>
      </c>
      <c r="G31" s="39" t="s">
        <v>211</v>
      </c>
      <c r="H31" s="29">
        <v>239654010</v>
      </c>
      <c r="I31" s="29">
        <v>27653.95</v>
      </c>
      <c r="J31" s="30">
        <f t="shared" si="1"/>
        <v>8666.176441340207</v>
      </c>
      <c r="K31" s="32">
        <f>H31+H30+H29</f>
        <v>757179915</v>
      </c>
      <c r="L31" s="27">
        <f>K31/K28-1</f>
        <v>-0.21527149883610341</v>
      </c>
      <c r="M31" s="27">
        <f>K31/K19-1</f>
        <v>1.4983068259588261</v>
      </c>
      <c r="N31" s="32">
        <f>AVERAGE(J29:J31)</f>
        <v>8038.2674850405965</v>
      </c>
      <c r="O31" s="58">
        <f>N31/N28-1</f>
        <v>7.7189475035802646E-2</v>
      </c>
    </row>
    <row r="32" spans="1:15" ht="17.399999999999999" hidden="1">
      <c r="D32" s="26">
        <f>H32/21</f>
        <v>10441214.19047619</v>
      </c>
      <c r="E32" s="27">
        <f t="shared" si="5"/>
        <v>-0.12864264691617799</v>
      </c>
      <c r="F32" s="33">
        <f t="shared" si="6"/>
        <v>-1.0201339556965006E-2</v>
      </c>
      <c r="G32" s="39" t="s">
        <v>222</v>
      </c>
      <c r="H32" s="29">
        <v>219265498</v>
      </c>
      <c r="I32" s="29">
        <v>29147.63</v>
      </c>
      <c r="J32" s="30">
        <f t="shared" si="1"/>
        <v>7522.5841003196483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10347587.952380951</v>
      </c>
      <c r="E33" s="27">
        <f t="shared" si="5"/>
        <v>-8.966987592366249E-3</v>
      </c>
      <c r="F33" s="33">
        <f t="shared" si="6"/>
        <v>3.68708074402746E-3</v>
      </c>
      <c r="G33" s="39" t="s">
        <v>223</v>
      </c>
      <c r="H33" s="29">
        <v>217299347</v>
      </c>
      <c r="I33" s="29">
        <v>29728.67</v>
      </c>
      <c r="J33" s="30">
        <f t="shared" si="1"/>
        <v>7309.42040124903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11948034.100250626</v>
      </c>
      <c r="B34" s="27">
        <f>A34/A31-1</f>
        <v>-3.2781308889397009E-2</v>
      </c>
      <c r="C34" s="27">
        <f>A34/A22-1</f>
        <v>0.1026721738248082</v>
      </c>
      <c r="D34" s="26">
        <f>H34/19</f>
        <v>15055300.157894736</v>
      </c>
      <c r="E34" s="27">
        <f t="shared" si="5"/>
        <v>0.45495744778188163</v>
      </c>
      <c r="F34" s="33">
        <f t="shared" si="6"/>
        <v>0.29250248309115179</v>
      </c>
      <c r="G34" s="39" t="s">
        <v>220</v>
      </c>
      <c r="H34" s="29">
        <v>286050703</v>
      </c>
      <c r="I34" s="29">
        <v>33544.92</v>
      </c>
      <c r="J34" s="30">
        <f t="shared" si="1"/>
        <v>8527.3926126519309</v>
      </c>
      <c r="K34" s="32">
        <f>H34+H33+H32</f>
        <v>722615548</v>
      </c>
      <c r="L34" s="27">
        <f>K34/K31-1</f>
        <v>-4.5648816503538692E-2</v>
      </c>
      <c r="M34" s="27">
        <f>K34/K22-1</f>
        <v>7.5177760510166891E-2</v>
      </c>
      <c r="N34" s="32">
        <f>AVERAGE(J32:J34)</f>
        <v>7786.4657047402025</v>
      </c>
      <c r="O34" s="58">
        <f>N34/N31-1</f>
        <v>-3.1325379600641967E-2</v>
      </c>
      <c r="P34" s="58"/>
    </row>
    <row r="35" spans="1:16" ht="17.399999999999999" hidden="1">
      <c r="D35" s="26">
        <f>H35/23</f>
        <v>12492635.260869564</v>
      </c>
      <c r="E35" s="27">
        <f t="shared" si="5"/>
        <v>-0.17021679210303586</v>
      </c>
      <c r="F35" s="33">
        <f t="shared" si="6"/>
        <v>-5.6339203078741851E-2</v>
      </c>
      <c r="G35" s="39" t="s">
        <v>226</v>
      </c>
      <c r="H35" s="68">
        <v>287330611</v>
      </c>
      <c r="I35" s="68">
        <v>29213.66</v>
      </c>
      <c r="J35" s="30">
        <f t="shared" si="1"/>
        <v>9835.4882955439334</v>
      </c>
      <c r="P35" s="16"/>
    </row>
    <row r="36" spans="1:16" ht="17.399999999999999" hidden="1">
      <c r="D36" s="26">
        <f>H36/21</f>
        <v>11934277.380952381</v>
      </c>
      <c r="E36" s="27">
        <f t="shared" si="5"/>
        <v>-4.4694963733241888E-2</v>
      </c>
      <c r="F36" s="33">
        <f t="shared" si="6"/>
        <v>0.10728656592460162</v>
      </c>
      <c r="G36" s="39" t="s">
        <v>228</v>
      </c>
      <c r="H36" s="68">
        <v>250619825</v>
      </c>
      <c r="I36" s="68">
        <v>26089.56</v>
      </c>
      <c r="J36" s="30">
        <f t="shared" si="1"/>
        <v>9606.1345994336425</v>
      </c>
      <c r="P36" s="16"/>
    </row>
    <row r="37" spans="1:16" ht="17.399999999999999" hidden="1">
      <c r="A37" s="31">
        <f>AVERAGE(D35:D37)</f>
        <v>13575193.102829536</v>
      </c>
      <c r="B37" s="27">
        <f>A37/A34-1</f>
        <v>0.1361863373443819</v>
      </c>
      <c r="C37" s="27">
        <f>A37/A25-1</f>
        <v>2.4760301779443328E-2</v>
      </c>
      <c r="D37" s="26">
        <f>H37/18</f>
        <v>16298666.666666666</v>
      </c>
      <c r="E37" s="27">
        <f t="shared" si="5"/>
        <v>0.36570201499422472</v>
      </c>
      <c r="F37" s="33">
        <f t="shared" si="6"/>
        <v>3.6472150135438142E-2</v>
      </c>
      <c r="G37" s="39" t="s">
        <v>225</v>
      </c>
      <c r="H37" s="68">
        <v>293376000</v>
      </c>
      <c r="I37" s="68">
        <v>42411.81</v>
      </c>
      <c r="J37" s="30">
        <f t="shared" si="1"/>
        <v>6917.3185487721466</v>
      </c>
      <c r="K37" s="32">
        <f>H37+H36+H35</f>
        <v>831326436</v>
      </c>
      <c r="L37" s="27">
        <f>K37/K34-1</f>
        <v>0.15044083717944035</v>
      </c>
      <c r="M37" s="27">
        <f>K37/K25-1</f>
        <v>2.1410321840507285E-2</v>
      </c>
      <c r="N37" s="32">
        <f>AVERAGE(J35:J37)</f>
        <v>8786.3138145832399</v>
      </c>
      <c r="O37" s="16">
        <f>N37/N34-1</f>
        <v>0.12840846511843695</v>
      </c>
      <c r="P37" s="16"/>
    </row>
    <row r="38" spans="1:16" ht="17.399999999999999" hidden="1">
      <c r="A38" s="31"/>
      <c r="B38" s="27"/>
      <c r="C38" s="27"/>
      <c r="D38" s="26">
        <f>H38/20</f>
        <v>13921987.6</v>
      </c>
      <c r="E38" s="27">
        <f t="shared" si="5"/>
        <v>-0.14582045975130886</v>
      </c>
      <c r="F38" s="33">
        <f t="shared" si="6"/>
        <v>-2.396257298023452E-2</v>
      </c>
      <c r="G38" s="39" t="s">
        <v>231</v>
      </c>
      <c r="H38" s="68">
        <v>278439752</v>
      </c>
      <c r="I38" s="68">
        <v>33683.99</v>
      </c>
      <c r="J38" s="30">
        <f t="shared" si="1"/>
        <v>8266.2342555023915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13383806.095238095</v>
      </c>
      <c r="E39" s="27">
        <f t="shared" si="5"/>
        <v>-3.8656944699613449E-2</v>
      </c>
      <c r="F39" s="33">
        <f t="shared" si="6"/>
        <v>-0.1000713662253625</v>
      </c>
      <c r="G39" s="39" t="s">
        <v>234</v>
      </c>
      <c r="H39" s="68">
        <v>281059928</v>
      </c>
      <c r="I39" s="68">
        <v>35034.720000000001</v>
      </c>
      <c r="J39" s="30">
        <f t="shared" si="1"/>
        <v>8022.325510236702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13984969.977777779</v>
      </c>
      <c r="B40" s="27">
        <f>A40/A37-1</f>
        <v>3.0185712412652999E-2</v>
      </c>
      <c r="C40" s="27">
        <f>A40/A28-1</f>
        <v>-0.133801545512932</v>
      </c>
      <c r="D40" s="26">
        <f>H40/21</f>
        <v>14649116.238095239</v>
      </c>
      <c r="E40" s="27">
        <f t="shared" si="5"/>
        <v>9.4540382149389979E-2</v>
      </c>
      <c r="F40" s="33">
        <f t="shared" si="6"/>
        <v>-0.24097131697730634</v>
      </c>
      <c r="G40" s="39" t="s">
        <v>236</v>
      </c>
      <c r="H40" s="68">
        <v>307631441</v>
      </c>
      <c r="I40" s="68">
        <v>53219.97</v>
      </c>
      <c r="J40" s="30">
        <f t="shared" si="1"/>
        <v>5780.3760693589265</v>
      </c>
      <c r="K40" s="32">
        <f>H40+H39+H38</f>
        <v>867131121</v>
      </c>
      <c r="L40" s="27">
        <f>K40/K37-1</f>
        <v>4.306934490412373E-2</v>
      </c>
      <c r="M40" s="27">
        <f>K40/K28-1</f>
        <v>-0.10131992223420316</v>
      </c>
      <c r="N40" s="32">
        <f>AVERAGE(J38:J40)</f>
        <v>7356.3119450326731</v>
      </c>
      <c r="O40" s="58">
        <f>N40/N37-1</f>
        <v>-0.16275333430238925</v>
      </c>
    </row>
    <row r="41" spans="1:16" ht="17.399999999999999">
      <c r="A41" s="31"/>
      <c r="B41" s="27"/>
      <c r="C41" s="27"/>
      <c r="D41" s="26">
        <f>H41/18</f>
        <v>17799578</v>
      </c>
      <c r="E41" s="27">
        <f t="shared" si="5"/>
        <v>0.21506155802845917</v>
      </c>
      <c r="F41" s="33">
        <f t="shared" si="6"/>
        <v>0.29995730455243708</v>
      </c>
      <c r="G41" s="39" t="s">
        <v>386</v>
      </c>
      <c r="H41" s="68">
        <v>320392404</v>
      </c>
      <c r="I41" s="68">
        <v>60360.2</v>
      </c>
      <c r="J41" s="30">
        <f t="shared" si="1"/>
        <v>5308.007660677069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14833940.85</v>
      </c>
      <c r="E42" s="27">
        <f t="shared" ref="E42" si="7">D42/D41-1</f>
        <v>-0.16661277868497781</v>
      </c>
      <c r="F42" s="33">
        <f t="shared" ref="F42" si="8">D42/D30-1</f>
        <v>0.30307351066970534</v>
      </c>
      <c r="G42" s="39" t="s">
        <v>405</v>
      </c>
      <c r="H42" s="68">
        <v>296678817</v>
      </c>
      <c r="I42" s="68">
        <v>65405.98</v>
      </c>
      <c r="J42" s="30">
        <f t="shared" si="1"/>
        <v>4535.9585927769904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18066634.133333337</v>
      </c>
      <c r="B43" s="27">
        <f>A43/A40-1</f>
        <v>0.29186077353339712</v>
      </c>
      <c r="C43" s="27">
        <f>A43/A31-1</f>
        <v>0.46253233566267316</v>
      </c>
      <c r="D43" s="26">
        <f>H43/20</f>
        <v>21566383.550000001</v>
      </c>
      <c r="E43" s="27">
        <f t="shared" ref="E43" si="9">D43/D42-1</f>
        <v>0.45385395344892454</v>
      </c>
      <c r="F43" s="33">
        <f t="shared" ref="F43" si="10">D43/D31-1</f>
        <v>0.79979325611952001</v>
      </c>
      <c r="G43" s="39" t="s">
        <v>429</v>
      </c>
      <c r="H43" s="68">
        <v>431327671</v>
      </c>
      <c r="I43" s="68">
        <v>77939.17</v>
      </c>
      <c r="J43" s="30">
        <f t="shared" si="1"/>
        <v>5534.1578695282487</v>
      </c>
      <c r="K43" s="32">
        <f>H43+H42+H41</f>
        <v>1048398892</v>
      </c>
      <c r="L43" s="27">
        <f>K43/K40-1</f>
        <v>0.20904309234220175</v>
      </c>
      <c r="M43" s="27">
        <f>K43/K31-1</f>
        <v>0.38461001306406817</v>
      </c>
      <c r="N43" s="32">
        <f>AVERAGE(J41:J43)</f>
        <v>5126.0413743274357</v>
      </c>
      <c r="O43" s="58">
        <f>N43/N40-1</f>
        <v>-0.30317781347095007</v>
      </c>
    </row>
    <row r="44" spans="1:16" ht="17.399999999999999">
      <c r="A44" s="31"/>
      <c r="B44" s="27"/>
      <c r="C44" s="27"/>
      <c r="D44" s="26">
        <f>H44/22</f>
        <v>15228083.863636363</v>
      </c>
      <c r="E44" s="27">
        <f t="shared" ref="E44" si="11">D44/D43-1</f>
        <v>-0.29389719753749055</v>
      </c>
      <c r="F44" s="33">
        <f t="shared" ref="F44" si="12">D44/D32-1</f>
        <v>0.45845910119595579</v>
      </c>
      <c r="G44" s="39" t="s">
        <v>476</v>
      </c>
      <c r="H44" s="68">
        <v>335017845</v>
      </c>
      <c r="I44" s="68">
        <v>54088.09</v>
      </c>
      <c r="J44" s="30">
        <f t="shared" si="1"/>
        <v>6193.9300315466862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17008145.600000001</v>
      </c>
      <c r="E45" s="27">
        <f t="shared" ref="E45" si="13">D45/D44-1</f>
        <v>0.11689334996468626</v>
      </c>
      <c r="F45" s="33">
        <f t="shared" ref="F45" si="14">D45/D33-1</f>
        <v>0.64368214875491581</v>
      </c>
      <c r="G45" s="39" t="s">
        <v>498</v>
      </c>
      <c r="H45" s="68">
        <v>340162912</v>
      </c>
      <c r="I45" s="68">
        <v>71845.100000000006</v>
      </c>
      <c r="J45" s="30">
        <f t="shared" si="1"/>
        <v>4734.6710074869407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17842155.242264751</v>
      </c>
      <c r="B46" s="27">
        <f>A46/A43-1</f>
        <v>-1.2425053245220474E-2</v>
      </c>
      <c r="C46" s="27">
        <f>A46/A34-1</f>
        <v>0.49331304987575231</v>
      </c>
      <c r="D46" s="26">
        <f>H46/19</f>
        <v>21290236.263157893</v>
      </c>
      <c r="E46" s="27">
        <f t="shared" ref="E46" si="15">D46/D45-1</f>
        <v>0.25176705114506381</v>
      </c>
      <c r="F46" s="33">
        <f t="shared" ref="F46" si="16">D46/D34-1</f>
        <v>0.41413562266267179</v>
      </c>
      <c r="G46" s="39" t="s">
        <v>548</v>
      </c>
      <c r="H46" s="68">
        <v>404514489</v>
      </c>
      <c r="I46" s="68">
        <v>78338.41</v>
      </c>
      <c r="J46" s="30">
        <f t="shared" si="1"/>
        <v>5163.680102774616</v>
      </c>
      <c r="K46" s="32">
        <f>H46+H45+H44</f>
        <v>1079695246</v>
      </c>
      <c r="L46" s="27">
        <f>K46/K43-1</f>
        <v>2.9851571037333713E-2</v>
      </c>
      <c r="M46" s="27">
        <f>K46/K34-1</f>
        <v>0.49414892744599515</v>
      </c>
      <c r="N46" s="32">
        <f>AVERAGE(J44:J46)</f>
        <v>5364.0937139360803</v>
      </c>
      <c r="O46" s="58">
        <f>N46/N43-1</f>
        <v>4.6439800661944197E-2</v>
      </c>
    </row>
    <row r="47" spans="1:16" ht="17.399999999999999">
      <c r="A47" s="31"/>
      <c r="B47" s="27"/>
      <c r="C47" s="27"/>
      <c r="D47" s="26">
        <f>H47/19</f>
        <v>20002348.421052631</v>
      </c>
      <c r="E47" s="27">
        <f t="shared" ref="E47" si="17">D47/D46-1</f>
        <v>-6.0491946927517803E-2</v>
      </c>
      <c r="F47" s="33">
        <f t="shared" ref="F47" si="18">D47/D35-1</f>
        <v>0.60113122678812148</v>
      </c>
      <c r="G47" s="39" t="s">
        <v>598</v>
      </c>
      <c r="H47" s="68">
        <v>380044620</v>
      </c>
      <c r="I47" s="68">
        <v>90113.55</v>
      </c>
      <c r="J47" s="30">
        <f t="shared" si="1"/>
        <v>4217.397050721007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21272892.600000001</v>
      </c>
      <c r="E48" s="27">
        <f t="shared" ref="E48" si="19">D48/D47-1</f>
        <v>6.3519750391414664E-2</v>
      </c>
      <c r="F48" s="33">
        <f t="shared" ref="F48" si="20">D48/D36-1</f>
        <v>0.78250361718192107</v>
      </c>
      <c r="G48" s="39" t="s">
        <v>632</v>
      </c>
      <c r="H48" s="68">
        <v>425457852</v>
      </c>
      <c r="I48" s="68">
        <v>76326.8</v>
      </c>
      <c r="J48" s="30">
        <f t="shared" si="1"/>
        <v>5574.1607403952476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19886227.294896331</v>
      </c>
      <c r="B49" s="27">
        <f>A49/A46-1</f>
        <v>0.11456418940855029</v>
      </c>
      <c r="C49" s="27">
        <f>A49/A37-1</f>
        <v>0.46489461654518616</v>
      </c>
      <c r="D49" s="26">
        <f>H49/22</f>
        <v>18383440.863636363</v>
      </c>
      <c r="E49" s="27">
        <f t="shared" ref="E49" si="21">D49/D48-1</f>
        <v>-0.13582787215141767</v>
      </c>
      <c r="F49" s="33">
        <f t="shared" ref="F49" si="22">D49/D37-1</f>
        <v>0.12791072052742747</v>
      </c>
      <c r="G49" s="39" t="s">
        <v>672</v>
      </c>
      <c r="H49" s="68">
        <v>404435699</v>
      </c>
      <c r="I49" s="68">
        <v>78556.44</v>
      </c>
      <c r="J49" s="30">
        <f t="shared" si="1"/>
        <v>5148.3455589382611</v>
      </c>
      <c r="K49" s="32">
        <f>H49+H48+H47</f>
        <v>1209938171</v>
      </c>
      <c r="L49" s="27">
        <f>K49/K46-1</f>
        <v>0.12062934006842885</v>
      </c>
      <c r="M49" s="27">
        <f>K49/K37-1</f>
        <v>0.45543088563588041</v>
      </c>
      <c r="N49" s="32">
        <f>AVERAGE(J47:J49)</f>
        <v>4979.9677833515052</v>
      </c>
      <c r="O49" s="58">
        <f>N49/N46-1</f>
        <v>-7.1610592780399052E-2</v>
      </c>
    </row>
    <row r="50" spans="1:15" s="37" customFormat="1" ht="17.399999999999999">
      <c r="A50" s="92"/>
      <c r="B50" s="130"/>
      <c r="C50" s="130"/>
      <c r="D50" s="93">
        <f>H50/18</f>
        <v>23460317.166666668</v>
      </c>
      <c r="E50" s="130">
        <f t="shared" ref="E50" si="23">D50/D49-1</f>
        <v>0.27616572657367389</v>
      </c>
      <c r="F50" s="131">
        <f t="shared" ref="F50" si="24">D50/D38-1</f>
        <v>0.68512699771882213</v>
      </c>
      <c r="G50" s="132" t="s">
        <v>714</v>
      </c>
      <c r="H50" s="95">
        <v>422285709</v>
      </c>
      <c r="I50" s="95">
        <v>72594.34</v>
      </c>
      <c r="J50" s="133">
        <f t="shared" ref="J50" si="25">H50/I50</f>
        <v>5817.0610683973437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22381190.649999999</v>
      </c>
      <c r="E51" s="130">
        <f t="shared" ref="E51" si="26">D51/D50-1</f>
        <v>-4.5997950880218075E-2</v>
      </c>
      <c r="F51" s="131">
        <f t="shared" ref="F51" si="27">D51/D39-1</f>
        <v>0.67225903384562158</v>
      </c>
      <c r="G51" s="132" t="s">
        <v>721</v>
      </c>
      <c r="H51" s="95">
        <v>447623813</v>
      </c>
      <c r="I51" s="95">
        <v>68318.73</v>
      </c>
      <c r="J51" s="133">
        <f t="shared" ref="J51" si="28">H51/I51</f>
        <v>6551.9925941246274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23245419.711616158</v>
      </c>
      <c r="B52" s="27">
        <f>A52/A49-1</f>
        <v>0.16892054822193159</v>
      </c>
      <c r="C52" s="27">
        <f>A52/A40-1</f>
        <v>0.66217158481951</v>
      </c>
      <c r="D52" s="93">
        <f>H52/22</f>
        <v>23894751.318181816</v>
      </c>
      <c r="E52" s="130">
        <f t="shared" ref="E52:E53" si="29">D52/D51-1</f>
        <v>6.762645883550511E-2</v>
      </c>
      <c r="F52" s="131">
        <f t="shared" ref="F52:F53" si="30">D52/D40-1</f>
        <v>0.63113944416955126</v>
      </c>
      <c r="G52" s="132" t="s">
        <v>726</v>
      </c>
      <c r="H52" s="95">
        <v>525684529</v>
      </c>
      <c r="I52" s="95">
        <v>91094.12</v>
      </c>
      <c r="J52" s="133">
        <f t="shared" ref="J52" si="31">H52/I52</f>
        <v>5770.7844260419888</v>
      </c>
      <c r="K52" s="32">
        <f>H52+H51+H50</f>
        <v>1395594051</v>
      </c>
      <c r="L52" s="27">
        <f>K52/K49-1</f>
        <v>0.15344245222593278</v>
      </c>
      <c r="M52" s="27">
        <f>K52/K40-1</f>
        <v>0.60943831584612229</v>
      </c>
      <c r="N52" s="32">
        <f>AVERAGE(J50:J52)</f>
        <v>6046.6126961879863</v>
      </c>
      <c r="O52" s="58">
        <f>N52/N49-1</f>
        <v>0.21418711108982946</v>
      </c>
    </row>
    <row r="53" spans="1:15" s="37" customFormat="1" ht="17.399999999999999">
      <c r="A53" s="31"/>
      <c r="B53" s="27"/>
      <c r="C53" s="27"/>
      <c r="D53" s="93">
        <f>H53/21</f>
        <v>23460686.095238097</v>
      </c>
      <c r="E53" s="130">
        <f t="shared" si="29"/>
        <v>-1.8165714183994597E-2</v>
      </c>
      <c r="F53" s="131">
        <f t="shared" si="30"/>
        <v>0.31804732085435372</v>
      </c>
      <c r="G53" s="132" t="s">
        <v>729</v>
      </c>
      <c r="H53" s="95">
        <v>492674408</v>
      </c>
      <c r="I53" s="95">
        <v>68815.92</v>
      </c>
      <c r="J53" s="133">
        <f t="shared" ref="J53" si="32">H53/I53</f>
        <v>7159.308601846782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36153936.823529415</v>
      </c>
      <c r="E54" s="130">
        <f t="shared" ref="E54" si="33">D54/D53-1</f>
        <v>0.541043457841061</v>
      </c>
      <c r="F54" s="131">
        <f t="shared" ref="F54" si="34">D54/D42-1</f>
        <v>1.4372442353057795</v>
      </c>
      <c r="G54" s="132" t="s">
        <v>742</v>
      </c>
      <c r="H54" s="95">
        <v>614616926</v>
      </c>
      <c r="I54" s="95">
        <v>63139.67</v>
      </c>
      <c r="J54" s="133">
        <f t="shared" ref="J54" si="35">H54/I54</f>
        <v>9734.2435587642449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29318670.496732026</v>
      </c>
      <c r="B55" s="27">
        <f>A55/A52-1</f>
        <v>0.26126655747501748</v>
      </c>
      <c r="C55" s="27">
        <f>A55/A43-1</f>
        <v>0.62280756229177392</v>
      </c>
      <c r="D55" s="93">
        <f>H55/21</f>
        <v>28341388.571428571</v>
      </c>
      <c r="E55" s="130">
        <f t="shared" ref="E55" si="36">D55/D54-1</f>
        <v>-0.21609121823259769</v>
      </c>
      <c r="F55" s="131">
        <f t="shared" ref="F55" si="37">D55/D43-1</f>
        <v>0.31414655154032856</v>
      </c>
      <c r="G55" s="132" t="s">
        <v>749</v>
      </c>
      <c r="H55" s="95">
        <v>595169160</v>
      </c>
      <c r="I55" s="95">
        <v>44234.94</v>
      </c>
      <c r="J55" s="133">
        <f t="shared" ref="J55" si="38">H55/I55</f>
        <v>13454.729677490237</v>
      </c>
      <c r="K55" s="32">
        <f>H55+H54+H53</f>
        <v>1702460494</v>
      </c>
      <c r="L55" s="27">
        <f>K55/K52-1</f>
        <v>0.21988230945819653</v>
      </c>
      <c r="M55" s="27">
        <f>K55/K43-1</f>
        <v>0.62386712442271453</v>
      </c>
      <c r="N55" s="32">
        <f>AVERAGE(J53:J55)</f>
        <v>10116.093946033754</v>
      </c>
      <c r="O55" s="58">
        <f>N55/N52-1</f>
        <v>0.67301834172566122</v>
      </c>
    </row>
    <row r="56" spans="1:15" s="124" customFormat="1" ht="17.399999999999999">
      <c r="A56" s="94"/>
      <c r="B56" s="45"/>
      <c r="C56" s="45"/>
      <c r="D56" s="98">
        <f>H56/22</f>
        <v>25128410.5</v>
      </c>
      <c r="E56" s="118">
        <f t="shared" ref="E56" si="39">D56/D55-1</f>
        <v>-0.1133669955277925</v>
      </c>
      <c r="F56" s="158">
        <f t="shared" ref="F56" si="40">D56/D44-1</f>
        <v>0.65013607260234152</v>
      </c>
      <c r="G56" s="122" t="s">
        <v>752</v>
      </c>
      <c r="H56" s="96">
        <v>552825031</v>
      </c>
      <c r="I56" s="96">
        <v>47811.8</v>
      </c>
      <c r="J56" s="125">
        <f t="shared" ref="J56" si="41">H56/I56</f>
        <v>11562.522870923076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29275641.5</v>
      </c>
      <c r="E57" s="118">
        <f t="shared" ref="E57" si="42">D57/D56-1</f>
        <v>0.1650415174489448</v>
      </c>
      <c r="F57" s="158">
        <f t="shared" ref="F57" si="43">D57/D45-1</f>
        <v>0.72127180637494059</v>
      </c>
      <c r="G57" s="122" t="s">
        <v>756</v>
      </c>
      <c r="H57" s="96">
        <v>526961547</v>
      </c>
      <c r="I57" s="96">
        <v>51129.61</v>
      </c>
      <c r="J57" s="125">
        <f t="shared" ref="J57" si="44">H57/I57</f>
        <v>10306.386983980516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27202026</v>
      </c>
      <c r="B58" s="27">
        <f>A58/A55-1</f>
        <v>-7.2194422900859534E-2</v>
      </c>
      <c r="C58" s="27">
        <f>A58/A46-1</f>
        <v>0.52459305676051149</v>
      </c>
      <c r="K58" s="32">
        <f>H58+H57+H56</f>
        <v>1079786578</v>
      </c>
      <c r="L58" s="27">
        <f>K58/K55-1</f>
        <v>-0.36574940692867552</v>
      </c>
      <c r="M58" s="27">
        <f>K58/K46-1</f>
        <v>8.4590536392870064E-5</v>
      </c>
      <c r="N58" s="32">
        <f>AVERAGE(J56:J58)</f>
        <v>10934.454927451796</v>
      </c>
      <c r="O58" s="58">
        <f>N58/N55-1</f>
        <v>8.0896933716090969E-2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59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6.09765625" style="18" bestFit="1" customWidth="1"/>
    <col min="13" max="13" width="6.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34" t="s">
        <v>119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121001.15</v>
      </c>
      <c r="E5" s="27"/>
      <c r="F5" s="26"/>
      <c r="G5" s="28" t="s">
        <v>7</v>
      </c>
      <c r="H5" s="29">
        <v>2420023</v>
      </c>
      <c r="I5" s="29">
        <v>152.18</v>
      </c>
      <c r="J5" s="30">
        <f>H5/I5</f>
        <v>15902.372190826653</v>
      </c>
    </row>
    <row r="6" spans="1:16" ht="15" hidden="1" customHeight="1">
      <c r="D6" s="26">
        <f>H6/18</f>
        <v>262759.5</v>
      </c>
      <c r="E6" s="27">
        <f t="shared" ref="E6:E22" si="0">D6/D5-1</f>
        <v>1.1715454770471192</v>
      </c>
      <c r="F6" s="26"/>
      <c r="G6" s="28" t="s">
        <v>3</v>
      </c>
      <c r="H6" s="29">
        <v>4729671</v>
      </c>
      <c r="I6" s="29">
        <v>353.22</v>
      </c>
      <c r="J6" s="30">
        <f t="shared" ref="J6:J49" si="1">H6/I6</f>
        <v>13390.156276541531</v>
      </c>
    </row>
    <row r="7" spans="1:16" ht="15" hidden="1" customHeight="1">
      <c r="A7" s="31">
        <f>AVERAGE(D5:D7)</f>
        <v>306665.47424242424</v>
      </c>
      <c r="B7" s="31"/>
      <c r="C7" s="31"/>
      <c r="D7" s="26">
        <f>H7/22</f>
        <v>536235.77272727271</v>
      </c>
      <c r="E7" s="27">
        <f t="shared" si="0"/>
        <v>1.0407854815040851</v>
      </c>
      <c r="F7" s="26"/>
      <c r="G7" s="28" t="s">
        <v>6</v>
      </c>
      <c r="H7" s="29">
        <v>11797187</v>
      </c>
      <c r="I7" s="29">
        <v>634.21</v>
      </c>
      <c r="J7" s="30">
        <f t="shared" si="1"/>
        <v>18601.389129783511</v>
      </c>
      <c r="K7" s="32">
        <f>H7+H6+H5</f>
        <v>18946881</v>
      </c>
      <c r="L7" s="32"/>
      <c r="M7" s="32"/>
      <c r="N7" s="32">
        <f>AVERAGE(J5:J7)</f>
        <v>15964.639199050565</v>
      </c>
      <c r="O7" s="35"/>
    </row>
    <row r="8" spans="1:16" ht="15" hidden="1" customHeight="1">
      <c r="D8" s="26">
        <f>H8/21</f>
        <v>1650911.0476190476</v>
      </c>
      <c r="E8" s="27">
        <f t="shared" si="0"/>
        <v>2.0787036814470303</v>
      </c>
      <c r="F8" s="26"/>
      <c r="G8" s="28" t="s">
        <v>2</v>
      </c>
      <c r="H8" s="29">
        <v>34669132</v>
      </c>
      <c r="I8" s="29">
        <v>2436.7199999999998</v>
      </c>
      <c r="J8" s="30">
        <f t="shared" si="1"/>
        <v>14227.786532716111</v>
      </c>
    </row>
    <row r="9" spans="1:16" ht="15" hidden="1" customHeight="1">
      <c r="D9" s="26">
        <f>H9/21</f>
        <v>3120312.4285714286</v>
      </c>
      <c r="E9" s="27">
        <f t="shared" si="0"/>
        <v>0.89005484763795084</v>
      </c>
      <c r="F9" s="26"/>
      <c r="G9" s="28" t="s">
        <v>5</v>
      </c>
      <c r="H9" s="29">
        <v>65526561</v>
      </c>
      <c r="I9" s="29">
        <v>4115.46</v>
      </c>
      <c r="J9" s="30">
        <f t="shared" si="1"/>
        <v>15922.050268985728</v>
      </c>
    </row>
    <row r="10" spans="1:16" ht="15" hidden="1" customHeight="1">
      <c r="A10" s="31">
        <f>AVERAGE(D8:D10)</f>
        <v>2790519.7619047617</v>
      </c>
      <c r="B10" s="27">
        <f>A10/A7-1</f>
        <v>8.0995563449011172</v>
      </c>
      <c r="C10" s="27"/>
      <c r="D10" s="26">
        <f>H10/21</f>
        <v>3600335.8095238097</v>
      </c>
      <c r="E10" s="27">
        <f t="shared" si="0"/>
        <v>0.1538382427852425</v>
      </c>
      <c r="F10" s="26"/>
      <c r="G10" s="28" t="s">
        <v>0</v>
      </c>
      <c r="H10" s="29">
        <v>75607052</v>
      </c>
      <c r="I10" s="29">
        <v>4311.21</v>
      </c>
      <c r="J10" s="30">
        <f t="shared" si="1"/>
        <v>17537.315973937712</v>
      </c>
      <c r="K10" s="32">
        <f>H10+H9+H8</f>
        <v>175802745</v>
      </c>
      <c r="L10" s="27">
        <f>K10/K7-1</f>
        <v>8.2787169033256713</v>
      </c>
      <c r="M10" s="32"/>
      <c r="N10" s="32">
        <f>AVERAGE(J8:J10)</f>
        <v>15895.717591879851</v>
      </c>
      <c r="O10" s="58">
        <f>N10/N7-1</f>
        <v>-4.3171415471019436E-3</v>
      </c>
    </row>
    <row r="11" spans="1:16" ht="15" hidden="1" customHeight="1">
      <c r="D11" s="26">
        <f>H11/21</f>
        <v>3578495.0952380951</v>
      </c>
      <c r="E11" s="27">
        <f t="shared" si="0"/>
        <v>-6.0662992124068671E-3</v>
      </c>
      <c r="F11" s="26"/>
      <c r="G11" s="28" t="s">
        <v>10</v>
      </c>
      <c r="H11" s="29">
        <v>75148397</v>
      </c>
      <c r="I11" s="29">
        <v>3617.38</v>
      </c>
      <c r="J11" s="30">
        <f t="shared" si="1"/>
        <v>20774.26120562396</v>
      </c>
    </row>
    <row r="12" spans="1:16" ht="15" hidden="1" customHeight="1">
      <c r="D12" s="26">
        <f>H12/22</f>
        <v>4282010.7727272725</v>
      </c>
      <c r="E12" s="27">
        <f t="shared" si="0"/>
        <v>0.19659540079441373</v>
      </c>
      <c r="F12" s="26"/>
      <c r="G12" s="28" t="s">
        <v>4</v>
      </c>
      <c r="H12" s="29">
        <v>94204237</v>
      </c>
      <c r="I12" s="29">
        <v>4760.2</v>
      </c>
      <c r="J12" s="30">
        <f t="shared" si="1"/>
        <v>19789.974580899961</v>
      </c>
    </row>
    <row r="13" spans="1:16" ht="15" hidden="1" customHeight="1">
      <c r="A13" s="31">
        <f>AVERAGE(D11:D13)</f>
        <v>4294839.7893217886</v>
      </c>
      <c r="B13" s="27">
        <f>A13/A10-1</f>
        <v>0.5390823773956015</v>
      </c>
      <c r="C13" s="27"/>
      <c r="D13" s="26">
        <f>H13/20</f>
        <v>5024013.5</v>
      </c>
      <c r="E13" s="27">
        <f t="shared" si="0"/>
        <v>0.17328371334295722</v>
      </c>
      <c r="F13" s="26"/>
      <c r="G13" s="28" t="s">
        <v>8</v>
      </c>
      <c r="H13" s="29">
        <v>100480270</v>
      </c>
      <c r="I13" s="29">
        <v>5491.13</v>
      </c>
      <c r="J13" s="30">
        <f t="shared" si="1"/>
        <v>18298.650733091366</v>
      </c>
      <c r="K13" s="32">
        <f>H13+H12+H11</f>
        <v>269832904</v>
      </c>
      <c r="L13" s="27">
        <f>K13/K10-1</f>
        <v>0.53486172243783803</v>
      </c>
      <c r="M13" s="32"/>
      <c r="N13" s="32">
        <f>AVERAGE(J11:J13)</f>
        <v>19620.962173205095</v>
      </c>
      <c r="O13" s="58">
        <f>N13/N10-1</f>
        <v>0.23435523182849205</v>
      </c>
    </row>
    <row r="14" spans="1:16" ht="15" hidden="1" customHeight="1">
      <c r="D14" s="26">
        <f>H14/20</f>
        <v>1660209.7</v>
      </c>
      <c r="E14" s="27">
        <f t="shared" si="0"/>
        <v>-0.66954513557736262</v>
      </c>
      <c r="F14" s="26"/>
      <c r="G14" s="28" t="s">
        <v>11</v>
      </c>
      <c r="H14" s="29">
        <v>33204194</v>
      </c>
      <c r="I14" s="29">
        <v>2053.27</v>
      </c>
      <c r="J14" s="30">
        <f t="shared" si="1"/>
        <v>16171.372493632109</v>
      </c>
    </row>
    <row r="15" spans="1:16" ht="15" hidden="1" customHeight="1">
      <c r="A15" s="31"/>
      <c r="B15" s="31"/>
      <c r="C15" s="31"/>
      <c r="D15" s="26">
        <f>H15/22</f>
        <v>4581549.6818181816</v>
      </c>
      <c r="E15" s="27">
        <f t="shared" si="0"/>
        <v>1.7596210778784038</v>
      </c>
      <c r="F15" s="26"/>
      <c r="G15" s="28" t="s">
        <v>9</v>
      </c>
      <c r="H15" s="29">
        <v>100794093</v>
      </c>
      <c r="I15" s="29">
        <v>3088.74</v>
      </c>
      <c r="J15" s="30">
        <f t="shared" si="1"/>
        <v>32632.754132753165</v>
      </c>
    </row>
    <row r="16" spans="1:16" ht="15" hidden="1" customHeight="1">
      <c r="A16" s="31">
        <f>AVERAGE(D14:D16)</f>
        <v>3534485.9606060609</v>
      </c>
      <c r="B16" s="27">
        <f>A16/A13-1</f>
        <v>-0.1770389271809828</v>
      </c>
      <c r="C16" s="27"/>
      <c r="D16" s="26">
        <f>H16/22</f>
        <v>4361698.5</v>
      </c>
      <c r="E16" s="27">
        <f t="shared" si="0"/>
        <v>-4.7986204905876795E-2</v>
      </c>
      <c r="F16" s="26"/>
      <c r="G16" s="28" t="s">
        <v>13</v>
      </c>
      <c r="H16" s="29">
        <v>95957367</v>
      </c>
      <c r="I16" s="29">
        <v>2673.74</v>
      </c>
      <c r="J16" s="30">
        <f t="shared" si="1"/>
        <v>35888.817536484479</v>
      </c>
      <c r="K16" s="32">
        <f>H16+H15+H14</f>
        <v>229955654</v>
      </c>
      <c r="L16" s="27">
        <f>K16/K13-1</f>
        <v>-0.14778497881044184</v>
      </c>
      <c r="M16" s="32"/>
      <c r="N16" s="32">
        <f>AVERAGE(J14:J16)</f>
        <v>28230.981387623251</v>
      </c>
      <c r="O16" s="58">
        <f>N16/N13-1</f>
        <v>0.43881738002513582</v>
      </c>
    </row>
    <row r="17" spans="1:15" ht="15" hidden="1" customHeight="1">
      <c r="D17" s="26">
        <f>H17/20</f>
        <v>7476701.0499999998</v>
      </c>
      <c r="E17" s="27">
        <f t="shared" si="0"/>
        <v>0.71417191032346694</v>
      </c>
      <c r="F17" s="33">
        <f t="shared" ref="F17:F22" si="2">D17/D5-1</f>
        <v>60.7903305051233</v>
      </c>
      <c r="G17" s="39" t="s">
        <v>162</v>
      </c>
      <c r="H17" s="29">
        <v>149534021</v>
      </c>
      <c r="I17" s="29">
        <v>2899.59</v>
      </c>
      <c r="J17" s="30">
        <f t="shared" si="1"/>
        <v>51570.746553823126</v>
      </c>
    </row>
    <row r="18" spans="1:15" hidden="1">
      <c r="D18" s="26">
        <f>H18/20</f>
        <v>5641711.4500000002</v>
      </c>
      <c r="E18" s="27">
        <f t="shared" si="0"/>
        <v>-0.24542770771876721</v>
      </c>
      <c r="F18" s="33">
        <f t="shared" si="2"/>
        <v>20.471008469722314</v>
      </c>
      <c r="G18" s="39" t="s">
        <v>163</v>
      </c>
      <c r="H18" s="29">
        <v>112834229</v>
      </c>
      <c r="I18" s="29">
        <v>2858.04</v>
      </c>
      <c r="J18" s="30">
        <f t="shared" si="1"/>
        <v>39479.583560761923</v>
      </c>
    </row>
    <row r="19" spans="1:15" ht="17.399999999999999" hidden="1">
      <c r="A19" s="31">
        <f>AVERAGE(D17:D19)</f>
        <v>5927039.8787878789</v>
      </c>
      <c r="B19" s="27">
        <f>A19/A16-1</f>
        <v>0.67691708068676704</v>
      </c>
      <c r="C19" s="27">
        <f>A19/A7-1</f>
        <v>18.327379103988907</v>
      </c>
      <c r="D19" s="26">
        <f>H19/22</f>
        <v>4662707.1363636367</v>
      </c>
      <c r="E19" s="27">
        <f t="shared" si="0"/>
        <v>-0.17352966778128354</v>
      </c>
      <c r="F19" s="33">
        <f t="shared" si="2"/>
        <v>7.6952556571325026</v>
      </c>
      <c r="G19" s="39" t="s">
        <v>158</v>
      </c>
      <c r="H19" s="29">
        <v>102579557</v>
      </c>
      <c r="I19" s="29">
        <v>4415.7</v>
      </c>
      <c r="J19" s="30">
        <f t="shared" si="1"/>
        <v>23230.644518422901</v>
      </c>
      <c r="K19" s="32">
        <f>H19+H18+H17</f>
        <v>364947807</v>
      </c>
      <c r="L19" s="27">
        <f>K19/K16-1</f>
        <v>0.58703558991421878</v>
      </c>
      <c r="M19" s="27">
        <f>K19/K7-1</f>
        <v>18.261629763759007</v>
      </c>
      <c r="N19" s="32">
        <f>AVERAGE(J17:J19)</f>
        <v>38093.65821100265</v>
      </c>
      <c r="O19" s="58">
        <f>N19/N16-1</f>
        <v>0.34935649908732169</v>
      </c>
    </row>
    <row r="20" spans="1:15" hidden="1">
      <c r="D20" s="26">
        <f>H20/20</f>
        <v>9672485.4499999993</v>
      </c>
      <c r="E20" s="27">
        <f t="shared" si="0"/>
        <v>1.0744355515202701</v>
      </c>
      <c r="F20" s="33">
        <f t="shared" si="2"/>
        <v>4.8588774143523406</v>
      </c>
      <c r="G20" s="39" t="s">
        <v>154</v>
      </c>
      <c r="H20" s="29">
        <v>193449709</v>
      </c>
      <c r="I20" s="29">
        <v>5635.37</v>
      </c>
      <c r="J20" s="30">
        <f t="shared" si="1"/>
        <v>34327.774218906656</v>
      </c>
    </row>
    <row r="21" spans="1:15" hidden="1">
      <c r="D21" s="26">
        <f>H21/21</f>
        <v>7668024.1428571427</v>
      </c>
      <c r="E21" s="27">
        <f t="shared" si="0"/>
        <v>-0.20723332358622015</v>
      </c>
      <c r="F21" s="33">
        <f t="shared" si="2"/>
        <v>1.4574539628289052</v>
      </c>
      <c r="G21" s="39" t="s">
        <v>155</v>
      </c>
      <c r="H21" s="29">
        <v>161028507</v>
      </c>
      <c r="I21" s="29">
        <v>5040.24</v>
      </c>
      <c r="J21" s="30">
        <f t="shared" si="1"/>
        <v>31948.579234322176</v>
      </c>
    </row>
    <row r="22" spans="1:15" ht="17.399999999999999" hidden="1">
      <c r="A22" s="31">
        <f>AVERAGE(D20:D22)</f>
        <v>7634983.9277777774</v>
      </c>
      <c r="B22" s="27">
        <f>A22/A19-1</f>
        <v>0.28816138981996953</v>
      </c>
      <c r="C22" s="27">
        <f>A22/A10-1</f>
        <v>1.7360436689995939</v>
      </c>
      <c r="D22" s="26">
        <f>H22/21</f>
        <v>5564442.1904761903</v>
      </c>
      <c r="E22" s="27">
        <f t="shared" si="0"/>
        <v>-0.27433168091162896</v>
      </c>
      <c r="F22" s="33">
        <f t="shared" si="2"/>
        <v>0.54553421815732195</v>
      </c>
      <c r="G22" s="39" t="s">
        <v>156</v>
      </c>
      <c r="H22" s="29">
        <v>116853286</v>
      </c>
      <c r="I22" s="29">
        <v>4546.3100000000004</v>
      </c>
      <c r="J22" s="30">
        <f t="shared" si="1"/>
        <v>25702.885636923129</v>
      </c>
      <c r="K22" s="32">
        <f>H22+H21+H20</f>
        <v>471331502</v>
      </c>
      <c r="L22" s="27">
        <f>K22/K19-1</f>
        <v>0.29150386153711016</v>
      </c>
      <c r="M22" s="27">
        <f>K22/K10-1</f>
        <v>1.6810247018611681</v>
      </c>
      <c r="N22" s="32">
        <f>AVERAGE(J20:J22)</f>
        <v>30659.746363383991</v>
      </c>
      <c r="O22" s="58">
        <f>N22/N19-1</f>
        <v>-0.19514827918184852</v>
      </c>
    </row>
    <row r="23" spans="1:15" hidden="1">
      <c r="A23" s="31"/>
      <c r="B23" s="27"/>
      <c r="C23" s="27"/>
      <c r="D23" s="26">
        <f>H23/21</f>
        <v>2488017.3333333335</v>
      </c>
      <c r="E23" s="27">
        <f t="shared" ref="E23:E28" si="3">D23/D22-1</f>
        <v>-0.55287210322865876</v>
      </c>
      <c r="F23" s="33">
        <f t="shared" ref="F23:F28" si="4">D23/D11-1</f>
        <v>-0.30473082479723412</v>
      </c>
      <c r="G23" s="39" t="s">
        <v>168</v>
      </c>
      <c r="H23" s="29">
        <v>52248364</v>
      </c>
      <c r="I23" s="29">
        <v>2446.15</v>
      </c>
      <c r="J23" s="30">
        <f t="shared" si="1"/>
        <v>21359.427672056088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3553289</v>
      </c>
      <c r="E24" s="27">
        <f t="shared" si="3"/>
        <v>0.42816087026188976</v>
      </c>
      <c r="F24" s="33">
        <f t="shared" si="4"/>
        <v>-0.17018214371822782</v>
      </c>
      <c r="G24" s="39" t="s">
        <v>176</v>
      </c>
      <c r="H24" s="29">
        <v>78172358</v>
      </c>
      <c r="I24" s="29">
        <v>4141.8999999999996</v>
      </c>
      <c r="J24" s="30">
        <f t="shared" si="1"/>
        <v>18873.55030300104</v>
      </c>
      <c r="K24" s="32"/>
      <c r="L24" s="27"/>
      <c r="M24" s="27"/>
      <c r="N24" s="27"/>
    </row>
    <row r="25" spans="1:15" ht="17.399999999999999" hidden="1">
      <c r="A25" s="31">
        <f>AVERAGE(D23:D25)</f>
        <v>3822637.2690058481</v>
      </c>
      <c r="B25" s="27">
        <f>A25/A22-1</f>
        <v>-0.4993260882844508</v>
      </c>
      <c r="C25" s="27">
        <f>A25/A13-1</f>
        <v>-0.10994648077210523</v>
      </c>
      <c r="D25" s="26">
        <f>H25/19</f>
        <v>5426605.4736842103</v>
      </c>
      <c r="E25" s="27">
        <f t="shared" si="3"/>
        <v>0.52720633578755072</v>
      </c>
      <c r="F25" s="33">
        <f t="shared" si="4"/>
        <v>8.0133537396786414E-2</v>
      </c>
      <c r="G25" s="39" t="s">
        <v>190</v>
      </c>
      <c r="H25" s="29">
        <v>103105504</v>
      </c>
      <c r="I25" s="29">
        <v>5120.6400000000003</v>
      </c>
      <c r="J25" s="30">
        <f t="shared" si="1"/>
        <v>20135.276840394949</v>
      </c>
      <c r="K25" s="32">
        <f>H25+H24+H23</f>
        <v>233526226</v>
      </c>
      <c r="L25" s="27">
        <f>K25/K22-1</f>
        <v>-0.50453932103184562</v>
      </c>
      <c r="M25" s="27">
        <f>K25/K13-1</f>
        <v>-0.13455244879994321</v>
      </c>
      <c r="N25" s="32">
        <f>AVERAGE(J23:J25)</f>
        <v>20122.751605150694</v>
      </c>
      <c r="O25" s="58">
        <f>N25/N22-1</f>
        <v>-0.34367520961677989</v>
      </c>
    </row>
    <row r="26" spans="1:15" ht="17.399999999999999" hidden="1">
      <c r="A26" s="31"/>
      <c r="B26" s="27"/>
      <c r="C26" s="27"/>
      <c r="D26" s="26">
        <f>H26/19</f>
        <v>4459653.7894736845</v>
      </c>
      <c r="E26" s="27">
        <f t="shared" si="3"/>
        <v>-0.17818720909409447</v>
      </c>
      <c r="F26" s="33">
        <f t="shared" si="4"/>
        <v>1.6861990924843315</v>
      </c>
      <c r="G26" s="39" t="s">
        <v>202</v>
      </c>
      <c r="H26" s="29">
        <v>84733422</v>
      </c>
      <c r="I26" s="29">
        <v>4348.07</v>
      </c>
      <c r="J26" s="30">
        <f t="shared" si="1"/>
        <v>19487.593805987486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4228193.1363636367</v>
      </c>
      <c r="E27" s="27">
        <f t="shared" si="3"/>
        <v>-5.1901036276935764E-2</v>
      </c>
      <c r="F27" s="33">
        <f t="shared" si="4"/>
        <v>-7.712598792867742E-2</v>
      </c>
      <c r="G27" s="39" t="s">
        <v>203</v>
      </c>
      <c r="H27" s="29">
        <v>93020249</v>
      </c>
      <c r="I27" s="29">
        <v>4741.45</v>
      </c>
      <c r="J27" s="30">
        <f t="shared" si="1"/>
        <v>19618.52365837455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4361867.1682615625</v>
      </c>
      <c r="B28" s="27">
        <f>A28/A25-1</f>
        <v>0.1410622722767394</v>
      </c>
      <c r="C28" s="27">
        <f>A28/A16-1</f>
        <v>0.23408812961125181</v>
      </c>
      <c r="D28" s="26">
        <f>H28/19</f>
        <v>4397754.5789473681</v>
      </c>
      <c r="E28" s="27">
        <f t="shared" si="3"/>
        <v>4.0102577416687879E-2</v>
      </c>
      <c r="F28" s="33">
        <f t="shared" si="4"/>
        <v>8.2665225364311201E-3</v>
      </c>
      <c r="G28" s="39" t="s">
        <v>208</v>
      </c>
      <c r="H28" s="29">
        <v>83557337</v>
      </c>
      <c r="I28" s="29">
        <v>4075.47</v>
      </c>
      <c r="J28" s="30">
        <f t="shared" si="1"/>
        <v>20502.503269561548</v>
      </c>
      <c r="K28" s="32">
        <f>H28+H27+H26</f>
        <v>261311008</v>
      </c>
      <c r="L28" s="27">
        <f>K28/K25-1</f>
        <v>0.11897927901254235</v>
      </c>
      <c r="M28" s="27">
        <f>K28/K16-1</f>
        <v>0.13635391630770677</v>
      </c>
      <c r="N28" s="32">
        <f>AVERAGE(J26:J28)</f>
        <v>19869.540244641194</v>
      </c>
      <c r="O28" s="58">
        <f>N28/N25-1</f>
        <v>-1.2583336786043064E-2</v>
      </c>
    </row>
    <row r="29" spans="1:15" hidden="1">
      <c r="D29" s="26">
        <f>H29/22</f>
        <v>2393557.2727272729</v>
      </c>
      <c r="E29" s="27">
        <f t="shared" ref="E29:E41" si="5">D29/D28-1</f>
        <v>-0.45573195826216684</v>
      </c>
      <c r="F29" s="33">
        <f t="shared" ref="F29:F41" si="6">D29/D17-1</f>
        <v>-0.67986452090026084</v>
      </c>
      <c r="G29" s="39" t="s">
        <v>215</v>
      </c>
      <c r="H29" s="29">
        <v>52658260</v>
      </c>
      <c r="I29" s="29">
        <v>2433.58</v>
      </c>
      <c r="J29" s="30">
        <f t="shared" si="1"/>
        <v>21638.187361829074</v>
      </c>
    </row>
    <row r="30" spans="1:15" hidden="1">
      <c r="D30" s="26">
        <f>H30/19</f>
        <v>4308816.8947368423</v>
      </c>
      <c r="E30" s="27">
        <f t="shared" si="5"/>
        <v>0.80017288235901685</v>
      </c>
      <c r="F30" s="33">
        <f t="shared" si="6"/>
        <v>-0.23625712996419868</v>
      </c>
      <c r="G30" s="39" t="s">
        <v>210</v>
      </c>
      <c r="H30" s="29">
        <v>81867521</v>
      </c>
      <c r="I30" s="29">
        <v>4061.13</v>
      </c>
      <c r="J30" s="30">
        <f t="shared" si="1"/>
        <v>20158.80333798721</v>
      </c>
    </row>
    <row r="31" spans="1:15" ht="17.399999999999999" hidden="1">
      <c r="A31" s="31">
        <f>AVERAGE(D29:D31)</f>
        <v>3568035.7724880385</v>
      </c>
      <c r="B31" s="27">
        <f>A31/A28-1</f>
        <v>-0.18199348241269531</v>
      </c>
      <c r="C31" s="27">
        <f>A31/A19-1</f>
        <v>-0.39800712573951391</v>
      </c>
      <c r="D31" s="26">
        <f>H31/20</f>
        <v>4001733.15</v>
      </c>
      <c r="E31" s="27">
        <f t="shared" si="5"/>
        <v>-7.1268692134943246E-2</v>
      </c>
      <c r="F31" s="33">
        <f t="shared" si="6"/>
        <v>-0.14175755993955019</v>
      </c>
      <c r="G31" s="39" t="s">
        <v>211</v>
      </c>
      <c r="H31" s="29">
        <v>80034663</v>
      </c>
      <c r="I31" s="29">
        <v>4448.71</v>
      </c>
      <c r="J31" s="30">
        <f t="shared" si="1"/>
        <v>17990.532761182454</v>
      </c>
      <c r="K31" s="32">
        <f>H31+H30+H29</f>
        <v>214560444</v>
      </c>
      <c r="L31" s="27">
        <f>K31/K28-1</f>
        <v>-0.17890774811905363</v>
      </c>
      <c r="M31" s="27">
        <f>K31/K19-1</f>
        <v>-0.4120790976557368</v>
      </c>
      <c r="N31" s="32">
        <f>AVERAGE(J29:J31)</f>
        <v>19929.174486999578</v>
      </c>
      <c r="O31" s="58">
        <f>N31/N28-1</f>
        <v>3.0012894925672828E-3</v>
      </c>
    </row>
    <row r="32" spans="1:15" ht="17.399999999999999" hidden="1">
      <c r="D32" s="26">
        <f>H32/21</f>
        <v>2479526.2857142859</v>
      </c>
      <c r="E32" s="27">
        <f t="shared" si="5"/>
        <v>-0.38038689918284885</v>
      </c>
      <c r="F32" s="33">
        <f t="shared" si="6"/>
        <v>-0.74365158794689257</v>
      </c>
      <c r="G32" s="39" t="s">
        <v>222</v>
      </c>
      <c r="H32" s="29">
        <v>52070052</v>
      </c>
      <c r="I32" s="29">
        <v>2770.64</v>
      </c>
      <c r="J32" s="30">
        <f t="shared" si="1"/>
        <v>18793.510524644127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1380613</v>
      </c>
      <c r="E33" s="27">
        <f t="shared" si="5"/>
        <v>-0.44319485219642185</v>
      </c>
      <c r="F33" s="33">
        <f t="shared" si="6"/>
        <v>-0.81995192317096999</v>
      </c>
      <c r="G33" s="39" t="s">
        <v>223</v>
      </c>
      <c r="H33" s="29">
        <v>28992873</v>
      </c>
      <c r="I33" s="29">
        <v>1607.72</v>
      </c>
      <c r="J33" s="30">
        <f t="shared" si="1"/>
        <v>18033.533824297763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1494853.8145363408</v>
      </c>
      <c r="B34" s="27">
        <f>A34/A31-1</f>
        <v>-0.58104292954048509</v>
      </c>
      <c r="C34" s="27">
        <f>A34/A22-1</f>
        <v>-0.80420995922496596</v>
      </c>
      <c r="D34" s="26">
        <f>H34/19</f>
        <v>624422.15789473685</v>
      </c>
      <c r="E34" s="27">
        <f t="shared" si="5"/>
        <v>-0.54772107904623746</v>
      </c>
      <c r="F34" s="33">
        <f t="shared" si="6"/>
        <v>-0.88778351243122533</v>
      </c>
      <c r="G34" s="39" t="s">
        <v>220</v>
      </c>
      <c r="H34" s="29">
        <v>11864021</v>
      </c>
      <c r="I34" s="29">
        <v>775.93</v>
      </c>
      <c r="J34" s="30">
        <f t="shared" si="1"/>
        <v>15290.066114211335</v>
      </c>
      <c r="K34" s="32">
        <f>H34+H33+H32</f>
        <v>92926946</v>
      </c>
      <c r="L34" s="27">
        <f>K34/K31-1</f>
        <v>-0.56689618893592519</v>
      </c>
      <c r="M34" s="27">
        <f>K34/K22-1</f>
        <v>-0.80284163989531088</v>
      </c>
      <c r="N34" s="32">
        <f>AVERAGE(J32:J34)</f>
        <v>17372.370154384407</v>
      </c>
      <c r="O34" s="58">
        <f>N34/N31-1</f>
        <v>-0.1282945429718152</v>
      </c>
      <c r="P34" s="58"/>
    </row>
    <row r="35" spans="1:16" ht="17.399999999999999" hidden="1">
      <c r="D35" s="26">
        <f>H35/23</f>
        <v>519951.34782608697</v>
      </c>
      <c r="E35" s="27">
        <f t="shared" si="5"/>
        <v>-0.16730798026270755</v>
      </c>
      <c r="F35" s="33">
        <f t="shared" si="6"/>
        <v>-0.79101779522995541</v>
      </c>
      <c r="G35" s="39" t="s">
        <v>226</v>
      </c>
      <c r="H35" s="68">
        <v>11958881</v>
      </c>
      <c r="I35" s="68">
        <v>828.99</v>
      </c>
      <c r="J35" s="30">
        <f t="shared" si="1"/>
        <v>14425.844702589899</v>
      </c>
      <c r="P35" s="16"/>
    </row>
    <row r="36" spans="1:16" ht="17.399999999999999" hidden="1">
      <c r="D36" s="26">
        <f>H36/21</f>
        <v>663024.57142857148</v>
      </c>
      <c r="E36" s="27">
        <f t="shared" si="5"/>
        <v>0.27516655971885196</v>
      </c>
      <c r="F36" s="33">
        <f t="shared" si="6"/>
        <v>-0.81340539105359244</v>
      </c>
      <c r="G36" s="39" t="s">
        <v>228</v>
      </c>
      <c r="H36" s="68">
        <v>13923516</v>
      </c>
      <c r="I36" s="68">
        <v>1189.3800000000001</v>
      </c>
      <c r="J36" s="30">
        <f t="shared" si="1"/>
        <v>11706.532815416434</v>
      </c>
      <c r="P36" s="16"/>
    </row>
    <row r="37" spans="1:16" ht="17.399999999999999" hidden="1">
      <c r="A37" s="31">
        <f>AVERAGE(D35:D37)</f>
        <v>397019.08419599727</v>
      </c>
      <c r="B37" s="27">
        <f>A37/A34-1</f>
        <v>-0.73440942496498174</v>
      </c>
      <c r="C37" s="27">
        <f>A37/A25-1</f>
        <v>-0.89614000590245646</v>
      </c>
      <c r="D37" s="26">
        <f>H37/18</f>
        <v>8081.333333333333</v>
      </c>
      <c r="E37" s="27">
        <f t="shared" si="5"/>
        <v>-0.98781141200254308</v>
      </c>
      <c r="F37" s="33">
        <f t="shared" si="6"/>
        <v>-0.99851079401800569</v>
      </c>
      <c r="G37" s="39" t="s">
        <v>225</v>
      </c>
      <c r="H37" s="68">
        <v>145464</v>
      </c>
      <c r="I37" s="68">
        <v>24.36</v>
      </c>
      <c r="J37" s="30">
        <f t="shared" si="1"/>
        <v>5971.4285714285716</v>
      </c>
      <c r="K37" s="32">
        <f>H37+H36+H35</f>
        <v>26027861</v>
      </c>
      <c r="L37" s="27">
        <f>K37/K34-1</f>
        <v>-0.71991050905729748</v>
      </c>
      <c r="M37" s="27">
        <f>K37/K25-1</f>
        <v>-0.88854416291556049</v>
      </c>
      <c r="N37" s="32">
        <f>AVERAGE(J35:J37)</f>
        <v>10701.268696478301</v>
      </c>
      <c r="O37" s="16">
        <f>N37/N34-1</f>
        <v>-0.38400640779706541</v>
      </c>
      <c r="P37" s="16"/>
    </row>
    <row r="38" spans="1:16" ht="17.399999999999999" hidden="1">
      <c r="A38" s="31"/>
      <c r="B38" s="27"/>
      <c r="C38" s="27"/>
      <c r="D38" s="26">
        <f>H38/20</f>
        <v>319.64999999999998</v>
      </c>
      <c r="E38" s="27">
        <f t="shared" si="5"/>
        <v>-0.96044588351757132</v>
      </c>
      <c r="F38" s="33">
        <f t="shared" si="6"/>
        <v>-0.99992832403251697</v>
      </c>
      <c r="G38" s="39" t="s">
        <v>231</v>
      </c>
      <c r="H38" s="68">
        <v>6393</v>
      </c>
      <c r="I38" s="68">
        <v>6.27</v>
      </c>
      <c r="J38" s="30">
        <f t="shared" si="1"/>
        <v>1019.6172248803829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>
        <f t="shared" si="5"/>
        <v>-1</v>
      </c>
      <c r="F39" s="33">
        <f t="shared" si="6"/>
        <v>-1</v>
      </c>
      <c r="G39" s="39" t="s">
        <v>234</v>
      </c>
      <c r="H39" s="68">
        <v>0</v>
      </c>
      <c r="I39" s="68">
        <v>0</v>
      </c>
      <c r="J39" s="30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1451.2325396825397</v>
      </c>
      <c r="B40" s="27">
        <f>A40/A37-1</f>
        <v>-0.99634467813399596</v>
      </c>
      <c r="C40" s="27">
        <f>A40/A28-1</f>
        <v>-0.99966729098257689</v>
      </c>
      <c r="D40" s="26">
        <f>H40/21</f>
        <v>4034.0476190476193</v>
      </c>
      <c r="E40" s="27" t="e">
        <f t="shared" si="5"/>
        <v>#DIV/0!</v>
      </c>
      <c r="F40" s="33">
        <f t="shared" si="6"/>
        <v>-0.99908270287788248</v>
      </c>
      <c r="G40" s="39" t="s">
        <v>236</v>
      </c>
      <c r="H40" s="68">
        <v>84715</v>
      </c>
      <c r="I40" s="68">
        <v>13.02</v>
      </c>
      <c r="J40" s="30">
        <f t="shared" si="1"/>
        <v>6506.5284178187403</v>
      </c>
      <c r="K40" s="32">
        <f>H40+H39+H38</f>
        <v>91108</v>
      </c>
      <c r="L40" s="27">
        <f>K40/K37-1</f>
        <v>-0.99649959710481006</v>
      </c>
      <c r="M40" s="27">
        <f>K40/K28-1</f>
        <v>-0.99965134266368139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760.33333333333337</v>
      </c>
      <c r="E41" s="27">
        <f t="shared" si="5"/>
        <v>-0.81152098211650836</v>
      </c>
      <c r="F41" s="33">
        <f t="shared" si="6"/>
        <v>-0.99968234170036507</v>
      </c>
      <c r="G41" s="39" t="s">
        <v>373</v>
      </c>
      <c r="H41" s="68">
        <v>13686</v>
      </c>
      <c r="I41" s="68">
        <v>11.06</v>
      </c>
      <c r="J41" s="30">
        <f t="shared" si="1"/>
        <v>1237.4321880650994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0</v>
      </c>
      <c r="E42" s="27">
        <f t="shared" ref="E42" si="7">D42/D41-1</f>
        <v>-1</v>
      </c>
      <c r="F42" s="33">
        <f t="shared" ref="F42" si="8">D42/D30-1</f>
        <v>-1</v>
      </c>
      <c r="G42" s="39" t="s">
        <v>405</v>
      </c>
      <c r="H42" s="68">
        <v>0</v>
      </c>
      <c r="I42" s="68">
        <v>0</v>
      </c>
      <c r="J42" s="30" t="e">
        <f t="shared" si="1"/>
        <v>#DIV/0!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253.44444444444446</v>
      </c>
      <c r="B43" s="27">
        <f>A43/A40-1</f>
        <v>-0.82535917744796028</v>
      </c>
      <c r="C43" s="27">
        <f>A43/A31-1</f>
        <v>-0.99992896807638565</v>
      </c>
      <c r="D43" s="26">
        <f>H43/20</f>
        <v>0</v>
      </c>
      <c r="E43" s="27" t="e">
        <f t="shared" ref="E43" si="9">D43/D42-1</f>
        <v>#DIV/0!</v>
      </c>
      <c r="F43" s="33">
        <f t="shared" ref="F43" si="10">D43/D31-1</f>
        <v>-1</v>
      </c>
      <c r="G43" s="39" t="s">
        <v>429</v>
      </c>
      <c r="H43" s="68">
        <v>0</v>
      </c>
      <c r="I43" s="68">
        <v>0</v>
      </c>
      <c r="J43" s="30" t="e">
        <f t="shared" si="1"/>
        <v>#DIV/0!</v>
      </c>
      <c r="K43" s="32">
        <f>H43+H42+H41</f>
        <v>13686</v>
      </c>
      <c r="L43" s="27">
        <f>K43/K40-1</f>
        <v>-0.84978267550599285</v>
      </c>
      <c r="M43" s="27">
        <f>K43/K31-1</f>
        <v>-0.99993621377852848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1849.5454545454545</v>
      </c>
      <c r="E44" s="27" t="e">
        <f t="shared" ref="E44" si="11">D44/D43-1</f>
        <v>#DIV/0!</v>
      </c>
      <c r="F44" s="33">
        <f t="shared" ref="F44" si="12">D44/D32-1</f>
        <v>-0.99925407306016412</v>
      </c>
      <c r="G44" s="39" t="s">
        <v>464</v>
      </c>
      <c r="H44" s="68">
        <v>40690</v>
      </c>
      <c r="I44" s="68">
        <v>0</v>
      </c>
      <c r="J44" s="30" t="e">
        <f t="shared" si="1"/>
        <v>#DIV/0!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0</v>
      </c>
      <c r="E45" s="27">
        <f t="shared" ref="E45" si="13">D45/D44-1</f>
        <v>-1</v>
      </c>
      <c r="F45" s="33">
        <f t="shared" ref="F45" si="14">D45/D33-1</f>
        <v>-1</v>
      </c>
      <c r="G45" s="39" t="s">
        <v>498</v>
      </c>
      <c r="H45" s="68">
        <v>0</v>
      </c>
      <c r="I45" s="68">
        <v>0</v>
      </c>
      <c r="J45" s="30" t="e">
        <f t="shared" si="1"/>
        <v>#DIV/0!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633.62041467304618</v>
      </c>
      <c r="B46" s="27">
        <f>A46/A43-1</f>
        <v>1.5000367084863724</v>
      </c>
      <c r="C46" s="27">
        <f>A46/A34-1</f>
        <v>-0.99957613218863839</v>
      </c>
      <c r="D46" s="26">
        <f>H46/19</f>
        <v>51.315789473684212</v>
      </c>
      <c r="E46" s="27" t="e">
        <f t="shared" ref="E46" si="15">D46/D45-1</f>
        <v>#DIV/0!</v>
      </c>
      <c r="F46" s="33">
        <f t="shared" ref="F46" si="16">D46/D34-1</f>
        <v>-0.99991781875638963</v>
      </c>
      <c r="G46" s="39" t="s">
        <v>548</v>
      </c>
      <c r="H46" s="68">
        <v>975</v>
      </c>
      <c r="I46" s="68">
        <v>3.5</v>
      </c>
      <c r="J46" s="30">
        <f t="shared" si="1"/>
        <v>278.57142857142856</v>
      </c>
      <c r="K46" s="32">
        <f>H46+H45+H44</f>
        <v>41665</v>
      </c>
      <c r="L46" s="27">
        <f>K46/K43-1</f>
        <v>2.0443518924448343</v>
      </c>
      <c r="M46" s="27">
        <f>K46/K34-1</f>
        <v>-0.99955163704615879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144.63157894736841</v>
      </c>
      <c r="E47" s="27">
        <f t="shared" ref="E47" si="17">D47/D46-1</f>
        <v>1.8184615384615381</v>
      </c>
      <c r="F47" s="33">
        <f t="shared" ref="F47" si="18">D47/D35-1</f>
        <v>-0.99972183632266354</v>
      </c>
      <c r="G47" s="39" t="s">
        <v>598</v>
      </c>
      <c r="H47" s="68">
        <v>2748</v>
      </c>
      <c r="I47" s="68">
        <v>0.67</v>
      </c>
      <c r="J47" s="30">
        <f t="shared" si="1"/>
        <v>4101.4925373134329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402.95</v>
      </c>
      <c r="E48" s="27">
        <f t="shared" ref="E48" si="19">D48/D47-1</f>
        <v>1.7860443959243089</v>
      </c>
      <c r="F48" s="33">
        <f t="shared" ref="F48" si="20">D48/D36-1</f>
        <v>-0.99939225480115801</v>
      </c>
      <c r="G48" s="39" t="s">
        <v>632</v>
      </c>
      <c r="H48" s="68">
        <v>8059</v>
      </c>
      <c r="I48" s="68">
        <v>14.28</v>
      </c>
      <c r="J48" s="30">
        <f t="shared" si="1"/>
        <v>564.35574229691883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3579.3605263157897</v>
      </c>
      <c r="B49" s="27">
        <f>A49/A46-1</f>
        <v>4.6490612414418049</v>
      </c>
      <c r="C49" s="27">
        <f>A49/A37-1</f>
        <v>-0.9909844119116733</v>
      </c>
      <c r="D49" s="26">
        <f>H49/22</f>
        <v>10190.5</v>
      </c>
      <c r="E49" s="27">
        <f t="shared" ref="E49" si="21">D49/D48-1</f>
        <v>24.289738180915748</v>
      </c>
      <c r="F49" s="33">
        <f t="shared" ref="F49" si="22">D49/D37-1</f>
        <v>0.26099241049331789</v>
      </c>
      <c r="G49" s="39" t="s">
        <v>672</v>
      </c>
      <c r="H49" s="68">
        <v>224191</v>
      </c>
      <c r="I49" s="68">
        <v>20.8</v>
      </c>
      <c r="J49" s="30">
        <f t="shared" si="1"/>
        <v>10778.413461538461</v>
      </c>
      <c r="K49" s="32">
        <f>H49+H48+H47</f>
        <v>234998</v>
      </c>
      <c r="L49" s="27">
        <f>K49/K46-1</f>
        <v>4.6401776071042837</v>
      </c>
      <c r="M49" s="27">
        <f>K49/K37-1</f>
        <v>-0.99097129034153053</v>
      </c>
      <c r="N49" s="32">
        <f>AVERAGE(J47:J49)</f>
        <v>5148.0872470496042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5939.8888888888887</v>
      </c>
      <c r="E50" s="130">
        <f t="shared" ref="E50" si="23">D50/D49-1</f>
        <v>-0.41711506904578888</v>
      </c>
      <c r="F50" s="131">
        <f t="shared" ref="F50" si="24">D50/D38-1</f>
        <v>17.582477362392897</v>
      </c>
      <c r="G50" s="132" t="s">
        <v>714</v>
      </c>
      <c r="H50" s="95">
        <v>106918</v>
      </c>
      <c r="I50" s="95">
        <v>12.49</v>
      </c>
      <c r="J50" s="133">
        <f t="shared" ref="J50" si="25">H50/I50</f>
        <v>8560.2882305844669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5041.95</v>
      </c>
      <c r="E51" s="130">
        <f t="shared" ref="E51" si="26">D51/D50-1</f>
        <v>-0.15117099085280306</v>
      </c>
      <c r="F51" s="131" t="e">
        <f t="shared" ref="F51" si="27">D51/D39-1</f>
        <v>#DIV/0!</v>
      </c>
      <c r="G51" s="132" t="s">
        <v>721</v>
      </c>
      <c r="H51" s="95">
        <v>100839</v>
      </c>
      <c r="I51" s="95">
        <v>11.24</v>
      </c>
      <c r="J51" s="133">
        <f t="shared" ref="J51" si="28">H51/I51</f>
        <v>8971.4412811387901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6040.7341750841742</v>
      </c>
      <c r="B52" s="27">
        <f>A52/A49-1</f>
        <v>0.68765737082703393</v>
      </c>
      <c r="C52" s="27">
        <f>A52/A40-1</f>
        <v>3.1624853425665318</v>
      </c>
      <c r="D52" s="93">
        <f>H52/22</f>
        <v>7140.363636363636</v>
      </c>
      <c r="E52" s="130">
        <f t="shared" ref="E52:E53" si="29">D52/D51-1</f>
        <v>0.41619088574135721</v>
      </c>
      <c r="F52" s="131">
        <f t="shared" ref="F52:F53" si="30">D52/D40-1</f>
        <v>0.77002462803088423</v>
      </c>
      <c r="G52" s="132" t="s">
        <v>726</v>
      </c>
      <c r="H52" s="95">
        <v>157088</v>
      </c>
      <c r="I52" s="95">
        <v>9.66</v>
      </c>
      <c r="J52" s="133">
        <f t="shared" ref="J52" si="31">H52/I52</f>
        <v>16261.697722567287</v>
      </c>
      <c r="K52" s="32">
        <f>H52+H51+H50</f>
        <v>364845</v>
      </c>
      <c r="L52" s="27">
        <f>K52/K49-1</f>
        <v>0.55254512804364286</v>
      </c>
      <c r="M52" s="27">
        <f>K52/K40-1</f>
        <v>3.0045330816174207</v>
      </c>
      <c r="N52" s="32">
        <f>AVERAGE(J50:J52)</f>
        <v>11264.475744763515</v>
      </c>
      <c r="O52" s="58">
        <f>N52/N49-1</f>
        <v>1.1880895183389217</v>
      </c>
    </row>
    <row r="53" spans="1:15" s="37" customFormat="1" ht="17.399999999999999">
      <c r="A53" s="31"/>
      <c r="B53" s="27"/>
      <c r="C53" s="27"/>
      <c r="D53" s="93">
        <f>H53/21</f>
        <v>0</v>
      </c>
      <c r="E53" s="130">
        <f t="shared" si="29"/>
        <v>-1</v>
      </c>
      <c r="F53" s="131">
        <f t="shared" si="30"/>
        <v>-1</v>
      </c>
      <c r="G53" s="132" t="s">
        <v>729</v>
      </c>
      <c r="H53" s="95">
        <v>0</v>
      </c>
      <c r="I53" s="95">
        <v>0</v>
      </c>
      <c r="J53" s="133" t="e">
        <f t="shared" ref="J53" si="32">H53/I53</f>
        <v>#DIV/0!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21109.058823529413</v>
      </c>
      <c r="E54" s="130" t="e">
        <f t="shared" ref="E54" si="33">D54/D53-1</f>
        <v>#DIV/0!</v>
      </c>
      <c r="F54" s="131" t="e">
        <f t="shared" ref="F54" si="34">D54/D42-1</f>
        <v>#DIV/0!</v>
      </c>
      <c r="G54" s="132" t="s">
        <v>742</v>
      </c>
      <c r="H54" s="95">
        <v>358854</v>
      </c>
      <c r="I54" s="95">
        <v>19.86</v>
      </c>
      <c r="J54" s="133">
        <f t="shared" ref="J54" si="35">H54/I54</f>
        <v>18069.184290030211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11665.765639589168</v>
      </c>
      <c r="B55" s="27">
        <f>A55/A52-1</f>
        <v>0.93118341272261196</v>
      </c>
      <c r="C55" s="27">
        <f>A55/A43-1</f>
        <v>45.028886784876157</v>
      </c>
      <c r="D55" s="93">
        <f>H55/21</f>
        <v>13888.238095238095</v>
      </c>
      <c r="E55" s="130">
        <f t="shared" ref="E55" si="36">D55/D54-1</f>
        <v>-0.34207213067418052</v>
      </c>
      <c r="F55" s="131" t="e">
        <f t="shared" ref="F55" si="37">D55/D43-1</f>
        <v>#DIV/0!</v>
      </c>
      <c r="G55" s="132" t="s">
        <v>749</v>
      </c>
      <c r="H55" s="95">
        <v>291653</v>
      </c>
      <c r="I55" s="95">
        <v>85.22</v>
      </c>
      <c r="J55" s="133">
        <f t="shared" ref="J55" si="38">H55/I55</f>
        <v>3422.3539075334429</v>
      </c>
      <c r="K55" s="32">
        <f>H55+H54+H53</f>
        <v>650507</v>
      </c>
      <c r="L55" s="27">
        <f>K55/K52-1</f>
        <v>0.78296810974523434</v>
      </c>
      <c r="M55" s="27">
        <f>K55/K43-1</f>
        <v>46.530834429343855</v>
      </c>
      <c r="N55" s="32" t="e">
        <f>AVERAGE(J53:J55)</f>
        <v>#DIV/0!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26512.954545454544</v>
      </c>
      <c r="E56" s="118">
        <f t="shared" ref="E56" si="39">D56/D55-1</f>
        <v>0.9090221785976671</v>
      </c>
      <c r="F56" s="158">
        <f t="shared" ref="F56" si="40">D56/D44-1</f>
        <v>13.334848857213075</v>
      </c>
      <c r="G56" s="122" t="s">
        <v>752</v>
      </c>
      <c r="H56" s="96">
        <v>583285</v>
      </c>
      <c r="I56" s="96">
        <v>300.83</v>
      </c>
      <c r="J56" s="125">
        <f t="shared" ref="J56" si="41">H56/I56</f>
        <v>1938.9189907921418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33318.888888888891</v>
      </c>
      <c r="E57" s="118">
        <f t="shared" ref="E57" si="42">D57/D56-1</f>
        <v>0.25670222199363191</v>
      </c>
      <c r="F57" s="158" t="e">
        <f t="shared" ref="F57" si="43">D57/D45-1</f>
        <v>#DIV/0!</v>
      </c>
      <c r="G57" s="122" t="s">
        <v>756</v>
      </c>
      <c r="H57" s="96">
        <v>599740</v>
      </c>
      <c r="I57" s="96">
        <v>144.47</v>
      </c>
      <c r="J57" s="125">
        <f t="shared" ref="J57" si="44">H57/I57</f>
        <v>4151.3116910085137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29915.921717171717</v>
      </c>
      <c r="B58" s="27">
        <f>A58/A55-1</f>
        <v>1.5644199139101911</v>
      </c>
      <c r="C58" s="27">
        <f>A58/A46-1</f>
        <v>46.214264288830719</v>
      </c>
      <c r="K58" s="32">
        <f>H58+H57+H56</f>
        <v>1183025</v>
      </c>
      <c r="L58" s="27">
        <f>K58/K55-1</f>
        <v>0.81861993798683175</v>
      </c>
      <c r="M58" s="27">
        <f>K58/K46-1</f>
        <v>27.393735749429979</v>
      </c>
      <c r="N58" s="32">
        <f>AVERAGE(J56:J58)</f>
        <v>3045.1153409003277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60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9765625" style="18" bestFit="1" customWidth="1"/>
    <col min="12" max="12" width="5.19921875" style="18" bestFit="1" customWidth="1"/>
    <col min="13" max="13" width="5.398437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18" t="s">
        <v>534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87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7339794.8499999996</v>
      </c>
      <c r="E5" s="27"/>
      <c r="F5" s="26"/>
      <c r="G5" s="28" t="s">
        <v>7</v>
      </c>
      <c r="H5" s="29">
        <f>'sk하이닉스(낸드 이천)'!H5+'sk하이닉스(낸드 청주)'!H5</f>
        <v>146795897</v>
      </c>
      <c r="I5" s="29">
        <f>'sk하이닉스(낸드 이천)'!I5+'sk하이닉스(낸드 청주)'!I5</f>
        <v>18071.219999999998</v>
      </c>
      <c r="J5" s="30">
        <f>H5/I5</f>
        <v>8123.1868684018027</v>
      </c>
      <c r="P5" s="18">
        <v>8542321030</v>
      </c>
    </row>
    <row r="6" spans="1:16" ht="15" hidden="1" customHeight="1">
      <c r="D6" s="26">
        <f>H6/18</f>
        <v>12277488.388888888</v>
      </c>
      <c r="E6" s="27">
        <f t="shared" ref="E6:E22" si="0">D6/D5-1</f>
        <v>0.67272909390497326</v>
      </c>
      <c r="F6" s="26"/>
      <c r="G6" s="28" t="s">
        <v>3</v>
      </c>
      <c r="H6" s="29">
        <f>'sk하이닉스(낸드 이천)'!H6+'sk하이닉스(낸드 청주)'!H6</f>
        <v>220994791</v>
      </c>
      <c r="I6" s="29">
        <f>'sk하이닉스(낸드 이천)'!I6+'sk하이닉스(낸드 청주)'!I6</f>
        <v>16623.759999999998</v>
      </c>
      <c r="J6" s="30">
        <f t="shared" ref="J6:J49" si="1">H6/I6</f>
        <v>13293.911305264273</v>
      </c>
    </row>
    <row r="7" spans="1:16" ht="15" hidden="1" customHeight="1">
      <c r="A7" s="31">
        <f>AVERAGE(D5:D7)</f>
        <v>10919488.655387206</v>
      </c>
      <c r="B7" s="31"/>
      <c r="C7" s="31"/>
      <c r="D7" s="26">
        <f>H7/22</f>
        <v>13141182.727272727</v>
      </c>
      <c r="E7" s="27">
        <f t="shared" si="0"/>
        <v>7.0347803315007118E-2</v>
      </c>
      <c r="F7" s="26"/>
      <c r="G7" s="28" t="s">
        <v>6</v>
      </c>
      <c r="H7" s="29">
        <f>'sk하이닉스(낸드 이천)'!H7+'sk하이닉스(낸드 청주)'!H7</f>
        <v>289106020</v>
      </c>
      <c r="I7" s="29">
        <f>'sk하이닉스(낸드 이천)'!I7+'sk하이닉스(낸드 청주)'!I7</f>
        <v>18348.75</v>
      </c>
      <c r="J7" s="30">
        <f t="shared" si="1"/>
        <v>15756.169766332856</v>
      </c>
      <c r="K7" s="32">
        <f>H7+H6+H5</f>
        <v>656896708</v>
      </c>
      <c r="L7" s="32"/>
      <c r="M7" s="32"/>
      <c r="N7" s="32">
        <f>AVERAGE(J5:J7)</f>
        <v>12391.089313332976</v>
      </c>
      <c r="O7" s="35"/>
    </row>
    <row r="8" spans="1:16" ht="15" hidden="1" customHeight="1">
      <c r="D8" s="26">
        <f>H8/21</f>
        <v>12949061.142857144</v>
      </c>
      <c r="E8" s="27">
        <f t="shared" si="0"/>
        <v>-1.4619809221346647E-2</v>
      </c>
      <c r="F8" s="26"/>
      <c r="G8" s="28" t="s">
        <v>2</v>
      </c>
      <c r="H8" s="29">
        <f>'sk하이닉스(낸드 이천)'!H8+'sk하이닉스(낸드 청주)'!H8</f>
        <v>271930284</v>
      </c>
      <c r="I8" s="29">
        <f>'sk하이닉스(낸드 이천)'!I8+'sk하이닉스(낸드 청주)'!I8</f>
        <v>17764.760000000002</v>
      </c>
      <c r="J8" s="30">
        <f t="shared" si="1"/>
        <v>15307.287236078617</v>
      </c>
    </row>
    <row r="9" spans="1:16" ht="15" hidden="1" customHeight="1">
      <c r="D9" s="26">
        <f>H9/21</f>
        <v>13600919.476190476</v>
      </c>
      <c r="E9" s="27">
        <f t="shared" si="0"/>
        <v>5.0340200431666426E-2</v>
      </c>
      <c r="F9" s="26"/>
      <c r="G9" s="28" t="s">
        <v>5</v>
      </c>
      <c r="H9" s="29">
        <f>'sk하이닉스(낸드 이천)'!H9+'sk하이닉스(낸드 청주)'!H9</f>
        <v>285619309</v>
      </c>
      <c r="I9" s="29">
        <f>'sk하이닉스(낸드 이천)'!I9+'sk하이닉스(낸드 청주)'!I9</f>
        <v>18470.37</v>
      </c>
      <c r="J9" s="30">
        <f t="shared" si="1"/>
        <v>15463.648481324413</v>
      </c>
    </row>
    <row r="10" spans="1:16" ht="15" hidden="1" customHeight="1">
      <c r="A10" s="31">
        <f>AVERAGE(D8:D10)</f>
        <v>13474422.269841269</v>
      </c>
      <c r="B10" s="27">
        <f>A10/A7-1</f>
        <v>0.23397923612417215</v>
      </c>
      <c r="C10" s="27"/>
      <c r="D10" s="26">
        <f>H10/21</f>
        <v>13873286.19047619</v>
      </c>
      <c r="E10" s="27">
        <f t="shared" si="0"/>
        <v>2.0025610383365144E-2</v>
      </c>
      <c r="F10" s="26"/>
      <c r="G10" s="28" t="s">
        <v>0</v>
      </c>
      <c r="H10" s="29">
        <f>'sk하이닉스(낸드 이천)'!H10+'sk하이닉스(낸드 청주)'!H10</f>
        <v>291339010</v>
      </c>
      <c r="I10" s="29">
        <f>'sk하이닉스(낸드 이천)'!I10+'sk하이닉스(낸드 청주)'!I10</f>
        <v>17179.39</v>
      </c>
      <c r="J10" s="30">
        <f t="shared" si="1"/>
        <v>16958.635318250534</v>
      </c>
      <c r="K10" s="32">
        <f>H10+H9+H8</f>
        <v>848888603</v>
      </c>
      <c r="L10" s="27">
        <f>K10/K7-1</f>
        <v>0.29227105671535814</v>
      </c>
      <c r="M10" s="32"/>
      <c r="N10" s="32">
        <f>AVERAGE(J8:J10)</f>
        <v>15909.857011884522</v>
      </c>
      <c r="O10" s="58">
        <f>N10/N7-1</f>
        <v>0.28397565456697227</v>
      </c>
    </row>
    <row r="11" spans="1:16" ht="15" hidden="1" customHeight="1">
      <c r="D11" s="26">
        <f>H11/21</f>
        <v>14889144.80952381</v>
      </c>
      <c r="E11" s="27">
        <f t="shared" si="0"/>
        <v>7.3224080084572263E-2</v>
      </c>
      <c r="F11" s="26"/>
      <c r="G11" s="28" t="s">
        <v>10</v>
      </c>
      <c r="H11" s="29">
        <f>'sk하이닉스(낸드 이천)'!H11+'sk하이닉스(낸드 청주)'!H11</f>
        <v>312672041</v>
      </c>
      <c r="I11" s="29">
        <f>'sk하이닉스(낸드 이천)'!I11+'sk하이닉스(낸드 청주)'!I11</f>
        <v>16010.380000000001</v>
      </c>
      <c r="J11" s="30">
        <f t="shared" si="1"/>
        <v>19529.332907776079</v>
      </c>
    </row>
    <row r="12" spans="1:16" ht="15" hidden="1" customHeight="1">
      <c r="D12" s="26">
        <f>H12/22</f>
        <v>15152255.181818182</v>
      </c>
      <c r="E12" s="27">
        <f t="shared" si="0"/>
        <v>1.7671288422560938E-2</v>
      </c>
      <c r="F12" s="26"/>
      <c r="G12" s="28" t="s">
        <v>4</v>
      </c>
      <c r="H12" s="29">
        <f>'sk하이닉스(낸드 이천)'!H12+'sk하이닉스(낸드 청주)'!H12</f>
        <v>333349614</v>
      </c>
      <c r="I12" s="29">
        <f>'sk하이닉스(낸드 이천)'!I12+'sk하이닉스(낸드 청주)'!I12</f>
        <v>16318.23</v>
      </c>
      <c r="J12" s="30">
        <f t="shared" si="1"/>
        <v>20428.04973333505</v>
      </c>
    </row>
    <row r="13" spans="1:16" ht="15" hidden="1" customHeight="1">
      <c r="A13" s="31">
        <f>AVERAGE(D11:D13)</f>
        <v>14542605.597113997</v>
      </c>
      <c r="B13" s="27">
        <f>A13/A10-1</f>
        <v>7.9274888813864575E-2</v>
      </c>
      <c r="C13" s="27"/>
      <c r="D13" s="26">
        <f>H13/20</f>
        <v>13586416.800000001</v>
      </c>
      <c r="E13" s="27">
        <f t="shared" si="0"/>
        <v>-0.10334028585375832</v>
      </c>
      <c r="F13" s="26"/>
      <c r="G13" s="28" t="s">
        <v>8</v>
      </c>
      <c r="H13" s="29">
        <f>'sk하이닉스(낸드 이천)'!H13+'sk하이닉스(낸드 청주)'!H13</f>
        <v>271728336</v>
      </c>
      <c r="I13" s="29">
        <f>'sk하이닉스(낸드 이천)'!I13+'sk하이닉스(낸드 청주)'!I13</f>
        <v>15100.54</v>
      </c>
      <c r="J13" s="30">
        <f t="shared" si="1"/>
        <v>17994.610523862058</v>
      </c>
      <c r="K13" s="32">
        <f>H13+H12+H11</f>
        <v>917749991</v>
      </c>
      <c r="L13" s="27">
        <f>K13/K10-1</f>
        <v>8.1119463445075812E-2</v>
      </c>
      <c r="M13" s="32"/>
      <c r="N13" s="32">
        <f>AVERAGE(J11:J13)</f>
        <v>19317.331054991064</v>
      </c>
      <c r="O13" s="58">
        <f>N13/N10-1</f>
        <v>0.21417376916468767</v>
      </c>
    </row>
    <row r="14" spans="1:16" ht="15" hidden="1" customHeight="1">
      <c r="D14" s="26">
        <f>H14/20</f>
        <v>11697810.9</v>
      </c>
      <c r="E14" s="27">
        <f t="shared" si="0"/>
        <v>-0.13900691608401117</v>
      </c>
      <c r="F14" s="26"/>
      <c r="G14" s="28" t="s">
        <v>11</v>
      </c>
      <c r="H14" s="29">
        <f>'sk하이닉스(낸드 이천)'!H14+'sk하이닉스(낸드 청주)'!H14</f>
        <v>233956218</v>
      </c>
      <c r="I14" s="29">
        <f>'sk하이닉스(낸드 이천)'!I14+'sk하이닉스(낸드 청주)'!I14</f>
        <v>12266.91</v>
      </c>
      <c r="J14" s="30">
        <f t="shared" si="1"/>
        <v>19072.13943853831</v>
      </c>
    </row>
    <row r="15" spans="1:16" ht="15" hidden="1" customHeight="1">
      <c r="A15" s="31"/>
      <c r="B15" s="31"/>
      <c r="C15" s="31"/>
      <c r="D15" s="26">
        <f>H15/22</f>
        <v>12163783.136363637</v>
      </c>
      <c r="E15" s="27">
        <f t="shared" si="0"/>
        <v>3.983413993840812E-2</v>
      </c>
      <c r="F15" s="26"/>
      <c r="G15" s="28" t="s">
        <v>9</v>
      </c>
      <c r="H15" s="29">
        <f>'sk하이닉스(낸드 이천)'!H15+'sk하이닉스(낸드 청주)'!H15</f>
        <v>267603229</v>
      </c>
      <c r="I15" s="29">
        <f>'sk하이닉스(낸드 이천)'!I15+'sk하이닉스(낸드 청주)'!I15</f>
        <v>14448.869999999999</v>
      </c>
      <c r="J15" s="30">
        <f t="shared" si="1"/>
        <v>18520.702933862649</v>
      </c>
    </row>
    <row r="16" spans="1:16" ht="15" hidden="1" customHeight="1">
      <c r="A16" s="31">
        <f>AVERAGE(D14:D16)</f>
        <v>10435365.193939395</v>
      </c>
      <c r="B16" s="27">
        <f>A16/A13-1</f>
        <v>-0.28242809555322668</v>
      </c>
      <c r="C16" s="27"/>
      <c r="D16" s="26">
        <f>H16/22</f>
        <v>7444501.5454545459</v>
      </c>
      <c r="E16" s="27">
        <f t="shared" si="0"/>
        <v>-0.38797810993528781</v>
      </c>
      <c r="F16" s="26"/>
      <c r="G16" s="28" t="s">
        <v>13</v>
      </c>
      <c r="H16" s="29">
        <f>'sk하이닉스(낸드 이천)'!H16+'sk하이닉스(낸드 청주)'!H16</f>
        <v>163779034</v>
      </c>
      <c r="I16" s="29">
        <f>'sk하이닉스(낸드 이천)'!I16+'sk하이닉스(낸드 청주)'!I16</f>
        <v>10327.879999999999</v>
      </c>
      <c r="J16" s="30">
        <f t="shared" si="1"/>
        <v>15857.952842209632</v>
      </c>
      <c r="K16" s="32">
        <f>H16+H15+H14</f>
        <v>665338481</v>
      </c>
      <c r="L16" s="27">
        <f>K16/K13-1</f>
        <v>-0.27503297463938625</v>
      </c>
      <c r="M16" s="32"/>
      <c r="N16" s="32">
        <f>AVERAGE(J14:J16)</f>
        <v>17816.931738203533</v>
      </c>
      <c r="O16" s="58">
        <f>N16/N13-1</f>
        <v>-7.7671149938690398E-2</v>
      </c>
    </row>
    <row r="17" spans="1:15" ht="15" hidden="1" customHeight="1">
      <c r="D17" s="26">
        <f>H17/20</f>
        <v>12384441.699999999</v>
      </c>
      <c r="E17" s="27">
        <f t="shared" si="0"/>
        <v>0.66356896084757699</v>
      </c>
      <c r="F17" s="33">
        <f t="shared" ref="F17:F22" si="2">D17/D5-1</f>
        <v>0.6873007969698226</v>
      </c>
      <c r="G17" s="39" t="s">
        <v>162</v>
      </c>
      <c r="H17" s="29">
        <f>'sk하이닉스(낸드 이천)'!H17+'sk하이닉스(낸드 청주)'!H17</f>
        <v>247688834</v>
      </c>
      <c r="I17" s="29">
        <f>'sk하이닉스(낸드 이천)'!I17+'sk하이닉스(낸드 청주)'!I17</f>
        <v>11873.61</v>
      </c>
      <c r="J17" s="30">
        <f t="shared" si="1"/>
        <v>20860.448844117331</v>
      </c>
    </row>
    <row r="18" spans="1:15" hidden="1">
      <c r="D18" s="26">
        <f>H18/20</f>
        <v>11251946.949999999</v>
      </c>
      <c r="E18" s="27">
        <f t="shared" si="0"/>
        <v>-9.1444957910375546E-2</v>
      </c>
      <c r="F18" s="33">
        <f t="shared" si="2"/>
        <v>-8.3530230809829353E-2</v>
      </c>
      <c r="G18" s="39" t="s">
        <v>163</v>
      </c>
      <c r="H18" s="29">
        <f>'sk하이닉스(낸드 이천)'!H18+'sk하이닉스(낸드 청주)'!H18</f>
        <v>225038939</v>
      </c>
      <c r="I18" s="29">
        <f>'sk하이닉스(낸드 이천)'!I18+'sk하이닉스(낸드 청주)'!I18</f>
        <v>12872.33</v>
      </c>
      <c r="J18" s="30">
        <f t="shared" si="1"/>
        <v>17482.378015479717</v>
      </c>
    </row>
    <row r="19" spans="1:15" ht="17.399999999999999" hidden="1">
      <c r="A19" s="31">
        <f>AVERAGE(D17:D19)</f>
        <v>11935673.595454544</v>
      </c>
      <c r="B19" s="27">
        <f>A19/A16-1</f>
        <v>0.14377152822466543</v>
      </c>
      <c r="C19" s="27">
        <f>A19/A7-1</f>
        <v>9.3061586685746045E-2</v>
      </c>
      <c r="D19" s="26">
        <f>H19/22</f>
        <v>12170632.136363637</v>
      </c>
      <c r="E19" s="27">
        <f t="shared" si="0"/>
        <v>8.1646775482143275E-2</v>
      </c>
      <c r="F19" s="33">
        <f t="shared" si="2"/>
        <v>-7.3855649910022581E-2</v>
      </c>
      <c r="G19" s="39" t="s">
        <v>158</v>
      </c>
      <c r="H19" s="29">
        <f>'sk하이닉스(낸드 이천)'!H19+'sk하이닉스(낸드 청주)'!H19</f>
        <v>267753907</v>
      </c>
      <c r="I19" s="29">
        <f>'sk하이닉스(낸드 이천)'!I19+'sk하이닉스(낸드 청주)'!I19</f>
        <v>15095.339999999998</v>
      </c>
      <c r="J19" s="30">
        <f t="shared" si="1"/>
        <v>17737.520784560005</v>
      </c>
      <c r="K19" s="32">
        <f>H19+H18+H17</f>
        <v>740481680</v>
      </c>
      <c r="L19" s="27">
        <f>K19/K16-1</f>
        <v>0.1129398060473823</v>
      </c>
      <c r="M19" s="27">
        <f>K19/K7-1</f>
        <v>0.12724218432222689</v>
      </c>
      <c r="N19" s="32">
        <f>AVERAGE(J17:J19)</f>
        <v>18693.449214719018</v>
      </c>
      <c r="O19" s="58">
        <f>N19/N16-1</f>
        <v>4.9195758809359447E-2</v>
      </c>
    </row>
    <row r="20" spans="1:15" hidden="1">
      <c r="D20" s="26">
        <f>H20/20</f>
        <v>11391817.449999999</v>
      </c>
      <c r="E20" s="27">
        <f t="shared" si="0"/>
        <v>-6.3991309377980476E-2</v>
      </c>
      <c r="F20" s="33">
        <f t="shared" si="2"/>
        <v>-0.12025919683884867</v>
      </c>
      <c r="G20" s="39" t="s">
        <v>154</v>
      </c>
      <c r="H20" s="29">
        <f>'sk하이닉스(낸드 이천)'!H20+'sk하이닉스(낸드 청주)'!H20</f>
        <v>227836349</v>
      </c>
      <c r="I20" s="29">
        <f>'sk하이닉스(낸드 이천)'!I20+'sk하이닉스(낸드 청주)'!I20</f>
        <v>12639.21</v>
      </c>
      <c r="J20" s="30">
        <f t="shared" si="1"/>
        <v>18026.154245399834</v>
      </c>
    </row>
    <row r="21" spans="1:15" hidden="1">
      <c r="D21" s="26">
        <f>H21/21</f>
        <v>9341708.9523809515</v>
      </c>
      <c r="E21" s="27">
        <f t="shared" si="0"/>
        <v>-0.17996325051882289</v>
      </c>
      <c r="F21" s="33">
        <f t="shared" si="2"/>
        <v>-0.31315607237184373</v>
      </c>
      <c r="G21" s="39" t="s">
        <v>155</v>
      </c>
      <c r="H21" s="29">
        <f>'sk하이닉스(낸드 이천)'!H21+'sk하이닉스(낸드 청주)'!H21</f>
        <v>196175888</v>
      </c>
      <c r="I21" s="29">
        <f>'sk하이닉스(낸드 이천)'!I21+'sk하이닉스(낸드 청주)'!I21</f>
        <v>13125.960000000001</v>
      </c>
      <c r="J21" s="30">
        <f t="shared" si="1"/>
        <v>14945.641156913474</v>
      </c>
    </row>
    <row r="22" spans="1:15" ht="17.399999999999999" hidden="1">
      <c r="A22" s="31">
        <f>AVERAGE(D20:D22)</f>
        <v>10038789.483333332</v>
      </c>
      <c r="B22" s="27">
        <f>A22/A19-1</f>
        <v>-0.15892560205765016</v>
      </c>
      <c r="C22" s="27">
        <f>A22/A10-1</f>
        <v>-0.25497440392658921</v>
      </c>
      <c r="D22" s="26">
        <f>H22/21</f>
        <v>9382842.0476190485</v>
      </c>
      <c r="E22" s="27">
        <f t="shared" si="0"/>
        <v>4.4031659996872641E-3</v>
      </c>
      <c r="F22" s="33">
        <f t="shared" si="2"/>
        <v>-0.32367559359798737</v>
      </c>
      <c r="G22" s="39" t="s">
        <v>156</v>
      </c>
      <c r="H22" s="29">
        <f>'sk하이닉스(낸드 이천)'!H22+'sk하이닉스(낸드 청주)'!H22</f>
        <v>197039683</v>
      </c>
      <c r="I22" s="29">
        <f>'sk하이닉스(낸드 이천)'!I22+'sk하이닉스(낸드 청주)'!I22</f>
        <v>17912.050000000003</v>
      </c>
      <c r="J22" s="30">
        <f t="shared" si="1"/>
        <v>11000.39822354225</v>
      </c>
      <c r="K22" s="32">
        <f>H22+H21+H20</f>
        <v>621051920</v>
      </c>
      <c r="L22" s="27">
        <f>K22/K19-1</f>
        <v>-0.16128658307927346</v>
      </c>
      <c r="M22" s="27">
        <f>K22/K10-1</f>
        <v>-0.26839408868821857</v>
      </c>
      <c r="N22" s="32">
        <f>AVERAGE(J20:J22)</f>
        <v>14657.397875285185</v>
      </c>
      <c r="O22" s="58">
        <f>N22/N19-1</f>
        <v>-0.21590725676542821</v>
      </c>
    </row>
    <row r="23" spans="1:15" hidden="1">
      <c r="A23" s="31"/>
      <c r="B23" s="27"/>
      <c r="C23" s="27"/>
      <c r="D23" s="26">
        <f>H23/21</f>
        <v>9056566.3809523806</v>
      </c>
      <c r="E23" s="27">
        <f t="shared" ref="E23:E28" si="3">D23/D22-1</f>
        <v>-3.4773650138282153E-2</v>
      </c>
      <c r="F23" s="33">
        <f t="shared" ref="F23:F28" si="4">D23/D11-1</f>
        <v>-0.39173360882625263</v>
      </c>
      <c r="G23" s="39" t="s">
        <v>168</v>
      </c>
      <c r="H23" s="29">
        <f>'sk하이닉스(낸드 이천)'!H23+'sk하이닉스(낸드 청주)'!H23</f>
        <v>190187894</v>
      </c>
      <c r="I23" s="29">
        <f>'sk하이닉스(낸드 이천)'!I23+'sk하이닉스(낸드 청주)'!I23</f>
        <v>14444.97</v>
      </c>
      <c r="J23" s="30">
        <f t="shared" si="1"/>
        <v>13166.375146504286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11272426.227272727</v>
      </c>
      <c r="E24" s="27">
        <f t="shared" si="3"/>
        <v>0.24466886821264899</v>
      </c>
      <c r="F24" s="33">
        <f t="shared" si="4"/>
        <v>-0.25605620470284995</v>
      </c>
      <c r="G24" s="39" t="s">
        <v>176</v>
      </c>
      <c r="H24" s="29">
        <f>'sk하이닉스(낸드 이천)'!H24+'sk하이닉스(낸드 청주)'!H24</f>
        <v>247993377</v>
      </c>
      <c r="I24" s="29">
        <f>'sk하이닉스(낸드 이천)'!I24+'sk하이닉스(낸드 청주)'!I24</f>
        <v>14810.57</v>
      </c>
      <c r="J24" s="30">
        <f t="shared" si="1"/>
        <v>16744.350622562131</v>
      </c>
      <c r="K24" s="32"/>
      <c r="L24" s="27"/>
      <c r="M24" s="27"/>
      <c r="N24" s="27"/>
    </row>
    <row r="25" spans="1:15" ht="17.399999999999999" hidden="1">
      <c r="A25" s="31">
        <f>AVERAGE(D23:D25)</f>
        <v>10689073.641338194</v>
      </c>
      <c r="B25" s="27">
        <f>A25/A22-1</f>
        <v>6.4777148587932931E-2</v>
      </c>
      <c r="C25" s="27">
        <f>A25/A13-1</f>
        <v>-0.26498222275522221</v>
      </c>
      <c r="D25" s="26">
        <f>H25/19</f>
        <v>11738228.315789474</v>
      </c>
      <c r="E25" s="27">
        <f t="shared" si="3"/>
        <v>4.1322256551103109E-2</v>
      </c>
      <c r="F25" s="33">
        <f t="shared" si="4"/>
        <v>-0.13603207611079082</v>
      </c>
      <c r="G25" s="39" t="s">
        <v>190</v>
      </c>
      <c r="H25" s="29">
        <f>'sk하이닉스(낸드 이천)'!H25+'sk하이닉스(낸드 청주)'!H25</f>
        <v>223026338</v>
      </c>
      <c r="I25" s="29">
        <f>'sk하이닉스(낸드 이천)'!I25+'sk하이닉스(낸드 청주)'!I25</f>
        <v>14576.49</v>
      </c>
      <c r="J25" s="30">
        <f t="shared" si="1"/>
        <v>15300.414434476339</v>
      </c>
      <c r="K25" s="32">
        <f>H25+H24+H23</f>
        <v>661207609</v>
      </c>
      <c r="L25" s="27">
        <f>K25/K22-1</f>
        <v>6.4657539421180799E-2</v>
      </c>
      <c r="M25" s="27">
        <f>K25/K13-1</f>
        <v>-0.27953406103601908</v>
      </c>
      <c r="N25" s="32">
        <f>AVERAGE(J23:J25)</f>
        <v>15070.380067847587</v>
      </c>
      <c r="O25" s="58">
        <f>N25/N22-1</f>
        <v>2.8175682755993137E-2</v>
      </c>
    </row>
    <row r="26" spans="1:15" ht="17.399999999999999" hidden="1">
      <c r="A26" s="31"/>
      <c r="B26" s="27"/>
      <c r="C26" s="27"/>
      <c r="D26" s="26">
        <f>H26/19</f>
        <v>8919648.6315789465</v>
      </c>
      <c r="E26" s="27">
        <f t="shared" si="3"/>
        <v>-0.24011968487775659</v>
      </c>
      <c r="F26" s="33">
        <f t="shared" si="4"/>
        <v>-0.23749420230592488</v>
      </c>
      <c r="G26" s="39" t="s">
        <v>202</v>
      </c>
      <c r="H26" s="29">
        <f>'sk하이닉스(낸드 이천)'!H26+'sk하이닉스(낸드 청주)'!H26</f>
        <v>169473324</v>
      </c>
      <c r="I26" s="29">
        <f>'sk하이닉스(낸드 이천)'!I26+'sk하이닉스(낸드 청주)'!I26</f>
        <v>11691.94</v>
      </c>
      <c r="J26" s="30">
        <f t="shared" si="1"/>
        <v>14494.88485229996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9680882.2272727266</v>
      </c>
      <c r="E27" s="27">
        <f t="shared" si="3"/>
        <v>8.5343450973923263E-2</v>
      </c>
      <c r="F27" s="33">
        <f t="shared" si="4"/>
        <v>-0.20412242484562848</v>
      </c>
      <c r="G27" s="39" t="s">
        <v>203</v>
      </c>
      <c r="H27" s="29">
        <f>'sk하이닉스(낸드 이천)'!H27+'sk하이닉스(낸드 청주)'!H27</f>
        <v>212979409</v>
      </c>
      <c r="I27" s="29">
        <f>'sk하이닉스(낸드 이천)'!I27+'sk하이닉스(낸드 청주)'!I27</f>
        <v>13996.13</v>
      </c>
      <c r="J27" s="30">
        <f t="shared" si="1"/>
        <v>15217.021348044067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9184660.0933014341</v>
      </c>
      <c r="B28" s="27">
        <f>A28/A25-1</f>
        <v>-0.14074311755311453</v>
      </c>
      <c r="C28" s="27">
        <f>A28/A16-1</f>
        <v>-0.11985254731327855</v>
      </c>
      <c r="D28" s="26">
        <f>H28/19</f>
        <v>8953449.421052631</v>
      </c>
      <c r="E28" s="27">
        <f t="shared" si="3"/>
        <v>-7.5141168866902586E-2</v>
      </c>
      <c r="F28" s="33">
        <f t="shared" si="4"/>
        <v>0.20269293603940697</v>
      </c>
      <c r="G28" s="39" t="s">
        <v>208</v>
      </c>
      <c r="H28" s="29">
        <f>'sk하이닉스(낸드 이천)'!H28+'sk하이닉스(낸드 청주)'!H28</f>
        <v>170115539</v>
      </c>
      <c r="I28" s="29">
        <f>'sk하이닉스(낸드 이천)'!I28+'sk하이닉스(낸드 청주)'!I28</f>
        <v>10271.280000000001</v>
      </c>
      <c r="J28" s="30">
        <f t="shared" si="1"/>
        <v>16562.253097958579</v>
      </c>
      <c r="K28" s="32">
        <f>H28+H27+H26</f>
        <v>552568272</v>
      </c>
      <c r="L28" s="27">
        <f>K28/K25-1</f>
        <v>-0.16430442650880017</v>
      </c>
      <c r="M28" s="27">
        <f>K28/K16-1</f>
        <v>-0.16949299074135471</v>
      </c>
      <c r="N28" s="32">
        <f>AVERAGE(J26:J28)</f>
        <v>15424.719766100869</v>
      </c>
      <c r="O28" s="58">
        <f>N28/N25-1</f>
        <v>2.3512326607426415E-2</v>
      </c>
    </row>
    <row r="29" spans="1:15" hidden="1">
      <c r="D29" s="26">
        <f>H29/22</f>
        <v>12790924.5</v>
      </c>
      <c r="E29" s="27">
        <f t="shared" ref="E29:E41" si="5">D29/D28-1</f>
        <v>0.42860297729768249</v>
      </c>
      <c r="F29" s="33">
        <f t="shared" ref="F29:F41" si="6">D29/D17-1</f>
        <v>3.2822052850392192E-2</v>
      </c>
      <c r="G29" s="39" t="s">
        <v>215</v>
      </c>
      <c r="H29" s="29">
        <f>'sk하이닉스(낸드 이천)'!H29+'sk하이닉스(낸드 청주)'!H29</f>
        <v>281400339</v>
      </c>
      <c r="I29" s="29">
        <f>'sk하이닉스(낸드 이천)'!I29+'sk하이닉스(낸드 청주)'!I29</f>
        <v>14344.75</v>
      </c>
      <c r="J29" s="30">
        <f t="shared" si="1"/>
        <v>19616.95665661653</v>
      </c>
    </row>
    <row r="30" spans="1:15" hidden="1">
      <c r="D30" s="26">
        <f>H30/19</f>
        <v>13304292.684210526</v>
      </c>
      <c r="E30" s="27">
        <f t="shared" si="5"/>
        <v>4.0135346292641039E-2</v>
      </c>
      <c r="F30" s="33">
        <f t="shared" si="6"/>
        <v>0.18239916552490731</v>
      </c>
      <c r="G30" s="39" t="s">
        <v>210</v>
      </c>
      <c r="H30" s="29">
        <f>'sk하이닉스(낸드 이천)'!H30+'sk하이닉스(낸드 청주)'!H30</f>
        <v>252781561</v>
      </c>
      <c r="I30" s="29">
        <f>'sk하이닉스(낸드 이천)'!I30+'sk하이닉스(낸드 청주)'!I30</f>
        <v>14129.43</v>
      </c>
      <c r="J30" s="30">
        <f t="shared" si="1"/>
        <v>17890.428771719737</v>
      </c>
    </row>
    <row r="31" spans="1:15" ht="17.399999999999999" hidden="1">
      <c r="A31" s="31">
        <f>AVERAGE(D29:D31)</f>
        <v>13427179.628070176</v>
      </c>
      <c r="B31" s="27">
        <f>A31/A28-1</f>
        <v>0.46191361375070383</v>
      </c>
      <c r="C31" s="27">
        <f>A31/A19-1</f>
        <v>0.12496203257297855</v>
      </c>
      <c r="D31" s="26">
        <f>H31/20</f>
        <v>14186321.699999999</v>
      </c>
      <c r="E31" s="27">
        <f t="shared" si="5"/>
        <v>6.6296573348560095E-2</v>
      </c>
      <c r="F31" s="33">
        <f t="shared" si="6"/>
        <v>0.16561913473777978</v>
      </c>
      <c r="G31" s="39" t="s">
        <v>211</v>
      </c>
      <c r="H31" s="29">
        <f>'sk하이닉스(낸드 이천)'!H31+'sk하이닉스(낸드 청주)'!H31</f>
        <v>283726434</v>
      </c>
      <c r="I31" s="29">
        <f>'sk하이닉스(낸드 이천)'!I31+'sk하이닉스(낸드 청주)'!I31</f>
        <v>14532.6</v>
      </c>
      <c r="J31" s="30">
        <f t="shared" si="1"/>
        <v>19523.446183064283</v>
      </c>
      <c r="K31" s="32">
        <f>H31+H30+H29</f>
        <v>817908334</v>
      </c>
      <c r="L31" s="27">
        <f>K31/K28-1</f>
        <v>0.48019416865831199</v>
      </c>
      <c r="M31" s="27">
        <f>K31/K19-1</f>
        <v>0.10456255177035567</v>
      </c>
      <c r="N31" s="32">
        <f>AVERAGE(J29:J31)</f>
        <v>19010.277203800182</v>
      </c>
      <c r="O31" s="58">
        <f>N31/N28-1</f>
        <v>0.23245527258001442</v>
      </c>
    </row>
    <row r="32" spans="1:15" ht="17.399999999999999" hidden="1">
      <c r="D32" s="26">
        <f>H32/21</f>
        <v>10837890.523809524</v>
      </c>
      <c r="E32" s="27">
        <f t="shared" si="5"/>
        <v>-0.23603237308445324</v>
      </c>
      <c r="F32" s="33">
        <f t="shared" si="6"/>
        <v>-4.8624982679166373E-2</v>
      </c>
      <c r="G32" s="39" t="s">
        <v>222</v>
      </c>
      <c r="H32" s="29">
        <f>'sk하이닉스(낸드 이천)'!H32+'sk하이닉스(낸드 청주)'!H32</f>
        <v>227595701</v>
      </c>
      <c r="I32" s="29">
        <f>'sk하이닉스(낸드 이천)'!I32+'sk하이닉스(낸드 청주)'!I32</f>
        <v>12021.4</v>
      </c>
      <c r="J32" s="30">
        <f t="shared" si="1"/>
        <v>18932.545377410286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11714510.904761905</v>
      </c>
      <c r="E33" s="27">
        <f t="shared" si="5"/>
        <v>8.088477910222025E-2</v>
      </c>
      <c r="F33" s="33">
        <f t="shared" si="6"/>
        <v>0.25400084336562312</v>
      </c>
      <c r="G33" s="39" t="s">
        <v>223</v>
      </c>
      <c r="H33" s="29">
        <f>'sk하이닉스(낸드 이천)'!H33+'sk하이닉스(낸드 청주)'!H33</f>
        <v>246004729</v>
      </c>
      <c r="I33" s="29">
        <f>'sk하이닉스(낸드 이천)'!I33+'sk하이닉스(낸드 청주)'!I33</f>
        <v>14073.570000000002</v>
      </c>
      <c r="J33" s="30">
        <f t="shared" si="1"/>
        <v>17479.909433072062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11372637.30075188</v>
      </c>
      <c r="B34" s="27">
        <f>A34/A31-1</f>
        <v>-0.15301369194638426</v>
      </c>
      <c r="C34" s="27">
        <f>A34/A22-1</f>
        <v>0.13286938824975225</v>
      </c>
      <c r="D34" s="26">
        <f>H34/19</f>
        <v>11565510.47368421</v>
      </c>
      <c r="E34" s="27">
        <f t="shared" si="5"/>
        <v>-1.2719304483905236E-2</v>
      </c>
      <c r="F34" s="33">
        <f t="shared" si="6"/>
        <v>0.23262337946092004</v>
      </c>
      <c r="G34" s="39" t="s">
        <v>220</v>
      </c>
      <c r="H34" s="29">
        <f>'sk하이닉스(낸드 이천)'!H34+'sk하이닉스(낸드 청주)'!H34</f>
        <v>219744699</v>
      </c>
      <c r="I34" s="29">
        <f>'sk하이닉스(낸드 이천)'!I34+'sk하이닉스(낸드 청주)'!I34</f>
        <v>13592.449999999999</v>
      </c>
      <c r="J34" s="30">
        <f t="shared" si="1"/>
        <v>16166.673337036371</v>
      </c>
      <c r="K34" s="32">
        <f>H34+H33+H32</f>
        <v>693345129</v>
      </c>
      <c r="L34" s="27">
        <f>K34/K31-1</f>
        <v>-0.15229482305287279</v>
      </c>
      <c r="M34" s="27">
        <f>K34/K22-1</f>
        <v>0.11640445294815294</v>
      </c>
      <c r="N34" s="32">
        <f>AVERAGE(J32:J34)</f>
        <v>17526.376049172908</v>
      </c>
      <c r="O34" s="58">
        <f>N34/N31-1</f>
        <v>-7.8057838858375028E-2</v>
      </c>
      <c r="P34" s="58"/>
    </row>
    <row r="35" spans="1:16" ht="17.399999999999999" hidden="1">
      <c r="D35" s="26">
        <f>H35/23</f>
        <v>9559685.6521739122</v>
      </c>
      <c r="E35" s="27">
        <f t="shared" si="5"/>
        <v>-0.17343158575441064</v>
      </c>
      <c r="F35" s="33">
        <f t="shared" si="6"/>
        <v>5.5552982229521763E-2</v>
      </c>
      <c r="G35" s="39" t="s">
        <v>226</v>
      </c>
      <c r="H35" s="29">
        <f>'sk하이닉스(낸드 이천)'!H35+'sk하이닉스(낸드 청주)'!H35</f>
        <v>219872770</v>
      </c>
      <c r="I35" s="29">
        <f>'sk하이닉스(낸드 이천)'!I35+'sk하이닉스(낸드 청주)'!I35</f>
        <v>15138.77</v>
      </c>
      <c r="J35" s="30">
        <f t="shared" si="1"/>
        <v>14523.819966879739</v>
      </c>
      <c r="P35" s="16"/>
    </row>
    <row r="36" spans="1:16" ht="17.399999999999999" hidden="1">
      <c r="D36" s="26">
        <f>H36/21</f>
        <v>8451343.9047619049</v>
      </c>
      <c r="E36" s="27">
        <f t="shared" si="5"/>
        <v>-0.11593914148839879</v>
      </c>
      <c r="F36" s="33">
        <f t="shared" si="6"/>
        <v>-0.25026398626459323</v>
      </c>
      <c r="G36" s="39" t="s">
        <v>228</v>
      </c>
      <c r="H36" s="29">
        <f>'sk하이닉스(낸드 이천)'!H36+'sk하이닉스(낸드 청주)'!H36</f>
        <v>177478222</v>
      </c>
      <c r="I36" s="29">
        <f>'sk하이닉스(낸드 이천)'!I36+'sk하이닉스(낸드 청주)'!I36</f>
        <v>12037.71</v>
      </c>
      <c r="J36" s="30">
        <f t="shared" si="1"/>
        <v>14743.520320725454</v>
      </c>
      <c r="P36" s="16"/>
    </row>
    <row r="37" spans="1:16" ht="17.399999999999999" hidden="1">
      <c r="A37" s="31">
        <f>AVERAGE(D35:D37)</f>
        <v>9673381.7041637916</v>
      </c>
      <c r="B37" s="27">
        <f>A37/A34-1</f>
        <v>-0.1494161425930417</v>
      </c>
      <c r="C37" s="27">
        <f>A37/A25-1</f>
        <v>-9.5021511803079384E-2</v>
      </c>
      <c r="D37" s="26">
        <f>H37/18</f>
        <v>11009115.555555556</v>
      </c>
      <c r="E37" s="27">
        <f t="shared" si="5"/>
        <v>0.30264673637910722</v>
      </c>
      <c r="F37" s="33">
        <f t="shared" si="6"/>
        <v>-6.2114378815852911E-2</v>
      </c>
      <c r="G37" s="39" t="s">
        <v>225</v>
      </c>
      <c r="H37" s="29">
        <f>'sk하이닉스(낸드 이천)'!H37+'sk하이닉스(낸드 청주)'!H37</f>
        <v>198164080</v>
      </c>
      <c r="I37" s="29">
        <f>'sk하이닉스(낸드 이천)'!I37+'sk하이닉스(낸드 청주)'!I37</f>
        <v>16020.27</v>
      </c>
      <c r="J37" s="30">
        <f t="shared" si="1"/>
        <v>12369.584282911586</v>
      </c>
      <c r="K37" s="32">
        <f>H37+H36+H35</f>
        <v>595515072</v>
      </c>
      <c r="L37" s="27">
        <f>K37/K34-1</f>
        <v>-0.14109864324149601</v>
      </c>
      <c r="M37" s="27">
        <f>K37/K25-1</f>
        <v>-9.9352360901218795E-2</v>
      </c>
      <c r="N37" s="32">
        <f>AVERAGE(J35:J37)</f>
        <v>13878.974856838926</v>
      </c>
      <c r="O37" s="16">
        <f>N37/N34-1</f>
        <v>-0.20810926241115935</v>
      </c>
      <c r="P37" s="16"/>
    </row>
    <row r="38" spans="1:16" ht="17.399999999999999" hidden="1">
      <c r="A38" s="31"/>
      <c r="B38" s="27"/>
      <c r="C38" s="27"/>
      <c r="D38" s="26">
        <f>H38/20</f>
        <v>9011899.1500000004</v>
      </c>
      <c r="E38" s="27">
        <f t="shared" si="5"/>
        <v>-0.18141479172209207</v>
      </c>
      <c r="F38" s="33">
        <f t="shared" si="6"/>
        <v>1.0342393768119074E-2</v>
      </c>
      <c r="G38" s="39" t="s">
        <v>231</v>
      </c>
      <c r="H38" s="29">
        <f>'sk하이닉스(낸드 이천)'!H38+'sk하이닉스(낸드 청주)'!H38</f>
        <v>180237983</v>
      </c>
      <c r="I38" s="29">
        <f>'sk하이닉스(낸드 이천)'!I38+'sk하이닉스(낸드 청주)'!I38</f>
        <v>11890.2</v>
      </c>
      <c r="J38" s="30">
        <f t="shared" si="1"/>
        <v>15158.532488940471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9301647.1428571437</v>
      </c>
      <c r="E39" s="27">
        <f t="shared" si="5"/>
        <v>3.2151712756033568E-2</v>
      </c>
      <c r="F39" s="33">
        <f t="shared" si="6"/>
        <v>-3.9173607891562989E-2</v>
      </c>
      <c r="G39" s="39" t="s">
        <v>234</v>
      </c>
      <c r="H39" s="29">
        <f>'sk하이닉스(낸드 이천)'!H39+'sk하이닉스(낸드 청주)'!H39</f>
        <v>195334590</v>
      </c>
      <c r="I39" s="29">
        <f>'sk하이닉스(낸드 이천)'!I39+'sk하이닉스(낸드 청주)'!I39</f>
        <v>17842.810000000001</v>
      </c>
      <c r="J39" s="30">
        <f t="shared" si="1"/>
        <v>10947.523960631761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8572864.6373015884</v>
      </c>
      <c r="B40" s="27">
        <f>A40/A37-1</f>
        <v>-0.11376756345596273</v>
      </c>
      <c r="C40" s="27">
        <f>A40/A28-1</f>
        <v>-6.6610571298772459E-2</v>
      </c>
      <c r="D40" s="26">
        <f>H40/21</f>
        <v>7405047.6190476194</v>
      </c>
      <c r="E40" s="27">
        <f t="shared" si="5"/>
        <v>-0.20389931962383112</v>
      </c>
      <c r="F40" s="33">
        <f t="shared" si="6"/>
        <v>-0.1729391354313331</v>
      </c>
      <c r="G40" s="39" t="s">
        <v>236</v>
      </c>
      <c r="H40" s="29">
        <f>'sk하이닉스(낸드 이천)'!H40+'sk하이닉스(낸드 청주)'!H40</f>
        <v>155506000</v>
      </c>
      <c r="I40" s="29">
        <f>'sk하이닉스(낸드 이천)'!I40+'sk하이닉스(낸드 청주)'!I40</f>
        <v>11084.220000000001</v>
      </c>
      <c r="J40" s="30">
        <f t="shared" si="1"/>
        <v>14029.494181818836</v>
      </c>
      <c r="K40" s="32">
        <f>H40+H39+H38</f>
        <v>531078573</v>
      </c>
      <c r="L40" s="27">
        <f>K40/K37-1</f>
        <v>-0.10820296921049211</v>
      </c>
      <c r="M40" s="27">
        <f>K40/K28-1</f>
        <v>-3.8890577126730164E-2</v>
      </c>
      <c r="N40" s="32">
        <f>AVERAGE(J38:J40)</f>
        <v>13378.516877130356</v>
      </c>
      <c r="O40" s="58">
        <f>N40/N37-1</f>
        <v>-3.6058713620478078E-2</v>
      </c>
    </row>
    <row r="41" spans="1:16" ht="17.399999999999999">
      <c r="A41" s="31"/>
      <c r="B41" s="27"/>
      <c r="C41" s="27"/>
      <c r="D41" s="26">
        <f>H41/18</f>
        <v>4220023.055555556</v>
      </c>
      <c r="E41" s="27">
        <f t="shared" si="5"/>
        <v>-0.4301153385292743</v>
      </c>
      <c r="F41" s="33">
        <f t="shared" si="6"/>
        <v>-0.67007677548596623</v>
      </c>
      <c r="G41" s="39" t="s">
        <v>370</v>
      </c>
      <c r="H41" s="29">
        <f>'sk하이닉스(낸드 이천)'!H41+'sk하이닉스(낸드 청주)'!H41</f>
        <v>75960415</v>
      </c>
      <c r="I41" s="29">
        <f>'sk하이닉스(낸드 이천)'!I41+'sk하이닉스(낸드 청주)'!I41</f>
        <v>7549.96</v>
      </c>
      <c r="J41" s="30">
        <f t="shared" si="1"/>
        <v>10061.035422704226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5864612.4000000004</v>
      </c>
      <c r="E42" s="27">
        <f t="shared" ref="E42" si="7">D42/D41-1</f>
        <v>0.38971098564956486</v>
      </c>
      <c r="F42" s="33">
        <f t="shared" ref="F42" si="8">D42/D30-1</f>
        <v>-0.55919397301292872</v>
      </c>
      <c r="G42" s="39" t="s">
        <v>416</v>
      </c>
      <c r="H42" s="29">
        <f>'sk하이닉스(낸드 이천)'!H42+'sk하이닉스(낸드 청주)'!H42</f>
        <v>117292248</v>
      </c>
      <c r="I42" s="29">
        <f>'sk하이닉스(낸드 이천)'!I42+'sk하이닉스(낸드 청주)'!I42</f>
        <v>8592.17</v>
      </c>
      <c r="J42" s="30">
        <f t="shared" si="1"/>
        <v>13651.062304400402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5709041.5518518528</v>
      </c>
      <c r="B43" s="27">
        <f>A43/A40-1</f>
        <v>-0.33405672509850315</v>
      </c>
      <c r="C43" s="27">
        <f>A43/A31-1</f>
        <v>-0.57481453961360418</v>
      </c>
      <c r="D43" s="26">
        <f>H43/20</f>
        <v>7042489.2000000002</v>
      </c>
      <c r="E43" s="27">
        <f t="shared" ref="E43" si="9">D43/D42-1</f>
        <v>0.20084478217179358</v>
      </c>
      <c r="F43" s="33">
        <f t="shared" ref="F43" si="10">D43/D31-1</f>
        <v>-0.50357186669466258</v>
      </c>
      <c r="G43" s="39" t="s">
        <v>429</v>
      </c>
      <c r="H43" s="29">
        <f>'sk하이닉스(낸드 이천)'!H43+'sk하이닉스(낸드 청주)'!H43</f>
        <v>140849784</v>
      </c>
      <c r="I43" s="29">
        <f>'sk하이닉스(낸드 이천)'!I43+'sk하이닉스(낸드 청주)'!I43</f>
        <v>10088.08</v>
      </c>
      <c r="J43" s="30">
        <f t="shared" si="1"/>
        <v>13962.00109436087</v>
      </c>
      <c r="K43" s="32">
        <f>H43+H42+H41</f>
        <v>334102447</v>
      </c>
      <c r="L43" s="27">
        <f>K43/K40-1</f>
        <v>-0.37089827384167506</v>
      </c>
      <c r="M43" s="27">
        <f>K43/K31-1</f>
        <v>-0.59151602555990102</v>
      </c>
      <c r="N43" s="32">
        <f>AVERAGE(J41:J43)</f>
        <v>12558.0329404885</v>
      </c>
      <c r="O43" s="58">
        <f>N43/N40-1</f>
        <v>-6.1328467436059131E-2</v>
      </c>
    </row>
    <row r="44" spans="1:16" ht="17.399999999999999">
      <c r="A44" s="31"/>
      <c r="B44" s="27"/>
      <c r="C44" s="27"/>
      <c r="D44" s="26">
        <f>H44/22</f>
        <v>7779476.6363636367</v>
      </c>
      <c r="E44" s="27">
        <f t="shared" ref="E44" si="11">D44/D43-1</f>
        <v>0.10464871374792262</v>
      </c>
      <c r="F44" s="33">
        <f t="shared" ref="F44" si="12">D44/D32-1</f>
        <v>-0.28219641827225739</v>
      </c>
      <c r="G44" s="39" t="s">
        <v>462</v>
      </c>
      <c r="H44" s="29">
        <f>'sk하이닉스(낸드 이천)'!H44+'sk하이닉스(낸드 청주)'!H44</f>
        <v>171148486</v>
      </c>
      <c r="I44" s="29">
        <f>'sk하이닉스(낸드 이천)'!I44+'sk하이닉스(낸드 청주)'!I44</f>
        <v>11597.73</v>
      </c>
      <c r="J44" s="30">
        <f t="shared" si="1"/>
        <v>14757.067633062677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10063932.9</v>
      </c>
      <c r="E45" s="27">
        <f t="shared" ref="E45" si="13">D45/D44-1</f>
        <v>0.29365166455518632</v>
      </c>
      <c r="F45" s="33">
        <f t="shared" ref="F45" si="14">D45/D33-1</f>
        <v>-0.1409002917988621</v>
      </c>
      <c r="G45" s="39" t="s">
        <v>498</v>
      </c>
      <c r="H45" s="29">
        <f>'sk하이닉스(낸드 이천)'!H45+'sk하이닉스(낸드 청주)'!H45</f>
        <v>201278658</v>
      </c>
      <c r="I45" s="29">
        <f>'sk하이닉스(낸드 이천)'!I45+'sk하이닉스(낸드 청주)'!I45</f>
        <v>13585.25</v>
      </c>
      <c r="J45" s="30">
        <f t="shared" si="1"/>
        <v>14815.970114646399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9290938.8103668261</v>
      </c>
      <c r="B46" s="27">
        <f>A46/A43-1</f>
        <v>0.62740781022220915</v>
      </c>
      <c r="C46" s="27">
        <f>A46/A34-1</f>
        <v>-0.18304448083009084</v>
      </c>
      <c r="D46" s="26">
        <f>H46/19</f>
        <v>10029406.894736841</v>
      </c>
      <c r="E46" s="27">
        <f t="shared" ref="E46" si="15">D46/D45-1</f>
        <v>-3.4306672755299861E-3</v>
      </c>
      <c r="F46" s="33">
        <f t="shared" ref="F46" si="16">D46/D34-1</f>
        <v>-0.13281762032402888</v>
      </c>
      <c r="G46" s="39" t="s">
        <v>548</v>
      </c>
      <c r="H46" s="29">
        <f>'sk하이닉스(낸드 이천)'!H46+'sk하이닉스(낸드 청주)'!H46</f>
        <v>190558731</v>
      </c>
      <c r="I46" s="29">
        <f>'sk하이닉스(낸드 이천)'!I46+'sk하이닉스(낸드 청주)'!I46</f>
        <v>13576.939999999999</v>
      </c>
      <c r="J46" s="30">
        <f t="shared" si="1"/>
        <v>14035.469774485267</v>
      </c>
      <c r="K46" s="32">
        <f>H46+H45+H44</f>
        <v>562985875</v>
      </c>
      <c r="L46" s="27">
        <f>K46/K43-1</f>
        <v>0.68506959483598151</v>
      </c>
      <c r="M46" s="27">
        <f>K46/K34-1</f>
        <v>-0.18801495611285968</v>
      </c>
      <c r="N46" s="32">
        <f>AVERAGE(J44:J46)</f>
        <v>14536.16917406478</v>
      </c>
      <c r="O46" s="58">
        <f>N46/N43-1</f>
        <v>0.15751959267430715</v>
      </c>
    </row>
    <row r="47" spans="1:16" ht="17.399999999999999">
      <c r="A47" s="31"/>
      <c r="B47" s="27"/>
      <c r="C47" s="27"/>
      <c r="D47" s="26">
        <f>H47/19</f>
        <v>9692085.3684210535</v>
      </c>
      <c r="E47" s="27">
        <f t="shared" ref="E47" si="17">D47/D46-1</f>
        <v>-3.3633247694118906E-2</v>
      </c>
      <c r="F47" s="33">
        <f t="shared" ref="F47" si="18">D47/D35-1</f>
        <v>1.3849798106806199E-2</v>
      </c>
      <c r="G47" s="39" t="s">
        <v>608</v>
      </c>
      <c r="H47" s="29">
        <f>'sk하이닉스(낸드 이천)'!H47+'sk하이닉스(낸드 청주)'!H47</f>
        <v>184149622</v>
      </c>
      <c r="I47" s="29">
        <f>'sk하이닉스(낸드 이천)'!I47+'sk하이닉스(낸드 청주)'!I47</f>
        <v>13443.84</v>
      </c>
      <c r="J47" s="30">
        <f t="shared" si="1"/>
        <v>13697.695152575454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11886990.35</v>
      </c>
      <c r="E48" s="27">
        <f t="shared" ref="E48" si="19">D48/D47-1</f>
        <v>0.22646364514394701</v>
      </c>
      <c r="F48" s="33">
        <f t="shared" ref="F48" si="20">D48/D36-1</f>
        <v>0.40652072427229968</v>
      </c>
      <c r="G48" s="39" t="s">
        <v>632</v>
      </c>
      <c r="H48" s="29">
        <f>'sk하이닉스(낸드 이천)'!H48+'sk하이닉스(낸드 청주)'!H48</f>
        <v>237739807</v>
      </c>
      <c r="I48" s="29">
        <f>'sk하이닉스(낸드 이천)'!I48+'sk하이닉스(낸드 청주)'!I48</f>
        <v>15769.47</v>
      </c>
      <c r="J48" s="30">
        <f t="shared" si="1"/>
        <v>15075.954169670889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10805708.012200957</v>
      </c>
      <c r="B49" s="27">
        <f>A49/A46-1</f>
        <v>0.16303725950104764</v>
      </c>
      <c r="C49" s="27">
        <f>A49/A37-1</f>
        <v>0.11705589034595509</v>
      </c>
      <c r="D49" s="26">
        <f>H49/22</f>
        <v>10838048.318181818</v>
      </c>
      <c r="E49" s="27">
        <f t="shared" ref="E49" si="21">D49/D48-1</f>
        <v>-8.8242860550331037E-2</v>
      </c>
      <c r="F49" s="33">
        <f t="shared" ref="F49" si="22">D49/D37-1</f>
        <v>-1.5538690325346938E-2</v>
      </c>
      <c r="G49" s="39" t="s">
        <v>674</v>
      </c>
      <c r="H49" s="29">
        <f>'sk하이닉스(낸드 이천)'!H49+'sk하이닉스(낸드 청주)'!H49</f>
        <v>238437063</v>
      </c>
      <c r="I49" s="29">
        <f>'sk하이닉스(낸드 이천)'!I49+'sk하이닉스(낸드 청주)'!I49</f>
        <v>15286.78</v>
      </c>
      <c r="J49" s="30">
        <f t="shared" si="1"/>
        <v>15597.598905721152</v>
      </c>
      <c r="K49" s="32">
        <f>H49+H48+H47</f>
        <v>660326492</v>
      </c>
      <c r="L49" s="27">
        <f>K49/K46-1</f>
        <v>0.17290063804886757</v>
      </c>
      <c r="M49" s="27">
        <f>K49/K37-1</f>
        <v>0.1088325435363624</v>
      </c>
      <c r="N49" s="32">
        <f>AVERAGE(J47:J49)</f>
        <v>14790.416075989166</v>
      </c>
      <c r="O49" s="58">
        <f>N49/N46-1</f>
        <v>1.7490639994614865E-2</v>
      </c>
    </row>
    <row r="50" spans="1:15" s="37" customFormat="1" ht="17.399999999999999">
      <c r="A50" s="92"/>
      <c r="B50" s="130"/>
      <c r="C50" s="130"/>
      <c r="D50" s="93">
        <f>H50/18</f>
        <v>13953969.444444444</v>
      </c>
      <c r="E50" s="130">
        <f t="shared" ref="E50" si="23">D50/D49-1</f>
        <v>0.28749836084743996</v>
      </c>
      <c r="F50" s="131">
        <f t="shared" ref="F50" si="24">D50/D38-1</f>
        <v>0.54839387482986246</v>
      </c>
      <c r="G50" s="132" t="s">
        <v>714</v>
      </c>
      <c r="H50" s="140">
        <f>'sk하이닉스(낸드 이천)'!H50+'sk하이닉스(낸드 청주)'!H50</f>
        <v>251171450</v>
      </c>
      <c r="I50" s="140">
        <f>'sk하이닉스(낸드 이천)'!I50+'sk하이닉스(낸드 청주)'!I50</f>
        <v>16273.11</v>
      </c>
      <c r="J50" s="133">
        <f t="shared" ref="J50" si="25">H50/I50</f>
        <v>15434.754020589795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13573916.15</v>
      </c>
      <c r="E51" s="130">
        <f t="shared" ref="E51" si="26">D51/D50-1</f>
        <v>-2.7236213749612048E-2</v>
      </c>
      <c r="F51" s="131">
        <f t="shared" ref="F51" si="27">D51/D39-1</f>
        <v>0.45930241617728829</v>
      </c>
      <c r="G51" s="132" t="s">
        <v>721</v>
      </c>
      <c r="H51" s="140">
        <f>'sk하이닉스(낸드 이천)'!H51+'sk하이닉스(낸드 청주)'!H51</f>
        <v>271478323</v>
      </c>
      <c r="I51" s="140">
        <f>'sk하이닉스(낸드 이천)'!I51+'sk하이닉스(낸드 청주)'!I51</f>
        <v>14195.87</v>
      </c>
      <c r="J51" s="133">
        <f t="shared" ref="J51" si="28">H51/I51</f>
        <v>19123.753810087019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13798962.152693605</v>
      </c>
      <c r="B52" s="27">
        <f>A52/A49-1</f>
        <v>0.27700675764261806</v>
      </c>
      <c r="C52" s="27">
        <f>A52/A40-1</f>
        <v>0.60960924224239155</v>
      </c>
      <c r="D52" s="93">
        <f>H52/22</f>
        <v>13869000.863636363</v>
      </c>
      <c r="E52" s="130">
        <f t="shared" ref="E52:E53" si="29">D52/D51-1</f>
        <v>2.1739099488717883E-2</v>
      </c>
      <c r="F52" s="131">
        <f t="shared" ref="F52:F53" si="30">D52/D40-1</f>
        <v>0.87291177276994847</v>
      </c>
      <c r="G52" s="132" t="s">
        <v>726</v>
      </c>
      <c r="H52" s="140">
        <f>'sk하이닉스(낸드 이천)'!H52+'sk하이닉스(낸드 청주)'!H52</f>
        <v>305118019</v>
      </c>
      <c r="I52" s="140">
        <f>'sk하이닉스(낸드 이천)'!I52+'sk하이닉스(낸드 청주)'!I52</f>
        <v>13885.39</v>
      </c>
      <c r="J52" s="133">
        <f t="shared" ref="J52" si="31">H52/I52</f>
        <v>21974.033066410091</v>
      </c>
      <c r="K52" s="32">
        <f>H52+H51+H50</f>
        <v>827767792</v>
      </c>
      <c r="L52" s="27">
        <f>K52/K49-1</f>
        <v>0.25357350042530169</v>
      </c>
      <c r="M52" s="27">
        <f>K52/K40-1</f>
        <v>0.558654093920675</v>
      </c>
      <c r="N52" s="32">
        <f>AVERAGE(J50:J52)</f>
        <v>18844.180299028969</v>
      </c>
      <c r="O52" s="58">
        <f>N52/N49-1</f>
        <v>0.27408047226072996</v>
      </c>
    </row>
    <row r="53" spans="1:15" s="37" customFormat="1" ht="17.399999999999999">
      <c r="A53" s="31"/>
      <c r="B53" s="27"/>
      <c r="C53" s="27"/>
      <c r="D53" s="93">
        <f>H53/21</f>
        <v>19875834</v>
      </c>
      <c r="E53" s="130">
        <f t="shared" si="29"/>
        <v>0.43311217552182657</v>
      </c>
      <c r="F53" s="131">
        <f t="shared" si="30"/>
        <v>3.7098875381341712</v>
      </c>
      <c r="G53" s="132" t="s">
        <v>729</v>
      </c>
      <c r="H53" s="140">
        <f>'sk하이닉스(낸드 이천)'!H53+'sk하이닉스(낸드 청주)'!H53</f>
        <v>417392514</v>
      </c>
      <c r="I53" s="140">
        <f>'sk하이닉스(낸드 이천)'!I53+'sk하이닉스(낸드 청주)'!I53</f>
        <v>14542.029999999999</v>
      </c>
      <c r="J53" s="133">
        <f t="shared" ref="J53" si="32">H53/I53</f>
        <v>28702.492980691142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26613113.882352941</v>
      </c>
      <c r="E54" s="130">
        <f t="shared" ref="E54" si="33">D54/D53-1</f>
        <v>0.33896841170805425</v>
      </c>
      <c r="F54" s="131">
        <f t="shared" ref="F54" si="34">D54/D42-1</f>
        <v>3.5379152222153571</v>
      </c>
      <c r="G54" s="132" t="s">
        <v>742</v>
      </c>
      <c r="H54" s="140">
        <f>'sk하이닉스(낸드 이천)'!H54+'sk하이닉스(낸드 청주)'!H54</f>
        <v>452422936</v>
      </c>
      <c r="I54" s="140">
        <f>'sk하이닉스(낸드 이천)'!I54+'sk하이닉스(낸드 청주)'!I54</f>
        <v>14626.2</v>
      </c>
      <c r="J54" s="133">
        <f t="shared" ref="J54" si="35">H54/I54</f>
        <v>30932.363566750078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23632057.690943044</v>
      </c>
      <c r="B55" s="27">
        <f>A55/A52-1</f>
        <v>0.71259674672924467</v>
      </c>
      <c r="C55" s="27">
        <f>A55/A43-1</f>
        <v>3.1394089491742214</v>
      </c>
      <c r="D55" s="93">
        <f>H55/21</f>
        <v>24407225.19047619</v>
      </c>
      <c r="E55" s="130">
        <f t="shared" ref="E55" si="36">D55/D54-1</f>
        <v>-8.2887282624205305E-2</v>
      </c>
      <c r="F55" s="131">
        <f t="shared" ref="F55" si="37">D55/D43-1</f>
        <v>2.4657099922107357</v>
      </c>
      <c r="G55" s="132" t="s">
        <v>749</v>
      </c>
      <c r="H55" s="140">
        <f>'sk하이닉스(낸드 이천)'!H55+'sk하이닉스(낸드 청주)'!H55</f>
        <v>512551729</v>
      </c>
      <c r="I55" s="140">
        <f>'sk하이닉스(낸드 이천)'!I55+'sk하이닉스(낸드 청주)'!I55</f>
        <v>16146.9</v>
      </c>
      <c r="J55" s="133">
        <f t="shared" ref="J55" si="38">H55/I55</f>
        <v>31743.042255789038</v>
      </c>
      <c r="K55" s="32">
        <f>H55+H54+H53</f>
        <v>1382367179</v>
      </c>
      <c r="L55" s="27">
        <f>K55/K52-1</f>
        <v>0.66999391901926031</v>
      </c>
      <c r="M55" s="27">
        <f>K55/K43-1</f>
        <v>3.1375547871997478</v>
      </c>
      <c r="N55" s="32">
        <f>AVERAGE(J53:J55)</f>
        <v>30459.299601076753</v>
      </c>
      <c r="O55" s="58">
        <f>N55/N52-1</f>
        <v>0.61637699903806942</v>
      </c>
    </row>
    <row r="56" spans="1:15" s="124" customFormat="1" ht="17.399999999999999">
      <c r="A56" s="94"/>
      <c r="B56" s="45"/>
      <c r="C56" s="45"/>
      <c r="D56" s="98">
        <f>H56/22</f>
        <v>19730240.772727273</v>
      </c>
      <c r="E56" s="118">
        <f t="shared" ref="E56" si="39">D56/D55-1</f>
        <v>-0.19162294694498483</v>
      </c>
      <c r="F56" s="158">
        <f t="shared" ref="F56" si="40">D56/D44-1</f>
        <v>1.5361912754518903</v>
      </c>
      <c r="G56" s="122" t="s">
        <v>752</v>
      </c>
      <c r="H56" s="127">
        <f>'sk하이닉스(낸드 이천)'!H56+'sk하이닉스(낸드 청주)'!H56</f>
        <v>434065297</v>
      </c>
      <c r="I56" s="127">
        <f>'sk하이닉스(낸드 이천)'!I56+'sk하이닉스(낸드 청주)'!I56</f>
        <v>14249.5</v>
      </c>
      <c r="J56" s="125">
        <f t="shared" ref="J56" si="41">H56/I56</f>
        <v>30461.791431278289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22370900.166666668</v>
      </c>
      <c r="E57" s="118">
        <f t="shared" ref="E57" si="42">D57/D56-1</f>
        <v>0.13383817381435748</v>
      </c>
      <c r="F57" s="158">
        <f t="shared" ref="F57" si="43">D57/D45-1</f>
        <v>1.2228785097192638</v>
      </c>
      <c r="G57" s="122" t="s">
        <v>756</v>
      </c>
      <c r="H57" s="127">
        <f>'sk하이닉스(낸드 이천)'!H57+'sk하이닉스(낸드 청주)'!H57</f>
        <v>402676203</v>
      </c>
      <c r="I57" s="127">
        <f>'sk하이닉스(낸드 이천)'!I57+'sk하이닉스(낸드 청주)'!I57</f>
        <v>13716.02</v>
      </c>
      <c r="J57" s="125">
        <f t="shared" ref="J57" si="44">H57/I57</f>
        <v>29358.093893126432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21050570.469696969</v>
      </c>
      <c r="B58" s="27">
        <f>A58/A55-1</f>
        <v>-0.10923666720039482</v>
      </c>
      <c r="C58" s="27">
        <f>A58/A46-1</f>
        <v>1.2657097306688478</v>
      </c>
      <c r="K58" s="32">
        <f>H58+H57+H56</f>
        <v>836741500</v>
      </c>
      <c r="L58" s="27">
        <f>K58/K55-1</f>
        <v>-0.39470387266768292</v>
      </c>
      <c r="M58" s="27">
        <f>K58/K46-1</f>
        <v>0.48625664897898191</v>
      </c>
      <c r="N58" s="32">
        <f>AVERAGE(J56:J58)</f>
        <v>29909.94266220236</v>
      </c>
      <c r="O58" s="58">
        <f>N58/N55-1</f>
        <v>-1.8035770555110631E-2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61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6.3984375" style="18" bestFit="1" customWidth="1"/>
    <col min="13" max="13" width="5.5" style="18" bestFit="1" customWidth="1"/>
    <col min="14" max="14" width="7.1992187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18" t="s">
        <v>335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1111.8499999999999</v>
      </c>
      <c r="E5" s="27"/>
      <c r="F5" s="26"/>
      <c r="G5" s="28" t="s">
        <v>7</v>
      </c>
      <c r="H5" s="29">
        <v>22237</v>
      </c>
      <c r="I5" s="29">
        <v>8.1</v>
      </c>
      <c r="J5" s="30">
        <f>H5/I5</f>
        <v>2745.3086419753085</v>
      </c>
    </row>
    <row r="6" spans="1:16" ht="15" hidden="1" customHeight="1">
      <c r="D6" s="26">
        <f>H6/18</f>
        <v>11836.777777777777</v>
      </c>
      <c r="E6" s="27">
        <f t="shared" ref="E6:E22" si="0">D6/D5-1</f>
        <v>9.64602039643637</v>
      </c>
      <c r="F6" s="26"/>
      <c r="G6" s="28" t="s">
        <v>3</v>
      </c>
      <c r="H6" s="29">
        <v>213062</v>
      </c>
      <c r="I6" s="29">
        <v>16</v>
      </c>
      <c r="J6" s="30">
        <f t="shared" ref="J6:J49" si="1">H6/I6</f>
        <v>13316.375</v>
      </c>
    </row>
    <row r="7" spans="1:16" ht="15" hidden="1" customHeight="1">
      <c r="A7" s="31">
        <f>AVERAGE(D5:D7)</f>
        <v>4450.012289562289</v>
      </c>
      <c r="B7" s="31"/>
      <c r="C7" s="31"/>
      <c r="D7" s="26">
        <f>H7/22</f>
        <v>401.40909090909093</v>
      </c>
      <c r="E7" s="27">
        <f t="shared" si="0"/>
        <v>-0.96608797609914654</v>
      </c>
      <c r="F7" s="26"/>
      <c r="G7" s="28" t="s">
        <v>6</v>
      </c>
      <c r="H7" s="29">
        <v>8831</v>
      </c>
      <c r="I7" s="29">
        <v>4</v>
      </c>
      <c r="J7" s="30">
        <f t="shared" si="1"/>
        <v>2207.75</v>
      </c>
      <c r="K7" s="32">
        <f>H7+H6+H5</f>
        <v>244130</v>
      </c>
      <c r="L7" s="32"/>
      <c r="M7" s="32"/>
      <c r="N7" s="32">
        <f>AVERAGE(J5:J7)</f>
        <v>6089.8112139917694</v>
      </c>
      <c r="O7" s="35"/>
    </row>
    <row r="8" spans="1:16" ht="15" hidden="1" customHeight="1">
      <c r="D8" s="26">
        <f>H8/21</f>
        <v>696098.38095238095</v>
      </c>
      <c r="E8" s="27">
        <f t="shared" si="0"/>
        <v>1733.1370604634108</v>
      </c>
      <c r="F8" s="26"/>
      <c r="G8" s="28" t="s">
        <v>2</v>
      </c>
      <c r="H8" s="29">
        <v>14618066</v>
      </c>
      <c r="I8" s="29">
        <v>821.47</v>
      </c>
      <c r="J8" s="30">
        <f t="shared" si="1"/>
        <v>17795.008947374827</v>
      </c>
    </row>
    <row r="9" spans="1:16" ht="15" hidden="1" customHeight="1">
      <c r="D9" s="26">
        <f>H9/21</f>
        <v>22418.476190476191</v>
      </c>
      <c r="E9" s="27">
        <f t="shared" si="0"/>
        <v>-0.96779409807015515</v>
      </c>
      <c r="F9" s="26"/>
      <c r="G9" s="28" t="s">
        <v>5</v>
      </c>
      <c r="H9" s="29">
        <v>470788</v>
      </c>
      <c r="I9" s="29">
        <v>25.48</v>
      </c>
      <c r="J9" s="30">
        <f t="shared" si="1"/>
        <v>18476.766091051806</v>
      </c>
    </row>
    <row r="10" spans="1:16" ht="15" hidden="1" customHeight="1">
      <c r="A10" s="31">
        <f>AVERAGE(D8:D10)</f>
        <v>239519.23809523811</v>
      </c>
      <c r="B10" s="27">
        <f>A10/A7-1</f>
        <v>52.824399239759771</v>
      </c>
      <c r="C10" s="27"/>
      <c r="D10" s="26">
        <f>H10/21</f>
        <v>40.857142857142854</v>
      </c>
      <c r="E10" s="27">
        <f t="shared" si="0"/>
        <v>-0.99817752364121426</v>
      </c>
      <c r="F10" s="26"/>
      <c r="G10" s="28" t="s">
        <v>0</v>
      </c>
      <c r="H10" s="29">
        <v>858</v>
      </c>
      <c r="I10" s="29">
        <v>2</v>
      </c>
      <c r="J10" s="30">
        <f t="shared" si="1"/>
        <v>429</v>
      </c>
      <c r="K10" s="32">
        <f>H10+H9+H8</f>
        <v>15089712</v>
      </c>
      <c r="L10" s="27">
        <f>K10/K7-1</f>
        <v>60.810150329742349</v>
      </c>
      <c r="M10" s="32"/>
      <c r="N10" s="32">
        <f>AVERAGE(J8:J10)</f>
        <v>12233.591679475545</v>
      </c>
      <c r="O10" s="58">
        <f>N10/N7-1</f>
        <v>1.008862220780836</v>
      </c>
    </row>
    <row r="11" spans="1:16" ht="15" hidden="1" customHeight="1">
      <c r="D11" s="26">
        <f>H11/21</f>
        <v>917536.66666666663</v>
      </c>
      <c r="E11" s="27">
        <f t="shared" si="0"/>
        <v>22456.191142191143</v>
      </c>
      <c r="F11" s="26"/>
      <c r="G11" s="28" t="s">
        <v>10</v>
      </c>
      <c r="H11" s="29">
        <v>19268270</v>
      </c>
      <c r="I11" s="29">
        <v>1015.12</v>
      </c>
      <c r="J11" s="30">
        <f t="shared" si="1"/>
        <v>18981.273149972418</v>
      </c>
    </row>
    <row r="12" spans="1:16" ht="15" hidden="1" customHeight="1">
      <c r="D12" s="26">
        <f>H12/22</f>
        <v>965.4545454545455</v>
      </c>
      <c r="E12" s="27">
        <f t="shared" si="0"/>
        <v>-0.99894777551619607</v>
      </c>
      <c r="F12" s="26"/>
      <c r="G12" s="28" t="s">
        <v>4</v>
      </c>
      <c r="H12" s="29">
        <v>21240</v>
      </c>
      <c r="I12" s="29">
        <v>1.5</v>
      </c>
      <c r="J12" s="30">
        <f t="shared" si="1"/>
        <v>14160</v>
      </c>
    </row>
    <row r="13" spans="1:16" ht="15" hidden="1" customHeight="1">
      <c r="A13" s="31">
        <f>AVERAGE(D11:D13)</f>
        <v>306596.10707070708</v>
      </c>
      <c r="B13" s="27">
        <f>A13/A10-1</f>
        <v>0.28004793898349711</v>
      </c>
      <c r="C13" s="27"/>
      <c r="D13" s="26">
        <f>H13/20</f>
        <v>1286.2</v>
      </c>
      <c r="E13" s="27">
        <f t="shared" si="0"/>
        <v>0.3322222222222222</v>
      </c>
      <c r="F13" s="26"/>
      <c r="G13" s="28" t="s">
        <v>8</v>
      </c>
      <c r="H13" s="29">
        <v>25724</v>
      </c>
      <c r="I13" s="29">
        <v>3.28</v>
      </c>
      <c r="J13" s="30">
        <f t="shared" si="1"/>
        <v>7842.6829268292686</v>
      </c>
      <c r="K13" s="32">
        <f>H13+H12+H11</f>
        <v>19315234</v>
      </c>
      <c r="L13" s="27">
        <f>K13/K10-1</f>
        <v>0.28002668308049872</v>
      </c>
      <c r="M13" s="32"/>
      <c r="N13" s="32">
        <f>AVERAGE(J11:J13)</f>
        <v>13661.31869226723</v>
      </c>
      <c r="O13" s="58">
        <f>N13/N10-1</f>
        <v>0.11670546559004435</v>
      </c>
    </row>
    <row r="14" spans="1:16" ht="15" hidden="1" customHeight="1">
      <c r="D14" s="26">
        <f>H14/20</f>
        <v>230111.8</v>
      </c>
      <c r="E14" s="27">
        <f t="shared" si="0"/>
        <v>177.90825688073392</v>
      </c>
      <c r="F14" s="26"/>
      <c r="G14" s="28" t="s">
        <v>11</v>
      </c>
      <c r="H14" s="29">
        <v>4602236</v>
      </c>
      <c r="I14" s="29">
        <v>240.6</v>
      </c>
      <c r="J14" s="30">
        <f t="shared" si="1"/>
        <v>19128.162926018289</v>
      </c>
    </row>
    <row r="15" spans="1:16" ht="15" hidden="1" customHeight="1">
      <c r="A15" s="31"/>
      <c r="B15" s="31"/>
      <c r="C15" s="31"/>
      <c r="D15" s="26">
        <f>H15/22</f>
        <v>1939.5</v>
      </c>
      <c r="E15" s="27">
        <f t="shared" si="0"/>
        <v>-0.99157148829395103</v>
      </c>
      <c r="F15" s="26"/>
      <c r="G15" s="28" t="s">
        <v>9</v>
      </c>
      <c r="H15" s="29">
        <v>42669</v>
      </c>
      <c r="I15" s="29">
        <v>32.299999999999997</v>
      </c>
      <c r="J15" s="30">
        <f t="shared" si="1"/>
        <v>1321.0216718266256</v>
      </c>
    </row>
    <row r="16" spans="1:16" ht="15" hidden="1" customHeight="1">
      <c r="A16" s="31">
        <f>AVERAGE(D14:D16)</f>
        <v>77350.433333333334</v>
      </c>
      <c r="B16" s="27">
        <f>A16/A13-1</f>
        <v>-0.74771227830529885</v>
      </c>
      <c r="C16" s="27"/>
      <c r="D16" s="26">
        <f>H16/22</f>
        <v>0</v>
      </c>
      <c r="E16" s="27">
        <f t="shared" si="0"/>
        <v>-1</v>
      </c>
      <c r="F16" s="26"/>
      <c r="G16" s="28" t="s">
        <v>13</v>
      </c>
      <c r="H16" s="29">
        <v>0</v>
      </c>
      <c r="I16" s="29">
        <v>0</v>
      </c>
      <c r="J16" s="30" t="e">
        <f t="shared" si="1"/>
        <v>#DIV/0!</v>
      </c>
      <c r="K16" s="32">
        <f>H16+H15+H14</f>
        <v>4644905</v>
      </c>
      <c r="L16" s="27">
        <f>K16/K13-1</f>
        <v>-0.75952116345056964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1453.1</v>
      </c>
      <c r="E17" s="27" t="e">
        <f t="shared" si="0"/>
        <v>#DIV/0!</v>
      </c>
      <c r="F17" s="33">
        <f t="shared" ref="F17:F22" si="2">D17/D5-1</f>
        <v>0.30692089760309393</v>
      </c>
      <c r="G17" s="39" t="s">
        <v>162</v>
      </c>
      <c r="H17" s="29">
        <v>29062</v>
      </c>
      <c r="I17" s="29">
        <v>211.87</v>
      </c>
      <c r="J17" s="30">
        <f t="shared" si="1"/>
        <v>137.1690187379053</v>
      </c>
    </row>
    <row r="18" spans="1:15" hidden="1">
      <c r="D18" s="26">
        <f>H18/20</f>
        <v>0</v>
      </c>
      <c r="E18" s="27">
        <f t="shared" si="0"/>
        <v>-1</v>
      </c>
      <c r="F18" s="33">
        <f t="shared" si="2"/>
        <v>-1</v>
      </c>
      <c r="G18" s="39" t="s">
        <v>163</v>
      </c>
      <c r="H18" s="29">
        <v>0</v>
      </c>
      <c r="I18" s="29">
        <v>0</v>
      </c>
      <c r="J18" s="30" t="e">
        <f t="shared" si="1"/>
        <v>#DIV/0!</v>
      </c>
    </row>
    <row r="19" spans="1:15" ht="17.399999999999999" hidden="1">
      <c r="A19" s="31">
        <f>AVERAGE(D17:D19)</f>
        <v>111413.91212121211</v>
      </c>
      <c r="B19" s="27">
        <f>A19/A16-1</f>
        <v>0.44037864197975329</v>
      </c>
      <c r="C19" s="27">
        <f>A19/A7-1</f>
        <v>24.036765040523289</v>
      </c>
      <c r="D19" s="26">
        <f>H19/22</f>
        <v>332788.63636363635</v>
      </c>
      <c r="E19" s="27" t="e">
        <f t="shared" si="0"/>
        <v>#DIV/0!</v>
      </c>
      <c r="F19" s="33">
        <f t="shared" si="2"/>
        <v>828.05107009398705</v>
      </c>
      <c r="G19" s="39" t="s">
        <v>158</v>
      </c>
      <c r="H19" s="29">
        <v>7321350</v>
      </c>
      <c r="I19" s="29">
        <v>363.21</v>
      </c>
      <c r="J19" s="30">
        <f t="shared" si="1"/>
        <v>20157.346989345009</v>
      </c>
      <c r="K19" s="32">
        <f>H19+H18+H17</f>
        <v>7350412</v>
      </c>
      <c r="L19" s="27">
        <f>K19/K16-1</f>
        <v>0.58246767156701806</v>
      </c>
      <c r="M19" s="27">
        <f>K19/K7-1</f>
        <v>29.108597878179658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0.25</v>
      </c>
      <c r="E20" s="27">
        <f t="shared" si="0"/>
        <v>-0.99999924877242585</v>
      </c>
      <c r="F20" s="33">
        <f t="shared" si="2"/>
        <v>-0.99999964085536353</v>
      </c>
      <c r="G20" s="39" t="s">
        <v>154</v>
      </c>
      <c r="H20" s="29">
        <v>5</v>
      </c>
      <c r="I20" s="29">
        <v>4</v>
      </c>
      <c r="J20" s="30">
        <f t="shared" si="1"/>
        <v>1.25</v>
      </c>
    </row>
    <row r="21" spans="1:15" hidden="1">
      <c r="D21" s="26">
        <f>H21/21</f>
        <v>188658.57142857142</v>
      </c>
      <c r="E21" s="27">
        <f t="shared" si="0"/>
        <v>754633.28571428568</v>
      </c>
      <c r="F21" s="33">
        <f t="shared" si="2"/>
        <v>7.4153164481677525</v>
      </c>
      <c r="G21" s="39" t="s">
        <v>155</v>
      </c>
      <c r="H21" s="29">
        <v>3961830</v>
      </c>
      <c r="I21" s="29">
        <v>211.84</v>
      </c>
      <c r="J21" s="30">
        <f t="shared" si="1"/>
        <v>18701.992069486405</v>
      </c>
    </row>
    <row r="22" spans="1:15" ht="17.399999999999999" hidden="1">
      <c r="A22" s="31">
        <f>AVERAGE(D20:D22)</f>
        <v>107310.75</v>
      </c>
      <c r="B22" s="27">
        <f>A22/A19-1</f>
        <v>-3.6828094832071723E-2</v>
      </c>
      <c r="C22" s="27">
        <f>A22/A10-1</f>
        <v>-0.55197440149951182</v>
      </c>
      <c r="D22" s="26">
        <f>H22/21</f>
        <v>133273.42857142858</v>
      </c>
      <c r="E22" s="27">
        <f t="shared" si="0"/>
        <v>-0.29357342440235945</v>
      </c>
      <c r="F22" s="33">
        <f t="shared" si="2"/>
        <v>3260.9370629370633</v>
      </c>
      <c r="G22" s="39" t="s">
        <v>156</v>
      </c>
      <c r="H22" s="29">
        <v>2798742</v>
      </c>
      <c r="I22" s="29">
        <v>133.56</v>
      </c>
      <c r="J22" s="30">
        <f t="shared" si="1"/>
        <v>20954.941599281221</v>
      </c>
      <c r="K22" s="32">
        <f>H22+H21+H20</f>
        <v>6760577</v>
      </c>
      <c r="L22" s="27">
        <f>K22/K19-1</f>
        <v>-8.0245161767802942E-2</v>
      </c>
      <c r="M22" s="27">
        <f>K22/K10-1</f>
        <v>-0.55197441806709102</v>
      </c>
      <c r="N22" s="32">
        <f>AVERAGE(J20:J22)</f>
        <v>13219.394556255875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0</v>
      </c>
      <c r="E23" s="27">
        <f t="shared" ref="E23:E28" si="3">D23/D22-1</f>
        <v>-1</v>
      </c>
      <c r="F23" s="33">
        <f t="shared" ref="F23:F28" si="4">D23/D11-1</f>
        <v>-1</v>
      </c>
      <c r="G23" s="39" t="s">
        <v>168</v>
      </c>
      <c r="H23" s="29">
        <v>0</v>
      </c>
      <c r="I23" s="29">
        <v>0</v>
      </c>
      <c r="J23" s="30" t="e">
        <f t="shared" si="1"/>
        <v>#DIV/0!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0</v>
      </c>
      <c r="E24" s="27" t="e">
        <f t="shared" si="3"/>
        <v>#DIV/0!</v>
      </c>
      <c r="F24" s="33">
        <f t="shared" si="4"/>
        <v>-1</v>
      </c>
      <c r="G24" s="39" t="s">
        <v>176</v>
      </c>
      <c r="H24" s="29">
        <v>0</v>
      </c>
      <c r="I24" s="29">
        <v>0</v>
      </c>
      <c r="J24" s="30" t="e">
        <f t="shared" si="1"/>
        <v>#DIV/0!</v>
      </c>
      <c r="K24" s="32"/>
      <c r="L24" s="27"/>
      <c r="M24" s="27"/>
      <c r="N24" s="27"/>
    </row>
    <row r="25" spans="1:15" ht="17.399999999999999" hidden="1">
      <c r="A25" s="31">
        <f>AVERAGE(D23:D25)</f>
        <v>195623.4912280702</v>
      </c>
      <c r="B25" s="27">
        <f>A25/A22-1</f>
        <v>0.82296266895972869</v>
      </c>
      <c r="C25" s="27">
        <f>A25/A13-1</f>
        <v>-0.36195050518708782</v>
      </c>
      <c r="D25" s="26">
        <f>H25/19</f>
        <v>586870.47368421056</v>
      </c>
      <c r="E25" s="27" t="e">
        <f t="shared" si="3"/>
        <v>#DIV/0!</v>
      </c>
      <c r="F25" s="33">
        <f t="shared" si="4"/>
        <v>455.28243949946398</v>
      </c>
      <c r="G25" s="39" t="s">
        <v>190</v>
      </c>
      <c r="H25" s="29">
        <v>11150539</v>
      </c>
      <c r="I25" s="29">
        <v>522.49</v>
      </c>
      <c r="J25" s="30">
        <f t="shared" si="1"/>
        <v>21341.152940726137</v>
      </c>
      <c r="K25" s="32">
        <f>H25+H24+H23</f>
        <v>11150539</v>
      </c>
      <c r="L25" s="27">
        <f>K25/K22-1</f>
        <v>0.64934723766921087</v>
      </c>
      <c r="M25" s="27">
        <f>K25/K13-1</f>
        <v>-0.42270753748051926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0</v>
      </c>
      <c r="E26" s="27">
        <f t="shared" si="3"/>
        <v>-1</v>
      </c>
      <c r="F26" s="33">
        <f t="shared" si="4"/>
        <v>-1</v>
      </c>
      <c r="G26" s="39" t="s">
        <v>202</v>
      </c>
      <c r="H26" s="29">
        <v>0</v>
      </c>
      <c r="I26" s="29">
        <v>0</v>
      </c>
      <c r="J26" s="30" t="e">
        <f t="shared" si="1"/>
        <v>#DIV/0!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306548.04545454547</v>
      </c>
      <c r="E27" s="27" t="e">
        <f t="shared" si="3"/>
        <v>#DIV/0!</v>
      </c>
      <c r="F27" s="33">
        <f t="shared" si="4"/>
        <v>157.05519229417143</v>
      </c>
      <c r="G27" s="39" t="s">
        <v>203</v>
      </c>
      <c r="H27" s="29">
        <v>6744057</v>
      </c>
      <c r="I27" s="29">
        <v>419</v>
      </c>
      <c r="J27" s="30">
        <f t="shared" si="1"/>
        <v>16095.601431980907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176873.85725677831</v>
      </c>
      <c r="B28" s="27">
        <f>A28/A25-1</f>
        <v>-9.584551350958348E-2</v>
      </c>
      <c r="C28" s="27">
        <f>A28/A16-1</f>
        <v>1.2866563202633854</v>
      </c>
      <c r="D28" s="26">
        <f>H28/19</f>
        <v>224073.52631578947</v>
      </c>
      <c r="E28" s="27">
        <f t="shared" si="3"/>
        <v>-0.26904271732172969</v>
      </c>
      <c r="F28" s="33" t="e">
        <f t="shared" si="4"/>
        <v>#DIV/0!</v>
      </c>
      <c r="G28" s="39" t="s">
        <v>208</v>
      </c>
      <c r="H28" s="29">
        <v>4257397</v>
      </c>
      <c r="I28" s="29">
        <v>159.19</v>
      </c>
      <c r="J28" s="30">
        <f t="shared" si="1"/>
        <v>26744.123374583833</v>
      </c>
      <c r="K28" s="32">
        <f>H28+H27+H26</f>
        <v>11001454</v>
      </c>
      <c r="L28" s="27">
        <f>K28/K25-1</f>
        <v>-1.3370205691402015E-2</v>
      </c>
      <c r="M28" s="27">
        <f>K28/K16-1</f>
        <v>1.3684992481008762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240476.04545454544</v>
      </c>
      <c r="E29" s="27">
        <f t="shared" ref="E29:E41" si="5">D29/D28-1</f>
        <v>7.3201504026136899E-2</v>
      </c>
      <c r="F29" s="33">
        <f t="shared" ref="F29:F41" si="6">D29/D17-1</f>
        <v>164.49173866529864</v>
      </c>
      <c r="G29" s="39" t="s">
        <v>215</v>
      </c>
      <c r="H29" s="29">
        <v>5290473</v>
      </c>
      <c r="I29" s="29">
        <v>199.79</v>
      </c>
      <c r="J29" s="30">
        <f t="shared" si="1"/>
        <v>26480.169177636519</v>
      </c>
    </row>
    <row r="30" spans="1:15" hidden="1">
      <c r="D30" s="26">
        <f>H30/19</f>
        <v>0</v>
      </c>
      <c r="E30" s="27">
        <f t="shared" si="5"/>
        <v>-1</v>
      </c>
      <c r="F30" s="33" t="e">
        <f t="shared" si="6"/>
        <v>#DIV/0!</v>
      </c>
      <c r="G30" s="39" t="s">
        <v>210</v>
      </c>
      <c r="H30" s="29">
        <v>0</v>
      </c>
      <c r="I30" s="29">
        <v>0</v>
      </c>
      <c r="J30" s="30" t="e">
        <f t="shared" si="1"/>
        <v>#DIV/0!</v>
      </c>
    </row>
    <row r="31" spans="1:15" ht="17.399999999999999" hidden="1">
      <c r="A31" s="31">
        <f>AVERAGE(D29:D31)</f>
        <v>160799.23181818181</v>
      </c>
      <c r="B31" s="27">
        <f>A31/A28-1</f>
        <v>-9.0881861728497326E-2</v>
      </c>
      <c r="C31" s="27">
        <f>A31/A19-1</f>
        <v>0.44325990135990589</v>
      </c>
      <c r="D31" s="26">
        <f>H31/20</f>
        <v>241921.65</v>
      </c>
      <c r="E31" s="27" t="e">
        <f t="shared" si="5"/>
        <v>#DIV/0!</v>
      </c>
      <c r="F31" s="33">
        <f t="shared" si="6"/>
        <v>-0.2730471429449487</v>
      </c>
      <c r="G31" s="39" t="s">
        <v>211</v>
      </c>
      <c r="H31" s="29">
        <v>4838433</v>
      </c>
      <c r="I31" s="29">
        <v>234.7</v>
      </c>
      <c r="J31" s="30">
        <f t="shared" si="1"/>
        <v>20615.394120153389</v>
      </c>
      <c r="K31" s="32">
        <f>H31+H30+H29</f>
        <v>10128906</v>
      </c>
      <c r="L31" s="27">
        <f>K31/K28-1</f>
        <v>-7.9312061842007453E-2</v>
      </c>
      <c r="M31" s="27">
        <f>K31/K19-1</f>
        <v>0.37800520569459239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0</v>
      </c>
      <c r="E32" s="27">
        <f t="shared" si="5"/>
        <v>-1</v>
      </c>
      <c r="F32" s="33">
        <f t="shared" si="6"/>
        <v>-1</v>
      </c>
      <c r="G32" s="39" t="s">
        <v>222</v>
      </c>
      <c r="H32" s="29">
        <v>0</v>
      </c>
      <c r="I32" s="29">
        <v>0</v>
      </c>
      <c r="J32" s="30" t="e">
        <f t="shared" si="1"/>
        <v>#DIV/0!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304.28571428571428</v>
      </c>
      <c r="E33" s="27" t="e">
        <f t="shared" si="5"/>
        <v>#DIV/0!</v>
      </c>
      <c r="F33" s="33">
        <f t="shared" si="6"/>
        <v>-0.99838710898751337</v>
      </c>
      <c r="G33" s="39" t="s">
        <v>223</v>
      </c>
      <c r="H33" s="29">
        <v>6390</v>
      </c>
      <c r="I33" s="29">
        <v>32.04</v>
      </c>
      <c r="J33" s="30">
        <f t="shared" si="1"/>
        <v>199.43820224719101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21544.077694235591</v>
      </c>
      <c r="B34" s="27">
        <f>A34/A31-1</f>
        <v>-0.86601877726259402</v>
      </c>
      <c r="C34" s="27">
        <f>A34/A22-1</f>
        <v>-0.79923653786563231</v>
      </c>
      <c r="D34" s="26">
        <f>H34/19</f>
        <v>64327.947368421053</v>
      </c>
      <c r="E34" s="27">
        <f t="shared" si="5"/>
        <v>210.40639980232271</v>
      </c>
      <c r="F34" s="33">
        <f t="shared" si="6"/>
        <v>-0.51732353509653906</v>
      </c>
      <c r="G34" s="39" t="s">
        <v>220</v>
      </c>
      <c r="H34" s="29">
        <v>1222231</v>
      </c>
      <c r="I34" s="29">
        <v>97.88</v>
      </c>
      <c r="J34" s="30">
        <f t="shared" si="1"/>
        <v>12487.035145075602</v>
      </c>
      <c r="K34" s="32">
        <f>H34+H33+H32</f>
        <v>1228621</v>
      </c>
      <c r="L34" s="27">
        <f>K34/K31-1</f>
        <v>-0.87870151031118271</v>
      </c>
      <c r="M34" s="27">
        <f>K34/K22-1</f>
        <v>-0.81826684319992216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7532.695652173913</v>
      </c>
      <c r="E35" s="27">
        <f t="shared" si="5"/>
        <v>-0.88290166311335228</v>
      </c>
      <c r="F35" s="33" t="e">
        <f t="shared" si="6"/>
        <v>#DIV/0!</v>
      </c>
      <c r="G35" s="39" t="s">
        <v>226</v>
      </c>
      <c r="H35" s="68">
        <v>173252</v>
      </c>
      <c r="I35" s="68">
        <v>28.91</v>
      </c>
      <c r="J35" s="30">
        <f t="shared" si="1"/>
        <v>5992.8052576962991</v>
      </c>
      <c r="P35" s="16"/>
    </row>
    <row r="36" spans="1:16" ht="17.399999999999999" hidden="1">
      <c r="D36" s="26">
        <f>H36/21</f>
        <v>95396.904761904763</v>
      </c>
      <c r="E36" s="27">
        <f t="shared" si="5"/>
        <v>11.664377955370268</v>
      </c>
      <c r="F36" s="33" t="e">
        <f t="shared" si="6"/>
        <v>#DIV/0!</v>
      </c>
      <c r="G36" s="39" t="s">
        <v>228</v>
      </c>
      <c r="H36" s="68">
        <v>2003335</v>
      </c>
      <c r="I36" s="68">
        <v>178.25</v>
      </c>
      <c r="J36" s="30">
        <f t="shared" si="1"/>
        <v>11238.90603085554</v>
      </c>
      <c r="P36" s="16"/>
    </row>
    <row r="37" spans="1:16" ht="17.399999999999999" hidden="1">
      <c r="A37" s="31">
        <f>AVERAGE(D35:D37)</f>
        <v>50278.163100989186</v>
      </c>
      <c r="B37" s="27">
        <f>A37/A34-1</f>
        <v>1.3337347652827019</v>
      </c>
      <c r="C37" s="27">
        <f>A37/A25-1</f>
        <v>-0.74298504343544436</v>
      </c>
      <c r="D37" s="26">
        <f>H37/18</f>
        <v>47904.888888888891</v>
      </c>
      <c r="E37" s="27">
        <f t="shared" si="5"/>
        <v>-0.49783602509482106</v>
      </c>
      <c r="F37" s="33">
        <f t="shared" si="6"/>
        <v>-0.91837229672136123</v>
      </c>
      <c r="G37" s="39" t="s">
        <v>225</v>
      </c>
      <c r="H37" s="68">
        <v>862288</v>
      </c>
      <c r="I37" s="68">
        <v>547.58000000000004</v>
      </c>
      <c r="J37" s="30">
        <f t="shared" si="1"/>
        <v>1574.7251543153511</v>
      </c>
      <c r="K37" s="32">
        <f>H37+H36+H35</f>
        <v>3038875</v>
      </c>
      <c r="L37" s="27">
        <f>K37/K34-1</f>
        <v>1.4734031080373851</v>
      </c>
      <c r="M37" s="27">
        <f>K37/K25-1</f>
        <v>-0.72746833135151578</v>
      </c>
      <c r="N37" s="32">
        <f>AVERAGE(J35:J37)</f>
        <v>6268.8121476223969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2888290.05</v>
      </c>
      <c r="E38" s="27">
        <f t="shared" si="5"/>
        <v>59.292177207615083</v>
      </c>
      <c r="F38" s="33" t="e">
        <f t="shared" si="6"/>
        <v>#DIV/0!</v>
      </c>
      <c r="G38" s="39" t="s">
        <v>231</v>
      </c>
      <c r="H38" s="68">
        <v>57765801</v>
      </c>
      <c r="I38" s="68">
        <v>4256.62</v>
      </c>
      <c r="J38" s="30">
        <f t="shared" si="1"/>
        <v>13570.814636965481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1198.5714285714287</v>
      </c>
      <c r="E39" s="27">
        <f t="shared" si="5"/>
        <v>-0.99958502386954817</v>
      </c>
      <c r="F39" s="33">
        <f t="shared" si="6"/>
        <v>-0.99609010252603569</v>
      </c>
      <c r="G39" s="39" t="s">
        <v>234</v>
      </c>
      <c r="H39" s="68">
        <v>25170</v>
      </c>
      <c r="I39" s="68">
        <v>2394.87</v>
      </c>
      <c r="J39" s="30">
        <f t="shared" si="1"/>
        <v>10.509965050295007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1050957.1595238096</v>
      </c>
      <c r="B40" s="27">
        <f>A40/A37-1</f>
        <v>19.902855130424062</v>
      </c>
      <c r="C40" s="27">
        <f>A40/A28-1</f>
        <v>4.941845651039726</v>
      </c>
      <c r="D40" s="26">
        <f>H40/21</f>
        <v>263382.85714285716</v>
      </c>
      <c r="E40" s="27">
        <f t="shared" si="5"/>
        <v>218.74731823599524</v>
      </c>
      <c r="F40" s="33">
        <f t="shared" si="6"/>
        <v>0.17543050030671004</v>
      </c>
      <c r="G40" s="39" t="s">
        <v>236</v>
      </c>
      <c r="H40" s="68">
        <v>5531040</v>
      </c>
      <c r="I40" s="68">
        <v>306.04000000000002</v>
      </c>
      <c r="J40" s="30">
        <f t="shared" si="1"/>
        <v>18072.931642922493</v>
      </c>
      <c r="K40" s="32">
        <f>H40+H39+H38</f>
        <v>63322011</v>
      </c>
      <c r="L40" s="27">
        <f>K40/K37-1</f>
        <v>19.837320060877794</v>
      </c>
      <c r="M40" s="27">
        <f>K40/K28-1</f>
        <v>4.7557856443339217</v>
      </c>
      <c r="N40" s="32">
        <f>AVERAGE(J38:J40)</f>
        <v>10551.418748312755</v>
      </c>
      <c r="O40" s="58">
        <f>N40/N37-1</f>
        <v>0.6831607806775073</v>
      </c>
    </row>
    <row r="41" spans="1:16" ht="17.399999999999999">
      <c r="A41" s="31"/>
      <c r="B41" s="27"/>
      <c r="C41" s="27"/>
      <c r="D41" s="26">
        <f>H41/18</f>
        <v>5545</v>
      </c>
      <c r="E41" s="27">
        <f t="shared" si="5"/>
        <v>-0.97894699730972834</v>
      </c>
      <c r="F41" s="33">
        <f t="shared" si="6"/>
        <v>-0.97694157025279216</v>
      </c>
      <c r="G41" s="39" t="s">
        <v>370</v>
      </c>
      <c r="H41" s="68">
        <v>99810</v>
      </c>
      <c r="I41" s="68">
        <v>171.56</v>
      </c>
      <c r="J41" s="30">
        <f t="shared" si="1"/>
        <v>581.77896945674979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250864.5</v>
      </c>
      <c r="E42" s="27">
        <f t="shared" ref="E42" si="7">D42/D41-1</f>
        <v>44.24156898106402</v>
      </c>
      <c r="F42" s="33" t="e">
        <f t="shared" ref="F42" si="8">D42/D30-1</f>
        <v>#DIV/0!</v>
      </c>
      <c r="G42" s="39" t="s">
        <v>405</v>
      </c>
      <c r="H42" s="68">
        <v>5017290</v>
      </c>
      <c r="I42" s="68">
        <v>300.47000000000003</v>
      </c>
      <c r="J42" s="30">
        <f t="shared" si="1"/>
        <v>16698.139581322594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86036.71666666666</v>
      </c>
      <c r="B43" s="27">
        <f>A43/A40-1</f>
        <v>-0.91813489647318258</v>
      </c>
      <c r="C43" s="27">
        <f>A43/A31-1</f>
        <v>-0.46494323577397612</v>
      </c>
      <c r="D43" s="26">
        <f>H43/20</f>
        <v>1700.65</v>
      </c>
      <c r="E43" s="27">
        <f t="shared" ref="E43" si="9">D43/D42-1</f>
        <v>-0.9932208423272324</v>
      </c>
      <c r="F43" s="33">
        <f t="shared" ref="F43" si="10">D43/D31-1</f>
        <v>-0.99297024470525896</v>
      </c>
      <c r="G43" s="39" t="s">
        <v>429</v>
      </c>
      <c r="H43" s="68">
        <v>34013</v>
      </c>
      <c r="I43" s="68">
        <v>57.3</v>
      </c>
      <c r="J43" s="30">
        <f t="shared" si="1"/>
        <v>593.59511343804536</v>
      </c>
      <c r="K43" s="32">
        <f>H43+H42+H41</f>
        <v>5151113</v>
      </c>
      <c r="L43" s="27">
        <f>K43/K40-1</f>
        <v>-0.91865209397724279</v>
      </c>
      <c r="M43" s="27">
        <f>K43/K31-1</f>
        <v>-0.49144428825778419</v>
      </c>
      <c r="N43" s="32">
        <f>AVERAGE(J41:J43)</f>
        <v>5957.8378880724631</v>
      </c>
      <c r="O43" s="58">
        <f>N43/N40-1</f>
        <v>-0.43535196259506215</v>
      </c>
    </row>
    <row r="44" spans="1:16" ht="17.399999999999999">
      <c r="A44" s="31"/>
      <c r="B44" s="27"/>
      <c r="C44" s="27"/>
      <c r="D44" s="26">
        <f>H44/22</f>
        <v>1262019.7727272727</v>
      </c>
      <c r="E44" s="27">
        <f t="shared" ref="E44" si="11">D44/D43-1</f>
        <v>741.08083540250652</v>
      </c>
      <c r="F44" s="33" t="e">
        <f t="shared" ref="F44" si="12">D44/D32-1</f>
        <v>#DIV/0!</v>
      </c>
      <c r="G44" s="39" t="s">
        <v>464</v>
      </c>
      <c r="H44" s="68">
        <v>27764435</v>
      </c>
      <c r="I44" s="68">
        <v>1606.64</v>
      </c>
      <c r="J44" s="30">
        <f t="shared" si="1"/>
        <v>17281.055494697008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98178.9</v>
      </c>
      <c r="E45" s="27">
        <f t="shared" ref="E45" si="13">D45/D44-1</f>
        <v>-0.92220494312237944</v>
      </c>
      <c r="F45" s="33">
        <f t="shared" ref="F45" si="14">D45/D33-1</f>
        <v>321.65366197183096</v>
      </c>
      <c r="G45" s="39" t="s">
        <v>501</v>
      </c>
      <c r="H45" s="68">
        <v>1963578</v>
      </c>
      <c r="I45" s="68">
        <v>266.58</v>
      </c>
      <c r="J45" s="30">
        <f t="shared" si="1"/>
        <v>7365.8113887013287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502556.11897926632</v>
      </c>
      <c r="B46" s="27">
        <f>A46/A43-1</f>
        <v>4.8411819796230375</v>
      </c>
      <c r="C46" s="27">
        <f>A46/A34-1</f>
        <v>22.326880180799385</v>
      </c>
      <c r="D46" s="26">
        <f>H46/19</f>
        <v>147469.68421052632</v>
      </c>
      <c r="E46" s="27">
        <f t="shared" ref="E46" si="15">D46/D45-1</f>
        <v>0.50205068716930357</v>
      </c>
      <c r="F46" s="33">
        <f t="shared" ref="F46" si="16">D46/D34-1</f>
        <v>1.2924668086474651</v>
      </c>
      <c r="G46" s="39" t="s">
        <v>551</v>
      </c>
      <c r="H46" s="68">
        <v>2801924</v>
      </c>
      <c r="I46" s="68">
        <v>1511.13</v>
      </c>
      <c r="J46" s="30">
        <f t="shared" si="1"/>
        <v>1854.1912343742761</v>
      </c>
      <c r="K46" s="32">
        <f>H46+H45+H44</f>
        <v>32529937</v>
      </c>
      <c r="L46" s="27">
        <f>K46/K43-1</f>
        <v>5.315127818007487</v>
      </c>
      <c r="M46" s="27">
        <f>K46/K34-1</f>
        <v>25.476787390090191</v>
      </c>
      <c r="N46" s="32">
        <f>AVERAGE(J44:J46)</f>
        <v>8833.6860392575381</v>
      </c>
      <c r="O46" s="58">
        <f>N46/N43-1</f>
        <v>0.48269996686927263</v>
      </c>
    </row>
    <row r="47" spans="1:16" ht="17.399999999999999">
      <c r="A47" s="31"/>
      <c r="B47" s="27"/>
      <c r="C47" s="27"/>
      <c r="D47" s="26">
        <f>H47/19</f>
        <v>1761836.2631578948</v>
      </c>
      <c r="E47" s="27">
        <f t="shared" ref="E47" si="17">D47/D46-1</f>
        <v>10.947108129984969</v>
      </c>
      <c r="F47" s="33">
        <f t="shared" ref="F47" si="18">D47/D35-1</f>
        <v>232.89186879592489</v>
      </c>
      <c r="G47" s="39" t="s">
        <v>598</v>
      </c>
      <c r="H47" s="68">
        <v>33474889</v>
      </c>
      <c r="I47" s="68">
        <v>2414.17</v>
      </c>
      <c r="J47" s="30">
        <f t="shared" si="1"/>
        <v>13866.003222639665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218362.1</v>
      </c>
      <c r="E48" s="27">
        <f t="shared" ref="E48" si="19">D48/D47-1</f>
        <v>-0.87605993555348305</v>
      </c>
      <c r="F48" s="33">
        <f t="shared" ref="F48" si="20">D48/D36-1</f>
        <v>1.2889851672336379</v>
      </c>
      <c r="G48" s="39" t="s">
        <v>649</v>
      </c>
      <c r="H48" s="68">
        <v>4367242</v>
      </c>
      <c r="I48" s="68">
        <v>325.32</v>
      </c>
      <c r="J48" s="30">
        <f t="shared" si="1"/>
        <v>13424.449772531661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670515.51499202556</v>
      </c>
      <c r="B49" s="27">
        <f>A49/A46-1</f>
        <v>0.33421022980259174</v>
      </c>
      <c r="C49" s="27">
        <f>A49/A37-1</f>
        <v>12.336117981184433</v>
      </c>
      <c r="D49" s="26">
        <f>H49/22</f>
        <v>31348.18181818182</v>
      </c>
      <c r="E49" s="27">
        <f t="shared" ref="E49" si="21">D49/D48-1</f>
        <v>-0.8564394562143256</v>
      </c>
      <c r="F49" s="33">
        <f t="shared" ref="F49" si="22">D49/D37-1</f>
        <v>-0.34561622946478121</v>
      </c>
      <c r="G49" s="39" t="s">
        <v>689</v>
      </c>
      <c r="H49" s="68">
        <v>689660</v>
      </c>
      <c r="I49" s="68">
        <v>177.18</v>
      </c>
      <c r="J49" s="30">
        <f t="shared" si="1"/>
        <v>3892.4257816909358</v>
      </c>
      <c r="K49" s="32">
        <f>H49+H48+H47</f>
        <v>38531791</v>
      </c>
      <c r="L49" s="27">
        <f>K49/K46-1</f>
        <v>0.18450247844009038</v>
      </c>
      <c r="M49" s="27">
        <f>K49/K37-1</f>
        <v>11.679623544897371</v>
      </c>
      <c r="N49" s="32">
        <f>AVERAGE(J47:J49)</f>
        <v>10394.292925620755</v>
      </c>
      <c r="O49" s="58">
        <f>N49/N46-1</f>
        <v>0.17666542363264526</v>
      </c>
    </row>
    <row r="50" spans="1:15" s="37" customFormat="1" ht="17.399999999999999">
      <c r="A50" s="92"/>
      <c r="B50" s="130"/>
      <c r="C50" s="130"/>
      <c r="D50" s="93">
        <f>H50/18</f>
        <v>9323594.1111111119</v>
      </c>
      <c r="E50" s="130">
        <f t="shared" ref="E50" si="23">D50/D49-1</f>
        <v>296.42057020045303</v>
      </c>
      <c r="F50" s="131">
        <f t="shared" ref="F50" si="24">D50/D38-1</f>
        <v>2.2280671088110116</v>
      </c>
      <c r="G50" s="132" t="s">
        <v>714</v>
      </c>
      <c r="H50" s="95">
        <v>167824694</v>
      </c>
      <c r="I50" s="95">
        <v>9060.76</v>
      </c>
      <c r="J50" s="133">
        <f t="shared" ref="J50" si="25">H50/I50</f>
        <v>18522.143175627651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297480.45</v>
      </c>
      <c r="E51" s="130">
        <f t="shared" ref="E51" si="26">D51/D50-1</f>
        <v>-0.96809380090393615</v>
      </c>
      <c r="F51" s="131">
        <f t="shared" ref="F51" si="27">D51/D39-1</f>
        <v>247.19584624553039</v>
      </c>
      <c r="G51" s="132" t="s">
        <v>721</v>
      </c>
      <c r="H51" s="95">
        <v>5949609</v>
      </c>
      <c r="I51" s="95">
        <v>795.58</v>
      </c>
      <c r="J51" s="133">
        <f t="shared" ref="J51" si="28">H51/I51</f>
        <v>7478.3290178234747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3259531.6870370372</v>
      </c>
      <c r="B52" s="27">
        <f>A52/A49-1</f>
        <v>3.8612323117919241</v>
      </c>
      <c r="C52" s="27">
        <f>A52/A40-1</f>
        <v>2.1014886358583222</v>
      </c>
      <c r="D52" s="93">
        <f>H52/22</f>
        <v>157520.5</v>
      </c>
      <c r="E52" s="130">
        <f t="shared" ref="E52:E53" si="29">D52/D51-1</f>
        <v>-0.47048453100027243</v>
      </c>
      <c r="F52" s="131">
        <f t="shared" ref="F52:F53" si="30">D52/D40-1</f>
        <v>-0.40193336153779402</v>
      </c>
      <c r="G52" s="132" t="s">
        <v>726</v>
      </c>
      <c r="H52" s="95">
        <v>3465451</v>
      </c>
      <c r="I52" s="95">
        <v>172.24</v>
      </c>
      <c r="J52" s="133">
        <f t="shared" ref="J52" si="31">H52/I52</f>
        <v>20119.896655829074</v>
      </c>
      <c r="K52" s="32">
        <f>H52+H51+H50</f>
        <v>177239754</v>
      </c>
      <c r="L52" s="27">
        <f>K52/K49-1</f>
        <v>3.5998317077968167</v>
      </c>
      <c r="M52" s="27">
        <f>K52/K40-1</f>
        <v>1.7990228232012404</v>
      </c>
      <c r="N52" s="32">
        <f>AVERAGE(J50:J52)</f>
        <v>15373.456283093401</v>
      </c>
      <c r="O52" s="58">
        <f>N52/N49-1</f>
        <v>0.47902857780730534</v>
      </c>
    </row>
    <row r="53" spans="1:15" s="37" customFormat="1" ht="17.399999999999999">
      <c r="A53" s="31"/>
      <c r="B53" s="27"/>
      <c r="C53" s="27"/>
      <c r="D53" s="93">
        <f>H53/21</f>
        <v>3566037.6190476189</v>
      </c>
      <c r="E53" s="130">
        <f t="shared" si="29"/>
        <v>21.638562085872117</v>
      </c>
      <c r="F53" s="131">
        <f t="shared" si="30"/>
        <v>642.10867791661292</v>
      </c>
      <c r="G53" s="132" t="s">
        <v>729</v>
      </c>
      <c r="H53" s="95">
        <v>74886790</v>
      </c>
      <c r="I53" s="95">
        <v>3359.45</v>
      </c>
      <c r="J53" s="133">
        <f t="shared" ref="J53" si="32">H53/I53</f>
        <v>22291.384006310556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0</v>
      </c>
      <c r="E54" s="130">
        <f t="shared" ref="E54" si="33">D54/D53-1</f>
        <v>-1</v>
      </c>
      <c r="F54" s="131">
        <f t="shared" ref="F54" si="34">D54/D42-1</f>
        <v>-1</v>
      </c>
      <c r="G54" s="132" t="s">
        <v>742</v>
      </c>
      <c r="H54" s="95">
        <v>0</v>
      </c>
      <c r="I54" s="95">
        <v>0</v>
      </c>
      <c r="J54" s="133" t="e">
        <f t="shared" ref="J54" si="35">H54/I54</f>
        <v>#DIV/0!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1196738.0158730159</v>
      </c>
      <c r="B55" s="27">
        <f>A55/A52-1</f>
        <v>-0.63284970640648419</v>
      </c>
      <c r="C55" s="27">
        <f>A55/A43-1</f>
        <v>12.909619779071253</v>
      </c>
      <c r="D55" s="93">
        <f>H55/21</f>
        <v>24176.428571428572</v>
      </c>
      <c r="E55" s="130" t="e">
        <f t="shared" ref="E55" si="36">D55/D54-1</f>
        <v>#DIV/0!</v>
      </c>
      <c r="F55" s="131">
        <f t="shared" ref="F55" si="37">D55/D43-1</f>
        <v>13.215993044676194</v>
      </c>
      <c r="G55" s="132" t="s">
        <v>749</v>
      </c>
      <c r="H55" s="95">
        <v>507705</v>
      </c>
      <c r="I55" s="95">
        <v>98.96</v>
      </c>
      <c r="J55" s="133">
        <f t="shared" ref="J55" si="38">H55/I55</f>
        <v>5130.4062247372676</v>
      </c>
      <c r="K55" s="32">
        <f>H55+H54+H53</f>
        <v>75394495</v>
      </c>
      <c r="L55" s="27">
        <f>K55/K52-1</f>
        <v>-0.57461859826323169</v>
      </c>
      <c r="M55" s="27">
        <f>K55/K43-1</f>
        <v>13.636544568135081</v>
      </c>
      <c r="N55" s="32" t="e">
        <f>AVERAGE(J53:J55)</f>
        <v>#DIV/0!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968028.22727272729</v>
      </c>
      <c r="E56" s="118">
        <f t="shared" ref="E56" si="39">D56/D55-1</f>
        <v>39.040166578480168</v>
      </c>
      <c r="F56" s="158">
        <f t="shared" ref="F56" si="40">D56/D44-1</f>
        <v>-0.23295320074044368</v>
      </c>
      <c r="G56" s="122" t="s">
        <v>752</v>
      </c>
      <c r="H56" s="96">
        <v>21296621</v>
      </c>
      <c r="I56" s="96">
        <v>1473.52</v>
      </c>
      <c r="J56" s="125">
        <f t="shared" ref="J56" si="41">H56/I56</f>
        <v>14452.889000488625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251858.05555555556</v>
      </c>
      <c r="E57" s="118">
        <f t="shared" ref="E57" si="42">D57/D56-1</f>
        <v>-0.73982364515843979</v>
      </c>
      <c r="F57" s="158">
        <f t="shared" ref="F57" si="43">D57/D45-1</f>
        <v>1.5652971825469177</v>
      </c>
      <c r="G57" s="122" t="s">
        <v>756</v>
      </c>
      <c r="H57" s="96">
        <v>4533445</v>
      </c>
      <c r="I57" s="96">
        <v>371.7</v>
      </c>
      <c r="J57" s="125">
        <f t="shared" ref="J57" si="44">H57/I57</f>
        <v>12196.516007532957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609943.1414141414</v>
      </c>
      <c r="B58" s="27">
        <f>A58/A55-1</f>
        <v>-0.49032859880431712</v>
      </c>
      <c r="C58" s="27">
        <f>A58/A46-1</f>
        <v>0.21368165341014489</v>
      </c>
      <c r="K58" s="32">
        <f>H58+H57+H56</f>
        <v>25830066</v>
      </c>
      <c r="L58" s="27">
        <f>K58/K55-1</f>
        <v>-0.6574011670215445</v>
      </c>
      <c r="M58" s="27">
        <f>K58/K46-1</f>
        <v>-0.20596015909898624</v>
      </c>
      <c r="N58" s="32">
        <f>AVERAGE(J56:J58)</f>
        <v>13324.702504010791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62">
    <tabColor rgb="FFFF0000"/>
  </sheetPr>
  <dimension ref="A1:P58"/>
  <sheetViews>
    <sheetView topLeftCell="A4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2" width="5.19921875" style="18" bestFit="1" customWidth="1"/>
    <col min="13" max="13" width="5.398437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18" t="s">
        <v>129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7338683</v>
      </c>
      <c r="E5" s="27"/>
      <c r="F5" s="26"/>
      <c r="G5" s="28" t="s">
        <v>7</v>
      </c>
      <c r="H5" s="29">
        <v>146773660</v>
      </c>
      <c r="I5" s="29">
        <v>18063.12</v>
      </c>
      <c r="J5" s="30">
        <f>H5/I5</f>
        <v>8125.5984569664606</v>
      </c>
    </row>
    <row r="6" spans="1:16" ht="15" hidden="1" customHeight="1">
      <c r="D6" s="26">
        <f>H6/18</f>
        <v>12265651.611111112</v>
      </c>
      <c r="E6" s="27">
        <f t="shared" ref="E6:E22" si="0">D6/D5-1</f>
        <v>0.67136959194328361</v>
      </c>
      <c r="F6" s="26"/>
      <c r="G6" s="28" t="s">
        <v>3</v>
      </c>
      <c r="H6" s="29">
        <v>220781729</v>
      </c>
      <c r="I6" s="29">
        <v>16607.759999999998</v>
      </c>
      <c r="J6" s="30">
        <f t="shared" ref="J6:J49" si="1">H6/I6</f>
        <v>13293.889663627126</v>
      </c>
    </row>
    <row r="7" spans="1:16" ht="15" hidden="1" customHeight="1">
      <c r="A7" s="31">
        <f>AVERAGE(D5:D7)</f>
        <v>10915038.643097645</v>
      </c>
      <c r="B7" s="31"/>
      <c r="C7" s="31"/>
      <c r="D7" s="26">
        <f>H7/22</f>
        <v>13140781.318181818</v>
      </c>
      <c r="E7" s="27">
        <f t="shared" si="0"/>
        <v>7.1347999667457529E-2</v>
      </c>
      <c r="F7" s="26"/>
      <c r="G7" s="28" t="s">
        <v>6</v>
      </c>
      <c r="H7" s="29">
        <v>289097189</v>
      </c>
      <c r="I7" s="29">
        <v>18344.75</v>
      </c>
      <c r="J7" s="30">
        <f t="shared" si="1"/>
        <v>15759.123945543002</v>
      </c>
      <c r="K7" s="32">
        <f>H7+H6+H5</f>
        <v>656652578</v>
      </c>
      <c r="L7" s="32"/>
      <c r="M7" s="32"/>
      <c r="N7" s="32">
        <f>AVERAGE(J5:J7)</f>
        <v>12392.870688712195</v>
      </c>
      <c r="O7" s="35"/>
    </row>
    <row r="8" spans="1:16" ht="15" hidden="1" customHeight="1">
      <c r="D8" s="26">
        <f>H8/21</f>
        <v>12252962.761904761</v>
      </c>
      <c r="E8" s="27">
        <f t="shared" si="0"/>
        <v>-6.7562082860982975E-2</v>
      </c>
      <c r="F8" s="26"/>
      <c r="G8" s="28" t="s">
        <v>2</v>
      </c>
      <c r="H8" s="29">
        <v>257312218</v>
      </c>
      <c r="I8" s="29">
        <v>16943.29</v>
      </c>
      <c r="J8" s="30">
        <f t="shared" si="1"/>
        <v>15186.673780593968</v>
      </c>
    </row>
    <row r="9" spans="1:16" ht="15" hidden="1" customHeight="1">
      <c r="D9" s="26">
        <f>H9/21</f>
        <v>13578501</v>
      </c>
      <c r="E9" s="27">
        <f t="shared" si="0"/>
        <v>0.10818103864776463</v>
      </c>
      <c r="F9" s="26"/>
      <c r="G9" s="28" t="s">
        <v>5</v>
      </c>
      <c r="H9" s="29">
        <v>285148521</v>
      </c>
      <c r="I9" s="29">
        <v>18444.89</v>
      </c>
      <c r="J9" s="30">
        <f t="shared" si="1"/>
        <v>15459.486123256902</v>
      </c>
    </row>
    <row r="10" spans="1:16" ht="15" hidden="1" customHeight="1">
      <c r="A10" s="31">
        <f>AVERAGE(D8:D10)</f>
        <v>13234903.031746032</v>
      </c>
      <c r="B10" s="27">
        <f>A10/A7-1</f>
        <v>0.212538357811074</v>
      </c>
      <c r="C10" s="27"/>
      <c r="D10" s="26">
        <f>H10/21</f>
        <v>13873245.333333334</v>
      </c>
      <c r="E10" s="27">
        <f t="shared" si="0"/>
        <v>2.17066915805606E-2</v>
      </c>
      <c r="F10" s="26"/>
      <c r="G10" s="28" t="s">
        <v>0</v>
      </c>
      <c r="H10" s="29">
        <v>291338152</v>
      </c>
      <c r="I10" s="29">
        <v>17177.39</v>
      </c>
      <c r="J10" s="30">
        <f t="shared" si="1"/>
        <v>16960.559898797197</v>
      </c>
      <c r="K10" s="32">
        <f>H10+H9+H8</f>
        <v>833798891</v>
      </c>
      <c r="L10" s="27">
        <f>K10/K7-1</f>
        <v>0.26977174678814708</v>
      </c>
      <c r="M10" s="32"/>
      <c r="N10" s="32">
        <f>AVERAGE(J8:J10)</f>
        <v>15868.90660088269</v>
      </c>
      <c r="O10" s="58">
        <f>N10/N7-1</f>
        <v>0.28048674108546745</v>
      </c>
    </row>
    <row r="11" spans="1:16" ht="15" hidden="1" customHeight="1">
      <c r="D11" s="26">
        <f>H11/21</f>
        <v>13971608.142857144</v>
      </c>
      <c r="E11" s="27">
        <f t="shared" si="0"/>
        <v>7.0901081297447544E-3</v>
      </c>
      <c r="F11" s="26"/>
      <c r="G11" s="28" t="s">
        <v>10</v>
      </c>
      <c r="H11" s="29">
        <v>293403771</v>
      </c>
      <c r="I11" s="29">
        <v>14995.26</v>
      </c>
      <c r="J11" s="30">
        <f t="shared" si="1"/>
        <v>19566.434393268271</v>
      </c>
    </row>
    <row r="12" spans="1:16" ht="15" hidden="1" customHeight="1">
      <c r="D12" s="26">
        <f>H12/22</f>
        <v>15151289.727272727</v>
      </c>
      <c r="E12" s="27">
        <f t="shared" si="0"/>
        <v>8.443420201551266E-2</v>
      </c>
      <c r="F12" s="26"/>
      <c r="G12" s="28" t="s">
        <v>4</v>
      </c>
      <c r="H12" s="29">
        <v>333328374</v>
      </c>
      <c r="I12" s="29">
        <v>16316.73</v>
      </c>
      <c r="J12" s="30">
        <f t="shared" si="1"/>
        <v>20428.625956303746</v>
      </c>
    </row>
    <row r="13" spans="1:16" ht="15" hidden="1" customHeight="1">
      <c r="A13" s="31">
        <f>AVERAGE(D11:D13)</f>
        <v>14236009.49004329</v>
      </c>
      <c r="B13" s="27">
        <f>A13/A10-1</f>
        <v>7.564138973258383E-2</v>
      </c>
      <c r="C13" s="27"/>
      <c r="D13" s="26">
        <f>H13/20</f>
        <v>13585130.6</v>
      </c>
      <c r="E13" s="27">
        <f t="shared" si="0"/>
        <v>-0.1033680403097037</v>
      </c>
      <c r="F13" s="26"/>
      <c r="G13" s="28" t="s">
        <v>8</v>
      </c>
      <c r="H13" s="29">
        <v>271702612</v>
      </c>
      <c r="I13" s="29">
        <v>15097.26</v>
      </c>
      <c r="J13" s="30">
        <f t="shared" si="1"/>
        <v>17996.816111002925</v>
      </c>
      <c r="K13" s="32">
        <f>H13+H12+H11</f>
        <v>898434757</v>
      </c>
      <c r="L13" s="27">
        <f>K13/K10-1</f>
        <v>7.7519731313722806E-2</v>
      </c>
      <c r="M13" s="32"/>
      <c r="N13" s="32">
        <f>AVERAGE(J11:J13)</f>
        <v>19330.625486858313</v>
      </c>
      <c r="O13" s="58">
        <f>N13/N10-1</f>
        <v>0.21814476403705529</v>
      </c>
    </row>
    <row r="14" spans="1:16" ht="15" hidden="1" customHeight="1">
      <c r="D14" s="26">
        <f>H14/20</f>
        <v>11467699.1</v>
      </c>
      <c r="E14" s="27">
        <f t="shared" si="0"/>
        <v>-0.15586390461347499</v>
      </c>
      <c r="F14" s="26"/>
      <c r="G14" s="28" t="s">
        <v>11</v>
      </c>
      <c r="H14" s="29">
        <v>229353982</v>
      </c>
      <c r="I14" s="29">
        <v>12026.31</v>
      </c>
      <c r="J14" s="30">
        <f t="shared" si="1"/>
        <v>19071.018624998025</v>
      </c>
    </row>
    <row r="15" spans="1:16" ht="15" hidden="1" customHeight="1">
      <c r="A15" s="31"/>
      <c r="B15" s="31"/>
      <c r="C15" s="31"/>
      <c r="D15" s="26">
        <f>H15/22</f>
        <v>12161843.636363637</v>
      </c>
      <c r="E15" s="27">
        <f t="shared" si="0"/>
        <v>6.0530410704937143E-2</v>
      </c>
      <c r="F15" s="26"/>
      <c r="G15" s="28" t="s">
        <v>9</v>
      </c>
      <c r="H15" s="29">
        <v>267560560</v>
      </c>
      <c r="I15" s="29">
        <v>14416.57</v>
      </c>
      <c r="J15" s="30">
        <f t="shared" si="1"/>
        <v>18559.238431887752</v>
      </c>
    </row>
    <row r="16" spans="1:16" ht="15" hidden="1" customHeight="1">
      <c r="A16" s="31">
        <f>AVERAGE(D14:D16)</f>
        <v>10358014.76060606</v>
      </c>
      <c r="B16" s="27">
        <f>A16/A13-1</f>
        <v>-0.27240742794878803</v>
      </c>
      <c r="C16" s="27"/>
      <c r="D16" s="26">
        <f>H16/22</f>
        <v>7444501.5454545459</v>
      </c>
      <c r="E16" s="27">
        <f t="shared" si="0"/>
        <v>-0.38788050824830089</v>
      </c>
      <c r="F16" s="26"/>
      <c r="G16" s="28" t="s">
        <v>13</v>
      </c>
      <c r="H16" s="29">
        <v>163779034</v>
      </c>
      <c r="I16" s="29">
        <v>10327.879999999999</v>
      </c>
      <c r="J16" s="30">
        <f t="shared" si="1"/>
        <v>15857.952842209632</v>
      </c>
      <c r="K16" s="32">
        <f>H16+H15+H14</f>
        <v>660693576</v>
      </c>
      <c r="L16" s="27">
        <f>K16/K13-1</f>
        <v>-0.26461707892273811</v>
      </c>
      <c r="M16" s="32"/>
      <c r="N16" s="32">
        <f>AVERAGE(J14:J16)</f>
        <v>17829.403299698472</v>
      </c>
      <c r="O16" s="58">
        <f>N16/N13-1</f>
        <v>-7.7660300655063019E-2</v>
      </c>
    </row>
    <row r="17" spans="1:15" ht="15" hidden="1" customHeight="1">
      <c r="D17" s="26">
        <f>H17/20</f>
        <v>12382988.6</v>
      </c>
      <c r="E17" s="27">
        <f t="shared" si="0"/>
        <v>0.66337376980743445</v>
      </c>
      <c r="F17" s="33">
        <f t="shared" ref="F17:F22" si="2">D17/D5-1</f>
        <v>0.68735842657326929</v>
      </c>
      <c r="G17" s="39" t="s">
        <v>162</v>
      </c>
      <c r="H17" s="29">
        <v>247659772</v>
      </c>
      <c r="I17" s="29">
        <v>11661.74</v>
      </c>
      <c r="J17" s="30">
        <f t="shared" si="1"/>
        <v>21236.948517116656</v>
      </c>
    </row>
    <row r="18" spans="1:15" hidden="1">
      <c r="D18" s="26">
        <f>H18/20</f>
        <v>11251946.949999999</v>
      </c>
      <c r="E18" s="27">
        <f t="shared" si="0"/>
        <v>-9.1338342183404753E-2</v>
      </c>
      <c r="F18" s="33">
        <f t="shared" si="2"/>
        <v>-8.2645805803975847E-2</v>
      </c>
      <c r="G18" s="39" t="s">
        <v>163</v>
      </c>
      <c r="H18" s="29">
        <v>225038939</v>
      </c>
      <c r="I18" s="29">
        <v>12872.33</v>
      </c>
      <c r="J18" s="30">
        <f t="shared" si="1"/>
        <v>17482.378015479717</v>
      </c>
    </row>
    <row r="19" spans="1:15" ht="17.399999999999999" hidden="1">
      <c r="A19" s="31">
        <f>AVERAGE(D17:D19)</f>
        <v>11824259.683333332</v>
      </c>
      <c r="B19" s="27">
        <f>A19/A16-1</f>
        <v>0.14155655853124882</v>
      </c>
      <c r="C19" s="27">
        <f>A19/A7-1</f>
        <v>8.3299846199871519E-2</v>
      </c>
      <c r="D19" s="26">
        <f>H19/22</f>
        <v>11837843.5</v>
      </c>
      <c r="E19" s="27">
        <f t="shared" si="0"/>
        <v>5.2070681865417079E-2</v>
      </c>
      <c r="F19" s="33">
        <f t="shared" si="2"/>
        <v>-9.91522335417796E-2</v>
      </c>
      <c r="G19" s="39" t="s">
        <v>158</v>
      </c>
      <c r="H19" s="29">
        <v>260432557</v>
      </c>
      <c r="I19" s="29">
        <v>14732.13</v>
      </c>
      <c r="J19" s="30">
        <f t="shared" si="1"/>
        <v>17677.861721285382</v>
      </c>
      <c r="K19" s="32">
        <f>H19+H18+H17</f>
        <v>733131268</v>
      </c>
      <c r="L19" s="27">
        <f>K19/K16-1</f>
        <v>0.10963886229764097</v>
      </c>
      <c r="M19" s="27">
        <f>K19/K7-1</f>
        <v>0.11646750894199642</v>
      </c>
      <c r="N19" s="32">
        <f>AVERAGE(J17:J19)</f>
        <v>18799.062751293921</v>
      </c>
      <c r="O19" s="58">
        <f>N19/N16-1</f>
        <v>5.4385412416569689E-2</v>
      </c>
    </row>
    <row r="20" spans="1:15" hidden="1">
      <c r="D20" s="26">
        <f>H20/20</f>
        <v>11391817.199999999</v>
      </c>
      <c r="E20" s="27">
        <f t="shared" si="0"/>
        <v>-3.7678002754471307E-2</v>
      </c>
      <c r="F20" s="33">
        <f t="shared" si="2"/>
        <v>-7.0280598957022766E-2</v>
      </c>
      <c r="G20" s="39" t="s">
        <v>154</v>
      </c>
      <c r="H20" s="29">
        <v>227836344</v>
      </c>
      <c r="I20" s="29">
        <v>12635.21</v>
      </c>
      <c r="J20" s="30">
        <f t="shared" si="1"/>
        <v>18031.860491436233</v>
      </c>
    </row>
    <row r="21" spans="1:15" hidden="1">
      <c r="D21" s="26">
        <f>H21/21</f>
        <v>9153050.3809523806</v>
      </c>
      <c r="E21" s="27">
        <f t="shared" si="0"/>
        <v>-0.19652411724510632</v>
      </c>
      <c r="F21" s="33">
        <f t="shared" si="2"/>
        <v>-0.32591599168771423</v>
      </c>
      <c r="G21" s="39" t="s">
        <v>155</v>
      </c>
      <c r="H21" s="29">
        <v>192214058</v>
      </c>
      <c r="I21" s="29">
        <v>12914.12</v>
      </c>
      <c r="J21" s="30">
        <f t="shared" si="1"/>
        <v>14884.022914453326</v>
      </c>
    </row>
    <row r="22" spans="1:15" ht="17.399999999999999" hidden="1">
      <c r="A22" s="31">
        <f>AVERAGE(D20:D22)</f>
        <v>9931478.7333333325</v>
      </c>
      <c r="B22" s="27">
        <f>A22/A19-1</f>
        <v>-0.16007606401506336</v>
      </c>
      <c r="C22" s="27">
        <f>A22/A10-1</f>
        <v>-0.24959943344419733</v>
      </c>
      <c r="D22" s="26">
        <f>H22/21</f>
        <v>9249568.6190476194</v>
      </c>
      <c r="E22" s="27">
        <f t="shared" si="0"/>
        <v>1.0544925907552516E-2</v>
      </c>
      <c r="F22" s="33">
        <f t="shared" si="2"/>
        <v>-0.33328010881321168</v>
      </c>
      <c r="G22" s="39" t="s">
        <v>156</v>
      </c>
      <c r="H22" s="29">
        <v>194240941</v>
      </c>
      <c r="I22" s="29">
        <v>17778.490000000002</v>
      </c>
      <c r="J22" s="30">
        <f t="shared" si="1"/>
        <v>10925.615223790095</v>
      </c>
      <c r="K22" s="32">
        <f>H22+H21+H20</f>
        <v>614291343</v>
      </c>
      <c r="L22" s="27">
        <f>K22/K19-1</f>
        <v>-0.16209910855964205</v>
      </c>
      <c r="M22" s="27">
        <f>K22/K10-1</f>
        <v>-0.26326198123955047</v>
      </c>
      <c r="N22" s="32">
        <f>AVERAGE(J20:J22)</f>
        <v>14613.832876559885</v>
      </c>
      <c r="O22" s="58">
        <f>N22/N19-1</f>
        <v>-0.22262970926281789</v>
      </c>
    </row>
    <row r="23" spans="1:15" hidden="1">
      <c r="A23" s="31"/>
      <c r="B23" s="27"/>
      <c r="C23" s="27"/>
      <c r="D23" s="26">
        <f>H23/21</f>
        <v>9056566.3809523806</v>
      </c>
      <c r="E23" s="27">
        <f t="shared" ref="E23:E28" si="3">D23/D22-1</f>
        <v>-2.086607992699141E-2</v>
      </c>
      <c r="F23" s="33">
        <f t="shared" ref="F23:F28" si="4">D23/D11-1</f>
        <v>-0.35178783370170119</v>
      </c>
      <c r="G23" s="39" t="s">
        <v>168</v>
      </c>
      <c r="H23" s="29">
        <v>190187894</v>
      </c>
      <c r="I23" s="29">
        <v>14444.97</v>
      </c>
      <c r="J23" s="30">
        <f t="shared" si="1"/>
        <v>13166.375146504286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11272426.227272727</v>
      </c>
      <c r="E24" s="27">
        <f t="shared" si="3"/>
        <v>0.24466886821264899</v>
      </c>
      <c r="F24" s="33">
        <f t="shared" si="4"/>
        <v>-0.25600879989892489</v>
      </c>
      <c r="G24" s="39" t="s">
        <v>176</v>
      </c>
      <c r="H24" s="29">
        <v>247993377</v>
      </c>
      <c r="I24" s="29">
        <v>14810.57</v>
      </c>
      <c r="J24" s="30">
        <f t="shared" si="1"/>
        <v>16744.350622562131</v>
      </c>
      <c r="K24" s="32"/>
      <c r="L24" s="27"/>
      <c r="M24" s="27"/>
      <c r="N24" s="27"/>
    </row>
    <row r="25" spans="1:15" ht="17.399999999999999" hidden="1">
      <c r="A25" s="31">
        <f>AVERAGE(D23:D25)</f>
        <v>10493450.150110124</v>
      </c>
      <c r="B25" s="27">
        <f>A25/A22-1</f>
        <v>5.6584868363119822E-2</v>
      </c>
      <c r="C25" s="27">
        <f>A25/A13-1</f>
        <v>-0.26289384975127505</v>
      </c>
      <c r="D25" s="26">
        <f>H25/19</f>
        <v>11151357.842105264</v>
      </c>
      <c r="E25" s="27">
        <f t="shared" si="3"/>
        <v>-1.0740224218504735E-2</v>
      </c>
      <c r="F25" s="33">
        <f t="shared" si="4"/>
        <v>-0.17914975052906268</v>
      </c>
      <c r="G25" s="39" t="s">
        <v>190</v>
      </c>
      <c r="H25" s="29">
        <v>211875799</v>
      </c>
      <c r="I25" s="29">
        <v>14054</v>
      </c>
      <c r="J25" s="30">
        <f t="shared" si="1"/>
        <v>15075.835989753807</v>
      </c>
      <c r="K25" s="32">
        <f>H25+H24+H23</f>
        <v>650057070</v>
      </c>
      <c r="L25" s="27">
        <f>K25/K22-1</f>
        <v>5.8222743015279743E-2</v>
      </c>
      <c r="M25" s="27">
        <f>K25/K13-1</f>
        <v>-0.27645600870269982</v>
      </c>
      <c r="N25" s="32">
        <f>AVERAGE(J23:J25)</f>
        <v>14995.520586273409</v>
      </c>
      <c r="O25" s="58">
        <f>N25/N22-1</f>
        <v>2.6118247891402824E-2</v>
      </c>
    </row>
    <row r="26" spans="1:15" ht="17.399999999999999" hidden="1">
      <c r="A26" s="31"/>
      <c r="B26" s="27"/>
      <c r="C26" s="27"/>
      <c r="D26" s="26">
        <f>H26/19</f>
        <v>8919648.6315789465</v>
      </c>
      <c r="E26" s="27">
        <f t="shared" si="3"/>
        <v>-0.20012892081176303</v>
      </c>
      <c r="F26" s="33">
        <f t="shared" si="4"/>
        <v>-0.22219369781171305</v>
      </c>
      <c r="G26" s="39" t="s">
        <v>202</v>
      </c>
      <c r="H26" s="29">
        <v>169473324</v>
      </c>
      <c r="I26" s="29">
        <v>11691.94</v>
      </c>
      <c r="J26" s="30">
        <f t="shared" si="1"/>
        <v>14494.88485229996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9374334.1818181816</v>
      </c>
      <c r="E27" s="27">
        <f t="shared" si="3"/>
        <v>5.0975724383298671E-2</v>
      </c>
      <c r="F27" s="33">
        <f t="shared" si="4"/>
        <v>-0.22920122457510184</v>
      </c>
      <c r="G27" s="39" t="s">
        <v>203</v>
      </c>
      <c r="H27" s="29">
        <v>206235352</v>
      </c>
      <c r="I27" s="29">
        <v>13577.13</v>
      </c>
      <c r="J27" s="30">
        <f t="shared" si="1"/>
        <v>15189.907734550676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9007786.2360446565</v>
      </c>
      <c r="B28" s="27">
        <f>A28/A25-1</f>
        <v>-0.14158011834171391</v>
      </c>
      <c r="C28" s="27">
        <f>A28/A16-1</f>
        <v>-0.13035591817233516</v>
      </c>
      <c r="D28" s="26">
        <f>H28/19</f>
        <v>8729375.8947368413</v>
      </c>
      <c r="E28" s="27">
        <f t="shared" si="3"/>
        <v>-6.880043687073345E-2</v>
      </c>
      <c r="F28" s="33">
        <f t="shared" si="4"/>
        <v>0.17259373800074118</v>
      </c>
      <c r="G28" s="39" t="s">
        <v>208</v>
      </c>
      <c r="H28" s="29">
        <v>165858142</v>
      </c>
      <c r="I28" s="29">
        <v>10112.09</v>
      </c>
      <c r="J28" s="30">
        <f t="shared" si="1"/>
        <v>16401.964579033611</v>
      </c>
      <c r="K28" s="32">
        <f>H28+H27+H26</f>
        <v>541566818</v>
      </c>
      <c r="L28" s="27">
        <f>K28/K25-1</f>
        <v>-0.1668934267571307</v>
      </c>
      <c r="M28" s="27">
        <f>K28/K16-1</f>
        <v>-0.18030560963105235</v>
      </c>
      <c r="N28" s="32">
        <f>AVERAGE(J26:J28)</f>
        <v>15362.252388628083</v>
      </c>
      <c r="O28" s="58">
        <f>N28/N25-1</f>
        <v>2.4456090086687032E-2</v>
      </c>
    </row>
    <row r="29" spans="1:15" hidden="1">
      <c r="D29" s="26">
        <f>H29/22</f>
        <v>12550448.454545455</v>
      </c>
      <c r="E29" s="27">
        <f t="shared" ref="E29:E41" si="5">D29/D28-1</f>
        <v>0.43772574418664156</v>
      </c>
      <c r="F29" s="33">
        <f t="shared" ref="F29:F41" si="6">D29/D17-1</f>
        <v>1.352337952935323E-2</v>
      </c>
      <c r="G29" s="39" t="s">
        <v>215</v>
      </c>
      <c r="H29" s="29">
        <v>276109866</v>
      </c>
      <c r="I29" s="29">
        <v>14144.96</v>
      </c>
      <c r="J29" s="30">
        <f t="shared" si="1"/>
        <v>19520.017447910777</v>
      </c>
    </row>
    <row r="30" spans="1:15" hidden="1">
      <c r="D30" s="26">
        <f>H30/19</f>
        <v>13304292.684210526</v>
      </c>
      <c r="E30" s="27">
        <f t="shared" si="5"/>
        <v>6.0065122963159689E-2</v>
      </c>
      <c r="F30" s="33">
        <f t="shared" si="6"/>
        <v>0.18239916552490731</v>
      </c>
      <c r="G30" s="39" t="s">
        <v>210</v>
      </c>
      <c r="H30" s="29">
        <v>252781561</v>
      </c>
      <c r="I30" s="29">
        <v>14129.43</v>
      </c>
      <c r="J30" s="30">
        <f t="shared" si="1"/>
        <v>17890.428771719737</v>
      </c>
    </row>
    <row r="31" spans="1:15" ht="17.399999999999999" hidden="1">
      <c r="A31" s="31">
        <f>AVERAGE(D29:D31)</f>
        <v>13266380.396251993</v>
      </c>
      <c r="B31" s="27">
        <f>A31/A28-1</f>
        <v>0.47276811955933984</v>
      </c>
      <c r="C31" s="27">
        <f>A31/A19-1</f>
        <v>0.12196287560830354</v>
      </c>
      <c r="D31" s="26">
        <f>H31/20</f>
        <v>13944400.050000001</v>
      </c>
      <c r="E31" s="27">
        <f t="shared" si="5"/>
        <v>4.8112844551980727E-2</v>
      </c>
      <c r="F31" s="33">
        <f t="shared" si="6"/>
        <v>0.17795103897090714</v>
      </c>
      <c r="G31" s="39" t="s">
        <v>211</v>
      </c>
      <c r="H31" s="29">
        <v>278888001</v>
      </c>
      <c r="I31" s="29">
        <v>14297.9</v>
      </c>
      <c r="J31" s="30">
        <f t="shared" si="1"/>
        <v>19505.521859853547</v>
      </c>
      <c r="K31" s="32">
        <f>H31+H30+H29</f>
        <v>807779428</v>
      </c>
      <c r="L31" s="27">
        <f>K31/K28-1</f>
        <v>0.4915600460588041</v>
      </c>
      <c r="M31" s="27">
        <f>K31/K19-1</f>
        <v>0.10182100158357987</v>
      </c>
      <c r="N31" s="32">
        <f>AVERAGE(J29:J31)</f>
        <v>18971.989359828018</v>
      </c>
      <c r="O31" s="58">
        <f>N31/N28-1</f>
        <v>0.23497446076800843</v>
      </c>
    </row>
    <row r="32" spans="1:15" ht="17.399999999999999" hidden="1">
      <c r="D32" s="26">
        <f>H32/21</f>
        <v>10837890.523809524</v>
      </c>
      <c r="E32" s="27">
        <f t="shared" si="5"/>
        <v>-0.22277828483488438</v>
      </c>
      <c r="F32" s="33">
        <f t="shared" si="6"/>
        <v>-4.8624961800692756E-2</v>
      </c>
      <c r="G32" s="39" t="s">
        <v>222</v>
      </c>
      <c r="H32" s="29">
        <v>227595701</v>
      </c>
      <c r="I32" s="29">
        <v>12021.4</v>
      </c>
      <c r="J32" s="30">
        <f t="shared" si="1"/>
        <v>18932.545377410286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11714206.619047619</v>
      </c>
      <c r="E33" s="27">
        <f t="shared" si="5"/>
        <v>8.0856703000730112E-2</v>
      </c>
      <c r="F33" s="33">
        <f t="shared" si="6"/>
        <v>0.27981450243353168</v>
      </c>
      <c r="G33" s="39" t="s">
        <v>223</v>
      </c>
      <c r="H33" s="29">
        <v>245998339</v>
      </c>
      <c r="I33" s="29">
        <v>14041.53</v>
      </c>
      <c r="J33" s="30">
        <f t="shared" si="1"/>
        <v>17519.340057671776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11351093.223057643</v>
      </c>
      <c r="B34" s="27">
        <f>A34/A31-1</f>
        <v>-0.14437149516197023</v>
      </c>
      <c r="C34" s="27">
        <f>A34/A22-1</f>
        <v>0.1429408981121425</v>
      </c>
      <c r="D34" s="26">
        <f>H34/19</f>
        <v>11501182.52631579</v>
      </c>
      <c r="E34" s="27">
        <f t="shared" si="5"/>
        <v>-1.8185106312317068E-2</v>
      </c>
      <c r="F34" s="33">
        <f t="shared" si="6"/>
        <v>0.24342907220899201</v>
      </c>
      <c r="G34" s="39" t="s">
        <v>220</v>
      </c>
      <c r="H34" s="29">
        <v>218522468</v>
      </c>
      <c r="I34" s="29">
        <v>13494.57</v>
      </c>
      <c r="J34" s="30">
        <f t="shared" si="1"/>
        <v>16193.362811856918</v>
      </c>
      <c r="K34" s="32">
        <f>H34+H33+H32</f>
        <v>692116508</v>
      </c>
      <c r="L34" s="27">
        <f>K34/K31-1</f>
        <v>-0.14318626594189521</v>
      </c>
      <c r="M34" s="27">
        <f>K34/K22-1</f>
        <v>0.12669096819747949</v>
      </c>
      <c r="N34" s="32">
        <f>AVERAGE(J32:J34)</f>
        <v>17548.416082312993</v>
      </c>
      <c r="O34" s="58">
        <f>N34/N31-1</f>
        <v>-7.5035530039319509E-2</v>
      </c>
      <c r="P34" s="58"/>
    </row>
    <row r="35" spans="1:16" ht="17.399999999999999" hidden="1">
      <c r="D35" s="26">
        <f>H35/23</f>
        <v>9552152.9565217383</v>
      </c>
      <c r="E35" s="27">
        <f t="shared" si="5"/>
        <v>-0.16946340650924263</v>
      </c>
      <c r="F35" s="33">
        <f t="shared" si="6"/>
        <v>5.4721243650537099E-2</v>
      </c>
      <c r="G35" s="39" t="s">
        <v>226</v>
      </c>
      <c r="H35" s="68">
        <v>219699518</v>
      </c>
      <c r="I35" s="68">
        <v>15109.86</v>
      </c>
      <c r="J35" s="30">
        <f t="shared" si="1"/>
        <v>14540.142529447658</v>
      </c>
      <c r="P35" s="16"/>
    </row>
    <row r="36" spans="1:16" ht="17.399999999999999" hidden="1">
      <c r="D36" s="26">
        <f>H36/21</f>
        <v>8355947</v>
      </c>
      <c r="E36" s="27">
        <f t="shared" si="5"/>
        <v>-0.12522893655142198</v>
      </c>
      <c r="F36" s="33">
        <f t="shared" si="6"/>
        <v>-0.25872684091882014</v>
      </c>
      <c r="G36" s="39" t="s">
        <v>228</v>
      </c>
      <c r="H36" s="68">
        <v>175474887</v>
      </c>
      <c r="I36" s="68">
        <v>11859.46</v>
      </c>
      <c r="J36" s="30">
        <f t="shared" si="1"/>
        <v>14796.195357967395</v>
      </c>
      <c r="P36" s="16"/>
    </row>
    <row r="37" spans="1:16" ht="17.399999999999999" hidden="1">
      <c r="A37" s="31">
        <f>AVERAGE(D35:D37)</f>
        <v>9623103.5410628021</v>
      </c>
      <c r="B37" s="27">
        <f>A37/A34-1</f>
        <v>-0.15223112417795581</v>
      </c>
      <c r="C37" s="27">
        <f>A37/A25-1</f>
        <v>-8.2941891998999706E-2</v>
      </c>
      <c r="D37" s="26">
        <f>H37/18</f>
        <v>10961210.666666666</v>
      </c>
      <c r="E37" s="27">
        <f t="shared" si="5"/>
        <v>0.31178556621609332</v>
      </c>
      <c r="F37" s="33">
        <f t="shared" si="6"/>
        <v>-1.7051481813330494E-2</v>
      </c>
      <c r="G37" s="39" t="s">
        <v>225</v>
      </c>
      <c r="H37" s="68">
        <v>197301792</v>
      </c>
      <c r="I37" s="68">
        <v>15472.69</v>
      </c>
      <c r="J37" s="30">
        <f t="shared" si="1"/>
        <v>12751.615394608178</v>
      </c>
      <c r="K37" s="32">
        <f>H37+H36+H35</f>
        <v>592476197</v>
      </c>
      <c r="L37" s="27">
        <f>K37/K34-1</f>
        <v>-0.14396465024064997</v>
      </c>
      <c r="M37" s="27">
        <f>K37/K25-1</f>
        <v>-8.8578181297220615E-2</v>
      </c>
      <c r="N37" s="32">
        <f>AVERAGE(J35:J37)</f>
        <v>14029.317760674408</v>
      </c>
      <c r="O37" s="16">
        <f>N37/N34-1</f>
        <v>-0.20053652165140279</v>
      </c>
      <c r="P37" s="16"/>
    </row>
    <row r="38" spans="1:16" ht="17.399999999999999" hidden="1">
      <c r="A38" s="31"/>
      <c r="B38" s="27"/>
      <c r="C38" s="27"/>
      <c r="D38" s="26">
        <f>H38/20</f>
        <v>6123609.0999999996</v>
      </c>
      <c r="E38" s="27">
        <f t="shared" si="5"/>
        <v>-0.44133825302509166</v>
      </c>
      <c r="F38" s="33">
        <f t="shared" si="6"/>
        <v>-0.31346969449894069</v>
      </c>
      <c r="G38" s="39" t="s">
        <v>231</v>
      </c>
      <c r="H38" s="68">
        <v>122472182</v>
      </c>
      <c r="I38" s="68">
        <v>7633.58</v>
      </c>
      <c r="J38" s="30">
        <f t="shared" si="1"/>
        <v>16043.872206749651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9300448.5714285709</v>
      </c>
      <c r="E39" s="27">
        <f t="shared" si="5"/>
        <v>0.51878547757540106</v>
      </c>
      <c r="F39" s="33">
        <f t="shared" si="6"/>
        <v>-7.8816915374015917E-3</v>
      </c>
      <c r="G39" s="39" t="s">
        <v>234</v>
      </c>
      <c r="H39" s="68">
        <v>195309420</v>
      </c>
      <c r="I39" s="68">
        <v>15447.94</v>
      </c>
      <c r="J39" s="30">
        <f t="shared" si="1"/>
        <v>12643.07215072042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7521907.4777777782</v>
      </c>
      <c r="B40" s="27">
        <f>A40/A37-1</f>
        <v>-0.218349106846767</v>
      </c>
      <c r="C40" s="27">
        <f>A40/A28-1</f>
        <v>-0.16495493113736803</v>
      </c>
      <c r="D40" s="26">
        <f>H40/21</f>
        <v>7141664.7619047621</v>
      </c>
      <c r="E40" s="27">
        <f t="shared" si="5"/>
        <v>-0.23211609557798074</v>
      </c>
      <c r="F40" s="33">
        <f t="shared" si="6"/>
        <v>-0.1818814027460256</v>
      </c>
      <c r="G40" s="39" t="s">
        <v>236</v>
      </c>
      <c r="H40" s="68">
        <v>149974960</v>
      </c>
      <c r="I40" s="68">
        <v>10778.18</v>
      </c>
      <c r="J40" s="30">
        <f t="shared" si="1"/>
        <v>13914.683183988391</v>
      </c>
      <c r="K40" s="32">
        <f>H40+H39+H38</f>
        <v>467756562</v>
      </c>
      <c r="L40" s="27">
        <f>K40/K37-1</f>
        <v>-0.21050573108509196</v>
      </c>
      <c r="M40" s="27">
        <f>K40/K28-1</f>
        <v>-0.13629021119237039</v>
      </c>
      <c r="N40" s="32">
        <f>AVERAGE(J38:J40)</f>
        <v>14200.542513819486</v>
      </c>
      <c r="O40" s="58">
        <f>N40/N37-1</f>
        <v>1.2204781163702716E-2</v>
      </c>
    </row>
    <row r="41" spans="1:16" ht="17.399999999999999">
      <c r="A41" s="31"/>
      <c r="B41" s="27"/>
      <c r="C41" s="27"/>
      <c r="D41" s="26">
        <f>H41/18</f>
        <v>4214478.055555556</v>
      </c>
      <c r="E41" s="27">
        <f t="shared" si="5"/>
        <v>-0.40987456061554095</v>
      </c>
      <c r="F41" s="33">
        <f t="shared" si="6"/>
        <v>-0.66419701488601568</v>
      </c>
      <c r="G41" s="39" t="s">
        <v>370</v>
      </c>
      <c r="H41" s="68">
        <v>75860605</v>
      </c>
      <c r="I41" s="68">
        <v>7378.4</v>
      </c>
      <c r="J41" s="30">
        <f t="shared" si="1"/>
        <v>10281.443808955872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5613747.9000000004</v>
      </c>
      <c r="E42" s="27">
        <f t="shared" ref="E42" si="7">D42/D41-1</f>
        <v>0.33201497931633939</v>
      </c>
      <c r="F42" s="33">
        <f t="shared" ref="F42" si="8">D42/D30-1</f>
        <v>-0.57804987959545029</v>
      </c>
      <c r="G42" s="39" t="s">
        <v>405</v>
      </c>
      <c r="H42" s="68">
        <v>112274958</v>
      </c>
      <c r="I42" s="68">
        <v>8291.7000000000007</v>
      </c>
      <c r="J42" s="30">
        <f t="shared" si="1"/>
        <v>13540.644017511486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5623004.8351851851</v>
      </c>
      <c r="B43" s="27">
        <f>A43/A40-1</f>
        <v>-0.25244961443657532</v>
      </c>
      <c r="C43" s="27">
        <f>A43/A31-1</f>
        <v>-0.57614626844457195</v>
      </c>
      <c r="D43" s="26">
        <f>H43/20</f>
        <v>7040788.5499999998</v>
      </c>
      <c r="E43" s="27">
        <f t="shared" ref="E43" si="9">D43/D42-1</f>
        <v>0.25420461969800945</v>
      </c>
      <c r="F43" s="33">
        <f t="shared" ref="F43" si="10">D43/D31-1</f>
        <v>-0.49508128533647455</v>
      </c>
      <c r="G43" s="39" t="s">
        <v>429</v>
      </c>
      <c r="H43" s="68">
        <v>140815771</v>
      </c>
      <c r="I43" s="68">
        <v>10030.780000000001</v>
      </c>
      <c r="J43" s="30">
        <f t="shared" si="1"/>
        <v>14038.36700635444</v>
      </c>
      <c r="K43" s="32">
        <f>H43+H42+H41</f>
        <v>328951334</v>
      </c>
      <c r="L43" s="27">
        <f>K43/K40-1</f>
        <v>-0.29674672527629875</v>
      </c>
      <c r="M43" s="27">
        <f>K43/K31-1</f>
        <v>-0.59277084486484344</v>
      </c>
      <c r="N43" s="32">
        <f>AVERAGE(J41:J43)</f>
        <v>12620.1516109406</v>
      </c>
      <c r="O43" s="58">
        <f>N43/N40-1</f>
        <v>-0.11129088211530669</v>
      </c>
    </row>
    <row r="44" spans="1:16" ht="17.399999999999999">
      <c r="A44" s="31"/>
      <c r="B44" s="27"/>
      <c r="C44" s="27"/>
      <c r="D44" s="26">
        <f>H44/22</f>
        <v>6517456.8636363633</v>
      </c>
      <c r="E44" s="27">
        <f t="shared" ref="E44" si="11">D44/D43-1</f>
        <v>-7.4328561729585907E-2</v>
      </c>
      <c r="F44" s="33">
        <f t="shared" ref="F44" si="12">D44/D32-1</f>
        <v>-0.39864156688810382</v>
      </c>
      <c r="G44" s="39" t="s">
        <v>475</v>
      </c>
      <c r="H44" s="68">
        <v>143384051</v>
      </c>
      <c r="I44" s="68">
        <v>9991.09</v>
      </c>
      <c r="J44" s="30">
        <f t="shared" si="1"/>
        <v>14351.192012082765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9965754</v>
      </c>
      <c r="E45" s="27">
        <f t="shared" ref="E45" si="13">D45/D44-1</f>
        <v>0.52908629984237243</v>
      </c>
      <c r="F45" s="33">
        <f t="shared" ref="F45" si="14">D45/D33-1</f>
        <v>-0.14925915820919422</v>
      </c>
      <c r="G45" s="39" t="s">
        <v>517</v>
      </c>
      <c r="H45" s="68">
        <v>199315080</v>
      </c>
      <c r="I45" s="68">
        <v>13318.67</v>
      </c>
      <c r="J45" s="30">
        <f t="shared" si="1"/>
        <v>14965.088856469903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8788382.6913875584</v>
      </c>
      <c r="B46" s="27">
        <f>A46/A43-1</f>
        <v>0.56293351134885272</v>
      </c>
      <c r="C46" s="27">
        <f>A46/A34-1</f>
        <v>-0.22576772838623271</v>
      </c>
      <c r="D46" s="26">
        <f>H46/19</f>
        <v>9881937.2105263155</v>
      </c>
      <c r="E46" s="27">
        <f t="shared" ref="E46" si="15">D46/D45-1</f>
        <v>-8.4104814822525409E-3</v>
      </c>
      <c r="F46" s="33">
        <f t="shared" ref="F46" si="16">D46/D34-1</f>
        <v>-0.14078946335165865</v>
      </c>
      <c r="G46" s="39" t="s">
        <v>561</v>
      </c>
      <c r="H46" s="68">
        <v>187756807</v>
      </c>
      <c r="I46" s="68">
        <v>12065.81</v>
      </c>
      <c r="J46" s="30">
        <f t="shared" si="1"/>
        <v>15561.061130583028</v>
      </c>
      <c r="K46" s="32">
        <f>H46+H45+H44</f>
        <v>530455938</v>
      </c>
      <c r="L46" s="27">
        <f>K46/K43-1</f>
        <v>0.61256661144897495</v>
      </c>
      <c r="M46" s="27">
        <f>K46/K34-1</f>
        <v>-0.23357421493550046</v>
      </c>
      <c r="N46" s="32">
        <f>AVERAGE(J44:J46)</f>
        <v>14959.113999711897</v>
      </c>
      <c r="O46" s="58">
        <f>N46/N43-1</f>
        <v>0.18533552217737337</v>
      </c>
    </row>
    <row r="47" spans="1:16" ht="17.399999999999999">
      <c r="A47" s="31"/>
      <c r="B47" s="27"/>
      <c r="C47" s="27"/>
      <c r="D47" s="26">
        <f>H47/19</f>
        <v>7930249.1052631577</v>
      </c>
      <c r="E47" s="27">
        <f t="shared" ref="E47" si="17">D47/D46-1</f>
        <v>-0.19750055719684234</v>
      </c>
      <c r="F47" s="33">
        <f t="shared" ref="F47" si="18">D47/D35-1</f>
        <v>-0.16979458543439929</v>
      </c>
      <c r="G47" s="39" t="s">
        <v>601</v>
      </c>
      <c r="H47" s="68">
        <v>150674733</v>
      </c>
      <c r="I47" s="68">
        <v>11029.67</v>
      </c>
      <c r="J47" s="30">
        <f t="shared" si="1"/>
        <v>13660.855945826122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11668628.25</v>
      </c>
      <c r="E48" s="27">
        <f t="shared" ref="E48" si="19">D48/D47-1</f>
        <v>0.4714075302194165</v>
      </c>
      <c r="F48" s="33">
        <f t="shared" ref="F48" si="20">D48/D36-1</f>
        <v>0.39644593844360188</v>
      </c>
      <c r="G48" s="39" t="s">
        <v>632</v>
      </c>
      <c r="H48" s="68">
        <v>233372565</v>
      </c>
      <c r="I48" s="68">
        <v>15444.15</v>
      </c>
      <c r="J48" s="30">
        <f t="shared" si="1"/>
        <v>15110.741931410923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10135192.497208932</v>
      </c>
      <c r="B49" s="27">
        <f>A49/A46-1</f>
        <v>0.15324888015416316</v>
      </c>
      <c r="C49" s="27">
        <f>A49/A37-1</f>
        <v>5.3214532500974521E-2</v>
      </c>
      <c r="D49" s="26">
        <f>H49/22</f>
        <v>10806700.136363637</v>
      </c>
      <c r="E49" s="27">
        <f t="shared" ref="E49" si="21">D49/D48-1</f>
        <v>-7.3867132894251175E-2</v>
      </c>
      <c r="F49" s="33">
        <f t="shared" ref="F49" si="22">D49/D37-1</f>
        <v>-1.4096119032991461E-2</v>
      </c>
      <c r="G49" s="39" t="s">
        <v>674</v>
      </c>
      <c r="H49" s="68">
        <v>237747403</v>
      </c>
      <c r="I49" s="68">
        <v>15109.6</v>
      </c>
      <c r="J49" s="30">
        <f t="shared" si="1"/>
        <v>15734.857507809604</v>
      </c>
      <c r="K49" s="32">
        <f>H49+H48+H47</f>
        <v>621794701</v>
      </c>
      <c r="L49" s="27">
        <f>K49/K46-1</f>
        <v>0.1721891611664832</v>
      </c>
      <c r="M49" s="27">
        <f>K49/K37-1</f>
        <v>4.9484695163205084E-2</v>
      </c>
      <c r="N49" s="32">
        <f>AVERAGE(J47:J49)</f>
        <v>14835.485128348882</v>
      </c>
      <c r="O49" s="58">
        <f>N49/N46-1</f>
        <v>-8.2644514484878639E-3</v>
      </c>
    </row>
    <row r="50" spans="1:15" s="37" customFormat="1" ht="17.399999999999999">
      <c r="A50" s="92"/>
      <c r="B50" s="130"/>
      <c r="C50" s="130"/>
      <c r="D50" s="93">
        <f>H50/18</f>
        <v>4630375.333333333</v>
      </c>
      <c r="E50" s="130">
        <f t="shared" ref="E50" si="23">D50/D49-1</f>
        <v>-0.57152736035003793</v>
      </c>
      <c r="F50" s="131">
        <f t="shared" ref="F50" si="24">D50/D38-1</f>
        <v>-0.24384864257038663</v>
      </c>
      <c r="G50" s="132" t="s">
        <v>714</v>
      </c>
      <c r="H50" s="95">
        <v>83346756</v>
      </c>
      <c r="I50" s="95">
        <v>7212.35</v>
      </c>
      <c r="J50" s="133">
        <f t="shared" ref="J50" si="25">H50/I50</f>
        <v>11556.116383702953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13276435.699999999</v>
      </c>
      <c r="E51" s="130">
        <f t="shared" ref="E51" si="26">D51/D50-1</f>
        <v>1.8672482777854005</v>
      </c>
      <c r="F51" s="131">
        <f t="shared" ref="F51" si="27">D51/D39-1</f>
        <v>0.4275048776449184</v>
      </c>
      <c r="G51" s="132" t="s">
        <v>721</v>
      </c>
      <c r="H51" s="95">
        <v>265528714</v>
      </c>
      <c r="I51" s="95">
        <v>13400.29</v>
      </c>
      <c r="J51" s="133">
        <f t="shared" ref="J51" si="28">H51/I51</f>
        <v>19815.146836374435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10539430.465656566</v>
      </c>
      <c r="B52" s="27">
        <f>A52/A49-1</f>
        <v>3.9884587151053585E-2</v>
      </c>
      <c r="C52" s="27">
        <f>A52/A40-1</f>
        <v>0.40116459778235192</v>
      </c>
      <c r="D52" s="93">
        <f>H52/22</f>
        <v>13711480.363636363</v>
      </c>
      <c r="E52" s="130">
        <f t="shared" ref="E52:E53" si="29">D52/D51-1</f>
        <v>3.276818217380173E-2</v>
      </c>
      <c r="F52" s="131">
        <f t="shared" ref="F52:F53" si="30">D52/D40-1</f>
        <v>0.91992775084829903</v>
      </c>
      <c r="G52" s="132" t="s">
        <v>726</v>
      </c>
      <c r="H52" s="95">
        <v>301652568</v>
      </c>
      <c r="I52" s="95">
        <v>13713.15</v>
      </c>
      <c r="J52" s="133">
        <f t="shared" ref="J52" si="31">H52/I52</f>
        <v>21997.321403178703</v>
      </c>
      <c r="K52" s="32">
        <f>H52+H51+H50</f>
        <v>650528038</v>
      </c>
      <c r="L52" s="27">
        <f>K52/K49-1</f>
        <v>4.6210327868329681E-2</v>
      </c>
      <c r="M52" s="27">
        <f>K52/K40-1</f>
        <v>0.390740592111672</v>
      </c>
      <c r="N52" s="32">
        <f>AVERAGE(J50:J52)</f>
        <v>17789.528207752028</v>
      </c>
      <c r="O52" s="58">
        <f>N52/N49-1</f>
        <v>0.19912008632318434</v>
      </c>
    </row>
    <row r="53" spans="1:15" s="37" customFormat="1" ht="17.399999999999999">
      <c r="A53" s="31"/>
      <c r="B53" s="27"/>
      <c r="C53" s="27"/>
      <c r="D53" s="93">
        <f>H53/21</f>
        <v>16309796.380952381</v>
      </c>
      <c r="E53" s="130">
        <f t="shared" si="29"/>
        <v>0.18949930630443812</v>
      </c>
      <c r="F53" s="131">
        <f t="shared" si="30"/>
        <v>2.8699445497059091</v>
      </c>
      <c r="G53" s="132" t="s">
        <v>729</v>
      </c>
      <c r="H53" s="95">
        <v>342505724</v>
      </c>
      <c r="I53" s="95">
        <v>11182.58</v>
      </c>
      <c r="J53" s="133">
        <f t="shared" ref="J53" si="32">H53/I53</f>
        <v>30628.506480615386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26613113.882352941</v>
      </c>
      <c r="E54" s="130">
        <f t="shared" ref="E54" si="33">D54/D53-1</f>
        <v>0.63172569790223942</v>
      </c>
      <c r="F54" s="131">
        <f t="shared" ref="F54" si="34">D54/D42-1</f>
        <v>3.7407034224591627</v>
      </c>
      <c r="G54" s="132" t="s">
        <v>742</v>
      </c>
      <c r="H54" s="95">
        <v>452422936</v>
      </c>
      <c r="I54" s="95">
        <v>14626.2</v>
      </c>
      <c r="J54" s="133">
        <f t="shared" ref="J54" si="35">H54/I54</f>
        <v>30932.363566750078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22435319.675070029</v>
      </c>
      <c r="B55" s="27">
        <f>A55/A52-1</f>
        <v>1.1287032300442617</v>
      </c>
      <c r="C55" s="27">
        <f>A55/A43-1</f>
        <v>2.9899164828534519</v>
      </c>
      <c r="D55" s="93">
        <f>H55/21</f>
        <v>24383048.761904761</v>
      </c>
      <c r="E55" s="130">
        <f t="shared" ref="E55" si="36">D55/D54-1</f>
        <v>-8.3795723052420668E-2</v>
      </c>
      <c r="F55" s="131">
        <f t="shared" ref="F55" si="37">D55/D43-1</f>
        <v>2.4631133414601356</v>
      </c>
      <c r="G55" s="132" t="s">
        <v>749</v>
      </c>
      <c r="H55" s="95">
        <v>512044024</v>
      </c>
      <c r="I55" s="95">
        <v>16047.94</v>
      </c>
      <c r="J55" s="133">
        <f t="shared" ref="J55" si="38">H55/I55</f>
        <v>31907.149702703275</v>
      </c>
      <c r="K55" s="32">
        <f>H55+H54+H53</f>
        <v>1306972684</v>
      </c>
      <c r="L55" s="27">
        <f>K55/K52-1</f>
        <v>1.0090950853066842</v>
      </c>
      <c r="M55" s="27">
        <f>K55/K43-1</f>
        <v>2.9731490616177285</v>
      </c>
      <c r="N55" s="32">
        <f>AVERAGE(J53:J55)</f>
        <v>31156.006583356244</v>
      </c>
      <c r="O55" s="58">
        <f>N55/N52-1</f>
        <v>0.7513677833108352</v>
      </c>
    </row>
    <row r="56" spans="1:15" s="124" customFormat="1" ht="17.399999999999999">
      <c r="A56" s="94"/>
      <c r="B56" s="45"/>
      <c r="C56" s="45"/>
      <c r="D56" s="98">
        <f>H56/22</f>
        <v>18762212.545454547</v>
      </c>
      <c r="E56" s="118">
        <f t="shared" ref="E56" si="39">D56/D55-1</f>
        <v>-0.23052228912538686</v>
      </c>
      <c r="F56" s="158">
        <f t="shared" ref="F56" si="40">D56/D44-1</f>
        <v>1.8787628269757843</v>
      </c>
      <c r="G56" s="122" t="s">
        <v>752</v>
      </c>
      <c r="H56" s="96">
        <v>412768676</v>
      </c>
      <c r="I56" s="96">
        <v>12775.98</v>
      </c>
      <c r="J56" s="125">
        <f t="shared" ref="J56" si="41">H56/I56</f>
        <v>32308.181133658632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22119042.111111112</v>
      </c>
      <c r="E57" s="118">
        <f t="shared" ref="E57" si="42">D57/D56-1</f>
        <v>0.17891437683717171</v>
      </c>
      <c r="F57" s="158">
        <f t="shared" ref="F57" si="43">D57/D45-1</f>
        <v>1.2195051283737399</v>
      </c>
      <c r="G57" s="122" t="s">
        <v>756</v>
      </c>
      <c r="H57" s="96">
        <v>398142758</v>
      </c>
      <c r="I57" s="96">
        <v>13344.32</v>
      </c>
      <c r="J57" s="125">
        <f t="shared" ref="J57" si="44">H57/I57</f>
        <v>29836.121885566296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20440627.328282829</v>
      </c>
      <c r="B58" s="27">
        <f>A58/A55-1</f>
        <v>-8.8908576997175026E-2</v>
      </c>
      <c r="C58" s="27">
        <f>A58/A46-1</f>
        <v>1.3258690530527582</v>
      </c>
      <c r="K58" s="32">
        <f>H58+H57+H56</f>
        <v>810911434</v>
      </c>
      <c r="L58" s="27">
        <f>K58/K55-1</f>
        <v>-0.37954982232819179</v>
      </c>
      <c r="M58" s="27">
        <f>K58/K46-1</f>
        <v>0.52870648796469877</v>
      </c>
      <c r="N58" s="32">
        <f>AVERAGE(J56:J58)</f>
        <v>31072.151509612464</v>
      </c>
      <c r="O58" s="58">
        <f>N58/N55-1</f>
        <v>-2.691457697552857E-3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57">
    <tabColor rgb="FFFF0000"/>
  </sheetPr>
  <dimension ref="A1:P58"/>
  <sheetViews>
    <sheetView topLeftCell="A4" zoomScaleNormal="100" zoomScaleSheetLayoutView="85" workbookViewId="0">
      <selection activeCell="A59" sqref="A59:XFD335"/>
    </sheetView>
  </sheetViews>
  <sheetFormatPr defaultColWidth="8.69921875" defaultRowHeight="15.6"/>
  <cols>
    <col min="1" max="1" width="14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3" width="5.89843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일진전기</v>
      </c>
      <c r="G1" s="19"/>
      <c r="H1" s="19"/>
      <c r="I1" s="19"/>
      <c r="J1" s="20"/>
      <c r="P1" s="18" t="s">
        <v>235</v>
      </c>
    </row>
    <row r="2" spans="1:16" ht="15" customHeight="1">
      <c r="G2" s="21"/>
      <c r="H2" s="21"/>
      <c r="I2" s="21"/>
      <c r="J2" s="22"/>
      <c r="P2" s="23" t="s">
        <v>77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763408.95</v>
      </c>
      <c r="E5" s="27"/>
      <c r="F5" s="26"/>
      <c r="G5" s="28" t="s">
        <v>7</v>
      </c>
      <c r="H5" s="29">
        <v>15268179</v>
      </c>
      <c r="I5" s="29">
        <v>1093878</v>
      </c>
      <c r="J5" s="30">
        <f>H5/I5</f>
        <v>13.957844476257865</v>
      </c>
    </row>
    <row r="6" spans="1:16" ht="15" hidden="1" customHeight="1">
      <c r="D6" s="26">
        <f>H6/18</f>
        <v>1062963.9444444445</v>
      </c>
      <c r="E6" s="27">
        <f t="shared" ref="E6:E39" si="0">D6/D5-1</f>
        <v>0.39239125300331446</v>
      </c>
      <c r="F6" s="26"/>
      <c r="G6" s="28" t="s">
        <v>3</v>
      </c>
      <c r="H6" s="29">
        <v>19133351</v>
      </c>
      <c r="I6" s="29">
        <v>1161706.1200000001</v>
      </c>
      <c r="J6" s="48">
        <f t="shared" ref="J6:J49" si="1">H6/I6</f>
        <v>16.4700440762075</v>
      </c>
    </row>
    <row r="7" spans="1:16" ht="15" hidden="1" customHeight="1">
      <c r="A7" s="31">
        <f>AVERAGE(D5:D7)</f>
        <v>807100.34360269364</v>
      </c>
      <c r="B7" s="31"/>
      <c r="C7" s="31"/>
      <c r="D7" s="26">
        <f>H7/22</f>
        <v>594928.13636363635</v>
      </c>
      <c r="E7" s="27">
        <f t="shared" si="0"/>
        <v>-0.44031202612937725</v>
      </c>
      <c r="F7" s="26"/>
      <c r="G7" s="28" t="s">
        <v>6</v>
      </c>
      <c r="H7" s="29">
        <v>13088419</v>
      </c>
      <c r="I7" s="29">
        <v>932783.21</v>
      </c>
      <c r="J7" s="48">
        <f t="shared" si="1"/>
        <v>14.031576533201108</v>
      </c>
      <c r="K7" s="32">
        <f>H7+H6+H5</f>
        <v>47489949</v>
      </c>
      <c r="L7" s="32"/>
      <c r="M7" s="32"/>
      <c r="N7" s="32">
        <f>AVERAGE(J5:J7)</f>
        <v>14.819821695222158</v>
      </c>
      <c r="O7" s="32"/>
    </row>
    <row r="8" spans="1:16" ht="15" hidden="1" customHeight="1">
      <c r="D8" s="26">
        <f>H8/21</f>
        <v>771919.28571428568</v>
      </c>
      <c r="E8" s="27">
        <f t="shared" si="0"/>
        <v>0.29750004837973831</v>
      </c>
      <c r="F8" s="26"/>
      <c r="G8" s="28" t="s">
        <v>2</v>
      </c>
      <c r="H8" s="29">
        <v>16210305</v>
      </c>
      <c r="I8" s="29">
        <v>974760.55</v>
      </c>
      <c r="J8" s="48">
        <f t="shared" si="1"/>
        <v>16.630038012925329</v>
      </c>
    </row>
    <row r="9" spans="1:16" ht="15" hidden="1" customHeight="1">
      <c r="D9" s="26">
        <f>H9/21</f>
        <v>446684.95238095237</v>
      </c>
      <c r="E9" s="27">
        <f t="shared" si="0"/>
        <v>-0.4213320477313659</v>
      </c>
      <c r="F9" s="26"/>
      <c r="G9" s="28" t="s">
        <v>5</v>
      </c>
      <c r="H9" s="29">
        <v>9380384</v>
      </c>
      <c r="I9" s="29">
        <v>707813.31</v>
      </c>
      <c r="J9" s="48">
        <f t="shared" si="1"/>
        <v>13.252624480881829</v>
      </c>
    </row>
    <row r="10" spans="1:16" ht="15" hidden="1" customHeight="1">
      <c r="A10" s="31">
        <f>AVERAGE(D8:D10)</f>
        <v>682305.74603174604</v>
      </c>
      <c r="B10" s="27">
        <f>A10/A7-1</f>
        <v>-0.15462091988945981</v>
      </c>
      <c r="C10" s="27"/>
      <c r="D10" s="26">
        <f>H10/21</f>
        <v>828313</v>
      </c>
      <c r="E10" s="27">
        <f t="shared" si="0"/>
        <v>0.85435617561072141</v>
      </c>
      <c r="F10" s="26"/>
      <c r="G10" s="28" t="s">
        <v>0</v>
      </c>
      <c r="H10" s="29">
        <v>17394573</v>
      </c>
      <c r="I10" s="29">
        <v>1149231.68</v>
      </c>
      <c r="J10" s="48">
        <f t="shared" si="1"/>
        <v>15.13582796464504</v>
      </c>
      <c r="K10" s="32">
        <f>H10+H9+H8</f>
        <v>42985262</v>
      </c>
      <c r="L10" s="27">
        <f>K10/K7-1</f>
        <v>-9.485558723173193E-2</v>
      </c>
      <c r="M10" s="32"/>
      <c r="N10" s="32">
        <f>AVERAGE(J8:J10)</f>
        <v>15.006163486150733</v>
      </c>
      <c r="O10" s="58">
        <f>N10/N7-1</f>
        <v>1.2573821383333517E-2</v>
      </c>
    </row>
    <row r="11" spans="1:16" ht="15" hidden="1" customHeight="1">
      <c r="D11" s="26">
        <f>H11/21</f>
        <v>738162.85714285716</v>
      </c>
      <c r="E11" s="27">
        <f t="shared" si="0"/>
        <v>-0.10883584207557151</v>
      </c>
      <c r="F11" s="26"/>
      <c r="G11" s="28" t="s">
        <v>10</v>
      </c>
      <c r="H11" s="29">
        <v>15501420</v>
      </c>
      <c r="I11" s="29">
        <v>1255427.96</v>
      </c>
      <c r="J11" s="48">
        <f t="shared" si="1"/>
        <v>12.347518530653085</v>
      </c>
    </row>
    <row r="12" spans="1:16" ht="15" hidden="1" customHeight="1">
      <c r="D12" s="26">
        <f>H12/22</f>
        <v>920795.59090909094</v>
      </c>
      <c r="E12" s="27">
        <f t="shared" si="0"/>
        <v>0.2474152309330957</v>
      </c>
      <c r="F12" s="26"/>
      <c r="G12" s="28" t="s">
        <v>4</v>
      </c>
      <c r="H12" s="29">
        <v>20257503</v>
      </c>
      <c r="I12" s="29">
        <v>1987597.22</v>
      </c>
      <c r="J12" s="48">
        <f t="shared" si="1"/>
        <v>10.1919557927335</v>
      </c>
    </row>
    <row r="13" spans="1:16" ht="15" hidden="1" customHeight="1">
      <c r="A13" s="31">
        <f>AVERAGE(D11:D13)</f>
        <v>845193.7493506493</v>
      </c>
      <c r="B13" s="27">
        <f>A13/A10-1</f>
        <v>0.2387316892262028</v>
      </c>
      <c r="C13" s="27"/>
      <c r="D13" s="26">
        <f>H13/20</f>
        <v>876622.8</v>
      </c>
      <c r="E13" s="27">
        <f t="shared" si="0"/>
        <v>-4.7972417923373811E-2</v>
      </c>
      <c r="F13" s="26"/>
      <c r="G13" s="28" t="s">
        <v>8</v>
      </c>
      <c r="H13" s="29">
        <v>17532456</v>
      </c>
      <c r="I13" s="29">
        <v>1393539.24</v>
      </c>
      <c r="J13" s="48">
        <f t="shared" si="1"/>
        <v>12.581243137437594</v>
      </c>
      <c r="K13" s="32">
        <f>H13+H12+H11</f>
        <v>53291379</v>
      </c>
      <c r="L13" s="27">
        <f>K13/K10-1</f>
        <v>0.23975931564637198</v>
      </c>
      <c r="M13" s="32"/>
      <c r="N13" s="32">
        <f>AVERAGE(J11:J13)</f>
        <v>11.706905820274727</v>
      </c>
      <c r="O13" s="58">
        <f>N13/N10-1</f>
        <v>-0.21986017071724617</v>
      </c>
    </row>
    <row r="14" spans="1:16" ht="15" hidden="1" customHeight="1">
      <c r="D14" s="26">
        <f>H14/20</f>
        <v>464216.7</v>
      </c>
      <c r="E14" s="27">
        <f t="shared" si="0"/>
        <v>-0.47044874945073301</v>
      </c>
      <c r="F14" s="26"/>
      <c r="G14" s="28" t="s">
        <v>11</v>
      </c>
      <c r="H14" s="29">
        <v>9284334</v>
      </c>
      <c r="I14" s="29">
        <v>760777.31</v>
      </c>
      <c r="J14" s="48">
        <f t="shared" si="1"/>
        <v>12.203747243723658</v>
      </c>
    </row>
    <row r="15" spans="1:16" ht="15" hidden="1" customHeight="1">
      <c r="A15" s="31"/>
      <c r="B15" s="31"/>
      <c r="C15" s="31"/>
      <c r="D15" s="26">
        <f>H15/22</f>
        <v>550737.04545454541</v>
      </c>
      <c r="E15" s="27">
        <f t="shared" si="0"/>
        <v>0.18637921784060207</v>
      </c>
      <c r="F15" s="26"/>
      <c r="G15" s="28" t="s">
        <v>9</v>
      </c>
      <c r="H15" s="29">
        <v>12116215</v>
      </c>
      <c r="I15" s="29">
        <v>925779.41</v>
      </c>
      <c r="J15" s="48">
        <f t="shared" si="1"/>
        <v>13.087583142511237</v>
      </c>
    </row>
    <row r="16" spans="1:16" ht="15" hidden="1" customHeight="1">
      <c r="A16" s="31">
        <f>AVERAGE(D14:D16)</f>
        <v>500426.47575757577</v>
      </c>
      <c r="B16" s="27">
        <f>A16/A13-1</f>
        <v>-0.40791507729198595</v>
      </c>
      <c r="C16" s="27"/>
      <c r="D16" s="26">
        <f>H16/22</f>
        <v>486325.68181818182</v>
      </c>
      <c r="E16" s="27">
        <f t="shared" si="0"/>
        <v>-0.11695484109517695</v>
      </c>
      <c r="F16" s="26"/>
      <c r="G16" s="28" t="s">
        <v>13</v>
      </c>
      <c r="H16" s="29">
        <v>10699165</v>
      </c>
      <c r="I16" s="29">
        <v>888124.31</v>
      </c>
      <c r="J16" s="48">
        <f t="shared" si="1"/>
        <v>12.04692280070568</v>
      </c>
      <c r="K16" s="32">
        <f>H16+H15+H14</f>
        <v>32099714</v>
      </c>
      <c r="L16" s="27">
        <f>K16/K13-1</f>
        <v>-0.39765653277615498</v>
      </c>
      <c r="M16" s="32"/>
      <c r="N16" s="32">
        <f>AVERAGE(J14:J16)</f>
        <v>12.446084395646858</v>
      </c>
      <c r="O16" s="58">
        <f>N16/N13-1</f>
        <v>6.3140387965877176E-2</v>
      </c>
    </row>
    <row r="17" spans="1:15" ht="15" hidden="1" customHeight="1">
      <c r="D17" s="26">
        <f>H17/20</f>
        <v>1375914.05</v>
      </c>
      <c r="E17" s="27">
        <f t="shared" si="0"/>
        <v>1.8292029424726137</v>
      </c>
      <c r="F17" s="33">
        <f t="shared" ref="F17:F39" si="2">D17/D5-1</f>
        <v>0.80232894833103563</v>
      </c>
      <c r="G17" s="39" t="s">
        <v>162</v>
      </c>
      <c r="H17" s="29">
        <v>27518281</v>
      </c>
      <c r="I17" s="29">
        <v>2604736.27</v>
      </c>
      <c r="J17" s="48">
        <f t="shared" si="1"/>
        <v>10.564709109686563</v>
      </c>
    </row>
    <row r="18" spans="1:15" hidden="1">
      <c r="D18" s="26">
        <f>H18/20</f>
        <v>1241386.75</v>
      </c>
      <c r="E18" s="27">
        <f t="shared" si="0"/>
        <v>-9.7773040401760603E-2</v>
      </c>
      <c r="F18" s="33">
        <f t="shared" si="2"/>
        <v>0.16785405232988193</v>
      </c>
      <c r="G18" s="39" t="s">
        <v>163</v>
      </c>
      <c r="H18" s="29">
        <v>24827735</v>
      </c>
      <c r="I18" s="29">
        <v>1591326.56</v>
      </c>
      <c r="J18" s="48">
        <f t="shared" si="1"/>
        <v>15.601910773109951</v>
      </c>
    </row>
    <row r="19" spans="1:15" ht="17.399999999999999" hidden="1">
      <c r="A19" s="31">
        <f>AVERAGE(D17:D19)</f>
        <v>1223035.7969696969</v>
      </c>
      <c r="B19" s="27">
        <f>A19/A16-1</f>
        <v>1.4439869915319559</v>
      </c>
      <c r="C19" s="27">
        <f>A19/A7-1</f>
        <v>0.51534540489770042</v>
      </c>
      <c r="D19" s="26">
        <f>H19/22</f>
        <v>1051806.5909090908</v>
      </c>
      <c r="E19" s="27">
        <f t="shared" si="0"/>
        <v>-0.15271643514070787</v>
      </c>
      <c r="F19" s="33">
        <f t="shared" si="2"/>
        <v>0.76795570190715923</v>
      </c>
      <c r="G19" s="39" t="s">
        <v>158</v>
      </c>
      <c r="H19" s="29">
        <v>23139745</v>
      </c>
      <c r="I19" s="29">
        <v>1834315.4</v>
      </c>
      <c r="J19" s="48">
        <f t="shared" si="1"/>
        <v>12.614921621439803</v>
      </c>
      <c r="K19" s="32">
        <f>H19+H18+H17</f>
        <v>75485761</v>
      </c>
      <c r="L19" s="27">
        <f>K19/K16-1</f>
        <v>1.3516022915344355</v>
      </c>
      <c r="M19" s="27">
        <f>K19/K7-1</f>
        <v>0.589510256159677</v>
      </c>
      <c r="N19" s="32">
        <f>AVERAGE(J17:J19)</f>
        <v>12.927180501412105</v>
      </c>
      <c r="O19" s="58">
        <f>N19/N16-1</f>
        <v>3.8654414550934213E-2</v>
      </c>
    </row>
    <row r="20" spans="1:15" hidden="1">
      <c r="D20" s="26">
        <f>H20/20</f>
        <v>1150559.6499999999</v>
      </c>
      <c r="E20" s="27">
        <f t="shared" si="0"/>
        <v>9.3888990565799135E-2</v>
      </c>
      <c r="F20" s="33">
        <f t="shared" si="2"/>
        <v>0.49051807785232904</v>
      </c>
      <c r="G20" s="39" t="s">
        <v>154</v>
      </c>
      <c r="H20" s="29">
        <v>23011193</v>
      </c>
      <c r="I20" s="29">
        <v>1578023.55</v>
      </c>
      <c r="J20" s="48">
        <f t="shared" si="1"/>
        <v>14.582287444316023</v>
      </c>
    </row>
    <row r="21" spans="1:15" hidden="1">
      <c r="D21" s="26">
        <f>H21/21</f>
        <v>1484945.9523809524</v>
      </c>
      <c r="E21" s="27">
        <f t="shared" si="0"/>
        <v>0.29062926236023712</v>
      </c>
      <c r="F21" s="33">
        <f t="shared" si="2"/>
        <v>2.3243697699369239</v>
      </c>
      <c r="G21" s="39" t="s">
        <v>155</v>
      </c>
      <c r="H21" s="29">
        <v>31183865</v>
      </c>
      <c r="I21" s="29">
        <v>1705199.33</v>
      </c>
      <c r="J21" s="48">
        <f t="shared" si="1"/>
        <v>18.287518914284348</v>
      </c>
    </row>
    <row r="22" spans="1:15" ht="17.399999999999999" hidden="1">
      <c r="A22" s="31">
        <f>AVERAGE(D20:D22)</f>
        <v>1288746.5182539683</v>
      </c>
      <c r="B22" s="27">
        <f>A22/A19-1</f>
        <v>5.3727553557371133E-2</v>
      </c>
      <c r="C22" s="27">
        <f>A22/A10-1</f>
        <v>0.88881088243686879</v>
      </c>
      <c r="D22" s="26">
        <f>H22/21</f>
        <v>1230733.9523809524</v>
      </c>
      <c r="E22" s="27">
        <f t="shared" si="0"/>
        <v>-0.17119276266748851</v>
      </c>
      <c r="F22" s="33">
        <f t="shared" si="2"/>
        <v>0.48583198909223024</v>
      </c>
      <c r="G22" s="39" t="s">
        <v>156</v>
      </c>
      <c r="H22" s="29">
        <v>25845413</v>
      </c>
      <c r="I22" s="29">
        <v>1949716.49</v>
      </c>
      <c r="J22" s="48">
        <f t="shared" si="1"/>
        <v>13.255985233012005</v>
      </c>
      <c r="K22" s="32">
        <f>H22+H21+H20</f>
        <v>80040471</v>
      </c>
      <c r="L22" s="27">
        <f>K22/K19-1</f>
        <v>6.0338664400561681E-2</v>
      </c>
      <c r="M22" s="27">
        <f>K22/K10-1</f>
        <v>0.8620445072546028</v>
      </c>
      <c r="N22" s="32">
        <f>AVERAGE(J20:J22)</f>
        <v>15.375263863870792</v>
      </c>
      <c r="O22" s="58">
        <f>N22/N19-1</f>
        <v>0.1893748882203099</v>
      </c>
    </row>
    <row r="23" spans="1:15" hidden="1">
      <c r="A23" s="31"/>
      <c r="B23" s="27"/>
      <c r="C23" s="27"/>
      <c r="D23" s="26">
        <f>H23/21</f>
        <v>1191754.3333333333</v>
      </c>
      <c r="E23" s="27">
        <f t="shared" si="0"/>
        <v>-3.1671848308247319E-2</v>
      </c>
      <c r="F23" s="33">
        <f t="shared" si="2"/>
        <v>0.61448699538493878</v>
      </c>
      <c r="G23" s="39" t="s">
        <v>168</v>
      </c>
      <c r="H23" s="29">
        <v>25026841</v>
      </c>
      <c r="I23" s="29">
        <v>1957329.91</v>
      </c>
      <c r="J23" s="48">
        <f t="shared" si="1"/>
        <v>12.786214971803092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1127035.3636363635</v>
      </c>
      <c r="E24" s="27">
        <f t="shared" si="0"/>
        <v>-5.4305629849023429E-2</v>
      </c>
      <c r="F24" s="33">
        <f t="shared" si="2"/>
        <v>0.22397997423473148</v>
      </c>
      <c r="G24" s="39" t="s">
        <v>176</v>
      </c>
      <c r="H24" s="29">
        <v>24794778</v>
      </c>
      <c r="I24" s="29">
        <v>1640171.03</v>
      </c>
      <c r="J24" s="48">
        <f t="shared" si="1"/>
        <v>15.117190552987635</v>
      </c>
      <c r="K24" s="32"/>
      <c r="L24" s="27"/>
      <c r="M24" s="27"/>
      <c r="N24" s="27"/>
    </row>
    <row r="25" spans="1:15" ht="17.399999999999999" hidden="1">
      <c r="A25" s="31">
        <f>AVERAGE(D23:D25)</f>
        <v>1535415.4428495478</v>
      </c>
      <c r="B25" s="27">
        <f>A25/A22-1</f>
        <v>0.19140220446901668</v>
      </c>
      <c r="C25" s="27">
        <f>A25/A13-1</f>
        <v>0.81664315907350993</v>
      </c>
      <c r="D25" s="26">
        <f>H25/19</f>
        <v>2287456.6315789474</v>
      </c>
      <c r="E25" s="27">
        <f t="shared" si="0"/>
        <v>1.0296227655168702</v>
      </c>
      <c r="F25" s="33">
        <f t="shared" si="2"/>
        <v>1.6093966887228435</v>
      </c>
      <c r="G25" s="39" t="s">
        <v>190</v>
      </c>
      <c r="H25" s="29">
        <v>43461676</v>
      </c>
      <c r="I25" s="29">
        <v>2350501.94</v>
      </c>
      <c r="J25" s="48">
        <f t="shared" si="1"/>
        <v>18.490380824786726</v>
      </c>
      <c r="K25" s="32">
        <f>H25+H24+H23</f>
        <v>93283295</v>
      </c>
      <c r="L25" s="27">
        <f>K25/K22-1</f>
        <v>0.16545160010365256</v>
      </c>
      <c r="M25" s="27">
        <f>K25/K13-1</f>
        <v>0.75043875295476958</v>
      </c>
      <c r="N25" s="32">
        <f>AVERAGE(J23:J25)</f>
        <v>15.464595449859152</v>
      </c>
      <c r="O25" s="58">
        <f>N25/N22-1</f>
        <v>5.8100847425632818E-3</v>
      </c>
    </row>
    <row r="26" spans="1:15" ht="17.399999999999999" hidden="1">
      <c r="A26" s="31"/>
      <c r="B26" s="27"/>
      <c r="C26" s="27"/>
      <c r="D26" s="26">
        <f>H26/19</f>
        <v>1579446.6315789474</v>
      </c>
      <c r="E26" s="27">
        <f t="shared" si="0"/>
        <v>-0.30951843642661181</v>
      </c>
      <c r="F26" s="33">
        <f t="shared" si="2"/>
        <v>2.4023908049386145</v>
      </c>
      <c r="G26" s="39" t="s">
        <v>202</v>
      </c>
      <c r="H26" s="29">
        <v>30009486</v>
      </c>
      <c r="I26" s="29">
        <v>2907934.37</v>
      </c>
      <c r="J26" s="48">
        <f t="shared" si="1"/>
        <v>10.319863580690097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1201235.7727272727</v>
      </c>
      <c r="E27" s="27">
        <f t="shared" si="0"/>
        <v>-0.23945782737437815</v>
      </c>
      <c r="F27" s="33">
        <f t="shared" si="2"/>
        <v>1.1811421306076197</v>
      </c>
      <c r="G27" s="39" t="s">
        <v>203</v>
      </c>
      <c r="H27" s="29">
        <v>26427187</v>
      </c>
      <c r="I27" s="29">
        <v>2117385.34</v>
      </c>
      <c r="J27" s="48">
        <f t="shared" si="1"/>
        <v>12.481047497948579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1319025.2049441785</v>
      </c>
      <c r="B28" s="27">
        <f>A28/A25-1</f>
        <v>-0.14093269604203984</v>
      </c>
      <c r="C28" s="27">
        <f>A28/A16-1</f>
        <v>1.6358021984095839</v>
      </c>
      <c r="D28" s="26">
        <f>H28/19</f>
        <v>1176393.2105263157</v>
      </c>
      <c r="E28" s="27">
        <f t="shared" si="0"/>
        <v>-2.0680837821333564E-2</v>
      </c>
      <c r="F28" s="33">
        <f t="shared" si="2"/>
        <v>1.4189411633131135</v>
      </c>
      <c r="G28" s="39" t="s">
        <v>208</v>
      </c>
      <c r="H28" s="29">
        <v>22351471</v>
      </c>
      <c r="I28" s="29">
        <v>1734774.88</v>
      </c>
      <c r="J28" s="48">
        <f t="shared" si="1"/>
        <v>12.884363993096327</v>
      </c>
      <c r="K28" s="32">
        <f>H28+H27+H26</f>
        <v>78788144</v>
      </c>
      <c r="L28" s="27">
        <f>K28/K25-1</f>
        <v>-0.15538849694363821</v>
      </c>
      <c r="M28" s="27">
        <f>K28/K16-1</f>
        <v>1.4544811832279878</v>
      </c>
      <c r="N28" s="32">
        <f>AVERAGE(J26:J28)</f>
        <v>11.895091690578335</v>
      </c>
      <c r="O28" s="58">
        <f>N28/N25-1</f>
        <v>-0.23081779092471033</v>
      </c>
    </row>
    <row r="29" spans="1:15" hidden="1">
      <c r="D29" s="26">
        <f>H29/22</f>
        <v>1551615.9545454546</v>
      </c>
      <c r="E29" s="27">
        <f t="shared" si="0"/>
        <v>0.31896031077165521</v>
      </c>
      <c r="F29" s="33">
        <f t="shared" si="2"/>
        <v>0.12769831411013977</v>
      </c>
      <c r="G29" s="39" t="s">
        <v>215</v>
      </c>
      <c r="H29" s="29">
        <v>34135551</v>
      </c>
      <c r="I29" s="29">
        <v>2433325.85</v>
      </c>
      <c r="J29" s="48">
        <f t="shared" si="1"/>
        <v>14.028351772122916</v>
      </c>
    </row>
    <row r="30" spans="1:15" hidden="1">
      <c r="D30" s="26">
        <f>H30/19</f>
        <v>1784407.894736842</v>
      </c>
      <c r="E30" s="27">
        <f t="shared" si="0"/>
        <v>0.15003193252133307</v>
      </c>
      <c r="F30" s="33">
        <f t="shared" si="2"/>
        <v>0.4374310783781461</v>
      </c>
      <c r="G30" s="39" t="s">
        <v>210</v>
      </c>
      <c r="H30" s="29">
        <v>33903750</v>
      </c>
      <c r="I30" s="29">
        <v>3073526.6</v>
      </c>
      <c r="J30" s="48">
        <f t="shared" si="1"/>
        <v>11.030895258885998</v>
      </c>
    </row>
    <row r="31" spans="1:15" ht="17.399999999999999" hidden="1">
      <c r="A31" s="31">
        <f>AVERAGE(D29:D31)</f>
        <v>1543632.8830940987</v>
      </c>
      <c r="B31" s="27">
        <f>A31/A28-1</f>
        <v>0.17028308277052639</v>
      </c>
      <c r="C31" s="27">
        <f>A31/A19-1</f>
        <v>0.26213221797656439</v>
      </c>
      <c r="D31" s="26">
        <f>H31/20</f>
        <v>1294874.8</v>
      </c>
      <c r="E31" s="27">
        <f t="shared" si="0"/>
        <v>-0.27433923386056114</v>
      </c>
      <c r="F31" s="33">
        <f t="shared" si="2"/>
        <v>0.23109591743556401</v>
      </c>
      <c r="G31" s="39" t="s">
        <v>211</v>
      </c>
      <c r="H31" s="29">
        <v>25897496</v>
      </c>
      <c r="I31" s="29">
        <v>2114891.29</v>
      </c>
      <c r="J31" s="48">
        <f t="shared" si="1"/>
        <v>12.245308362870983</v>
      </c>
      <c r="K31" s="32">
        <f>H31+H30+H29</f>
        <v>93936797</v>
      </c>
      <c r="L31" s="27">
        <f>K31/K28-1</f>
        <v>0.19227071778718385</v>
      </c>
      <c r="M31" s="27">
        <f>K31/K19-1</f>
        <v>0.24443068143672808</v>
      </c>
      <c r="N31" s="32">
        <f>AVERAGE(J29:J31)</f>
        <v>12.434851797959965</v>
      </c>
      <c r="O31" s="58">
        <f>N31/N28-1</f>
        <v>4.5376708429171186E-2</v>
      </c>
    </row>
    <row r="32" spans="1:15" ht="17.399999999999999" hidden="1">
      <c r="D32" s="26">
        <f>H32/21</f>
        <v>1499207.5238095238</v>
      </c>
      <c r="E32" s="27">
        <f t="shared" si="0"/>
        <v>0.15780114325301864</v>
      </c>
      <c r="F32" s="33">
        <f t="shared" si="2"/>
        <v>0.30302459660350856</v>
      </c>
      <c r="G32" s="39" t="s">
        <v>222</v>
      </c>
      <c r="H32" s="29">
        <v>31483358</v>
      </c>
      <c r="I32" s="29">
        <v>2400458.31</v>
      </c>
      <c r="J32" s="48">
        <f t="shared" si="1"/>
        <v>13.115561252967563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1517230.0476190476</v>
      </c>
      <c r="E33" s="27">
        <f t="shared" si="0"/>
        <v>1.202136697108358E-2</v>
      </c>
      <c r="F33" s="33">
        <f t="shared" si="2"/>
        <v>2.1740922749633462E-2</v>
      </c>
      <c r="G33" s="39" t="s">
        <v>223</v>
      </c>
      <c r="H33" s="29">
        <v>31861831</v>
      </c>
      <c r="I33" s="29">
        <v>2731976.31</v>
      </c>
      <c r="J33" s="48">
        <f t="shared" si="1"/>
        <v>11.66255757173824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1511643.4711779449</v>
      </c>
      <c r="B34" s="27">
        <f>A34/A31-1</f>
        <v>-2.0723458450841781E-2</v>
      </c>
      <c r="C34" s="27">
        <f>A34/A22-1</f>
        <v>0.17295639582092837</v>
      </c>
      <c r="D34" s="26">
        <f>H34/19</f>
        <v>1518492.8421052631</v>
      </c>
      <c r="E34" s="27">
        <f t="shared" si="0"/>
        <v>8.3230258206201668E-4</v>
      </c>
      <c r="F34" s="33">
        <f t="shared" si="2"/>
        <v>0.2338107997813974</v>
      </c>
      <c r="G34" s="39" t="s">
        <v>220</v>
      </c>
      <c r="H34" s="29">
        <v>28851364</v>
      </c>
      <c r="I34" s="29">
        <v>2468829.41</v>
      </c>
      <c r="J34" s="48">
        <f t="shared" si="1"/>
        <v>11.686252554808961</v>
      </c>
      <c r="K34" s="32">
        <f>H34+H33+H32</f>
        <v>92196553</v>
      </c>
      <c r="L34" s="27">
        <f>K34/K31-1</f>
        <v>-1.852569020423378E-2</v>
      </c>
      <c r="M34" s="27">
        <f>K34/K22-1</f>
        <v>0.15187419374381239</v>
      </c>
      <c r="N34" s="32">
        <f>AVERAGE(J32:J34)</f>
        <v>12.154790459838255</v>
      </c>
      <c r="O34" s="58">
        <f>N34/N31-1</f>
        <v>-2.2522289985607791E-2</v>
      </c>
      <c r="P34" s="58"/>
    </row>
    <row r="35" spans="1:16" ht="17.399999999999999" hidden="1">
      <c r="D35" s="26">
        <f>H35/23</f>
        <v>1453910.956521739</v>
      </c>
      <c r="E35" s="27">
        <f t="shared" si="0"/>
        <v>-4.2530253546659291E-2</v>
      </c>
      <c r="F35" s="33">
        <f t="shared" si="2"/>
        <v>0.21997538910150594</v>
      </c>
      <c r="G35" s="39" t="s">
        <v>226</v>
      </c>
      <c r="H35" s="68">
        <v>33439952</v>
      </c>
      <c r="I35" s="68">
        <v>2908028.62</v>
      </c>
      <c r="J35" s="48">
        <f t="shared" si="1"/>
        <v>11.499182563065697</v>
      </c>
      <c r="P35" s="16"/>
    </row>
    <row r="36" spans="1:16" ht="17.399999999999999" hidden="1">
      <c r="D36" s="26">
        <f>H36/21</f>
        <v>1651860.3333333333</v>
      </c>
      <c r="E36" s="27">
        <f t="shared" si="0"/>
        <v>0.13614958737580318</v>
      </c>
      <c r="F36" s="33">
        <f t="shared" si="2"/>
        <v>0.46566859091593127</v>
      </c>
      <c r="G36" s="39" t="s">
        <v>228</v>
      </c>
      <c r="H36" s="68">
        <v>34689067</v>
      </c>
      <c r="I36" s="68">
        <v>2949546.91</v>
      </c>
      <c r="J36" s="48">
        <f t="shared" si="1"/>
        <v>11.760812103849537</v>
      </c>
      <c r="P36" s="16"/>
    </row>
    <row r="37" spans="1:16" ht="17.399999999999999" hidden="1">
      <c r="A37" s="31">
        <f>AVERAGE(D35:D37)</f>
        <v>1564541.4855072463</v>
      </c>
      <c r="B37" s="27">
        <f>A37/A34-1</f>
        <v>3.499371071148194E-2</v>
      </c>
      <c r="C37" s="27">
        <f>A37/A25-1</f>
        <v>1.8969486592921081E-2</v>
      </c>
      <c r="D37" s="26">
        <f>H37/18</f>
        <v>1587853.1666666667</v>
      </c>
      <c r="E37" s="27">
        <f t="shared" si="0"/>
        <v>-3.8748534228377984E-2</v>
      </c>
      <c r="F37" s="33">
        <f t="shared" si="2"/>
        <v>-0.30584337873517198</v>
      </c>
      <c r="G37" s="39" t="s">
        <v>225</v>
      </c>
      <c r="H37" s="68">
        <v>28581357</v>
      </c>
      <c r="I37" s="68">
        <v>2310067.4500000002</v>
      </c>
      <c r="J37" s="48">
        <f t="shared" si="1"/>
        <v>12.372520551293858</v>
      </c>
      <c r="K37" s="32">
        <f>H37+H36+H35</f>
        <v>96710376</v>
      </c>
      <c r="L37" s="27">
        <f>K37/K34-1</f>
        <v>4.8958695885300552E-2</v>
      </c>
      <c r="M37" s="27">
        <f>K37/K25-1</f>
        <v>3.6738421386165676E-2</v>
      </c>
      <c r="N37" s="32">
        <f>AVERAGE(J35:J37)</f>
        <v>11.877505072736364</v>
      </c>
      <c r="O37" s="16">
        <f>N37/N34-1</f>
        <v>-2.281284798928418E-2</v>
      </c>
      <c r="P37" s="16"/>
    </row>
    <row r="38" spans="1:16" ht="17.399999999999999" hidden="1">
      <c r="A38" s="31"/>
      <c r="B38" s="27"/>
      <c r="C38" s="27"/>
      <c r="D38" s="26">
        <f>H38/20</f>
        <v>2122748.2000000002</v>
      </c>
      <c r="E38" s="27">
        <f t="shared" si="0"/>
        <v>0.3368668114673492</v>
      </c>
      <c r="F38" s="33">
        <f t="shared" si="2"/>
        <v>0.34398222615342378</v>
      </c>
      <c r="G38" s="39" t="s">
        <v>231</v>
      </c>
      <c r="H38" s="68">
        <v>42454964</v>
      </c>
      <c r="I38" s="68">
        <v>3372217.19</v>
      </c>
      <c r="J38" s="48">
        <f t="shared" si="1"/>
        <v>12.589629198823935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1138628.6190476189</v>
      </c>
      <c r="E39" s="27">
        <f t="shared" si="0"/>
        <v>-0.46360636695034352</v>
      </c>
      <c r="F39" s="33">
        <f t="shared" si="2"/>
        <v>-5.2118955413316681E-2</v>
      </c>
      <c r="G39" s="39" t="s">
        <v>234</v>
      </c>
      <c r="H39" s="68">
        <v>23911201</v>
      </c>
      <c r="I39" s="68">
        <v>2138777.1</v>
      </c>
      <c r="J39" s="48">
        <f t="shared" si="1"/>
        <v>11.179847119178525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1718349.0507936508</v>
      </c>
      <c r="B40" s="27">
        <f>A40/A37-1</f>
        <v>9.8308396876122472E-2</v>
      </c>
      <c r="C40" s="27">
        <f>A40/A28-1</f>
        <v>0.30274163401325738</v>
      </c>
      <c r="D40" s="26">
        <f>H40/21</f>
        <v>1893670.3333333333</v>
      </c>
      <c r="E40" s="27">
        <f t="shared" ref="E40:E45" si="3">D40/D39-1</f>
        <v>0.66311499786229899</v>
      </c>
      <c r="F40" s="33">
        <f t="shared" ref="F40:F45" si="4">D40/D28-1</f>
        <v>0.60972565668422152</v>
      </c>
      <c r="G40" s="39" t="s">
        <v>236</v>
      </c>
      <c r="H40" s="68">
        <v>39767077</v>
      </c>
      <c r="I40" s="68">
        <v>2923935.69</v>
      </c>
      <c r="J40" s="48">
        <f t="shared" si="1"/>
        <v>13.600530660098068</v>
      </c>
      <c r="K40" s="32">
        <f>H40+H39+H38</f>
        <v>106133242</v>
      </c>
      <c r="L40" s="27">
        <f>K40/K37-1</f>
        <v>9.743386790265407E-2</v>
      </c>
      <c r="M40" s="27">
        <f>K40/K28-1</f>
        <v>0.34707122939715407</v>
      </c>
      <c r="N40" s="32">
        <f>AVERAGE(J38:J40)</f>
        <v>12.456668992700175</v>
      </c>
      <c r="O40" s="58">
        <f>N40/N37-1</f>
        <v>4.8761412133026649E-2</v>
      </c>
    </row>
    <row r="41" spans="1:16" ht="17.399999999999999">
      <c r="A41" s="31"/>
      <c r="B41" s="27"/>
      <c r="C41" s="27"/>
      <c r="D41" s="26">
        <f>H41/18</f>
        <v>2616370.5</v>
      </c>
      <c r="E41" s="27">
        <f t="shared" si="3"/>
        <v>0.38163990529150538</v>
      </c>
      <c r="F41" s="33">
        <f t="shared" si="4"/>
        <v>0.6862229937345965</v>
      </c>
      <c r="G41" s="39" t="s">
        <v>373</v>
      </c>
      <c r="H41" s="68">
        <v>47094669</v>
      </c>
      <c r="I41" s="68">
        <v>3056045.04</v>
      </c>
      <c r="J41" s="48">
        <f t="shared" si="1"/>
        <v>15.41033210688544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2267530.0499999998</v>
      </c>
      <c r="E42" s="27">
        <f t="shared" si="3"/>
        <v>-0.13332991256398896</v>
      </c>
      <c r="F42" s="33">
        <f t="shared" si="4"/>
        <v>0.27074647937175089</v>
      </c>
      <c r="G42" s="39" t="s">
        <v>405</v>
      </c>
      <c r="H42" s="68">
        <v>45350601</v>
      </c>
      <c r="I42" s="68">
        <v>3270517.95</v>
      </c>
      <c r="J42" s="48">
        <f t="shared" si="1"/>
        <v>13.866488945581233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2254019.9166666665</v>
      </c>
      <c r="B43" s="27">
        <f>A43/A40-1</f>
        <v>0.31173577081187687</v>
      </c>
      <c r="C43" s="27">
        <f>A43/A31-1</f>
        <v>0.46020465186557136</v>
      </c>
      <c r="D43" s="26">
        <f>H43/20</f>
        <v>1878159.2</v>
      </c>
      <c r="E43" s="27">
        <f t="shared" si="3"/>
        <v>-0.17171585002809553</v>
      </c>
      <c r="F43" s="33">
        <f t="shared" si="4"/>
        <v>0.45045621399072711</v>
      </c>
      <c r="G43" s="39" t="s">
        <v>429</v>
      </c>
      <c r="H43" s="68">
        <v>37563184</v>
      </c>
      <c r="I43" s="68">
        <v>2648071.19</v>
      </c>
      <c r="J43" s="48">
        <f t="shared" si="1"/>
        <v>14.185111088346535</v>
      </c>
      <c r="K43" s="32">
        <f>H43+H42+H41</f>
        <v>130008454</v>
      </c>
      <c r="L43" s="27">
        <f>K43/K40-1</f>
        <v>0.22495508052038971</v>
      </c>
      <c r="M43" s="27">
        <f>K43/K31-1</f>
        <v>0.38399922237076067</v>
      </c>
      <c r="N43" s="32">
        <f>AVERAGE(J41:J43)</f>
        <v>14.487310713604401</v>
      </c>
      <c r="O43" s="58">
        <f>N43/N40-1</f>
        <v>0.16301643096514939</v>
      </c>
    </row>
    <row r="44" spans="1:16" ht="17.399999999999999">
      <c r="A44" s="31"/>
      <c r="B44" s="27"/>
      <c r="C44" s="27"/>
      <c r="D44" s="26">
        <f>H44/22</f>
        <v>1774793.4090909092</v>
      </c>
      <c r="E44" s="27">
        <f t="shared" si="3"/>
        <v>-5.5035691814139476E-2</v>
      </c>
      <c r="F44" s="33">
        <f t="shared" si="4"/>
        <v>0.18382103938560479</v>
      </c>
      <c r="G44" s="39" t="s">
        <v>462</v>
      </c>
      <c r="H44" s="68">
        <v>39045455</v>
      </c>
      <c r="I44" s="68">
        <v>2831245.71</v>
      </c>
      <c r="J44" s="48">
        <f t="shared" si="1"/>
        <v>13.790910079648297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1735158.1</v>
      </c>
      <c r="E45" s="27">
        <f t="shared" si="3"/>
        <v>-2.2332350845956306E-2</v>
      </c>
      <c r="F45" s="33">
        <f t="shared" si="4"/>
        <v>0.14363547091816553</v>
      </c>
      <c r="G45" s="39" t="s">
        <v>498</v>
      </c>
      <c r="H45" s="68">
        <v>34703162</v>
      </c>
      <c r="I45" s="68">
        <v>2189914.17</v>
      </c>
      <c r="J45" s="48">
        <f t="shared" si="1"/>
        <v>15.846813758915493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1693940.8889952153</v>
      </c>
      <c r="B46" s="27">
        <f>A46/A43-1</f>
        <v>-0.24848007044219833</v>
      </c>
      <c r="C46" s="27">
        <f>A46/A34-1</f>
        <v>0.12059551163556814</v>
      </c>
      <c r="D46" s="26">
        <f>H46/19</f>
        <v>1571871.1578947369</v>
      </c>
      <c r="E46" s="27">
        <f t="shared" ref="E46" si="5">D46/D45-1</f>
        <v>-9.4104936089260849E-2</v>
      </c>
      <c r="F46" s="33">
        <f t="shared" ref="F46" si="6">D46/D34-1</f>
        <v>3.5152168195583311E-2</v>
      </c>
      <c r="G46" s="39" t="s">
        <v>569</v>
      </c>
      <c r="H46" s="68">
        <v>29865552</v>
      </c>
      <c r="I46" s="68">
        <v>2540710.02</v>
      </c>
      <c r="J46" s="48">
        <f t="shared" si="1"/>
        <v>11.754805453949444</v>
      </c>
      <c r="K46" s="32">
        <f>H46+H45+H44</f>
        <v>103614169</v>
      </c>
      <c r="L46" s="27">
        <f>K46/K43-1</f>
        <v>-0.20301975900736424</v>
      </c>
      <c r="M46" s="27">
        <f>K46/K34-1</f>
        <v>0.12383994442829116</v>
      </c>
      <c r="N46" s="32">
        <f>AVERAGE(J44:J46)</f>
        <v>13.797509764171076</v>
      </c>
      <c r="O46" s="58">
        <f>N46/N43-1</f>
        <v>-4.7614147516389149E-2</v>
      </c>
    </row>
    <row r="47" spans="1:16" ht="17.399999999999999">
      <c r="A47" s="31"/>
      <c r="B47" s="27"/>
      <c r="C47" s="27"/>
      <c r="D47" s="26">
        <f>H47/19</f>
        <v>1332679.8421052631</v>
      </c>
      <c r="E47" s="27">
        <f t="shared" ref="E47" si="7">D47/D46-1</f>
        <v>-0.15216979749779946</v>
      </c>
      <c r="F47" s="33">
        <f t="shared" ref="F47" si="8">D47/D35-1</f>
        <v>-8.3382764173194568E-2</v>
      </c>
      <c r="G47" s="39" t="s">
        <v>601</v>
      </c>
      <c r="H47" s="68">
        <v>25320917</v>
      </c>
      <c r="I47" s="68">
        <v>2127859.9900000002</v>
      </c>
      <c r="J47" s="48">
        <f t="shared" si="1"/>
        <v>11.899710093237854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1088001.1499999999</v>
      </c>
      <c r="E48" s="27">
        <f t="shared" ref="E48" si="9">D48/D47-1</f>
        <v>-0.18359900433305798</v>
      </c>
      <c r="F48" s="33">
        <f t="shared" ref="F48" si="10">D48/D36-1</f>
        <v>-0.3413479771594895</v>
      </c>
      <c r="G48" s="39" t="s">
        <v>634</v>
      </c>
      <c r="H48" s="68">
        <v>21760023</v>
      </c>
      <c r="I48" s="68">
        <v>1939403.48</v>
      </c>
      <c r="J48" s="48">
        <f t="shared" si="1"/>
        <v>11.219956664200685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1254276.8761563001</v>
      </c>
      <c r="B49" s="27">
        <f>A49/A46-1</f>
        <v>-0.2595509770708162</v>
      </c>
      <c r="C49" s="27">
        <f>A49/A37-1</f>
        <v>-0.19831024758691784</v>
      </c>
      <c r="D49" s="26">
        <f>H49/22</f>
        <v>1342149.6363636365</v>
      </c>
      <c r="E49" s="27">
        <f t="shared" ref="E49" si="11">D49/D48-1</f>
        <v>0.23359211188668016</v>
      </c>
      <c r="F49" s="33">
        <f t="shared" ref="F49" si="12">D49/D37-1</f>
        <v>-0.15473945290472191</v>
      </c>
      <c r="G49" s="39" t="s">
        <v>672</v>
      </c>
      <c r="H49" s="68">
        <v>29527292</v>
      </c>
      <c r="I49" s="68">
        <v>2634388.48</v>
      </c>
      <c r="J49" s="48">
        <f t="shared" si="1"/>
        <v>11.20840461616352</v>
      </c>
      <c r="K49" s="32">
        <f>H49+H48+H47</f>
        <v>76608232</v>
      </c>
      <c r="L49" s="27">
        <f>K49/K46-1</f>
        <v>-0.26063942084986469</v>
      </c>
      <c r="M49" s="27">
        <f>K49/K37-1</f>
        <v>-0.20785922701820536</v>
      </c>
      <c r="N49" s="32">
        <f>AVERAGE(J47:J49)</f>
        <v>11.442690457867352</v>
      </c>
      <c r="O49" s="58">
        <f>N49/N46-1</f>
        <v>-0.17066987786583365</v>
      </c>
    </row>
    <row r="50" spans="1:15" s="37" customFormat="1" ht="17.399999999999999">
      <c r="A50" s="92"/>
      <c r="B50" s="130"/>
      <c r="C50" s="130"/>
      <c r="D50" s="93">
        <f>H50/18</f>
        <v>1459897</v>
      </c>
      <c r="E50" s="130">
        <f t="shared" ref="E50" si="13">D50/D49-1</f>
        <v>8.7730429190729708E-2</v>
      </c>
      <c r="F50" s="131">
        <f t="shared" ref="F50" si="14">D50/D38-1</f>
        <v>-0.31226087013052239</v>
      </c>
      <c r="G50" s="132" t="s">
        <v>714</v>
      </c>
      <c r="H50" s="95">
        <v>26278146</v>
      </c>
      <c r="I50" s="95">
        <v>1833621.36</v>
      </c>
      <c r="J50" s="136">
        <f t="shared" ref="J50" si="15">H50/I50</f>
        <v>14.331282659141797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1175688.95</v>
      </c>
      <c r="E51" s="130">
        <f t="shared" ref="E51" si="16">D51/D50-1</f>
        <v>-0.19467678199215432</v>
      </c>
      <c r="F51" s="131">
        <f t="shared" ref="F51" si="17">D51/D39-1</f>
        <v>3.2548216628683901E-2</v>
      </c>
      <c r="G51" s="132" t="s">
        <v>721</v>
      </c>
      <c r="H51" s="95">
        <v>23513779</v>
      </c>
      <c r="I51" s="95">
        <v>1357709.13</v>
      </c>
      <c r="J51" s="136">
        <f t="shared" ref="J51" si="18">H51/I51</f>
        <v>17.318716122944537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1675617.3621212121</v>
      </c>
      <c r="B52" s="27">
        <f>A52/A49-1</f>
        <v>0.33592302782149619</v>
      </c>
      <c r="C52" s="27">
        <f>A52/A40-1</f>
        <v>-2.4867874575716931E-2</v>
      </c>
      <c r="D52" s="93">
        <f>H52/22</f>
        <v>2391266.1363636362</v>
      </c>
      <c r="E52" s="130">
        <f t="shared" ref="E52:E53" si="19">D52/D51-1</f>
        <v>1.0339275421136147</v>
      </c>
      <c r="F52" s="131">
        <f t="shared" ref="F52:F53" si="20">D52/D40-1</f>
        <v>0.26276791386091469</v>
      </c>
      <c r="G52" s="132" t="s">
        <v>726</v>
      </c>
      <c r="H52" s="95">
        <v>52607855</v>
      </c>
      <c r="I52" s="95">
        <v>3721151.52</v>
      </c>
      <c r="J52" s="136">
        <f t="shared" ref="J52" si="21">H52/I52</f>
        <v>14.13752025878269</v>
      </c>
      <c r="K52" s="32">
        <f>H52+H51+H50</f>
        <v>102399780</v>
      </c>
      <c r="L52" s="27">
        <f>K52/K49-1</f>
        <v>0.33666810115132284</v>
      </c>
      <c r="M52" s="27">
        <f>K52/K40-1</f>
        <v>-3.5177121980312309E-2</v>
      </c>
      <c r="N52" s="32">
        <f>AVERAGE(J50:J52)</f>
        <v>15.262506346956343</v>
      </c>
      <c r="O52" s="58">
        <f>N52/N49-1</f>
        <v>0.33382148220768304</v>
      </c>
    </row>
    <row r="53" spans="1:15" s="37" customFormat="1" ht="17.399999999999999">
      <c r="A53" s="31"/>
      <c r="B53" s="27"/>
      <c r="C53" s="27"/>
      <c r="D53" s="93">
        <f>H53/21</f>
        <v>924657.61904761905</v>
      </c>
      <c r="E53" s="130">
        <f t="shared" si="19"/>
        <v>-0.61331881676134448</v>
      </c>
      <c r="F53" s="131">
        <f t="shared" si="20"/>
        <v>-0.64658766063612971</v>
      </c>
      <c r="G53" s="132" t="s">
        <v>729</v>
      </c>
      <c r="H53" s="95">
        <v>19417810</v>
      </c>
      <c r="I53" s="95">
        <v>1366296.37</v>
      </c>
      <c r="J53" s="136">
        <f t="shared" ref="J53" si="22">H53/I53</f>
        <v>14.21200438379266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1285768.4705882352</v>
      </c>
      <c r="E54" s="130">
        <f t="shared" ref="E54" si="23">D54/D53-1</f>
        <v>0.39053466288695482</v>
      </c>
      <c r="F54" s="131">
        <f t="shared" ref="F54" si="24">D54/D42-1</f>
        <v>-0.43296519021292124</v>
      </c>
      <c r="G54" s="132" t="s">
        <v>742</v>
      </c>
      <c r="H54" s="95">
        <v>21858064</v>
      </c>
      <c r="I54" s="95">
        <v>1373445.77</v>
      </c>
      <c r="J54" s="136">
        <f t="shared" ref="J54" si="25">H54/I54</f>
        <v>15.914763056134353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1052466.2997198878</v>
      </c>
      <c r="B55" s="27">
        <f>A55/A52-1</f>
        <v>-0.37189341462328818</v>
      </c>
      <c r="C55" s="27">
        <f>A55/A43-1</f>
        <v>-0.53307142854517608</v>
      </c>
      <c r="D55" s="93">
        <f>H55/21</f>
        <v>946972.80952380947</v>
      </c>
      <c r="E55" s="130">
        <f t="shared" ref="E55" si="26">D55/D54-1</f>
        <v>-0.26349663163650894</v>
      </c>
      <c r="F55" s="131">
        <f t="shared" ref="F55" si="27">D55/D43-1</f>
        <v>-0.49579736929446161</v>
      </c>
      <c r="G55" s="132" t="s">
        <v>749</v>
      </c>
      <c r="H55" s="95">
        <v>19886429</v>
      </c>
      <c r="I55" s="95">
        <v>1425495.76</v>
      </c>
      <c r="J55" s="136">
        <f t="shared" ref="J55" si="28">H55/I55</f>
        <v>13.950535356204778</v>
      </c>
      <c r="K55" s="32">
        <f>H55+H54+H53</f>
        <v>61162303</v>
      </c>
      <c r="L55" s="27">
        <f>K55/K52-1</f>
        <v>-0.40271060152668292</v>
      </c>
      <c r="M55" s="27">
        <f>K55/K43-1</f>
        <v>-0.529551339792103</v>
      </c>
      <c r="N55" s="32">
        <f>AVERAGE(J53:J55)</f>
        <v>14.692434265377264</v>
      </c>
      <c r="O55" s="58">
        <f>N55/N52-1</f>
        <v>-3.7351144603636088E-2</v>
      </c>
    </row>
    <row r="56" spans="1:15" s="124" customFormat="1" ht="17.399999999999999">
      <c r="A56" s="94"/>
      <c r="B56" s="45"/>
      <c r="C56" s="45"/>
      <c r="D56" s="98">
        <f>H56/22</f>
        <v>1483911.5909090908</v>
      </c>
      <c r="E56" s="118">
        <f t="shared" ref="E56" si="29">D56/D55-1</f>
        <v>0.56700548947681395</v>
      </c>
      <c r="F56" s="158">
        <f t="shared" ref="F56" si="30">D56/D44-1</f>
        <v>-0.16389615641564437</v>
      </c>
      <c r="G56" s="122" t="s">
        <v>752</v>
      </c>
      <c r="H56" s="96">
        <v>32646055</v>
      </c>
      <c r="I56" s="96">
        <v>2074023.92</v>
      </c>
      <c r="J56" s="123">
        <f t="shared" ref="J56" si="31">H56/I56</f>
        <v>15.740442858537524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1579293.7222222222</v>
      </c>
      <c r="E57" s="118">
        <f t="shared" ref="E57" si="32">D57/D56-1</f>
        <v>6.4277502714765733E-2</v>
      </c>
      <c r="F57" s="158">
        <f t="shared" ref="F57" si="33">D57/D45-1</f>
        <v>-8.982719083510482E-2</v>
      </c>
      <c r="G57" s="122" t="s">
        <v>756</v>
      </c>
      <c r="H57" s="96">
        <v>28427287</v>
      </c>
      <c r="I57" s="96">
        <v>1811746.95</v>
      </c>
      <c r="J57" s="123">
        <f t="shared" ref="J57" si="34">H57/I57</f>
        <v>15.690539454199165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1531602.6565656564</v>
      </c>
      <c r="B58" s="27">
        <f>A58/A55-1</f>
        <v>0.455251020363588</v>
      </c>
      <c r="C58" s="27">
        <f>A58/A46-1</f>
        <v>-9.5834650125159904E-2</v>
      </c>
      <c r="K58" s="32">
        <f>H58+H57+H56</f>
        <v>61073342</v>
      </c>
      <c r="L58" s="27">
        <f>K58/K55-1</f>
        <v>-1.454507035158592E-3</v>
      </c>
      <c r="M58" s="27">
        <f>K58/K46-1</f>
        <v>-0.41056959111451252</v>
      </c>
      <c r="N58" s="32">
        <f>AVERAGE(J56:J58)</f>
        <v>15.715491156368344</v>
      </c>
      <c r="O58" s="58">
        <f>N58/N55-1</f>
        <v>6.9631544542752444E-2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6"/>
  <dimension ref="A1:P58"/>
  <sheetViews>
    <sheetView topLeftCell="A48" zoomScale="115" zoomScaleNormal="115" zoomScaleSheetLayoutView="85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59765625" style="18" bestFit="1" customWidth="1"/>
    <col min="12" max="12" width="5.59765625" style="18" bestFit="1" customWidth="1"/>
    <col min="13" max="13" width="4.8984375" style="18" bestFit="1" customWidth="1"/>
    <col min="14" max="14" width="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전선(기타)</v>
      </c>
      <c r="G1" s="19"/>
      <c r="H1" s="19"/>
      <c r="I1" s="19"/>
      <c r="J1" s="20"/>
      <c r="P1" s="18" t="s">
        <v>36</v>
      </c>
    </row>
    <row r="2" spans="1:16" ht="15" customHeight="1">
      <c r="G2" s="21"/>
      <c r="H2" s="21"/>
      <c r="I2" s="21"/>
      <c r="J2" s="22"/>
      <c r="P2" s="23" t="s">
        <v>219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975983.9</v>
      </c>
      <c r="E5" s="27"/>
      <c r="F5" s="26"/>
      <c r="G5" s="28" t="s">
        <v>7</v>
      </c>
      <c r="H5" s="29">
        <v>19519678</v>
      </c>
      <c r="I5" s="29">
        <v>1327427.05</v>
      </c>
      <c r="J5" s="30">
        <f>H5/I5</f>
        <v>14.704896965901064</v>
      </c>
    </row>
    <row r="6" spans="1:16" ht="15" hidden="1" customHeight="1">
      <c r="D6" s="26">
        <f>H6/18</f>
        <v>1032883.8888888889</v>
      </c>
      <c r="E6" s="27">
        <f t="shared" ref="E6:E16" si="0">D6/D5-1</f>
        <v>5.8300130656754545E-2</v>
      </c>
      <c r="F6" s="26"/>
      <c r="G6" s="28" t="s">
        <v>3</v>
      </c>
      <c r="H6" s="29">
        <v>18591910</v>
      </c>
      <c r="I6" s="29">
        <v>1086323.57</v>
      </c>
      <c r="J6" s="48">
        <f t="shared" ref="J6:J49" si="1">H6/I6</f>
        <v>17.114523253877294</v>
      </c>
    </row>
    <row r="7" spans="1:16" ht="15" hidden="1" customHeight="1">
      <c r="A7" s="31">
        <f>AVERAGE(D5:D7)</f>
        <v>1078785.7326599327</v>
      </c>
      <c r="B7" s="31"/>
      <c r="C7" s="31"/>
      <c r="D7" s="26">
        <f>H7/22</f>
        <v>1227489.4090909092</v>
      </c>
      <c r="E7" s="27">
        <f t="shared" si="0"/>
        <v>0.18840987094044492</v>
      </c>
      <c r="F7" s="26"/>
      <c r="G7" s="28" t="s">
        <v>6</v>
      </c>
      <c r="H7" s="29">
        <v>27004767</v>
      </c>
      <c r="I7" s="29">
        <v>1488580.87</v>
      </c>
      <c r="J7" s="48">
        <f t="shared" si="1"/>
        <v>18.141283113493188</v>
      </c>
      <c r="K7" s="32">
        <f>H7+H6+H5</f>
        <v>65116355</v>
      </c>
      <c r="L7" s="32"/>
      <c r="M7" s="32"/>
      <c r="N7" s="32">
        <f>AVERAGE(J5:J7)</f>
        <v>16.653567777757182</v>
      </c>
      <c r="O7" s="32"/>
    </row>
    <row r="8" spans="1:16" ht="15" hidden="1" customHeight="1">
      <c r="D8" s="26">
        <f>H8/21</f>
        <v>1351063.6190476189</v>
      </c>
      <c r="E8" s="27">
        <f t="shared" si="0"/>
        <v>0.10067232274389237</v>
      </c>
      <c r="F8" s="26"/>
      <c r="G8" s="28" t="s">
        <v>2</v>
      </c>
      <c r="H8" s="29">
        <v>28372336</v>
      </c>
      <c r="I8" s="29">
        <v>1360760.49</v>
      </c>
      <c r="J8" s="48">
        <f t="shared" si="1"/>
        <v>20.850352584825565</v>
      </c>
    </row>
    <row r="9" spans="1:16" ht="15" hidden="1" customHeight="1">
      <c r="D9" s="26">
        <f>H9/21</f>
        <v>1646053.8095238095</v>
      </c>
      <c r="E9" s="27">
        <f t="shared" si="0"/>
        <v>0.21833923015715029</v>
      </c>
      <c r="F9" s="26"/>
      <c r="G9" s="28" t="s">
        <v>5</v>
      </c>
      <c r="H9" s="29">
        <v>34567130</v>
      </c>
      <c r="I9" s="29">
        <v>1836135.65</v>
      </c>
      <c r="J9" s="48">
        <f t="shared" si="1"/>
        <v>18.826021922726678</v>
      </c>
    </row>
    <row r="10" spans="1:16" ht="15" hidden="1" customHeight="1">
      <c r="A10" s="31">
        <f>AVERAGE(D8:D10)</f>
        <v>1474652.1587301586</v>
      </c>
      <c r="B10" s="27">
        <f>A10/A7-1</f>
        <v>0.36695556317207578</v>
      </c>
      <c r="C10" s="27"/>
      <c r="D10" s="26">
        <f>H10/21</f>
        <v>1426839.0476190476</v>
      </c>
      <c r="E10" s="27">
        <f t="shared" si="0"/>
        <v>-0.13317593910747005</v>
      </c>
      <c r="F10" s="26"/>
      <c r="G10" s="28" t="s">
        <v>0</v>
      </c>
      <c r="H10" s="29">
        <v>29963620</v>
      </c>
      <c r="I10" s="29">
        <v>1500620.66</v>
      </c>
      <c r="J10" s="48">
        <f t="shared" si="1"/>
        <v>19.967484653983107</v>
      </c>
      <c r="K10" s="32">
        <f>H10+H9+H8</f>
        <v>92903086</v>
      </c>
      <c r="L10" s="27">
        <f>K10/K7-1</f>
        <v>0.42672429990898597</v>
      </c>
      <c r="M10" s="32"/>
      <c r="N10" s="32">
        <f>AVERAGE(J8:J10)</f>
        <v>19.881286387178449</v>
      </c>
      <c r="O10" s="58">
        <f>N10/N7-1</f>
        <v>0.19381544258235572</v>
      </c>
    </row>
    <row r="11" spans="1:16" ht="15" hidden="1" customHeight="1">
      <c r="D11" s="26">
        <f>H11/21</f>
        <v>1325642.3333333333</v>
      </c>
      <c r="E11" s="27">
        <f t="shared" si="0"/>
        <v>-7.092370681513116E-2</v>
      </c>
      <c r="F11" s="26"/>
      <c r="G11" s="28" t="s">
        <v>10</v>
      </c>
      <c r="H11" s="29">
        <v>27838489</v>
      </c>
      <c r="I11" s="29">
        <v>1442848.55</v>
      </c>
      <c r="J11" s="48">
        <f t="shared" si="1"/>
        <v>19.294117182291931</v>
      </c>
    </row>
    <row r="12" spans="1:16" ht="15" hidden="1" customHeight="1">
      <c r="D12" s="26">
        <f>H12/22</f>
        <v>1097434.4090909092</v>
      </c>
      <c r="E12" s="27">
        <f t="shared" si="0"/>
        <v>-0.1721489413125441</v>
      </c>
      <c r="F12" s="26"/>
      <c r="G12" s="28" t="s">
        <v>4</v>
      </c>
      <c r="H12" s="29">
        <v>24143557</v>
      </c>
      <c r="I12" s="29">
        <v>1427155.86</v>
      </c>
      <c r="J12" s="48">
        <f t="shared" si="1"/>
        <v>16.917253172333957</v>
      </c>
    </row>
    <row r="13" spans="1:16" ht="15" hidden="1" customHeight="1">
      <c r="A13" s="31">
        <f>AVERAGE(D11:D13)</f>
        <v>1220965.6474747474</v>
      </c>
      <c r="B13" s="27">
        <f>A13/A10-1</f>
        <v>-0.17203142432847607</v>
      </c>
      <c r="C13" s="27"/>
      <c r="D13" s="26">
        <f>H13/20</f>
        <v>1239820.2</v>
      </c>
      <c r="E13" s="27">
        <f t="shared" si="0"/>
        <v>0.12974423776910737</v>
      </c>
      <c r="F13" s="26"/>
      <c r="G13" s="28" t="s">
        <v>8</v>
      </c>
      <c r="H13" s="29">
        <v>24796404</v>
      </c>
      <c r="I13" s="29">
        <v>1191162.8</v>
      </c>
      <c r="J13" s="48">
        <f t="shared" si="1"/>
        <v>20.816973129113837</v>
      </c>
      <c r="K13" s="32">
        <f>H13+H12+H11</f>
        <v>76778450</v>
      </c>
      <c r="L13" s="27">
        <f>K13/K10-1</f>
        <v>-0.17356405146756915</v>
      </c>
      <c r="M13" s="32"/>
      <c r="N13" s="32">
        <f>AVERAGE(J11:J13)</f>
        <v>19.009447827913238</v>
      </c>
      <c r="O13" s="58">
        <f>N13/N10-1</f>
        <v>-4.3852220740981052E-2</v>
      </c>
    </row>
    <row r="14" spans="1:16" ht="15" hidden="1" customHeight="1">
      <c r="D14" s="26">
        <f>H14/20</f>
        <v>1290199.6000000001</v>
      </c>
      <c r="E14" s="27">
        <f t="shared" si="0"/>
        <v>4.0634440380952208E-2</v>
      </c>
      <c r="F14" s="26"/>
      <c r="G14" s="28" t="s">
        <v>11</v>
      </c>
      <c r="H14" s="29">
        <v>25803992</v>
      </c>
      <c r="I14" s="29">
        <v>1336502.57</v>
      </c>
      <c r="J14" s="48">
        <f t="shared" si="1"/>
        <v>19.307102417318958</v>
      </c>
    </row>
    <row r="15" spans="1:16" ht="15" hidden="1" customHeight="1">
      <c r="A15" s="31"/>
      <c r="B15" s="31"/>
      <c r="C15" s="31"/>
      <c r="D15" s="26">
        <f>H15/22</f>
        <v>1255108.3181818181</v>
      </c>
      <c r="E15" s="27">
        <f t="shared" si="0"/>
        <v>-2.719833568246488E-2</v>
      </c>
      <c r="F15" s="26"/>
      <c r="G15" s="28" t="s">
        <v>9</v>
      </c>
      <c r="H15" s="29">
        <v>27612383</v>
      </c>
      <c r="I15" s="29">
        <v>1261084.8</v>
      </c>
      <c r="J15" s="48">
        <f t="shared" si="1"/>
        <v>21.895738494350262</v>
      </c>
    </row>
    <row r="16" spans="1:16" ht="15" hidden="1" customHeight="1">
      <c r="A16" s="31">
        <f>AVERAGE(D14:D16)</f>
        <v>1388325.5484848486</v>
      </c>
      <c r="B16" s="27">
        <f>A16/A13-1</f>
        <v>0.13707175247415182</v>
      </c>
      <c r="C16" s="27"/>
      <c r="D16" s="26">
        <f>H16/22</f>
        <v>1619668.7272727273</v>
      </c>
      <c r="E16" s="27">
        <f t="shared" si="0"/>
        <v>0.29046131223082061</v>
      </c>
      <c r="F16" s="26"/>
      <c r="G16" s="28" t="s">
        <v>13</v>
      </c>
      <c r="H16" s="29">
        <v>35632712</v>
      </c>
      <c r="I16" s="29">
        <v>1986448.01</v>
      </c>
      <c r="J16" s="48">
        <f t="shared" si="1"/>
        <v>17.937903142000682</v>
      </c>
      <c r="K16" s="32">
        <f>H16+H15+H14</f>
        <v>89049087</v>
      </c>
      <c r="L16" s="27">
        <f>K16/K13-1</f>
        <v>0.15981876424960384</v>
      </c>
      <c r="M16" s="32"/>
      <c r="N16" s="32">
        <f>AVERAGE(J14:J16)</f>
        <v>19.713581351223301</v>
      </c>
      <c r="O16" s="58">
        <f>N16/N13-1</f>
        <v>3.7041240212991378E-2</v>
      </c>
    </row>
    <row r="17" spans="1:15" ht="15" hidden="1" customHeight="1">
      <c r="D17" s="26">
        <f>H17/20</f>
        <v>1503478.05</v>
      </c>
      <c r="E17" s="27">
        <f t="shared" ref="E17:E22" si="2">D17/D16-1</f>
        <v>-7.1737309806786498E-2</v>
      </c>
      <c r="F17" s="33">
        <f t="shared" ref="F17:F22" si="3">D17/D5-1</f>
        <v>0.5404742332327408</v>
      </c>
      <c r="G17" s="39" t="s">
        <v>162</v>
      </c>
      <c r="H17" s="29">
        <v>30069561</v>
      </c>
      <c r="I17" s="29">
        <v>1558023.39</v>
      </c>
      <c r="J17" s="48">
        <f t="shared" si="1"/>
        <v>19.299813592657298</v>
      </c>
    </row>
    <row r="18" spans="1:15" hidden="1">
      <c r="D18" s="26">
        <f>H18/20</f>
        <v>1459245.85</v>
      </c>
      <c r="E18" s="27">
        <f t="shared" si="2"/>
        <v>-2.9419917370925308E-2</v>
      </c>
      <c r="F18" s="33">
        <f t="shared" si="3"/>
        <v>0.41278789000161908</v>
      </c>
      <c r="G18" s="39" t="s">
        <v>163</v>
      </c>
      <c r="H18" s="29">
        <v>29184917</v>
      </c>
      <c r="I18" s="29">
        <v>1321804.51</v>
      </c>
      <c r="J18" s="48">
        <f t="shared" si="1"/>
        <v>22.079601619758431</v>
      </c>
    </row>
    <row r="19" spans="1:15" ht="17.399999999999999" hidden="1">
      <c r="A19" s="31">
        <f>AVERAGE(D17:D19)</f>
        <v>1569200.9212121211</v>
      </c>
      <c r="B19" s="27">
        <f>A19/A16-1</f>
        <v>0.13028311185706487</v>
      </c>
      <c r="C19" s="27">
        <f>A19/A7-1</f>
        <v>0.45459925331324613</v>
      </c>
      <c r="D19" s="26">
        <f>H19/22</f>
        <v>1744878.8636363635</v>
      </c>
      <c r="E19" s="27">
        <f t="shared" si="2"/>
        <v>0.19574015827172886</v>
      </c>
      <c r="F19" s="33">
        <f t="shared" si="3"/>
        <v>0.42150217404208656</v>
      </c>
      <c r="G19" s="39" t="s">
        <v>158</v>
      </c>
      <c r="H19" s="29">
        <v>38387335</v>
      </c>
      <c r="I19" s="29">
        <v>1897960.19</v>
      </c>
      <c r="J19" s="48">
        <f t="shared" si="1"/>
        <v>20.225574383622874</v>
      </c>
      <c r="K19" s="32">
        <f>H19+H18+H17</f>
        <v>97641813</v>
      </c>
      <c r="L19" s="27">
        <f>K19/K16-1</f>
        <v>9.6494262765434158E-2</v>
      </c>
      <c r="M19" s="27">
        <f>K19/K7-1</f>
        <v>0.49949752255021029</v>
      </c>
      <c r="N19" s="32">
        <f>AVERAGE(J17:J19)</f>
        <v>20.534996532012869</v>
      </c>
      <c r="O19" s="58">
        <f>N19/N16-1</f>
        <v>4.1667476150323957E-2</v>
      </c>
    </row>
    <row r="20" spans="1:15" hidden="1">
      <c r="D20" s="26">
        <f>H20/20</f>
        <v>1754756.45</v>
      </c>
      <c r="E20" s="27">
        <f t="shared" si="2"/>
        <v>5.6609009195351945E-3</v>
      </c>
      <c r="F20" s="33">
        <f t="shared" si="3"/>
        <v>0.29879631518532701</v>
      </c>
      <c r="G20" s="39" t="s">
        <v>154</v>
      </c>
      <c r="H20" s="29">
        <v>35095129</v>
      </c>
      <c r="I20" s="29">
        <v>1543255.4</v>
      </c>
      <c r="J20" s="48">
        <f t="shared" si="1"/>
        <v>22.74097275149661</v>
      </c>
    </row>
    <row r="21" spans="1:15" hidden="1">
      <c r="D21" s="26">
        <f>H21/21</f>
        <v>1802388.0952380951</v>
      </c>
      <c r="E21" s="27">
        <f t="shared" si="2"/>
        <v>2.7144305546274117E-2</v>
      </c>
      <c r="F21" s="33">
        <f t="shared" si="3"/>
        <v>9.4975197535924982E-2</v>
      </c>
      <c r="G21" s="39" t="s">
        <v>155</v>
      </c>
      <c r="H21" s="29">
        <v>37850150</v>
      </c>
      <c r="I21" s="29">
        <v>2009629.78</v>
      </c>
      <c r="J21" s="48">
        <f t="shared" si="1"/>
        <v>18.834389486405801</v>
      </c>
    </row>
    <row r="22" spans="1:15" ht="17.399999999999999" hidden="1">
      <c r="A22" s="31">
        <f>AVERAGE(D20:D22)</f>
        <v>1641625.4674603175</v>
      </c>
      <c r="B22" s="27">
        <f>A22/A19-1</f>
        <v>4.6153775000496777E-2</v>
      </c>
      <c r="C22" s="27">
        <f>A22/A10-1</f>
        <v>0.11322894537647565</v>
      </c>
      <c r="D22" s="26">
        <f>H22/21</f>
        <v>1367731.857142857</v>
      </c>
      <c r="E22" s="27">
        <f t="shared" si="2"/>
        <v>-0.24115574178702071</v>
      </c>
      <c r="F22" s="33">
        <f t="shared" si="3"/>
        <v>-4.1425268375450019E-2</v>
      </c>
      <c r="G22" s="39" t="s">
        <v>156</v>
      </c>
      <c r="H22" s="29">
        <v>28722369</v>
      </c>
      <c r="I22" s="29">
        <v>1167611.8400000001</v>
      </c>
      <c r="J22" s="48">
        <f t="shared" si="1"/>
        <v>24.599244385873988</v>
      </c>
      <c r="K22" s="32">
        <f>H22+H21+H20</f>
        <v>101667648</v>
      </c>
      <c r="L22" s="27">
        <f>K22/K19-1</f>
        <v>4.123064572756352E-2</v>
      </c>
      <c r="M22" s="27">
        <f>K22/K10-1</f>
        <v>9.4340913497749757E-2</v>
      </c>
      <c r="N22" s="32">
        <f>AVERAGE(J20:J22)</f>
        <v>22.058202207925465</v>
      </c>
      <c r="O22" s="58">
        <f>N22/N19-1</f>
        <v>7.4176086347908843E-2</v>
      </c>
    </row>
    <row r="23" spans="1:15" hidden="1">
      <c r="A23" s="31"/>
      <c r="B23" s="27"/>
      <c r="C23" s="27"/>
      <c r="D23" s="26">
        <f>H23/21</f>
        <v>1516965.0952380951</v>
      </c>
      <c r="E23" s="27">
        <f t="shared" ref="E23:E28" si="4">D23/D22-1</f>
        <v>0.10911001108578477</v>
      </c>
      <c r="F23" s="33">
        <f t="shared" ref="F23:F28" si="5">D23/D11-1</f>
        <v>0.14432457163892765</v>
      </c>
      <c r="G23" s="39" t="s">
        <v>168</v>
      </c>
      <c r="H23" s="29">
        <v>31856267</v>
      </c>
      <c r="I23" s="29">
        <v>1409382.14</v>
      </c>
      <c r="J23" s="48">
        <f t="shared" si="1"/>
        <v>22.603001766433625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1423428.8181818181</v>
      </c>
      <c r="E24" s="27">
        <f t="shared" si="4"/>
        <v>-6.1660137962235795E-2</v>
      </c>
      <c r="F24" s="33">
        <f t="shared" si="5"/>
        <v>0.29705138310813095</v>
      </c>
      <c r="G24" s="39" t="s">
        <v>176</v>
      </c>
      <c r="H24" s="29">
        <v>31315434</v>
      </c>
      <c r="I24" s="29">
        <v>1636271.46</v>
      </c>
      <c r="J24" s="48">
        <f t="shared" si="1"/>
        <v>19.138287726414298</v>
      </c>
      <c r="K24" s="32"/>
      <c r="L24" s="27"/>
      <c r="M24" s="27"/>
      <c r="N24" s="27"/>
    </row>
    <row r="25" spans="1:15" ht="17.399999999999999" hidden="1">
      <c r="A25" s="31">
        <f>AVERAGE(D23:D25)</f>
        <v>1576055.1114908485</v>
      </c>
      <c r="B25" s="27">
        <f>A25/A22-1</f>
        <v>-3.9942335976859478E-2</v>
      </c>
      <c r="C25" s="27">
        <f>A25/A13-1</f>
        <v>0.29082674418441834</v>
      </c>
      <c r="D25" s="26">
        <f>H25/19</f>
        <v>1787771.4210526317</v>
      </c>
      <c r="E25" s="27">
        <f t="shared" si="4"/>
        <v>0.25596123825580386</v>
      </c>
      <c r="F25" s="33">
        <f t="shared" si="5"/>
        <v>0.44196023024357212</v>
      </c>
      <c r="G25" s="39" t="s">
        <v>190</v>
      </c>
      <c r="H25" s="29">
        <v>33967657</v>
      </c>
      <c r="I25" s="29">
        <v>1805677.95</v>
      </c>
      <c r="J25" s="48">
        <f t="shared" si="1"/>
        <v>18.811580990951349</v>
      </c>
      <c r="K25" s="32">
        <f>H25+H24+H23</f>
        <v>97139358</v>
      </c>
      <c r="L25" s="27">
        <f>K25/K22-1</f>
        <v>-4.4540127455294343E-2</v>
      </c>
      <c r="M25" s="27">
        <f>K25/K13-1</f>
        <v>0.2651904017338198</v>
      </c>
      <c r="N25" s="32">
        <f>AVERAGE(J23:J25)</f>
        <v>20.184290161266425</v>
      </c>
      <c r="O25" s="58">
        <f>N25/N22-1</f>
        <v>-8.4953072285544051E-2</v>
      </c>
    </row>
    <row r="26" spans="1:15" ht="17.399999999999999" hidden="1">
      <c r="A26" s="31"/>
      <c r="B26" s="27"/>
      <c r="C26" s="27"/>
      <c r="D26" s="26">
        <f>H26/19</f>
        <v>1741203</v>
      </c>
      <c r="E26" s="27">
        <f t="shared" si="4"/>
        <v>-2.6048308248049046E-2</v>
      </c>
      <c r="F26" s="33">
        <f t="shared" si="5"/>
        <v>0.34956095165430212</v>
      </c>
      <c r="G26" s="39" t="s">
        <v>202</v>
      </c>
      <c r="H26" s="29">
        <v>33082857</v>
      </c>
      <c r="I26" s="29">
        <v>1592147.58</v>
      </c>
      <c r="J26" s="48">
        <f t="shared" si="1"/>
        <v>20.77876285815163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1477258</v>
      </c>
      <c r="E27" s="27">
        <f t="shared" si="4"/>
        <v>-0.15158772411947374</v>
      </c>
      <c r="F27" s="33">
        <f t="shared" si="5"/>
        <v>0.1769964222211462</v>
      </c>
      <c r="G27" s="39" t="s">
        <v>203</v>
      </c>
      <c r="H27" s="29">
        <v>32499676</v>
      </c>
      <c r="I27" s="29">
        <v>1568552.07</v>
      </c>
      <c r="J27" s="48">
        <f t="shared" si="1"/>
        <v>20.71953913522297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1828720.0877192982</v>
      </c>
      <c r="B28" s="27">
        <f>A28/A25-1</f>
        <v>0.16031481030472627</v>
      </c>
      <c r="C28" s="27">
        <f>A28/A16-1</f>
        <v>0.31721273134753947</v>
      </c>
      <c r="D28" s="26">
        <f>H28/19</f>
        <v>2267699.2631578948</v>
      </c>
      <c r="E28" s="27">
        <f t="shared" si="4"/>
        <v>0.53507326625267537</v>
      </c>
      <c r="F28" s="33">
        <f t="shared" si="5"/>
        <v>0.40010066563200941</v>
      </c>
      <c r="G28" s="39" t="s">
        <v>208</v>
      </c>
      <c r="H28" s="29">
        <v>43086286</v>
      </c>
      <c r="I28" s="29">
        <v>2598324.96</v>
      </c>
      <c r="J28" s="48">
        <f t="shared" si="1"/>
        <v>16.58233156487093</v>
      </c>
      <c r="K28" s="32">
        <f>H28+H27+H26</f>
        <v>108668819</v>
      </c>
      <c r="L28" s="27">
        <f>K28/K25-1</f>
        <v>0.11868990322130801</v>
      </c>
      <c r="M28" s="27">
        <f>K28/K16-1</f>
        <v>0.22032490911445279</v>
      </c>
      <c r="N28" s="32">
        <f>AVERAGE(J26:J28)</f>
        <v>19.360211186081841</v>
      </c>
      <c r="O28" s="58">
        <f>N28/N25-1</f>
        <v>-4.0827741208654844E-2</v>
      </c>
    </row>
    <row r="29" spans="1:15" hidden="1">
      <c r="D29" s="26">
        <f>H29/22</f>
        <v>1641138.1818181819</v>
      </c>
      <c r="E29" s="27">
        <f t="shared" ref="E29:E41" si="6">D29/D28-1</f>
        <v>-0.27629813684694349</v>
      </c>
      <c r="F29" s="33">
        <f t="shared" ref="F29:F41" si="7">D29/D17-1</f>
        <v>9.1561118446778611E-2</v>
      </c>
      <c r="G29" s="39" t="s">
        <v>215</v>
      </c>
      <c r="H29" s="29">
        <v>36105040</v>
      </c>
      <c r="I29" s="29">
        <v>1834344.38</v>
      </c>
      <c r="J29" s="48">
        <f t="shared" si="1"/>
        <v>19.682803509338854</v>
      </c>
    </row>
    <row r="30" spans="1:15" hidden="1">
      <c r="D30" s="26">
        <f>H30/19</f>
        <v>1719493.2631578948</v>
      </c>
      <c r="E30" s="27">
        <f t="shared" si="6"/>
        <v>4.7744353405333007E-2</v>
      </c>
      <c r="F30" s="33">
        <f t="shared" si="7"/>
        <v>0.17834377473672092</v>
      </c>
      <c r="G30" s="39" t="s">
        <v>210</v>
      </c>
      <c r="H30" s="29">
        <v>32670372</v>
      </c>
      <c r="I30" s="29">
        <v>1554507.98</v>
      </c>
      <c r="J30" s="48">
        <f t="shared" si="1"/>
        <v>21.016535405627188</v>
      </c>
    </row>
    <row r="31" spans="1:15" ht="17.399999999999999" hidden="1">
      <c r="A31" s="31">
        <f>AVERAGE(D29:D31)</f>
        <v>2026905.181658692</v>
      </c>
      <c r="B31" s="27">
        <f>A31/A28-1</f>
        <v>0.10837366268916626</v>
      </c>
      <c r="C31" s="27">
        <f>A31/A19-1</f>
        <v>0.29167983160054445</v>
      </c>
      <c r="D31" s="26">
        <f>H31/20</f>
        <v>2720084.1</v>
      </c>
      <c r="E31" s="27">
        <f t="shared" si="6"/>
        <v>0.58191029780744463</v>
      </c>
      <c r="F31" s="33">
        <f t="shared" si="7"/>
        <v>0.55889566702142801</v>
      </c>
      <c r="G31" s="39" t="s">
        <v>211</v>
      </c>
      <c r="H31" s="29">
        <v>54401682</v>
      </c>
      <c r="I31" s="29">
        <v>3480058.45</v>
      </c>
      <c r="J31" s="48">
        <f t="shared" si="1"/>
        <v>15.632404679869673</v>
      </c>
      <c r="K31" s="32">
        <f>H31+H30+H29</f>
        <v>123177094</v>
      </c>
      <c r="L31" s="27">
        <f>K31/K28-1</f>
        <v>0.13350908874789558</v>
      </c>
      <c r="M31" s="27">
        <f>K31/K19-1</f>
        <v>0.26151993920883054</v>
      </c>
      <c r="N31" s="32">
        <f>AVERAGE(J29:J31)</f>
        <v>18.777247864945238</v>
      </c>
      <c r="O31" s="58">
        <f>N31/N28-1</f>
        <v>-3.0111413327748138E-2</v>
      </c>
    </row>
    <row r="32" spans="1:15" ht="17.399999999999999" hidden="1">
      <c r="D32" s="26">
        <f>H32/21</f>
        <v>1845233.5238095238</v>
      </c>
      <c r="E32" s="27">
        <f t="shared" si="6"/>
        <v>-0.32162629684518806</v>
      </c>
      <c r="F32" s="33">
        <f t="shared" si="7"/>
        <v>5.156104359070679E-2</v>
      </c>
      <c r="G32" s="39" t="s">
        <v>222</v>
      </c>
      <c r="H32" s="29">
        <v>38749904</v>
      </c>
      <c r="I32" s="29">
        <v>2193483.9700000002</v>
      </c>
      <c r="J32" s="48">
        <f t="shared" si="1"/>
        <v>17.665916199971132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2688809.3333333335</v>
      </c>
      <c r="E33" s="27">
        <f t="shared" si="6"/>
        <v>0.45716479710504587</v>
      </c>
      <c r="F33" s="33">
        <f t="shared" si="7"/>
        <v>0.49180375771298146</v>
      </c>
      <c r="G33" s="39" t="s">
        <v>223</v>
      </c>
      <c r="H33" s="29">
        <v>56464996</v>
      </c>
      <c r="I33" s="29">
        <v>3651167.41</v>
      </c>
      <c r="J33" s="48">
        <f t="shared" si="1"/>
        <v>15.464915644610226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2414521.1278195488</v>
      </c>
      <c r="B34" s="27">
        <f>A34/A31-1</f>
        <v>0.19123536200329627</v>
      </c>
      <c r="C34" s="27">
        <f>A34/A22-1</f>
        <v>0.47081120248149055</v>
      </c>
      <c r="D34" s="26">
        <f>H34/19</f>
        <v>2709520.5263157897</v>
      </c>
      <c r="E34" s="27">
        <f t="shared" si="6"/>
        <v>7.7027376860450136E-3</v>
      </c>
      <c r="F34" s="33">
        <f t="shared" si="7"/>
        <v>0.98103196336735277</v>
      </c>
      <c r="G34" s="39" t="s">
        <v>220</v>
      </c>
      <c r="H34" s="29">
        <v>51480890</v>
      </c>
      <c r="I34" s="29">
        <v>3136161.96</v>
      </c>
      <c r="J34" s="48">
        <f t="shared" si="1"/>
        <v>16.415252355143036</v>
      </c>
      <c r="K34" s="32">
        <f>H34+H33+H32</f>
        <v>146695790</v>
      </c>
      <c r="L34" s="27">
        <f>K34/K31-1</f>
        <v>0.19093400596055621</v>
      </c>
      <c r="M34" s="27">
        <f>K34/K22-1</f>
        <v>0.44289548234655718</v>
      </c>
      <c r="N34" s="32">
        <f>AVERAGE(J32:J34)</f>
        <v>16.51536139990813</v>
      </c>
      <c r="O34" s="58">
        <f>N34/N31-1</f>
        <v>-0.12045889159613032</v>
      </c>
      <c r="P34" s="58"/>
    </row>
    <row r="35" spans="1:16" ht="17.399999999999999" hidden="1">
      <c r="D35" s="26">
        <f>H35/23</f>
        <v>2428784.913043478</v>
      </c>
      <c r="E35" s="27">
        <f t="shared" si="6"/>
        <v>-0.10361080882972151</v>
      </c>
      <c r="F35" s="33">
        <f t="shared" si="7"/>
        <v>0.60108160739339112</v>
      </c>
      <c r="G35" s="39" t="s">
        <v>226</v>
      </c>
      <c r="H35" s="68">
        <v>55862053</v>
      </c>
      <c r="I35" s="68">
        <v>3056581.64</v>
      </c>
      <c r="J35" s="48">
        <f t="shared" si="1"/>
        <v>18.27598918640367</v>
      </c>
      <c r="P35" s="16"/>
    </row>
    <row r="36" spans="1:16" ht="17.399999999999999" hidden="1">
      <c r="D36" s="26">
        <f>H36/21</f>
        <v>1735342.7619047619</v>
      </c>
      <c r="E36" s="27">
        <f t="shared" si="6"/>
        <v>-0.28550990555593214</v>
      </c>
      <c r="F36" s="33">
        <f t="shared" si="7"/>
        <v>0.21912858566497162</v>
      </c>
      <c r="G36" s="39" t="s">
        <v>228</v>
      </c>
      <c r="H36" s="68">
        <v>36442198</v>
      </c>
      <c r="I36" s="68">
        <v>1400707.1</v>
      </c>
      <c r="J36" s="48">
        <f t="shared" si="1"/>
        <v>26.017000984716933</v>
      </c>
      <c r="P36" s="16"/>
    </row>
    <row r="37" spans="1:16" ht="17.399999999999999" hidden="1">
      <c r="A37" s="31">
        <f>AVERAGE(D35:D37)</f>
        <v>2044679.5212790428</v>
      </c>
      <c r="B37" s="27">
        <f>A37/A34-1</f>
        <v>-0.15317389534482728</v>
      </c>
      <c r="C37" s="27">
        <f>A37/A25-1</f>
        <v>0.29734011607303845</v>
      </c>
      <c r="D37" s="26">
        <f>H37/18</f>
        <v>1969910.888888889</v>
      </c>
      <c r="E37" s="27">
        <f t="shared" si="6"/>
        <v>0.13517106368465126</v>
      </c>
      <c r="F37" s="33">
        <f t="shared" si="7"/>
        <v>0.10188073580962298</v>
      </c>
      <c r="G37" s="39" t="s">
        <v>225</v>
      </c>
      <c r="H37" s="68">
        <v>35458396</v>
      </c>
      <c r="I37" s="68">
        <v>1804010.16</v>
      </c>
      <c r="J37" s="48">
        <f t="shared" si="1"/>
        <v>19.655319457846069</v>
      </c>
      <c r="K37" s="32">
        <f>H37+H36+H35</f>
        <v>127762647</v>
      </c>
      <c r="L37" s="27">
        <f>K37/K34-1</f>
        <v>-0.12906398336312175</v>
      </c>
      <c r="M37" s="27">
        <f>K37/K25-1</f>
        <v>0.31525109523577455</v>
      </c>
      <c r="N37" s="32">
        <f>AVERAGE(J35:J37)</f>
        <v>21.316103209655559</v>
      </c>
      <c r="O37" s="16">
        <f>N37/N34-1</f>
        <v>0.29068342457066265</v>
      </c>
      <c r="P37" s="16"/>
    </row>
    <row r="38" spans="1:16" ht="17.399999999999999" hidden="1">
      <c r="A38" s="31"/>
      <c r="B38" s="27"/>
      <c r="C38" s="27"/>
      <c r="D38" s="26">
        <f>H38/20</f>
        <v>2302258.65</v>
      </c>
      <c r="E38" s="27">
        <f t="shared" si="6"/>
        <v>0.16871207879792416</v>
      </c>
      <c r="F38" s="33">
        <f t="shared" si="7"/>
        <v>0.32222299754824668</v>
      </c>
      <c r="G38" s="39" t="s">
        <v>231</v>
      </c>
      <c r="H38" s="68">
        <v>46045173</v>
      </c>
      <c r="I38" s="68">
        <v>2325995.39</v>
      </c>
      <c r="J38" s="48">
        <f t="shared" si="1"/>
        <v>19.795900369346818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2220659.0952380951</v>
      </c>
      <c r="E39" s="27">
        <f t="shared" si="6"/>
        <v>-3.5443261234746504E-2</v>
      </c>
      <c r="F39" s="33">
        <f t="shared" si="7"/>
        <v>0.50323037359628109</v>
      </c>
      <c r="G39" s="39" t="s">
        <v>234</v>
      </c>
      <c r="H39" s="68">
        <v>46633841</v>
      </c>
      <c r="I39" s="68">
        <v>2570773.75</v>
      </c>
      <c r="J39" s="48">
        <f t="shared" si="1"/>
        <v>18.140002013012619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2349396.1055555553</v>
      </c>
      <c r="B40" s="27">
        <f>A40/A37-1</f>
        <v>0.14902901951397163</v>
      </c>
      <c r="C40" s="27">
        <f>A40/A28-1</f>
        <v>0.28472154996975063</v>
      </c>
      <c r="D40" s="26">
        <f>H40/21</f>
        <v>2525270.5714285714</v>
      </c>
      <c r="E40" s="27">
        <f t="shared" si="6"/>
        <v>0.13717165180539181</v>
      </c>
      <c r="F40" s="33">
        <f t="shared" si="7"/>
        <v>0.11358265730174222</v>
      </c>
      <c r="G40" s="39" t="s">
        <v>236</v>
      </c>
      <c r="H40" s="68">
        <v>53030682</v>
      </c>
      <c r="I40" s="68">
        <v>3466625.2</v>
      </c>
      <c r="J40" s="48">
        <f t="shared" si="1"/>
        <v>15.297495096960581</v>
      </c>
      <c r="K40" s="32">
        <f>H40+H39+H38</f>
        <v>145709696</v>
      </c>
      <c r="L40" s="27">
        <f>K40/K37-1</f>
        <v>0.14047180002461901</v>
      </c>
      <c r="M40" s="27">
        <f>K40/K28-1</f>
        <v>0.34086021492512963</v>
      </c>
      <c r="N40" s="32">
        <f>AVERAGE(J38:J40)</f>
        <v>17.744465826440006</v>
      </c>
      <c r="O40" s="58">
        <f>N40/N37-1</f>
        <v>-0.16755583082360515</v>
      </c>
    </row>
    <row r="41" spans="1:16" ht="17.399999999999999">
      <c r="A41" s="31"/>
      <c r="B41" s="27"/>
      <c r="C41" s="27"/>
      <c r="D41" s="26">
        <f>H41/18</f>
        <v>2185391.1666666665</v>
      </c>
      <c r="E41" s="27">
        <f t="shared" si="6"/>
        <v>-0.13459128245795526</v>
      </c>
      <c r="F41" s="33">
        <f t="shared" si="7"/>
        <v>0.33163141951003694</v>
      </c>
      <c r="G41" s="39" t="s">
        <v>370</v>
      </c>
      <c r="H41" s="68">
        <v>39337041</v>
      </c>
      <c r="I41" s="68">
        <v>1976716.22</v>
      </c>
      <c r="J41" s="48">
        <f t="shared" si="1"/>
        <v>19.900196397437362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2447264.5499999998</v>
      </c>
      <c r="E42" s="27">
        <f t="shared" ref="E42" si="8">D42/D41-1</f>
        <v>0.11982906645164282</v>
      </c>
      <c r="F42" s="33">
        <f t="shared" ref="F42" si="9">D42/D30-1</f>
        <v>0.42324753602438303</v>
      </c>
      <c r="G42" s="39" t="s">
        <v>405</v>
      </c>
      <c r="H42" s="68">
        <v>48945291</v>
      </c>
      <c r="I42" s="68">
        <v>2850555.87</v>
      </c>
      <c r="J42" s="48">
        <f t="shared" si="1"/>
        <v>17.170437357538969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2603033.5388888889</v>
      </c>
      <c r="B43" s="27">
        <f>A43/A40-1</f>
        <v>0.10795856549415572</v>
      </c>
      <c r="C43" s="27">
        <f>A43/A31-1</f>
        <v>0.28424040869969547</v>
      </c>
      <c r="D43" s="26">
        <f>H43/20</f>
        <v>3176444.9</v>
      </c>
      <c r="E43" s="27">
        <f t="shared" ref="E43" si="10">D43/D42-1</f>
        <v>0.29795730502450191</v>
      </c>
      <c r="F43" s="33">
        <f t="shared" ref="F43" si="11">D43/D31-1</f>
        <v>0.16777451844227897</v>
      </c>
      <c r="G43" s="39" t="s">
        <v>434</v>
      </c>
      <c r="H43" s="68">
        <v>63528898</v>
      </c>
      <c r="I43" s="68">
        <v>3998504.11</v>
      </c>
      <c r="J43" s="48">
        <f t="shared" si="1"/>
        <v>15.888166237248161</v>
      </c>
      <c r="K43" s="32">
        <f>H43+H42+H41</f>
        <v>151811230</v>
      </c>
      <c r="L43" s="27">
        <f>K43/K40-1</f>
        <v>4.1874591516545268E-2</v>
      </c>
      <c r="M43" s="27">
        <f>K43/K31-1</f>
        <v>0.23246315585266197</v>
      </c>
      <c r="N43" s="32">
        <f>AVERAGE(J41:J43)</f>
        <v>17.652933330741494</v>
      </c>
      <c r="O43" s="58">
        <f>N43/N40-1</f>
        <v>-5.15836862004182E-3</v>
      </c>
    </row>
    <row r="44" spans="1:16" ht="17.399999999999999">
      <c r="A44" s="31"/>
      <c r="B44" s="27"/>
      <c r="C44" s="27"/>
      <c r="D44" s="26">
        <f>H44/22</f>
        <v>2287837.6818181816</v>
      </c>
      <c r="E44" s="27">
        <f t="shared" ref="E44" si="12">D44/D43-1</f>
        <v>-0.27974897917537256</v>
      </c>
      <c r="F44" s="33">
        <f t="shared" ref="F44" si="13">D44/D32-1</f>
        <v>0.2398634927761838</v>
      </c>
      <c r="G44" s="39" t="s">
        <v>464</v>
      </c>
      <c r="H44" s="68">
        <v>50332429</v>
      </c>
      <c r="I44" s="68">
        <v>2981332.47</v>
      </c>
      <c r="J44" s="48">
        <f t="shared" si="1"/>
        <v>16.882528032842977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2089172.2</v>
      </c>
      <c r="E45" s="27">
        <f t="shared" ref="E45" si="14">D45/D44-1</f>
        <v>-8.6835479368579604E-2</v>
      </c>
      <c r="F45" s="33">
        <f t="shared" ref="F45" si="15">D45/D33-1</f>
        <v>-0.22301214366507705</v>
      </c>
      <c r="G45" s="39" t="s">
        <v>498</v>
      </c>
      <c r="H45" s="68">
        <v>41783444</v>
      </c>
      <c r="I45" s="68">
        <v>2242787.81</v>
      </c>
      <c r="J45" s="48">
        <f t="shared" si="1"/>
        <v>18.63013692766593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2840492.0483253584</v>
      </c>
      <c r="B46" s="27">
        <f>A46/A43-1</f>
        <v>9.1223761003797588E-2</v>
      </c>
      <c r="C46" s="27">
        <f>A46/A34-1</f>
        <v>0.17642045687563979</v>
      </c>
      <c r="D46" s="26">
        <f>H46/19</f>
        <v>4144466.2631578948</v>
      </c>
      <c r="E46" s="27">
        <f t="shared" ref="E46" si="16">D46/D45-1</f>
        <v>0.9837839423470669</v>
      </c>
      <c r="F46" s="33">
        <f t="shared" ref="F46" si="17">D46/D34-1</f>
        <v>0.52959397166599098</v>
      </c>
      <c r="G46" s="39" t="s">
        <v>551</v>
      </c>
      <c r="H46" s="68">
        <v>78744859</v>
      </c>
      <c r="I46" s="68">
        <v>6088064.7699999996</v>
      </c>
      <c r="J46" s="48">
        <f t="shared" si="1"/>
        <v>12.934300467371671</v>
      </c>
      <c r="K46" s="32">
        <f>H46+H45+H44</f>
        <v>170860732</v>
      </c>
      <c r="L46" s="27">
        <f>K46/K43-1</f>
        <v>0.12548150752747333</v>
      </c>
      <c r="M46" s="27">
        <f>K46/K34-1</f>
        <v>0.16472825839105543</v>
      </c>
      <c r="N46" s="32">
        <f>AVERAGE(J44:J46)</f>
        <v>16.148988475960191</v>
      </c>
      <c r="O46" s="58">
        <f>N46/N43-1</f>
        <v>-8.5195181254226759E-2</v>
      </c>
    </row>
    <row r="47" spans="1:16" ht="17.399999999999999">
      <c r="A47" s="31"/>
      <c r="B47" s="27"/>
      <c r="C47" s="27"/>
      <c r="D47" s="26">
        <f>H47/19</f>
        <v>2426243.210526316</v>
      </c>
      <c r="E47" s="27">
        <f t="shared" ref="E47" si="18">D47/D46-1</f>
        <v>-0.41458246817103317</v>
      </c>
      <c r="F47" s="33">
        <f t="shared" ref="F47" si="19">D47/D35-1</f>
        <v>-1.0464913972053624E-3</v>
      </c>
      <c r="G47" s="39" t="s">
        <v>601</v>
      </c>
      <c r="H47" s="68">
        <v>46098621</v>
      </c>
      <c r="I47" s="68">
        <v>2462301.9300000002</v>
      </c>
      <c r="J47" s="48">
        <f t="shared" si="1"/>
        <v>18.721758058322276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2269536.1</v>
      </c>
      <c r="E48" s="27">
        <f t="shared" ref="E48" si="20">D48/D47-1</f>
        <v>-6.4588376732570785E-2</v>
      </c>
      <c r="F48" s="33">
        <f t="shared" ref="F48" si="21">D48/D36-1</f>
        <v>0.30783159950999672</v>
      </c>
      <c r="G48" s="39" t="s">
        <v>632</v>
      </c>
      <c r="H48" s="68">
        <v>45390722</v>
      </c>
      <c r="I48" s="68">
        <v>2570286.02</v>
      </c>
      <c r="J48" s="48">
        <f t="shared" si="1"/>
        <v>17.659794142287712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2575463.285326954</v>
      </c>
      <c r="B49" s="27">
        <f>A49/A46-1</f>
        <v>-9.3303821482145999E-2</v>
      </c>
      <c r="C49" s="27">
        <f>A49/A37-1</f>
        <v>0.25959264448243746</v>
      </c>
      <c r="D49" s="26">
        <f>H49/22</f>
        <v>3030610.5454545454</v>
      </c>
      <c r="E49" s="27">
        <f t="shared" ref="E49" si="22">D49/D48-1</f>
        <v>0.33534361733860285</v>
      </c>
      <c r="F49" s="33">
        <f t="shared" ref="F49" si="23">D49/D37-1</f>
        <v>0.53845057791620965</v>
      </c>
      <c r="G49" s="39" t="s">
        <v>672</v>
      </c>
      <c r="H49" s="68">
        <v>66673432</v>
      </c>
      <c r="I49" s="68">
        <v>4177681.95</v>
      </c>
      <c r="J49" s="48">
        <f t="shared" si="1"/>
        <v>15.959432239689763</v>
      </c>
      <c r="K49" s="32">
        <f>H49+H48+H47</f>
        <v>158162775</v>
      </c>
      <c r="L49" s="27">
        <f>K49/K46-1</f>
        <v>-7.4317585154674348E-2</v>
      </c>
      <c r="M49" s="27">
        <f>K49/K37-1</f>
        <v>0.23794222109377561</v>
      </c>
      <c r="N49" s="32">
        <f>AVERAGE(J47:J49)</f>
        <v>17.44699481343325</v>
      </c>
      <c r="O49" s="58">
        <f>N49/N46-1</f>
        <v>8.037694369559456E-2</v>
      </c>
    </row>
    <row r="50" spans="1:15" s="37" customFormat="1" ht="17.399999999999999">
      <c r="A50" s="92"/>
      <c r="B50" s="130"/>
      <c r="C50" s="130"/>
      <c r="D50" s="93">
        <f>H50/18</f>
        <v>2842476.277777778</v>
      </c>
      <c r="E50" s="130">
        <f t="shared" ref="E50" si="24">D50/D49-1</f>
        <v>-6.2078008657014738E-2</v>
      </c>
      <c r="F50" s="131">
        <f t="shared" ref="F50" si="25">D50/D38-1</f>
        <v>0.23464680120879478</v>
      </c>
      <c r="G50" s="132" t="s">
        <v>714</v>
      </c>
      <c r="H50" s="95">
        <v>51164573</v>
      </c>
      <c r="I50" s="95">
        <v>3111881.61</v>
      </c>
      <c r="J50" s="136">
        <f t="shared" ref="J50" si="26">H50/I50</f>
        <v>16.441683653897105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2328009.6</v>
      </c>
      <c r="E51" s="130">
        <f t="shared" ref="E51" si="27">D51/D50-1</f>
        <v>-0.18099242614611488</v>
      </c>
      <c r="F51" s="131">
        <f t="shared" ref="F51" si="28">D51/D39-1</f>
        <v>4.8341731061784188E-2</v>
      </c>
      <c r="G51" s="132" t="s">
        <v>721</v>
      </c>
      <c r="H51" s="95">
        <v>46560192</v>
      </c>
      <c r="I51" s="95">
        <v>2391835.63</v>
      </c>
      <c r="J51" s="136">
        <f t="shared" ref="J51" si="29">H51/I51</f>
        <v>19.466300867840154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2719128.2774410774</v>
      </c>
      <c r="B52" s="27">
        <f>A52/A49-1</f>
        <v>5.5782193802807578E-2</v>
      </c>
      <c r="C52" s="27">
        <f>A52/A40-1</f>
        <v>0.15737328031285402</v>
      </c>
      <c r="D52" s="93">
        <f>H52/22</f>
        <v>2986898.9545454546</v>
      </c>
      <c r="E52" s="130">
        <f t="shared" ref="E52:E53" si="30">D52/D51-1</f>
        <v>0.28302690613709425</v>
      </c>
      <c r="F52" s="131">
        <f t="shared" ref="F52:F53" si="31">D52/D40-1</f>
        <v>0.18280353334800692</v>
      </c>
      <c r="G52" s="132" t="s">
        <v>726</v>
      </c>
      <c r="H52" s="95">
        <v>65711777</v>
      </c>
      <c r="I52" s="95">
        <v>3829776.33</v>
      </c>
      <c r="J52" s="136">
        <f t="shared" ref="J52" si="32">H52/I52</f>
        <v>17.15812395759415</v>
      </c>
      <c r="K52" s="32">
        <f>H52+H51+H50</f>
        <v>163436542</v>
      </c>
      <c r="L52" s="27">
        <f>K52/K49-1</f>
        <v>3.3343920527443949E-2</v>
      </c>
      <c r="M52" s="27">
        <f>K52/K40-1</f>
        <v>0.121658657499361</v>
      </c>
      <c r="N52" s="32">
        <f>AVERAGE(J50:J52)</f>
        <v>17.688702826443805</v>
      </c>
      <c r="O52" s="58">
        <f>N52/N49-1</f>
        <v>1.385384793170541E-2</v>
      </c>
    </row>
    <row r="53" spans="1:15" s="37" customFormat="1" ht="17.399999999999999">
      <c r="A53" s="31"/>
      <c r="B53" s="27"/>
      <c r="C53" s="27"/>
      <c r="D53" s="93">
        <f>H53/21</f>
        <v>2293322.7142857141</v>
      </c>
      <c r="E53" s="130">
        <f t="shared" si="30"/>
        <v>-0.23220612776480376</v>
      </c>
      <c r="F53" s="131">
        <f t="shared" si="31"/>
        <v>4.9387747724666253E-2</v>
      </c>
      <c r="G53" s="132" t="s">
        <v>729</v>
      </c>
      <c r="H53" s="95">
        <v>48159777</v>
      </c>
      <c r="I53" s="95">
        <v>2274169.54</v>
      </c>
      <c r="J53" s="136">
        <f t="shared" ref="J53" si="33">H53/I53</f>
        <v>21.176863093505332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2400530.3529411764</v>
      </c>
      <c r="E54" s="130">
        <f t="shared" ref="E54" si="34">D54/D53-1</f>
        <v>4.6747733316221618E-2</v>
      </c>
      <c r="F54" s="131">
        <f t="shared" ref="F54" si="35">D54/D42-1</f>
        <v>-1.909650391447193E-2</v>
      </c>
      <c r="G54" s="132" t="s">
        <v>742</v>
      </c>
      <c r="H54" s="95">
        <v>40809016</v>
      </c>
      <c r="I54" s="95">
        <v>2027365.67</v>
      </c>
      <c r="J54" s="136">
        <f t="shared" ref="J54" si="36">H54/I54</f>
        <v>20.129085050552327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2462341.6097105509</v>
      </c>
      <c r="B55" s="27">
        <f>A55/A52-1</f>
        <v>-9.4437128936110337E-2</v>
      </c>
      <c r="C55" s="27">
        <f>A55/A43-1</f>
        <v>-5.4049218758200346E-2</v>
      </c>
      <c r="D55" s="93">
        <f>H55/21</f>
        <v>2693171.7619047621</v>
      </c>
      <c r="E55" s="130">
        <f t="shared" ref="E55" si="37">D55/D54-1</f>
        <v>0.12190698134894884</v>
      </c>
      <c r="F55" s="131">
        <f t="shared" ref="F55" si="38">D55/D43-1</f>
        <v>-0.15214277385867381</v>
      </c>
      <c r="G55" s="132" t="s">
        <v>749</v>
      </c>
      <c r="H55" s="95">
        <v>56556607</v>
      </c>
      <c r="I55" s="95">
        <v>2642097.63</v>
      </c>
      <c r="J55" s="136">
        <f t="shared" ref="J55" si="39">H55/I55</f>
        <v>21.405948954278426</v>
      </c>
      <c r="K55" s="32">
        <f>H55+H54+H53</f>
        <v>145525400</v>
      </c>
      <c r="L55" s="27">
        <f>K55/K52-1</f>
        <v>-0.10959080375060803</v>
      </c>
      <c r="M55" s="27">
        <f>K55/K43-1</f>
        <v>-4.1405566636934621E-2</v>
      </c>
      <c r="N55" s="32">
        <f>AVERAGE(J53:J55)</f>
        <v>20.903965699445362</v>
      </c>
      <c r="O55" s="58">
        <f>N55/N52-1</f>
        <v>0.18176928543312321</v>
      </c>
    </row>
    <row r="56" spans="1:15" s="124" customFormat="1" ht="17.399999999999999">
      <c r="A56" s="94"/>
      <c r="B56" s="45"/>
      <c r="C56" s="45"/>
      <c r="D56" s="98">
        <f>H56/22</f>
        <v>2761227.3181818184</v>
      </c>
      <c r="E56" s="118">
        <f t="shared" ref="E56" si="40">D56/D55-1</f>
        <v>2.5269667995079237E-2</v>
      </c>
      <c r="F56" s="158">
        <f t="shared" ref="F56" si="41">D56/D44-1</f>
        <v>0.2069157441219458</v>
      </c>
      <c r="G56" s="122" t="s">
        <v>752</v>
      </c>
      <c r="H56" s="96">
        <v>60747001</v>
      </c>
      <c r="I56" s="96">
        <v>3436908.11</v>
      </c>
      <c r="J56" s="123">
        <f t="shared" ref="J56" si="42">H56/I56</f>
        <v>17.674898209600372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2324171.388888889</v>
      </c>
      <c r="E57" s="118">
        <f t="shared" ref="E57" si="43">D57/D56-1</f>
        <v>-0.15828321211189411</v>
      </c>
      <c r="F57" s="158">
        <f t="shared" ref="F57" si="44">D57/D45-1</f>
        <v>0.1124843557122237</v>
      </c>
      <c r="G57" s="122" t="s">
        <v>756</v>
      </c>
      <c r="H57" s="96">
        <v>41835085</v>
      </c>
      <c r="I57" s="96">
        <v>2071713.19</v>
      </c>
      <c r="J57" s="123">
        <f t="shared" ref="J57" si="45">H57/I57</f>
        <v>20.193473306022636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2542699.3535353537</v>
      </c>
      <c r="B58" s="27">
        <f>A58/A55-1</f>
        <v>3.2634685418100329E-2</v>
      </c>
      <c r="C58" s="27">
        <f>A58/A46-1</f>
        <v>-0.10483841874001076</v>
      </c>
      <c r="K58" s="32">
        <f>H58+H57+H56</f>
        <v>102582086</v>
      </c>
      <c r="L58" s="27">
        <f>K58/K55-1</f>
        <v>-0.29509153728490012</v>
      </c>
      <c r="M58" s="27">
        <f>K58/K46-1</f>
        <v>-0.39961578766969108</v>
      </c>
      <c r="N58" s="32">
        <f>AVERAGE(J56:J58)</f>
        <v>18.934185757811505</v>
      </c>
      <c r="O58" s="58">
        <f>N58/N55-1</f>
        <v>-9.4229964302233848E-2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9"/>
  <dimension ref="A1:P58"/>
  <sheetViews>
    <sheetView topLeftCell="A51" zoomScale="115" zoomScaleNormal="115" zoomScaleSheetLayoutView="100" workbookViewId="0">
      <selection activeCell="A59" sqref="A59:XFD335"/>
    </sheetView>
  </sheetViews>
  <sheetFormatPr defaultColWidth="8.69921875" defaultRowHeight="15.6"/>
  <cols>
    <col min="1" max="1" width="13.8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9" width="20.69921875" style="18" customWidth="1"/>
    <col min="10" max="10" width="14.19921875" style="18" bestFit="1" customWidth="1"/>
    <col min="11" max="11" width="14.5" style="18" bestFit="1" customWidth="1"/>
    <col min="12" max="13" width="5.69921875" style="18" bestFit="1" customWidth="1"/>
    <col min="14" max="14" width="9.5" style="18" bestFit="1" customWidth="1"/>
    <col min="15" max="15" width="5" style="18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산일전기</v>
      </c>
      <c r="G1" s="19"/>
      <c r="H1" s="19"/>
      <c r="I1" s="19"/>
      <c r="J1" s="20"/>
      <c r="P1" s="18" t="s">
        <v>233</v>
      </c>
    </row>
    <row r="2" spans="1:16" ht="15" customHeight="1">
      <c r="G2" s="21"/>
      <c r="H2" s="21"/>
      <c r="I2" s="21"/>
      <c r="J2" s="22"/>
      <c r="P2" s="23" t="s">
        <v>79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408673.8</v>
      </c>
      <c r="E5" s="27"/>
      <c r="F5" s="26"/>
      <c r="G5" s="28" t="s">
        <v>7</v>
      </c>
      <c r="H5" s="29">
        <v>8173476</v>
      </c>
      <c r="I5" s="29">
        <v>1053778.8799999999</v>
      </c>
      <c r="J5" s="30">
        <f>H5/I5</f>
        <v>7.7563482767845953</v>
      </c>
    </row>
    <row r="6" spans="1:16" ht="15" hidden="1" customHeight="1">
      <c r="D6" s="26">
        <f>H6/18</f>
        <v>340479.11111111112</v>
      </c>
      <c r="E6" s="27">
        <f t="shared" ref="E6:E39" si="0">D6/D5-1</f>
        <v>-0.16686826728038073</v>
      </c>
      <c r="F6" s="26"/>
      <c r="G6" s="28" t="s">
        <v>3</v>
      </c>
      <c r="H6" s="29">
        <v>6128624</v>
      </c>
      <c r="I6" s="29">
        <v>736925.38</v>
      </c>
      <c r="J6" s="48">
        <f t="shared" ref="J6:J49" si="1">H6/I6</f>
        <v>8.3164783929683619</v>
      </c>
    </row>
    <row r="7" spans="1:16" ht="15" hidden="1" customHeight="1">
      <c r="A7" s="31">
        <f>AVERAGE(D5:D7)</f>
        <v>387855.16734006727</v>
      </c>
      <c r="B7" s="31"/>
      <c r="C7" s="31"/>
      <c r="D7" s="26">
        <f>H7/22</f>
        <v>414412.59090909088</v>
      </c>
      <c r="E7" s="27">
        <f t="shared" si="0"/>
        <v>0.21714542063008535</v>
      </c>
      <c r="F7" s="26"/>
      <c r="G7" s="28" t="s">
        <v>6</v>
      </c>
      <c r="H7" s="29">
        <v>9117077</v>
      </c>
      <c r="I7" s="29">
        <v>1149154.6100000001</v>
      </c>
      <c r="J7" s="48">
        <f t="shared" si="1"/>
        <v>7.9337252974166805</v>
      </c>
      <c r="K7" s="32">
        <f>H7+H6+H5</f>
        <v>23419177</v>
      </c>
      <c r="L7" s="32"/>
      <c r="M7" s="32"/>
      <c r="N7" s="32">
        <f>AVERAGE(J5:J7)</f>
        <v>8.0021839890565456</v>
      </c>
      <c r="O7" s="32"/>
    </row>
    <row r="8" spans="1:16" ht="15" hidden="1" customHeight="1">
      <c r="D8" s="26">
        <f>H8/21</f>
        <v>361199.28571428574</v>
      </c>
      <c r="E8" s="27">
        <f t="shared" si="0"/>
        <v>-0.12840658407137651</v>
      </c>
      <c r="F8" s="26"/>
      <c r="G8" s="28" t="s">
        <v>2</v>
      </c>
      <c r="H8" s="29">
        <v>7585185</v>
      </c>
      <c r="I8" s="29">
        <v>808557.72</v>
      </c>
      <c r="J8" s="48">
        <f t="shared" si="1"/>
        <v>9.3811298963294796</v>
      </c>
    </row>
    <row r="9" spans="1:16" ht="15" hidden="1" customHeight="1">
      <c r="D9" s="26">
        <f>H9/21</f>
        <v>392149</v>
      </c>
      <c r="E9" s="27">
        <f t="shared" si="0"/>
        <v>8.5685978654442829E-2</v>
      </c>
      <c r="F9" s="26"/>
      <c r="G9" s="28" t="s">
        <v>5</v>
      </c>
      <c r="H9" s="29">
        <v>8235129</v>
      </c>
      <c r="I9" s="29">
        <v>1009902.67</v>
      </c>
      <c r="J9" s="48">
        <f t="shared" si="1"/>
        <v>8.1543788769268222</v>
      </c>
    </row>
    <row r="10" spans="1:16" ht="15" hidden="1" customHeight="1">
      <c r="A10" s="31">
        <f>AVERAGE(D8:D10)</f>
        <v>413943.84126984124</v>
      </c>
      <c r="B10" s="27">
        <f>A10/A7-1</f>
        <v>6.7263958628401399E-2</v>
      </c>
      <c r="C10" s="27"/>
      <c r="D10" s="26">
        <f>H10/21</f>
        <v>488483.23809523811</v>
      </c>
      <c r="E10" s="27">
        <f t="shared" si="0"/>
        <v>0.24565723257037031</v>
      </c>
      <c r="F10" s="26"/>
      <c r="G10" s="28" t="s">
        <v>0</v>
      </c>
      <c r="H10" s="29">
        <v>10258148</v>
      </c>
      <c r="I10" s="29">
        <v>704997.52</v>
      </c>
      <c r="J10" s="48">
        <f t="shared" si="1"/>
        <v>14.550615724151767</v>
      </c>
      <c r="K10" s="32">
        <f>H10+H9+H8</f>
        <v>26078462</v>
      </c>
      <c r="L10" s="27">
        <f>K10/K7-1</f>
        <v>0.11355159918728153</v>
      </c>
      <c r="M10" s="32"/>
      <c r="N10" s="32">
        <f>AVERAGE(J8:J10)</f>
        <v>10.695374832469357</v>
      </c>
      <c r="O10" s="58">
        <f>N10/N7-1</f>
        <v>0.33655697583258615</v>
      </c>
    </row>
    <row r="11" spans="1:16" ht="15" hidden="1" customHeight="1">
      <c r="D11" s="26">
        <f>H11/21</f>
        <v>262054.04761904763</v>
      </c>
      <c r="E11" s="27">
        <f t="shared" si="0"/>
        <v>-0.46353523072585812</v>
      </c>
      <c r="F11" s="26"/>
      <c r="G11" s="28" t="s">
        <v>10</v>
      </c>
      <c r="H11" s="29">
        <v>5503135</v>
      </c>
      <c r="I11" s="29">
        <v>504115.74</v>
      </c>
      <c r="J11" s="48">
        <f t="shared" si="1"/>
        <v>10.916411774803937</v>
      </c>
    </row>
    <row r="12" spans="1:16" ht="15" hidden="1" customHeight="1">
      <c r="D12" s="26">
        <f>H12/22</f>
        <v>348899.72727272729</v>
      </c>
      <c r="E12" s="27">
        <f t="shared" si="0"/>
        <v>0.33140369493520927</v>
      </c>
      <c r="F12" s="26"/>
      <c r="G12" s="28" t="s">
        <v>4</v>
      </c>
      <c r="H12" s="29">
        <v>7675794</v>
      </c>
      <c r="I12" s="29">
        <v>900086.63</v>
      </c>
      <c r="J12" s="48">
        <f t="shared" si="1"/>
        <v>8.5278391481051106</v>
      </c>
    </row>
    <row r="13" spans="1:16" ht="15" hidden="1" customHeight="1">
      <c r="A13" s="31">
        <f>AVERAGE(D11:D13)</f>
        <v>427211.85829725832</v>
      </c>
      <c r="B13" s="27">
        <f>A13/A10-1</f>
        <v>3.2052698227651444E-2</v>
      </c>
      <c r="C13" s="27"/>
      <c r="D13" s="26">
        <f>H13/20</f>
        <v>670681.80000000005</v>
      </c>
      <c r="E13" s="27">
        <f t="shared" si="0"/>
        <v>0.92227665307328466</v>
      </c>
      <c r="F13" s="26"/>
      <c r="G13" s="28" t="s">
        <v>8</v>
      </c>
      <c r="H13" s="29">
        <v>13413636</v>
      </c>
      <c r="I13" s="29">
        <v>1805500.56</v>
      </c>
      <c r="J13" s="48">
        <f t="shared" si="1"/>
        <v>7.42931699783023</v>
      </c>
      <c r="K13" s="32">
        <f>H13+H12+H11</f>
        <v>26592565</v>
      </c>
      <c r="L13" s="27">
        <f>K13/K10-1</f>
        <v>1.9713700907668663E-2</v>
      </c>
      <c r="M13" s="32"/>
      <c r="N13" s="32">
        <f>AVERAGE(J11:J13)</f>
        <v>8.9578559735797594</v>
      </c>
      <c r="O13" s="58">
        <f>N13/N10-1</f>
        <v>-0.16245516273209826</v>
      </c>
    </row>
    <row r="14" spans="1:16" ht="15" hidden="1" customHeight="1">
      <c r="D14" s="26">
        <f>H14/20</f>
        <v>628444.65</v>
      </c>
      <c r="E14" s="27">
        <f t="shared" si="0"/>
        <v>-6.2976436814000336E-2</v>
      </c>
      <c r="F14" s="26"/>
      <c r="G14" s="28" t="s">
        <v>11</v>
      </c>
      <c r="H14" s="29">
        <v>12568893</v>
      </c>
      <c r="I14" s="29">
        <v>1667979.61</v>
      </c>
      <c r="J14" s="48">
        <f t="shared" si="1"/>
        <v>7.5353996683448665</v>
      </c>
    </row>
    <row r="15" spans="1:16" ht="15" hidden="1" customHeight="1">
      <c r="A15" s="31"/>
      <c r="B15" s="31"/>
      <c r="C15" s="31"/>
      <c r="D15" s="26">
        <f>H15/22</f>
        <v>663284.31818181823</v>
      </c>
      <c r="E15" s="27">
        <f t="shared" si="0"/>
        <v>5.5437926286456829E-2</v>
      </c>
      <c r="F15" s="26"/>
      <c r="G15" s="28" t="s">
        <v>9</v>
      </c>
      <c r="H15" s="29">
        <v>14592255</v>
      </c>
      <c r="I15" s="29">
        <v>2122007.87</v>
      </c>
      <c r="J15" s="48">
        <f t="shared" si="1"/>
        <v>6.8766262398451889</v>
      </c>
    </row>
    <row r="16" spans="1:16" ht="15" hidden="1" customHeight="1">
      <c r="A16" s="31">
        <f>AVERAGE(D14:D16)</f>
        <v>659678.35303030303</v>
      </c>
      <c r="B16" s="27">
        <f>A16/A13-1</f>
        <v>0.54414803853897742</v>
      </c>
      <c r="C16" s="27"/>
      <c r="D16" s="26">
        <f>H16/22</f>
        <v>687306.09090909094</v>
      </c>
      <c r="E16" s="27">
        <f t="shared" si="0"/>
        <v>3.6216403838885691E-2</v>
      </c>
      <c r="F16" s="26"/>
      <c r="G16" s="28" t="s">
        <v>13</v>
      </c>
      <c r="H16" s="29">
        <v>15120734</v>
      </c>
      <c r="I16" s="29">
        <v>1800699.96</v>
      </c>
      <c r="J16" s="48">
        <f t="shared" si="1"/>
        <v>8.3971424089996649</v>
      </c>
      <c r="K16" s="32">
        <f>H16+H15+H14</f>
        <v>42281882</v>
      </c>
      <c r="L16" s="27">
        <f>K16/K13-1</f>
        <v>0.58998885590765693</v>
      </c>
      <c r="M16" s="32"/>
      <c r="N16" s="32">
        <f>AVERAGE(J14:J16)</f>
        <v>7.603056105729908</v>
      </c>
      <c r="O16" s="58">
        <f>N16/N13-1</f>
        <v>-0.15124153277812113</v>
      </c>
    </row>
    <row r="17" spans="1:15" ht="15" hidden="1" customHeight="1">
      <c r="D17" s="26">
        <f>H17/20</f>
        <v>700272.75</v>
      </c>
      <c r="E17" s="27">
        <f t="shared" si="0"/>
        <v>1.8865916165180741E-2</v>
      </c>
      <c r="F17" s="33">
        <f t="shared" ref="F17:F39" si="2">D17/D5-1</f>
        <v>0.71352494336558903</v>
      </c>
      <c r="G17" s="39" t="s">
        <v>162</v>
      </c>
      <c r="H17" s="29">
        <v>14005455</v>
      </c>
      <c r="I17" s="29">
        <v>1653063.39</v>
      </c>
      <c r="J17" s="48">
        <f t="shared" si="1"/>
        <v>8.4724246418644604</v>
      </c>
    </row>
    <row r="18" spans="1:15" hidden="1">
      <c r="D18" s="26">
        <f>H18/20</f>
        <v>438482.15</v>
      </c>
      <c r="E18" s="27">
        <f t="shared" si="0"/>
        <v>-0.37384090698945516</v>
      </c>
      <c r="F18" s="33">
        <f t="shared" si="2"/>
        <v>0.28783862413487915</v>
      </c>
      <c r="G18" s="39" t="s">
        <v>163</v>
      </c>
      <c r="H18" s="29">
        <v>8769643</v>
      </c>
      <c r="I18" s="29">
        <v>855005.35</v>
      </c>
      <c r="J18" s="48">
        <f t="shared" si="1"/>
        <v>10.256828217507644</v>
      </c>
    </row>
    <row r="19" spans="1:15" ht="17.399999999999999" hidden="1">
      <c r="A19" s="31">
        <f>AVERAGE(D17:D19)</f>
        <v>639980.01212121209</v>
      </c>
      <c r="B19" s="27">
        <f>A19/A16-1</f>
        <v>-2.9860523418124174E-2</v>
      </c>
      <c r="C19" s="27">
        <f>A19/A7-1</f>
        <v>0.6500489512882639</v>
      </c>
      <c r="D19" s="26">
        <f>H19/22</f>
        <v>781185.13636363635</v>
      </c>
      <c r="E19" s="27">
        <f t="shared" si="0"/>
        <v>0.78156656174860561</v>
      </c>
      <c r="F19" s="33">
        <f t="shared" si="2"/>
        <v>0.88504199317390886</v>
      </c>
      <c r="G19" s="39" t="s">
        <v>158</v>
      </c>
      <c r="H19" s="29">
        <v>17186073</v>
      </c>
      <c r="I19" s="29">
        <v>2087765.39</v>
      </c>
      <c r="J19" s="48">
        <f t="shared" si="1"/>
        <v>8.2318028080731818</v>
      </c>
      <c r="K19" s="32">
        <f>H19+H18+H17</f>
        <v>39961171</v>
      </c>
      <c r="L19" s="27">
        <f>K19/K16-1</f>
        <v>-5.4886653342441138E-2</v>
      </c>
      <c r="M19" s="27">
        <f>K19/K7-1</f>
        <v>0.70634395051542587</v>
      </c>
      <c r="N19" s="32">
        <f>AVERAGE(J17:J19)</f>
        <v>8.9870185558150961</v>
      </c>
      <c r="O19" s="58">
        <f>N19/N16-1</f>
        <v>0.18202712578198521</v>
      </c>
    </row>
    <row r="20" spans="1:15" hidden="1">
      <c r="D20" s="26">
        <f>H20/20</f>
        <v>510437.65</v>
      </c>
      <c r="E20" s="27">
        <f t="shared" si="0"/>
        <v>-0.34658555796894375</v>
      </c>
      <c r="F20" s="33">
        <f t="shared" si="2"/>
        <v>0.41317458308531685</v>
      </c>
      <c r="G20" s="39" t="s">
        <v>154</v>
      </c>
      <c r="H20" s="29">
        <v>10208753</v>
      </c>
      <c r="I20" s="29">
        <v>1227009.49</v>
      </c>
      <c r="J20" s="48">
        <f t="shared" si="1"/>
        <v>8.3200277448546878</v>
      </c>
    </row>
    <row r="21" spans="1:15" hidden="1">
      <c r="D21" s="26">
        <f>H21/21</f>
        <v>926207.04761904757</v>
      </c>
      <c r="E21" s="27">
        <f t="shared" si="0"/>
        <v>0.81453513003801259</v>
      </c>
      <c r="F21" s="33">
        <f t="shared" si="2"/>
        <v>1.3618753270288781</v>
      </c>
      <c r="G21" s="39" t="s">
        <v>155</v>
      </c>
      <c r="H21" s="29">
        <v>19450348</v>
      </c>
      <c r="I21" s="29">
        <v>2200793.73</v>
      </c>
      <c r="J21" s="48">
        <f t="shared" si="1"/>
        <v>8.8378786866136707</v>
      </c>
    </row>
    <row r="22" spans="1:15" ht="17.399999999999999" hidden="1">
      <c r="A22" s="31">
        <f>AVERAGE(D20:D22)</f>
        <v>725117.05793650786</v>
      </c>
      <c r="B22" s="27">
        <f>A22/A19-1</f>
        <v>0.13303078877902652</v>
      </c>
      <c r="C22" s="27">
        <f>A22/A10-1</f>
        <v>0.75172809845918054</v>
      </c>
      <c r="D22" s="26">
        <f>H22/21</f>
        <v>738706.47619047621</v>
      </c>
      <c r="E22" s="27">
        <f t="shared" si="0"/>
        <v>-0.20243915430202064</v>
      </c>
      <c r="F22" s="33">
        <f t="shared" si="2"/>
        <v>0.51224529028046772</v>
      </c>
      <c r="G22" s="39" t="s">
        <v>156</v>
      </c>
      <c r="H22" s="29">
        <v>15512836</v>
      </c>
      <c r="I22" s="29">
        <v>1661974.51</v>
      </c>
      <c r="J22" s="48">
        <f t="shared" si="1"/>
        <v>9.3339794964725424</v>
      </c>
      <c r="K22" s="32">
        <f>H22+H21+H20</f>
        <v>45171937</v>
      </c>
      <c r="L22" s="27">
        <f>K22/K19-1</f>
        <v>0.13039572839344471</v>
      </c>
      <c r="M22" s="27">
        <f>K22/K10-1</f>
        <v>0.73215494840148154</v>
      </c>
      <c r="N22" s="32">
        <f>AVERAGE(J20:J22)</f>
        <v>8.8306286426469658</v>
      </c>
      <c r="O22" s="58">
        <f>N22/N19-1</f>
        <v>-1.7401757011721863E-2</v>
      </c>
    </row>
    <row r="23" spans="1:15" hidden="1">
      <c r="A23" s="31"/>
      <c r="B23" s="27"/>
      <c r="C23" s="27"/>
      <c r="D23" s="26">
        <f>H23/21</f>
        <v>812590.04761904757</v>
      </c>
      <c r="E23" s="27">
        <f t="shared" si="0"/>
        <v>0.10001749518914527</v>
      </c>
      <c r="F23" s="33">
        <f t="shared" si="2"/>
        <v>2.1008490614894959</v>
      </c>
      <c r="G23" s="39" t="s">
        <v>168</v>
      </c>
      <c r="H23" s="29">
        <v>17064391</v>
      </c>
      <c r="I23" s="29">
        <v>1996069.64</v>
      </c>
      <c r="J23" s="48">
        <f t="shared" si="1"/>
        <v>8.5489958155968946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497981.36363636365</v>
      </c>
      <c r="E24" s="27">
        <f t="shared" si="0"/>
        <v>-0.38716777901047639</v>
      </c>
      <c r="F24" s="33">
        <f t="shared" si="2"/>
        <v>0.4272907792991838</v>
      </c>
      <c r="G24" s="39" t="s">
        <v>176</v>
      </c>
      <c r="H24" s="29">
        <v>10955590</v>
      </c>
      <c r="I24" s="29">
        <v>1126963.99</v>
      </c>
      <c r="J24" s="48">
        <f t="shared" si="1"/>
        <v>9.7213310249602571</v>
      </c>
      <c r="K24" s="32"/>
      <c r="L24" s="27"/>
      <c r="M24" s="27"/>
      <c r="N24" s="27"/>
    </row>
    <row r="25" spans="1:15" ht="17.399999999999999" hidden="1">
      <c r="A25" s="31">
        <f>AVERAGE(D23:D25)</f>
        <v>776256.29497987404</v>
      </c>
      <c r="B25" s="27">
        <f>A25/A22-1</f>
        <v>7.0525491689431563E-2</v>
      </c>
      <c r="C25" s="27">
        <f>A25/A13-1</f>
        <v>0.81702890475420054</v>
      </c>
      <c r="D25" s="26">
        <f>H25/19</f>
        <v>1018197.4736842106</v>
      </c>
      <c r="E25" s="27">
        <f t="shared" si="0"/>
        <v>1.0446497560654087</v>
      </c>
      <c r="F25" s="33">
        <f t="shared" si="2"/>
        <v>0.51815283146823199</v>
      </c>
      <c r="G25" s="39" t="s">
        <v>190</v>
      </c>
      <c r="H25" s="29">
        <v>19345752</v>
      </c>
      <c r="I25" s="29">
        <v>2281761.44</v>
      </c>
      <c r="J25" s="48">
        <f t="shared" si="1"/>
        <v>8.4784288404838684</v>
      </c>
      <c r="K25" s="32">
        <f>H25+H24+H23</f>
        <v>47365733</v>
      </c>
      <c r="L25" s="27">
        <f>K25/K22-1</f>
        <v>4.8565462224920752E-2</v>
      </c>
      <c r="M25" s="27">
        <f>K25/K13-1</f>
        <v>0.78116450970412221</v>
      </c>
      <c r="N25" s="32">
        <f>AVERAGE(J23:J25)</f>
        <v>8.9162518936803412</v>
      </c>
      <c r="O25" s="58">
        <f>N25/N22-1</f>
        <v>9.696167113161458E-3</v>
      </c>
    </row>
    <row r="26" spans="1:15" ht="17.399999999999999" hidden="1">
      <c r="A26" s="31"/>
      <c r="B26" s="27"/>
      <c r="C26" s="27"/>
      <c r="D26" s="26">
        <f>H26/19</f>
        <v>745623.94736842101</v>
      </c>
      <c r="E26" s="27">
        <f t="shared" si="0"/>
        <v>-0.26770202574704782</v>
      </c>
      <c r="F26" s="33">
        <f t="shared" si="2"/>
        <v>0.18645921700251722</v>
      </c>
      <c r="G26" s="39" t="s">
        <v>202</v>
      </c>
      <c r="H26" s="29">
        <v>14166855</v>
      </c>
      <c r="I26" s="29">
        <v>1576257.38</v>
      </c>
      <c r="J26" s="48">
        <f t="shared" si="1"/>
        <v>8.987653399598992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595088.72727272729</v>
      </c>
      <c r="E27" s="27">
        <f t="shared" si="0"/>
        <v>-0.20189161121633425</v>
      </c>
      <c r="F27" s="33">
        <f t="shared" si="2"/>
        <v>-0.10281502070790294</v>
      </c>
      <c r="G27" s="39" t="s">
        <v>203</v>
      </c>
      <c r="H27" s="29">
        <v>13091952</v>
      </c>
      <c r="I27" s="29">
        <v>1384692.33</v>
      </c>
      <c r="J27" s="48">
        <f t="shared" si="1"/>
        <v>9.4547732491592544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706712.663476874</v>
      </c>
      <c r="B28" s="27">
        <f>A28/A25-1</f>
        <v>-8.9588492811904508E-2</v>
      </c>
      <c r="C28" s="27">
        <f>A28/A16-1</f>
        <v>7.1298853798239525E-2</v>
      </c>
      <c r="D28" s="26">
        <f>H28/19</f>
        <v>779425.31578947371</v>
      </c>
      <c r="E28" s="27">
        <f t="shared" si="0"/>
        <v>0.30976320012236691</v>
      </c>
      <c r="F28" s="33">
        <f t="shared" si="2"/>
        <v>0.13402940276367681</v>
      </c>
      <c r="G28" s="39" t="s">
        <v>208</v>
      </c>
      <c r="H28" s="29">
        <v>14809081</v>
      </c>
      <c r="I28" s="29">
        <v>1456461.91</v>
      </c>
      <c r="J28" s="48">
        <f t="shared" si="1"/>
        <v>10.16784640801214</v>
      </c>
      <c r="K28" s="32">
        <f>H28+H27+H26</f>
        <v>42067888</v>
      </c>
      <c r="L28" s="27">
        <f>K28/K25-1</f>
        <v>-0.11184974166872919</v>
      </c>
      <c r="M28" s="27">
        <f>K28/K16-1</f>
        <v>-5.0611276007060946E-3</v>
      </c>
      <c r="N28" s="32">
        <f>AVERAGE(J26:J28)</f>
        <v>9.5367576855901302</v>
      </c>
      <c r="O28" s="58">
        <f>N28/N25-1</f>
        <v>6.9592671820946528E-2</v>
      </c>
    </row>
    <row r="29" spans="1:15" hidden="1">
      <c r="D29" s="26">
        <f>H29/22</f>
        <v>519832.63636363635</v>
      </c>
      <c r="E29" s="27">
        <f t="shared" si="0"/>
        <v>-0.33305651505930112</v>
      </c>
      <c r="F29" s="33">
        <f t="shared" si="2"/>
        <v>-0.25767119116996007</v>
      </c>
      <c r="G29" s="39" t="s">
        <v>215</v>
      </c>
      <c r="H29" s="29">
        <v>11436318</v>
      </c>
      <c r="I29" s="29">
        <v>1240675.8</v>
      </c>
      <c r="J29" s="48">
        <f t="shared" si="1"/>
        <v>9.2178133884774738</v>
      </c>
    </row>
    <row r="30" spans="1:15" hidden="1">
      <c r="D30" s="26">
        <f>H30/19</f>
        <v>990928.21052631584</v>
      </c>
      <c r="E30" s="27">
        <f t="shared" si="0"/>
        <v>0.90624470494602805</v>
      </c>
      <c r="F30" s="33">
        <f t="shared" si="2"/>
        <v>1.2599054728369579</v>
      </c>
      <c r="G30" s="39" t="s">
        <v>210</v>
      </c>
      <c r="H30" s="29">
        <v>18827636</v>
      </c>
      <c r="I30" s="29">
        <v>1879387.24</v>
      </c>
      <c r="J30" s="48">
        <f t="shared" si="1"/>
        <v>10.017965217216224</v>
      </c>
    </row>
    <row r="31" spans="1:15" ht="17.399999999999999" hidden="1">
      <c r="A31" s="31">
        <f>AVERAGE(D29:D31)</f>
        <v>844478.84896331746</v>
      </c>
      <c r="B31" s="27">
        <f>A31/A28-1</f>
        <v>0.19493946069773749</v>
      </c>
      <c r="C31" s="27">
        <f>A31/A19-1</f>
        <v>0.31953941212053572</v>
      </c>
      <c r="D31" s="26">
        <f>H31/20</f>
        <v>1022675.7</v>
      </c>
      <c r="E31" s="27">
        <f t="shared" si="0"/>
        <v>3.2038132668381625E-2</v>
      </c>
      <c r="F31" s="33">
        <f t="shared" si="2"/>
        <v>0.3091335874111556</v>
      </c>
      <c r="G31" s="39" t="s">
        <v>211</v>
      </c>
      <c r="H31" s="29">
        <v>20453514</v>
      </c>
      <c r="I31" s="29">
        <v>2228003.6800000002</v>
      </c>
      <c r="J31" s="48">
        <f t="shared" si="1"/>
        <v>9.1801975838747261</v>
      </c>
      <c r="K31" s="32">
        <f>H31+H30+H29</f>
        <v>50717468</v>
      </c>
      <c r="L31" s="27">
        <f>K31/K28-1</f>
        <v>0.20561003680527046</v>
      </c>
      <c r="M31" s="27">
        <f>K31/K19-1</f>
        <v>0.2691687137997032</v>
      </c>
      <c r="N31" s="32">
        <f>AVERAGE(J29:J31)</f>
        <v>9.4719920631894734</v>
      </c>
      <c r="O31" s="58">
        <f>N31/N28-1</f>
        <v>-6.7911573865944153E-3</v>
      </c>
    </row>
    <row r="32" spans="1:15" ht="17.399999999999999" hidden="1">
      <c r="D32" s="26">
        <f>H32/21</f>
        <v>1125359.1904761905</v>
      </c>
      <c r="E32" s="27">
        <f t="shared" si="0"/>
        <v>0.10040669830738191</v>
      </c>
      <c r="F32" s="33">
        <f t="shared" si="2"/>
        <v>1.2046947173199127</v>
      </c>
      <c r="G32" s="39" t="s">
        <v>222</v>
      </c>
      <c r="H32" s="29">
        <v>23632543</v>
      </c>
      <c r="I32" s="29">
        <v>2745706.23</v>
      </c>
      <c r="J32" s="48">
        <f t="shared" si="1"/>
        <v>8.6070908612827086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1034245.6666666666</v>
      </c>
      <c r="E33" s="27">
        <f t="shared" si="0"/>
        <v>-8.0963948737975522E-2</v>
      </c>
      <c r="F33" s="33">
        <f t="shared" si="2"/>
        <v>0.11664629342364474</v>
      </c>
      <c r="G33" s="39" t="s">
        <v>223</v>
      </c>
      <c r="H33" s="29">
        <v>21719159</v>
      </c>
      <c r="I33" s="29">
        <v>2081445.84</v>
      </c>
      <c r="J33" s="48">
        <f t="shared" si="1"/>
        <v>10.434650079581219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1032923.8295739349</v>
      </c>
      <c r="B34" s="27">
        <f>A34/A31-1</f>
        <v>0.22314943807290444</v>
      </c>
      <c r="C34" s="27">
        <f>A34/A22-1</f>
        <v>0.424492526094151</v>
      </c>
      <c r="D34" s="26">
        <f>H34/19</f>
        <v>939166.63157894742</v>
      </c>
      <c r="E34" s="27">
        <f t="shared" si="0"/>
        <v>-9.1930803436822917E-2</v>
      </c>
      <c r="F34" s="33">
        <f t="shared" si="2"/>
        <v>0.27136645183110919</v>
      </c>
      <c r="G34" s="39" t="s">
        <v>220</v>
      </c>
      <c r="H34" s="29">
        <v>17844166</v>
      </c>
      <c r="I34" s="29">
        <v>1882454.72</v>
      </c>
      <c r="J34" s="48">
        <f t="shared" si="1"/>
        <v>9.4792006471210097</v>
      </c>
      <c r="K34" s="32">
        <f>H34+H33+H32</f>
        <v>63195868</v>
      </c>
      <c r="L34" s="27">
        <f>K34/K31-1</f>
        <v>0.24603751906542337</v>
      </c>
      <c r="M34" s="27">
        <f>K34/K22-1</f>
        <v>0.39900726417819987</v>
      </c>
      <c r="N34" s="32">
        <f>AVERAGE(J32:J34)</f>
        <v>9.5069805293283114</v>
      </c>
      <c r="O34" s="58">
        <f>N34/N31-1</f>
        <v>3.6938867669464859E-3</v>
      </c>
      <c r="P34" s="58"/>
    </row>
    <row r="35" spans="1:16" ht="17.399999999999999" hidden="1">
      <c r="D35" s="26">
        <f>H35/23</f>
        <v>974667.21739130432</v>
      </c>
      <c r="E35" s="27">
        <f t="shared" si="0"/>
        <v>3.7800092782973582E-2</v>
      </c>
      <c r="F35" s="33">
        <f t="shared" si="2"/>
        <v>0.19945748812350761</v>
      </c>
      <c r="G35" s="39" t="s">
        <v>226</v>
      </c>
      <c r="H35" s="68">
        <v>22417346</v>
      </c>
      <c r="I35" s="68">
        <v>2317243.4700000002</v>
      </c>
      <c r="J35" s="48">
        <f t="shared" si="1"/>
        <v>9.6741435633433888</v>
      </c>
      <c r="P35" s="16"/>
    </row>
    <row r="36" spans="1:16" ht="17.399999999999999" hidden="1">
      <c r="D36" s="26">
        <f>H36/21</f>
        <v>960258.80952380947</v>
      </c>
      <c r="E36" s="27">
        <f t="shared" si="0"/>
        <v>-1.4782899855869669E-2</v>
      </c>
      <c r="F36" s="33">
        <f t="shared" si="2"/>
        <v>0.92830270296020645</v>
      </c>
      <c r="G36" s="39" t="s">
        <v>228</v>
      </c>
      <c r="H36" s="68">
        <v>20165435</v>
      </c>
      <c r="I36" s="68">
        <v>1857297.32</v>
      </c>
      <c r="J36" s="48">
        <f t="shared" si="1"/>
        <v>10.857408118157409</v>
      </c>
      <c r="P36" s="16"/>
    </row>
    <row r="37" spans="1:16" ht="17.399999999999999" hidden="1">
      <c r="A37" s="31">
        <f>AVERAGE(D35:D37)</f>
        <v>1089339.1756383714</v>
      </c>
      <c r="B37" s="27">
        <f>A37/A34-1</f>
        <v>5.4617140634374728E-2</v>
      </c>
      <c r="C37" s="27">
        <f>A37/A25-1</f>
        <v>0.40332411174406602</v>
      </c>
      <c r="D37" s="26">
        <f>H37/18</f>
        <v>1333091.5</v>
      </c>
      <c r="E37" s="27">
        <f t="shared" si="0"/>
        <v>0.38826271290453196</v>
      </c>
      <c r="F37" s="33">
        <f t="shared" si="2"/>
        <v>0.30926616344508084</v>
      </c>
      <c r="G37" s="39" t="s">
        <v>225</v>
      </c>
      <c r="H37" s="68">
        <v>23995647</v>
      </c>
      <c r="I37" s="68">
        <v>2479043.9900000002</v>
      </c>
      <c r="J37" s="48">
        <f t="shared" si="1"/>
        <v>9.6793954027415214</v>
      </c>
      <c r="K37" s="32">
        <f>H37+H36+H35</f>
        <v>66578428</v>
      </c>
      <c r="L37" s="27">
        <f>K37/K34-1</f>
        <v>5.3525018439496641E-2</v>
      </c>
      <c r="M37" s="27">
        <f>K37/K25-1</f>
        <v>0.40562435716977085</v>
      </c>
      <c r="N37" s="32">
        <f>AVERAGE(J35:J37)</f>
        <v>10.070315694747441</v>
      </c>
      <c r="O37" s="16">
        <f>N37/N34-1</f>
        <v>5.925489840662701E-2</v>
      </c>
      <c r="P37" s="16"/>
    </row>
    <row r="38" spans="1:16" ht="17.399999999999999" hidden="1">
      <c r="A38" s="31"/>
      <c r="B38" s="27"/>
      <c r="C38" s="27"/>
      <c r="D38" s="26">
        <f>H38/20</f>
        <v>1549990.55</v>
      </c>
      <c r="E38" s="27">
        <f t="shared" si="0"/>
        <v>0.16270379790134437</v>
      </c>
      <c r="F38" s="33">
        <f t="shared" si="2"/>
        <v>1.0787832197054321</v>
      </c>
      <c r="G38" s="39" t="s">
        <v>231</v>
      </c>
      <c r="H38" s="68">
        <v>30999811</v>
      </c>
      <c r="I38" s="68">
        <v>3276091.07</v>
      </c>
      <c r="J38" s="48">
        <f t="shared" si="1"/>
        <v>9.4624387227428333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1381536.6190476189</v>
      </c>
      <c r="E39" s="27">
        <f t="shared" si="0"/>
        <v>-0.1086806180543366</v>
      </c>
      <c r="F39" s="33">
        <f t="shared" si="2"/>
        <v>1.3215640890714857</v>
      </c>
      <c r="G39" s="39" t="s">
        <v>234</v>
      </c>
      <c r="H39" s="68">
        <v>29012269</v>
      </c>
      <c r="I39" s="68">
        <v>2946728.79</v>
      </c>
      <c r="J39" s="48">
        <f t="shared" si="1"/>
        <v>9.8455850767318154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1394642.9928571431</v>
      </c>
      <c r="B40" s="27">
        <f>A40/A37-1</f>
        <v>0.2802651589573637</v>
      </c>
      <c r="C40" s="27">
        <f>A40/A28-1</f>
        <v>0.9734229552302065</v>
      </c>
      <c r="D40" s="26">
        <f>H40/21</f>
        <v>1252401.8095238095</v>
      </c>
      <c r="E40" s="27">
        <f t="shared" ref="E40:E45" si="3">D40/D39-1</f>
        <v>-9.3471868746287989E-2</v>
      </c>
      <c r="F40" s="33">
        <f t="shared" ref="F40:F45" si="4">D40/D28-1</f>
        <v>0.60682721506840154</v>
      </c>
      <c r="G40" s="39" t="s">
        <v>236</v>
      </c>
      <c r="H40" s="68">
        <v>26300438</v>
      </c>
      <c r="I40" s="68">
        <v>2786812.93</v>
      </c>
      <c r="J40" s="48">
        <f t="shared" si="1"/>
        <v>9.4374608775767381</v>
      </c>
      <c r="K40" s="32">
        <f>H40+H39+H38</f>
        <v>86312518</v>
      </c>
      <c r="L40" s="27">
        <f>K40/K37-1</f>
        <v>0.29640366396154616</v>
      </c>
      <c r="M40" s="27">
        <f>K40/K28-1</f>
        <v>1.0517435531824177</v>
      </c>
      <c r="N40" s="32">
        <f>AVERAGE(J38:J40)</f>
        <v>9.581828225683795</v>
      </c>
      <c r="O40" s="58">
        <f>N40/N37-1</f>
        <v>-4.8507661911575961E-2</v>
      </c>
    </row>
    <row r="41" spans="1:16" ht="17.399999999999999">
      <c r="A41" s="31"/>
      <c r="B41" s="27"/>
      <c r="C41" s="27"/>
      <c r="D41" s="26">
        <f>H41/18</f>
        <v>1273952.8333333333</v>
      </c>
      <c r="E41" s="27">
        <f t="shared" si="3"/>
        <v>1.7207755247270029E-2</v>
      </c>
      <c r="F41" s="33">
        <f t="shared" si="4"/>
        <v>1.4506980597543135</v>
      </c>
      <c r="G41" s="39" t="s">
        <v>370</v>
      </c>
      <c r="H41" s="68">
        <v>22931151</v>
      </c>
      <c r="I41" s="68">
        <v>2141505.17</v>
      </c>
      <c r="J41" s="48">
        <f t="shared" si="1"/>
        <v>10.707959673055564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1590572.3</v>
      </c>
      <c r="E42" s="27">
        <f t="shared" si="3"/>
        <v>0.24853311549865076</v>
      </c>
      <c r="F42" s="33">
        <f t="shared" si="4"/>
        <v>0.60513373532396741</v>
      </c>
      <c r="G42" s="39" t="s">
        <v>405</v>
      </c>
      <c r="H42" s="68">
        <v>31811446</v>
      </c>
      <c r="I42" s="68">
        <v>3407405.12</v>
      </c>
      <c r="J42" s="48">
        <f t="shared" si="1"/>
        <v>9.3359741151061009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1273328.9611111111</v>
      </c>
      <c r="B43" s="27">
        <f>A43/A40-1</f>
        <v>-8.6985724925560559E-2</v>
      </c>
      <c r="C43" s="27">
        <f>A43/A31-1</f>
        <v>0.50782812698535928</v>
      </c>
      <c r="D43" s="26">
        <f>H43/20</f>
        <v>955461.75</v>
      </c>
      <c r="E43" s="27">
        <f t="shared" si="3"/>
        <v>-0.39929687572202788</v>
      </c>
      <c r="F43" s="33">
        <f t="shared" si="4"/>
        <v>-6.5723620889789336E-2</v>
      </c>
      <c r="G43" s="39" t="s">
        <v>429</v>
      </c>
      <c r="H43" s="68">
        <v>19109235</v>
      </c>
      <c r="I43" s="68">
        <v>1901140.03</v>
      </c>
      <c r="J43" s="48">
        <f t="shared" si="1"/>
        <v>10.051461069913929</v>
      </c>
      <c r="K43" s="32">
        <f>H43+H42+H41</f>
        <v>73851832</v>
      </c>
      <c r="L43" s="27">
        <f>K43/K40-1</f>
        <v>-0.14436707778586644</v>
      </c>
      <c r="M43" s="27">
        <f>K43/K31-1</f>
        <v>0.45614193516127433</v>
      </c>
      <c r="N43" s="146">
        <f>AVERAGE(J41:J43)</f>
        <v>10.031798286025198</v>
      </c>
      <c r="O43" s="58">
        <f>N43/N40-1</f>
        <v>4.6960773011487822E-2</v>
      </c>
    </row>
    <row r="44" spans="1:16" ht="17.399999999999999">
      <c r="A44" s="31"/>
      <c r="B44" s="27"/>
      <c r="C44" s="27"/>
      <c r="D44" s="26">
        <f>H44/22</f>
        <v>1384064.9545454546</v>
      </c>
      <c r="E44" s="27">
        <f t="shared" si="3"/>
        <v>0.44858227401092154</v>
      </c>
      <c r="F44" s="33">
        <f t="shared" si="4"/>
        <v>0.22988728066440189</v>
      </c>
      <c r="G44" s="39" t="s">
        <v>489</v>
      </c>
      <c r="H44" s="68">
        <v>30449429</v>
      </c>
      <c r="I44" s="68">
        <v>3551043.04</v>
      </c>
      <c r="J44" s="48">
        <f t="shared" si="1"/>
        <v>8.5747845511892198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1868433.7</v>
      </c>
      <c r="E45" s="27">
        <f t="shared" si="3"/>
        <v>0.34996099270038838</v>
      </c>
      <c r="F45" s="33">
        <f t="shared" si="4"/>
        <v>0.80656662166338955</v>
      </c>
      <c r="G45" s="39" t="s">
        <v>498</v>
      </c>
      <c r="H45" s="68">
        <v>37368674</v>
      </c>
      <c r="I45" s="68">
        <v>4502032.38</v>
      </c>
      <c r="J45" s="48">
        <f t="shared" si="1"/>
        <v>8.3004009846770579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1564273.0602870814</v>
      </c>
      <c r="B46" s="27">
        <f>A46/A43-1</f>
        <v>0.22849091480813533</v>
      </c>
      <c r="C46" s="27">
        <f>A46/A34-1</f>
        <v>0.51441279163084053</v>
      </c>
      <c r="D46" s="26">
        <f>H46/19</f>
        <v>1440320.5263157894</v>
      </c>
      <c r="E46" s="27">
        <f t="shared" ref="E46" si="5">D46/D45-1</f>
        <v>-0.22912944338576768</v>
      </c>
      <c r="F46" s="33">
        <f t="shared" ref="F46" si="6">D46/D34-1</f>
        <v>0.53361552453614247</v>
      </c>
      <c r="G46" s="39" t="s">
        <v>548</v>
      </c>
      <c r="H46" s="68">
        <v>27366090</v>
      </c>
      <c r="I46" s="68">
        <v>3071043.98</v>
      </c>
      <c r="J46" s="48">
        <f t="shared" si="1"/>
        <v>8.9110055662569838</v>
      </c>
      <c r="K46" s="32">
        <f>H46+H45+H44</f>
        <v>95184193</v>
      </c>
      <c r="L46" s="27">
        <f>K46/K43-1</f>
        <v>0.28885351144708227</v>
      </c>
      <c r="M46" s="27">
        <f>K46/K34-1</f>
        <v>0.50617747666667068</v>
      </c>
      <c r="N46" s="146">
        <f>AVERAGE(J44:J46)</f>
        <v>8.5953970340410866</v>
      </c>
      <c r="O46" s="58">
        <f>N46/N43-1</f>
        <v>-0.14318482200594995</v>
      </c>
    </row>
    <row r="47" spans="1:16" ht="17.399999999999999">
      <c r="A47" s="31"/>
      <c r="B47" s="27"/>
      <c r="C47" s="27"/>
      <c r="D47" s="26">
        <f>H47/19</f>
        <v>2176120.8947368423</v>
      </c>
      <c r="E47" s="27">
        <f t="shared" ref="E47" si="7">D47/D46-1</f>
        <v>0.51085876718230505</v>
      </c>
      <c r="F47" s="33">
        <f t="shared" ref="F47" si="8">D47/D35-1</f>
        <v>1.2326809149908904</v>
      </c>
      <c r="G47" s="39" t="s">
        <v>598</v>
      </c>
      <c r="H47" s="68">
        <v>41346297</v>
      </c>
      <c r="I47" s="68">
        <v>5032203.7</v>
      </c>
      <c r="J47" s="48">
        <f t="shared" si="1"/>
        <v>8.216340089730469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1429437</v>
      </c>
      <c r="E48" s="27">
        <f t="shared" ref="E48" si="9">D48/D47-1</f>
        <v>-0.34312610872988214</v>
      </c>
      <c r="F48" s="33">
        <f t="shared" ref="F48" si="10">D48/D36-1</f>
        <v>0.48859555967922352</v>
      </c>
      <c r="G48" s="39" t="s">
        <v>632</v>
      </c>
      <c r="H48" s="68">
        <v>28588740</v>
      </c>
      <c r="I48" s="68">
        <v>3455554.1</v>
      </c>
      <c r="J48" s="48">
        <f t="shared" si="1"/>
        <v>8.2732722951725748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1845760.5103668263</v>
      </c>
      <c r="B49" s="27">
        <f>A49/A46-1</f>
        <v>0.17994777077352797</v>
      </c>
      <c r="C49" s="27">
        <f>A49/A37-1</f>
        <v>0.69438550604331217</v>
      </c>
      <c r="D49" s="26">
        <f>H49/22</f>
        <v>1931723.6363636365</v>
      </c>
      <c r="E49" s="27">
        <f t="shared" ref="E49" si="11">D49/D48-1</f>
        <v>0.35138773962310799</v>
      </c>
      <c r="F49" s="33">
        <f t="shared" ref="F49" si="12">D49/D37-1</f>
        <v>0.44905554972305839</v>
      </c>
      <c r="G49" s="39" t="s">
        <v>674</v>
      </c>
      <c r="H49" s="68">
        <v>42497920</v>
      </c>
      <c r="I49" s="68">
        <v>5053630.91</v>
      </c>
      <c r="J49" s="48">
        <f t="shared" si="1"/>
        <v>8.4093834228982107</v>
      </c>
      <c r="K49" s="32">
        <f>H49+H48+H47</f>
        <v>112432957</v>
      </c>
      <c r="L49" s="27">
        <f>K49/K46-1</f>
        <v>0.18121458465272688</v>
      </c>
      <c r="M49" s="27">
        <f>K49/K37-1</f>
        <v>0.68872952362287676</v>
      </c>
      <c r="N49" s="146">
        <f>AVERAGE(J47:J49)</f>
        <v>8.299665269267086</v>
      </c>
      <c r="O49" s="58">
        <f>N49/N46-1</f>
        <v>-3.4405829492551554E-2</v>
      </c>
    </row>
    <row r="50" spans="1:15" s="37" customFormat="1" ht="17.399999999999999">
      <c r="A50" s="92"/>
      <c r="B50" s="130"/>
      <c r="C50" s="130"/>
      <c r="D50" s="93">
        <f>H50/18</f>
        <v>1671782</v>
      </c>
      <c r="E50" s="130">
        <f t="shared" ref="E50" si="13">D50/D49-1</f>
        <v>-0.13456460927970126</v>
      </c>
      <c r="F50" s="131">
        <f t="shared" ref="F50" si="14">D50/D38-1</f>
        <v>7.857560808999775E-2</v>
      </c>
      <c r="G50" s="132" t="s">
        <v>714</v>
      </c>
      <c r="H50" s="95">
        <v>30092076</v>
      </c>
      <c r="I50" s="95">
        <v>3479364.05</v>
      </c>
      <c r="J50" s="136">
        <f t="shared" ref="J50" si="15">H50/I50</f>
        <v>8.6487287813415215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2280141.15</v>
      </c>
      <c r="E51" s="130">
        <f t="shared" ref="E51" si="16">D51/D50-1</f>
        <v>0.36389861237888677</v>
      </c>
      <c r="F51" s="131">
        <f t="shared" ref="F51" si="17">D51/D39-1</f>
        <v>0.6504384455417811</v>
      </c>
      <c r="G51" s="132" t="s">
        <v>721</v>
      </c>
      <c r="H51" s="95">
        <v>45602823</v>
      </c>
      <c r="I51" s="95">
        <v>6766609.5999999996</v>
      </c>
      <c r="J51" s="136">
        <f t="shared" ref="J51" si="18">H51/I51</f>
        <v>6.7393902849072305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1937162.3681818182</v>
      </c>
      <c r="B52" s="27">
        <f>A52/A49-1</f>
        <v>4.9519890203321371E-2</v>
      </c>
      <c r="C52" s="27">
        <f>A52/A40-1</f>
        <v>0.38900233113654403</v>
      </c>
      <c r="D52" s="93">
        <f>H52/22</f>
        <v>1859563.9545454546</v>
      </c>
      <c r="E52" s="130">
        <f t="shared" ref="E52:E53" si="19">D52/D51-1</f>
        <v>-0.18445226316561381</v>
      </c>
      <c r="F52" s="131">
        <f t="shared" ref="F52:F53" si="20">D52/D40-1</f>
        <v>0.48479820166700449</v>
      </c>
      <c r="G52" s="132" t="s">
        <v>726</v>
      </c>
      <c r="H52" s="95">
        <v>40910407</v>
      </c>
      <c r="I52" s="95">
        <v>4581019.01</v>
      </c>
      <c r="J52" s="136">
        <f t="shared" ref="J52" si="21">H52/I52</f>
        <v>8.930416335469431</v>
      </c>
      <c r="K52" s="32">
        <f>H52+H51+H50</f>
        <v>116605306</v>
      </c>
      <c r="L52" s="27">
        <f>K52/K49-1</f>
        <v>3.7109661716003828E-2</v>
      </c>
      <c r="M52" s="27">
        <f>K52/K40-1</f>
        <v>0.35096633375937425</v>
      </c>
      <c r="N52" s="146">
        <f>AVERAGE(J50:J52)</f>
        <v>8.1061784672393937</v>
      </c>
      <c r="O52" s="58">
        <f>N52/N49-1</f>
        <v>-2.3312603068964322E-2</v>
      </c>
    </row>
    <row r="53" spans="1:15" s="37" customFormat="1" ht="17.399999999999999">
      <c r="A53" s="31"/>
      <c r="B53" s="27"/>
      <c r="C53" s="27"/>
      <c r="D53" s="93">
        <f>H53/21</f>
        <v>2021032.0952380951</v>
      </c>
      <c r="E53" s="130">
        <f t="shared" si="19"/>
        <v>8.6831184427915709E-2</v>
      </c>
      <c r="F53" s="131">
        <f t="shared" si="20"/>
        <v>0.58642615515835717</v>
      </c>
      <c r="G53" s="132" t="s">
        <v>729</v>
      </c>
      <c r="H53" s="95">
        <v>42441674</v>
      </c>
      <c r="I53" s="95">
        <v>4831715.24</v>
      </c>
      <c r="J53" s="136">
        <f t="shared" ref="J53" si="22">H53/I53</f>
        <v>8.7839766815397002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1831571.1176470588</v>
      </c>
      <c r="E54" s="130">
        <f t="shared" ref="E54" si="23">D54/D53-1</f>
        <v>-9.3744665429826401E-2</v>
      </c>
      <c r="F54" s="131">
        <f t="shared" ref="F54" si="24">D54/D42-1</f>
        <v>0.15151704681834244</v>
      </c>
      <c r="G54" s="132" t="s">
        <v>742</v>
      </c>
      <c r="H54" s="95">
        <v>31136709</v>
      </c>
      <c r="I54" s="95">
        <v>3598475.47</v>
      </c>
      <c r="J54" s="136">
        <f t="shared" ref="J54" si="25">H54/I54</f>
        <v>8.6527501047547783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1868406.8487394957</v>
      </c>
      <c r="B55" s="27">
        <f>A55/A52-1</f>
        <v>-3.549290476195599E-2</v>
      </c>
      <c r="C55" s="27">
        <f>A55/A43-1</f>
        <v>0.46734025990355055</v>
      </c>
      <c r="D55" s="93">
        <f>H55/21</f>
        <v>1752617.3333333333</v>
      </c>
      <c r="E55" s="130">
        <f t="shared" ref="E55" si="26">D55/D54-1</f>
        <v>-4.3107135482216008E-2</v>
      </c>
      <c r="F55" s="131">
        <f t="shared" ref="F55" si="27">D55/D43-1</f>
        <v>0.83431449069869434</v>
      </c>
      <c r="G55" s="132" t="s">
        <v>749</v>
      </c>
      <c r="H55" s="95">
        <v>36804964</v>
      </c>
      <c r="I55" s="95">
        <v>4529948.17</v>
      </c>
      <c r="J55" s="136">
        <f t="shared" ref="J55" si="28">H55/I55</f>
        <v>8.1248090748022843</v>
      </c>
      <c r="K55" s="32">
        <f>H55+H54+H53</f>
        <v>110383347</v>
      </c>
      <c r="L55" s="27">
        <f>K55/K52-1</f>
        <v>-5.3359141307000257E-2</v>
      </c>
      <c r="M55" s="27">
        <f>K55/K43-1</f>
        <v>0.49465956376004327</v>
      </c>
      <c r="N55" s="146">
        <f>AVERAGE(J53:J55)</f>
        <v>8.5205119536989216</v>
      </c>
      <c r="O55" s="58">
        <f>N55/N52-1</f>
        <v>5.1113294400565001E-2</v>
      </c>
    </row>
    <row r="56" spans="1:15" s="124" customFormat="1" ht="17.399999999999999">
      <c r="A56" s="94"/>
      <c r="B56" s="45"/>
      <c r="C56" s="45"/>
      <c r="D56" s="98">
        <f>H56/22</f>
        <v>1919963.7272727273</v>
      </c>
      <c r="E56" s="118">
        <f t="shared" ref="E56" si="29">D56/D55-1</f>
        <v>9.5483703576704437E-2</v>
      </c>
      <c r="F56" s="158">
        <f t="shared" ref="F56" si="30">D56/D44-1</f>
        <v>0.38719192402589875</v>
      </c>
      <c r="G56" s="122" t="s">
        <v>752</v>
      </c>
      <c r="H56" s="96">
        <v>42239202</v>
      </c>
      <c r="I56" s="96">
        <v>5417539.0199999996</v>
      </c>
      <c r="J56" s="123">
        <f t="shared" ref="J56" si="31">H56/I56</f>
        <v>7.7967508575508155</v>
      </c>
      <c r="K56" s="44"/>
      <c r="L56" s="45"/>
      <c r="M56" s="45"/>
      <c r="N56" s="145"/>
      <c r="O56" s="141"/>
    </row>
    <row r="57" spans="1:15" s="124" customFormat="1" ht="17.399999999999999">
      <c r="A57" s="94"/>
      <c r="B57" s="45"/>
      <c r="C57" s="45"/>
      <c r="D57" s="98">
        <f>H57/18</f>
        <v>1579720.8333333333</v>
      </c>
      <c r="E57" s="118">
        <f t="shared" ref="E57" si="32">D57/D56-1</f>
        <v>-0.1772131885130469</v>
      </c>
      <c r="F57" s="158">
        <f t="shared" ref="F57" si="33">D57/D45-1</f>
        <v>-0.154521333385641</v>
      </c>
      <c r="G57" s="122" t="s">
        <v>756</v>
      </c>
      <c r="H57" s="96">
        <v>28434975</v>
      </c>
      <c r="I57" s="96">
        <v>3576386.07</v>
      </c>
      <c r="J57" s="123">
        <f t="shared" ref="J57" si="34">H57/I57</f>
        <v>7.9507565580021407</v>
      </c>
      <c r="K57" s="44"/>
      <c r="L57" s="45"/>
      <c r="M57" s="45"/>
      <c r="N57" s="145"/>
      <c r="O57" s="141"/>
    </row>
    <row r="58" spans="1:15" ht="17.399999999999999">
      <c r="A58" s="31">
        <f>AVERAGE(D56:D58)</f>
        <v>1749842.2803030303</v>
      </c>
      <c r="B58" s="27">
        <f>A58/A55-1</f>
        <v>-6.3457575375756137E-2</v>
      </c>
      <c r="C58" s="27">
        <f>A58/A46-1</f>
        <v>0.11862968475714375</v>
      </c>
      <c r="K58" s="32">
        <f>H58+H57+H56</f>
        <v>70674177</v>
      </c>
      <c r="L58" s="27">
        <f>K58/K55-1</f>
        <v>-0.35973877472658988</v>
      </c>
      <c r="M58" s="27">
        <f>K58/K46-1</f>
        <v>-0.25750090668941217</v>
      </c>
      <c r="N58" s="146">
        <f>AVERAGE(J56:J58)</f>
        <v>7.8737537077764781</v>
      </c>
      <c r="O58" s="58">
        <f>N58/N55-1</f>
        <v>-7.5906031167724985E-2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7">
    <tabColor rgb="FFFF0000"/>
  </sheetPr>
  <dimension ref="A1:P58"/>
  <sheetViews>
    <sheetView zoomScaleNormal="100" zoomScaleSheetLayoutView="100" workbookViewId="0">
      <selection activeCell="A59" sqref="A59:XFD335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이수페타시스</v>
      </c>
      <c r="G1" s="19"/>
      <c r="H1" s="19"/>
      <c r="I1" s="19"/>
      <c r="J1" s="20"/>
      <c r="P1" s="18" t="s">
        <v>295</v>
      </c>
    </row>
    <row r="2" spans="1:16" ht="15" customHeight="1">
      <c r="G2" s="21"/>
      <c r="H2" s="21"/>
      <c r="I2" s="21"/>
      <c r="J2" s="22"/>
      <c r="P2" s="109" t="s">
        <v>338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1838023.85</v>
      </c>
      <c r="E5" s="27"/>
      <c r="F5" s="26"/>
      <c r="G5" s="28" t="s">
        <v>7</v>
      </c>
      <c r="H5" s="29">
        <v>36760477</v>
      </c>
      <c r="I5" s="29">
        <v>92484</v>
      </c>
      <c r="J5" s="30">
        <f>H5/I5</f>
        <v>397.47931534103196</v>
      </c>
    </row>
    <row r="6" spans="1:16" ht="15" hidden="1" customHeight="1">
      <c r="D6" s="26">
        <f>H6/18</f>
        <v>1351501.9444444445</v>
      </c>
      <c r="E6" s="27">
        <f t="shared" ref="E6:E16" si="0">D6/D5-1</f>
        <v>-0.26469836371032707</v>
      </c>
      <c r="F6" s="26"/>
      <c r="G6" s="28" t="s">
        <v>3</v>
      </c>
      <c r="H6" s="29">
        <v>24327035</v>
      </c>
      <c r="I6" s="29">
        <v>75338.3</v>
      </c>
      <c r="J6" s="30">
        <f t="shared" ref="J6:J16" si="1">H6/I6</f>
        <v>322.90395456228771</v>
      </c>
    </row>
    <row r="7" spans="1:16" ht="15" hidden="1" customHeight="1">
      <c r="A7" s="31">
        <f>AVERAGE(D5:D7)</f>
        <v>1533455.6284511785</v>
      </c>
      <c r="B7" s="31"/>
      <c r="C7" s="31"/>
      <c r="D7" s="26">
        <f>H7/22</f>
        <v>1410841.0909090908</v>
      </c>
      <c r="E7" s="27">
        <f t="shared" si="0"/>
        <v>4.3906075539564604E-2</v>
      </c>
      <c r="F7" s="26"/>
      <c r="G7" s="28" t="s">
        <v>6</v>
      </c>
      <c r="H7" s="29">
        <v>31038504</v>
      </c>
      <c r="I7" s="29">
        <v>91616.6</v>
      </c>
      <c r="J7" s="30">
        <f t="shared" si="1"/>
        <v>338.78690106378099</v>
      </c>
      <c r="K7" s="32">
        <f>H7+H6+H5</f>
        <v>92126016</v>
      </c>
      <c r="L7" s="32"/>
      <c r="M7" s="32"/>
      <c r="N7" s="32">
        <f>AVERAGE(J5:J7)</f>
        <v>353.05672365570018</v>
      </c>
      <c r="O7" s="32"/>
    </row>
    <row r="8" spans="1:16" ht="15" hidden="1" customHeight="1">
      <c r="D8" s="26">
        <f>H8/21</f>
        <v>1515132.857142857</v>
      </c>
      <c r="E8" s="27">
        <f t="shared" si="0"/>
        <v>7.3921696005157189E-2</v>
      </c>
      <c r="F8" s="26"/>
      <c r="G8" s="28" t="s">
        <v>2</v>
      </c>
      <c r="H8" s="29">
        <v>31817790</v>
      </c>
      <c r="I8" s="29">
        <v>97166.2</v>
      </c>
      <c r="J8" s="30">
        <f t="shared" si="1"/>
        <v>327.45738744542854</v>
      </c>
    </row>
    <row r="9" spans="1:16" ht="15" hidden="1" customHeight="1">
      <c r="D9" s="26">
        <f>H9/21</f>
        <v>1559821.6666666667</v>
      </c>
      <c r="E9" s="27">
        <f t="shared" si="0"/>
        <v>2.9494977495294394E-2</v>
      </c>
      <c r="F9" s="26"/>
      <c r="G9" s="28" t="s">
        <v>5</v>
      </c>
      <c r="H9" s="29">
        <v>32756255</v>
      </c>
      <c r="I9" s="29">
        <v>96117.1</v>
      </c>
      <c r="J9" s="30">
        <f t="shared" si="1"/>
        <v>340.79529032815179</v>
      </c>
    </row>
    <row r="10" spans="1:16" ht="15" hidden="1" customHeight="1">
      <c r="A10" s="31">
        <f>AVERAGE(D8:D10)</f>
        <v>1602118.6984126985</v>
      </c>
      <c r="B10" s="27">
        <f>A10/A7-1</f>
        <v>4.4776691733083185E-2</v>
      </c>
      <c r="C10" s="27"/>
      <c r="D10" s="26">
        <f>H10/21</f>
        <v>1731401.5714285714</v>
      </c>
      <c r="E10" s="27">
        <f t="shared" si="0"/>
        <v>0.10999969318836955</v>
      </c>
      <c r="F10" s="26"/>
      <c r="G10" s="28" t="s">
        <v>0</v>
      </c>
      <c r="H10" s="29">
        <v>36359433</v>
      </c>
      <c r="I10" s="29">
        <v>100455.54</v>
      </c>
      <c r="J10" s="30">
        <f t="shared" si="1"/>
        <v>361.94552336287279</v>
      </c>
      <c r="K10" s="32">
        <f>H10+H9+H8</f>
        <v>100933478</v>
      </c>
      <c r="L10" s="27">
        <f>K10/K7-1</f>
        <v>9.5602332353110775E-2</v>
      </c>
      <c r="M10" s="32"/>
      <c r="N10" s="32">
        <f>AVERAGE(J8:J10)</f>
        <v>343.39940037881769</v>
      </c>
      <c r="O10" s="58">
        <f>N10/N7-1</f>
        <v>-2.7353460874180335E-2</v>
      </c>
    </row>
    <row r="11" spans="1:16" ht="15" hidden="1" customHeight="1">
      <c r="D11" s="26">
        <f>H11/21</f>
        <v>1633200.9523809524</v>
      </c>
      <c r="E11" s="27">
        <f t="shared" si="0"/>
        <v>-5.6717413607632383E-2</v>
      </c>
      <c r="F11" s="26"/>
      <c r="G11" s="28" t="s">
        <v>10</v>
      </c>
      <c r="H11" s="29">
        <v>34297220</v>
      </c>
      <c r="I11" s="29">
        <v>90631.360000000001</v>
      </c>
      <c r="J11" s="30">
        <f t="shared" si="1"/>
        <v>378.42552511625115</v>
      </c>
    </row>
    <row r="12" spans="1:16" ht="15" hidden="1" customHeight="1">
      <c r="D12" s="26">
        <f>H12/22</f>
        <v>1439962</v>
      </c>
      <c r="E12" s="27">
        <f t="shared" si="0"/>
        <v>-0.11831915239777457</v>
      </c>
      <c r="F12" s="26"/>
      <c r="G12" s="28" t="s">
        <v>4</v>
      </c>
      <c r="H12" s="29">
        <v>31679164</v>
      </c>
      <c r="I12" s="29">
        <v>92992.320000000007</v>
      </c>
      <c r="J12" s="30">
        <f t="shared" si="1"/>
        <v>340.66430432104499</v>
      </c>
    </row>
    <row r="13" spans="1:16" ht="15" hidden="1" customHeight="1">
      <c r="A13" s="31">
        <f>AVERAGE(D11:D13)</f>
        <v>1549849.5007936507</v>
      </c>
      <c r="B13" s="27">
        <f>A13/A10-1</f>
        <v>-3.262504686502532E-2</v>
      </c>
      <c r="C13" s="27"/>
      <c r="D13" s="26">
        <f>H13/20</f>
        <v>1576385.55</v>
      </c>
      <c r="E13" s="27">
        <f t="shared" si="0"/>
        <v>9.4741076500630017E-2</v>
      </c>
      <c r="F13" s="26"/>
      <c r="G13" s="28" t="s">
        <v>8</v>
      </c>
      <c r="H13" s="29">
        <v>31527711</v>
      </c>
      <c r="I13" s="29">
        <v>87192.78</v>
      </c>
      <c r="J13" s="30">
        <f t="shared" si="1"/>
        <v>361.58625748599826</v>
      </c>
      <c r="K13" s="32">
        <f>H13+H12+H11</f>
        <v>97504095</v>
      </c>
      <c r="L13" s="27">
        <f>K13/K10-1</f>
        <v>-3.3976665304251141E-2</v>
      </c>
      <c r="M13" s="32"/>
      <c r="N13" s="32">
        <f>AVERAGE(J11:J13)</f>
        <v>360.22536230776478</v>
      </c>
      <c r="O13" s="58">
        <f>N13/N10-1</f>
        <v>4.8998227458713295E-2</v>
      </c>
    </row>
    <row r="14" spans="1:16" ht="15" hidden="1" customHeight="1">
      <c r="D14" s="26">
        <f>H14/20</f>
        <v>1562624.95</v>
      </c>
      <c r="E14" s="27">
        <f t="shared" si="0"/>
        <v>-8.7292096784318263E-3</v>
      </c>
      <c r="F14" s="26"/>
      <c r="G14" s="28" t="s">
        <v>11</v>
      </c>
      <c r="H14" s="29">
        <v>31252499</v>
      </c>
      <c r="I14" s="29">
        <v>79320.5</v>
      </c>
      <c r="J14" s="30">
        <f t="shared" si="1"/>
        <v>394.00279877207026</v>
      </c>
    </row>
    <row r="15" spans="1:16" ht="15" hidden="1" customHeight="1">
      <c r="A15" s="31"/>
      <c r="B15" s="31"/>
      <c r="C15" s="31"/>
      <c r="D15" s="26">
        <f>H15/22</f>
        <v>1483958.7727272727</v>
      </c>
      <c r="E15" s="27">
        <f t="shared" si="0"/>
        <v>-5.0342327679285592E-2</v>
      </c>
      <c r="F15" s="26"/>
      <c r="G15" s="28" t="s">
        <v>9</v>
      </c>
      <c r="H15" s="29">
        <v>32647093</v>
      </c>
      <c r="I15" s="29">
        <v>88717.8</v>
      </c>
      <c r="J15" s="30">
        <f t="shared" si="1"/>
        <v>367.98808130950044</v>
      </c>
    </row>
    <row r="16" spans="1:16" ht="15" hidden="1" customHeight="1">
      <c r="A16" s="31">
        <f>AVERAGE(D14:D16)</f>
        <v>1459186.7863636364</v>
      </c>
      <c r="B16" s="27">
        <f>A16/A13-1</f>
        <v>-5.8497753739048641E-2</v>
      </c>
      <c r="C16" s="27"/>
      <c r="D16" s="26">
        <f>H16/22</f>
        <v>1330976.6363636365</v>
      </c>
      <c r="E16" s="27">
        <f t="shared" si="0"/>
        <v>-0.10309055694484026</v>
      </c>
      <c r="F16" s="26"/>
      <c r="G16" s="28" t="s">
        <v>13</v>
      </c>
      <c r="H16" s="29">
        <v>29281486</v>
      </c>
      <c r="I16" s="29">
        <v>83153.440000000002</v>
      </c>
      <c r="J16" s="30">
        <f t="shared" si="1"/>
        <v>352.13799934193941</v>
      </c>
      <c r="K16" s="32">
        <f>H16+H15+H14</f>
        <v>93181078</v>
      </c>
      <c r="L16" s="27">
        <f>K16/K13-1</f>
        <v>-4.4336773752938319E-2</v>
      </c>
      <c r="M16" s="32"/>
      <c r="N16" s="32">
        <f>AVERAGE(J14:J16)</f>
        <v>371.37629314117004</v>
      </c>
      <c r="O16" s="58">
        <f>N16/N13-1</f>
        <v>3.095542957321884E-2</v>
      </c>
    </row>
    <row r="17" spans="1:15" ht="15" hidden="1" customHeight="1">
      <c r="D17" s="26">
        <f>H17/20</f>
        <v>1824439.5</v>
      </c>
      <c r="E17" s="27">
        <f t="shared" ref="E17:E22" si="2">D17/D16-1</f>
        <v>0.37075246112850957</v>
      </c>
      <c r="F17" s="33">
        <f t="shared" ref="F17:F22" si="3">D17/D5-1</f>
        <v>-7.3907365239032075E-3</v>
      </c>
      <c r="G17" s="39" t="s">
        <v>162</v>
      </c>
      <c r="H17" s="29">
        <v>36488790</v>
      </c>
      <c r="I17" s="29">
        <v>113554.54</v>
      </c>
      <c r="J17" s="30">
        <f t="shared" ref="J17:J49" si="4">H17/I17</f>
        <v>321.33272698740183</v>
      </c>
    </row>
    <row r="18" spans="1:15" hidden="1">
      <c r="D18" s="26">
        <f>H18/20</f>
        <v>1587225.15</v>
      </c>
      <c r="E18" s="27">
        <f t="shared" si="2"/>
        <v>-0.13002039804553678</v>
      </c>
      <c r="F18" s="33">
        <f t="shared" si="3"/>
        <v>0.17441573541535149</v>
      </c>
      <c r="G18" s="39" t="s">
        <v>163</v>
      </c>
      <c r="H18" s="29">
        <v>31744503</v>
      </c>
      <c r="I18" s="29">
        <v>102219.7</v>
      </c>
      <c r="J18" s="30">
        <f t="shared" si="4"/>
        <v>310.55171361293372</v>
      </c>
    </row>
    <row r="19" spans="1:15" ht="17.399999999999999" hidden="1">
      <c r="A19" s="31">
        <f>AVERAGE(D17:D19)</f>
        <v>1776817.9439393941</v>
      </c>
      <c r="B19" s="27">
        <f>A19/A16-1</f>
        <v>0.21767683242753977</v>
      </c>
      <c r="C19" s="27">
        <f>A19/A7-1</f>
        <v>0.15870189588336281</v>
      </c>
      <c r="D19" s="26">
        <f>H19/22</f>
        <v>1918789.1818181819</v>
      </c>
      <c r="E19" s="27">
        <f t="shared" si="2"/>
        <v>0.20889539950786573</v>
      </c>
      <c r="F19" s="33">
        <f t="shared" si="3"/>
        <v>0.36003210721753875</v>
      </c>
      <c r="G19" s="39" t="s">
        <v>158</v>
      </c>
      <c r="H19" s="29">
        <v>42213362</v>
      </c>
      <c r="I19" s="29">
        <v>135759.6</v>
      </c>
      <c r="J19" s="30">
        <f t="shared" si="4"/>
        <v>310.94200336477127</v>
      </c>
      <c r="K19" s="32">
        <f>H19+H18+H17</f>
        <v>110446655</v>
      </c>
      <c r="L19" s="27">
        <f>K19/K16-1</f>
        <v>0.18529059086438138</v>
      </c>
      <c r="M19" s="27">
        <f>K19/K7-1</f>
        <v>0.19886498728003166</v>
      </c>
      <c r="N19" s="32">
        <f>AVERAGE(J17:J19)</f>
        <v>314.27548132170227</v>
      </c>
      <c r="O19" s="58">
        <f>N19/N16-1</f>
        <v>-0.15375459574034311</v>
      </c>
    </row>
    <row r="20" spans="1:15" hidden="1">
      <c r="D20" s="26">
        <f>H20/20</f>
        <v>1798298.9</v>
      </c>
      <c r="E20" s="27">
        <f t="shared" si="2"/>
        <v>-6.2794955777272676E-2</v>
      </c>
      <c r="F20" s="33">
        <f t="shared" si="3"/>
        <v>0.18689188972584203</v>
      </c>
      <c r="G20" s="39" t="s">
        <v>154</v>
      </c>
      <c r="H20" s="29">
        <v>35965978</v>
      </c>
      <c r="I20" s="29">
        <v>105631.5</v>
      </c>
      <c r="J20" s="30">
        <f t="shared" si="4"/>
        <v>340.48534764724536</v>
      </c>
    </row>
    <row r="21" spans="1:15" hidden="1">
      <c r="D21" s="26">
        <f>H21/21</f>
        <v>1633812.7142857143</v>
      </c>
      <c r="E21" s="27">
        <f t="shared" si="2"/>
        <v>-9.1467656302456457E-2</v>
      </c>
      <c r="F21" s="33">
        <f t="shared" si="3"/>
        <v>4.7435581387432757E-2</v>
      </c>
      <c r="G21" s="39" t="s">
        <v>155</v>
      </c>
      <c r="H21" s="29">
        <v>34310067</v>
      </c>
      <c r="I21" s="29">
        <v>105443.7</v>
      </c>
      <c r="J21" s="30">
        <f t="shared" si="4"/>
        <v>325.38754804696725</v>
      </c>
    </row>
    <row r="22" spans="1:15" ht="17.399999999999999" hidden="1">
      <c r="A22" s="31">
        <f>AVERAGE(D20:D22)</f>
        <v>1618268.3317460318</v>
      </c>
      <c r="B22" s="27">
        <f>A22/A19-1</f>
        <v>-8.9232333978933709E-2</v>
      </c>
      <c r="C22" s="27">
        <f>A22/A10-1</f>
        <v>1.0080172804507903E-2</v>
      </c>
      <c r="D22" s="26">
        <f>H22/21</f>
        <v>1422693.3809523811</v>
      </c>
      <c r="E22" s="27">
        <f t="shared" si="2"/>
        <v>-0.1292188091617541</v>
      </c>
      <c r="F22" s="33">
        <f t="shared" si="3"/>
        <v>-0.178299590095368</v>
      </c>
      <c r="G22" s="39" t="s">
        <v>156</v>
      </c>
      <c r="H22" s="29">
        <v>29876561</v>
      </c>
      <c r="I22" s="29">
        <v>87791.44</v>
      </c>
      <c r="J22" s="30">
        <f t="shared" si="4"/>
        <v>340.31291661237134</v>
      </c>
      <c r="K22" s="32">
        <f>H22+H21+H20</f>
        <v>100152606</v>
      </c>
      <c r="L22" s="27">
        <f>K22/K19-1</f>
        <v>-9.3203809567614315E-2</v>
      </c>
      <c r="M22" s="27">
        <f>K22/K10-1</f>
        <v>-7.7365014608928862E-3</v>
      </c>
      <c r="N22" s="32">
        <f>AVERAGE(J20:J22)</f>
        <v>335.39527076886134</v>
      </c>
      <c r="O22" s="58">
        <f>N22/N19-1</f>
        <v>6.720151810233066E-2</v>
      </c>
    </row>
    <row r="23" spans="1:15" hidden="1">
      <c r="A23" s="31"/>
      <c r="B23" s="27"/>
      <c r="C23" s="27"/>
      <c r="D23" s="26">
        <f>H23/21</f>
        <v>1964918.6666666667</v>
      </c>
      <c r="E23" s="27">
        <f t="shared" ref="E23:E28" si="5">D23/D22-1</f>
        <v>0.3811258933047883</v>
      </c>
      <c r="F23" s="33">
        <f t="shared" ref="F23:F28" si="6">D23/D11-1</f>
        <v>0.20310894002487667</v>
      </c>
      <c r="G23" s="39" t="s">
        <v>168</v>
      </c>
      <c r="H23" s="29">
        <v>41263292</v>
      </c>
      <c r="I23" s="29">
        <v>115574.75</v>
      </c>
      <c r="J23" s="30">
        <f t="shared" si="4"/>
        <v>357.02687654526613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1542584.6363636365</v>
      </c>
      <c r="E24" s="27">
        <f t="shared" si="5"/>
        <v>-0.21493715616203468</v>
      </c>
      <c r="F24" s="33">
        <f t="shared" si="6"/>
        <v>7.1267600369757211E-2</v>
      </c>
      <c r="G24" s="39" t="s">
        <v>176</v>
      </c>
      <c r="H24" s="29">
        <v>33936862</v>
      </c>
      <c r="I24" s="29">
        <v>99567.9</v>
      </c>
      <c r="J24" s="30">
        <f t="shared" si="4"/>
        <v>340.84139567069309</v>
      </c>
      <c r="K24" s="32"/>
      <c r="L24" s="27"/>
      <c r="M24" s="27"/>
      <c r="N24" s="27"/>
    </row>
    <row r="25" spans="1:15" ht="17.399999999999999" hidden="1">
      <c r="A25" s="31">
        <f>AVERAGE(D23:D25)</f>
        <v>1769180.6273258906</v>
      </c>
      <c r="B25" s="27">
        <f>A25/A22-1</f>
        <v>9.32554216253072E-2</v>
      </c>
      <c r="C25" s="27">
        <f>A25/A13-1</f>
        <v>0.1415176934405078</v>
      </c>
      <c r="D25" s="26">
        <f>H25/19</f>
        <v>1800038.5789473683</v>
      </c>
      <c r="E25" s="27">
        <f t="shared" si="5"/>
        <v>0.16689777436824005</v>
      </c>
      <c r="F25" s="33">
        <f t="shared" si="6"/>
        <v>0.14187711181910312</v>
      </c>
      <c r="G25" s="39" t="s">
        <v>190</v>
      </c>
      <c r="H25" s="29">
        <v>34200733</v>
      </c>
      <c r="I25" s="29">
        <v>101903.4</v>
      </c>
      <c r="J25" s="30">
        <f t="shared" si="4"/>
        <v>335.61915500366035</v>
      </c>
      <c r="K25" s="32">
        <f>H25+H24+H23</f>
        <v>109400887</v>
      </c>
      <c r="L25" s="27">
        <f>K25/K22-1</f>
        <v>9.2341890734226162E-2</v>
      </c>
      <c r="M25" s="27">
        <f>K25/K13-1</f>
        <v>0.12201325493047244</v>
      </c>
      <c r="N25" s="32">
        <f>AVERAGE(J23:J25)</f>
        <v>344.49580907320654</v>
      </c>
      <c r="O25" s="58">
        <f>N25/N22-1</f>
        <v>2.7133770501543086E-2</v>
      </c>
    </row>
    <row r="26" spans="1:15" ht="17.399999999999999" hidden="1">
      <c r="D26" s="26">
        <f>H26/19</f>
        <v>2153471.8947368423</v>
      </c>
      <c r="E26" s="27">
        <f t="shared" si="5"/>
        <v>0.19634763383580123</v>
      </c>
      <c r="F26" s="33">
        <f t="shared" si="6"/>
        <v>0.37811180778653397</v>
      </c>
      <c r="G26" s="39" t="s">
        <v>202</v>
      </c>
      <c r="H26" s="29">
        <v>40915966</v>
      </c>
      <c r="I26" s="29">
        <v>116690.6</v>
      </c>
      <c r="J26" s="30">
        <f t="shared" si="4"/>
        <v>350.63634945745412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2047850.3181818181</v>
      </c>
      <c r="E27" s="27">
        <f t="shared" si="5"/>
        <v>-4.9047111695846524E-2</v>
      </c>
      <c r="F27" s="33">
        <f t="shared" si="6"/>
        <v>0.37999138238739971</v>
      </c>
      <c r="G27" s="39" t="s">
        <v>203</v>
      </c>
      <c r="H27" s="29">
        <v>45052707</v>
      </c>
      <c r="I27" s="29">
        <v>132694.29999999999</v>
      </c>
      <c r="J27" s="30">
        <f t="shared" si="4"/>
        <v>339.52254919766716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1891170.0183413078</v>
      </c>
      <c r="B28" s="27">
        <f>A28/A25-1</f>
        <v>6.8952479544049483E-2</v>
      </c>
      <c r="C28" s="27">
        <f>A28/A16-1</f>
        <v>0.29604382113012018</v>
      </c>
      <c r="D28" s="26">
        <f>H28/19</f>
        <v>1472187.8421052631</v>
      </c>
      <c r="E28" s="27">
        <f t="shared" si="5"/>
        <v>-0.28110573852275311</v>
      </c>
      <c r="F28" s="33">
        <f t="shared" si="6"/>
        <v>0.10609593127602146</v>
      </c>
      <c r="G28" s="39" t="s">
        <v>208</v>
      </c>
      <c r="H28" s="29">
        <v>27971569</v>
      </c>
      <c r="I28" s="29">
        <v>78531.7</v>
      </c>
      <c r="J28" s="30">
        <f t="shared" si="4"/>
        <v>356.18188578624938</v>
      </c>
      <c r="K28" s="32">
        <f>H28+H27+H26</f>
        <v>113940242</v>
      </c>
      <c r="L28" s="27">
        <f>K28/K25-1</f>
        <v>4.1492853709677924E-2</v>
      </c>
      <c r="M28" s="27">
        <f>K28/K16-1</f>
        <v>0.22278304185319686</v>
      </c>
      <c r="N28" s="32">
        <f>AVERAGE(J26:J28)</f>
        <v>348.78026148045683</v>
      </c>
      <c r="O28" s="58">
        <f>N28/N25-1</f>
        <v>1.24368781692199E-2</v>
      </c>
    </row>
    <row r="29" spans="1:15" hidden="1">
      <c r="D29" s="26">
        <f>H29/22</f>
        <v>2346863.6818181816</v>
      </c>
      <c r="E29" s="27">
        <f t="shared" ref="E29:E41" si="7">D29/D28-1</f>
        <v>0.5941333128129298</v>
      </c>
      <c r="F29" s="33">
        <f t="shared" ref="F29:F41" si="8">D29/D17-1</f>
        <v>0.28634776972225251</v>
      </c>
      <c r="G29" s="39" t="s">
        <v>215</v>
      </c>
      <c r="H29" s="29">
        <v>51631001</v>
      </c>
      <c r="I29" s="29">
        <v>129368.4</v>
      </c>
      <c r="J29" s="30">
        <f t="shared" si="4"/>
        <v>399.10056087885454</v>
      </c>
    </row>
    <row r="30" spans="1:15" hidden="1">
      <c r="D30" s="26">
        <f>H30/19</f>
        <v>1952628.7894736843</v>
      </c>
      <c r="E30" s="27">
        <f t="shared" si="7"/>
        <v>-0.16798372031522191</v>
      </c>
      <c r="F30" s="33">
        <f t="shared" si="8"/>
        <v>0.23021537900510491</v>
      </c>
      <c r="G30" s="39" t="s">
        <v>210</v>
      </c>
      <c r="H30" s="29">
        <v>37099947</v>
      </c>
      <c r="I30" s="29">
        <v>93195.6</v>
      </c>
      <c r="J30" s="30">
        <f t="shared" si="4"/>
        <v>398.08689466026289</v>
      </c>
    </row>
    <row r="31" spans="1:15" ht="17.399999999999999" hidden="1">
      <c r="A31" s="31">
        <f>AVERAGE(D29:D31)</f>
        <v>2033559.6737639552</v>
      </c>
      <c r="B31" s="27">
        <f>A31/A28-1</f>
        <v>7.5291832062531094E-2</v>
      </c>
      <c r="C31" s="27">
        <f>A31/A19-1</f>
        <v>0.14449523694888944</v>
      </c>
      <c r="D31" s="26">
        <f>H31/20</f>
        <v>1801186.55</v>
      </c>
      <c r="E31" s="27">
        <f t="shared" si="7"/>
        <v>-7.7558131012963494E-2</v>
      </c>
      <c r="F31" s="33">
        <f t="shared" si="8"/>
        <v>-6.1290022339372086E-2</v>
      </c>
      <c r="G31" s="39" t="s">
        <v>211</v>
      </c>
      <c r="H31" s="29">
        <v>36023731</v>
      </c>
      <c r="I31" s="29">
        <v>85987.8</v>
      </c>
      <c r="J31" s="30">
        <f t="shared" si="4"/>
        <v>418.94002404992335</v>
      </c>
      <c r="K31" s="32">
        <f>H31+H30+H29</f>
        <v>124754679</v>
      </c>
      <c r="L31" s="27">
        <f>K31/K28-1</f>
        <v>9.4913235308031085E-2</v>
      </c>
      <c r="M31" s="27">
        <f>K31/K19-1</f>
        <v>0.12954692018513381</v>
      </c>
      <c r="N31" s="32">
        <f>AVERAGE(J29:J31)</f>
        <v>405.3758265296803</v>
      </c>
      <c r="O31" s="58">
        <f>N31/N28-1</f>
        <v>0.16226710998206717</v>
      </c>
    </row>
    <row r="32" spans="1:15" ht="17.399999999999999" hidden="1">
      <c r="D32" s="26">
        <f>H32/21</f>
        <v>2091368.4761904762</v>
      </c>
      <c r="E32" s="27">
        <f t="shared" si="7"/>
        <v>0.16110598104925677</v>
      </c>
      <c r="F32" s="33">
        <f t="shared" si="8"/>
        <v>0.16297044734358468</v>
      </c>
      <c r="G32" s="39" t="s">
        <v>222</v>
      </c>
      <c r="H32" s="29">
        <v>43918738</v>
      </c>
      <c r="I32" s="29">
        <v>103068</v>
      </c>
      <c r="J32" s="30">
        <f t="shared" si="4"/>
        <v>426.11419645282729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1945322.5714285714</v>
      </c>
      <c r="E33" s="27">
        <f t="shared" si="7"/>
        <v>-6.983269874466802E-2</v>
      </c>
      <c r="F33" s="33">
        <f t="shared" si="8"/>
        <v>0.19066436098769479</v>
      </c>
      <c r="G33" s="39" t="s">
        <v>223</v>
      </c>
      <c r="H33" s="29">
        <v>40851774</v>
      </c>
      <c r="I33" s="29">
        <v>102194.3</v>
      </c>
      <c r="J33" s="30">
        <f t="shared" si="4"/>
        <v>399.7461110844734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2128039.4895572267</v>
      </c>
      <c r="B34" s="27">
        <f>A34/A31-1</f>
        <v>4.6460311449034952E-2</v>
      </c>
      <c r="C34" s="27">
        <f>A34/A22-1</f>
        <v>0.31501027846301421</v>
      </c>
      <c r="D34" s="26">
        <f>H34/19</f>
        <v>2347427.4210526315</v>
      </c>
      <c r="E34" s="27">
        <f t="shared" si="7"/>
        <v>0.20670343084991272</v>
      </c>
      <c r="F34" s="33">
        <f t="shared" si="8"/>
        <v>0.64998829156090809</v>
      </c>
      <c r="G34" s="39" t="s">
        <v>220</v>
      </c>
      <c r="H34" s="29">
        <v>44601121</v>
      </c>
      <c r="I34" s="29">
        <v>100743.9</v>
      </c>
      <c r="J34" s="30">
        <f t="shared" si="4"/>
        <v>442.71783204739944</v>
      </c>
      <c r="K34" s="32">
        <f>H34+H33+H32</f>
        <v>129371633</v>
      </c>
      <c r="L34" s="27">
        <f>K34/K31-1</f>
        <v>3.7008263233156979E-2</v>
      </c>
      <c r="M34" s="27">
        <f>K34/K22-1</f>
        <v>0.29174504954968428</v>
      </c>
      <c r="N34" s="32">
        <f>AVERAGE(J32:J34)</f>
        <v>422.85937986156677</v>
      </c>
      <c r="O34" s="58">
        <f>N34/N31-1</f>
        <v>4.3129244981277681E-2</v>
      </c>
      <c r="P34" s="58"/>
    </row>
    <row r="35" spans="1:16" ht="17.399999999999999" hidden="1">
      <c r="D35" s="26">
        <f>H35/23</f>
        <v>2225310.3478260869</v>
      </c>
      <c r="E35" s="27">
        <f t="shared" si="7"/>
        <v>-5.2021660874944087E-2</v>
      </c>
      <c r="F35" s="33">
        <f t="shared" si="8"/>
        <v>0.13252033561325693</v>
      </c>
      <c r="G35" s="39" t="s">
        <v>226</v>
      </c>
      <c r="H35" s="68">
        <v>51182138</v>
      </c>
      <c r="I35" s="68">
        <v>122954</v>
      </c>
      <c r="J35" s="30">
        <f t="shared" si="4"/>
        <v>416.27062153325636</v>
      </c>
      <c r="P35" s="16"/>
    </row>
    <row r="36" spans="1:16" ht="17.399999999999999" hidden="1">
      <c r="D36" s="26">
        <f>H36/21</f>
        <v>1998470.4285714286</v>
      </c>
      <c r="E36" s="27">
        <f t="shared" si="7"/>
        <v>-0.10193630721047919</v>
      </c>
      <c r="F36" s="33">
        <f t="shared" si="8"/>
        <v>0.29553373050729981</v>
      </c>
      <c r="G36" s="39" t="s">
        <v>228</v>
      </c>
      <c r="H36" s="68">
        <v>41967879</v>
      </c>
      <c r="I36" s="68">
        <v>105295.9</v>
      </c>
      <c r="J36" s="30">
        <f t="shared" si="4"/>
        <v>398.57087502932217</v>
      </c>
      <c r="P36" s="16"/>
    </row>
    <row r="37" spans="1:16" ht="17.399999999999999" hidden="1">
      <c r="A37" s="31">
        <f>AVERAGE(D35:D37)</f>
        <v>2052997.5180584311</v>
      </c>
      <c r="B37" s="27">
        <f>A37/A34-1</f>
        <v>-3.5263429963139137E-2</v>
      </c>
      <c r="C37" s="27">
        <f>A37/A25-1</f>
        <v>0.1604227891425245</v>
      </c>
      <c r="D37" s="26">
        <f>H37/18</f>
        <v>1935211.7777777778</v>
      </c>
      <c r="E37" s="27">
        <f t="shared" si="7"/>
        <v>-3.1653533567104208E-2</v>
      </c>
      <c r="F37" s="33">
        <f t="shared" si="8"/>
        <v>7.5094612088512314E-2</v>
      </c>
      <c r="G37" s="39" t="s">
        <v>225</v>
      </c>
      <c r="H37" s="68">
        <v>34833812</v>
      </c>
      <c r="I37" s="68">
        <v>80891.39</v>
      </c>
      <c r="J37" s="30">
        <f t="shared" si="4"/>
        <v>430.62447066368867</v>
      </c>
      <c r="K37" s="32">
        <f>H37+H36+H35</f>
        <v>127983829</v>
      </c>
      <c r="L37" s="27">
        <f>K37/K34-1</f>
        <v>-1.0727266618022813E-2</v>
      </c>
      <c r="M37" s="27">
        <f>K37/K25-1</f>
        <v>0.16986098110886427</v>
      </c>
      <c r="N37" s="32">
        <f>AVERAGE(J35:J37)</f>
        <v>415.15532240875569</v>
      </c>
      <c r="O37" s="16">
        <f>N37/N34-1</f>
        <v>-1.8218958404879637E-2</v>
      </c>
      <c r="P37" s="16"/>
    </row>
    <row r="38" spans="1:16" ht="17.399999999999999" hidden="1">
      <c r="A38" s="31"/>
      <c r="B38" s="27"/>
      <c r="C38" s="27"/>
      <c r="D38" s="26">
        <f>H38/20</f>
        <v>2755973.8</v>
      </c>
      <c r="E38" s="27">
        <f t="shared" si="7"/>
        <v>0.42412000156629426</v>
      </c>
      <c r="F38" s="33">
        <f t="shared" si="8"/>
        <v>0.27978164318544962</v>
      </c>
      <c r="G38" s="39" t="s">
        <v>231</v>
      </c>
      <c r="H38" s="68">
        <v>55119476</v>
      </c>
      <c r="I38" s="68">
        <v>134888.1</v>
      </c>
      <c r="J38" s="30">
        <f t="shared" si="4"/>
        <v>408.63112461366126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2142920.1904761903</v>
      </c>
      <c r="E39" s="27">
        <f t="shared" si="7"/>
        <v>-0.22244536922804181</v>
      </c>
      <c r="F39" s="33">
        <f t="shared" si="8"/>
        <v>4.6424229080756163E-2</v>
      </c>
      <c r="G39" s="39" t="s">
        <v>234</v>
      </c>
      <c r="H39" s="68">
        <v>45001324</v>
      </c>
      <c r="I39" s="68">
        <v>115551</v>
      </c>
      <c r="J39" s="30">
        <f t="shared" si="4"/>
        <v>389.44988792827411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2255390.0444444441</v>
      </c>
      <c r="B40" s="27">
        <f>A40/A37-1</f>
        <v>9.8583911868252327E-2</v>
      </c>
      <c r="C40" s="27">
        <f>A40/A28-1</f>
        <v>0.19258978440372254</v>
      </c>
      <c r="D40" s="26">
        <f>H40/21</f>
        <v>1867276.142857143</v>
      </c>
      <c r="E40" s="27">
        <f t="shared" si="7"/>
        <v>-0.12863010430537547</v>
      </c>
      <c r="F40" s="33">
        <f t="shared" si="8"/>
        <v>0.26836813173711205</v>
      </c>
      <c r="G40" s="39" t="s">
        <v>236</v>
      </c>
      <c r="H40" s="68">
        <v>39212799</v>
      </c>
      <c r="I40" s="68">
        <v>91736.26</v>
      </c>
      <c r="J40" s="30">
        <f t="shared" si="4"/>
        <v>427.45146793645176</v>
      </c>
      <c r="K40" s="32">
        <f>H40+H39+H38</f>
        <v>139333599</v>
      </c>
      <c r="L40" s="27">
        <f>K40/K37-1</f>
        <v>8.868128175786949E-2</v>
      </c>
      <c r="M40" s="27">
        <f>K40/K28-1</f>
        <v>0.22286557018195552</v>
      </c>
      <c r="N40" s="32">
        <f>AVERAGE(J38:J40)</f>
        <v>408.51082682612906</v>
      </c>
      <c r="O40" s="58">
        <f>N40/N37-1</f>
        <v>-1.6004842582951539E-2</v>
      </c>
    </row>
    <row r="41" spans="1:16" ht="17.399999999999999">
      <c r="A41" s="31"/>
      <c r="B41" s="27"/>
      <c r="C41" s="27"/>
      <c r="D41" s="26">
        <f>H41/18</f>
        <v>2376880.722222222</v>
      </c>
      <c r="E41" s="27">
        <f t="shared" si="7"/>
        <v>0.27291334563152869</v>
      </c>
      <c r="F41" s="33">
        <f t="shared" si="8"/>
        <v>1.279027863296478E-2</v>
      </c>
      <c r="G41" s="39" t="s">
        <v>370</v>
      </c>
      <c r="H41" s="68">
        <v>42783853</v>
      </c>
      <c r="I41" s="68">
        <v>101635.74</v>
      </c>
      <c r="J41" s="30">
        <f t="shared" si="4"/>
        <v>420.95283607911938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2364612.0499999998</v>
      </c>
      <c r="E42" s="27">
        <f t="shared" ref="E42" si="9">D42/D41-1</f>
        <v>-5.1616692867750835E-3</v>
      </c>
      <c r="F42" s="33">
        <f t="shared" ref="F42" si="10">D42/D30-1</f>
        <v>0.21098903321883444</v>
      </c>
      <c r="G42" s="39" t="s">
        <v>405</v>
      </c>
      <c r="H42" s="68">
        <v>47292241</v>
      </c>
      <c r="I42" s="68">
        <v>100954.7</v>
      </c>
      <c r="J42" s="30">
        <f t="shared" si="4"/>
        <v>468.45011673552597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2418873.8074074071</v>
      </c>
      <c r="B43" s="27">
        <f>A43/A40-1</f>
        <v>7.2485805001073711E-2</v>
      </c>
      <c r="C43" s="27">
        <f>A43/A31-1</f>
        <v>0.18947766255133613</v>
      </c>
      <c r="D43" s="26">
        <f>H43/20</f>
        <v>2515128.65</v>
      </c>
      <c r="E43" s="27">
        <f t="shared" ref="E43" si="11">D43/D42-1</f>
        <v>6.3653824313379515E-2</v>
      </c>
      <c r="F43" s="33">
        <f t="shared" ref="F43" si="12">D43/D31-1</f>
        <v>0.39637321298007677</v>
      </c>
      <c r="G43" s="39" t="s">
        <v>458</v>
      </c>
      <c r="H43" s="68">
        <v>50302573</v>
      </c>
      <c r="I43" s="68">
        <v>113951.9</v>
      </c>
      <c r="J43" s="30">
        <f t="shared" si="4"/>
        <v>441.43689574285293</v>
      </c>
      <c r="K43" s="32">
        <f>H43+H42+H41</f>
        <v>140378667</v>
      </c>
      <c r="L43" s="27">
        <f>K43/K40-1</f>
        <v>7.5004737371349162E-3</v>
      </c>
      <c r="M43" s="27">
        <f>K43/K31-1</f>
        <v>0.12523769148570363</v>
      </c>
      <c r="N43" s="32">
        <f>AVERAGE(J41:J43)</f>
        <v>443.61328285249942</v>
      </c>
      <c r="O43" s="58">
        <f>N43/N40-1</f>
        <v>8.5927847492058618E-2</v>
      </c>
    </row>
    <row r="44" spans="1:16" ht="17.399999999999999">
      <c r="A44" s="31"/>
      <c r="B44" s="27"/>
      <c r="C44" s="27"/>
      <c r="D44" s="26">
        <f>H44/22</f>
        <v>3231085.4545454546</v>
      </c>
      <c r="E44" s="27">
        <f t="shared" ref="E44" si="13">D44/D43-1</f>
        <v>0.28466011253358947</v>
      </c>
      <c r="F44" s="33">
        <f t="shared" ref="F44" si="14">D44/D32-1</f>
        <v>0.54496230163659409</v>
      </c>
      <c r="G44" s="39" t="s">
        <v>464</v>
      </c>
      <c r="H44" s="68">
        <v>71083880</v>
      </c>
      <c r="I44" s="68">
        <v>154912.70000000001</v>
      </c>
      <c r="J44" s="30">
        <f t="shared" si="4"/>
        <v>458.86412153425766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2824161</v>
      </c>
      <c r="E45" s="27">
        <f t="shared" ref="E45" si="15">D45/D44-1</f>
        <v>-0.12594048045773532</v>
      </c>
      <c r="F45" s="33">
        <f t="shared" ref="F45" si="16">D45/D33-1</f>
        <v>0.45177002594795512</v>
      </c>
      <c r="G45" s="39" t="s">
        <v>498</v>
      </c>
      <c r="H45" s="68">
        <v>56483220</v>
      </c>
      <c r="I45" s="68">
        <v>132425.9</v>
      </c>
      <c r="J45" s="30">
        <f t="shared" si="4"/>
        <v>426.52698603520912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2980848.0813397132</v>
      </c>
      <c r="B46" s="27">
        <f>A46/A43-1</f>
        <v>0.23232889297959702</v>
      </c>
      <c r="C46" s="130">
        <f>A46/A34-1</f>
        <v>0.40074848045227163</v>
      </c>
      <c r="D46" s="26">
        <f>H46/19</f>
        <v>2887297.789473684</v>
      </c>
      <c r="E46" s="27">
        <f t="shared" ref="E46" si="17">D46/D45-1</f>
        <v>2.2355945526364884E-2</v>
      </c>
      <c r="F46" s="33">
        <f t="shared" ref="F46" si="18">D46/D34-1</f>
        <v>0.22998383829859348</v>
      </c>
      <c r="G46" s="39" t="s">
        <v>548</v>
      </c>
      <c r="H46" s="68">
        <v>54858658</v>
      </c>
      <c r="I46" s="68">
        <v>120606.39999999999</v>
      </c>
      <c r="J46" s="30">
        <f t="shared" si="4"/>
        <v>454.85693959856195</v>
      </c>
      <c r="K46" s="32">
        <f>H46+H45+H44</f>
        <v>182425758</v>
      </c>
      <c r="L46" s="27">
        <f>K46/K43-1</f>
        <v>0.29952621647276367</v>
      </c>
      <c r="M46" s="27">
        <f>K46/K34-1</f>
        <v>0.41009086590102783</v>
      </c>
      <c r="N46" s="32">
        <f>AVERAGE(J44:J46)</f>
        <v>446.74934905600958</v>
      </c>
      <c r="O46" s="58">
        <f>N46/N43-1</f>
        <v>7.0693694817809405E-3</v>
      </c>
    </row>
    <row r="47" spans="1:16" ht="17.399999999999999">
      <c r="A47" s="31"/>
      <c r="B47" s="27"/>
      <c r="C47" s="27"/>
      <c r="D47" s="26">
        <f>H47/19</f>
        <v>3284997.1578947366</v>
      </c>
      <c r="E47" s="27">
        <f t="shared" ref="E47" si="19">D47/D46-1</f>
        <v>0.13774102895480955</v>
      </c>
      <c r="F47" s="33">
        <f t="shared" ref="F47" si="20">D47/D35-1</f>
        <v>0.4761973138280966</v>
      </c>
      <c r="G47" s="39" t="s">
        <v>598</v>
      </c>
      <c r="H47" s="68">
        <v>62414946</v>
      </c>
      <c r="I47" s="68">
        <v>141701.1</v>
      </c>
      <c r="J47" s="30">
        <f t="shared" si="4"/>
        <v>440.46902952764657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3178927.15</v>
      </c>
      <c r="E48" s="27">
        <f t="shared" ref="E48" si="21">D48/D47-1</f>
        <v>-3.2289223642042342E-2</v>
      </c>
      <c r="F48" s="33">
        <f t="shared" ref="F48" si="22">D48/D36-1</f>
        <v>0.59068010441985863</v>
      </c>
      <c r="G48" s="39" t="s">
        <v>632</v>
      </c>
      <c r="H48" s="68">
        <v>63578543</v>
      </c>
      <c r="I48" s="68">
        <v>141149.29</v>
      </c>
      <c r="J48" s="30">
        <f t="shared" si="4"/>
        <v>450.43473474078399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2985586.5571770333</v>
      </c>
      <c r="B49" s="27">
        <f>A49/A46-1</f>
        <v>1.5896401654895698E-3</v>
      </c>
      <c r="C49" s="130">
        <f>A49/A37-1</f>
        <v>0.45425726573725922</v>
      </c>
      <c r="D49" s="26">
        <f>H49/22</f>
        <v>2492835.3636363638</v>
      </c>
      <c r="E49" s="27">
        <f t="shared" ref="E49" si="23">D49/D48-1</f>
        <v>-0.21582494784872186</v>
      </c>
      <c r="F49" s="33">
        <f t="shared" ref="F49" si="24">D49/D37-1</f>
        <v>0.28814602735567818</v>
      </c>
      <c r="G49" s="39" t="s">
        <v>672</v>
      </c>
      <c r="H49" s="68">
        <v>54842378</v>
      </c>
      <c r="I49" s="68">
        <v>128911.3</v>
      </c>
      <c r="J49" s="30">
        <f t="shared" si="4"/>
        <v>425.427235626357</v>
      </c>
      <c r="K49" s="32">
        <f>H49+H48+H47</f>
        <v>180835867</v>
      </c>
      <c r="L49" s="27">
        <f>K49/K46-1</f>
        <v>-8.7152769292591081E-3</v>
      </c>
      <c r="M49" s="27">
        <f>K49/K37-1</f>
        <v>0.41295871840183818</v>
      </c>
      <c r="N49" s="32">
        <f>AVERAGE(J47:J49)</f>
        <v>438.77699996492919</v>
      </c>
      <c r="O49" s="58">
        <f>N49/N46-1</f>
        <v>-1.784523941204641E-2</v>
      </c>
    </row>
    <row r="50" spans="1:15" s="37" customFormat="1" ht="17.399999999999999">
      <c r="A50" s="92"/>
      <c r="B50" s="130"/>
      <c r="C50" s="130"/>
      <c r="D50" s="93">
        <f>H50/18</f>
        <v>3501215.4444444445</v>
      </c>
      <c r="E50" s="130">
        <f t="shared" ref="E50" si="25">D50/D49-1</f>
        <v>0.40451130287927661</v>
      </c>
      <c r="F50" s="131">
        <f t="shared" ref="F50" si="26">D50/D38-1</f>
        <v>0.27040955340157624</v>
      </c>
      <c r="G50" s="132" t="s">
        <v>714</v>
      </c>
      <c r="H50" s="95">
        <v>63021878</v>
      </c>
      <c r="I50" s="95">
        <v>143227.4</v>
      </c>
      <c r="J50" s="133">
        <f t="shared" ref="J50" si="27">H50/I50</f>
        <v>440.01272102963543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2928996.4</v>
      </c>
      <c r="E51" s="130">
        <f t="shared" ref="E51" si="28">D51/D50-1</f>
        <v>-0.16343439971750762</v>
      </c>
      <c r="F51" s="131">
        <f t="shared" ref="F51" si="29">D51/D39-1</f>
        <v>0.36682477164449656</v>
      </c>
      <c r="G51" s="132" t="s">
        <v>721</v>
      </c>
      <c r="H51" s="95">
        <v>58579928</v>
      </c>
      <c r="I51" s="95">
        <v>148139.18</v>
      </c>
      <c r="J51" s="133">
        <f t="shared" ref="J51" si="30">H51/I51</f>
        <v>395.43845186668375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3052606.5239057238</v>
      </c>
      <c r="B52" s="27">
        <f>A52/A49-1</f>
        <v>2.244783912480508E-2</v>
      </c>
      <c r="C52" s="130">
        <f>A52/A40-1</f>
        <v>0.35347166731759372</v>
      </c>
      <c r="D52" s="93">
        <f>H52/22</f>
        <v>2727607.7272727271</v>
      </c>
      <c r="E52" s="130">
        <f t="shared" ref="E52:E53" si="31">D52/D51-1</f>
        <v>-6.875688639537858E-2</v>
      </c>
      <c r="F52" s="131">
        <f t="shared" ref="F52:F53" si="32">D52/D40-1</f>
        <v>0.4607414857768064</v>
      </c>
      <c r="G52" s="132" t="s">
        <v>726</v>
      </c>
      <c r="H52" s="95">
        <v>60007370</v>
      </c>
      <c r="I52" s="95">
        <v>138659</v>
      </c>
      <c r="J52" s="133">
        <f t="shared" ref="J52" si="33">H52/I52</f>
        <v>432.76938388420513</v>
      </c>
      <c r="K52" s="32">
        <f>H52+H51+H50</f>
        <v>181609176</v>
      </c>
      <c r="L52" s="27">
        <f>K52/K49-1</f>
        <v>4.2763032180999083E-3</v>
      </c>
      <c r="M52" s="27">
        <f>K52/K40-1</f>
        <v>0.30341265354094538</v>
      </c>
      <c r="N52" s="32">
        <f>AVERAGE(J50:J52)</f>
        <v>422.7401855935081</v>
      </c>
      <c r="O52" s="58">
        <f>N52/N49-1</f>
        <v>-3.654889470665712E-2</v>
      </c>
    </row>
    <row r="53" spans="1:15" s="37" customFormat="1" ht="17.399999999999999">
      <c r="A53" s="31"/>
      <c r="B53" s="27"/>
      <c r="C53" s="130"/>
      <c r="D53" s="93">
        <f>H53/21</f>
        <v>3251698.2380952379</v>
      </c>
      <c r="E53" s="130">
        <f t="shared" si="31"/>
        <v>0.19214291907969372</v>
      </c>
      <c r="F53" s="131">
        <f t="shared" si="32"/>
        <v>0.36805276246892227</v>
      </c>
      <c r="G53" s="132" t="s">
        <v>729</v>
      </c>
      <c r="H53" s="95">
        <v>68285663</v>
      </c>
      <c r="I53" s="95">
        <v>159436.5</v>
      </c>
      <c r="J53" s="133">
        <f t="shared" ref="J53" si="34">H53/I53</f>
        <v>428.29379094498438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130"/>
      <c r="D54" s="93">
        <f>H54/17</f>
        <v>2817469</v>
      </c>
      <c r="E54" s="130">
        <f t="shared" ref="E54" si="35">D54/D53-1</f>
        <v>-0.13353921744891006</v>
      </c>
      <c r="F54" s="131">
        <f t="shared" ref="F54" si="36">D54/D42-1</f>
        <v>0.19151426975093022</v>
      </c>
      <c r="G54" s="132" t="s">
        <v>742</v>
      </c>
      <c r="H54" s="95">
        <v>47896973</v>
      </c>
      <c r="I54" s="95">
        <v>115423.9</v>
      </c>
      <c r="J54" s="133">
        <f t="shared" ref="J54" si="37">H54/I54</f>
        <v>414.96581730473503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3079864.5714285714</v>
      </c>
      <c r="B55" s="27">
        <f>A55/A52-1</f>
        <v>8.929433685403998E-3</v>
      </c>
      <c r="C55" s="130">
        <f>A55/A43-1</f>
        <v>0.27326384782744251</v>
      </c>
      <c r="D55" s="93">
        <f>H55/21</f>
        <v>3170426.4761904762</v>
      </c>
      <c r="E55" s="130">
        <f t="shared" ref="E55" si="38">D55/D54-1</f>
        <v>0.12527466182963365</v>
      </c>
      <c r="F55" s="131">
        <f t="shared" ref="F55" si="39">D55/D43-1</f>
        <v>0.26054246815186821</v>
      </c>
      <c r="G55" s="132" t="s">
        <v>749</v>
      </c>
      <c r="H55" s="95">
        <v>66578956</v>
      </c>
      <c r="I55" s="95">
        <v>151215.29</v>
      </c>
      <c r="J55" s="133">
        <f t="shared" ref="J55" si="40">H55/I55</f>
        <v>440.29248629553268</v>
      </c>
      <c r="K55" s="32">
        <f>H55+H54+H53</f>
        <v>182761592</v>
      </c>
      <c r="L55" s="27">
        <f>K55/K52-1</f>
        <v>6.3455824500850966E-3</v>
      </c>
      <c r="M55" s="27">
        <f>K55/K43-1</f>
        <v>0.30191856003305695</v>
      </c>
      <c r="N55" s="32">
        <f>AVERAGE(J53:J55)</f>
        <v>427.85069818175066</v>
      </c>
      <c r="O55" s="58">
        <f>N55/N52-1</f>
        <v>1.2089015339451725E-2</v>
      </c>
    </row>
    <row r="56" spans="1:15" s="124" customFormat="1" ht="17.399999999999999">
      <c r="A56" s="94"/>
      <c r="B56" s="45"/>
      <c r="C56" s="118"/>
      <c r="D56" s="98">
        <f>H56/22</f>
        <v>2880562.3181818184</v>
      </c>
      <c r="E56" s="118">
        <f t="shared" ref="E56" si="41">D56/D55-1</f>
        <v>-9.1427497273790514E-2</v>
      </c>
      <c r="F56" s="158">
        <f t="shared" ref="F56" si="42">D56/D44-1</f>
        <v>-0.10848463814862097</v>
      </c>
      <c r="G56" s="122" t="s">
        <v>752</v>
      </c>
      <c r="H56" s="96">
        <v>63372371</v>
      </c>
      <c r="I56" s="96">
        <v>134638.5</v>
      </c>
      <c r="J56" s="125">
        <f t="shared" ref="J56" si="43">H56/I56</f>
        <v>470.68536117083897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118"/>
      <c r="D57" s="98">
        <f>H57/18</f>
        <v>3883152.277777778</v>
      </c>
      <c r="E57" s="118">
        <f t="shared" ref="E57" si="44">D57/D56-1</f>
        <v>0.34805355651141889</v>
      </c>
      <c r="F57" s="158">
        <f t="shared" ref="F57" si="45">D57/D45-1</f>
        <v>0.37497553353997093</v>
      </c>
      <c r="G57" s="122" t="s">
        <v>756</v>
      </c>
      <c r="H57" s="96">
        <v>69896741</v>
      </c>
      <c r="I57" s="96">
        <v>151442.72</v>
      </c>
      <c r="J57" s="125">
        <f t="shared" ref="J57" si="46">H57/I57</f>
        <v>461.53912845728075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3381857.2979797982</v>
      </c>
      <c r="B58" s="27">
        <f>A58/A55-1</f>
        <v>9.8053898003427342E-2</v>
      </c>
      <c r="C58" s="130">
        <f>A58/A46-1</f>
        <v>0.1345285655952837</v>
      </c>
      <c r="K58" s="32">
        <f>H58+H57+H56</f>
        <v>133269112</v>
      </c>
      <c r="L58" s="27">
        <f>K58/K55-1</f>
        <v>-0.27080350667989361</v>
      </c>
      <c r="M58" s="27">
        <f>K58/K46-1</f>
        <v>-0.26946110318478156</v>
      </c>
      <c r="N58" s="32">
        <f>AVERAGE(J56:J58)</f>
        <v>466.11224481405986</v>
      </c>
      <c r="O58" s="58">
        <f>N58/N55-1</f>
        <v>8.9427332466466503E-2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128"/>
  <dimension ref="A1:P58"/>
  <sheetViews>
    <sheetView topLeftCell="A45" zoomScaleNormal="100" zoomScaleSheetLayoutView="100" workbookViewId="0">
      <selection activeCell="A59" sqref="A59:XFD335"/>
    </sheetView>
  </sheetViews>
  <sheetFormatPr defaultColWidth="8.69921875" defaultRowHeight="15.6"/>
  <cols>
    <col min="1" max="1" width="19.8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3984375" style="18" bestFit="1" customWidth="1"/>
    <col min="12" max="13" width="5.3984375" style="18" bestFit="1" customWidth="1"/>
    <col min="14" max="14" width="4.8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대덕전자, 코리아써키트</v>
      </c>
      <c r="G1" s="19"/>
      <c r="H1" s="19"/>
      <c r="I1" s="19"/>
      <c r="J1" s="20"/>
      <c r="P1" s="18" t="s">
        <v>54</v>
      </c>
    </row>
    <row r="2" spans="1:16" ht="15" customHeight="1">
      <c r="G2" s="21"/>
      <c r="H2" s="21"/>
      <c r="I2" s="21"/>
      <c r="J2" s="22"/>
      <c r="P2" s="109" t="s">
        <v>727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93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4548283.95</v>
      </c>
      <c r="E5" s="27"/>
      <c r="F5" s="26"/>
      <c r="G5" s="28" t="s">
        <v>7</v>
      </c>
      <c r="H5" s="29">
        <v>90965679</v>
      </c>
      <c r="I5" s="29">
        <v>213143.85</v>
      </c>
      <c r="J5" s="30">
        <f>H5/I5</f>
        <v>426.78068825349641</v>
      </c>
    </row>
    <row r="6" spans="1:16" ht="15" hidden="1" customHeight="1">
      <c r="D6" s="26">
        <f>H6/18</f>
        <v>5014555.5</v>
      </c>
      <c r="E6" s="27">
        <f t="shared" ref="E6:E16" si="0">D6/D5-1</f>
        <v>0.10251592801280585</v>
      </c>
      <c r="F6" s="26"/>
      <c r="G6" s="28" t="s">
        <v>3</v>
      </c>
      <c r="H6" s="29">
        <v>90261999</v>
      </c>
      <c r="I6" s="29">
        <v>219379.78</v>
      </c>
      <c r="J6" s="30">
        <f t="shared" ref="J6:J16" si="1">H6/I6</f>
        <v>411.44174271667151</v>
      </c>
    </row>
    <row r="7" spans="1:16" ht="15" hidden="1" customHeight="1">
      <c r="A7" s="31">
        <f>AVERAGE(D5:D7)</f>
        <v>4714565.6499999994</v>
      </c>
      <c r="B7" s="31"/>
      <c r="C7" s="31"/>
      <c r="D7" s="26">
        <f>H7/22</f>
        <v>4580857.5</v>
      </c>
      <c r="E7" s="27">
        <f t="shared" si="0"/>
        <v>-8.6487825291793108E-2</v>
      </c>
      <c r="F7" s="26"/>
      <c r="G7" s="28" t="s">
        <v>6</v>
      </c>
      <c r="H7" s="29">
        <v>100778865</v>
      </c>
      <c r="I7" s="29">
        <v>255340.67</v>
      </c>
      <c r="J7" s="30">
        <f t="shared" si="1"/>
        <v>394.68395301069739</v>
      </c>
      <c r="K7" s="32">
        <f>H7+H6+H5</f>
        <v>282006543</v>
      </c>
      <c r="L7" s="32"/>
      <c r="M7" s="32"/>
      <c r="N7" s="32">
        <f>AVERAGE(J5:J7)</f>
        <v>410.96879466028844</v>
      </c>
      <c r="O7" s="35"/>
    </row>
    <row r="8" spans="1:16" ht="15" hidden="1" customHeight="1">
      <c r="D8" s="26">
        <f>H8/21</f>
        <v>4357351.9047619049</v>
      </c>
      <c r="E8" s="27">
        <f t="shared" si="0"/>
        <v>-4.8791213269152145E-2</v>
      </c>
      <c r="F8" s="26"/>
      <c r="G8" s="28" t="s">
        <v>2</v>
      </c>
      <c r="H8" s="29">
        <v>91504390</v>
      </c>
      <c r="I8" s="29">
        <v>217841.24</v>
      </c>
      <c r="J8" s="30">
        <f t="shared" si="1"/>
        <v>420.05081315181644</v>
      </c>
    </row>
    <row r="9" spans="1:16" ht="15" hidden="1" customHeight="1">
      <c r="D9" s="26">
        <f>H9/21</f>
        <v>4305424.2857142854</v>
      </c>
      <c r="E9" s="27">
        <f t="shared" si="0"/>
        <v>-1.1917242440499409E-2</v>
      </c>
      <c r="F9" s="26"/>
      <c r="G9" s="28" t="s">
        <v>5</v>
      </c>
      <c r="H9" s="29">
        <v>90413910</v>
      </c>
      <c r="I9" s="29">
        <v>215698.92</v>
      </c>
      <c r="J9" s="30">
        <f t="shared" si="1"/>
        <v>419.16718915421546</v>
      </c>
    </row>
    <row r="10" spans="1:16" ht="15" hidden="1" customHeight="1">
      <c r="A10" s="31">
        <f>AVERAGE(D8:D10)</f>
        <v>4376483.0634920634</v>
      </c>
      <c r="B10" s="27">
        <f>A10/A7-1</f>
        <v>-7.1710229871957742E-2</v>
      </c>
      <c r="C10" s="27"/>
      <c r="D10" s="26">
        <f>H10/21</f>
        <v>4466673</v>
      </c>
      <c r="E10" s="27">
        <f t="shared" si="0"/>
        <v>3.7452456154147162E-2</v>
      </c>
      <c r="F10" s="26"/>
      <c r="G10" s="28" t="s">
        <v>0</v>
      </c>
      <c r="H10" s="29">
        <v>93800133</v>
      </c>
      <c r="I10" s="29">
        <v>231646.29</v>
      </c>
      <c r="J10" s="30">
        <f t="shared" si="1"/>
        <v>404.92827664108069</v>
      </c>
      <c r="K10" s="32">
        <f>H10+H9+H8</f>
        <v>275718433</v>
      </c>
      <c r="L10" s="27">
        <f>K10/K7-1</f>
        <v>-2.2297745056220175E-2</v>
      </c>
      <c r="M10" s="32"/>
      <c r="N10" s="32">
        <f>AVERAGE(J8:J10)</f>
        <v>414.71542631570418</v>
      </c>
      <c r="O10" s="58">
        <f>N10/N7-1</f>
        <v>9.1165842859499691E-3</v>
      </c>
    </row>
    <row r="11" spans="1:16" ht="15" hidden="1" customHeight="1">
      <c r="D11" s="26">
        <f>H11/21</f>
        <v>4754058.0952380951</v>
      </c>
      <c r="E11" s="27">
        <f t="shared" si="0"/>
        <v>6.4339855466942764E-2</v>
      </c>
      <c r="F11" s="26"/>
      <c r="G11" s="28" t="s">
        <v>10</v>
      </c>
      <c r="H11" s="29">
        <v>99835220</v>
      </c>
      <c r="I11" s="29">
        <v>224401.57</v>
      </c>
      <c r="J11" s="30">
        <f t="shared" si="1"/>
        <v>444.89537216695942</v>
      </c>
    </row>
    <row r="12" spans="1:16" ht="15" hidden="1" customHeight="1">
      <c r="D12" s="26">
        <f>H12/22</f>
        <v>4845414.8636363633</v>
      </c>
      <c r="E12" s="27">
        <f t="shared" si="0"/>
        <v>1.9216586454796625E-2</v>
      </c>
      <c r="F12" s="26"/>
      <c r="G12" s="28" t="s">
        <v>4</v>
      </c>
      <c r="H12" s="29">
        <v>106599127</v>
      </c>
      <c r="I12" s="29">
        <v>225439.87</v>
      </c>
      <c r="J12" s="30">
        <f t="shared" si="1"/>
        <v>472.84948753740855</v>
      </c>
    </row>
    <row r="13" spans="1:16" ht="15" hidden="1" customHeight="1">
      <c r="A13" s="31">
        <f>AVERAGE(D11:D13)</f>
        <v>4616794.3196248198</v>
      </c>
      <c r="B13" s="27">
        <f>A13/A10-1</f>
        <v>5.4909673508711787E-2</v>
      </c>
      <c r="C13" s="27"/>
      <c r="D13" s="26">
        <f>H13/20</f>
        <v>4250910</v>
      </c>
      <c r="E13" s="27">
        <f t="shared" si="0"/>
        <v>-0.12269431624895011</v>
      </c>
      <c r="F13" s="26"/>
      <c r="G13" s="28" t="s">
        <v>8</v>
      </c>
      <c r="H13" s="29">
        <v>85018200</v>
      </c>
      <c r="I13" s="29">
        <v>194700.41</v>
      </c>
      <c r="J13" s="30">
        <f t="shared" si="1"/>
        <v>436.66163825746435</v>
      </c>
      <c r="K13" s="32">
        <f>H13+H12+H11</f>
        <v>291452547</v>
      </c>
      <c r="L13" s="27">
        <f>K13/K10-1</f>
        <v>5.7065876331888088E-2</v>
      </c>
      <c r="M13" s="32"/>
      <c r="N13" s="32">
        <f>AVERAGE(J11:J13)</f>
        <v>451.46883265394416</v>
      </c>
      <c r="O13" s="58">
        <f>N13/N10-1</f>
        <v>8.8623195584389247E-2</v>
      </c>
    </row>
    <row r="14" spans="1:16" ht="15" hidden="1" customHeight="1">
      <c r="D14" s="26">
        <f>H14/20</f>
        <v>3941645.7</v>
      </c>
      <c r="E14" s="27">
        <f t="shared" si="0"/>
        <v>-7.2752492995617368E-2</v>
      </c>
      <c r="F14" s="26"/>
      <c r="G14" s="28" t="s">
        <v>11</v>
      </c>
      <c r="H14" s="29">
        <v>78832914</v>
      </c>
      <c r="I14" s="29">
        <v>183039.29</v>
      </c>
      <c r="J14" s="30">
        <f t="shared" si="1"/>
        <v>430.68848223788456</v>
      </c>
    </row>
    <row r="15" spans="1:16" ht="15" hidden="1" customHeight="1">
      <c r="A15" s="31"/>
      <c r="B15" s="31"/>
      <c r="C15" s="31"/>
      <c r="D15" s="26">
        <f>H15/22</f>
        <v>3489287.5</v>
      </c>
      <c r="E15" s="27">
        <f t="shared" si="0"/>
        <v>-0.11476379016003391</v>
      </c>
      <c r="F15" s="26"/>
      <c r="G15" s="28" t="s">
        <v>9</v>
      </c>
      <c r="H15" s="29">
        <v>76764325</v>
      </c>
      <c r="I15" s="29">
        <v>183039.39</v>
      </c>
      <c r="J15" s="30">
        <f t="shared" si="1"/>
        <v>419.38691447780718</v>
      </c>
    </row>
    <row r="16" spans="1:16" ht="15" hidden="1" customHeight="1">
      <c r="A16" s="31">
        <f>AVERAGE(D14:D16)</f>
        <v>3493693.3242424242</v>
      </c>
      <c r="B16" s="27">
        <f>A16/A13-1</f>
        <v>-0.2432642473606369</v>
      </c>
      <c r="C16" s="27"/>
      <c r="D16" s="26">
        <f>H16/22</f>
        <v>3050146.7727272729</v>
      </c>
      <c r="E16" s="27">
        <f t="shared" si="0"/>
        <v>-0.12585398230232592</v>
      </c>
      <c r="F16" s="26"/>
      <c r="G16" s="28" t="s">
        <v>13</v>
      </c>
      <c r="H16" s="29">
        <v>67103229</v>
      </c>
      <c r="I16" s="29">
        <v>166285.93</v>
      </c>
      <c r="J16" s="30">
        <f t="shared" si="1"/>
        <v>403.54123166042973</v>
      </c>
      <c r="K16" s="32">
        <f>H16+H15+H14</f>
        <v>222700468</v>
      </c>
      <c r="L16" s="27">
        <f>K16/K13-1</f>
        <v>-0.23589458972887278</v>
      </c>
      <c r="M16" s="32"/>
      <c r="N16" s="32">
        <f>AVERAGE(J14:J16)</f>
        <v>417.87220945870718</v>
      </c>
      <c r="O16" s="58">
        <f>N16/N13-1</f>
        <v>-7.4416262575071612E-2</v>
      </c>
    </row>
    <row r="17" spans="1:15" ht="15" hidden="1" customHeight="1">
      <c r="D17" s="26">
        <f>H17/20</f>
        <v>3276929.55</v>
      </c>
      <c r="E17" s="27">
        <f t="shared" ref="E17:E22" si="2">D17/D16-1</f>
        <v>7.4351430987024347E-2</v>
      </c>
      <c r="F17" s="33">
        <f t="shared" ref="F17:F22" si="3">D17/D5-1</f>
        <v>-0.27952397299205567</v>
      </c>
      <c r="G17" s="39" t="s">
        <v>162</v>
      </c>
      <c r="H17" s="29">
        <v>65538591</v>
      </c>
      <c r="I17" s="29">
        <v>166770.04999999999</v>
      </c>
      <c r="J17" s="30">
        <f t="shared" ref="J17:J49" si="4">H17/I17</f>
        <v>392.98777568274403</v>
      </c>
    </row>
    <row r="18" spans="1:15" hidden="1">
      <c r="D18" s="26">
        <f>H18/20</f>
        <v>3202250.4</v>
      </c>
      <c r="E18" s="27">
        <f t="shared" si="2"/>
        <v>-2.2789366954806822E-2</v>
      </c>
      <c r="F18" s="33">
        <f t="shared" si="3"/>
        <v>-0.36140892248575174</v>
      </c>
      <c r="G18" s="39" t="s">
        <v>163</v>
      </c>
      <c r="H18" s="29">
        <v>64045008</v>
      </c>
      <c r="I18" s="29">
        <v>156930.95000000001</v>
      </c>
      <c r="J18" s="30">
        <f t="shared" si="4"/>
        <v>408.10947744852109</v>
      </c>
    </row>
    <row r="19" spans="1:15" ht="17.399999999999999" hidden="1">
      <c r="A19" s="31">
        <f>AVERAGE(D17:D19)</f>
        <v>3141102.8469696962</v>
      </c>
      <c r="B19" s="27">
        <f>A19/A16-1</f>
        <v>-0.1009219884373177</v>
      </c>
      <c r="C19" s="27">
        <f>A19/A7-1</f>
        <v>-0.33374501912605747</v>
      </c>
      <c r="D19" s="26">
        <f>H19/22</f>
        <v>2944128.5909090908</v>
      </c>
      <c r="E19" s="27">
        <f t="shared" si="2"/>
        <v>-8.0606378904944154E-2</v>
      </c>
      <c r="F19" s="33">
        <f t="shared" si="3"/>
        <v>-0.35729749486660722</v>
      </c>
      <c r="G19" s="39" t="s">
        <v>158</v>
      </c>
      <c r="H19" s="29">
        <v>64770829</v>
      </c>
      <c r="I19" s="29">
        <v>173862.54</v>
      </c>
      <c r="J19" s="30">
        <f t="shared" si="4"/>
        <v>372.54045063416191</v>
      </c>
      <c r="K19" s="32">
        <f>H19+H18+H17</f>
        <v>194354428</v>
      </c>
      <c r="L19" s="27">
        <f>K19/K16-1</f>
        <v>-0.12728325294763188</v>
      </c>
      <c r="M19" s="27">
        <f>K19/K7-1</f>
        <v>-0.31081589124689213</v>
      </c>
      <c r="N19" s="32">
        <f>AVERAGE(J17:J19)</f>
        <v>391.21256792180901</v>
      </c>
      <c r="O19" s="58">
        <f>N19/N16-1</f>
        <v>-6.3798551168147477E-2</v>
      </c>
    </row>
    <row r="20" spans="1:15" hidden="1">
      <c r="D20" s="26">
        <f>H20/20</f>
        <v>2844241.1</v>
      </c>
      <c r="E20" s="27">
        <f t="shared" si="2"/>
        <v>-3.3927692974255352E-2</v>
      </c>
      <c r="F20" s="33">
        <f t="shared" si="3"/>
        <v>-0.34725467160646606</v>
      </c>
      <c r="G20" s="39" t="s">
        <v>154</v>
      </c>
      <c r="H20" s="29">
        <v>56884822</v>
      </c>
      <c r="I20" s="29">
        <v>150483.01</v>
      </c>
      <c r="J20" s="30">
        <f t="shared" si="4"/>
        <v>378.01491344438148</v>
      </c>
    </row>
    <row r="21" spans="1:15" hidden="1">
      <c r="D21" s="26">
        <f>H21/21</f>
        <v>2846954.1904761903</v>
      </c>
      <c r="E21" s="27">
        <f t="shared" si="2"/>
        <v>9.538890624252172E-4</v>
      </c>
      <c r="F21" s="33">
        <f t="shared" si="3"/>
        <v>-0.33875176950095398</v>
      </c>
      <c r="G21" s="39" t="s">
        <v>155</v>
      </c>
      <c r="H21" s="29">
        <v>59786038</v>
      </c>
      <c r="I21" s="29">
        <v>167674.35</v>
      </c>
      <c r="J21" s="30">
        <f t="shared" si="4"/>
        <v>356.56042799629159</v>
      </c>
    </row>
    <row r="22" spans="1:15" ht="17.399999999999999" hidden="1">
      <c r="A22" s="31">
        <f>AVERAGE(D20:D22)</f>
        <v>2872585.0174603178</v>
      </c>
      <c r="B22" s="27">
        <f>A22/A19-1</f>
        <v>-8.5485207772940219E-2</v>
      </c>
      <c r="C22" s="27">
        <f>A22/A10-1</f>
        <v>-0.34363163851290268</v>
      </c>
      <c r="D22" s="26">
        <f>H22/21</f>
        <v>2926559.7619047621</v>
      </c>
      <c r="E22" s="27">
        <f t="shared" si="2"/>
        <v>2.7961662219530448E-2</v>
      </c>
      <c r="F22" s="33">
        <f t="shared" si="3"/>
        <v>-0.34480098231843659</v>
      </c>
      <c r="G22" s="39" t="s">
        <v>156</v>
      </c>
      <c r="H22" s="29">
        <v>61457755</v>
      </c>
      <c r="I22" s="29">
        <v>147977.35999999999</v>
      </c>
      <c r="J22" s="30">
        <f t="shared" si="4"/>
        <v>415.31863387750673</v>
      </c>
      <c r="K22" s="32">
        <f>H22+H21+H20</f>
        <v>178128615</v>
      </c>
      <c r="L22" s="27">
        <f>K22/K19-1</f>
        <v>-8.3485687292907951E-2</v>
      </c>
      <c r="M22" s="27">
        <f>K22/K10-1</f>
        <v>-0.3539473837064786</v>
      </c>
      <c r="N22" s="32">
        <f>AVERAGE(J20:J22)</f>
        <v>383.29799177272662</v>
      </c>
      <c r="O22" s="58">
        <f>N22/N19-1</f>
        <v>-2.0230884174110342E-2</v>
      </c>
    </row>
    <row r="23" spans="1:15" hidden="1">
      <c r="A23" s="31"/>
      <c r="B23" s="27"/>
      <c r="C23" s="27"/>
      <c r="D23" s="26">
        <f>H23/21</f>
        <v>3097401.1904761903</v>
      </c>
      <c r="E23" s="27">
        <f t="shared" ref="E23:E28" si="5">D23/D22-1</f>
        <v>5.8376196787532919E-2</v>
      </c>
      <c r="F23" s="33">
        <f t="shared" ref="F23:F28" si="6">D23/D11-1</f>
        <v>-0.34847216242925094</v>
      </c>
      <c r="G23" s="39" t="s">
        <v>168</v>
      </c>
      <c r="H23" s="29">
        <v>65045425</v>
      </c>
      <c r="I23" s="29">
        <v>161236.5</v>
      </c>
      <c r="J23" s="30">
        <f t="shared" si="4"/>
        <v>403.41625500429495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3080373.8181818184</v>
      </c>
      <c r="E24" s="27">
        <f t="shared" si="5"/>
        <v>-5.4973092755072894E-3</v>
      </c>
      <c r="F24" s="33">
        <f t="shared" si="6"/>
        <v>-0.36427036592898165</v>
      </c>
      <c r="G24" s="39" t="s">
        <v>176</v>
      </c>
      <c r="H24" s="29">
        <v>67768224</v>
      </c>
      <c r="I24" s="29">
        <v>170393.16</v>
      </c>
      <c r="J24" s="30">
        <f t="shared" si="4"/>
        <v>397.716809759265</v>
      </c>
      <c r="K24" s="32"/>
      <c r="L24" s="27"/>
      <c r="M24" s="27"/>
      <c r="N24" s="27"/>
    </row>
    <row r="25" spans="1:15" ht="17.399999999999999" hidden="1">
      <c r="A25" s="31">
        <f>AVERAGE(D23:D25)</f>
        <v>3318378.2660438977</v>
      </c>
      <c r="B25" s="27">
        <f>A25/A22-1</f>
        <v>0.15518887896230504</v>
      </c>
      <c r="C25" s="27">
        <f>A25/A13-1</f>
        <v>-0.2812375782177875</v>
      </c>
      <c r="D25" s="26">
        <f>H25/19</f>
        <v>3777359.789473684</v>
      </c>
      <c r="E25" s="27">
        <f t="shared" si="5"/>
        <v>0.22626668464000232</v>
      </c>
      <c r="F25" s="33">
        <f t="shared" si="6"/>
        <v>-0.1113997263000901</v>
      </c>
      <c r="G25" s="39" t="s">
        <v>190</v>
      </c>
      <c r="H25" s="29">
        <v>71769836</v>
      </c>
      <c r="I25" s="29">
        <v>179001.3</v>
      </c>
      <c r="J25" s="30">
        <f t="shared" si="4"/>
        <v>400.94589257172993</v>
      </c>
      <c r="K25" s="32">
        <f>H25+H24+H23</f>
        <v>204583485</v>
      </c>
      <c r="L25" s="27">
        <f>K25/K22-1</f>
        <v>0.14851555433696051</v>
      </c>
      <c r="M25" s="27">
        <f>K25/K13-1</f>
        <v>-0.29805559393515957</v>
      </c>
      <c r="N25" s="32">
        <f>AVERAGE(J23:J25)</f>
        <v>400.69298577843</v>
      </c>
      <c r="O25" s="58">
        <f>N25/N22-1</f>
        <v>4.5382429282378345E-2</v>
      </c>
    </row>
    <row r="26" spans="1:15" ht="17.399999999999999" hidden="1">
      <c r="D26" s="26">
        <f>H26/19</f>
        <v>3952035.8947368423</v>
      </c>
      <c r="E26" s="27">
        <f t="shared" si="5"/>
        <v>4.6242909068372473E-2</v>
      </c>
      <c r="F26" s="33">
        <f t="shared" si="6"/>
        <v>2.6360042296145192E-3</v>
      </c>
      <c r="G26" s="39" t="s">
        <v>202</v>
      </c>
      <c r="H26" s="29">
        <v>75088682</v>
      </c>
      <c r="I26" s="29">
        <v>195317.91</v>
      </c>
      <c r="J26" s="30">
        <f t="shared" si="4"/>
        <v>384.44340306528983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3236182.0454545454</v>
      </c>
      <c r="E27" s="27">
        <f t="shared" si="5"/>
        <v>-0.18113546241714085</v>
      </c>
      <c r="F27" s="33">
        <f t="shared" si="6"/>
        <v>-7.2537861825789585E-2</v>
      </c>
      <c r="G27" s="39" t="s">
        <v>203</v>
      </c>
      <c r="H27" s="29">
        <v>71196005</v>
      </c>
      <c r="I27" s="29">
        <v>193809.88</v>
      </c>
      <c r="J27" s="30">
        <f t="shared" si="4"/>
        <v>367.34971921968065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3563981.1730462522</v>
      </c>
      <c r="B28" s="27">
        <f>A28/A25-1</f>
        <v>7.4012932616978944E-2</v>
      </c>
      <c r="C28" s="27">
        <f>A28/A16-1</f>
        <v>2.011849417809719E-2</v>
      </c>
      <c r="D28" s="26">
        <f>H28/19</f>
        <v>3503725.5789473685</v>
      </c>
      <c r="E28" s="27">
        <f t="shared" si="5"/>
        <v>8.2672584463722387E-2</v>
      </c>
      <c r="F28" s="33">
        <f t="shared" si="6"/>
        <v>0.14870720657633485</v>
      </c>
      <c r="G28" s="39" t="s">
        <v>208</v>
      </c>
      <c r="H28" s="29">
        <v>66570786</v>
      </c>
      <c r="I28" s="29">
        <v>182610.69</v>
      </c>
      <c r="J28" s="30">
        <f t="shared" si="4"/>
        <v>364.55032287540229</v>
      </c>
      <c r="K28" s="32">
        <f>H28+H27+H26</f>
        <v>212855473</v>
      </c>
      <c r="L28" s="27">
        <f>K28/K25-1</f>
        <v>4.0433312591189763E-2</v>
      </c>
      <c r="M28" s="27">
        <f>K28/K16-1</f>
        <v>-4.42073386213091E-2</v>
      </c>
      <c r="N28" s="32">
        <f>AVERAGE(J26:J28)</f>
        <v>372.11448172012427</v>
      </c>
      <c r="O28" s="58">
        <f>N28/N25-1</f>
        <v>-7.1322696110554529E-2</v>
      </c>
    </row>
    <row r="29" spans="1:15" hidden="1">
      <c r="D29" s="26">
        <f>H29/22</f>
        <v>3067893.0909090908</v>
      </c>
      <c r="E29" s="27">
        <f t="shared" ref="E29:E41" si="7">D29/D28-1</f>
        <v>-0.12439115970070225</v>
      </c>
      <c r="F29" s="33">
        <f t="shared" ref="F29:F41" si="8">D29/D17-1</f>
        <v>-6.3790342728274108E-2</v>
      </c>
      <c r="G29" s="39" t="s">
        <v>215</v>
      </c>
      <c r="H29" s="29">
        <v>67493648</v>
      </c>
      <c r="I29" s="29">
        <v>193302.66</v>
      </c>
      <c r="J29" s="30">
        <f t="shared" si="4"/>
        <v>349.16047197695053</v>
      </c>
    </row>
    <row r="30" spans="1:15" hidden="1">
      <c r="D30" s="26">
        <f>H30/19</f>
        <v>3253030.4210526315</v>
      </c>
      <c r="E30" s="27">
        <f t="shared" si="7"/>
        <v>6.0346734601719687E-2</v>
      </c>
      <c r="F30" s="33">
        <f t="shared" si="8"/>
        <v>1.5857604718429119E-2</v>
      </c>
      <c r="G30" s="39" t="s">
        <v>210</v>
      </c>
      <c r="H30" s="29">
        <v>61807578</v>
      </c>
      <c r="I30" s="29">
        <v>172034.78</v>
      </c>
      <c r="J30" s="30">
        <f t="shared" si="4"/>
        <v>359.27373522958555</v>
      </c>
    </row>
    <row r="31" spans="1:15" ht="17.399999999999999" hidden="1">
      <c r="A31" s="31">
        <f>AVERAGE(D29:D31)</f>
        <v>3272207.5206539072</v>
      </c>
      <c r="B31" s="27">
        <f>A31/A28-1</f>
        <v>-8.186733830104842E-2</v>
      </c>
      <c r="C31" s="27">
        <f>A31/A19-1</f>
        <v>4.1738421207917709E-2</v>
      </c>
      <c r="D31" s="26">
        <f>H31/20</f>
        <v>3495699.05</v>
      </c>
      <c r="E31" s="27">
        <f t="shared" si="7"/>
        <v>7.4597712759428836E-2</v>
      </c>
      <c r="F31" s="33">
        <f t="shared" si="8"/>
        <v>0.18734591308071713</v>
      </c>
      <c r="G31" s="39" t="s">
        <v>211</v>
      </c>
      <c r="H31" s="29">
        <v>69913981</v>
      </c>
      <c r="I31" s="29">
        <v>184005.62</v>
      </c>
      <c r="J31" s="30">
        <f t="shared" si="4"/>
        <v>379.95568287533825</v>
      </c>
      <c r="K31" s="32">
        <f>H31+H30+H29</f>
        <v>199215207</v>
      </c>
      <c r="L31" s="27">
        <f>K31/K28-1</f>
        <v>-6.4082289300590345E-2</v>
      </c>
      <c r="M31" s="27">
        <f>K31/K19-1</f>
        <v>2.5009870112143728E-2</v>
      </c>
      <c r="N31" s="32">
        <f>AVERAGE(J29:J31)</f>
        <v>362.79663002729143</v>
      </c>
      <c r="O31" s="58">
        <f>N31/N28-1</f>
        <v>-2.5040282360848876E-2</v>
      </c>
    </row>
    <row r="32" spans="1:15" ht="17.399999999999999" hidden="1">
      <c r="D32" s="26">
        <f>H32/21</f>
        <v>3138592.0476190476</v>
      </c>
      <c r="E32" s="27">
        <f t="shared" si="7"/>
        <v>-0.10215610590990443</v>
      </c>
      <c r="F32" s="33">
        <f t="shared" si="8"/>
        <v>0.10349015335551104</v>
      </c>
      <c r="G32" s="39" t="s">
        <v>222</v>
      </c>
      <c r="H32" s="29">
        <v>65910433</v>
      </c>
      <c r="I32" s="29">
        <v>179490.37</v>
      </c>
      <c r="J32" s="30">
        <f t="shared" si="4"/>
        <v>367.2087421737445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3323057.2857142859</v>
      </c>
      <c r="E33" s="27">
        <f t="shared" si="7"/>
        <v>5.8773244593917306E-2</v>
      </c>
      <c r="F33" s="33">
        <f t="shared" si="8"/>
        <v>0.16723243978803226</v>
      </c>
      <c r="G33" s="39" t="s">
        <v>223</v>
      </c>
      <c r="H33" s="29">
        <v>69784203</v>
      </c>
      <c r="I33" s="29">
        <v>181049.77</v>
      </c>
      <c r="J33" s="30">
        <f t="shared" si="4"/>
        <v>385.4420969438404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3359122.7251461991</v>
      </c>
      <c r="B34" s="27">
        <f>A34/A31-1</f>
        <v>2.6561641932453917E-2</v>
      </c>
      <c r="C34" s="27">
        <f>A34/A22-1</f>
        <v>0.16937277912701587</v>
      </c>
      <c r="D34" s="26">
        <f>H34/19</f>
        <v>3615718.8421052634</v>
      </c>
      <c r="E34" s="27">
        <f t="shared" si="7"/>
        <v>8.8069970279814225E-2</v>
      </c>
      <c r="F34" s="33">
        <f t="shared" si="8"/>
        <v>0.2354843694536275</v>
      </c>
      <c r="G34" s="39" t="s">
        <v>220</v>
      </c>
      <c r="H34" s="29">
        <v>68698658</v>
      </c>
      <c r="I34" s="29">
        <v>167063.82</v>
      </c>
      <c r="J34" s="30">
        <f t="shared" si="4"/>
        <v>411.21206255190378</v>
      </c>
      <c r="K34" s="32">
        <f>H34+H33+H32</f>
        <v>204393294</v>
      </c>
      <c r="L34" s="27">
        <f>K34/K31-1</f>
        <v>2.5992428379224997E-2</v>
      </c>
      <c r="M34" s="27">
        <f>K34/K22-1</f>
        <v>0.14744783705863318</v>
      </c>
      <c r="N34" s="32">
        <f>AVERAGE(J32:J34)</f>
        <v>387.95430055649621</v>
      </c>
      <c r="O34" s="58">
        <f>N34/N31-1</f>
        <v>6.9343727165581237E-2</v>
      </c>
      <c r="P34" s="58"/>
    </row>
    <row r="35" spans="1:16" ht="17.399999999999999" hidden="1">
      <c r="D35" s="26">
        <f>H35/23</f>
        <v>3185734.1739130435</v>
      </c>
      <c r="E35" s="27">
        <f t="shared" si="7"/>
        <v>-0.11892093577216867</v>
      </c>
      <c r="F35" s="33">
        <f t="shared" si="8"/>
        <v>2.8518418507895271E-2</v>
      </c>
      <c r="G35" s="39" t="s">
        <v>226</v>
      </c>
      <c r="H35" s="68">
        <v>73271886</v>
      </c>
      <c r="I35" s="68">
        <v>173173.88</v>
      </c>
      <c r="J35" s="30">
        <f t="shared" si="4"/>
        <v>423.11164940116834</v>
      </c>
      <c r="P35" s="16"/>
    </row>
    <row r="36" spans="1:16" ht="17.399999999999999" hidden="1">
      <c r="D36" s="26">
        <f>H36/21</f>
        <v>3359064.3809523811</v>
      </c>
      <c r="E36" s="27">
        <f t="shared" si="7"/>
        <v>5.4408245502303165E-2</v>
      </c>
      <c r="F36" s="33">
        <f t="shared" si="8"/>
        <v>9.0472968288978217E-2</v>
      </c>
      <c r="G36" s="39" t="s">
        <v>228</v>
      </c>
      <c r="H36" s="68">
        <v>70540352</v>
      </c>
      <c r="I36" s="68">
        <v>170463.76</v>
      </c>
      <c r="J36" s="30">
        <f t="shared" si="4"/>
        <v>413.81436148070412</v>
      </c>
      <c r="P36" s="16"/>
    </row>
    <row r="37" spans="1:16" ht="17.399999999999999" hidden="1">
      <c r="A37" s="31">
        <f>AVERAGE(D35:D37)</f>
        <v>3456178.129399586</v>
      </c>
      <c r="B37" s="27">
        <f>A37/A34-1</f>
        <v>2.8893080781727809E-2</v>
      </c>
      <c r="C37" s="27">
        <f>A37/A25-1</f>
        <v>4.1526267443877218E-2</v>
      </c>
      <c r="D37" s="26">
        <f>H37/18</f>
        <v>3823735.8333333335</v>
      </c>
      <c r="E37" s="27">
        <f t="shared" si="7"/>
        <v>0.13833359521653654</v>
      </c>
      <c r="F37" s="33">
        <f t="shared" si="8"/>
        <v>1.2277370026780421E-2</v>
      </c>
      <c r="G37" s="39" t="s">
        <v>225</v>
      </c>
      <c r="H37" s="68">
        <v>68827245</v>
      </c>
      <c r="I37" s="68">
        <v>178449.03</v>
      </c>
      <c r="J37" s="30">
        <f t="shared" si="4"/>
        <v>385.6969410256811</v>
      </c>
      <c r="K37" s="32">
        <f>H37+H36+H35</f>
        <v>212639483</v>
      </c>
      <c r="L37" s="27">
        <f>K37/K34-1</f>
        <v>4.0344714049180164E-2</v>
      </c>
      <c r="M37" s="27">
        <f>K37/K25-1</f>
        <v>3.9377557773052851E-2</v>
      </c>
      <c r="N37" s="32">
        <f>AVERAGE(J35:J37)</f>
        <v>407.54098396918454</v>
      </c>
      <c r="O37" s="16">
        <f>N37/N34-1</f>
        <v>5.0487089290136566E-2</v>
      </c>
      <c r="P37" s="16"/>
    </row>
    <row r="38" spans="1:16" ht="17.399999999999999" hidden="1">
      <c r="A38" s="31"/>
      <c r="B38" s="27"/>
      <c r="C38" s="27"/>
      <c r="D38" s="26">
        <f>H38/20</f>
        <v>3347808.1</v>
      </c>
      <c r="E38" s="27">
        <f t="shared" si="7"/>
        <v>-0.12446668757408497</v>
      </c>
      <c r="F38" s="33">
        <f t="shared" si="8"/>
        <v>-0.15289025981305682</v>
      </c>
      <c r="G38" s="39" t="s">
        <v>231</v>
      </c>
      <c r="H38" s="68">
        <v>66956162</v>
      </c>
      <c r="I38" s="68">
        <v>185924.7</v>
      </c>
      <c r="J38" s="30">
        <f t="shared" si="4"/>
        <v>360.12515819576419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3019294.3809523811</v>
      </c>
      <c r="E39" s="27">
        <f t="shared" si="7"/>
        <v>-9.8128001735708459E-2</v>
      </c>
      <c r="F39" s="33">
        <f t="shared" si="8"/>
        <v>-6.7019611831416914E-2</v>
      </c>
      <c r="G39" s="39" t="s">
        <v>234</v>
      </c>
      <c r="H39" s="68">
        <v>63405182</v>
      </c>
      <c r="I39" s="68">
        <v>165831.98000000001</v>
      </c>
      <c r="J39" s="30">
        <f t="shared" si="4"/>
        <v>382.345926280323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3188042.7793650795</v>
      </c>
      <c r="B40" s="27">
        <f>A40/A37-1</f>
        <v>-7.7581461370189175E-2</v>
      </c>
      <c r="C40" s="27">
        <f>A40/A28-1</f>
        <v>-0.10548271032527534</v>
      </c>
      <c r="D40" s="26">
        <f>H40/21</f>
        <v>3197025.8571428573</v>
      </c>
      <c r="E40" s="27">
        <f t="shared" si="7"/>
        <v>5.886523596762161E-2</v>
      </c>
      <c r="F40" s="33">
        <f t="shared" si="8"/>
        <v>-8.7535314879498505E-2</v>
      </c>
      <c r="G40" s="39" t="s">
        <v>236</v>
      </c>
      <c r="H40" s="68">
        <v>67137543</v>
      </c>
      <c r="I40" s="68">
        <v>187736.74</v>
      </c>
      <c r="J40" s="30">
        <f t="shared" si="4"/>
        <v>357.6153660705944</v>
      </c>
      <c r="K40" s="32">
        <f>H40+H39+H38</f>
        <v>197498887</v>
      </c>
      <c r="L40" s="27">
        <f>K40/K37-1</f>
        <v>-7.1203126467345723E-2</v>
      </c>
      <c r="M40" s="27">
        <f>K40/K28-1</f>
        <v>-7.2145600879146787E-2</v>
      </c>
      <c r="N40" s="32">
        <f>AVERAGE(J38:J40)</f>
        <v>366.69548351556051</v>
      </c>
      <c r="O40" s="58">
        <f>N40/N37-1</f>
        <v>-0.10022427696919067</v>
      </c>
    </row>
    <row r="41" spans="1:16" ht="17.399999999999999">
      <c r="A41" s="31"/>
      <c r="B41" s="27"/>
      <c r="C41" s="27"/>
      <c r="D41" s="26">
        <f>H41/18</f>
        <v>3729450.222222222</v>
      </c>
      <c r="E41" s="27">
        <f t="shared" si="7"/>
        <v>0.16653739721554395</v>
      </c>
      <c r="F41" s="33">
        <f t="shared" si="8"/>
        <v>0.21563891299650728</v>
      </c>
      <c r="G41" s="39" t="s">
        <v>373</v>
      </c>
      <c r="H41" s="68">
        <v>67130104</v>
      </c>
      <c r="I41" s="68">
        <v>179461.52</v>
      </c>
      <c r="J41" s="30">
        <f t="shared" si="4"/>
        <v>374.06405562596376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2587588.4500000002</v>
      </c>
      <c r="E42" s="27">
        <f t="shared" ref="E42" si="9">D42/D41-1</f>
        <v>-0.30617428955569614</v>
      </c>
      <c r="F42" s="33">
        <f t="shared" ref="F42" si="10">D42/D30-1</f>
        <v>-0.20456063575246375</v>
      </c>
      <c r="G42" s="39" t="s">
        <v>426</v>
      </c>
      <c r="H42" s="68">
        <v>51751769</v>
      </c>
      <c r="I42" s="68">
        <v>131119.29</v>
      </c>
      <c r="J42" s="30">
        <f t="shared" si="4"/>
        <v>394.69226076498734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3212492.9407407404</v>
      </c>
      <c r="B43" s="27">
        <f>A43/A40-1</f>
        <v>7.6693329003980626E-3</v>
      </c>
      <c r="C43" s="27">
        <f>A43/A31-1</f>
        <v>-1.8249019824156387E-2</v>
      </c>
      <c r="D43" s="26">
        <f>H43/20</f>
        <v>3320440.15</v>
      </c>
      <c r="E43" s="27">
        <f t="shared" ref="E43" si="11">D43/D42-1</f>
        <v>0.28321802874023483</v>
      </c>
      <c r="F43" s="33">
        <f t="shared" ref="F43" si="12">D43/D31-1</f>
        <v>-5.0135580178161998E-2</v>
      </c>
      <c r="G43" s="39" t="s">
        <v>434</v>
      </c>
      <c r="H43" s="68">
        <v>66408803</v>
      </c>
      <c r="I43" s="68">
        <v>175165.27</v>
      </c>
      <c r="J43" s="30">
        <f t="shared" si="4"/>
        <v>379.12083257143382</v>
      </c>
      <c r="K43" s="32">
        <f>H43+H42+H41</f>
        <v>185290676</v>
      </c>
      <c r="L43" s="27">
        <f>K43/K40-1</f>
        <v>-6.1814074931976659E-2</v>
      </c>
      <c r="M43" s="27">
        <f>K43/K31-1</f>
        <v>-6.9896928099469791E-2</v>
      </c>
      <c r="N43" s="32">
        <f>AVERAGE(J41:J43)</f>
        <v>382.62571632079494</v>
      </c>
      <c r="O43" s="58">
        <f>N43/N40-1</f>
        <v>4.3442675247889806E-2</v>
      </c>
    </row>
    <row r="44" spans="1:16" ht="17.399999999999999">
      <c r="A44" s="31"/>
      <c r="B44" s="27"/>
      <c r="C44" s="27"/>
      <c r="D44" s="26">
        <f>H44/22</f>
        <v>3075022.1363636362</v>
      </c>
      <c r="E44" s="27">
        <f t="shared" ref="E44" si="13">D44/D43-1</f>
        <v>-7.391128963320226E-2</v>
      </c>
      <c r="F44" s="33">
        <f t="shared" ref="F44" si="14">D44/D32-1</f>
        <v>-2.0254276532573168E-2</v>
      </c>
      <c r="G44" s="39" t="s">
        <v>462</v>
      </c>
      <c r="H44" s="68">
        <v>67650487</v>
      </c>
      <c r="I44" s="68">
        <v>165675.74</v>
      </c>
      <c r="J44" s="30">
        <f t="shared" si="4"/>
        <v>408.33067653719252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3642733.75</v>
      </c>
      <c r="E45" s="27">
        <f t="shared" ref="E45" si="15">D45/D44-1</f>
        <v>0.18462033392309518</v>
      </c>
      <c r="F45" s="33">
        <f t="shared" ref="F45" si="16">D45/D33-1</f>
        <v>9.6199504492442189E-2</v>
      </c>
      <c r="G45" s="39" t="s">
        <v>498</v>
      </c>
      <c r="H45" s="68">
        <v>72854675</v>
      </c>
      <c r="I45" s="68">
        <v>174948.82</v>
      </c>
      <c r="J45" s="30">
        <f t="shared" si="4"/>
        <v>416.43421773293466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3618449.5937001593</v>
      </c>
      <c r="B46" s="27">
        <f>A46/A43-1</f>
        <v>0.12636810740066973</v>
      </c>
      <c r="C46" s="27">
        <f>A46/A34-1</f>
        <v>7.7200772276837082E-2</v>
      </c>
      <c r="D46" s="26">
        <f>H46/19</f>
        <v>4137592.8947368423</v>
      </c>
      <c r="E46" s="27">
        <f t="shared" ref="E46" si="17">D46/D45-1</f>
        <v>0.13584828831831097</v>
      </c>
      <c r="F46" s="33">
        <f t="shared" ref="F46" si="18">D46/D34-1</f>
        <v>0.14433479908734159</v>
      </c>
      <c r="G46" s="39" t="s">
        <v>548</v>
      </c>
      <c r="H46" s="68">
        <v>78614265</v>
      </c>
      <c r="I46" s="68">
        <v>188164.38</v>
      </c>
      <c r="J46" s="30">
        <f t="shared" si="4"/>
        <v>417.79567950108304</v>
      </c>
      <c r="K46" s="32">
        <f>H46+H45+H44</f>
        <v>219119427</v>
      </c>
      <c r="L46" s="27">
        <f>K46/K43-1</f>
        <v>0.18257125361235116</v>
      </c>
      <c r="M46" s="27">
        <f>K46/K34-1</f>
        <v>7.2048024237037822E-2</v>
      </c>
      <c r="N46" s="32">
        <f>AVERAGE(J44:J46)</f>
        <v>414.18685792373668</v>
      </c>
      <c r="O46" s="58">
        <f>N46/N43-1</f>
        <v>8.2485677926783074E-2</v>
      </c>
    </row>
    <row r="47" spans="1:16" ht="17.399999999999999">
      <c r="A47" s="31"/>
      <c r="B47" s="27"/>
      <c r="C47" s="27"/>
      <c r="D47" s="26">
        <f>H47/19</f>
        <v>4274946.4736842103</v>
      </c>
      <c r="E47" s="27">
        <f t="shared" ref="E47" si="19">D47/D46-1</f>
        <v>3.3196494300366419E-2</v>
      </c>
      <c r="F47" s="33">
        <f t="shared" ref="F47" si="20">D47/D35-1</f>
        <v>0.34190307172845036</v>
      </c>
      <c r="G47" s="39" t="s">
        <v>598</v>
      </c>
      <c r="H47" s="68">
        <v>81223983</v>
      </c>
      <c r="I47" s="68">
        <v>186930.88</v>
      </c>
      <c r="J47" s="30">
        <f t="shared" si="4"/>
        <v>434.51345759459326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4049111.85</v>
      </c>
      <c r="E48" s="27">
        <f t="shared" ref="E48" si="21">D48/D47-1</f>
        <v>-5.2827473998658725E-2</v>
      </c>
      <c r="F48" s="33">
        <f t="shared" ref="F48" si="22">D48/D36-1</f>
        <v>0.20542847376208151</v>
      </c>
      <c r="G48" s="39" t="s">
        <v>655</v>
      </c>
      <c r="H48" s="68">
        <v>80982237</v>
      </c>
      <c r="I48" s="68">
        <v>198928.58</v>
      </c>
      <c r="J48" s="30">
        <f t="shared" si="4"/>
        <v>407.09201764774076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3990298.5321371611</v>
      </c>
      <c r="B49" s="27">
        <f>A49/A46-1</f>
        <v>0.10276471422578415</v>
      </c>
      <c r="C49" s="27">
        <f>A49/A37-1</f>
        <v>0.1545407622929329</v>
      </c>
      <c r="D49" s="26">
        <f>H49/22</f>
        <v>3646837.2727272729</v>
      </c>
      <c r="E49" s="27">
        <f t="shared" ref="E49" si="23">D49/D48-1</f>
        <v>-9.9348842950022997E-2</v>
      </c>
      <c r="F49" s="33">
        <f t="shared" ref="F49" si="24">D49/D37-1</f>
        <v>-4.6263279765288989E-2</v>
      </c>
      <c r="G49" s="39" t="s">
        <v>674</v>
      </c>
      <c r="H49" s="68">
        <v>80230420</v>
      </c>
      <c r="I49" s="68">
        <v>192329.98</v>
      </c>
      <c r="J49" s="30">
        <f t="shared" si="4"/>
        <v>417.14983800237485</v>
      </c>
      <c r="K49" s="32">
        <f>H49+H48+H47</f>
        <v>242436640</v>
      </c>
      <c r="L49" s="27">
        <f>K49/K46-1</f>
        <v>0.10641326202445756</v>
      </c>
      <c r="M49" s="27">
        <f>K49/K37-1</f>
        <v>0.14012993532344131</v>
      </c>
      <c r="N49" s="32">
        <f>AVERAGE(J47:J49)</f>
        <v>419.5851044149029</v>
      </c>
      <c r="O49" s="58">
        <f>N49/N46-1</f>
        <v>1.3033360155913387E-2</v>
      </c>
    </row>
    <row r="50" spans="1:15" s="37" customFormat="1" ht="17.399999999999999">
      <c r="A50" s="92"/>
      <c r="B50" s="130"/>
      <c r="C50" s="130"/>
      <c r="D50" s="93">
        <f>H50/18</f>
        <v>4610246.277777778</v>
      </c>
      <c r="E50" s="130">
        <f t="shared" ref="E50" si="25">D50/D49-1</f>
        <v>0.26417658178919057</v>
      </c>
      <c r="F50" s="131">
        <f t="shared" ref="F50" si="26">D50/D38-1</f>
        <v>0.37709394925526873</v>
      </c>
      <c r="G50" s="132" t="s">
        <v>714</v>
      </c>
      <c r="H50" s="95">
        <v>82984433</v>
      </c>
      <c r="I50" s="95">
        <v>191994.73</v>
      </c>
      <c r="J50" s="133">
        <f t="shared" ref="J50" si="27">H50/I50</f>
        <v>432.22245214751467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4255792.3499999996</v>
      </c>
      <c r="E51" s="130">
        <f t="shared" ref="E51" si="28">D51/D50-1</f>
        <v>-7.6883946414383675E-2</v>
      </c>
      <c r="F51" s="131">
        <f t="shared" ref="F51" si="29">D51/D39-1</f>
        <v>0.40953210023117648</v>
      </c>
      <c r="G51" s="132" t="s">
        <v>721</v>
      </c>
      <c r="H51" s="95">
        <v>85115847</v>
      </c>
      <c r="I51" s="95">
        <v>202295.67</v>
      </c>
      <c r="J51" s="133">
        <f t="shared" ref="J51" si="30">H51/I51</f>
        <v>420.74972242361883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4408666.3304713806</v>
      </c>
      <c r="B52" s="27">
        <f>A52/A49-1</f>
        <v>0.10484624019099287</v>
      </c>
      <c r="C52" s="27">
        <f>A52/A40-1</f>
        <v>0.38287552444619233</v>
      </c>
      <c r="D52" s="93">
        <f>H52/22</f>
        <v>4359960.3636363633</v>
      </c>
      <c r="E52" s="130">
        <f t="shared" ref="E52:E53" si="31">D52/D51-1</f>
        <v>2.447676133361254E-2</v>
      </c>
      <c r="F52" s="131">
        <f t="shared" ref="F52:F53" si="32">D52/D40-1</f>
        <v>0.36375511442775954</v>
      </c>
      <c r="G52" s="132" t="s">
        <v>726</v>
      </c>
      <c r="H52" s="95">
        <v>95919128</v>
      </c>
      <c r="I52" s="95">
        <v>214841.39</v>
      </c>
      <c r="J52" s="133">
        <f t="shared" ref="J52" si="33">H52/I52</f>
        <v>446.46484553092864</v>
      </c>
      <c r="K52" s="32">
        <f>H52+H51+H50</f>
        <v>264019408</v>
      </c>
      <c r="L52" s="27">
        <f>K52/K49-1</f>
        <v>8.9024365293958851E-2</v>
      </c>
      <c r="M52" s="27">
        <f>K52/K40-1</f>
        <v>0.33681466265680782</v>
      </c>
      <c r="N52" s="32">
        <f>AVERAGE(J50:J52)</f>
        <v>433.14567336735405</v>
      </c>
      <c r="O52" s="58">
        <f>N52/N49-1</f>
        <v>3.2318995144884566E-2</v>
      </c>
    </row>
    <row r="53" spans="1:15" s="37" customFormat="1" ht="17.399999999999999">
      <c r="A53" s="31"/>
      <c r="B53" s="27"/>
      <c r="C53" s="27"/>
      <c r="D53" s="93">
        <f>H53/21</f>
        <v>4375189.3809523806</v>
      </c>
      <c r="E53" s="130">
        <f t="shared" si="31"/>
        <v>3.4929256336899694E-3</v>
      </c>
      <c r="F53" s="131">
        <f t="shared" si="32"/>
        <v>0.17314593847706328</v>
      </c>
      <c r="G53" s="132" t="s">
        <v>729</v>
      </c>
      <c r="H53" s="95">
        <v>91878977</v>
      </c>
      <c r="I53" s="95">
        <v>209925.23</v>
      </c>
      <c r="J53" s="133">
        <f t="shared" ref="J53" si="34">H53/I53</f>
        <v>437.67477115542516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5006968.7058823528</v>
      </c>
      <c r="E54" s="130">
        <f t="shared" ref="E54" si="35">D54/D53-1</f>
        <v>0.14440045216795805</v>
      </c>
      <c r="F54" s="131">
        <f t="shared" ref="F54" si="36">D54/D42-1</f>
        <v>0.93499422440317059</v>
      </c>
      <c r="G54" s="132" t="s">
        <v>742</v>
      </c>
      <c r="H54" s="95">
        <v>85118468</v>
      </c>
      <c r="I54" s="95">
        <v>190671.11</v>
      </c>
      <c r="J54" s="133">
        <f t="shared" ref="J54" si="37">H54/I54</f>
        <v>446.41512812297577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4557338.0765639581</v>
      </c>
      <c r="B55" s="27">
        <f>A55/A52-1</f>
        <v>3.3722612451979606E-2</v>
      </c>
      <c r="C55" s="27">
        <f>A55/A43-1</f>
        <v>0.41862975596550944</v>
      </c>
      <c r="D55" s="93">
        <f>H55/21</f>
        <v>4289856.1428571427</v>
      </c>
      <c r="E55" s="130">
        <f t="shared" ref="E55" si="38">D55/D54-1</f>
        <v>-0.14322289695614088</v>
      </c>
      <c r="F55" s="131">
        <f t="shared" ref="F55" si="39">D55/D43-1</f>
        <v>0.29195406303502947</v>
      </c>
      <c r="G55" s="132" t="s">
        <v>749</v>
      </c>
      <c r="H55" s="95">
        <v>90086979</v>
      </c>
      <c r="I55" s="95">
        <v>199936.17</v>
      </c>
      <c r="J55" s="133">
        <f t="shared" ref="J55" si="40">H55/I55</f>
        <v>450.57869719120856</v>
      </c>
      <c r="K55" s="32">
        <f>H55+H54+H53</f>
        <v>267084424</v>
      </c>
      <c r="L55" s="27">
        <f>K55/K52-1</f>
        <v>1.160905564942416E-2</v>
      </c>
      <c r="M55" s="27">
        <f>K55/K43-1</f>
        <v>0.44143477570344669</v>
      </c>
      <c r="N55" s="32">
        <f>AVERAGE(J53:J55)</f>
        <v>444.88953215653646</v>
      </c>
      <c r="O55" s="58">
        <f>N55/N52-1</f>
        <v>2.7112954165935621E-2</v>
      </c>
    </row>
    <row r="56" spans="1:15" s="124" customFormat="1" ht="17.399999999999999">
      <c r="A56" s="94"/>
      <c r="B56" s="45"/>
      <c r="C56" s="45"/>
      <c r="D56" s="98">
        <f>H56/22</f>
        <v>4006074.2727272729</v>
      </c>
      <c r="E56" s="118">
        <f t="shared" ref="E56" si="41">D56/D55-1</f>
        <v>-6.615183835532179E-2</v>
      </c>
      <c r="F56" s="158">
        <f t="shared" ref="F56" si="42">D56/D44-1</f>
        <v>0.30277900290651272</v>
      </c>
      <c r="G56" s="122" t="s">
        <v>752</v>
      </c>
      <c r="H56" s="96">
        <v>88133634</v>
      </c>
      <c r="I56" s="96">
        <v>207860.14</v>
      </c>
      <c r="J56" s="125">
        <f t="shared" ref="J56" si="43">H56/I56</f>
        <v>424.00449648499222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4845333.111111111</v>
      </c>
      <c r="E57" s="118">
        <f t="shared" ref="E57" si="44">D57/D56-1</f>
        <v>0.20949657476332395</v>
      </c>
      <c r="F57" s="158">
        <f t="shared" ref="F57" si="45">D57/D45-1</f>
        <v>0.33013649737950534</v>
      </c>
      <c r="G57" s="122" t="s">
        <v>756</v>
      </c>
      <c r="H57" s="96">
        <v>87215996</v>
      </c>
      <c r="I57" s="96">
        <v>177252.08</v>
      </c>
      <c r="J57" s="125">
        <f t="shared" ref="J57" si="46">H57/I57</f>
        <v>492.04497910546382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4425703.6919191917</v>
      </c>
      <c r="B58" s="27">
        <f>A58/A55-1</f>
        <v>-2.8884050828200336E-2</v>
      </c>
      <c r="C58" s="27">
        <f>A58/A46-1</f>
        <v>0.2230939183523486</v>
      </c>
      <c r="K58" s="32">
        <f>H58+H57+H56</f>
        <v>175349630</v>
      </c>
      <c r="L58" s="27">
        <f>K58/K55-1</f>
        <v>-0.34346740489816063</v>
      </c>
      <c r="M58" s="27">
        <f>K58/K46-1</f>
        <v>-0.19975315561590989</v>
      </c>
      <c r="N58" s="32">
        <f>AVERAGE(J56:J58)</f>
        <v>458.02473779522802</v>
      </c>
      <c r="O58" s="58">
        <f>N58/N55-1</f>
        <v>2.9524645309186193E-2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71"/>
  <dimension ref="A1:P58"/>
  <sheetViews>
    <sheetView topLeftCell="A51" zoomScaleNormal="10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대덕전자</v>
      </c>
      <c r="G1" s="19"/>
      <c r="H1" s="19"/>
      <c r="I1" s="19"/>
      <c r="J1" s="20"/>
      <c r="P1" s="18" t="s">
        <v>303</v>
      </c>
    </row>
    <row r="2" spans="1:16" ht="15" customHeight="1">
      <c r="G2" s="21"/>
      <c r="H2" s="21"/>
      <c r="I2" s="21"/>
      <c r="J2" s="22"/>
      <c r="P2" s="52" t="s">
        <v>55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93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79049.75</v>
      </c>
      <c r="E5" s="27"/>
      <c r="F5" s="26"/>
      <c r="G5" s="28" t="s">
        <v>7</v>
      </c>
      <c r="H5" s="29">
        <v>1580995</v>
      </c>
      <c r="I5" s="29">
        <v>4417.8900000000003</v>
      </c>
      <c r="J5" s="30">
        <f>H5/I5</f>
        <v>357.86201105052407</v>
      </c>
    </row>
    <row r="6" spans="1:16" ht="15" hidden="1" customHeight="1">
      <c r="D6" s="26">
        <f>H6/18</f>
        <v>100671.05555555556</v>
      </c>
      <c r="E6" s="27">
        <f t="shared" ref="E6:E22" si="0">D6/D5-1</f>
        <v>0.27351516678491161</v>
      </c>
      <c r="F6" s="26"/>
      <c r="G6" s="28" t="s">
        <v>3</v>
      </c>
      <c r="H6" s="29">
        <v>1812079</v>
      </c>
      <c r="I6" s="29">
        <v>5500.2</v>
      </c>
      <c r="J6" s="30">
        <f t="shared" ref="J6:J49" si="1">H6/I6</f>
        <v>329.45692883895134</v>
      </c>
    </row>
    <row r="7" spans="1:16" ht="15" hidden="1" customHeight="1">
      <c r="A7" s="31">
        <f>AVERAGE(D5:D7)</f>
        <v>98298.117003367006</v>
      </c>
      <c r="B7" s="31"/>
      <c r="C7" s="31"/>
      <c r="D7" s="26">
        <f>H7/22</f>
        <v>115173.54545454546</v>
      </c>
      <c r="E7" s="27">
        <f t="shared" si="0"/>
        <v>0.14405818851265217</v>
      </c>
      <c r="F7" s="26"/>
      <c r="G7" s="28" t="s">
        <v>6</v>
      </c>
      <c r="H7" s="29">
        <v>2533818</v>
      </c>
      <c r="I7" s="29">
        <v>15722.67</v>
      </c>
      <c r="J7" s="30">
        <f t="shared" si="1"/>
        <v>161.15697906271646</v>
      </c>
      <c r="K7" s="32">
        <f>H7+H6+H5</f>
        <v>5926892</v>
      </c>
      <c r="L7" s="32"/>
      <c r="M7" s="32"/>
      <c r="N7" s="32">
        <f>AVERAGE(J5:J7)</f>
        <v>282.82530631739729</v>
      </c>
      <c r="O7" s="35"/>
    </row>
    <row r="8" spans="1:16" ht="15" hidden="1" customHeight="1">
      <c r="D8" s="26">
        <f>H8/21</f>
        <v>87184.095238095237</v>
      </c>
      <c r="E8" s="27">
        <f t="shared" si="0"/>
        <v>-0.24301978467352625</v>
      </c>
      <c r="F8" s="26"/>
      <c r="G8" s="28" t="s">
        <v>2</v>
      </c>
      <c r="H8" s="29">
        <v>1830866</v>
      </c>
      <c r="I8" s="29">
        <v>11904.79</v>
      </c>
      <c r="J8" s="30">
        <f t="shared" si="1"/>
        <v>153.79238104998072</v>
      </c>
    </row>
    <row r="9" spans="1:16" ht="15" hidden="1" customHeight="1">
      <c r="D9" s="26">
        <f>H9/21</f>
        <v>78926.190476190473</v>
      </c>
      <c r="E9" s="27">
        <f t="shared" si="0"/>
        <v>-9.4718018686239192E-2</v>
      </c>
      <c r="F9" s="26"/>
      <c r="G9" s="28" t="s">
        <v>5</v>
      </c>
      <c r="H9" s="29">
        <v>1657450</v>
      </c>
      <c r="I9" s="29">
        <v>6982.5</v>
      </c>
      <c r="J9" s="30">
        <f t="shared" si="1"/>
        <v>237.37200143215182</v>
      </c>
    </row>
    <row r="10" spans="1:16" ht="15" hidden="1" customHeight="1">
      <c r="A10" s="31">
        <f>AVERAGE(D8:D10)</f>
        <v>79145.650793650784</v>
      </c>
      <c r="B10" s="27">
        <f>A10/A7-1</f>
        <v>-0.1948406215050914</v>
      </c>
      <c r="C10" s="27"/>
      <c r="D10" s="26">
        <f>H10/21</f>
        <v>71326.666666666672</v>
      </c>
      <c r="E10" s="27">
        <f t="shared" si="0"/>
        <v>-9.6286464146731365E-2</v>
      </c>
      <c r="F10" s="26"/>
      <c r="G10" s="28" t="s">
        <v>0</v>
      </c>
      <c r="H10" s="29">
        <v>1497860</v>
      </c>
      <c r="I10" s="29">
        <v>6725.98</v>
      </c>
      <c r="J10" s="30">
        <f t="shared" si="1"/>
        <v>222.69765892851302</v>
      </c>
      <c r="K10" s="32">
        <f>H10+H9+H8</f>
        <v>4986176</v>
      </c>
      <c r="L10" s="27">
        <f>K10/K7-1</f>
        <v>-0.15871994968020342</v>
      </c>
      <c r="M10" s="32"/>
      <c r="N10" s="32">
        <f>AVERAGE(J8:J10)</f>
        <v>204.62068047021521</v>
      </c>
      <c r="O10" s="58">
        <f>N10/N7-1</f>
        <v>-0.27651212285585891</v>
      </c>
    </row>
    <row r="11" spans="1:16" ht="15" hidden="1" customHeight="1">
      <c r="D11" s="26">
        <f>H11/21</f>
        <v>84140.238095238092</v>
      </c>
      <c r="E11" s="27">
        <f t="shared" si="0"/>
        <v>0.17964629538141064</v>
      </c>
      <c r="F11" s="26"/>
      <c r="G11" s="28" t="s">
        <v>10</v>
      </c>
      <c r="H11" s="29">
        <v>1766945</v>
      </c>
      <c r="I11" s="29">
        <v>9464.9</v>
      </c>
      <c r="J11" s="30">
        <f t="shared" si="1"/>
        <v>186.68395862608165</v>
      </c>
    </row>
    <row r="12" spans="1:16" ht="15" hidden="1" customHeight="1">
      <c r="D12" s="26">
        <f>H12/22</f>
        <v>98730.318181818177</v>
      </c>
      <c r="E12" s="27">
        <f t="shared" si="0"/>
        <v>0.17340193487526867</v>
      </c>
      <c r="F12" s="26"/>
      <c r="G12" s="28" t="s">
        <v>4</v>
      </c>
      <c r="H12" s="29">
        <v>2172067</v>
      </c>
      <c r="I12" s="29">
        <v>9155.49</v>
      </c>
      <c r="J12" s="30">
        <f t="shared" si="1"/>
        <v>237.24202636887813</v>
      </c>
    </row>
    <row r="13" spans="1:16" ht="15" hidden="1" customHeight="1">
      <c r="A13" s="31">
        <f>AVERAGE(D11:D13)</f>
        <v>94547.768759018756</v>
      </c>
      <c r="B13" s="27">
        <f>A13/A10-1</f>
        <v>0.19460472951981278</v>
      </c>
      <c r="C13" s="27"/>
      <c r="D13" s="26">
        <f>H13/20</f>
        <v>100772.75</v>
      </c>
      <c r="E13" s="27">
        <f t="shared" si="0"/>
        <v>2.0686976967100978E-2</v>
      </c>
      <c r="F13" s="26"/>
      <c r="G13" s="28" t="s">
        <v>8</v>
      </c>
      <c r="H13" s="29">
        <v>2015455</v>
      </c>
      <c r="I13" s="29">
        <v>4886.32</v>
      </c>
      <c r="J13" s="30">
        <f t="shared" si="1"/>
        <v>412.46889274546083</v>
      </c>
      <c r="K13" s="32">
        <f>H13+H12+H11</f>
        <v>5954467</v>
      </c>
      <c r="L13" s="27">
        <f>K13/K10-1</f>
        <v>0.19419511064190265</v>
      </c>
      <c r="M13" s="32"/>
      <c r="N13" s="32">
        <f>AVERAGE(J11:J13)</f>
        <v>278.79829258014018</v>
      </c>
      <c r="O13" s="58">
        <f>N13/N10-1</f>
        <v>0.36251278189216229</v>
      </c>
    </row>
    <row r="14" spans="1:16" ht="15" hidden="1" customHeight="1">
      <c r="D14" s="26">
        <f>H14/20</f>
        <v>88382.65</v>
      </c>
      <c r="E14" s="27">
        <f t="shared" si="0"/>
        <v>-0.12295089694386629</v>
      </c>
      <c r="F14" s="26"/>
      <c r="G14" s="28" t="s">
        <v>11</v>
      </c>
      <c r="H14" s="29">
        <v>1767653</v>
      </c>
      <c r="I14" s="29">
        <v>6735.55</v>
      </c>
      <c r="J14" s="30">
        <f t="shared" si="1"/>
        <v>262.43632665483887</v>
      </c>
    </row>
    <row r="15" spans="1:16" ht="15" hidden="1" customHeight="1">
      <c r="A15" s="31"/>
      <c r="B15" s="31"/>
      <c r="C15" s="31"/>
      <c r="D15" s="26">
        <f>H15/22</f>
        <v>77255.363636363632</v>
      </c>
      <c r="E15" s="27">
        <f t="shared" si="0"/>
        <v>-0.12589898994470483</v>
      </c>
      <c r="F15" s="26"/>
      <c r="G15" s="28" t="s">
        <v>9</v>
      </c>
      <c r="H15" s="29">
        <v>1699618</v>
      </c>
      <c r="I15" s="29">
        <v>4665.45</v>
      </c>
      <c r="J15" s="30">
        <f t="shared" si="1"/>
        <v>364.29883505342468</v>
      </c>
    </row>
    <row r="16" spans="1:16" ht="15" hidden="1" customHeight="1">
      <c r="A16" s="31">
        <f>AVERAGE(D14:D16)</f>
        <v>79872.6409090909</v>
      </c>
      <c r="B16" s="27">
        <f>A16/A13-1</f>
        <v>-0.1552138992019102</v>
      </c>
      <c r="C16" s="27"/>
      <c r="D16" s="26">
        <f>H16/22</f>
        <v>73979.909090909088</v>
      </c>
      <c r="E16" s="27">
        <f t="shared" si="0"/>
        <v>-4.2397762320709687E-2</v>
      </c>
      <c r="F16" s="26"/>
      <c r="G16" s="28" t="s">
        <v>13</v>
      </c>
      <c r="H16" s="29">
        <v>1627558</v>
      </c>
      <c r="I16" s="29">
        <v>6031.55</v>
      </c>
      <c r="J16" s="30">
        <f t="shared" si="1"/>
        <v>269.84075403503243</v>
      </c>
      <c r="K16" s="32">
        <f>H16+H15+H14</f>
        <v>5094829</v>
      </c>
      <c r="L16" s="27">
        <f>K16/K13-1</f>
        <v>-0.14436858916171669</v>
      </c>
      <c r="M16" s="32"/>
      <c r="N16" s="32">
        <f>AVERAGE(J14:J16)</f>
        <v>298.85863858109866</v>
      </c>
      <c r="O16" s="58">
        <f>N16/N13-1</f>
        <v>7.1952901200756703E-2</v>
      </c>
    </row>
    <row r="17" spans="1:15" ht="15" hidden="1" customHeight="1">
      <c r="D17" s="26">
        <f>H17/20</f>
        <v>62675.45</v>
      </c>
      <c r="E17" s="27">
        <f t="shared" si="0"/>
        <v>-0.15280444690757566</v>
      </c>
      <c r="F17" s="33">
        <f t="shared" ref="F17:F22" si="2">D17/D5-1</f>
        <v>-0.20713917501320378</v>
      </c>
      <c r="G17" s="39" t="s">
        <v>162</v>
      </c>
      <c r="H17" s="29">
        <v>1253509</v>
      </c>
      <c r="I17" s="29">
        <v>8700</v>
      </c>
      <c r="J17" s="30">
        <f t="shared" si="1"/>
        <v>144.08149425287357</v>
      </c>
    </row>
    <row r="18" spans="1:15" hidden="1">
      <c r="D18" s="26">
        <f>H18/20</f>
        <v>73121.350000000006</v>
      </c>
      <c r="E18" s="27">
        <f t="shared" si="0"/>
        <v>0.16666653370657913</v>
      </c>
      <c r="F18" s="33">
        <f t="shared" si="2"/>
        <v>-0.2736606406232841</v>
      </c>
      <c r="G18" s="39" t="s">
        <v>163</v>
      </c>
      <c r="H18" s="29">
        <v>1462427</v>
      </c>
      <c r="I18" s="29">
        <v>1983.39</v>
      </c>
      <c r="J18" s="30">
        <f t="shared" si="1"/>
        <v>737.33708448666164</v>
      </c>
    </row>
    <row r="19" spans="1:15" ht="17.399999999999999" hidden="1">
      <c r="A19" s="31">
        <f>AVERAGE(D17:D19)</f>
        <v>72391.690909090903</v>
      </c>
      <c r="B19" s="27">
        <f>A19/A16-1</f>
        <v>-9.3660982219363809E-2</v>
      </c>
      <c r="C19" s="27">
        <f>A19/A7-1</f>
        <v>-0.26354956619757763</v>
      </c>
      <c r="D19" s="26">
        <f>H19/22</f>
        <v>81378.272727272721</v>
      </c>
      <c r="E19" s="27">
        <f t="shared" si="0"/>
        <v>0.11292081898477968</v>
      </c>
      <c r="F19" s="33">
        <f t="shared" si="2"/>
        <v>-0.29342912553308886</v>
      </c>
      <c r="G19" s="39" t="s">
        <v>158</v>
      </c>
      <c r="H19" s="29">
        <v>1790322</v>
      </c>
      <c r="I19" s="29">
        <v>2315</v>
      </c>
      <c r="J19" s="30">
        <f t="shared" si="1"/>
        <v>773.35723542116625</v>
      </c>
      <c r="K19" s="32">
        <f>H19+H18+H17</f>
        <v>4506258</v>
      </c>
      <c r="L19" s="27">
        <f>K19/K16-1</f>
        <v>-0.11552320990557285</v>
      </c>
      <c r="M19" s="27">
        <f>K19/K7-1</f>
        <v>-0.23969291156309247</v>
      </c>
      <c r="N19" s="32">
        <f>AVERAGE(J17:J19)</f>
        <v>551.59193805356711</v>
      </c>
      <c r="O19" s="58">
        <f>N19/N16-1</f>
        <v>0.84566168363872274</v>
      </c>
    </row>
    <row r="20" spans="1:15" hidden="1">
      <c r="D20" s="26">
        <f>H20/20</f>
        <v>66416.5</v>
      </c>
      <c r="E20" s="27">
        <f t="shared" si="0"/>
        <v>-0.18385463620510722</v>
      </c>
      <c r="F20" s="33">
        <f t="shared" si="2"/>
        <v>-0.23820394283360991</v>
      </c>
      <c r="G20" s="39" t="s">
        <v>154</v>
      </c>
      <c r="H20" s="29">
        <v>1328330</v>
      </c>
      <c r="I20" s="29">
        <v>2032.17</v>
      </c>
      <c r="J20" s="30">
        <f t="shared" si="1"/>
        <v>653.65102329037427</v>
      </c>
    </row>
    <row r="21" spans="1:15" hidden="1">
      <c r="D21" s="26">
        <f>H21/21</f>
        <v>52872.666666666664</v>
      </c>
      <c r="E21" s="27">
        <f t="shared" si="0"/>
        <v>-0.20392272000682565</v>
      </c>
      <c r="F21" s="33">
        <f t="shared" si="2"/>
        <v>-0.33009985218256965</v>
      </c>
      <c r="G21" s="39" t="s">
        <v>155</v>
      </c>
      <c r="H21" s="29">
        <v>1110326</v>
      </c>
      <c r="I21" s="29">
        <v>1561.4</v>
      </c>
      <c r="J21" s="30">
        <f t="shared" si="1"/>
        <v>711.10926091968747</v>
      </c>
    </row>
    <row r="22" spans="1:15" ht="17.399999999999999" hidden="1">
      <c r="A22" s="31">
        <f>AVERAGE(D20:D22)</f>
        <v>59181.753968253965</v>
      </c>
      <c r="B22" s="27">
        <f>A22/A19-1</f>
        <v>-0.18247863497795491</v>
      </c>
      <c r="C22" s="27">
        <f>A22/A10-1</f>
        <v>-0.25224250006417737</v>
      </c>
      <c r="D22" s="26">
        <f>H22/21</f>
        <v>58256.095238095237</v>
      </c>
      <c r="E22" s="27">
        <f t="shared" si="0"/>
        <v>0.10181874512530564</v>
      </c>
      <c r="F22" s="33">
        <f t="shared" si="2"/>
        <v>-0.18324943586182962</v>
      </c>
      <c r="G22" s="39" t="s">
        <v>156</v>
      </c>
      <c r="H22" s="29">
        <v>1223378</v>
      </c>
      <c r="I22" s="29">
        <v>1973.46</v>
      </c>
      <c r="J22" s="30">
        <f t="shared" si="1"/>
        <v>619.91527570865378</v>
      </c>
      <c r="K22" s="32">
        <f>H22+H21+H20</f>
        <v>3662034</v>
      </c>
      <c r="L22" s="27">
        <f>K22/K19-1</f>
        <v>-0.18734479916595992</v>
      </c>
      <c r="M22" s="27">
        <f>K22/K10-1</f>
        <v>-0.26556262755265758</v>
      </c>
      <c r="N22" s="32">
        <f>AVERAGE(J20:J22)</f>
        <v>661.55851997290517</v>
      </c>
      <c r="O22" s="58">
        <f>N22/N19-1</f>
        <v>0.19936219935951782</v>
      </c>
    </row>
    <row r="23" spans="1:15" hidden="1">
      <c r="A23" s="31"/>
      <c r="B23" s="27"/>
      <c r="C23" s="27"/>
      <c r="D23" s="26">
        <f>H23/21</f>
        <v>53945.428571428572</v>
      </c>
      <c r="E23" s="27">
        <f t="shared" ref="E23:E28" si="3">D23/D22-1</f>
        <v>-7.399511843436779E-2</v>
      </c>
      <c r="F23" s="33">
        <f t="shared" ref="F23:F28" si="4">D23/D11-1</f>
        <v>-0.35886289612862876</v>
      </c>
      <c r="G23" s="39" t="s">
        <v>168</v>
      </c>
      <c r="H23" s="29">
        <v>1132854</v>
      </c>
      <c r="I23" s="29">
        <v>1824.7</v>
      </c>
      <c r="J23" s="30">
        <f t="shared" si="1"/>
        <v>620.8439743519483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70167.818181818177</v>
      </c>
      <c r="E24" s="27">
        <f t="shared" si="3"/>
        <v>0.30071852314436076</v>
      </c>
      <c r="F24" s="33">
        <f t="shared" si="4"/>
        <v>-0.28929816621678794</v>
      </c>
      <c r="G24" s="39" t="s">
        <v>176</v>
      </c>
      <c r="H24" s="29">
        <v>1543692</v>
      </c>
      <c r="I24" s="29">
        <v>2163.25</v>
      </c>
      <c r="J24" s="30">
        <f t="shared" si="1"/>
        <v>713.59852074425055</v>
      </c>
      <c r="K24" s="32"/>
      <c r="L24" s="27"/>
      <c r="M24" s="27"/>
      <c r="N24" s="27"/>
    </row>
    <row r="25" spans="1:15" ht="17.399999999999999" hidden="1">
      <c r="A25" s="31">
        <f>AVERAGE(D23:D25)</f>
        <v>62431.520847573476</v>
      </c>
      <c r="B25" s="27">
        <f>A25/A22-1</f>
        <v>5.491163511413899E-2</v>
      </c>
      <c r="C25" s="27">
        <f>A25/A13-1</f>
        <v>-0.33968276917567941</v>
      </c>
      <c r="D25" s="26">
        <f>H25/19</f>
        <v>63181.315789473687</v>
      </c>
      <c r="E25" s="27">
        <f t="shared" si="3"/>
        <v>-9.9568471321726637E-2</v>
      </c>
      <c r="F25" s="33">
        <f t="shared" si="4"/>
        <v>-0.37303173933951705</v>
      </c>
      <c r="G25" s="39" t="s">
        <v>190</v>
      </c>
      <c r="H25" s="29">
        <v>1200445</v>
      </c>
      <c r="I25" s="29">
        <v>1937.7</v>
      </c>
      <c r="J25" s="30">
        <f t="shared" si="1"/>
        <v>619.52056561903282</v>
      </c>
      <c r="K25" s="32">
        <f>H25+H24+H23</f>
        <v>3876991</v>
      </c>
      <c r="L25" s="27">
        <f>K25/K22-1</f>
        <v>5.869879962884017E-2</v>
      </c>
      <c r="M25" s="27">
        <f>K25/K13-1</f>
        <v>-0.34889369611083576</v>
      </c>
      <c r="N25" s="32">
        <f>AVERAGE(J23:J25)</f>
        <v>651.3210202384106</v>
      </c>
      <c r="O25" s="58">
        <f>N25/N22-1</f>
        <v>-1.5474821085992296E-2</v>
      </c>
    </row>
    <row r="26" spans="1:15" ht="17.399999999999999" hidden="1">
      <c r="A26" s="31"/>
      <c r="B26" s="27"/>
      <c r="C26" s="27"/>
      <c r="D26" s="26">
        <f>H26/19</f>
        <v>60100.894736842107</v>
      </c>
      <c r="E26" s="27">
        <f t="shared" si="3"/>
        <v>-4.875525326024932E-2</v>
      </c>
      <c r="F26" s="33">
        <f t="shared" si="4"/>
        <v>-0.31999216207205705</v>
      </c>
      <c r="G26" s="39" t="s">
        <v>202</v>
      </c>
      <c r="H26" s="29">
        <v>1141917</v>
      </c>
      <c r="I26" s="29">
        <v>1908.5</v>
      </c>
      <c r="J26" s="30">
        <f t="shared" si="1"/>
        <v>598.33219806130467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66252.681818181823</v>
      </c>
      <c r="E27" s="27">
        <f t="shared" si="3"/>
        <v>0.10235766219913933</v>
      </c>
      <c r="F27" s="33">
        <f t="shared" si="4"/>
        <v>-0.14241964959184938</v>
      </c>
      <c r="G27" s="39" t="s">
        <v>203</v>
      </c>
      <c r="H27" s="29">
        <v>1457559</v>
      </c>
      <c r="I27" s="29">
        <v>2694.63</v>
      </c>
      <c r="J27" s="30">
        <f t="shared" si="1"/>
        <v>540.91248149096532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65758.279904306226</v>
      </c>
      <c r="B28" s="27">
        <f>A28/A25-1</f>
        <v>5.3286529169376262E-2</v>
      </c>
      <c r="C28" s="27">
        <f>A28/A16-1</f>
        <v>-0.17671083419977685</v>
      </c>
      <c r="D28" s="26">
        <f>H28/19</f>
        <v>70921.263157894733</v>
      </c>
      <c r="E28" s="27">
        <f t="shared" si="3"/>
        <v>7.046629980239838E-2</v>
      </c>
      <c r="F28" s="33">
        <f t="shared" si="4"/>
        <v>-4.1344278069546991E-2</v>
      </c>
      <c r="G28" s="39" t="s">
        <v>208</v>
      </c>
      <c r="H28" s="29">
        <v>1347504</v>
      </c>
      <c r="I28" s="29">
        <v>2781.28</v>
      </c>
      <c r="J28" s="30">
        <f t="shared" si="1"/>
        <v>484.49059425875851</v>
      </c>
      <c r="K28" s="32">
        <f>H28+H27+H26</f>
        <v>3946980</v>
      </c>
      <c r="L28" s="27">
        <f>K28/K25-1</f>
        <v>1.8052401978751131E-2</v>
      </c>
      <c r="M28" s="27">
        <f>K28/K16-1</f>
        <v>-0.22529686472303589</v>
      </c>
      <c r="N28" s="32">
        <f>AVERAGE(J26:J28)</f>
        <v>541.24509127034287</v>
      </c>
      <c r="O28" s="58">
        <f>N28/N25-1</f>
        <v>-0.16900410941408794</v>
      </c>
    </row>
    <row r="29" spans="1:15" hidden="1">
      <c r="D29" s="26">
        <f>H29/22</f>
        <v>64193</v>
      </c>
      <c r="E29" s="27">
        <f t="shared" ref="E29:E41" si="5">D29/D28-1</f>
        <v>-9.4869477196357077E-2</v>
      </c>
      <c r="F29" s="33">
        <f t="shared" ref="F29:F41" si="6">D29/D17-1</f>
        <v>2.4212829744341802E-2</v>
      </c>
      <c r="G29" s="39" t="s">
        <v>215</v>
      </c>
      <c r="H29" s="29">
        <v>1412246</v>
      </c>
      <c r="I29" s="29">
        <v>6142.04</v>
      </c>
      <c r="J29" s="30">
        <f t="shared" si="1"/>
        <v>229.93109781115069</v>
      </c>
    </row>
    <row r="30" spans="1:15" hidden="1">
      <c r="D30" s="26">
        <f>H30/19</f>
        <v>70514.263157894733</v>
      </c>
      <c r="E30" s="27">
        <f t="shared" si="5"/>
        <v>9.8472779865323767E-2</v>
      </c>
      <c r="F30" s="33">
        <f t="shared" si="6"/>
        <v>-3.5654249300720919E-2</v>
      </c>
      <c r="G30" s="39" t="s">
        <v>210</v>
      </c>
      <c r="H30" s="29">
        <v>1339771</v>
      </c>
      <c r="I30" s="29">
        <v>2166.19</v>
      </c>
      <c r="J30" s="30">
        <f t="shared" si="1"/>
        <v>618.49191437500861</v>
      </c>
    </row>
    <row r="31" spans="1:15" ht="17.399999999999999" hidden="1">
      <c r="A31" s="31">
        <f>AVERAGE(D29:D31)</f>
        <v>70768.754385964901</v>
      </c>
      <c r="B31" s="27">
        <f>A31/A28-1</f>
        <v>7.6195339795233297E-2</v>
      </c>
      <c r="C31" s="27">
        <f>A31/A19-1</f>
        <v>-2.2418823248155362E-2</v>
      </c>
      <c r="D31" s="26">
        <f>H31/20</f>
        <v>77599</v>
      </c>
      <c r="E31" s="27">
        <f t="shared" si="5"/>
        <v>0.10047239416288312</v>
      </c>
      <c r="F31" s="33">
        <f t="shared" si="6"/>
        <v>-4.6440807854676303E-2</v>
      </c>
      <c r="G31" s="39" t="s">
        <v>211</v>
      </c>
      <c r="H31" s="29">
        <v>1551980</v>
      </c>
      <c r="I31" s="29">
        <v>2121.12</v>
      </c>
      <c r="J31" s="30">
        <f t="shared" si="1"/>
        <v>731.67949008071207</v>
      </c>
      <c r="K31" s="32">
        <f>H31+H30+H29</f>
        <v>4303997</v>
      </c>
      <c r="L31" s="27">
        <f>K31/K28-1</f>
        <v>9.0453207262261248E-2</v>
      </c>
      <c r="M31" s="27">
        <f>K31/K19-1</f>
        <v>-4.4884469553230222E-2</v>
      </c>
      <c r="N31" s="32">
        <f>AVERAGE(J29:J31)</f>
        <v>526.70083408895709</v>
      </c>
      <c r="O31" s="58">
        <f>N31/N28-1</f>
        <v>-2.6871850509072148E-2</v>
      </c>
    </row>
    <row r="32" spans="1:15" ht="17.399999999999999" hidden="1">
      <c r="D32" s="26">
        <f>H32/21</f>
        <v>76462.476190476184</v>
      </c>
      <c r="E32" s="27">
        <f t="shared" si="5"/>
        <v>-1.4646114119045595E-2</v>
      </c>
      <c r="F32" s="33">
        <f t="shared" si="6"/>
        <v>0.15125723563385884</v>
      </c>
      <c r="G32" s="39" t="s">
        <v>222</v>
      </c>
      <c r="H32" s="29">
        <v>1605712</v>
      </c>
      <c r="I32" s="29">
        <v>3117.82</v>
      </c>
      <c r="J32" s="30">
        <f t="shared" si="1"/>
        <v>515.01112957130294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56986.047619047618</v>
      </c>
      <c r="E33" s="27">
        <f t="shared" si="5"/>
        <v>-0.25471877895911588</v>
      </c>
      <c r="F33" s="33">
        <f t="shared" si="6"/>
        <v>7.7797871976338584E-2</v>
      </c>
      <c r="G33" s="39" t="s">
        <v>223</v>
      </c>
      <c r="H33" s="29">
        <v>1196707</v>
      </c>
      <c r="I33" s="29">
        <v>1651.62</v>
      </c>
      <c r="J33" s="30">
        <f t="shared" si="1"/>
        <v>724.56557803853195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67157.928989139502</v>
      </c>
      <c r="B34" s="27">
        <f>A34/A31-1</f>
        <v>-5.1022876241856085E-2</v>
      </c>
      <c r="C34" s="27">
        <f>A34/A22-1</f>
        <v>0.1347742249268935</v>
      </c>
      <c r="D34" s="26">
        <f>H34/19</f>
        <v>68025.263157894733</v>
      </c>
      <c r="E34" s="27">
        <f t="shared" si="5"/>
        <v>0.19371786604055075</v>
      </c>
      <c r="F34" s="33">
        <f t="shared" si="6"/>
        <v>0.16769348992362909</v>
      </c>
      <c r="G34" s="39" t="s">
        <v>220</v>
      </c>
      <c r="H34" s="29">
        <v>1292480</v>
      </c>
      <c r="I34" s="29">
        <v>4912.72</v>
      </c>
      <c r="J34" s="30">
        <f t="shared" si="1"/>
        <v>263.0884723737563</v>
      </c>
      <c r="K34" s="32">
        <f>H34+H33+H32</f>
        <v>4094899</v>
      </c>
      <c r="L34" s="27">
        <f>K34/K31-1</f>
        <v>-4.8582282933747445E-2</v>
      </c>
      <c r="M34" s="27">
        <f>K34/K22-1</f>
        <v>0.11820343557705915</v>
      </c>
      <c r="N34" s="32">
        <f>AVERAGE(J32:J34)</f>
        <v>500.88839332786375</v>
      </c>
      <c r="O34" s="58">
        <f>N34/N31-1</f>
        <v>-4.900778409766815E-2</v>
      </c>
      <c r="P34" s="58"/>
    </row>
    <row r="35" spans="1:16" ht="17.399999999999999" hidden="1">
      <c r="D35" s="26">
        <f>H35/23</f>
        <v>57495.217391304344</v>
      </c>
      <c r="E35" s="27">
        <f t="shared" si="5"/>
        <v>-0.15479610482577477</v>
      </c>
      <c r="F35" s="33">
        <f t="shared" si="6"/>
        <v>6.5803329658889131E-2</v>
      </c>
      <c r="G35" s="39" t="s">
        <v>226</v>
      </c>
      <c r="H35" s="68">
        <v>1322390</v>
      </c>
      <c r="I35" s="68">
        <v>1866.09</v>
      </c>
      <c r="J35" s="30">
        <f t="shared" si="1"/>
        <v>708.64213408785213</v>
      </c>
      <c r="P35" s="16"/>
    </row>
    <row r="36" spans="1:16" ht="17.399999999999999" hidden="1">
      <c r="D36" s="26">
        <f>H36/21</f>
        <v>58446.380952380954</v>
      </c>
      <c r="E36" s="27">
        <f t="shared" si="5"/>
        <v>1.6543350981754301E-2</v>
      </c>
      <c r="F36" s="33">
        <f t="shared" si="6"/>
        <v>-0.16704862048104085</v>
      </c>
      <c r="G36" s="39" t="s">
        <v>228</v>
      </c>
      <c r="H36" s="68">
        <v>1227374</v>
      </c>
      <c r="I36" s="68">
        <v>1592.98</v>
      </c>
      <c r="J36" s="30">
        <f t="shared" si="1"/>
        <v>770.48927167949375</v>
      </c>
      <c r="P36" s="16"/>
    </row>
    <row r="37" spans="1:16" ht="17.399999999999999" hidden="1">
      <c r="A37" s="31">
        <f>AVERAGE(D35:D37)</f>
        <v>65882.180929376584</v>
      </c>
      <c r="B37" s="27">
        <f>A37/A34-1</f>
        <v>-1.8996238850206737E-2</v>
      </c>
      <c r="C37" s="27">
        <f>A37/A25-1</f>
        <v>5.5271120020091935E-2</v>
      </c>
      <c r="D37" s="26">
        <f>H37/18</f>
        <v>81704.944444444438</v>
      </c>
      <c r="E37" s="27">
        <f t="shared" si="5"/>
        <v>0.39794702619847988</v>
      </c>
      <c r="F37" s="33">
        <f t="shared" si="6"/>
        <v>0.29318206535446789</v>
      </c>
      <c r="G37" s="39" t="s">
        <v>225</v>
      </c>
      <c r="H37" s="68">
        <v>1470689</v>
      </c>
      <c r="I37" s="68">
        <v>1897.97</v>
      </c>
      <c r="J37" s="30">
        <f t="shared" si="1"/>
        <v>774.8747345848459</v>
      </c>
      <c r="K37" s="32">
        <f>H37+H36+H35</f>
        <v>4020453</v>
      </c>
      <c r="L37" s="27">
        <f>K37/K34-1</f>
        <v>-1.8180179779769934E-2</v>
      </c>
      <c r="M37" s="27">
        <f>K37/K25-1</f>
        <v>3.7003439007209371E-2</v>
      </c>
      <c r="N37" s="32">
        <f>AVERAGE(J35:J37)</f>
        <v>751.33538011739722</v>
      </c>
      <c r="O37" s="16">
        <f>N37/N34-1</f>
        <v>0.50000557035387283</v>
      </c>
      <c r="P37" s="16"/>
    </row>
    <row r="38" spans="1:16" ht="17.399999999999999" hidden="1">
      <c r="A38" s="31"/>
      <c r="B38" s="27"/>
      <c r="C38" s="27"/>
      <c r="D38" s="26">
        <f>H38/20</f>
        <v>82360.55</v>
      </c>
      <c r="E38" s="27">
        <f t="shared" si="5"/>
        <v>8.0240621912588406E-3</v>
      </c>
      <c r="F38" s="33">
        <f t="shared" si="6"/>
        <v>0.37037144556040413</v>
      </c>
      <c r="G38" s="39" t="s">
        <v>231</v>
      </c>
      <c r="H38" s="68">
        <v>1647211</v>
      </c>
      <c r="I38" s="68">
        <v>5401.85</v>
      </c>
      <c r="J38" s="30">
        <f t="shared" si="1"/>
        <v>304.93460573692346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72289</v>
      </c>
      <c r="E39" s="27">
        <f t="shared" si="5"/>
        <v>-0.12228609449548355</v>
      </c>
      <c r="F39" s="33">
        <f t="shared" si="6"/>
        <v>9.1110548526680546E-2</v>
      </c>
      <c r="G39" s="39" t="s">
        <v>234</v>
      </c>
      <c r="H39" s="68">
        <v>1518069</v>
      </c>
      <c r="I39" s="68">
        <v>2003.71</v>
      </c>
      <c r="J39" s="30">
        <f t="shared" si="1"/>
        <v>757.62909802316699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72253.21507936508</v>
      </c>
      <c r="B40" s="27">
        <f>A40/A37-1</f>
        <v>9.670344940186526E-2</v>
      </c>
      <c r="C40" s="27">
        <f>A40/A28-1</f>
        <v>9.8769845934390421E-2</v>
      </c>
      <c r="D40" s="26">
        <f>H40/21</f>
        <v>62110.095238095237</v>
      </c>
      <c r="E40" s="27">
        <f t="shared" si="5"/>
        <v>-0.14080848762473908</v>
      </c>
      <c r="F40" s="33">
        <f t="shared" si="6"/>
        <v>-0.12423873359647941</v>
      </c>
      <c r="G40" s="39" t="s">
        <v>236</v>
      </c>
      <c r="H40" s="68">
        <v>1304312</v>
      </c>
      <c r="I40" s="68">
        <v>3299.77</v>
      </c>
      <c r="J40" s="30">
        <f t="shared" si="1"/>
        <v>395.27360997887735</v>
      </c>
      <c r="K40" s="32">
        <f>H40+H39+H38</f>
        <v>4469592</v>
      </c>
      <c r="L40" s="27">
        <f>K40/K37-1</f>
        <v>0.11171353078869473</v>
      </c>
      <c r="M40" s="27">
        <f>K40/K28-1</f>
        <v>0.13240806895398505</v>
      </c>
      <c r="N40" s="32">
        <f>AVERAGE(J38:J40)</f>
        <v>485.94577124632264</v>
      </c>
      <c r="O40" s="58">
        <f>N40/N37-1</f>
        <v>-0.35322389427422818</v>
      </c>
    </row>
    <row r="41" spans="1:16" ht="17.399999999999999">
      <c r="A41" s="31"/>
      <c r="B41" s="27"/>
      <c r="C41" s="27"/>
      <c r="D41" s="26">
        <f>H41/18</f>
        <v>67140.444444444438</v>
      </c>
      <c r="E41" s="27">
        <f t="shared" si="5"/>
        <v>8.0990846770813363E-2</v>
      </c>
      <c r="F41" s="33">
        <f t="shared" si="6"/>
        <v>4.5915355949160075E-2</v>
      </c>
      <c r="G41" s="39" t="s">
        <v>370</v>
      </c>
      <c r="H41" s="68">
        <v>1208528</v>
      </c>
      <c r="I41" s="68">
        <v>1678.6</v>
      </c>
      <c r="J41" s="30">
        <f t="shared" si="1"/>
        <v>719.96187298939594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82150.8</v>
      </c>
      <c r="E42" s="27">
        <f t="shared" ref="E42" si="7">D42/D41-1</f>
        <v>0.2235665205936479</v>
      </c>
      <c r="F42" s="33">
        <f t="shared" ref="F42" si="8">D42/D30-1</f>
        <v>0.16502387348285641</v>
      </c>
      <c r="G42" s="39" t="s">
        <v>425</v>
      </c>
      <c r="H42" s="68">
        <v>1643016</v>
      </c>
      <c r="I42" s="68">
        <v>2407.7800000000002</v>
      </c>
      <c r="J42" s="30">
        <f t="shared" si="1"/>
        <v>682.37795811909723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78298.464814814812</v>
      </c>
      <c r="B43" s="27">
        <f>A43/A40-1</f>
        <v>8.366755346193866E-2</v>
      </c>
      <c r="C43" s="27">
        <f>A43/A31-1</f>
        <v>0.10639879837058741</v>
      </c>
      <c r="D43" s="26">
        <f>H43/20</f>
        <v>85604.15</v>
      </c>
      <c r="E43" s="27">
        <f t="shared" ref="E43" si="9">D43/D42-1</f>
        <v>4.2036717840848725E-2</v>
      </c>
      <c r="F43" s="33">
        <f t="shared" ref="F43" si="10">D43/D31-1</f>
        <v>0.1031604788721503</v>
      </c>
      <c r="G43" s="39" t="s">
        <v>456</v>
      </c>
      <c r="H43" s="68">
        <v>1712083</v>
      </c>
      <c r="I43" s="68">
        <v>1609.35</v>
      </c>
      <c r="J43" s="30">
        <f t="shared" si="1"/>
        <v>1063.8350887004071</v>
      </c>
      <c r="K43" s="32">
        <f>H43+H42+H41</f>
        <v>4563627</v>
      </c>
      <c r="L43" s="27">
        <f>K43/K40-1</f>
        <v>2.1038833074696672E-2</v>
      </c>
      <c r="M43" s="27">
        <f>K43/K31-1</f>
        <v>6.0322997437033621E-2</v>
      </c>
      <c r="N43" s="32">
        <f>AVERAGE(J41:J43)</f>
        <v>822.0583066029667</v>
      </c>
      <c r="O43" s="58">
        <f>N43/N40-1</f>
        <v>0.69166675634321106</v>
      </c>
    </row>
    <row r="44" spans="1:16" ht="17.399999999999999">
      <c r="A44" s="31"/>
      <c r="B44" s="27"/>
      <c r="C44" s="27"/>
      <c r="D44" s="26">
        <f>H44/22</f>
        <v>69740.363636363632</v>
      </c>
      <c r="E44" s="27">
        <f t="shared" ref="E44" si="11">D44/D43-1</f>
        <v>-0.18531562270796875</v>
      </c>
      <c r="F44" s="33">
        <f t="shared" ref="F44" si="12">D44/D32-1</f>
        <v>-8.7913874739905751E-2</v>
      </c>
      <c r="G44" s="39" t="s">
        <v>462</v>
      </c>
      <c r="H44" s="68">
        <v>1534288</v>
      </c>
      <c r="I44" s="68">
        <v>1839.12</v>
      </c>
      <c r="J44" s="30">
        <f t="shared" si="1"/>
        <v>834.25116359998265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78866.649999999994</v>
      </c>
      <c r="E45" s="27">
        <f t="shared" ref="E45" si="13">D45/D44-1</f>
        <v>0.13086089443442162</v>
      </c>
      <c r="F45" s="33">
        <f t="shared" ref="F45" si="14">D45/D33-1</f>
        <v>0.38396420343492599</v>
      </c>
      <c r="G45" s="39" t="s">
        <v>498</v>
      </c>
      <c r="H45" s="68">
        <v>1577333</v>
      </c>
      <c r="I45" s="68">
        <v>1909.38</v>
      </c>
      <c r="J45" s="30">
        <f t="shared" si="1"/>
        <v>826.09695293760274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71805.26770334928</v>
      </c>
      <c r="B46" s="27">
        <f>A46/A43-1</f>
        <v>-8.2928792113903027E-2</v>
      </c>
      <c r="C46" s="27">
        <f>A46/A34-1</f>
        <v>6.9200149322075299E-2</v>
      </c>
      <c r="D46" s="26">
        <f>H46/19</f>
        <v>66808.789473684214</v>
      </c>
      <c r="E46" s="27">
        <f t="shared" ref="E46" si="15">D46/D45-1</f>
        <v>-0.15288921903384745</v>
      </c>
      <c r="F46" s="33">
        <f t="shared" ref="F46" si="16">D46/D34-1</f>
        <v>-1.7882675167120499E-2</v>
      </c>
      <c r="G46" s="39" t="s">
        <v>548</v>
      </c>
      <c r="H46" s="68">
        <v>1269367</v>
      </c>
      <c r="I46" s="68">
        <v>2362.7800000000002</v>
      </c>
      <c r="J46" s="30">
        <f t="shared" si="1"/>
        <v>537.23452881774858</v>
      </c>
      <c r="K46" s="32">
        <f>H46+H45+H44</f>
        <v>4380988</v>
      </c>
      <c r="L46" s="27">
        <f>K46/K43-1</f>
        <v>-4.0020580121907456E-2</v>
      </c>
      <c r="M46" s="27">
        <f>K46/K34-1</f>
        <v>6.9864726822322032E-2</v>
      </c>
      <c r="N46" s="32">
        <f>AVERAGE(J44:J46)</f>
        <v>732.52754845177799</v>
      </c>
      <c r="O46" s="58">
        <f>N46/N43-1</f>
        <v>-0.1089104719605124</v>
      </c>
    </row>
    <row r="47" spans="1:16" ht="17.399999999999999">
      <c r="A47" s="31"/>
      <c r="B47" s="27"/>
      <c r="C47" s="27"/>
      <c r="D47" s="26">
        <f>H47/19</f>
        <v>78742</v>
      </c>
      <c r="E47" s="27">
        <f t="shared" ref="E47" si="17">D47/D46-1</f>
        <v>0.17861737385641807</v>
      </c>
      <c r="F47" s="33">
        <f t="shared" ref="F47" si="18">D47/D35-1</f>
        <v>0.36953999954627625</v>
      </c>
      <c r="G47" s="39" t="s">
        <v>598</v>
      </c>
      <c r="H47" s="68">
        <v>1496098</v>
      </c>
      <c r="I47" s="68">
        <v>1898.92</v>
      </c>
      <c r="J47" s="30">
        <f t="shared" si="1"/>
        <v>787.86784066732662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66820.350000000006</v>
      </c>
      <c r="E48" s="27">
        <f t="shared" ref="E48" si="19">D48/D47-1</f>
        <v>-0.15140141220695424</v>
      </c>
      <c r="F48" s="33">
        <f t="shared" ref="F48" si="20">D48/D36-1</f>
        <v>0.1432760918839735</v>
      </c>
      <c r="G48" s="39" t="s">
        <v>653</v>
      </c>
      <c r="H48" s="68">
        <v>1336407</v>
      </c>
      <c r="I48" s="68">
        <v>1633.6</v>
      </c>
      <c r="J48" s="30">
        <f t="shared" si="1"/>
        <v>818.07480411361416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74174.071212121213</v>
      </c>
      <c r="B49" s="27">
        <f>A49/A46-1</f>
        <v>3.298927202051849E-2</v>
      </c>
      <c r="C49" s="27">
        <f>A49/A37-1</f>
        <v>0.1258593775399337</v>
      </c>
      <c r="D49" s="26">
        <f>H49/22</f>
        <v>76959.863636363632</v>
      </c>
      <c r="E49" s="27">
        <f t="shared" ref="E49" si="21">D49/D48-1</f>
        <v>0.15174289922701134</v>
      </c>
      <c r="F49" s="33">
        <f t="shared" ref="F49" si="22">D49/D37-1</f>
        <v>-5.8075809736425898E-2</v>
      </c>
      <c r="G49" s="39" t="s">
        <v>672</v>
      </c>
      <c r="H49" s="68">
        <v>1693117</v>
      </c>
      <c r="I49" s="68">
        <v>2250.29</v>
      </c>
      <c r="J49" s="30">
        <f t="shared" si="1"/>
        <v>752.39946851294724</v>
      </c>
      <c r="K49" s="32">
        <f>H49+H48+H47</f>
        <v>4525622</v>
      </c>
      <c r="L49" s="27">
        <f>K49/K46-1</f>
        <v>3.3014014190406282E-2</v>
      </c>
      <c r="M49" s="27">
        <f>K49/K37-1</f>
        <v>0.12564977130686517</v>
      </c>
      <c r="N49" s="32">
        <f>AVERAGE(J47:J49)</f>
        <v>786.1140377646293</v>
      </c>
      <c r="O49" s="58">
        <f>N49/N46-1</f>
        <v>7.3152865617283958E-2</v>
      </c>
    </row>
    <row r="50" spans="1:15" s="37" customFormat="1" ht="17.399999999999999">
      <c r="A50" s="92"/>
      <c r="B50" s="130"/>
      <c r="C50" s="130"/>
      <c r="D50" s="93">
        <f>H50/18</f>
        <v>65969.055555555562</v>
      </c>
      <c r="E50" s="130">
        <f t="shared" ref="E50" si="23">D50/D49-1</f>
        <v>-0.1428122083575899</v>
      </c>
      <c r="F50" s="131">
        <f t="shared" ref="F50" si="24">D50/D38-1</f>
        <v>-0.19902118726070239</v>
      </c>
      <c r="G50" s="132" t="s">
        <v>714</v>
      </c>
      <c r="H50" s="95">
        <v>1187443</v>
      </c>
      <c r="I50" s="95">
        <v>1118.8800000000001</v>
      </c>
      <c r="J50" s="133">
        <f t="shared" ref="J50" si="25">H50/I50</f>
        <v>1061.2782425282423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78657.55</v>
      </c>
      <c r="E51" s="130">
        <f t="shared" ref="E51" si="26">D51/D50-1</f>
        <v>0.19234009548247788</v>
      </c>
      <c r="F51" s="131">
        <f t="shared" ref="F51" si="27">D51/D39-1</f>
        <v>8.8098465880009469E-2</v>
      </c>
      <c r="G51" s="132" t="s">
        <v>721</v>
      </c>
      <c r="H51" s="95">
        <v>1573151</v>
      </c>
      <c r="I51" s="95">
        <v>2391.65</v>
      </c>
      <c r="J51" s="133">
        <f t="shared" ref="J51" si="28">H51/I51</f>
        <v>657.76806807016078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70673.05033670034</v>
      </c>
      <c r="B52" s="27">
        <f>A52/A49-1</f>
        <v>-4.7200063556020022E-2</v>
      </c>
      <c r="C52" s="27">
        <f>A52/A40-1</f>
        <v>-2.1869819092881104E-2</v>
      </c>
      <c r="D52" s="93">
        <f>H52/22</f>
        <v>67392.545454545456</v>
      </c>
      <c r="E52" s="130">
        <f t="shared" ref="E52:E53" si="29">D52/D51-1</f>
        <v>-0.14321580757924124</v>
      </c>
      <c r="F52" s="131">
        <f t="shared" ref="F52:F53" si="30">D52/D40-1</f>
        <v>8.5049784518929972E-2</v>
      </c>
      <c r="G52" s="132" t="s">
        <v>726</v>
      </c>
      <c r="H52" s="95">
        <v>1482636</v>
      </c>
      <c r="I52" s="95">
        <v>2251.37</v>
      </c>
      <c r="J52" s="133">
        <f t="shared" ref="J52" si="31">H52/I52</f>
        <v>658.54835055988133</v>
      </c>
      <c r="K52" s="32">
        <f>H52+H51+H50</f>
        <v>4243230</v>
      </c>
      <c r="L52" s="27">
        <f>K52/K49-1</f>
        <v>-6.2398494615767741E-2</v>
      </c>
      <c r="M52" s="27">
        <f>K52/K40-1</f>
        <v>-5.0644891077306409E-2</v>
      </c>
      <c r="N52" s="32">
        <f>AVERAGE(J50:J52)</f>
        <v>792.53155371942819</v>
      </c>
      <c r="O52" s="58">
        <f>N52/N49-1</f>
        <v>8.1635941434750059E-3</v>
      </c>
    </row>
    <row r="53" spans="1:15" s="37" customFormat="1" ht="17.399999999999999">
      <c r="A53" s="31"/>
      <c r="B53" s="27"/>
      <c r="C53" s="27"/>
      <c r="D53" s="93">
        <f>H53/21</f>
        <v>60909.380952380954</v>
      </c>
      <c r="E53" s="130">
        <f t="shared" si="29"/>
        <v>-9.6200024178300647E-2</v>
      </c>
      <c r="F53" s="131">
        <f t="shared" si="30"/>
        <v>-9.2806408173532362E-2</v>
      </c>
      <c r="G53" s="132" t="s">
        <v>729</v>
      </c>
      <c r="H53" s="95">
        <v>1279097</v>
      </c>
      <c r="I53" s="95">
        <v>1515.07</v>
      </c>
      <c r="J53" s="133">
        <f t="shared" ref="J53" si="32">H53/I53</f>
        <v>844.24944061990539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97108.058823529413</v>
      </c>
      <c r="E54" s="130">
        <f t="shared" ref="E54" si="33">D54/D53-1</f>
        <v>0.59430382159767214</v>
      </c>
      <c r="F54" s="131">
        <f t="shared" ref="F54" si="34">D54/D42-1</f>
        <v>0.18207076283529089</v>
      </c>
      <c r="G54" s="132" t="s">
        <v>742</v>
      </c>
      <c r="H54" s="95">
        <v>1650837</v>
      </c>
      <c r="I54" s="95">
        <v>3162.3</v>
      </c>
      <c r="J54" s="133">
        <f t="shared" ref="J54" si="35">H54/I54</f>
        <v>522.03680865193053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82665.622782446313</v>
      </c>
      <c r="B55" s="27">
        <f>A55/A52-1</f>
        <v>0.16969088483673755</v>
      </c>
      <c r="C55" s="27">
        <f>A55/A43-1</f>
        <v>5.5775780252656837E-2</v>
      </c>
      <c r="D55" s="93">
        <f>H55/21</f>
        <v>89979.428571428565</v>
      </c>
      <c r="E55" s="130">
        <f t="shared" ref="E55" si="36">D55/D54-1</f>
        <v>-7.3409254993505924E-2</v>
      </c>
      <c r="F55" s="131">
        <f t="shared" ref="F55" si="37">D55/D43-1</f>
        <v>5.1110589514977711E-2</v>
      </c>
      <c r="G55" s="132" t="s">
        <v>749</v>
      </c>
      <c r="H55" s="95">
        <v>1889568</v>
      </c>
      <c r="I55" s="95">
        <v>5208.8500000000004</v>
      </c>
      <c r="J55" s="133">
        <f t="shared" ref="J55" si="38">H55/I55</f>
        <v>362.76107010184586</v>
      </c>
      <c r="K55" s="32">
        <f>H55+H54+H53</f>
        <v>4819502</v>
      </c>
      <c r="L55" s="27">
        <f>K55/K52-1</f>
        <v>0.13580974870558515</v>
      </c>
      <c r="M55" s="27">
        <f>K55/K43-1</f>
        <v>5.6068342132255866E-2</v>
      </c>
      <c r="N55" s="32">
        <f>AVERAGE(J53:J55)</f>
        <v>576.34910645789398</v>
      </c>
      <c r="O55" s="58">
        <f>N55/N52-1</f>
        <v>-0.27277456177860526</v>
      </c>
    </row>
    <row r="56" spans="1:15" s="124" customFormat="1" ht="17.399999999999999">
      <c r="A56" s="94"/>
      <c r="B56" s="45"/>
      <c r="C56" s="45"/>
      <c r="D56" s="98">
        <f>H56/22</f>
        <v>87722.681818181823</v>
      </c>
      <c r="E56" s="118">
        <f t="shared" ref="E56" si="39">D56/D55-1</f>
        <v>-2.5080696655627954E-2</v>
      </c>
      <c r="F56" s="158">
        <f t="shared" ref="F56" si="40">D56/D44-1</f>
        <v>0.25784663635510419</v>
      </c>
      <c r="G56" s="122" t="s">
        <v>752</v>
      </c>
      <c r="H56" s="96">
        <v>1929899</v>
      </c>
      <c r="I56" s="96">
        <v>4730.43</v>
      </c>
      <c r="J56" s="125">
        <f t="shared" ref="J56" si="41">H56/I56</f>
        <v>407.97538490158399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71786.444444444438</v>
      </c>
      <c r="E57" s="118">
        <f t="shared" ref="E57" si="42">D57/D56-1</f>
        <v>-0.18166609870372619</v>
      </c>
      <c r="F57" s="158">
        <f t="shared" ref="F57" si="43">D57/D45-1</f>
        <v>-8.9774392034599582E-2</v>
      </c>
      <c r="G57" s="122" t="s">
        <v>756</v>
      </c>
      <c r="H57" s="96">
        <v>1292156</v>
      </c>
      <c r="I57" s="96">
        <v>3060.89</v>
      </c>
      <c r="J57" s="125">
        <f t="shared" ref="J57" si="44">H57/I57</f>
        <v>422.15042030259173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79754.563131313131</v>
      </c>
      <c r="B58" s="27">
        <f>A58/A55-1</f>
        <v>-3.5214875944191593E-2</v>
      </c>
      <c r="C58" s="27">
        <f>A58/A46-1</f>
        <v>0.11070629888610606</v>
      </c>
      <c r="K58" s="32">
        <f>H58+H57+H56</f>
        <v>3222055</v>
      </c>
      <c r="L58" s="27">
        <f>K58/K55-1</f>
        <v>-0.33145478516245042</v>
      </c>
      <c r="M58" s="27">
        <f>K58/K46-1</f>
        <v>-0.26453690354778425</v>
      </c>
      <c r="N58" s="32">
        <f>AVERAGE(J56:J58)</f>
        <v>415.06290260208789</v>
      </c>
      <c r="O58" s="58">
        <f>N58/N55-1</f>
        <v>-0.27984116232439948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169"/>
  <dimension ref="A1:P58"/>
  <sheetViews>
    <sheetView zoomScaleNormal="100" zoomScaleSheetLayoutView="100" workbookViewId="0">
      <selection activeCell="A59" sqref="A59:XFD335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4.5" style="18" customWidth="1"/>
    <col min="12" max="13" width="5.59765625" style="18" bestFit="1" customWidth="1"/>
    <col min="14" max="14" width="4.898437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한국항공우주</v>
      </c>
      <c r="G1" s="19"/>
      <c r="H1" s="19"/>
      <c r="I1" s="19"/>
      <c r="J1" s="20"/>
      <c r="P1" s="18" t="s">
        <v>320</v>
      </c>
    </row>
    <row r="2" spans="1:16" ht="15" customHeight="1">
      <c r="G2" s="21"/>
      <c r="H2" s="21"/>
      <c r="I2" s="21"/>
      <c r="J2" s="22"/>
      <c r="P2" s="34" t="s">
        <v>212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34" t="s">
        <v>184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3587590.8</v>
      </c>
      <c r="E5" s="27"/>
      <c r="F5" s="26"/>
      <c r="G5" s="28" t="s">
        <v>7</v>
      </c>
      <c r="H5" s="29">
        <f>'한국항공우주(비행기)'!H5+'한국항공우주(비행기부품)'!H5</f>
        <v>71751816</v>
      </c>
      <c r="I5" s="29">
        <f>'한국항공우주(비행기)'!I5+'한국항공우주(비행기부품)'!I5</f>
        <v>256888.17</v>
      </c>
      <c r="J5" s="30">
        <f>H5/I5</f>
        <v>279.3114840593866</v>
      </c>
    </row>
    <row r="6" spans="1:16" ht="15" hidden="1" customHeight="1">
      <c r="D6" s="26">
        <f>H6/18</f>
        <v>2578397</v>
      </c>
      <c r="E6" s="27">
        <f t="shared" ref="E6:E22" si="0">D6/D5-1</f>
        <v>-0.28130125654241278</v>
      </c>
      <c r="F6" s="26"/>
      <c r="G6" s="28" t="s">
        <v>3</v>
      </c>
      <c r="H6" s="29">
        <f>'한국항공우주(비행기)'!H6+'한국항공우주(비행기부품)'!H6</f>
        <v>46411146</v>
      </c>
      <c r="I6" s="29">
        <f>'한국항공우주(비행기)'!I6+'한국항공우주(비행기부품)'!I6</f>
        <v>212687.88</v>
      </c>
      <c r="J6" s="30">
        <f t="shared" ref="J6:J49" si="1">H6/I6</f>
        <v>218.21246231802206</v>
      </c>
    </row>
    <row r="7" spans="1:16" ht="15" hidden="1" customHeight="1">
      <c r="A7" s="31">
        <f>AVERAGE(D5:D7)</f>
        <v>2810865.8424242423</v>
      </c>
      <c r="B7" s="31"/>
      <c r="C7" s="31"/>
      <c r="D7" s="26">
        <f>H7/22</f>
        <v>2266609.7272727271</v>
      </c>
      <c r="E7" s="27">
        <f t="shared" si="0"/>
        <v>-0.1209229116878715</v>
      </c>
      <c r="F7" s="26"/>
      <c r="G7" s="28" t="s">
        <v>6</v>
      </c>
      <c r="H7" s="29">
        <f>'한국항공우주(비행기)'!H7+'한국항공우주(비행기부품)'!H7</f>
        <v>49865414</v>
      </c>
      <c r="I7" s="29">
        <f>'한국항공우주(비행기)'!I7+'한국항공우주(비행기부품)'!I7</f>
        <v>241536.01</v>
      </c>
      <c r="J7" s="30">
        <f t="shared" si="1"/>
        <v>206.45126165659522</v>
      </c>
      <c r="K7" s="32">
        <f>H7+H6+H5</f>
        <v>168028376</v>
      </c>
      <c r="L7" s="32"/>
      <c r="M7" s="32"/>
      <c r="N7" s="32">
        <f>AVERAGE(J5:J7)</f>
        <v>234.65840267800129</v>
      </c>
      <c r="O7" s="35"/>
    </row>
    <row r="8" spans="1:16" ht="15" hidden="1" customHeight="1">
      <c r="D8" s="26">
        <f>H8/21</f>
        <v>2348457.2857142859</v>
      </c>
      <c r="E8" s="27">
        <f t="shared" si="0"/>
        <v>3.6110124057413762E-2</v>
      </c>
      <c r="F8" s="26"/>
      <c r="G8" s="28" t="s">
        <v>2</v>
      </c>
      <c r="H8" s="29">
        <f>'한국항공우주(비행기)'!H8+'한국항공우주(비행기부품)'!H8</f>
        <v>49317603</v>
      </c>
      <c r="I8" s="29">
        <f>'한국항공우주(비행기)'!I8+'한국항공우주(비행기부품)'!I8</f>
        <v>190779.13</v>
      </c>
      <c r="J8" s="30">
        <f t="shared" si="1"/>
        <v>258.50627896248398</v>
      </c>
    </row>
    <row r="9" spans="1:16" ht="15" hidden="1" customHeight="1">
      <c r="D9" s="26">
        <f>H9/21</f>
        <v>2221989.4761904762</v>
      </c>
      <c r="E9" s="27">
        <f t="shared" si="0"/>
        <v>-5.3851441238942699E-2</v>
      </c>
      <c r="F9" s="26"/>
      <c r="G9" s="28" t="s">
        <v>5</v>
      </c>
      <c r="H9" s="29">
        <f>'한국항공우주(비행기)'!H9+'한국항공우주(비행기부품)'!H9</f>
        <v>46661779</v>
      </c>
      <c r="I9" s="29">
        <f>'한국항공우주(비행기)'!I9+'한국항공우주(비행기부품)'!I9</f>
        <v>206268.01</v>
      </c>
      <c r="J9" s="30">
        <f t="shared" si="1"/>
        <v>226.21917475230404</v>
      </c>
    </row>
    <row r="10" spans="1:16" ht="15" hidden="1" customHeight="1">
      <c r="A10" s="31">
        <f>AVERAGE(D8:D10)</f>
        <v>2445558.1746031749</v>
      </c>
      <c r="B10" s="27">
        <f>A10/A7-1</f>
        <v>-0.12996268349328488</v>
      </c>
      <c r="C10" s="27"/>
      <c r="D10" s="26">
        <f>H10/21</f>
        <v>2766227.7619047621</v>
      </c>
      <c r="E10" s="27">
        <f t="shared" si="0"/>
        <v>0.2449328817917551</v>
      </c>
      <c r="F10" s="26"/>
      <c r="G10" s="28" t="s">
        <v>0</v>
      </c>
      <c r="H10" s="29">
        <f>'한국항공우주(비행기)'!H10+'한국항공우주(비행기부품)'!H10</f>
        <v>58090783</v>
      </c>
      <c r="I10" s="29">
        <f>'한국항공우주(비행기)'!I10+'한국항공우주(비행기부품)'!I10</f>
        <v>215128.59</v>
      </c>
      <c r="J10" s="30">
        <f t="shared" si="1"/>
        <v>270.02818639772613</v>
      </c>
      <c r="K10" s="32">
        <f>H10+H9+H8</f>
        <v>154070165</v>
      </c>
      <c r="L10" s="27">
        <f>K10/K7-1</f>
        <v>-8.3070558272847927E-2</v>
      </c>
      <c r="M10" s="32"/>
      <c r="N10" s="32">
        <f>AVERAGE(J8:J10)</f>
        <v>251.5845467041714</v>
      </c>
      <c r="O10" s="58">
        <f>N10/N7-1</f>
        <v>7.2130994812046767E-2</v>
      </c>
    </row>
    <row r="11" spans="1:16" ht="15" hidden="1" customHeight="1">
      <c r="D11" s="26">
        <f>H11/21</f>
        <v>2189359.0476190476</v>
      </c>
      <c r="E11" s="27">
        <f t="shared" si="0"/>
        <v>-0.2085398470184161</v>
      </c>
      <c r="F11" s="26"/>
      <c r="G11" s="28" t="s">
        <v>10</v>
      </c>
      <c r="H11" s="29">
        <f>'한국항공우주(비행기)'!H11+'한국항공우주(비행기부품)'!H11</f>
        <v>45976540</v>
      </c>
      <c r="I11" s="29">
        <f>'한국항공우주(비행기)'!I11+'한국항공우주(비행기부품)'!I11</f>
        <v>176623.8</v>
      </c>
      <c r="J11" s="30">
        <f t="shared" si="1"/>
        <v>260.30772749765322</v>
      </c>
    </row>
    <row r="12" spans="1:16" ht="15" hidden="1" customHeight="1">
      <c r="D12" s="26">
        <f>H12/22</f>
        <v>2269166.3636363638</v>
      </c>
      <c r="E12" s="27">
        <f t="shared" si="0"/>
        <v>3.6452365409916476E-2</v>
      </c>
      <c r="F12" s="26"/>
      <c r="G12" s="28" t="s">
        <v>4</v>
      </c>
      <c r="H12" s="29">
        <f>'한국항공우주(비행기)'!H12+'한국항공우주(비행기부품)'!H12</f>
        <v>49921660</v>
      </c>
      <c r="I12" s="29">
        <f>'한국항공우주(비행기)'!I12+'한국항공우주(비행기부품)'!I12</f>
        <v>209787.75</v>
      </c>
      <c r="J12" s="30">
        <f t="shared" si="1"/>
        <v>237.96270277935676</v>
      </c>
    </row>
    <row r="13" spans="1:16" ht="15" hidden="1" customHeight="1">
      <c r="A13" s="31">
        <f>AVERAGE(D11:D13)</f>
        <v>2272203.5037518037</v>
      </c>
      <c r="B13" s="27">
        <f>A13/A10-1</f>
        <v>-7.0885523252580351E-2</v>
      </c>
      <c r="C13" s="27"/>
      <c r="D13" s="26">
        <f>H13/20</f>
        <v>2358085.1</v>
      </c>
      <c r="E13" s="27">
        <f t="shared" si="0"/>
        <v>3.9185640060847238E-2</v>
      </c>
      <c r="F13" s="26"/>
      <c r="G13" s="28" t="s">
        <v>8</v>
      </c>
      <c r="H13" s="29">
        <f>'한국항공우주(비행기)'!H13+'한국항공우주(비행기부품)'!H13</f>
        <v>47161702</v>
      </c>
      <c r="I13" s="29">
        <f>'한국항공우주(비행기)'!I13+'한국항공우주(비행기부품)'!I13</f>
        <v>197931.51</v>
      </c>
      <c r="J13" s="30">
        <f t="shared" si="1"/>
        <v>238.27283488111618</v>
      </c>
      <c r="K13" s="32">
        <f>H13+H12+H11</f>
        <v>143059902</v>
      </c>
      <c r="L13" s="27">
        <f>K13/K10-1</f>
        <v>-7.1462654693723482E-2</v>
      </c>
      <c r="M13" s="32"/>
      <c r="N13" s="32">
        <f>AVERAGE(J11:J13)</f>
        <v>245.51442171937538</v>
      </c>
      <c r="O13" s="58">
        <f>N13/N10-1</f>
        <v>-2.412757486227346E-2</v>
      </c>
    </row>
    <row r="14" spans="1:16" ht="15" hidden="1" customHeight="1">
      <c r="D14" s="26">
        <f>H14/20</f>
        <v>2482147.35</v>
      </c>
      <c r="E14" s="27">
        <f t="shared" si="0"/>
        <v>5.2611438832296686E-2</v>
      </c>
      <c r="F14" s="26"/>
      <c r="G14" s="28" t="s">
        <v>11</v>
      </c>
      <c r="H14" s="29">
        <f>'한국항공우주(비행기)'!H14+'한국항공우주(비행기부품)'!H14</f>
        <v>49642947</v>
      </c>
      <c r="I14" s="29">
        <f>'한국항공우주(비행기)'!I14+'한국항공우주(비행기부품)'!I14</f>
        <v>208159.91</v>
      </c>
      <c r="J14" s="30">
        <f t="shared" si="1"/>
        <v>238.48466786904356</v>
      </c>
    </row>
    <row r="15" spans="1:16" ht="15" hidden="1" customHeight="1">
      <c r="A15" s="31"/>
      <c r="B15" s="31"/>
      <c r="C15" s="31"/>
      <c r="D15" s="26">
        <f>H15/22</f>
        <v>2430995.2272727271</v>
      </c>
      <c r="E15" s="27">
        <f t="shared" si="0"/>
        <v>-2.0608012142096621E-2</v>
      </c>
      <c r="F15" s="26"/>
      <c r="G15" s="28" t="s">
        <v>9</v>
      </c>
      <c r="H15" s="29">
        <f>'한국항공우주(비행기)'!H15+'한국항공우주(비행기부품)'!H15</f>
        <v>53481895</v>
      </c>
      <c r="I15" s="29">
        <f>'한국항공우주(비행기)'!I15+'한국항공우주(비행기부품)'!I15</f>
        <v>205464.34</v>
      </c>
      <c r="J15" s="30">
        <f t="shared" si="1"/>
        <v>260.29769934773111</v>
      </c>
    </row>
    <row r="16" spans="1:16" ht="15" hidden="1" customHeight="1">
      <c r="A16" s="31">
        <f>AVERAGE(D14:D16)</f>
        <v>2504561.146969697</v>
      </c>
      <c r="B16" s="27">
        <f>A16/A13-1</f>
        <v>0.10226092990096625</v>
      </c>
      <c r="C16" s="27"/>
      <c r="D16" s="26">
        <f>H16/22</f>
        <v>2600540.8636363638</v>
      </c>
      <c r="E16" s="27">
        <f t="shared" si="0"/>
        <v>6.9743302850431954E-2</v>
      </c>
      <c r="F16" s="26"/>
      <c r="G16" s="28" t="s">
        <v>13</v>
      </c>
      <c r="H16" s="29">
        <f>'한국항공우주(비행기)'!H16+'한국항공우주(비행기부품)'!H16</f>
        <v>57211899</v>
      </c>
      <c r="I16" s="29">
        <f>'한국항공우주(비행기)'!I16+'한국항공우주(비행기부품)'!I16</f>
        <v>206318.84000000003</v>
      </c>
      <c r="J16" s="30">
        <f t="shared" si="1"/>
        <v>277.29847162770011</v>
      </c>
      <c r="K16" s="32">
        <f>H16+H15+H14</f>
        <v>160336741</v>
      </c>
      <c r="L16" s="27">
        <f>K16/K13-1</f>
        <v>0.12076646746200059</v>
      </c>
      <c r="M16" s="32"/>
      <c r="N16" s="32">
        <f>AVERAGE(J14:J16)</f>
        <v>258.69361294815826</v>
      </c>
      <c r="O16" s="58">
        <f>N16/N13-1</f>
        <v>5.3679906607876582E-2</v>
      </c>
    </row>
    <row r="17" spans="1:15" ht="15" hidden="1" customHeight="1">
      <c r="D17" s="26">
        <f>H17/20</f>
        <v>1962407.75</v>
      </c>
      <c r="E17" s="27">
        <f t="shared" si="0"/>
        <v>-0.24538476689962696</v>
      </c>
      <c r="F17" s="33">
        <f t="shared" ref="F17:F22" si="2">D17/D5-1</f>
        <v>-0.45300123135559378</v>
      </c>
      <c r="G17" s="39" t="s">
        <v>162</v>
      </c>
      <c r="H17" s="29">
        <f>'한국항공우주(비행기)'!H17+'한국항공우주(비행기부품)'!H17</f>
        <v>39248155</v>
      </c>
      <c r="I17" s="29">
        <f>'한국항공우주(비행기)'!I17+'한국항공우주(비행기부품)'!I17</f>
        <v>181623.27</v>
      </c>
      <c r="J17" s="30">
        <f t="shared" si="1"/>
        <v>216.09651120145563</v>
      </c>
    </row>
    <row r="18" spans="1:15" hidden="1">
      <c r="D18" s="26">
        <f>H18/20</f>
        <v>2590702.9500000002</v>
      </c>
      <c r="E18" s="27">
        <f t="shared" si="0"/>
        <v>0.32016547019853547</v>
      </c>
      <c r="F18" s="33">
        <f t="shared" si="2"/>
        <v>4.772713433967013E-3</v>
      </c>
      <c r="G18" s="39" t="s">
        <v>163</v>
      </c>
      <c r="H18" s="29">
        <f>'한국항공우주(비행기)'!H18+'한국항공우주(비행기부품)'!H18</f>
        <v>51814059</v>
      </c>
      <c r="I18" s="29">
        <f>'한국항공우주(비행기)'!I18+'한국항공우주(비행기부품)'!I18</f>
        <v>217043.87</v>
      </c>
      <c r="J18" s="30">
        <f t="shared" si="1"/>
        <v>238.7262031404066</v>
      </c>
    </row>
    <row r="19" spans="1:15" ht="17.399999999999999" hidden="1">
      <c r="A19" s="31">
        <f>AVERAGE(D17:D19)</f>
        <v>2479115.0666666669</v>
      </c>
      <c r="B19" s="27">
        <f>A19/A16-1</f>
        <v>-1.0159895810017527E-2</v>
      </c>
      <c r="C19" s="27">
        <f>A19/A7-1</f>
        <v>-0.11802440755103971</v>
      </c>
      <c r="D19" s="26">
        <f>H19/22</f>
        <v>2884234.5</v>
      </c>
      <c r="E19" s="27">
        <f t="shared" si="0"/>
        <v>0.11330189360381882</v>
      </c>
      <c r="F19" s="33">
        <f t="shared" si="2"/>
        <v>0.27248836237477159</v>
      </c>
      <c r="G19" s="39" t="s">
        <v>158</v>
      </c>
      <c r="H19" s="29">
        <f>'한국항공우주(비행기)'!H19+'한국항공우주(비행기부품)'!H19</f>
        <v>63453159</v>
      </c>
      <c r="I19" s="29">
        <f>'한국항공우주(비행기)'!I19+'한국항공우주(비행기부품)'!I19</f>
        <v>228101.38999999998</v>
      </c>
      <c r="J19" s="30">
        <f t="shared" si="1"/>
        <v>278.17962442052635</v>
      </c>
      <c r="K19" s="32">
        <f>H19+H18+H17</f>
        <v>154515373</v>
      </c>
      <c r="L19" s="27">
        <f>K19/K16-1</f>
        <v>-3.630713686515552E-2</v>
      </c>
      <c r="M19" s="27">
        <f>K19/K7-1</f>
        <v>-8.0420958183872515E-2</v>
      </c>
      <c r="N19" s="32">
        <f>AVERAGE(J17:J19)</f>
        <v>244.3341129207962</v>
      </c>
      <c r="O19" s="58">
        <f>N19/N16-1</f>
        <v>-5.5507748582256933E-2</v>
      </c>
    </row>
    <row r="20" spans="1:15" hidden="1">
      <c r="D20" s="26">
        <f>H20/20</f>
        <v>2302061.85</v>
      </c>
      <c r="E20" s="27">
        <f t="shared" si="0"/>
        <v>-0.20184650381236335</v>
      </c>
      <c r="F20" s="33">
        <f t="shared" si="2"/>
        <v>-1.9755707713531856E-2</v>
      </c>
      <c r="G20" s="39" t="s">
        <v>154</v>
      </c>
      <c r="H20" s="29">
        <f>'한국항공우주(비행기)'!H20+'한국항공우주(비행기부품)'!H20</f>
        <v>46041237</v>
      </c>
      <c r="I20" s="29">
        <f>'한국항공우주(비행기)'!I20+'한국항공우주(비행기부품)'!I20</f>
        <v>188440.2</v>
      </c>
      <c r="J20" s="30">
        <f t="shared" si="1"/>
        <v>244.32810514953815</v>
      </c>
    </row>
    <row r="21" spans="1:15" hidden="1">
      <c r="D21" s="26">
        <f>H21/21</f>
        <v>2250190.2380952379</v>
      </c>
      <c r="E21" s="27">
        <f t="shared" si="0"/>
        <v>-2.2532675177585837E-2</v>
      </c>
      <c r="F21" s="33">
        <f t="shared" si="2"/>
        <v>1.2691672128488651E-2</v>
      </c>
      <c r="G21" s="39" t="s">
        <v>155</v>
      </c>
      <c r="H21" s="29">
        <f>'한국항공우주(비행기)'!H21+'한국항공우주(비행기부품)'!H21</f>
        <v>47253995</v>
      </c>
      <c r="I21" s="29">
        <f>'한국항공우주(비행기)'!I21+'한국항공우주(비행기부품)'!I21</f>
        <v>204581.18</v>
      </c>
      <c r="J21" s="30">
        <f t="shared" si="1"/>
        <v>230.97918879928253</v>
      </c>
    </row>
    <row r="22" spans="1:15" ht="17.399999999999999" hidden="1">
      <c r="A22" s="31">
        <f>AVERAGE(D20:D22)</f>
        <v>2523115.8388888892</v>
      </c>
      <c r="B22" s="27">
        <f>A22/A19-1</f>
        <v>1.774858005335922E-2</v>
      </c>
      <c r="C22" s="27">
        <f>A22/A10-1</f>
        <v>3.1713686098797877E-2</v>
      </c>
      <c r="D22" s="26">
        <f>H22/21</f>
        <v>3017095.4285714286</v>
      </c>
      <c r="E22" s="27">
        <f t="shared" si="0"/>
        <v>0.3408179350761773</v>
      </c>
      <c r="F22" s="33">
        <f t="shared" si="2"/>
        <v>9.0689447239848731E-2</v>
      </c>
      <c r="G22" s="39" t="s">
        <v>156</v>
      </c>
      <c r="H22" s="29">
        <f>'한국항공우주(비행기)'!H22+'한국항공우주(비행기부품)'!H22</f>
        <v>63359004</v>
      </c>
      <c r="I22" s="29">
        <f>'한국항공우주(비행기)'!I22+'한국항공우주(비행기부품)'!I22</f>
        <v>218837.27</v>
      </c>
      <c r="J22" s="30">
        <f t="shared" si="1"/>
        <v>289.52565529628481</v>
      </c>
      <c r="K22" s="32">
        <f>H22+H21+H20</f>
        <v>156654236</v>
      </c>
      <c r="L22" s="27">
        <f>K22/K19-1</f>
        <v>1.3842396121970246E-2</v>
      </c>
      <c r="M22" s="27">
        <f>K22/K10-1</f>
        <v>1.6772040193505422E-2</v>
      </c>
      <c r="N22" s="32">
        <f>AVERAGE(J20:J22)</f>
        <v>254.94431641503516</v>
      </c>
      <c r="O22" s="58">
        <f>N22/N19-1</f>
        <v>4.3424978065499831E-2</v>
      </c>
    </row>
    <row r="23" spans="1:15" hidden="1">
      <c r="A23" s="31"/>
      <c r="B23" s="27"/>
      <c r="C23" s="27"/>
      <c r="D23" s="26">
        <f>H23/21</f>
        <v>7043469.1904761903</v>
      </c>
      <c r="E23" s="27">
        <f t="shared" ref="E23:E28" si="3">D23/D22-1</f>
        <v>1.3345198576669546</v>
      </c>
      <c r="F23" s="33">
        <f t="shared" ref="F23:F28" si="4">D23/D11-1</f>
        <v>2.2171375444955186</v>
      </c>
      <c r="G23" s="39" t="s">
        <v>168</v>
      </c>
      <c r="H23" s="29">
        <f>'한국항공우주(비행기)'!H23+'한국항공우주(비행기부품)'!H23</f>
        <v>147912853</v>
      </c>
      <c r="I23" s="29">
        <f>'한국항공우주(비행기)'!I23+'한국항공우주(비행기부품)'!I23</f>
        <v>282593.98</v>
      </c>
      <c r="J23" s="30">
        <f t="shared" si="1"/>
        <v>523.41119580820509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6392223.5454545459</v>
      </c>
      <c r="E24" s="27">
        <f t="shared" si="3"/>
        <v>-9.24609205222654E-2</v>
      </c>
      <c r="F24" s="33">
        <f t="shared" si="4"/>
        <v>1.816992023101796</v>
      </c>
      <c r="G24" s="39" t="s">
        <v>176</v>
      </c>
      <c r="H24" s="29">
        <f>'한국항공우주(비행기)'!H24+'한국항공우주(비행기부품)'!H24</f>
        <v>140628918</v>
      </c>
      <c r="I24" s="29">
        <f>'한국항공우주(비행기)'!I24+'한국항공우주(비행기부품)'!I24</f>
        <v>252192.65</v>
      </c>
      <c r="J24" s="30">
        <f t="shared" si="1"/>
        <v>557.62496646908619</v>
      </c>
      <c r="K24" s="32"/>
      <c r="L24" s="27"/>
      <c r="M24" s="27"/>
      <c r="N24" s="27"/>
    </row>
    <row r="25" spans="1:15" ht="17.399999999999999" hidden="1">
      <c r="A25" s="31">
        <f>AVERAGE(D23:D25)</f>
        <v>7121457.8418014748</v>
      </c>
      <c r="B25" s="27">
        <f>A25/A22-1</f>
        <v>1.8224854887905462</v>
      </c>
      <c r="C25" s="27">
        <f>A25/A13-1</f>
        <v>2.1341637445953707</v>
      </c>
      <c r="D25" s="26">
        <f>H25/19</f>
        <v>7928680.7894736845</v>
      </c>
      <c r="E25" s="27">
        <f t="shared" si="3"/>
        <v>0.24036350310553511</v>
      </c>
      <c r="F25" s="33">
        <f t="shared" si="4"/>
        <v>2.3623386999365223</v>
      </c>
      <c r="G25" s="39" t="s">
        <v>190</v>
      </c>
      <c r="H25" s="29">
        <f>'한국항공우주(비행기)'!H25+'한국항공우주(비행기부품)'!H25</f>
        <v>150644935</v>
      </c>
      <c r="I25" s="29">
        <f>'한국항공우주(비행기)'!I25+'한국항공우주(비행기부품)'!I25</f>
        <v>307486.69</v>
      </c>
      <c r="J25" s="30">
        <f t="shared" si="1"/>
        <v>489.92343375903522</v>
      </c>
      <c r="K25" s="32">
        <f>H25+H24+H23</f>
        <v>439186706</v>
      </c>
      <c r="L25" s="27">
        <f>K25/K22-1</f>
        <v>1.8035418461330339</v>
      </c>
      <c r="M25" s="27">
        <f>K25/K13-1</f>
        <v>2.0699497193839824</v>
      </c>
      <c r="N25" s="32">
        <f>AVERAGE(J23:J25)</f>
        <v>523.65319867877542</v>
      </c>
      <c r="O25" s="58">
        <f>N25/N22-1</f>
        <v>1.0539904793417603</v>
      </c>
    </row>
    <row r="26" spans="1:15" ht="17.399999999999999" hidden="1">
      <c r="D26" s="26">
        <f>H26/19</f>
        <v>8607744.0526315793</v>
      </c>
      <c r="E26" s="27">
        <f t="shared" si="3"/>
        <v>8.5646437432496558E-2</v>
      </c>
      <c r="F26" s="33">
        <f t="shared" si="4"/>
        <v>2.4678618304556252</v>
      </c>
      <c r="G26" s="39" t="s">
        <v>202</v>
      </c>
      <c r="H26" s="29">
        <f>'한국항공우주(비행기)'!H26+'한국항공우주(비행기부품)'!H26</f>
        <v>163547137</v>
      </c>
      <c r="I26" s="29">
        <f>'한국항공우주(비행기)'!I26+'한국항공우주(비행기부품)'!I26</f>
        <v>261393.73</v>
      </c>
      <c r="J26" s="30">
        <f t="shared" si="1"/>
        <v>625.67352705820451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10941729.636363637</v>
      </c>
      <c r="E27" s="27">
        <f t="shared" si="3"/>
        <v>0.27114951019233735</v>
      </c>
      <c r="F27" s="33">
        <f t="shared" si="4"/>
        <v>3.5009260049592488</v>
      </c>
      <c r="G27" s="39" t="s">
        <v>203</v>
      </c>
      <c r="H27" s="29">
        <f>'한국항공우주(비행기)'!H27+'한국항공우주(비행기부품)'!H27</f>
        <v>240718052</v>
      </c>
      <c r="I27" s="29">
        <f>'한국항공우주(비행기)'!I27+'한국항공우주(비행기부품)'!I27</f>
        <v>285275.90000000002</v>
      </c>
      <c r="J27" s="30">
        <f t="shared" si="1"/>
        <v>843.80787861855833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7813699.3524720892</v>
      </c>
      <c r="B28" s="27">
        <f>A28/A25-1</f>
        <v>9.7205028246786895E-2</v>
      </c>
      <c r="C28" s="27">
        <f>A28/A16-1</f>
        <v>2.1197878166903577</v>
      </c>
      <c r="D28" s="26">
        <f>H28/19</f>
        <v>3891624.3684210526</v>
      </c>
      <c r="E28" s="27">
        <f t="shared" si="3"/>
        <v>-0.64433188373731465</v>
      </c>
      <c r="F28" s="33">
        <f t="shared" si="4"/>
        <v>0.49646730141335027</v>
      </c>
      <c r="G28" s="39" t="s">
        <v>208</v>
      </c>
      <c r="H28" s="29">
        <f>'한국항공우주(비행기)'!H28+'한국항공우주(비행기부품)'!H28</f>
        <v>73940863</v>
      </c>
      <c r="I28" s="29">
        <f>'한국항공우주(비행기)'!I28+'한국항공우주(비행기부품)'!I28</f>
        <v>332406.52</v>
      </c>
      <c r="J28" s="30">
        <f t="shared" si="1"/>
        <v>222.44107305717108</v>
      </c>
      <c r="K28" s="32">
        <f>H28+H27+H26</f>
        <v>478206052</v>
      </c>
      <c r="L28" s="27">
        <f>K28/K25-1</f>
        <v>8.884455168367511E-2</v>
      </c>
      <c r="M28" s="27">
        <f>K28/K16-1</f>
        <v>1.98251073969378</v>
      </c>
      <c r="N28" s="32">
        <f>AVERAGE(J26:J28)</f>
        <v>563.97415957797796</v>
      </c>
      <c r="O28" s="58">
        <f>N28/N25-1</f>
        <v>7.6999359501547904E-2</v>
      </c>
    </row>
    <row r="29" spans="1:15" hidden="1">
      <c r="D29" s="26">
        <f>H29/22</f>
        <v>2407668.8636363638</v>
      </c>
      <c r="E29" s="27">
        <f t="shared" ref="E29:E41" si="5">D29/D28-1</f>
        <v>-0.3813203342096384</v>
      </c>
      <c r="F29" s="33">
        <f t="shared" ref="F29:F41" si="6">D29/D17-1</f>
        <v>0.22689530941587632</v>
      </c>
      <c r="G29" s="39" t="s">
        <v>215</v>
      </c>
      <c r="H29" s="29">
        <f>'한국항공우주(비행기)'!H29+'한국항공우주(비행기부품)'!H29</f>
        <v>52968715</v>
      </c>
      <c r="I29" s="29">
        <f>'한국항공우주(비행기)'!I29+'한국항공우주(비행기부품)'!I29</f>
        <v>213714.1</v>
      </c>
      <c r="J29" s="30">
        <f t="shared" si="1"/>
        <v>247.84848075068513</v>
      </c>
    </row>
    <row r="30" spans="1:15" hidden="1">
      <c r="D30" s="26">
        <f>H30/19</f>
        <v>2859645.6315789474</v>
      </c>
      <c r="E30" s="27">
        <f t="shared" si="5"/>
        <v>0.18772380819011447</v>
      </c>
      <c r="F30" s="33">
        <f t="shared" si="6"/>
        <v>0.10381069801111198</v>
      </c>
      <c r="G30" s="39" t="s">
        <v>210</v>
      </c>
      <c r="H30" s="29">
        <f>'한국항공우주(비행기)'!H30+'한국항공우주(비행기부품)'!H30</f>
        <v>54333267</v>
      </c>
      <c r="I30" s="29">
        <f>'한국항공우주(비행기)'!I30+'한국항공우주(비행기부품)'!I30</f>
        <v>245954.9</v>
      </c>
      <c r="J30" s="30">
        <f t="shared" si="1"/>
        <v>220.9074387214892</v>
      </c>
    </row>
    <row r="31" spans="1:15" ht="17.399999999999999" hidden="1">
      <c r="A31" s="31">
        <f>AVERAGE(D29:D31)</f>
        <v>2750641.6817384372</v>
      </c>
      <c r="B31" s="27">
        <f>A31/A28-1</f>
        <v>-0.64797190707520724</v>
      </c>
      <c r="C31" s="27">
        <f>A31/A19-1</f>
        <v>0.10952562013866318</v>
      </c>
      <c r="D31" s="26">
        <f>H31/20</f>
        <v>2984610.55</v>
      </c>
      <c r="E31" s="27">
        <f t="shared" si="5"/>
        <v>4.3699442001159161E-2</v>
      </c>
      <c r="F31" s="33">
        <f t="shared" si="6"/>
        <v>3.4801625873347009E-2</v>
      </c>
      <c r="G31" s="39" t="s">
        <v>211</v>
      </c>
      <c r="H31" s="29">
        <f>'한국항공우주(비행기)'!H31+'한국항공우주(비행기부품)'!H31</f>
        <v>59692211</v>
      </c>
      <c r="I31" s="29">
        <f>'한국항공우주(비행기)'!I31+'한국항공우주(비행기부품)'!I31</f>
        <v>252389.68</v>
      </c>
      <c r="J31" s="30">
        <f t="shared" si="1"/>
        <v>236.5081290170026</v>
      </c>
      <c r="K31" s="32">
        <f>H31+H30+H29</f>
        <v>166994193</v>
      </c>
      <c r="L31" s="27">
        <f>K31/K28-1</f>
        <v>-0.65079029781915021</v>
      </c>
      <c r="M31" s="27">
        <f>K31/K19-1</f>
        <v>8.0761025635941008E-2</v>
      </c>
      <c r="N31" s="32">
        <f>AVERAGE(J29:J31)</f>
        <v>235.088016163059</v>
      </c>
      <c r="O31" s="58">
        <f>N31/N28-1</f>
        <v>-0.58315817813536808</v>
      </c>
    </row>
    <row r="32" spans="1:15" ht="17.399999999999999" hidden="1">
      <c r="D32" s="26">
        <f>H32/21</f>
        <v>2964413.3333333335</v>
      </c>
      <c r="E32" s="27">
        <f t="shared" si="5"/>
        <v>-6.767119638663166E-3</v>
      </c>
      <c r="F32" s="33">
        <f t="shared" si="6"/>
        <v>0.28772097645132044</v>
      </c>
      <c r="G32" s="39" t="s">
        <v>222</v>
      </c>
      <c r="H32" s="29">
        <f>'한국항공우주(비행기)'!H32+'한국항공우주(비행기부품)'!H32</f>
        <v>62252680</v>
      </c>
      <c r="I32" s="29">
        <f>'한국항공우주(비행기)'!I32+'한국항공우주(비행기부품)'!I32</f>
        <v>268013.55</v>
      </c>
      <c r="J32" s="30">
        <f t="shared" si="1"/>
        <v>232.27437567988633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2717741.7142857141</v>
      </c>
      <c r="E33" s="27">
        <f t="shared" si="5"/>
        <v>-8.321093967360127E-2</v>
      </c>
      <c r="F33" s="33">
        <f t="shared" si="6"/>
        <v>0.20778308796959921</v>
      </c>
      <c r="G33" s="39" t="s">
        <v>223</v>
      </c>
      <c r="H33" s="29">
        <f>'한국항공우주(비행기)'!H33+'한국항공우주(비행기부품)'!H33</f>
        <v>57072576</v>
      </c>
      <c r="I33" s="29">
        <f>'한국항공우주(비행기)'!I33+'한국항공우주(비행기부품)'!I33</f>
        <v>251257.05</v>
      </c>
      <c r="J33" s="30">
        <f t="shared" si="1"/>
        <v>227.14815763378581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2796992.8053466999</v>
      </c>
      <c r="B34" s="27">
        <f>A34/A31-1</f>
        <v>1.6851022041870722E-2</v>
      </c>
      <c r="C34" s="27">
        <f>A34/A22-1</f>
        <v>0.10854712345605932</v>
      </c>
      <c r="D34" s="26">
        <f>H34/19</f>
        <v>2708823.3684210526</v>
      </c>
      <c r="E34" s="27">
        <f t="shared" si="5"/>
        <v>-3.2815281223312898E-3</v>
      </c>
      <c r="F34" s="33">
        <f t="shared" si="6"/>
        <v>-0.10217511094647092</v>
      </c>
      <c r="G34" s="39" t="s">
        <v>220</v>
      </c>
      <c r="H34" s="29">
        <f>'한국항공우주(비행기)'!H34+'한국항공우주(비행기부품)'!H34</f>
        <v>51467644</v>
      </c>
      <c r="I34" s="29">
        <f>'한국항공우주(비행기)'!I34+'한국항공우주(비행기부품)'!I34</f>
        <v>232121.56</v>
      </c>
      <c r="J34" s="30">
        <f t="shared" si="1"/>
        <v>221.72711574056282</v>
      </c>
      <c r="K34" s="32">
        <f>H34+H33+H32</f>
        <v>170792900</v>
      </c>
      <c r="L34" s="27">
        <f>K34/K31-1</f>
        <v>2.2747539490789448E-2</v>
      </c>
      <c r="M34" s="27">
        <f>K34/K22-1</f>
        <v>9.0253952660431125E-2</v>
      </c>
      <c r="N34" s="32">
        <f>AVERAGE(J32:J34)</f>
        <v>227.0498830180783</v>
      </c>
      <c r="O34" s="58">
        <f>N34/N31-1</f>
        <v>-3.4192015723189306E-2</v>
      </c>
      <c r="P34" s="58"/>
    </row>
    <row r="35" spans="1:16" ht="17.399999999999999" hidden="1">
      <c r="D35" s="26">
        <f>H35/23</f>
        <v>5667896.9565217393</v>
      </c>
      <c r="E35" s="27">
        <f t="shared" si="5"/>
        <v>1.0923833656328439</v>
      </c>
      <c r="F35" s="33">
        <f t="shared" si="6"/>
        <v>-0.19529754397370369</v>
      </c>
      <c r="G35" s="39" t="s">
        <v>226</v>
      </c>
      <c r="H35" s="68">
        <f>'한국항공우주(비행기)'!H35+'한국항공우주(비행기부품)'!H35</f>
        <v>130361630</v>
      </c>
      <c r="I35" s="68">
        <f>'한국항공우주(비행기)'!I35+'한국항공우주(비행기부품)'!I35</f>
        <v>279573.49</v>
      </c>
      <c r="J35" s="30">
        <f t="shared" si="1"/>
        <v>466.28752246860029</v>
      </c>
      <c r="P35" s="16"/>
    </row>
    <row r="36" spans="1:16" ht="17.399999999999999" hidden="1">
      <c r="D36" s="26">
        <f>H36/21</f>
        <v>2613172.3333333335</v>
      </c>
      <c r="E36" s="27">
        <f t="shared" si="5"/>
        <v>-0.53895203928742941</v>
      </c>
      <c r="F36" s="33">
        <f t="shared" si="6"/>
        <v>-0.59119509592377484</v>
      </c>
      <c r="G36" s="39" t="s">
        <v>228</v>
      </c>
      <c r="H36" s="68">
        <f>'한국항공우주(비행기)'!H36+'한국항공우주(비행기부품)'!H36</f>
        <v>54876619</v>
      </c>
      <c r="I36" s="68">
        <f>'한국항공우주(비행기)'!I36+'한국항공우주(비행기부품)'!I36</f>
        <v>241278.24</v>
      </c>
      <c r="J36" s="30">
        <f t="shared" si="1"/>
        <v>227.44122719064927</v>
      </c>
      <c r="P36" s="16"/>
    </row>
    <row r="37" spans="1:16" ht="17.399999999999999" hidden="1">
      <c r="A37" s="31">
        <f>AVERAGE(D35:D37)</f>
        <v>3824444.6892109499</v>
      </c>
      <c r="B37" s="27">
        <f>A37/A34-1</f>
        <v>0.36734162558451522</v>
      </c>
      <c r="C37" s="27">
        <f>A37/A25-1</f>
        <v>-0.46296885073695782</v>
      </c>
      <c r="D37" s="26">
        <f>H37/18</f>
        <v>3192264.777777778</v>
      </c>
      <c r="E37" s="27">
        <f t="shared" si="5"/>
        <v>0.22160514905871542</v>
      </c>
      <c r="F37" s="33">
        <f t="shared" si="6"/>
        <v>-0.59737756348875726</v>
      </c>
      <c r="G37" s="39" t="s">
        <v>225</v>
      </c>
      <c r="H37" s="68">
        <f>'한국항공우주(비행기)'!H37+'한국항공우주(비행기부품)'!H37</f>
        <v>57460766</v>
      </c>
      <c r="I37" s="68">
        <f>'한국항공우주(비행기)'!I37+'한국항공우주(비행기부품)'!I37</f>
        <v>245002.63</v>
      </c>
      <c r="J37" s="30">
        <f t="shared" si="1"/>
        <v>234.53122115464637</v>
      </c>
      <c r="K37" s="32">
        <f>H37+H36+H35</f>
        <v>242699015</v>
      </c>
      <c r="L37" s="27">
        <f>K37/K34-1</f>
        <v>0.4210134906076306</v>
      </c>
      <c r="M37" s="27">
        <f>K37/K25-1</f>
        <v>-0.44738988752542064</v>
      </c>
      <c r="N37" s="32">
        <f>AVERAGE(J35:J37)</f>
        <v>309.41999027129867</v>
      </c>
      <c r="O37" s="16">
        <f>N37/N34-1</f>
        <v>0.36278418715001859</v>
      </c>
      <c r="P37" s="16"/>
    </row>
    <row r="38" spans="1:16" ht="17.399999999999999" hidden="1">
      <c r="A38" s="31"/>
      <c r="B38" s="27"/>
      <c r="C38" s="27"/>
      <c r="D38" s="26">
        <f>H38/20</f>
        <v>2709832.1</v>
      </c>
      <c r="E38" s="27">
        <f t="shared" si="5"/>
        <v>-0.15112552102072574</v>
      </c>
      <c r="F38" s="33">
        <f t="shared" si="6"/>
        <v>-0.68518672448543083</v>
      </c>
      <c r="G38" s="39" t="s">
        <v>231</v>
      </c>
      <c r="H38" s="68">
        <f>'한국항공우주(비행기)'!H38+'한국항공우주(비행기부품)'!H38</f>
        <v>54196642</v>
      </c>
      <c r="I38" s="68">
        <f>'한국항공우주(비행기)'!I38+'한국항공우주(비행기부품)'!I38</f>
        <v>242815.95</v>
      </c>
      <c r="J38" s="30">
        <f t="shared" si="1"/>
        <v>223.20050227342972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2432735.7142857141</v>
      </c>
      <c r="E39" s="27">
        <f t="shared" si="5"/>
        <v>-0.10225592416382034</v>
      </c>
      <c r="F39" s="33">
        <f t="shared" si="6"/>
        <v>-0.77766442828190674</v>
      </c>
      <c r="G39" s="39" t="s">
        <v>234</v>
      </c>
      <c r="H39" s="68">
        <f>'한국항공우주(비행기)'!H39+'한국항공우주(비행기부품)'!H39</f>
        <v>51087450</v>
      </c>
      <c r="I39" s="68">
        <f>'한국항공우주(비행기)'!I39+'한국항공우주(비행기부품)'!I39</f>
        <v>228196.95</v>
      </c>
      <c r="J39" s="30">
        <f t="shared" si="1"/>
        <v>223.87437693623863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2677950.3507936508</v>
      </c>
      <c r="B40" s="27">
        <f>A40/A37-1</f>
        <v>-0.29978060387476568</v>
      </c>
      <c r="C40" s="27">
        <f>A40/A28-1</f>
        <v>-0.6572749692568598</v>
      </c>
      <c r="D40" s="26">
        <f>H40/21</f>
        <v>2891283.2380952379</v>
      </c>
      <c r="E40" s="27">
        <f t="shared" si="5"/>
        <v>0.18849048053876238</v>
      </c>
      <c r="F40" s="33">
        <f t="shared" si="6"/>
        <v>-0.25704976524537559</v>
      </c>
      <c r="G40" s="39" t="s">
        <v>236</v>
      </c>
      <c r="H40" s="68">
        <f>'한국항공우주(비행기)'!H40+'한국항공우주(비행기부품)'!H40</f>
        <v>60716948</v>
      </c>
      <c r="I40" s="68">
        <f>'한국항공우주(비행기)'!I40+'한국항공우주(비행기부품)'!I40</f>
        <v>256706.24</v>
      </c>
      <c r="J40" s="30">
        <f t="shared" si="1"/>
        <v>236.52307010534687</v>
      </c>
      <c r="K40" s="32">
        <f>H40+H39+H38</f>
        <v>166001040</v>
      </c>
      <c r="L40" s="27">
        <f>K40/K37-1</f>
        <v>-0.31602095706898525</v>
      </c>
      <c r="M40" s="27">
        <f>K40/K28-1</f>
        <v>-0.65286712849882544</v>
      </c>
      <c r="N40" s="32">
        <f>AVERAGE(J38:J40)</f>
        <v>227.86598310500506</v>
      </c>
      <c r="O40" s="58">
        <f>N40/N37-1</f>
        <v>-0.26357058280167123</v>
      </c>
    </row>
    <row r="41" spans="1:16" ht="17.399999999999999">
      <c r="A41" s="31"/>
      <c r="B41" s="27"/>
      <c r="C41" s="27"/>
      <c r="D41" s="26">
        <f>H41/18</f>
        <v>2935042.5</v>
      </c>
      <c r="E41" s="27">
        <f t="shared" si="5"/>
        <v>1.5134892814441248E-2</v>
      </c>
      <c r="F41" s="33">
        <f t="shared" si="6"/>
        <v>0.21903910638572222</v>
      </c>
      <c r="G41" s="39" t="s">
        <v>370</v>
      </c>
      <c r="H41" s="68">
        <f>'한국항공우주(비행기)'!H41+'한국항공우주(비행기부품)'!H41</f>
        <v>52830765</v>
      </c>
      <c r="I41" s="68">
        <f>'한국항공우주(비행기)'!I41+'한국항공우주(비행기부품)'!I41</f>
        <v>226339.36</v>
      </c>
      <c r="J41" s="30">
        <f t="shared" si="1"/>
        <v>233.41395416157403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3233440.45</v>
      </c>
      <c r="E42" s="27">
        <f t="shared" ref="E42" si="7">D42/D41-1</f>
        <v>0.10166733531115835</v>
      </c>
      <c r="F42" s="33">
        <f t="shared" ref="F42" si="8">D42/D30-1</f>
        <v>0.13071368504308789</v>
      </c>
      <c r="G42" s="39" t="s">
        <v>427</v>
      </c>
      <c r="H42" s="68">
        <f>'한국항공우주(비행기)'!H42+'한국항공우주(비행기부품)'!H42</f>
        <v>64668809</v>
      </c>
      <c r="I42" s="68">
        <f>'한국항공우주(비행기)'!I42+'한국항공우주(비행기부품)'!I42</f>
        <v>255828.9</v>
      </c>
      <c r="J42" s="30">
        <f t="shared" si="1"/>
        <v>252.78148403092848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3084776.1166666667</v>
      </c>
      <c r="B43" s="27">
        <f>A43/A40-1</f>
        <v>0.15191684407160388</v>
      </c>
      <c r="C43" s="27">
        <f>A43/A31-1</f>
        <v>0.12147508603049051</v>
      </c>
      <c r="D43" s="26">
        <f>H43/20</f>
        <v>3085845.4</v>
      </c>
      <c r="E43" s="27">
        <f t="shared" ref="E43" si="9">D43/D42-1</f>
        <v>-4.5646441393408121E-2</v>
      </c>
      <c r="F43" s="33">
        <f t="shared" ref="F43" si="10">D43/D31-1</f>
        <v>3.3918947984687753E-2</v>
      </c>
      <c r="G43" s="39" t="s">
        <v>434</v>
      </c>
      <c r="H43" s="68">
        <f>'한국항공우주(비행기)'!H43+'한국항공우주(비행기부품)'!H43</f>
        <v>61716908</v>
      </c>
      <c r="I43" s="68">
        <f>'한국항공우주(비행기)'!I43+'한국항공우주(비행기부품)'!I43</f>
        <v>199057.64</v>
      </c>
      <c r="J43" s="30">
        <f t="shared" si="1"/>
        <v>310.04541197213024</v>
      </c>
      <c r="K43" s="32">
        <f>H43+H42+H41</f>
        <v>179216482</v>
      </c>
      <c r="L43" s="27">
        <f>K43/K40-1</f>
        <v>7.9610597620352275E-2</v>
      </c>
      <c r="M43" s="27">
        <f>K43/K31-1</f>
        <v>7.318990427409644E-2</v>
      </c>
      <c r="N43" s="32">
        <f>AVERAGE(J41:J43)</f>
        <v>265.41361672154426</v>
      </c>
      <c r="O43" s="58">
        <f>N43/N40-1</f>
        <v>0.16477945986012554</v>
      </c>
    </row>
    <row r="44" spans="1:16" ht="17.399999999999999">
      <c r="A44" s="31"/>
      <c r="B44" s="27"/>
      <c r="C44" s="27"/>
      <c r="D44" s="26">
        <f>H44/22</f>
        <v>3006731.1363636362</v>
      </c>
      <c r="E44" s="27">
        <f t="shared" ref="E44" si="11">D44/D43-1</f>
        <v>-2.5637792365218237E-2</v>
      </c>
      <c r="F44" s="33">
        <f t="shared" ref="F44" si="12">D44/D32-1</f>
        <v>1.4275270777681426E-2</v>
      </c>
      <c r="G44" s="39" t="s">
        <v>462</v>
      </c>
      <c r="H44" s="68">
        <f>'한국항공우주(비행기)'!H44+'한국항공우주(비행기부품)'!H44</f>
        <v>66148085</v>
      </c>
      <c r="I44" s="68">
        <f>'한국항공우주(비행기)'!I44+'한국항공우주(비행기부품)'!I44</f>
        <v>241825.12</v>
      </c>
      <c r="J44" s="30">
        <f t="shared" si="1"/>
        <v>273.53686416034861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8367352.2999999998</v>
      </c>
      <c r="E45" s="27">
        <f t="shared" ref="E45" si="13">D45/D44-1</f>
        <v>1.7828734664049608</v>
      </c>
      <c r="F45" s="33">
        <f t="shared" ref="F45" si="14">D45/D33-1</f>
        <v>2.0787886339666883</v>
      </c>
      <c r="G45" s="39" t="s">
        <v>501</v>
      </c>
      <c r="H45" s="68">
        <f>'한국항공우주(비행기)'!H45+'한국항공우주(비행기부품)'!H45</f>
        <v>167347046</v>
      </c>
      <c r="I45" s="68">
        <f>'한국항공우주(비행기)'!I45+'한국항공우주(비행기부품)'!I45</f>
        <v>414935.95</v>
      </c>
      <c r="J45" s="30">
        <f t="shared" si="1"/>
        <v>403.30813948514219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5845966.0401913868</v>
      </c>
      <c r="B46" s="27">
        <f>A46/A43-1</f>
        <v>0.8951022113424536</v>
      </c>
      <c r="C46" s="27">
        <f>A46/A34-1</f>
        <v>1.0900897667724796</v>
      </c>
      <c r="D46" s="26">
        <f>H46/19</f>
        <v>6163814.6842105268</v>
      </c>
      <c r="E46" s="27">
        <f t="shared" ref="E46" si="15">D46/D45-1</f>
        <v>-0.26334944876044875</v>
      </c>
      <c r="F46" s="33">
        <f t="shared" ref="F46" si="16">D46/D34-1</f>
        <v>1.2754583248458005</v>
      </c>
      <c r="G46" s="39" t="s">
        <v>548</v>
      </c>
      <c r="H46" s="68">
        <f>'한국항공우주(비행기)'!H46+'한국항공우주(비행기부품)'!H46</f>
        <v>117112479</v>
      </c>
      <c r="I46" s="68">
        <f>'한국항공우주(비행기)'!I46+'한국항공우주(비행기부품)'!I46</f>
        <v>305466.19</v>
      </c>
      <c r="J46" s="30">
        <f t="shared" si="1"/>
        <v>383.38933352984174</v>
      </c>
      <c r="K46" s="32">
        <f>H46+H45+H44</f>
        <v>350607610</v>
      </c>
      <c r="L46" s="27">
        <f>K46/K43-1</f>
        <v>0.9563357459499735</v>
      </c>
      <c r="M46" s="27">
        <f>K46/K34-1</f>
        <v>1.0528230974472592</v>
      </c>
      <c r="N46" s="32">
        <f>AVERAGE(J44:J46)</f>
        <v>353.41144572511081</v>
      </c>
      <c r="O46" s="58">
        <f>N46/N43-1</f>
        <v>0.33154979043855337</v>
      </c>
    </row>
    <row r="47" spans="1:16" ht="17.399999999999999">
      <c r="A47" s="31"/>
      <c r="B47" s="27"/>
      <c r="C47" s="27"/>
      <c r="D47" s="26">
        <f>H47/19</f>
        <v>7051805.2105263155</v>
      </c>
      <c r="E47" s="27">
        <f t="shared" ref="E47" si="17">D47/D46-1</f>
        <v>0.14406509147500834</v>
      </c>
      <c r="F47" s="33">
        <f t="shared" ref="F47" si="18">D47/D35-1</f>
        <v>0.24416609275371326</v>
      </c>
      <c r="G47" s="39" t="s">
        <v>598</v>
      </c>
      <c r="H47" s="68">
        <f>'한국항공우주(비행기)'!H47+'한국항공우주(비행기부품)'!H47</f>
        <v>133984299</v>
      </c>
      <c r="I47" s="68">
        <f>'한국항공우주(비행기)'!I47+'한국항공우주(비행기부품)'!I47</f>
        <v>368345.25</v>
      </c>
      <c r="J47" s="30">
        <f t="shared" si="1"/>
        <v>363.74650955862739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6659726.2000000002</v>
      </c>
      <c r="E48" s="27">
        <f t="shared" ref="E48" si="19">D48/D47-1</f>
        <v>-5.5599807258013056E-2</v>
      </c>
      <c r="F48" s="33">
        <f t="shared" ref="F48" si="20">D48/D36-1</f>
        <v>1.5485216244827327</v>
      </c>
      <c r="G48" s="39" t="s">
        <v>634</v>
      </c>
      <c r="H48" s="68">
        <f>'한국항공우주(비행기)'!H48+'한국항공우주(비행기부품)'!H48</f>
        <v>133194524</v>
      </c>
      <c r="I48" s="68">
        <f>'한국항공우주(비행기)'!I48+'한국항공우주(비행기부품)'!I48</f>
        <v>318222.76</v>
      </c>
      <c r="J48" s="30">
        <f t="shared" si="1"/>
        <v>418.55750355505683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5895082.0459330147</v>
      </c>
      <c r="B49" s="27">
        <f>A49/A46-1</f>
        <v>8.4016919366196596E-3</v>
      </c>
      <c r="C49" s="27">
        <f>A49/A37-1</f>
        <v>0.541421703015732</v>
      </c>
      <c r="D49" s="26">
        <f>H49/22</f>
        <v>3973714.7272727271</v>
      </c>
      <c r="E49" s="27">
        <f t="shared" ref="E49" si="21">D49/D48-1</f>
        <v>-0.40332160693442221</v>
      </c>
      <c r="F49" s="33">
        <f t="shared" ref="F49" si="22">D49/D37-1</f>
        <v>0.24479484124714035</v>
      </c>
      <c r="G49" s="39" t="s">
        <v>696</v>
      </c>
      <c r="H49" s="68">
        <f>'한국항공우주(비행기)'!H49+'한국항공우주(비행기부품)'!H49</f>
        <v>87421724</v>
      </c>
      <c r="I49" s="68">
        <f>'한국항공우주(비행기)'!I49+'한국항공우주(비행기부품)'!I49</f>
        <v>325686.67</v>
      </c>
      <c r="J49" s="30">
        <f t="shared" si="1"/>
        <v>268.42278807419416</v>
      </c>
      <c r="K49" s="32">
        <f>H49+H48+H47</f>
        <v>354600547</v>
      </c>
      <c r="L49" s="27">
        <f>K49/K46-1</f>
        <v>1.13886204580671E-2</v>
      </c>
      <c r="M49" s="27">
        <f>K49/K37-1</f>
        <v>0.46107122437229497</v>
      </c>
      <c r="N49" s="32">
        <f>AVERAGE(J47:J49)</f>
        <v>350.24226706262613</v>
      </c>
      <c r="O49" s="58">
        <f>N49/N46-1</f>
        <v>-8.9673911267427187E-3</v>
      </c>
    </row>
    <row r="50" spans="1:15" s="37" customFormat="1" ht="17.399999999999999">
      <c r="A50" s="92"/>
      <c r="B50" s="130"/>
      <c r="C50" s="130"/>
      <c r="D50" s="93">
        <f>H50/18</f>
        <v>7619656.388888889</v>
      </c>
      <c r="E50" s="130">
        <f t="shared" ref="E50" si="23">D50/D49-1</f>
        <v>0.91751469641064931</v>
      </c>
      <c r="F50" s="131">
        <f t="shared" ref="F50" si="24">D50/D38-1</f>
        <v>1.8118555348461953</v>
      </c>
      <c r="G50" s="132" t="s">
        <v>714</v>
      </c>
      <c r="H50" s="95">
        <f>'한국항공우주(비행기)'!H50+'한국항공우주(비행기부품)'!H50</f>
        <v>137153815</v>
      </c>
      <c r="I50" s="95">
        <f>'한국항공우주(비행기)'!I50+'한국항공우주(비행기부품)'!I50</f>
        <v>315284.34000000003</v>
      </c>
      <c r="J50" s="133">
        <f t="shared" ref="J50" si="25">H50/I50</f>
        <v>435.01626182892556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6315511.0999999996</v>
      </c>
      <c r="E51" s="130">
        <f t="shared" ref="E51" si="26">D51/D50-1</f>
        <v>-0.17115539367242538</v>
      </c>
      <c r="F51" s="131">
        <f t="shared" ref="F51" si="27">D51/D39-1</f>
        <v>1.5960531030615153</v>
      </c>
      <c r="G51" s="132" t="s">
        <v>721</v>
      </c>
      <c r="H51" s="95">
        <f>'한국항공우주(비행기)'!H51+'한국항공우주(비행기부품)'!H51</f>
        <v>126310222</v>
      </c>
      <c r="I51" s="95">
        <f>'한국항공우주(비행기)'!I51+'한국항공우주(비행기부품)'!I51</f>
        <v>351308.83</v>
      </c>
      <c r="J51" s="133">
        <f t="shared" ref="J51" si="28">H51/I51</f>
        <v>359.54183673663994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6546608.1781144785</v>
      </c>
      <c r="B52" s="27">
        <f>A52/A49-1</f>
        <v>0.11052028234805444</v>
      </c>
      <c r="C52" s="27">
        <f>A52/A40-1</f>
        <v>1.4446338880682732</v>
      </c>
      <c r="D52" s="93">
        <f>H52/22</f>
        <v>5704657.0454545459</v>
      </c>
      <c r="E52" s="130">
        <f t="shared" ref="E52:E53" si="29">D52/D51-1</f>
        <v>-9.6722821775335643E-2</v>
      </c>
      <c r="F52" s="131">
        <f t="shared" ref="F52:F53" si="30">D52/D40-1</f>
        <v>0.97305368436083906</v>
      </c>
      <c r="G52" s="132" t="s">
        <v>726</v>
      </c>
      <c r="H52" s="95">
        <f>'한국항공우주(비행기)'!H52+'한국항공우주(비행기부품)'!H52</f>
        <v>125502455</v>
      </c>
      <c r="I52" s="95">
        <f>'한국항공우주(비행기)'!I52+'한국항공우주(비행기부품)'!I52</f>
        <v>359398.46</v>
      </c>
      <c r="J52" s="133">
        <f t="shared" ref="J52" si="31">H52/I52</f>
        <v>349.20142673955809</v>
      </c>
      <c r="K52" s="32">
        <f>H52+H51+H50</f>
        <v>388966492</v>
      </c>
      <c r="L52" s="27">
        <f>K52/K49-1</f>
        <v>9.6914529012274819E-2</v>
      </c>
      <c r="M52" s="27">
        <f>K52/K40-1</f>
        <v>1.3431569585347174</v>
      </c>
      <c r="N52" s="32">
        <f>AVERAGE(J50:J52)</f>
        <v>381.25317510170788</v>
      </c>
      <c r="O52" s="58">
        <f>N52/N49-1</f>
        <v>8.8541306847858881E-2</v>
      </c>
    </row>
    <row r="53" spans="1:15" s="37" customFormat="1" ht="17.399999999999999">
      <c r="A53" s="31"/>
      <c r="B53" s="27"/>
      <c r="C53" s="27"/>
      <c r="D53" s="93">
        <f>H53/21</f>
        <v>7573509.0476190476</v>
      </c>
      <c r="E53" s="130">
        <f t="shared" si="29"/>
        <v>0.32760111383971768</v>
      </c>
      <c r="F53" s="131">
        <f t="shared" si="30"/>
        <v>1.5803745763882628</v>
      </c>
      <c r="G53" s="132" t="s">
        <v>729</v>
      </c>
      <c r="H53" s="95">
        <f>'한국항공우주(비행기)'!H53+'한국항공우주(비행기부품)'!H53</f>
        <v>159043690</v>
      </c>
      <c r="I53" s="95">
        <f>'한국항공우주(비행기)'!I53+'한국항공우주(비행기부품)'!I53</f>
        <v>282115.65000000002</v>
      </c>
      <c r="J53" s="133">
        <f t="shared" ref="J53" si="32">H53/I53</f>
        <v>563.75351739614587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3649963.1764705884</v>
      </c>
      <c r="E54" s="130">
        <f t="shared" ref="E54" si="33">D54/D53-1</f>
        <v>-0.51806181869973988</v>
      </c>
      <c r="F54" s="131">
        <f t="shared" ref="F54" si="34">D54/D42-1</f>
        <v>0.12881719422746385</v>
      </c>
      <c r="G54" s="132" t="s">
        <v>742</v>
      </c>
      <c r="H54" s="95">
        <f>'한국항공우주(비행기)'!H54+'한국항공우주(비행기부품)'!H54</f>
        <v>62049374</v>
      </c>
      <c r="I54" s="95">
        <f>'한국항공우주(비행기)'!I54+'한국항공우주(비행기부품)'!I54</f>
        <v>252812.25</v>
      </c>
      <c r="J54" s="133">
        <f t="shared" ref="J54" si="35">H54/I54</f>
        <v>245.43657991256356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4987111.0429505138</v>
      </c>
      <c r="B55" s="27">
        <f>A55/A52-1</f>
        <v>-0.23821452158652379</v>
      </c>
      <c r="C55" s="27">
        <f>A55/A43-1</f>
        <v>0.61668492439557121</v>
      </c>
      <c r="D55" s="93">
        <f>H55/21</f>
        <v>3737860.9047619049</v>
      </c>
      <c r="E55" s="130">
        <f t="shared" ref="E55" si="36">D55/D54-1</f>
        <v>2.4081812347573006E-2</v>
      </c>
      <c r="F55" s="131">
        <f t="shared" ref="F55" si="37">D55/D43-1</f>
        <v>0.21129234301948663</v>
      </c>
      <c r="G55" s="132" t="s">
        <v>749</v>
      </c>
      <c r="H55" s="95">
        <f>'한국항공우주(비행기)'!H55+'한국항공우주(비행기부품)'!H55</f>
        <v>78495079</v>
      </c>
      <c r="I55" s="95">
        <f>'한국항공우주(비행기)'!I55+'한국항공우주(비행기부품)'!I55</f>
        <v>281708.65000000002</v>
      </c>
      <c r="J55" s="133">
        <f t="shared" ref="J55" si="38">H55/I55</f>
        <v>278.63922176333597</v>
      </c>
      <c r="K55" s="32">
        <f>H55+H54+H53</f>
        <v>299588143</v>
      </c>
      <c r="L55" s="27">
        <f>K55/K52-1</f>
        <v>-0.22978418665430955</v>
      </c>
      <c r="M55" s="27">
        <f>K55/K43-1</f>
        <v>0.67165508248287109</v>
      </c>
      <c r="N55" s="32">
        <f>AVERAGE(J53:J55)</f>
        <v>362.60977302401517</v>
      </c>
      <c r="O55" s="58">
        <f>N55/N52-1</f>
        <v>-4.8900319512668045E-2</v>
      </c>
    </row>
    <row r="56" spans="1:15" s="124" customFormat="1" ht="17.399999999999999">
      <c r="A56" s="94"/>
      <c r="B56" s="45"/>
      <c r="C56" s="45"/>
      <c r="D56" s="98">
        <f>H56/22</f>
        <v>10661450.909090908</v>
      </c>
      <c r="E56" s="118">
        <f t="shared" ref="E56" si="39">D56/D55-1</f>
        <v>1.8522866903657627</v>
      </c>
      <c r="F56" s="158">
        <f t="shared" ref="F56" si="40">D56/D44-1</f>
        <v>2.5458610782156428</v>
      </c>
      <c r="G56" s="122" t="s">
        <v>752</v>
      </c>
      <c r="H56" s="96">
        <f>'한국항공우주(비행기)'!H56+'한국항공우주(비행기부품)'!H56</f>
        <v>234551920</v>
      </c>
      <c r="I56" s="96">
        <f>'한국항공우주(비행기)'!I56+'한국항공우주(비행기부품)'!I56</f>
        <v>399893.26</v>
      </c>
      <c r="J56" s="125">
        <f t="shared" ref="J56" si="41">H56/I56</f>
        <v>586.53631721624913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3428471</v>
      </c>
      <c r="E57" s="118">
        <f t="shared" ref="E57" si="42">D57/D56-1</f>
        <v>-0.67842360019905179</v>
      </c>
      <c r="F57" s="158">
        <f t="shared" ref="F57" si="43">D57/D45-1</f>
        <v>-0.59025616741391418</v>
      </c>
      <c r="G57" s="122" t="s">
        <v>756</v>
      </c>
      <c r="H57" s="96">
        <f>'한국항공우주(비행기)'!H57+'한국항공우주(비행기부품)'!H57</f>
        <v>61712478</v>
      </c>
      <c r="I57" s="96">
        <f>'한국항공우주(비행기)'!I57+'한국항공우주(비행기부품)'!I57</f>
        <v>232494.52</v>
      </c>
      <c r="J57" s="125">
        <f t="shared" ref="J57" si="44">H57/I57</f>
        <v>265.43626920754951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7044960.9545454541</v>
      </c>
      <c r="B58" s="27">
        <f>A58/A55-1</f>
        <v>0.41263366583822014</v>
      </c>
      <c r="C58" s="27">
        <f>A58/A46-1</f>
        <v>0.20509782405694832</v>
      </c>
      <c r="K58" s="32">
        <f>H58+H57+H56</f>
        <v>296264398</v>
      </c>
      <c r="L58" s="27">
        <f>K58/K55-1</f>
        <v>-1.1094380994911446E-2</v>
      </c>
      <c r="M58" s="27">
        <f>K58/K46-1</f>
        <v>-0.15499724036223861</v>
      </c>
      <c r="N58" s="32">
        <f>AVERAGE(J56:J58)</f>
        <v>425.98629321189935</v>
      </c>
      <c r="O58" s="58">
        <f>N58/N55-1</f>
        <v>0.17477885292321349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70"/>
  <dimension ref="A1:P58"/>
  <sheetViews>
    <sheetView topLeftCell="A51" zoomScale="115" zoomScaleNormal="115" zoomScaleSheetLayoutView="100" workbookViewId="0">
      <selection activeCell="A59" sqref="A59:XFD335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6.69921875" style="18" bestFit="1" customWidth="1"/>
    <col min="12" max="12" width="5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한국항공우주</v>
      </c>
      <c r="G1" s="19"/>
      <c r="H1" s="19"/>
      <c r="I1" s="19"/>
      <c r="J1" s="20"/>
      <c r="P1" s="18" t="s">
        <v>320</v>
      </c>
    </row>
    <row r="2" spans="1:16" ht="15" customHeight="1">
      <c r="G2" s="21"/>
      <c r="H2" s="21"/>
      <c r="I2" s="21"/>
      <c r="J2" s="22"/>
      <c r="P2" s="34" t="s">
        <v>184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3587590.8</v>
      </c>
      <c r="E5" s="27"/>
      <c r="F5" s="26"/>
      <c r="G5" s="28" t="s">
        <v>7</v>
      </c>
      <c r="H5" s="29">
        <v>71751816</v>
      </c>
      <c r="I5" s="29">
        <v>256888.17</v>
      </c>
      <c r="J5" s="30">
        <f>H5/I5</f>
        <v>279.3114840593866</v>
      </c>
    </row>
    <row r="6" spans="1:16" ht="15" hidden="1" customHeight="1">
      <c r="D6" s="26">
        <f>H6/18</f>
        <v>2578397</v>
      </c>
      <c r="E6" s="27">
        <f t="shared" ref="E6:E22" si="0">D6/D5-1</f>
        <v>-0.28130125654241278</v>
      </c>
      <c r="F6" s="26"/>
      <c r="G6" s="28" t="s">
        <v>3</v>
      </c>
      <c r="H6" s="29">
        <v>46411146</v>
      </c>
      <c r="I6" s="29">
        <v>212687.88</v>
      </c>
      <c r="J6" s="30">
        <f t="shared" ref="J6:J49" si="1">H6/I6</f>
        <v>218.21246231802206</v>
      </c>
    </row>
    <row r="7" spans="1:16" ht="15" hidden="1" customHeight="1">
      <c r="A7" s="31">
        <f>AVERAGE(D5:D7)</f>
        <v>2810865.8424242423</v>
      </c>
      <c r="B7" s="31"/>
      <c r="C7" s="31"/>
      <c r="D7" s="26">
        <f>H7/22</f>
        <v>2266609.7272727271</v>
      </c>
      <c r="E7" s="27">
        <f t="shared" si="0"/>
        <v>-0.1209229116878715</v>
      </c>
      <c r="F7" s="26"/>
      <c r="G7" s="28" t="s">
        <v>6</v>
      </c>
      <c r="H7" s="29">
        <v>49865414</v>
      </c>
      <c r="I7" s="29">
        <v>241536.01</v>
      </c>
      <c r="J7" s="30">
        <f t="shared" si="1"/>
        <v>206.45126165659522</v>
      </c>
      <c r="K7" s="32">
        <f>H7+H6+H5</f>
        <v>168028376</v>
      </c>
      <c r="L7" s="32"/>
      <c r="M7" s="32"/>
      <c r="N7" s="32">
        <f>AVERAGE(J5:J7)</f>
        <v>234.65840267800129</v>
      </c>
      <c r="O7" s="35"/>
    </row>
    <row r="8" spans="1:16" ht="15" hidden="1" customHeight="1">
      <c r="D8" s="26">
        <f>H8/21</f>
        <v>2348457.2857142859</v>
      </c>
      <c r="E8" s="27">
        <f t="shared" si="0"/>
        <v>3.6110124057413762E-2</v>
      </c>
      <c r="F8" s="26"/>
      <c r="G8" s="28" t="s">
        <v>2</v>
      </c>
      <c r="H8" s="29">
        <v>49317603</v>
      </c>
      <c r="I8" s="29">
        <v>190779.13</v>
      </c>
      <c r="J8" s="30">
        <f t="shared" si="1"/>
        <v>258.50627896248398</v>
      </c>
    </row>
    <row r="9" spans="1:16" ht="15" hidden="1" customHeight="1">
      <c r="D9" s="26">
        <f>H9/21</f>
        <v>2221989.4761904762</v>
      </c>
      <c r="E9" s="27">
        <f t="shared" si="0"/>
        <v>-5.3851441238942699E-2</v>
      </c>
      <c r="F9" s="26"/>
      <c r="G9" s="28" t="s">
        <v>5</v>
      </c>
      <c r="H9" s="29">
        <v>46661779</v>
      </c>
      <c r="I9" s="29">
        <v>206268.01</v>
      </c>
      <c r="J9" s="30">
        <f t="shared" si="1"/>
        <v>226.21917475230404</v>
      </c>
    </row>
    <row r="10" spans="1:16" ht="15" hidden="1" customHeight="1">
      <c r="A10" s="31">
        <f>AVERAGE(D8:D10)</f>
        <v>2445558.1746031749</v>
      </c>
      <c r="B10" s="27">
        <f>A10/A7-1</f>
        <v>-0.12996268349328488</v>
      </c>
      <c r="C10" s="27"/>
      <c r="D10" s="26">
        <f>H10/21</f>
        <v>2766227.7619047621</v>
      </c>
      <c r="E10" s="27">
        <f t="shared" si="0"/>
        <v>0.2449328817917551</v>
      </c>
      <c r="F10" s="26"/>
      <c r="G10" s="28" t="s">
        <v>0</v>
      </c>
      <c r="H10" s="29">
        <v>58090783</v>
      </c>
      <c r="I10" s="29">
        <v>215128.59</v>
      </c>
      <c r="J10" s="30">
        <f t="shared" si="1"/>
        <v>270.02818639772613</v>
      </c>
      <c r="K10" s="32">
        <f>H10+H9+H8</f>
        <v>154070165</v>
      </c>
      <c r="L10" s="27">
        <f>K10/K7-1</f>
        <v>-8.3070558272847927E-2</v>
      </c>
      <c r="M10" s="32"/>
      <c r="N10" s="32">
        <f>AVERAGE(J8:J10)</f>
        <v>251.5845467041714</v>
      </c>
      <c r="O10" s="58">
        <f>N10/N7-1</f>
        <v>7.2130994812046767E-2</v>
      </c>
    </row>
    <row r="11" spans="1:16" ht="15" hidden="1" customHeight="1">
      <c r="D11" s="26">
        <f>H11/21</f>
        <v>2189359.0476190476</v>
      </c>
      <c r="E11" s="27">
        <f t="shared" si="0"/>
        <v>-0.2085398470184161</v>
      </c>
      <c r="F11" s="26"/>
      <c r="G11" s="28" t="s">
        <v>10</v>
      </c>
      <c r="H11" s="29">
        <v>45976540</v>
      </c>
      <c r="I11" s="29">
        <v>176623.8</v>
      </c>
      <c r="J11" s="30">
        <f t="shared" si="1"/>
        <v>260.30772749765322</v>
      </c>
    </row>
    <row r="12" spans="1:16" ht="15" hidden="1" customHeight="1">
      <c r="D12" s="26">
        <f>H12/22</f>
        <v>2269166.3636363638</v>
      </c>
      <c r="E12" s="27">
        <f t="shared" si="0"/>
        <v>3.6452365409916476E-2</v>
      </c>
      <c r="F12" s="26"/>
      <c r="G12" s="28" t="s">
        <v>4</v>
      </c>
      <c r="H12" s="29">
        <v>49921660</v>
      </c>
      <c r="I12" s="29">
        <v>209787.75</v>
      </c>
      <c r="J12" s="30">
        <f t="shared" si="1"/>
        <v>237.96270277935676</v>
      </c>
    </row>
    <row r="13" spans="1:16" ht="15" hidden="1" customHeight="1">
      <c r="A13" s="31">
        <f>AVERAGE(D11:D13)</f>
        <v>2272203.5037518037</v>
      </c>
      <c r="B13" s="27">
        <f>A13/A10-1</f>
        <v>-7.0885523252580351E-2</v>
      </c>
      <c r="C13" s="27"/>
      <c r="D13" s="26">
        <f>H13/20</f>
        <v>2358085.1</v>
      </c>
      <c r="E13" s="27">
        <f t="shared" si="0"/>
        <v>3.9185640060847238E-2</v>
      </c>
      <c r="F13" s="26"/>
      <c r="G13" s="28" t="s">
        <v>8</v>
      </c>
      <c r="H13" s="29">
        <v>47161702</v>
      </c>
      <c r="I13" s="29">
        <v>197931.51</v>
      </c>
      <c r="J13" s="30">
        <f t="shared" si="1"/>
        <v>238.27283488111618</v>
      </c>
      <c r="K13" s="32">
        <f>H13+H12+H11</f>
        <v>143059902</v>
      </c>
      <c r="L13" s="27">
        <f>K13/K10-1</f>
        <v>-7.1462654693723482E-2</v>
      </c>
      <c r="M13" s="32"/>
      <c r="N13" s="32">
        <f>AVERAGE(J11:J13)</f>
        <v>245.51442171937538</v>
      </c>
      <c r="O13" s="58">
        <f>N13/N10-1</f>
        <v>-2.412757486227346E-2</v>
      </c>
    </row>
    <row r="14" spans="1:16" ht="15" hidden="1" customHeight="1">
      <c r="D14" s="26">
        <f>H14/20</f>
        <v>2469477.35</v>
      </c>
      <c r="E14" s="27">
        <f t="shared" si="0"/>
        <v>4.7238435118393207E-2</v>
      </c>
      <c r="F14" s="26"/>
      <c r="G14" s="28" t="s">
        <v>11</v>
      </c>
      <c r="H14" s="29">
        <v>49389547</v>
      </c>
      <c r="I14" s="29">
        <v>206759.91</v>
      </c>
      <c r="J14" s="30">
        <f t="shared" si="1"/>
        <v>238.87390452046532</v>
      </c>
    </row>
    <row r="15" spans="1:16" ht="15" hidden="1" customHeight="1">
      <c r="A15" s="31"/>
      <c r="B15" s="31"/>
      <c r="C15" s="31"/>
      <c r="D15" s="26">
        <f>H15/22</f>
        <v>2430995.2272727271</v>
      </c>
      <c r="E15" s="27">
        <f t="shared" si="0"/>
        <v>-1.5583104144394344E-2</v>
      </c>
      <c r="F15" s="26"/>
      <c r="G15" s="28" t="s">
        <v>9</v>
      </c>
      <c r="H15" s="29">
        <v>53481895</v>
      </c>
      <c r="I15" s="29">
        <v>205464.34</v>
      </c>
      <c r="J15" s="30">
        <f t="shared" si="1"/>
        <v>260.29769934773111</v>
      </c>
    </row>
    <row r="16" spans="1:16" ht="15" hidden="1" customHeight="1">
      <c r="A16" s="31">
        <f>AVERAGE(D14:D16)</f>
        <v>2379125.6924242424</v>
      </c>
      <c r="B16" s="27">
        <f>A16/A13-1</f>
        <v>4.7056607603980671E-2</v>
      </c>
      <c r="C16" s="27"/>
      <c r="D16" s="26">
        <f>H16/22</f>
        <v>2236904.5</v>
      </c>
      <c r="E16" s="27">
        <f t="shared" si="0"/>
        <v>-7.9840028106707761E-2</v>
      </c>
      <c r="F16" s="26"/>
      <c r="G16" s="28" t="s">
        <v>13</v>
      </c>
      <c r="H16" s="29">
        <v>49211899</v>
      </c>
      <c r="I16" s="29">
        <v>191977.64</v>
      </c>
      <c r="J16" s="30">
        <f t="shared" si="1"/>
        <v>256.34182710028102</v>
      </c>
      <c r="K16" s="32">
        <f>H16+H15+H14</f>
        <v>152083341</v>
      </c>
      <c r="L16" s="27">
        <f>K16/K13-1</f>
        <v>6.3074550407562935E-2</v>
      </c>
      <c r="M16" s="32"/>
      <c r="N16" s="32">
        <f>AVERAGE(J14:J16)</f>
        <v>251.83781032282582</v>
      </c>
      <c r="O16" s="58">
        <f>N16/N13-1</f>
        <v>2.5755670722586332E-2</v>
      </c>
    </row>
    <row r="17" spans="1:15" ht="15" hidden="1" customHeight="1">
      <c r="D17" s="26">
        <f>H17/20</f>
        <v>1962407.75</v>
      </c>
      <c r="E17" s="27">
        <f t="shared" si="0"/>
        <v>-0.1227127711531717</v>
      </c>
      <c r="F17" s="33">
        <f t="shared" ref="F17:F22" si="2">D17/D5-1</f>
        <v>-0.45300123135559378</v>
      </c>
      <c r="G17" s="39" t="s">
        <v>162</v>
      </c>
      <c r="H17" s="29">
        <v>39248155</v>
      </c>
      <c r="I17" s="29">
        <v>181623.27</v>
      </c>
      <c r="J17" s="30">
        <f t="shared" si="1"/>
        <v>216.09651120145563</v>
      </c>
    </row>
    <row r="18" spans="1:15" hidden="1">
      <c r="D18" s="26">
        <f>H18/20</f>
        <v>2590702.9500000002</v>
      </c>
      <c r="E18" s="27">
        <f t="shared" si="0"/>
        <v>0.32016547019853547</v>
      </c>
      <c r="F18" s="33">
        <f t="shared" si="2"/>
        <v>4.772713433967013E-3</v>
      </c>
      <c r="G18" s="39" t="s">
        <v>163</v>
      </c>
      <c r="H18" s="29">
        <v>51814059</v>
      </c>
      <c r="I18" s="29">
        <v>217043.87</v>
      </c>
      <c r="J18" s="30">
        <f t="shared" si="1"/>
        <v>238.7262031404066</v>
      </c>
    </row>
    <row r="19" spans="1:15" ht="17.399999999999999" hidden="1">
      <c r="A19" s="31">
        <f>AVERAGE(D17:D19)</f>
        <v>2377911.2787878788</v>
      </c>
      <c r="B19" s="27">
        <f>A19/A16-1</f>
        <v>-5.1044534562871835E-4</v>
      </c>
      <c r="C19" s="27">
        <f>A19/A7-1</f>
        <v>-0.15402889639975137</v>
      </c>
      <c r="D19" s="26">
        <f>H19/22</f>
        <v>2580623.1363636362</v>
      </c>
      <c r="E19" s="27">
        <f t="shared" si="0"/>
        <v>-3.8907639474312639E-3</v>
      </c>
      <c r="F19" s="33">
        <f t="shared" si="2"/>
        <v>0.13853880767940696</v>
      </c>
      <c r="G19" s="39" t="s">
        <v>158</v>
      </c>
      <c r="H19" s="29">
        <v>56773709</v>
      </c>
      <c r="I19" s="29">
        <v>227967.59</v>
      </c>
      <c r="J19" s="30">
        <f t="shared" si="1"/>
        <v>249.04289684336268</v>
      </c>
      <c r="K19" s="32">
        <f>H19+H18+H17</f>
        <v>147835923</v>
      </c>
      <c r="L19" s="27">
        <f>K19/K16-1</f>
        <v>-2.7928226537316747E-2</v>
      </c>
      <c r="M19" s="27">
        <f>K19/K7-1</f>
        <v>-0.12017287484823391</v>
      </c>
      <c r="N19" s="32">
        <f>AVERAGE(J17:J19)</f>
        <v>234.62187039507498</v>
      </c>
      <c r="O19" s="58">
        <f>N19/N16-1</f>
        <v>-6.8361219888634195E-2</v>
      </c>
    </row>
    <row r="20" spans="1:15" hidden="1">
      <c r="D20" s="26">
        <f>H20/20</f>
        <v>2302061.85</v>
      </c>
      <c r="E20" s="27">
        <f t="shared" si="0"/>
        <v>-0.10794341972619748</v>
      </c>
      <c r="F20" s="33">
        <f t="shared" si="2"/>
        <v>-1.9755707713531856E-2</v>
      </c>
      <c r="G20" s="39" t="s">
        <v>154</v>
      </c>
      <c r="H20" s="29">
        <v>46041237</v>
      </c>
      <c r="I20" s="29">
        <v>188440.2</v>
      </c>
      <c r="J20" s="30">
        <f t="shared" si="1"/>
        <v>244.32810514953815</v>
      </c>
    </row>
    <row r="21" spans="1:15" hidden="1">
      <c r="D21" s="26">
        <f>H21/21</f>
        <v>2250190.2380952379</v>
      </c>
      <c r="E21" s="27">
        <f t="shared" si="0"/>
        <v>-2.2532675177585837E-2</v>
      </c>
      <c r="F21" s="33">
        <f t="shared" si="2"/>
        <v>1.2691672128488651E-2</v>
      </c>
      <c r="G21" s="39" t="s">
        <v>155</v>
      </c>
      <c r="H21" s="29">
        <v>47253995</v>
      </c>
      <c r="I21" s="29">
        <v>204581.18</v>
      </c>
      <c r="J21" s="30">
        <f t="shared" si="1"/>
        <v>230.97918879928253</v>
      </c>
    </row>
    <row r="22" spans="1:15" ht="17.399999999999999" hidden="1">
      <c r="A22" s="31">
        <f>AVERAGE(D20:D22)</f>
        <v>2523115.8388888892</v>
      </c>
      <c r="B22" s="27">
        <f>A22/A19-1</f>
        <v>6.1063909909635949E-2</v>
      </c>
      <c r="C22" s="27">
        <f>A22/A10-1</f>
        <v>3.1713686098797877E-2</v>
      </c>
      <c r="D22" s="26">
        <f>H22/21</f>
        <v>3017095.4285714286</v>
      </c>
      <c r="E22" s="27">
        <f t="shared" si="0"/>
        <v>0.3408179350761773</v>
      </c>
      <c r="F22" s="33">
        <f t="shared" si="2"/>
        <v>9.0689447239848731E-2</v>
      </c>
      <c r="G22" s="39" t="s">
        <v>156</v>
      </c>
      <c r="H22" s="29">
        <v>63359004</v>
      </c>
      <c r="I22" s="29">
        <v>218837.27</v>
      </c>
      <c r="J22" s="30">
        <f t="shared" si="1"/>
        <v>289.52565529628481</v>
      </c>
      <c r="K22" s="32">
        <f>H22+H21+H20</f>
        <v>156654236</v>
      </c>
      <c r="L22" s="27">
        <f>K22/K19-1</f>
        <v>5.9649324880259202E-2</v>
      </c>
      <c r="M22" s="27">
        <f>K22/K10-1</f>
        <v>1.6772040193505422E-2</v>
      </c>
      <c r="N22" s="32">
        <f>AVERAGE(J20:J22)</f>
        <v>254.94431641503516</v>
      </c>
      <c r="O22" s="58">
        <f>N22/N19-1</f>
        <v>8.6617867233517609E-2</v>
      </c>
    </row>
    <row r="23" spans="1:15" hidden="1">
      <c r="A23" s="31"/>
      <c r="B23" s="27"/>
      <c r="C23" s="27"/>
      <c r="D23" s="26">
        <f>H23/21</f>
        <v>2896259.7142857141</v>
      </c>
      <c r="E23" s="27">
        <f t="shared" ref="E23:E28" si="3">D23/D22-1</f>
        <v>-4.0050345488385597E-2</v>
      </c>
      <c r="F23" s="33">
        <f t="shared" ref="F23:F28" si="4">D23/D11-1</f>
        <v>0.32288019063635498</v>
      </c>
      <c r="G23" s="39" t="s">
        <v>168</v>
      </c>
      <c r="H23" s="29">
        <v>60821454</v>
      </c>
      <c r="I23" s="29">
        <v>264731.98</v>
      </c>
      <c r="J23" s="30">
        <f t="shared" si="1"/>
        <v>229.74728629310295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2435710.3636363638</v>
      </c>
      <c r="E24" s="27">
        <f t="shared" si="3"/>
        <v>-0.15901521136992802</v>
      </c>
      <c r="F24" s="33">
        <f t="shared" si="4"/>
        <v>7.3394354274276985E-2</v>
      </c>
      <c r="G24" s="39" t="s">
        <v>176</v>
      </c>
      <c r="H24" s="29">
        <v>53585628</v>
      </c>
      <c r="I24" s="29">
        <v>234330.65</v>
      </c>
      <c r="J24" s="30">
        <f t="shared" si="1"/>
        <v>228.67528426178993</v>
      </c>
      <c r="K24" s="32"/>
      <c r="L24" s="27"/>
      <c r="M24" s="27"/>
      <c r="N24" s="27"/>
    </row>
    <row r="25" spans="1:15" ht="17.399999999999999" hidden="1">
      <c r="A25" s="31">
        <f>AVERAGE(D23:D25)</f>
        <v>2893141.6926406925</v>
      </c>
      <c r="B25" s="27">
        <f>A25/A22-1</f>
        <v>0.14665432638826137</v>
      </c>
      <c r="C25" s="27">
        <f>A25/A13-1</f>
        <v>0.27327578179666201</v>
      </c>
      <c r="D25" s="26">
        <f>H25/19</f>
        <v>3347455</v>
      </c>
      <c r="E25" s="27">
        <f t="shared" si="3"/>
        <v>0.37432391386735264</v>
      </c>
      <c r="F25" s="33">
        <f t="shared" si="4"/>
        <v>0.41956496820237743</v>
      </c>
      <c r="G25" s="39" t="s">
        <v>190</v>
      </c>
      <c r="H25" s="29">
        <v>63601645</v>
      </c>
      <c r="I25" s="29">
        <v>289624.69</v>
      </c>
      <c r="J25" s="30">
        <f t="shared" si="1"/>
        <v>219.6002177853</v>
      </c>
      <c r="K25" s="32">
        <f>H25+H24+H23</f>
        <v>178008727</v>
      </c>
      <c r="L25" s="27">
        <f>K25/K22-1</f>
        <v>0.13631607765780429</v>
      </c>
      <c r="M25" s="27">
        <f>K25/K13-1</f>
        <v>0.24429504362445331</v>
      </c>
      <c r="N25" s="32">
        <f>AVERAGE(J23:J25)</f>
        <v>226.00759611339763</v>
      </c>
      <c r="O25" s="58">
        <f>N25/N22-1</f>
        <v>-0.11350211963356804</v>
      </c>
    </row>
    <row r="26" spans="1:15" ht="17.399999999999999" hidden="1">
      <c r="A26" s="31"/>
      <c r="B26" s="27"/>
      <c r="C26" s="27"/>
      <c r="D26" s="26">
        <f>H26/19</f>
        <v>2665923.8421052634</v>
      </c>
      <c r="E26" s="27">
        <f t="shared" si="3"/>
        <v>-0.20359680948503767</v>
      </c>
      <c r="F26" s="33">
        <f t="shared" si="4"/>
        <v>7.9549825433816279E-2</v>
      </c>
      <c r="G26" s="39" t="s">
        <v>202</v>
      </c>
      <c r="H26" s="29">
        <v>50652553</v>
      </c>
      <c r="I26" s="29">
        <v>233732.13</v>
      </c>
      <c r="J26" s="30">
        <f t="shared" si="1"/>
        <v>216.7119813608852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3026363.0909090908</v>
      </c>
      <c r="E27" s="27">
        <f t="shared" si="3"/>
        <v>0.13520238016971664</v>
      </c>
      <c r="F27" s="33">
        <f t="shared" si="4"/>
        <v>0.2449070475157995</v>
      </c>
      <c r="G27" s="39" t="s">
        <v>203</v>
      </c>
      <c r="H27" s="29">
        <v>66579988</v>
      </c>
      <c r="I27" s="29">
        <v>249551.9</v>
      </c>
      <c r="J27" s="30">
        <f t="shared" si="1"/>
        <v>266.79816102381909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3194637.1004784689</v>
      </c>
      <c r="B28" s="27">
        <f>A28/A25-1</f>
        <v>0.10421038437373897</v>
      </c>
      <c r="C28" s="27">
        <f>A28/A16-1</f>
        <v>0.34277777363803352</v>
      </c>
      <c r="D28" s="26">
        <f>H28/19</f>
        <v>3891624.3684210526</v>
      </c>
      <c r="E28" s="27">
        <f t="shared" si="3"/>
        <v>0.28590795338177522</v>
      </c>
      <c r="F28" s="33">
        <f t="shared" si="4"/>
        <v>0.73973648335056441</v>
      </c>
      <c r="G28" s="39" t="s">
        <v>208</v>
      </c>
      <c r="H28" s="29">
        <v>73940863</v>
      </c>
      <c r="I28" s="29">
        <v>332406.52</v>
      </c>
      <c r="J28" s="30">
        <f t="shared" si="1"/>
        <v>222.44107305717108</v>
      </c>
      <c r="K28" s="32">
        <f>H28+H27+H26</f>
        <v>191173404</v>
      </c>
      <c r="L28" s="27">
        <f>K28/K25-1</f>
        <v>7.3955233666717968E-2</v>
      </c>
      <c r="M28" s="27">
        <f>K28/K16-1</f>
        <v>0.25703053827572075</v>
      </c>
      <c r="N28" s="32">
        <f>AVERAGE(J26:J28)</f>
        <v>235.31707181395845</v>
      </c>
      <c r="O28" s="58">
        <f>N28/N25-1</f>
        <v>4.1190985881243813E-2</v>
      </c>
    </row>
    <row r="29" spans="1:15" hidden="1">
      <c r="D29" s="26">
        <f>H29/22</f>
        <v>2407668.8636363638</v>
      </c>
      <c r="E29" s="27">
        <f t="shared" ref="E29:E41" si="5">D29/D28-1</f>
        <v>-0.3813203342096384</v>
      </c>
      <c r="F29" s="33">
        <f t="shared" ref="F29:F41" si="6">D29/D17-1</f>
        <v>0.22689530941587632</v>
      </c>
      <c r="G29" s="39" t="s">
        <v>215</v>
      </c>
      <c r="H29" s="29">
        <v>52968715</v>
      </c>
      <c r="I29" s="29">
        <v>213714.1</v>
      </c>
      <c r="J29" s="30">
        <f t="shared" si="1"/>
        <v>247.84848075068513</v>
      </c>
    </row>
    <row r="30" spans="1:15" hidden="1">
      <c r="D30" s="26">
        <f>H30/19</f>
        <v>2859645.6315789474</v>
      </c>
      <c r="E30" s="27">
        <f t="shared" si="5"/>
        <v>0.18772380819011447</v>
      </c>
      <c r="F30" s="33">
        <f t="shared" si="6"/>
        <v>0.10381069801111198</v>
      </c>
      <c r="G30" s="39" t="s">
        <v>210</v>
      </c>
      <c r="H30" s="29">
        <v>54333267</v>
      </c>
      <c r="I30" s="29">
        <v>245954.9</v>
      </c>
      <c r="J30" s="30">
        <f t="shared" si="1"/>
        <v>220.9074387214892</v>
      </c>
    </row>
    <row r="31" spans="1:15" ht="17.399999999999999" hidden="1">
      <c r="A31" s="31">
        <f>AVERAGE(D29:D31)</f>
        <v>2750641.6817384372</v>
      </c>
      <c r="B31" s="27">
        <f>A31/A28-1</f>
        <v>-0.13898148828032253</v>
      </c>
      <c r="C31" s="27">
        <f>A31/A19-1</f>
        <v>0.15674697633822343</v>
      </c>
      <c r="D31" s="26">
        <f>H31/20</f>
        <v>2984610.55</v>
      </c>
      <c r="E31" s="27">
        <f t="shared" si="5"/>
        <v>4.3699442001159161E-2</v>
      </c>
      <c r="F31" s="33">
        <f t="shared" si="6"/>
        <v>0.15654645885474916</v>
      </c>
      <c r="G31" s="39" t="s">
        <v>211</v>
      </c>
      <c r="H31" s="29">
        <v>59692211</v>
      </c>
      <c r="I31" s="29">
        <v>252389.68</v>
      </c>
      <c r="J31" s="30">
        <f t="shared" si="1"/>
        <v>236.5081290170026</v>
      </c>
      <c r="K31" s="32">
        <f>H31+H30+H29</f>
        <v>166994193</v>
      </c>
      <c r="L31" s="27">
        <f>K31/K28-1</f>
        <v>-0.1264779017064529</v>
      </c>
      <c r="M31" s="27">
        <f>K31/K19-1</f>
        <v>0.12959143901715953</v>
      </c>
      <c r="N31" s="32">
        <f>AVERAGE(J29:J31)</f>
        <v>235.088016163059</v>
      </c>
      <c r="O31" s="58">
        <f>N31/N28-1</f>
        <v>-9.7339155690556733E-4</v>
      </c>
    </row>
    <row r="32" spans="1:15" ht="17.399999999999999" hidden="1">
      <c r="D32" s="26">
        <f>H32/21</f>
        <v>2964413.3333333335</v>
      </c>
      <c r="E32" s="27">
        <f t="shared" si="5"/>
        <v>-6.767119638663166E-3</v>
      </c>
      <c r="F32" s="33">
        <f t="shared" si="6"/>
        <v>0.28772097645132044</v>
      </c>
      <c r="G32" s="39" t="s">
        <v>222</v>
      </c>
      <c r="H32" s="29">
        <v>62252680</v>
      </c>
      <c r="I32" s="29">
        <v>268013.55</v>
      </c>
      <c r="J32" s="30">
        <f t="shared" si="1"/>
        <v>232.27437567988633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2717741.7142857141</v>
      </c>
      <c r="E33" s="27">
        <f t="shared" si="5"/>
        <v>-8.321093967360127E-2</v>
      </c>
      <c r="F33" s="33">
        <f t="shared" si="6"/>
        <v>0.20778308796959921</v>
      </c>
      <c r="G33" s="39" t="s">
        <v>223</v>
      </c>
      <c r="H33" s="29">
        <v>57072576</v>
      </c>
      <c r="I33" s="29">
        <v>251257.05</v>
      </c>
      <c r="J33" s="30">
        <f t="shared" si="1"/>
        <v>227.14815763378581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2796992.8053466999</v>
      </c>
      <c r="B34" s="27">
        <f>A34/A31-1</f>
        <v>1.6851022041870722E-2</v>
      </c>
      <c r="C34" s="27">
        <f>A34/A22-1</f>
        <v>0.10854712345605932</v>
      </c>
      <c r="D34" s="26">
        <f>H34/19</f>
        <v>2708823.3684210526</v>
      </c>
      <c r="E34" s="27">
        <f t="shared" si="5"/>
        <v>-3.2815281223312898E-3</v>
      </c>
      <c r="F34" s="33">
        <f t="shared" si="6"/>
        <v>-0.10217511094647092</v>
      </c>
      <c r="G34" s="39" t="s">
        <v>220</v>
      </c>
      <c r="H34" s="29">
        <v>51467644</v>
      </c>
      <c r="I34" s="29">
        <v>232121.56</v>
      </c>
      <c r="J34" s="30">
        <f t="shared" si="1"/>
        <v>221.72711574056282</v>
      </c>
      <c r="K34" s="32">
        <f>H34+H33+H32</f>
        <v>170792900</v>
      </c>
      <c r="L34" s="27">
        <f>K34/K31-1</f>
        <v>2.2747539490789448E-2</v>
      </c>
      <c r="M34" s="27">
        <f>K34/K22-1</f>
        <v>9.0253952660431125E-2</v>
      </c>
      <c r="N34" s="32">
        <f>AVERAGE(J32:J34)</f>
        <v>227.0498830180783</v>
      </c>
      <c r="O34" s="58">
        <f>N34/N31-1</f>
        <v>-3.4192015723189306E-2</v>
      </c>
      <c r="P34" s="58"/>
    </row>
    <row r="35" spans="1:16" ht="17.399999999999999" hidden="1">
      <c r="D35" s="26">
        <f>H35/23</f>
        <v>2903016.6521739131</v>
      </c>
      <c r="E35" s="27">
        <f t="shared" si="5"/>
        <v>7.1689164386548265E-2</v>
      </c>
      <c r="F35" s="33">
        <f t="shared" si="6"/>
        <v>2.3329875614643836E-3</v>
      </c>
      <c r="G35" s="39" t="s">
        <v>226</v>
      </c>
      <c r="H35" s="68">
        <v>66769383</v>
      </c>
      <c r="I35" s="68">
        <v>261711.49</v>
      </c>
      <c r="J35" s="30">
        <f t="shared" si="1"/>
        <v>255.12591365400121</v>
      </c>
      <c r="P35" s="16"/>
    </row>
    <row r="36" spans="1:16" ht="17.399999999999999" hidden="1">
      <c r="D36" s="26">
        <f>H36/21</f>
        <v>2613172.3333333335</v>
      </c>
      <c r="E36" s="27">
        <f t="shared" si="5"/>
        <v>-9.98424582316918E-2</v>
      </c>
      <c r="F36" s="33">
        <f t="shared" si="6"/>
        <v>7.2858403998425247E-2</v>
      </c>
      <c r="G36" s="39" t="s">
        <v>228</v>
      </c>
      <c r="H36" s="68">
        <v>54876619</v>
      </c>
      <c r="I36" s="68">
        <v>241278.24</v>
      </c>
      <c r="J36" s="30">
        <f t="shared" si="1"/>
        <v>227.44122719064927</v>
      </c>
      <c r="P36" s="16"/>
    </row>
    <row r="37" spans="1:16" ht="17.399999999999999" hidden="1">
      <c r="A37" s="31">
        <f>AVERAGE(D35:D37)</f>
        <v>2902817.921095008</v>
      </c>
      <c r="B37" s="27">
        <f>A37/A34-1</f>
        <v>3.7835319256457778E-2</v>
      </c>
      <c r="C37" s="27">
        <f>A37/A25-1</f>
        <v>3.3445401166936062E-3</v>
      </c>
      <c r="D37" s="26">
        <f>H37/18</f>
        <v>3192264.777777778</v>
      </c>
      <c r="E37" s="27">
        <f t="shared" si="5"/>
        <v>0.22160514905871542</v>
      </c>
      <c r="F37" s="33">
        <f t="shared" si="6"/>
        <v>-4.6360659731713216E-2</v>
      </c>
      <c r="G37" s="39" t="s">
        <v>225</v>
      </c>
      <c r="H37" s="68">
        <v>57460766</v>
      </c>
      <c r="I37" s="68">
        <v>245002.63</v>
      </c>
      <c r="J37" s="30">
        <f t="shared" si="1"/>
        <v>234.53122115464637</v>
      </c>
      <c r="K37" s="32">
        <f>H37+H36+H35</f>
        <v>179106768</v>
      </c>
      <c r="L37" s="27">
        <f>K37/K34-1</f>
        <v>4.8678065657296044E-2</v>
      </c>
      <c r="M37" s="27">
        <f>K37/K25-1</f>
        <v>6.1684672347552816E-3</v>
      </c>
      <c r="N37" s="32">
        <f>AVERAGE(J35:J37)</f>
        <v>239.03278733309892</v>
      </c>
      <c r="O37" s="16">
        <f>N37/N34-1</f>
        <v>5.2776527147853747E-2</v>
      </c>
      <c r="P37" s="16"/>
    </row>
    <row r="38" spans="1:16" ht="17.399999999999999" hidden="1">
      <c r="A38" s="31"/>
      <c r="B38" s="27"/>
      <c r="C38" s="27"/>
      <c r="D38" s="26">
        <f>H38/20</f>
        <v>2709832.1</v>
      </c>
      <c r="E38" s="27">
        <f t="shared" si="5"/>
        <v>-0.15112552102072574</v>
      </c>
      <c r="F38" s="33">
        <f t="shared" si="6"/>
        <v>1.6470184632154661E-2</v>
      </c>
      <c r="G38" s="39" t="s">
        <v>231</v>
      </c>
      <c r="H38" s="68">
        <v>54196642</v>
      </c>
      <c r="I38" s="68">
        <v>242815.95</v>
      </c>
      <c r="J38" s="30">
        <f t="shared" si="1"/>
        <v>223.20050227342972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2432735.7142857141</v>
      </c>
      <c r="E39" s="27">
        <f t="shared" si="5"/>
        <v>-0.10225592416382034</v>
      </c>
      <c r="F39" s="33">
        <f t="shared" si="6"/>
        <v>-0.19615206728055112</v>
      </c>
      <c r="G39" s="39" t="s">
        <v>234</v>
      </c>
      <c r="H39" s="68">
        <v>51087450</v>
      </c>
      <c r="I39" s="68">
        <v>228196.95</v>
      </c>
      <c r="J39" s="30">
        <f t="shared" si="1"/>
        <v>223.87437693623863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2677950.3507936508</v>
      </c>
      <c r="B40" s="27">
        <f>A40/A37-1</f>
        <v>-7.7465268719483449E-2</v>
      </c>
      <c r="C40" s="27">
        <f>A40/A28-1</f>
        <v>-0.16173566306089437</v>
      </c>
      <c r="D40" s="26">
        <f>H40/21</f>
        <v>2891283.2380952379</v>
      </c>
      <c r="E40" s="27">
        <f t="shared" si="5"/>
        <v>0.18849048053876238</v>
      </c>
      <c r="F40" s="33">
        <f t="shared" si="6"/>
        <v>-0.25704976524537559</v>
      </c>
      <c r="G40" s="39" t="s">
        <v>236</v>
      </c>
      <c r="H40" s="68">
        <v>60716948</v>
      </c>
      <c r="I40" s="68">
        <v>256706.24</v>
      </c>
      <c r="J40" s="30">
        <f t="shared" si="1"/>
        <v>236.52307010534687</v>
      </c>
      <c r="K40" s="32">
        <f>H40+H39+H38</f>
        <v>166001040</v>
      </c>
      <c r="L40" s="27">
        <f>K40/K37-1</f>
        <v>-7.3172712267355555E-2</v>
      </c>
      <c r="M40" s="27">
        <f>K40/K28-1</f>
        <v>-0.13167293919189726</v>
      </c>
      <c r="N40" s="32">
        <f>AVERAGE(J38:J40)</f>
        <v>227.86598310500506</v>
      </c>
      <c r="O40" s="58">
        <f>N40/N37-1</f>
        <v>-4.6716621400279323E-2</v>
      </c>
    </row>
    <row r="41" spans="1:16" ht="17.399999999999999">
      <c r="A41" s="31"/>
      <c r="B41" s="27"/>
      <c r="C41" s="27"/>
      <c r="D41" s="26">
        <f>H41/18</f>
        <v>2935042.5</v>
      </c>
      <c r="E41" s="27">
        <f t="shared" si="5"/>
        <v>1.5134892814441248E-2</v>
      </c>
      <c r="F41" s="33">
        <f t="shared" si="6"/>
        <v>0.21903910638572222</v>
      </c>
      <c r="G41" s="39" t="s">
        <v>370</v>
      </c>
      <c r="H41" s="68">
        <v>52830765</v>
      </c>
      <c r="I41" s="68">
        <v>226339.36</v>
      </c>
      <c r="J41" s="30">
        <f t="shared" si="1"/>
        <v>233.41395416157403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3233440.45</v>
      </c>
      <c r="E42" s="27">
        <f t="shared" ref="E42" si="7">D42/D41-1</f>
        <v>0.10166733531115835</v>
      </c>
      <c r="F42" s="33">
        <f t="shared" ref="F42" si="8">D42/D30-1</f>
        <v>0.13071368504308789</v>
      </c>
      <c r="G42" s="39" t="s">
        <v>405</v>
      </c>
      <c r="H42" s="68">
        <v>64668809</v>
      </c>
      <c r="I42" s="68">
        <v>255828.9</v>
      </c>
      <c r="J42" s="30">
        <f t="shared" si="1"/>
        <v>252.78148403092848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3084776.1166666667</v>
      </c>
      <c r="B43" s="27">
        <f>A43/A40-1</f>
        <v>0.15191684407160388</v>
      </c>
      <c r="C43" s="27">
        <f>A43/A31-1</f>
        <v>0.12147508603049051</v>
      </c>
      <c r="D43" s="26">
        <f>H43/20</f>
        <v>3085845.4</v>
      </c>
      <c r="E43" s="27">
        <f t="shared" ref="E43" si="9">D43/D42-1</f>
        <v>-4.5646441393408121E-2</v>
      </c>
      <c r="F43" s="33">
        <f t="shared" ref="F43" si="10">D43/D31-1</f>
        <v>3.3918947984687753E-2</v>
      </c>
      <c r="G43" s="39" t="s">
        <v>457</v>
      </c>
      <c r="H43" s="68">
        <v>61716908</v>
      </c>
      <c r="I43" s="68">
        <v>199057.64</v>
      </c>
      <c r="J43" s="30">
        <f t="shared" si="1"/>
        <v>310.04541197213024</v>
      </c>
      <c r="K43" s="32">
        <f>H43+H42+H41</f>
        <v>179216482</v>
      </c>
      <c r="L43" s="27">
        <f>K43/K40-1</f>
        <v>7.9610597620352275E-2</v>
      </c>
      <c r="M43" s="27">
        <f>K43/K31-1</f>
        <v>7.318990427409644E-2</v>
      </c>
      <c r="N43" s="32">
        <f>AVERAGE(J41:J43)</f>
        <v>265.41361672154426</v>
      </c>
      <c r="O43" s="58">
        <f>N43/N40-1</f>
        <v>0.16477945986012554</v>
      </c>
    </row>
    <row r="44" spans="1:16" ht="17.399999999999999">
      <c r="A44" s="31"/>
      <c r="B44" s="27"/>
      <c r="C44" s="27"/>
      <c r="D44" s="26">
        <f>H44/22</f>
        <v>3006731.1363636362</v>
      </c>
      <c r="E44" s="27">
        <f t="shared" ref="E44" si="11">D44/D43-1</f>
        <v>-2.5637792365218237E-2</v>
      </c>
      <c r="F44" s="33">
        <f t="shared" ref="F44" si="12">D44/D32-1</f>
        <v>1.4275270777681426E-2</v>
      </c>
      <c r="G44" s="39" t="s">
        <v>462</v>
      </c>
      <c r="H44" s="68">
        <v>66148085</v>
      </c>
      <c r="I44" s="68">
        <v>241825.12</v>
      </c>
      <c r="J44" s="30">
        <f t="shared" si="1"/>
        <v>273.53686416034861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3546350.85</v>
      </c>
      <c r="E45" s="27">
        <f t="shared" ref="E45" si="13">D45/D44-1</f>
        <v>0.17947055761327046</v>
      </c>
      <c r="F45" s="33">
        <f t="shared" ref="F45" si="14">D45/D33-1</f>
        <v>0.30488884626479806</v>
      </c>
      <c r="G45" s="39" t="s">
        <v>501</v>
      </c>
      <c r="H45" s="68">
        <v>70927017</v>
      </c>
      <c r="I45" s="68">
        <v>322135.95</v>
      </c>
      <c r="J45" s="30">
        <f t="shared" si="1"/>
        <v>220.17727918911254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3231462.3638755977</v>
      </c>
      <c r="B46" s="27">
        <f>A46/A43-1</f>
        <v>4.7551667174938084E-2</v>
      </c>
      <c r="C46" s="27">
        <f>A46/A34-1</f>
        <v>0.15533452846155726</v>
      </c>
      <c r="D46" s="26">
        <f>H46/19</f>
        <v>3141305.1052631577</v>
      </c>
      <c r="E46" s="27">
        <f t="shared" ref="E46" si="15">D46/D45-1</f>
        <v>-0.11421479765230858</v>
      </c>
      <c r="F46" s="33">
        <f t="shared" ref="F46" si="16">D46/D34-1</f>
        <v>0.15965667672683836</v>
      </c>
      <c r="G46" s="39" t="s">
        <v>548</v>
      </c>
      <c r="H46" s="68">
        <v>59684797</v>
      </c>
      <c r="I46" s="68">
        <v>256966.19</v>
      </c>
      <c r="J46" s="30">
        <f t="shared" si="1"/>
        <v>232.26712043323676</v>
      </c>
      <c r="K46" s="32">
        <f>H46+H45+H44</f>
        <v>196759899</v>
      </c>
      <c r="L46" s="27">
        <f>K46/K43-1</f>
        <v>9.7889528932947112E-2</v>
      </c>
      <c r="M46" s="27">
        <f>K46/K34-1</f>
        <v>0.15203793014815026</v>
      </c>
      <c r="N46" s="32">
        <f>AVERAGE(J44:J46)</f>
        <v>241.99375459423263</v>
      </c>
      <c r="O46" s="58">
        <f>N46/N43-1</f>
        <v>-8.8239113036473582E-2</v>
      </c>
    </row>
    <row r="47" spans="1:16" ht="17.399999999999999">
      <c r="A47" s="31"/>
      <c r="B47" s="27"/>
      <c r="C47" s="27"/>
      <c r="D47" s="26">
        <f>H47/19</f>
        <v>4027015.0526315789</v>
      </c>
      <c r="E47" s="27">
        <f t="shared" ref="E47" si="17">D47/D46-1</f>
        <v>0.28195603982702666</v>
      </c>
      <c r="F47" s="33">
        <f t="shared" ref="F47" si="18">D47/D35-1</f>
        <v>0.38718289804364847</v>
      </c>
      <c r="G47" s="39" t="s">
        <v>598</v>
      </c>
      <c r="H47" s="68">
        <v>76513286</v>
      </c>
      <c r="I47" s="68">
        <v>319845.25</v>
      </c>
      <c r="J47" s="30">
        <f t="shared" si="1"/>
        <v>239.21970390368466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3210526.2</v>
      </c>
      <c r="E48" s="27">
        <f t="shared" ref="E48" si="19">D48/D47-1</f>
        <v>-0.20275286830577366</v>
      </c>
      <c r="F48" s="33">
        <f t="shared" ref="F48" si="20">D48/D36-1</f>
        <v>0.22859336869860725</v>
      </c>
      <c r="G48" s="39" t="s">
        <v>632</v>
      </c>
      <c r="H48" s="68">
        <v>64210524</v>
      </c>
      <c r="I48" s="68">
        <v>273722.76</v>
      </c>
      <c r="J48" s="30">
        <f t="shared" si="1"/>
        <v>234.58233432981604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3737085.3266347684</v>
      </c>
      <c r="B49" s="27">
        <f>A49/A46-1</f>
        <v>0.15646877661689995</v>
      </c>
      <c r="C49" s="27">
        <f>A49/A37-1</f>
        <v>0.28739915083101586</v>
      </c>
      <c r="D49" s="26">
        <f>H49/22</f>
        <v>3973714.7272727271</v>
      </c>
      <c r="E49" s="27">
        <f t="shared" ref="E49" si="21">D49/D48-1</f>
        <v>0.23771446788776451</v>
      </c>
      <c r="F49" s="33">
        <f t="shared" ref="F49" si="22">D49/D37-1</f>
        <v>0.24479484124714035</v>
      </c>
      <c r="G49" s="39" t="s">
        <v>672</v>
      </c>
      <c r="H49" s="68">
        <v>87421724</v>
      </c>
      <c r="I49" s="68">
        <v>325686.67</v>
      </c>
      <c r="J49" s="30">
        <f t="shared" si="1"/>
        <v>268.42278807419416</v>
      </c>
      <c r="K49" s="32">
        <f>H49+H48+H47</f>
        <v>228145534</v>
      </c>
      <c r="L49" s="27">
        <f>K49/K46-1</f>
        <v>0.15951235571634448</v>
      </c>
      <c r="M49" s="27">
        <f>K49/K37-1</f>
        <v>0.27379627552656194</v>
      </c>
      <c r="N49" s="32">
        <f>AVERAGE(J47:J49)</f>
        <v>247.4082754358983</v>
      </c>
      <c r="O49" s="58">
        <f>N49/N46-1</f>
        <v>2.2374630497157044E-2</v>
      </c>
    </row>
    <row r="50" spans="1:15" s="37" customFormat="1" ht="17.399999999999999">
      <c r="A50" s="92"/>
      <c r="B50" s="130"/>
      <c r="C50" s="130"/>
      <c r="D50" s="93">
        <f>H50/18</f>
        <v>3997360.5555555555</v>
      </c>
      <c r="E50" s="130">
        <f t="shared" ref="E50" si="23">D50/D49-1</f>
        <v>5.9505600944478321E-3</v>
      </c>
      <c r="F50" s="131">
        <f t="shared" ref="F50" si="24">D50/D38-1</f>
        <v>0.47513218828412107</v>
      </c>
      <c r="G50" s="132" t="s">
        <v>714</v>
      </c>
      <c r="H50" s="95">
        <v>71952490</v>
      </c>
      <c r="I50" s="95">
        <v>302088.34000000003</v>
      </c>
      <c r="J50" s="133">
        <f t="shared" ref="J50" si="25">H50/I50</f>
        <v>238.18360549765009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3596843.9</v>
      </c>
      <c r="E51" s="130">
        <f t="shared" ref="E51" si="26">D51/D50-1</f>
        <v>-0.10019527885692348</v>
      </c>
      <c r="F51" s="131">
        <f t="shared" ref="F51" si="27">D51/D39-1</f>
        <v>0.4785181468247095</v>
      </c>
      <c r="G51" s="132" t="s">
        <v>721</v>
      </c>
      <c r="H51" s="95">
        <v>71936878</v>
      </c>
      <c r="I51" s="95">
        <v>307308.83</v>
      </c>
      <c r="J51" s="133">
        <f t="shared" ref="J51" si="28">H51/I51</f>
        <v>234.08659621007308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3817814.0609427611</v>
      </c>
      <c r="B52" s="27">
        <f>A52/A49-1</f>
        <v>2.1602058088592946E-2</v>
      </c>
      <c r="C52" s="27">
        <f>A52/A40-1</f>
        <v>0.42564781300418608</v>
      </c>
      <c r="D52" s="93">
        <f>H52/22</f>
        <v>3859237.7272727271</v>
      </c>
      <c r="E52" s="130">
        <f t="shared" ref="E52:E53" si="29">D52/D51-1</f>
        <v>7.2951130092892669E-2</v>
      </c>
      <c r="F52" s="131">
        <f t="shared" ref="F52:F53" si="30">D52/D40-1</f>
        <v>0.3347836961885382</v>
      </c>
      <c r="G52" s="132" t="s">
        <v>726</v>
      </c>
      <c r="H52" s="95">
        <v>84903230</v>
      </c>
      <c r="I52" s="95">
        <v>315098.46000000002</v>
      </c>
      <c r="J52" s="133">
        <f t="shared" ref="J52" si="31">H52/I52</f>
        <v>269.44984117028054</v>
      </c>
      <c r="K52" s="32">
        <f>H52+H51+H50</f>
        <v>228792598</v>
      </c>
      <c r="L52" s="27">
        <f>K52/K49-1</f>
        <v>2.8361896402495645E-3</v>
      </c>
      <c r="M52" s="27">
        <f>K52/K40-1</f>
        <v>0.37826002776850065</v>
      </c>
      <c r="N52" s="32">
        <f>AVERAGE(J50:J52)</f>
        <v>247.24001429266789</v>
      </c>
      <c r="O52" s="58">
        <f>N52/N49-1</f>
        <v>-6.800950491003821E-4</v>
      </c>
    </row>
    <row r="53" spans="1:15" s="37" customFormat="1" ht="17.399999999999999">
      <c r="A53" s="31"/>
      <c r="B53" s="27"/>
      <c r="C53" s="27"/>
      <c r="D53" s="93">
        <f>H53/21</f>
        <v>3040629.5714285714</v>
      </c>
      <c r="E53" s="130">
        <f t="shared" si="29"/>
        <v>-0.21211654054352735</v>
      </c>
      <c r="F53" s="131">
        <f t="shared" si="30"/>
        <v>3.5974631177767113E-2</v>
      </c>
      <c r="G53" s="132" t="s">
        <v>729</v>
      </c>
      <c r="H53" s="95">
        <v>63853221</v>
      </c>
      <c r="I53" s="95">
        <v>254002.65</v>
      </c>
      <c r="J53" s="133">
        <f t="shared" ref="J53" si="32">H53/I53</f>
        <v>251.38801110933292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3649963.1764705884</v>
      </c>
      <c r="E54" s="130">
        <f t="shared" ref="E54" si="33">D54/D53-1</f>
        <v>0.20039718444089694</v>
      </c>
      <c r="F54" s="131">
        <f t="shared" ref="F54" si="34">D54/D42-1</f>
        <v>0.12881719422746385</v>
      </c>
      <c r="G54" s="132" t="s">
        <v>742</v>
      </c>
      <c r="H54" s="95">
        <v>62049374</v>
      </c>
      <c r="I54" s="95">
        <v>252812.25</v>
      </c>
      <c r="J54" s="133">
        <f t="shared" ref="J54" si="35">H54/I54</f>
        <v>245.43657991256356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3476151.2175536882</v>
      </c>
      <c r="B55" s="27">
        <f>A55/A52-1</f>
        <v>-8.9491745259250188E-2</v>
      </c>
      <c r="C55" s="27">
        <f>A55/A43-1</f>
        <v>0.12687309745834385</v>
      </c>
      <c r="D55" s="93">
        <f>H55/21</f>
        <v>3737860.9047619049</v>
      </c>
      <c r="E55" s="130">
        <f t="shared" ref="E55" si="36">D55/D54-1</f>
        <v>2.4081812347573006E-2</v>
      </c>
      <c r="F55" s="131">
        <f t="shared" ref="F55" si="37">D55/D43-1</f>
        <v>0.21129234301948663</v>
      </c>
      <c r="G55" s="132" t="s">
        <v>749</v>
      </c>
      <c r="H55" s="95">
        <v>78495079</v>
      </c>
      <c r="I55" s="95">
        <v>281708.65000000002</v>
      </c>
      <c r="J55" s="133">
        <f t="shared" ref="J55" si="38">H55/I55</f>
        <v>278.63922176333597</v>
      </c>
      <c r="K55" s="32">
        <f>H55+H54+H53</f>
        <v>204397674</v>
      </c>
      <c r="L55" s="27">
        <f>K55/K52-1</f>
        <v>-0.10662462078427903</v>
      </c>
      <c r="M55" s="27">
        <f>K55/K43-1</f>
        <v>0.14050712143763655</v>
      </c>
      <c r="N55" s="32">
        <f>AVERAGE(J53:J55)</f>
        <v>258.48793759507748</v>
      </c>
      <c r="O55" s="58">
        <f>N55/N52-1</f>
        <v>4.5493943747693555E-2</v>
      </c>
    </row>
    <row r="56" spans="1:15" s="124" customFormat="1" ht="17.399999999999999">
      <c r="A56" s="94"/>
      <c r="B56" s="45"/>
      <c r="C56" s="45"/>
      <c r="D56" s="98">
        <f>H56/22</f>
        <v>3831803.9545454546</v>
      </c>
      <c r="E56" s="118">
        <f t="shared" ref="E56" si="39">D56/D55-1</f>
        <v>2.513283725027593E-2</v>
      </c>
      <c r="F56" s="158">
        <f t="shared" ref="F56" si="40">D56/D44-1</f>
        <v>0.27440857887269154</v>
      </c>
      <c r="G56" s="122" t="s">
        <v>752</v>
      </c>
      <c r="H56" s="96">
        <v>84299687</v>
      </c>
      <c r="I56" s="96">
        <v>337041.26</v>
      </c>
      <c r="J56" s="125">
        <f t="shared" ref="J56" si="41">H56/I56</f>
        <v>250.11681655830506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3428471</v>
      </c>
      <c r="E57" s="118">
        <f t="shared" ref="E57" si="42">D57/D56-1</f>
        <v>-0.10525928761752101</v>
      </c>
      <c r="F57" s="158">
        <f t="shared" ref="F57" si="43">D57/D45-1</f>
        <v>-3.3239759681420122E-2</v>
      </c>
      <c r="G57" s="122" t="s">
        <v>756</v>
      </c>
      <c r="H57" s="96">
        <v>61712478</v>
      </c>
      <c r="I57" s="96">
        <v>232494.52</v>
      </c>
      <c r="J57" s="125">
        <f t="shared" ref="J57" si="44">H57/I57</f>
        <v>265.43626920754951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3630137.4772727275</v>
      </c>
      <c r="B58" s="27">
        <f>A58/A55-1</f>
        <v>4.4297917461544101E-2</v>
      </c>
      <c r="C58" s="27">
        <f>A58/A46-1</f>
        <v>0.12337297127576186</v>
      </c>
      <c r="K58" s="32">
        <f>H58+H57+H56</f>
        <v>146012165</v>
      </c>
      <c r="L58" s="27">
        <f>K58/K55-1</f>
        <v>-0.28564664096911396</v>
      </c>
      <c r="M58" s="27">
        <f>K58/K46-1</f>
        <v>-0.25791705656445774</v>
      </c>
      <c r="N58" s="32">
        <f>AVERAGE(J56:J58)</f>
        <v>257.77654288292729</v>
      </c>
      <c r="O58" s="58">
        <f>N58/N55-1</f>
        <v>-2.7521389151419218E-3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71"/>
  <dimension ref="A1:P58"/>
  <sheetViews>
    <sheetView zoomScale="85" zoomScaleNormal="85" zoomScaleSheetLayoutView="100" workbookViewId="0">
      <selection activeCell="A59" sqref="A59:XFD335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" style="18" bestFit="1" customWidth="1"/>
    <col min="12" max="13" width="7.09765625" style="18" bestFit="1" customWidth="1"/>
    <col min="14" max="14" width="7.09765625" style="18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한국항공우주</v>
      </c>
      <c r="G1" s="19"/>
      <c r="H1" s="19"/>
      <c r="I1" s="19"/>
      <c r="J1" s="20"/>
      <c r="P1" s="18" t="s">
        <v>320</v>
      </c>
    </row>
    <row r="2" spans="1:16" ht="15" customHeight="1">
      <c r="G2" s="21"/>
      <c r="H2" s="21"/>
      <c r="I2" s="21"/>
      <c r="J2" s="22"/>
      <c r="P2" s="34" t="s">
        <v>212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6" ht="15" hidden="1" customHeight="1">
      <c r="D6" s="26">
        <f>H6/18</f>
        <v>0</v>
      </c>
      <c r="E6" s="27" t="e">
        <f t="shared" ref="E6:E22" si="0">D6/D5-1</f>
        <v>#DIV/0!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6" ht="15" hidden="1" customHeight="1">
      <c r="A7" s="31">
        <f>AVERAGE(D5:D7)</f>
        <v>0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0</v>
      </c>
      <c r="L7" s="32"/>
      <c r="M7" s="32"/>
      <c r="N7" s="32" t="e">
        <f>AVERAGE(J5:J7)</f>
        <v>#DIV/0!</v>
      </c>
      <c r="O7" s="35"/>
    </row>
    <row r="8" spans="1:16" ht="15" hidden="1" customHeight="1">
      <c r="D8" s="26">
        <f>H8/21</f>
        <v>0</v>
      </c>
      <c r="E8" s="27" t="e">
        <f t="shared" si="0"/>
        <v>#DIV/0!</v>
      </c>
      <c r="F8" s="26"/>
      <c r="G8" s="28" t="s">
        <v>2</v>
      </c>
      <c r="H8" s="29">
        <v>0</v>
      </c>
      <c r="I8" s="29">
        <v>0</v>
      </c>
      <c r="J8" s="30" t="e">
        <f t="shared" si="1"/>
        <v>#DIV/0!</v>
      </c>
    </row>
    <row r="9" spans="1:16" ht="15" hidden="1" customHeight="1">
      <c r="D9" s="26">
        <f>H9/21</f>
        <v>0</v>
      </c>
      <c r="E9" s="27" t="e">
        <f t="shared" si="0"/>
        <v>#DIV/0!</v>
      </c>
      <c r="F9" s="26"/>
      <c r="G9" s="28" t="s">
        <v>5</v>
      </c>
      <c r="H9" s="29">
        <v>0</v>
      </c>
      <c r="I9" s="29">
        <v>0</v>
      </c>
      <c r="J9" s="30" t="e">
        <f t="shared" si="1"/>
        <v>#DIV/0!</v>
      </c>
    </row>
    <row r="10" spans="1:16" ht="15" hidden="1" customHeight="1">
      <c r="A10" s="31">
        <f>AVERAGE(D8:D10)</f>
        <v>0</v>
      </c>
      <c r="B10" s="27" t="e">
        <f>A10/A7-1</f>
        <v>#DIV/0!</v>
      </c>
      <c r="C10" s="27"/>
      <c r="D10" s="26">
        <f>H10/21</f>
        <v>0</v>
      </c>
      <c r="E10" s="27" t="e">
        <f t="shared" si="0"/>
        <v>#DIV/0!</v>
      </c>
      <c r="F10" s="26"/>
      <c r="G10" s="28" t="s">
        <v>0</v>
      </c>
      <c r="H10" s="29">
        <v>0</v>
      </c>
      <c r="I10" s="29">
        <v>0</v>
      </c>
      <c r="J10" s="30" t="e">
        <f t="shared" si="1"/>
        <v>#DIV/0!</v>
      </c>
      <c r="K10" s="32">
        <f>H10+H9+H8</f>
        <v>0</v>
      </c>
      <c r="L10" s="27" t="e">
        <f>K10/K7-1</f>
        <v>#DIV/0!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0</v>
      </c>
      <c r="E11" s="27" t="e">
        <f t="shared" si="0"/>
        <v>#DIV/0!</v>
      </c>
      <c r="F11" s="26"/>
      <c r="G11" s="28" t="s">
        <v>10</v>
      </c>
      <c r="H11" s="29">
        <v>0</v>
      </c>
      <c r="I11" s="29">
        <v>0</v>
      </c>
      <c r="J11" s="30" t="e">
        <f t="shared" si="1"/>
        <v>#DIV/0!</v>
      </c>
    </row>
    <row r="12" spans="1:16" ht="15" hidden="1" customHeight="1">
      <c r="D12" s="26">
        <f>H12/22</f>
        <v>0</v>
      </c>
      <c r="E12" s="27" t="e">
        <f t="shared" si="0"/>
        <v>#DIV/0!</v>
      </c>
      <c r="F12" s="26"/>
      <c r="G12" s="28" t="s">
        <v>4</v>
      </c>
      <c r="H12" s="29">
        <v>0</v>
      </c>
      <c r="I12" s="29">
        <v>0</v>
      </c>
      <c r="J12" s="30" t="e">
        <f t="shared" si="1"/>
        <v>#DIV/0!</v>
      </c>
    </row>
    <row r="13" spans="1:16" ht="15" hidden="1" customHeight="1">
      <c r="A13" s="31">
        <f>AVERAGE(D11:D13)</f>
        <v>0</v>
      </c>
      <c r="B13" s="27" t="e">
        <f>A13/A10-1</f>
        <v>#DIV/0!</v>
      </c>
      <c r="C13" s="27"/>
      <c r="D13" s="26">
        <f>H13/20</f>
        <v>0</v>
      </c>
      <c r="E13" s="27" t="e">
        <f t="shared" si="0"/>
        <v>#DIV/0!</v>
      </c>
      <c r="F13" s="26"/>
      <c r="G13" s="28" t="s">
        <v>8</v>
      </c>
      <c r="H13" s="29">
        <v>0</v>
      </c>
      <c r="I13" s="29">
        <v>0</v>
      </c>
      <c r="J13" s="30" t="e">
        <f t="shared" si="1"/>
        <v>#DIV/0!</v>
      </c>
      <c r="K13" s="32">
        <f>H13+H12+H11</f>
        <v>0</v>
      </c>
      <c r="L13" s="27" t="e">
        <f>K13/K10-1</f>
        <v>#DIV/0!</v>
      </c>
      <c r="M13" s="32"/>
      <c r="N13" s="32" t="e">
        <f>AVERAGE(J11:J13)</f>
        <v>#DIV/0!</v>
      </c>
      <c r="O13" s="58" t="e">
        <f>N13/N10-1</f>
        <v>#DIV/0!</v>
      </c>
    </row>
    <row r="14" spans="1:16" ht="15" hidden="1" customHeight="1">
      <c r="D14" s="26">
        <f>H14/20</f>
        <v>12670</v>
      </c>
      <c r="E14" s="27" t="e">
        <f t="shared" si="0"/>
        <v>#DIV/0!</v>
      </c>
      <c r="F14" s="26"/>
      <c r="G14" s="28" t="s">
        <v>11</v>
      </c>
      <c r="H14" s="29">
        <v>253400</v>
      </c>
      <c r="I14" s="29">
        <v>1400</v>
      </c>
      <c r="J14" s="30">
        <f t="shared" si="1"/>
        <v>181</v>
      </c>
    </row>
    <row r="15" spans="1:16" ht="15" hidden="1" customHeight="1">
      <c r="A15" s="31"/>
      <c r="B15" s="31"/>
      <c r="C15" s="31"/>
      <c r="D15" s="26">
        <f>H15/22</f>
        <v>0</v>
      </c>
      <c r="E15" s="27">
        <f t="shared" si="0"/>
        <v>-1</v>
      </c>
      <c r="F15" s="26"/>
      <c r="G15" s="28" t="s">
        <v>9</v>
      </c>
      <c r="H15" s="29">
        <v>0</v>
      </c>
      <c r="I15" s="29">
        <v>0</v>
      </c>
      <c r="J15" s="30" t="e">
        <f t="shared" si="1"/>
        <v>#DIV/0!</v>
      </c>
    </row>
    <row r="16" spans="1:16" ht="15" hidden="1" customHeight="1">
      <c r="A16" s="31">
        <f>AVERAGE(D14:D16)</f>
        <v>125435.45454545454</v>
      </c>
      <c r="B16" s="27" t="e">
        <f>A16/A13-1</f>
        <v>#DIV/0!</v>
      </c>
      <c r="C16" s="27"/>
      <c r="D16" s="26">
        <f>H16/22</f>
        <v>363636.36363636365</v>
      </c>
      <c r="E16" s="27" t="e">
        <f t="shared" si="0"/>
        <v>#DIV/0!</v>
      </c>
      <c r="F16" s="26"/>
      <c r="G16" s="28" t="s">
        <v>13</v>
      </c>
      <c r="H16" s="29">
        <v>8000000</v>
      </c>
      <c r="I16" s="29">
        <v>14341.2</v>
      </c>
      <c r="J16" s="30">
        <f t="shared" si="1"/>
        <v>557.83337517083646</v>
      </c>
      <c r="K16" s="32">
        <f>H16+H15+H14</f>
        <v>8253400</v>
      </c>
      <c r="L16" s="27" t="e">
        <f>K16/K13-1</f>
        <v>#DIV/0!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0</v>
      </c>
      <c r="E17" s="27">
        <f t="shared" si="0"/>
        <v>-1</v>
      </c>
      <c r="F17" s="33" t="e">
        <f t="shared" ref="F17:F22" si="2">D17/D5-1</f>
        <v>#DIV/0!</v>
      </c>
      <c r="G17" s="39" t="s">
        <v>162</v>
      </c>
      <c r="H17" s="29">
        <v>0</v>
      </c>
      <c r="I17" s="29">
        <v>0</v>
      </c>
      <c r="J17" s="30" t="e">
        <f t="shared" si="1"/>
        <v>#DIV/0!</v>
      </c>
    </row>
    <row r="18" spans="1:15" hidden="1">
      <c r="D18" s="26">
        <f>H18/20</f>
        <v>0</v>
      </c>
      <c r="E18" s="27" t="e">
        <f t="shared" si="0"/>
        <v>#DIV/0!</v>
      </c>
      <c r="F18" s="33" t="e">
        <f t="shared" si="2"/>
        <v>#DIV/0!</v>
      </c>
      <c r="G18" s="39" t="s">
        <v>163</v>
      </c>
      <c r="H18" s="29">
        <v>0</v>
      </c>
      <c r="I18" s="29">
        <v>0</v>
      </c>
      <c r="J18" s="30" t="e">
        <f t="shared" si="1"/>
        <v>#DIV/0!</v>
      </c>
    </row>
    <row r="19" spans="1:15" ht="17.399999999999999" hidden="1">
      <c r="A19" s="31">
        <f>AVERAGE(D17:D19)</f>
        <v>101203.78787878789</v>
      </c>
      <c r="B19" s="27">
        <f>A19/A16-1</f>
        <v>-0.19318036319536536</v>
      </c>
      <c r="C19" s="27" t="e">
        <f>A19/A7-1</f>
        <v>#DIV/0!</v>
      </c>
      <c r="D19" s="26">
        <f>H19/22</f>
        <v>303611.36363636365</v>
      </c>
      <c r="E19" s="27" t="e">
        <f t="shared" si="0"/>
        <v>#DIV/0!</v>
      </c>
      <c r="F19" s="33" t="e">
        <f t="shared" si="2"/>
        <v>#DIV/0!</v>
      </c>
      <c r="G19" s="39" t="s">
        <v>158</v>
      </c>
      <c r="H19" s="29">
        <v>6679450</v>
      </c>
      <c r="I19" s="29">
        <v>133.80000000000001</v>
      </c>
      <c r="J19" s="30">
        <f t="shared" si="1"/>
        <v>49921.150971599396</v>
      </c>
      <c r="K19" s="32">
        <f>H19+H18+H17</f>
        <v>6679450</v>
      </c>
      <c r="L19" s="27">
        <f>K19/K16-1</f>
        <v>-0.19070322533743667</v>
      </c>
      <c r="M19" s="27" t="e">
        <f>K19/K7-1</f>
        <v>#DIV/0!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>
        <f t="shared" si="0"/>
        <v>-1</v>
      </c>
      <c r="F20" s="33" t="e">
        <f t="shared" si="2"/>
        <v>#DIV/0!</v>
      </c>
      <c r="G20" s="39" t="s">
        <v>154</v>
      </c>
      <c r="H20" s="29">
        <v>0</v>
      </c>
      <c r="I20" s="29">
        <v>0</v>
      </c>
      <c r="J20" s="30" t="e">
        <f t="shared" si="1"/>
        <v>#DIV/0!</v>
      </c>
    </row>
    <row r="21" spans="1:15" hidden="1">
      <c r="D21" s="26">
        <f>H21/21</f>
        <v>0</v>
      </c>
      <c r="E21" s="27" t="e">
        <f t="shared" si="0"/>
        <v>#DIV/0!</v>
      </c>
      <c r="F21" s="33" t="e">
        <f t="shared" si="2"/>
        <v>#DIV/0!</v>
      </c>
      <c r="G21" s="39" t="s">
        <v>155</v>
      </c>
      <c r="H21" s="29">
        <v>0</v>
      </c>
      <c r="I21" s="29">
        <v>0</v>
      </c>
      <c r="J21" s="30" t="e">
        <f t="shared" si="1"/>
        <v>#DIV/0!</v>
      </c>
    </row>
    <row r="22" spans="1:15" ht="17.399999999999999" hidden="1">
      <c r="A22" s="31">
        <f>AVERAGE(D20:D22)</f>
        <v>0</v>
      </c>
      <c r="B22" s="27">
        <f>A22/A19-1</f>
        <v>-1</v>
      </c>
      <c r="C22" s="27" t="e">
        <f>A22/A10-1</f>
        <v>#DIV/0!</v>
      </c>
      <c r="D22" s="26">
        <f>H22/21</f>
        <v>0</v>
      </c>
      <c r="E22" s="27" t="e">
        <f t="shared" si="0"/>
        <v>#DIV/0!</v>
      </c>
      <c r="F22" s="33" t="e">
        <f t="shared" si="2"/>
        <v>#DIV/0!</v>
      </c>
      <c r="G22" s="39" t="s">
        <v>156</v>
      </c>
      <c r="H22" s="29">
        <v>0</v>
      </c>
      <c r="I22" s="29">
        <v>0</v>
      </c>
      <c r="J22" s="30" t="e">
        <f t="shared" si="1"/>
        <v>#DIV/0!</v>
      </c>
      <c r="K22" s="32">
        <f>H22+H21+H20</f>
        <v>0</v>
      </c>
      <c r="L22" s="27">
        <f>K22/K19-1</f>
        <v>-1</v>
      </c>
      <c r="M22" s="27" t="e">
        <f>K22/K10-1</f>
        <v>#DIV/0!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4147209.4761904762</v>
      </c>
      <c r="E23" s="27" t="e">
        <f t="shared" ref="E23:E28" si="3">D23/D22-1</f>
        <v>#DIV/0!</v>
      </c>
      <c r="F23" s="33" t="e">
        <f t="shared" ref="F23:F28" si="4">D23/D11-1</f>
        <v>#DIV/0!</v>
      </c>
      <c r="G23" s="39" t="s">
        <v>168</v>
      </c>
      <c r="H23" s="29">
        <v>87091399</v>
      </c>
      <c r="I23" s="29">
        <v>17862</v>
      </c>
      <c r="J23" s="30">
        <f t="shared" si="1"/>
        <v>4875.7921285410366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3956513.1818181816</v>
      </c>
      <c r="E24" s="27">
        <f t="shared" si="3"/>
        <v>-4.5981833198226463E-2</v>
      </c>
      <c r="F24" s="33" t="e">
        <f t="shared" si="4"/>
        <v>#DIV/0!</v>
      </c>
      <c r="G24" s="39" t="s">
        <v>176</v>
      </c>
      <c r="H24" s="29">
        <v>87043290</v>
      </c>
      <c r="I24" s="29">
        <v>17862</v>
      </c>
      <c r="J24" s="30">
        <f t="shared" si="1"/>
        <v>4873.0987571380583</v>
      </c>
      <c r="K24" s="32"/>
      <c r="L24" s="27"/>
      <c r="M24" s="27"/>
      <c r="N24" s="27"/>
    </row>
    <row r="25" spans="1:15" ht="17.399999999999999" hidden="1">
      <c r="A25" s="31">
        <f>AVERAGE(D23:D25)</f>
        <v>4228316.1491607809</v>
      </c>
      <c r="B25" s="27" t="e">
        <f>A25/A22-1</f>
        <v>#DIV/0!</v>
      </c>
      <c r="C25" s="27" t="e">
        <f>A25/A13-1</f>
        <v>#DIV/0!</v>
      </c>
      <c r="D25" s="26">
        <f>H25/19</f>
        <v>4581225.7894736845</v>
      </c>
      <c r="E25" s="27">
        <f t="shared" si="3"/>
        <v>0.15789473684210531</v>
      </c>
      <c r="F25" s="33" t="e">
        <f t="shared" si="4"/>
        <v>#DIV/0!</v>
      </c>
      <c r="G25" s="39" t="s">
        <v>190</v>
      </c>
      <c r="H25" s="29">
        <v>87043290</v>
      </c>
      <c r="I25" s="29">
        <v>17862</v>
      </c>
      <c r="J25" s="30">
        <f t="shared" si="1"/>
        <v>4873.0987571380583</v>
      </c>
      <c r="K25" s="32">
        <f>H25+H24+H23</f>
        <v>261177979</v>
      </c>
      <c r="L25" s="27" t="e">
        <f>K25/K22-1</f>
        <v>#DIV/0!</v>
      </c>
      <c r="M25" s="27" t="e">
        <f>K25/K13-1</f>
        <v>#DIV/0!</v>
      </c>
      <c r="N25" s="32">
        <f>AVERAGE(J23:J25)</f>
        <v>4873.9965476057178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5941820.2105263155</v>
      </c>
      <c r="E26" s="27">
        <f t="shared" si="3"/>
        <v>0.29699353046053267</v>
      </c>
      <c r="F26" s="33">
        <f t="shared" si="4"/>
        <v>467.96765671083784</v>
      </c>
      <c r="G26" s="39" t="s">
        <v>202</v>
      </c>
      <c r="H26" s="29">
        <v>112894584</v>
      </c>
      <c r="I26" s="29">
        <v>27661.599999999999</v>
      </c>
      <c r="J26" s="30">
        <f t="shared" si="1"/>
        <v>4081.2745466639676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7915366.5454545459</v>
      </c>
      <c r="E27" s="27">
        <f t="shared" si="3"/>
        <v>0.33214507760298217</v>
      </c>
      <c r="F27" s="33" t="e">
        <f t="shared" si="4"/>
        <v>#DIV/0!</v>
      </c>
      <c r="G27" s="39" t="s">
        <v>203</v>
      </c>
      <c r="H27" s="29">
        <v>174138064</v>
      </c>
      <c r="I27" s="29">
        <v>35724</v>
      </c>
      <c r="J27" s="30">
        <f t="shared" si="1"/>
        <v>4874.539917142537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4619062.2519936198</v>
      </c>
      <c r="B28" s="27">
        <f>A28/A25-1</f>
        <v>9.2411751876782633E-2</v>
      </c>
      <c r="C28" s="27">
        <f>A28/A16-1</f>
        <v>35.82421583859125</v>
      </c>
      <c r="D28" s="26">
        <f>H28/19</f>
        <v>0</v>
      </c>
      <c r="E28" s="27">
        <f t="shared" si="3"/>
        <v>-1</v>
      </c>
      <c r="F28" s="33">
        <f t="shared" si="4"/>
        <v>-1</v>
      </c>
      <c r="G28" s="39" t="s">
        <v>208</v>
      </c>
      <c r="H28" s="29"/>
      <c r="I28" s="29"/>
      <c r="J28" s="30" t="e">
        <f t="shared" si="1"/>
        <v>#DIV/0!</v>
      </c>
      <c r="K28" s="32">
        <f>H28+H27+H26</f>
        <v>287032648</v>
      </c>
      <c r="L28" s="27">
        <f>K28/K25-1</f>
        <v>9.89925303005732E-2</v>
      </c>
      <c r="M28" s="27">
        <f>K28/K16-1</f>
        <v>33.777503574284538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0</v>
      </c>
      <c r="E29" s="27" t="e">
        <f t="shared" ref="E29:E41" si="5">D29/D28-1</f>
        <v>#DIV/0!</v>
      </c>
      <c r="F29" s="33" t="e">
        <f t="shared" ref="F29:F41" si="6">D29/D17-1</f>
        <v>#DIV/0!</v>
      </c>
      <c r="G29" s="39" t="s">
        <v>215</v>
      </c>
      <c r="H29" s="29"/>
      <c r="I29" s="29"/>
      <c r="J29" s="30" t="e">
        <f t="shared" si="1"/>
        <v>#DIV/0!</v>
      </c>
    </row>
    <row r="30" spans="1:15" hidden="1">
      <c r="D30" s="26">
        <f>H30/19</f>
        <v>0</v>
      </c>
      <c r="E30" s="27" t="e">
        <f t="shared" si="5"/>
        <v>#DIV/0!</v>
      </c>
      <c r="F30" s="33" t="e">
        <f t="shared" si="6"/>
        <v>#DIV/0!</v>
      </c>
      <c r="G30" s="39" t="s">
        <v>210</v>
      </c>
      <c r="H30" s="29"/>
      <c r="I30" s="29"/>
      <c r="J30" s="30" t="e">
        <f t="shared" si="1"/>
        <v>#DIV/0!</v>
      </c>
    </row>
    <row r="31" spans="1:15" ht="17.399999999999999" hidden="1">
      <c r="A31" s="31">
        <f>AVERAGE(D29:D31)</f>
        <v>0</v>
      </c>
      <c r="B31" s="27">
        <f>A31/A28-1</f>
        <v>-1</v>
      </c>
      <c r="C31" s="27">
        <f>A31/A19-1</f>
        <v>-1</v>
      </c>
      <c r="D31" s="26">
        <f>H31/20</f>
        <v>0</v>
      </c>
      <c r="E31" s="27" t="e">
        <f t="shared" si="5"/>
        <v>#DIV/0!</v>
      </c>
      <c r="F31" s="33">
        <f t="shared" si="6"/>
        <v>-1</v>
      </c>
      <c r="G31" s="39" t="s">
        <v>211</v>
      </c>
      <c r="H31" s="29"/>
      <c r="I31" s="29"/>
      <c r="J31" s="30" t="e">
        <f t="shared" si="1"/>
        <v>#DIV/0!</v>
      </c>
      <c r="K31" s="32">
        <f>H31+H30+H29</f>
        <v>0</v>
      </c>
      <c r="L31" s="27">
        <f>K31/K28-1</f>
        <v>-1</v>
      </c>
      <c r="M31" s="27">
        <f>K31/K19-1</f>
        <v>-1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0</v>
      </c>
      <c r="E32" s="27" t="e">
        <f t="shared" si="5"/>
        <v>#DIV/0!</v>
      </c>
      <c r="F32" s="33" t="e">
        <f t="shared" si="6"/>
        <v>#DIV/0!</v>
      </c>
      <c r="G32" s="39" t="s">
        <v>222</v>
      </c>
      <c r="H32" s="29"/>
      <c r="I32" s="29"/>
      <c r="J32" s="30" t="e">
        <f t="shared" si="1"/>
        <v>#DIV/0!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 t="e">
        <f t="shared" si="5"/>
        <v>#DIV/0!</v>
      </c>
      <c r="F33" s="33" t="e">
        <f t="shared" si="6"/>
        <v>#DIV/0!</v>
      </c>
      <c r="G33" s="39" t="s">
        <v>223</v>
      </c>
      <c r="H33" s="29"/>
      <c r="I33" s="29"/>
      <c r="J33" s="30" t="e">
        <f t="shared" si="1"/>
        <v>#DIV/0!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0</v>
      </c>
      <c r="B34" s="27" t="e">
        <f>A34/A31-1</f>
        <v>#DIV/0!</v>
      </c>
      <c r="C34" s="27" t="e">
        <f>A34/A22-1</f>
        <v>#DIV/0!</v>
      </c>
      <c r="D34" s="26">
        <f>H34/19</f>
        <v>0</v>
      </c>
      <c r="E34" s="27" t="e">
        <f t="shared" si="5"/>
        <v>#DIV/0!</v>
      </c>
      <c r="F34" s="33" t="e">
        <f t="shared" si="6"/>
        <v>#DIV/0!</v>
      </c>
      <c r="G34" s="39" t="s">
        <v>220</v>
      </c>
      <c r="H34" s="29"/>
      <c r="I34" s="29"/>
      <c r="J34" s="30" t="e">
        <f t="shared" si="1"/>
        <v>#DIV/0!</v>
      </c>
      <c r="K34" s="32">
        <f>H34+H33+H32</f>
        <v>0</v>
      </c>
      <c r="L34" s="27" t="e">
        <f>K34/K31-1</f>
        <v>#DIV/0!</v>
      </c>
      <c r="M34" s="27" t="e">
        <f>K34/K22-1</f>
        <v>#DIV/0!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2764880.3043478262</v>
      </c>
      <c r="E35" s="27" t="e">
        <f t="shared" si="5"/>
        <v>#DIV/0!</v>
      </c>
      <c r="F35" s="33">
        <f t="shared" si="6"/>
        <v>-0.33331549317166953</v>
      </c>
      <c r="G35" s="39" t="s">
        <v>226</v>
      </c>
      <c r="H35" s="68">
        <v>63592247</v>
      </c>
      <c r="I35" s="68">
        <v>17862</v>
      </c>
      <c r="J35" s="30">
        <f t="shared" si="1"/>
        <v>3560.1974582913449</v>
      </c>
      <c r="P35" s="16"/>
    </row>
    <row r="36" spans="1:16" ht="17.399999999999999" hidden="1">
      <c r="D36" s="26">
        <f>H36/21</f>
        <v>0</v>
      </c>
      <c r="E36" s="27">
        <f t="shared" si="5"/>
        <v>-1</v>
      </c>
      <c r="F36" s="33">
        <f t="shared" si="6"/>
        <v>-1</v>
      </c>
      <c r="G36" s="39" t="s">
        <v>228</v>
      </c>
      <c r="H36" s="68"/>
      <c r="I36" s="68"/>
      <c r="J36" s="30" t="e">
        <f t="shared" si="1"/>
        <v>#DIV/0!</v>
      </c>
      <c r="P36" s="16"/>
    </row>
    <row r="37" spans="1:16" ht="17.399999999999999" hidden="1">
      <c r="A37" s="31">
        <f>AVERAGE(D35:D37)</f>
        <v>921626.76811594202</v>
      </c>
      <c r="B37" s="27" t="e">
        <f>A37/A34-1</f>
        <v>#DIV/0!</v>
      </c>
      <c r="C37" s="27">
        <f>A37/A25-1</f>
        <v>-0.78203456515453251</v>
      </c>
      <c r="D37" s="26">
        <f>H37/18</f>
        <v>0</v>
      </c>
      <c r="E37" s="27" t="e">
        <f t="shared" si="5"/>
        <v>#DIV/0!</v>
      </c>
      <c r="F37" s="33">
        <f t="shared" si="6"/>
        <v>-1</v>
      </c>
      <c r="G37" s="39" t="s">
        <v>225</v>
      </c>
      <c r="H37" s="68"/>
      <c r="I37" s="68"/>
      <c r="J37" s="30" t="e">
        <f t="shared" si="1"/>
        <v>#DIV/0!</v>
      </c>
      <c r="K37" s="32">
        <f>H37+H36+H35</f>
        <v>63592247</v>
      </c>
      <c r="L37" s="27" t="e">
        <f>K37/K34-1</f>
        <v>#DIV/0!</v>
      </c>
      <c r="M37" s="27">
        <f>K37/K25-1</f>
        <v>-0.7565175776170624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0</v>
      </c>
      <c r="E38" s="27" t="e">
        <f t="shared" si="5"/>
        <v>#DIV/0!</v>
      </c>
      <c r="F38" s="33">
        <f t="shared" si="6"/>
        <v>-1</v>
      </c>
      <c r="G38" s="39" t="s">
        <v>231</v>
      </c>
      <c r="H38" s="68"/>
      <c r="I38" s="68"/>
      <c r="J38" s="30" t="e">
        <f t="shared" si="1"/>
        <v>#DIV/0!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 t="e">
        <f t="shared" si="5"/>
        <v>#DIV/0!</v>
      </c>
      <c r="F39" s="33">
        <f t="shared" si="6"/>
        <v>-1</v>
      </c>
      <c r="G39" s="39" t="s">
        <v>234</v>
      </c>
      <c r="H39" s="68"/>
      <c r="I39" s="68"/>
      <c r="J39" s="30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0</v>
      </c>
      <c r="B40" s="27">
        <f>A40/A37-1</f>
        <v>-1</v>
      </c>
      <c r="C40" s="27">
        <f>A40/A28-1</f>
        <v>-1</v>
      </c>
      <c r="D40" s="26">
        <f>H40/21</f>
        <v>0</v>
      </c>
      <c r="E40" s="27" t="e">
        <f t="shared" si="5"/>
        <v>#DIV/0!</v>
      </c>
      <c r="F40" s="33" t="e">
        <f t="shared" si="6"/>
        <v>#DIV/0!</v>
      </c>
      <c r="G40" s="39" t="s">
        <v>236</v>
      </c>
      <c r="H40" s="68"/>
      <c r="I40" s="68"/>
      <c r="J40" s="30" t="e">
        <f t="shared" si="1"/>
        <v>#DIV/0!</v>
      </c>
      <c r="K40" s="32">
        <f>H40+H39+H38</f>
        <v>0</v>
      </c>
      <c r="L40" s="27">
        <f>K40/K37-1</f>
        <v>-1</v>
      </c>
      <c r="M40" s="27">
        <f>K40/K28-1</f>
        <v>-1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0</v>
      </c>
      <c r="E41" s="27" t="e">
        <f t="shared" si="5"/>
        <v>#DIV/0!</v>
      </c>
      <c r="F41" s="33" t="e">
        <f t="shared" si="6"/>
        <v>#DIV/0!</v>
      </c>
      <c r="G41" s="39" t="s">
        <v>370</v>
      </c>
      <c r="H41" s="68">
        <v>0</v>
      </c>
      <c r="I41" s="68">
        <v>0</v>
      </c>
      <c r="J41" s="30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0</v>
      </c>
      <c r="E42" s="27" t="e">
        <f t="shared" ref="E42" si="7">D42/D41-1</f>
        <v>#DIV/0!</v>
      </c>
      <c r="F42" s="33" t="e">
        <f t="shared" ref="F42" si="8">D42/D30-1</f>
        <v>#DIV/0!</v>
      </c>
      <c r="G42" s="39" t="s">
        <v>405</v>
      </c>
      <c r="H42" s="68">
        <v>0</v>
      </c>
      <c r="I42" s="68">
        <v>0</v>
      </c>
      <c r="J42" s="30" t="e">
        <f t="shared" si="1"/>
        <v>#DIV/0!</v>
      </c>
      <c r="K42" s="32"/>
      <c r="L42" s="27"/>
      <c r="M42" s="27"/>
      <c r="N42" s="32"/>
      <c r="O42" s="58"/>
    </row>
    <row r="43" spans="1:16" ht="17.399999999999999">
      <c r="A43" s="31">
        <f>AVERAGE(D41:D43)</f>
        <v>0</v>
      </c>
      <c r="B43" s="27" t="e">
        <f>A43/A40-1</f>
        <v>#DIV/0!</v>
      </c>
      <c r="C43" s="27" t="e">
        <f>A43/A31-1</f>
        <v>#DIV/0!</v>
      </c>
      <c r="D43" s="26">
        <f>H43/20</f>
        <v>0</v>
      </c>
      <c r="E43" s="27" t="e">
        <f t="shared" ref="E43" si="9">D43/D42-1</f>
        <v>#DIV/0!</v>
      </c>
      <c r="F43" s="33" t="e">
        <f t="shared" ref="F43" si="10">D43/D31-1</f>
        <v>#DIV/0!</v>
      </c>
      <c r="G43" s="39" t="s">
        <v>434</v>
      </c>
      <c r="H43" s="68">
        <v>0</v>
      </c>
      <c r="I43" s="68">
        <v>0</v>
      </c>
      <c r="J43" s="30" t="e">
        <f t="shared" si="1"/>
        <v>#DIV/0!</v>
      </c>
      <c r="K43" s="32">
        <f>H43+H42+H41</f>
        <v>0</v>
      </c>
      <c r="L43" s="27" t="e">
        <f>K43/K40-1</f>
        <v>#DIV/0!</v>
      </c>
      <c r="M43" s="27" t="e">
        <f>K43/K31-1</f>
        <v>#DIV/0!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0</v>
      </c>
      <c r="E44" s="27" t="e">
        <f t="shared" ref="E44" si="11">D44/D43-1</f>
        <v>#DIV/0!</v>
      </c>
      <c r="F44" s="33" t="e">
        <f t="shared" ref="F44" si="12">D44/D32-1</f>
        <v>#DIV/0!</v>
      </c>
      <c r="G44" s="39" t="s">
        <v>462</v>
      </c>
      <c r="H44" s="68">
        <v>0</v>
      </c>
      <c r="I44" s="68">
        <v>0</v>
      </c>
      <c r="J44" s="30" t="e">
        <f t="shared" si="1"/>
        <v>#DIV/0!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4821001.45</v>
      </c>
      <c r="E45" s="27" t="e">
        <f t="shared" ref="E45" si="13">D45/D44-1</f>
        <v>#DIV/0!</v>
      </c>
      <c r="F45" s="33" t="e">
        <f t="shared" ref="F45" si="14">D45/D33-1</f>
        <v>#DIV/0!</v>
      </c>
      <c r="G45" s="39" t="s">
        <v>498</v>
      </c>
      <c r="H45" s="68">
        <v>96420029</v>
      </c>
      <c r="I45" s="68">
        <v>92800</v>
      </c>
      <c r="J45" s="30">
        <f t="shared" si="1"/>
        <v>1039.0089331896552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2614503.6763157896</v>
      </c>
      <c r="B46" s="27" t="e">
        <f>A46/A43-1</f>
        <v>#DIV/0!</v>
      </c>
      <c r="C46" s="27" t="e">
        <f>A46/A34-1</f>
        <v>#DIV/0!</v>
      </c>
      <c r="D46" s="26">
        <f>H46/19</f>
        <v>3022509.5789473685</v>
      </c>
      <c r="E46" s="27">
        <f t="shared" ref="E46" si="15">D46/D45-1</f>
        <v>-0.37305358434452074</v>
      </c>
      <c r="F46" s="33" t="e">
        <f t="shared" ref="F46" si="16">D46/D34-1</f>
        <v>#DIV/0!</v>
      </c>
      <c r="G46" s="39" t="s">
        <v>548</v>
      </c>
      <c r="H46" s="68">
        <v>57427682</v>
      </c>
      <c r="I46" s="68">
        <v>48500</v>
      </c>
      <c r="J46" s="30">
        <f t="shared" si="1"/>
        <v>1184.0759175257731</v>
      </c>
      <c r="K46" s="32">
        <f>H46+H45+H44</f>
        <v>153847711</v>
      </c>
      <c r="L46" s="27" t="e">
        <f>K46/K43-1</f>
        <v>#DIV/0!</v>
      </c>
      <c r="M46" s="27" t="e">
        <f>K46/K34-1</f>
        <v>#DIV/0!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3024790.1578947366</v>
      </c>
      <c r="E47" s="27">
        <f t="shared" ref="E47" si="17">D47/D46-1</f>
        <v>7.5453158635219175E-4</v>
      </c>
      <c r="F47" s="33">
        <f t="shared" ref="F47" si="18">D47/D35-1</f>
        <v>9.4004016426388226E-2</v>
      </c>
      <c r="G47" s="39" t="s">
        <v>615</v>
      </c>
      <c r="H47" s="68">
        <v>57471013</v>
      </c>
      <c r="I47" s="68">
        <v>48500</v>
      </c>
      <c r="J47" s="30">
        <f t="shared" si="1"/>
        <v>1184.9693402061855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3449200</v>
      </c>
      <c r="E48" s="27">
        <f t="shared" ref="E48" si="19">D48/D47-1</f>
        <v>0.14031050749009766</v>
      </c>
      <c r="F48" s="33" t="e">
        <f t="shared" ref="F48" si="20">D48/D36-1</f>
        <v>#DIV/0!</v>
      </c>
      <c r="G48" s="39" t="s">
        <v>632</v>
      </c>
      <c r="H48" s="68">
        <v>68984000</v>
      </c>
      <c r="I48" s="68">
        <v>44500</v>
      </c>
      <c r="J48" s="30">
        <f t="shared" si="1"/>
        <v>1550.2022471910113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2157996.7192982454</v>
      </c>
      <c r="B49" s="27">
        <f>A49/A46-1</f>
        <v>-0.17460559002189968</v>
      </c>
      <c r="C49" s="27">
        <f>A49/A37-1</f>
        <v>1.3415082915937684</v>
      </c>
      <c r="D49" s="26">
        <f>H49/22</f>
        <v>0</v>
      </c>
      <c r="E49" s="27">
        <f t="shared" ref="E49" si="21">D49/D48-1</f>
        <v>-1</v>
      </c>
      <c r="F49" s="33" t="e">
        <f t="shared" ref="F49" si="22">D49/D37-1</f>
        <v>#DIV/0!</v>
      </c>
      <c r="G49" s="39" t="s">
        <v>672</v>
      </c>
      <c r="H49" s="68">
        <v>0</v>
      </c>
      <c r="I49" s="68">
        <v>0</v>
      </c>
      <c r="J49" s="30" t="e">
        <f t="shared" si="1"/>
        <v>#DIV/0!</v>
      </c>
      <c r="K49" s="32">
        <f>H49+H48+H47</f>
        <v>126455013</v>
      </c>
      <c r="L49" s="27">
        <f>K49/K46-1</f>
        <v>-0.17805073485948708</v>
      </c>
      <c r="M49" s="27">
        <f>K49/K37-1</f>
        <v>0.9885287745847382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3622295.8333333335</v>
      </c>
      <c r="E50" s="130" t="e">
        <f t="shared" ref="E50" si="23">D50/D49-1</f>
        <v>#DIV/0!</v>
      </c>
      <c r="F50" s="131" t="e">
        <f t="shared" ref="F50" si="24">D50/D38-1</f>
        <v>#DIV/0!</v>
      </c>
      <c r="G50" s="132" t="s">
        <v>714</v>
      </c>
      <c r="H50" s="95">
        <v>65201325</v>
      </c>
      <c r="I50" s="95">
        <v>13196</v>
      </c>
      <c r="J50" s="133">
        <f t="shared" ref="J50" si="25">H50/I50</f>
        <v>4940.9915883601088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2718667.2</v>
      </c>
      <c r="E51" s="130">
        <f t="shared" ref="E51" si="26">D51/D50-1</f>
        <v>-0.24946295799970319</v>
      </c>
      <c r="F51" s="131" t="e">
        <f t="shared" ref="F51" si="27">D51/D39-1</f>
        <v>#DIV/0!</v>
      </c>
      <c r="G51" s="132" t="s">
        <v>721</v>
      </c>
      <c r="H51" s="95">
        <v>54373344</v>
      </c>
      <c r="I51" s="95">
        <v>44000</v>
      </c>
      <c r="J51" s="133">
        <f t="shared" ref="J51" si="28">H51/I51</f>
        <v>1235.7578181818183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2728794.1171717173</v>
      </c>
      <c r="B52" s="27">
        <f>A52/A49-1</f>
        <v>0.26450336683509335</v>
      </c>
      <c r="C52" s="27" t="e">
        <f>A52/A40-1</f>
        <v>#DIV/0!</v>
      </c>
      <c r="D52" s="93">
        <f>H52/22</f>
        <v>1845419.3181818181</v>
      </c>
      <c r="E52" s="130">
        <f t="shared" ref="E52:E53" si="29">D52/D51-1</f>
        <v>-0.32120440553304286</v>
      </c>
      <c r="F52" s="131" t="e">
        <f t="shared" ref="F52:F53" si="30">D52/D40-1</f>
        <v>#DIV/0!</v>
      </c>
      <c r="G52" s="132" t="s">
        <v>726</v>
      </c>
      <c r="H52" s="95">
        <v>40599225</v>
      </c>
      <c r="I52" s="95">
        <v>44300</v>
      </c>
      <c r="J52" s="133">
        <f t="shared" ref="J52" si="31">H52/I52</f>
        <v>916.46106094808124</v>
      </c>
      <c r="K52" s="32">
        <f>H52+H51+H50</f>
        <v>160173894</v>
      </c>
      <c r="L52" s="27">
        <f>K52/K49-1</f>
        <v>0.26664724632150416</v>
      </c>
      <c r="M52" s="27" t="e">
        <f>K52/K40-1</f>
        <v>#DIV/0!</v>
      </c>
      <c r="N52" s="32">
        <f>AVERAGE(J50:J52)</f>
        <v>2364.403489163336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4532879.4761904757</v>
      </c>
      <c r="E53" s="130">
        <f t="shared" si="29"/>
        <v>1.4562869975027963</v>
      </c>
      <c r="F53" s="131" t="e">
        <f t="shared" si="30"/>
        <v>#DIV/0!</v>
      </c>
      <c r="G53" s="132" t="s">
        <v>729</v>
      </c>
      <c r="H53" s="95">
        <v>95190469</v>
      </c>
      <c r="I53" s="95">
        <v>28113</v>
      </c>
      <c r="J53" s="133">
        <f t="shared" ref="J53" si="32">H53/I53</f>
        <v>3385.9946999608724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0</v>
      </c>
      <c r="E54" s="130">
        <f t="shared" ref="E54" si="33">D54/D53-1</f>
        <v>-1</v>
      </c>
      <c r="F54" s="131" t="e">
        <f t="shared" ref="F54" si="34">D54/D42-1</f>
        <v>#DIV/0!</v>
      </c>
      <c r="G54" s="132" t="s">
        <v>742</v>
      </c>
      <c r="H54" s="95">
        <v>0</v>
      </c>
      <c r="I54" s="95">
        <v>0</v>
      </c>
      <c r="J54" s="133" t="e">
        <f t="shared" ref="J54" si="35">H54/I54</f>
        <v>#DIV/0!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1510959.8253968253</v>
      </c>
      <c r="B55" s="27">
        <f>A55/A52-1</f>
        <v>-0.44629028042508645</v>
      </c>
      <c r="C55" s="27" t="e">
        <f>A55/A43-1</f>
        <v>#DIV/0!</v>
      </c>
      <c r="D55" s="93">
        <f>H55/21</f>
        <v>0</v>
      </c>
      <c r="E55" s="130" t="e">
        <f t="shared" ref="E55" si="36">D55/D54-1</f>
        <v>#DIV/0!</v>
      </c>
      <c r="F55" s="131" t="e">
        <f t="shared" ref="F55" si="37">D55/D43-1</f>
        <v>#DIV/0!</v>
      </c>
      <c r="G55" s="132" t="s">
        <v>749</v>
      </c>
      <c r="H55" s="95">
        <v>0</v>
      </c>
      <c r="I55" s="95">
        <v>0</v>
      </c>
      <c r="J55" s="133" t="e">
        <f t="shared" ref="J55" si="38">H55/I55</f>
        <v>#DIV/0!</v>
      </c>
      <c r="K55" s="32">
        <f>H55+H54+H53</f>
        <v>95190469</v>
      </c>
      <c r="L55" s="27">
        <f>K55/K52-1</f>
        <v>-0.40570547033088922</v>
      </c>
      <c r="M55" s="27" t="e">
        <f>K55/K43-1</f>
        <v>#DIV/0!</v>
      </c>
      <c r="N55" s="32" t="e">
        <f>AVERAGE(J53:J55)</f>
        <v>#DIV/0!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6829646.9545454541</v>
      </c>
      <c r="E56" s="118" t="e">
        <f t="shared" ref="E56" si="39">D56/D55-1</f>
        <v>#DIV/0!</v>
      </c>
      <c r="F56" s="158" t="e">
        <f t="shared" ref="F56" si="40">D56/D44-1</f>
        <v>#DIV/0!</v>
      </c>
      <c r="G56" s="122" t="s">
        <v>752</v>
      </c>
      <c r="H56" s="96">
        <v>150252233</v>
      </c>
      <c r="I56" s="96">
        <v>62852</v>
      </c>
      <c r="J56" s="125">
        <f t="shared" ref="J56" si="41">H56/I56</f>
        <v>2390.5720263476101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0</v>
      </c>
      <c r="E57" s="118">
        <f t="shared" ref="E57" si="42">D57/D56-1</f>
        <v>-1</v>
      </c>
      <c r="F57" s="158">
        <f t="shared" ref="F57" si="43">D57/D45-1</f>
        <v>-1</v>
      </c>
      <c r="G57" s="122" t="s">
        <v>756</v>
      </c>
      <c r="H57" s="95">
        <v>0</v>
      </c>
      <c r="I57" s="95">
        <v>0</v>
      </c>
      <c r="J57" s="125" t="e">
        <f t="shared" ref="J57" si="44">H57/I57</f>
        <v>#DIV/0!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3414823.4772727271</v>
      </c>
      <c r="B58" s="27">
        <f>A58/A55-1</f>
        <v>1.260035918808025</v>
      </c>
      <c r="C58" s="27">
        <f>A58/A46-1</f>
        <v>0.30610773593736251</v>
      </c>
      <c r="K58" s="32">
        <f>H58+H57+H56</f>
        <v>150252233</v>
      </c>
      <c r="L58" s="27">
        <f>K58/K55-1</f>
        <v>0.57843778456433492</v>
      </c>
      <c r="M58" s="27">
        <f>K58/K46-1</f>
        <v>-2.3370370456795464E-2</v>
      </c>
      <c r="N58" s="32" t="e">
        <f>AVERAGE(J56:J58)</f>
        <v>#DIV/0!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58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4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4" width="5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미코 세라믹히터</v>
      </c>
      <c r="G1" s="19"/>
      <c r="H1" s="19"/>
      <c r="I1" s="19"/>
      <c r="J1" s="20"/>
      <c r="P1" s="18" t="s">
        <v>216</v>
      </c>
    </row>
    <row r="2" spans="1:16" ht="15" customHeight="1">
      <c r="G2" s="21"/>
      <c r="H2" s="21"/>
      <c r="I2" s="21"/>
      <c r="J2" s="22"/>
      <c r="P2" s="23" t="s">
        <v>348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193276.65</v>
      </c>
      <c r="E5" s="27"/>
      <c r="F5" s="26"/>
      <c r="G5" s="28" t="s">
        <v>7</v>
      </c>
      <c r="H5" s="29">
        <v>3865533</v>
      </c>
      <c r="I5" s="29">
        <v>6882.57</v>
      </c>
      <c r="J5" s="30">
        <f>H5/I5</f>
        <v>561.64092773484322</v>
      </c>
    </row>
    <row r="6" spans="1:16" ht="15" hidden="1" customHeight="1">
      <c r="D6" s="26">
        <f>H6/18</f>
        <v>171628.72222222222</v>
      </c>
      <c r="E6" s="27">
        <f t="shared" ref="E6:E31" si="0">D6/D5-1</f>
        <v>-0.11200487890170785</v>
      </c>
      <c r="F6" s="26"/>
      <c r="G6" s="28" t="s">
        <v>3</v>
      </c>
      <c r="H6" s="29">
        <v>3089317</v>
      </c>
      <c r="I6" s="29">
        <v>3744.53</v>
      </c>
      <c r="J6" s="30">
        <f t="shared" ref="J6:J49" si="1">H6/I6</f>
        <v>825.02129773295974</v>
      </c>
    </row>
    <row r="7" spans="1:16" ht="15" hidden="1" customHeight="1">
      <c r="A7" s="31">
        <f>AVERAGE(D5:D7)</f>
        <v>190264.30589225588</v>
      </c>
      <c r="B7" s="31"/>
      <c r="C7" s="31"/>
      <c r="D7" s="26">
        <f>H7/22</f>
        <v>205887.54545454544</v>
      </c>
      <c r="E7" s="27">
        <f t="shared" si="0"/>
        <v>0.1996100815105144</v>
      </c>
      <c r="F7" s="26"/>
      <c r="G7" s="28" t="s">
        <v>6</v>
      </c>
      <c r="H7" s="29">
        <v>4529526</v>
      </c>
      <c r="I7" s="29">
        <v>5132.7</v>
      </c>
      <c r="J7" s="30">
        <f t="shared" si="1"/>
        <v>882.48407271026952</v>
      </c>
      <c r="K7" s="32">
        <f>H7+H6+H5</f>
        <v>11484376</v>
      </c>
      <c r="L7" s="32"/>
      <c r="M7" s="32"/>
      <c r="N7" s="32">
        <f>AVERAGE(J5:J7)</f>
        <v>756.38209939269075</v>
      </c>
      <c r="O7" s="32"/>
    </row>
    <row r="8" spans="1:16" ht="15" hidden="1" customHeight="1">
      <c r="D8" s="26">
        <f>H8/21</f>
        <v>228106.57142857142</v>
      </c>
      <c r="E8" s="27">
        <f t="shared" si="0"/>
        <v>0.10791826151976425</v>
      </c>
      <c r="F8" s="26"/>
      <c r="G8" s="28" t="s">
        <v>2</v>
      </c>
      <c r="H8" s="29">
        <v>4790238</v>
      </c>
      <c r="I8" s="29">
        <v>4440.8599999999997</v>
      </c>
      <c r="J8" s="30">
        <f t="shared" si="1"/>
        <v>1078.6735001778936</v>
      </c>
    </row>
    <row r="9" spans="1:16" ht="15" hidden="1" customHeight="1">
      <c r="D9" s="26">
        <f>H9/21</f>
        <v>224357.80952380953</v>
      </c>
      <c r="E9" s="27">
        <f t="shared" si="0"/>
        <v>-1.6434256502495193E-2</v>
      </c>
      <c r="F9" s="26"/>
      <c r="G9" s="28" t="s">
        <v>5</v>
      </c>
      <c r="H9" s="29">
        <v>4711514</v>
      </c>
      <c r="I9" s="29">
        <v>9760.32</v>
      </c>
      <c r="J9" s="30">
        <f t="shared" si="1"/>
        <v>482.72126323727093</v>
      </c>
    </row>
    <row r="10" spans="1:16" ht="15" hidden="1" customHeight="1">
      <c r="A10" s="31">
        <f>AVERAGE(D8:D10)</f>
        <v>230962.31746031748</v>
      </c>
      <c r="B10" s="27">
        <f>A10/A7-1</f>
        <v>0.21390250460907967</v>
      </c>
      <c r="C10" s="27"/>
      <c r="D10" s="26">
        <f>H10/21</f>
        <v>240422.57142857142</v>
      </c>
      <c r="E10" s="27">
        <f t="shared" si="0"/>
        <v>7.1603310528208119E-2</v>
      </c>
      <c r="F10" s="26"/>
      <c r="G10" s="28" t="s">
        <v>0</v>
      </c>
      <c r="H10" s="29">
        <v>5048874</v>
      </c>
      <c r="I10" s="29">
        <v>4910.4799999999996</v>
      </c>
      <c r="J10" s="30">
        <f t="shared" si="1"/>
        <v>1028.1833955132697</v>
      </c>
      <c r="K10" s="32">
        <f>H10+H9+H8</f>
        <v>14550626</v>
      </c>
      <c r="L10" s="27">
        <f>K10/K7-1</f>
        <v>0.26699317403052625</v>
      </c>
      <c r="M10" s="32"/>
      <c r="N10" s="32">
        <f>AVERAGE(J8:J10)</f>
        <v>863.19271964281143</v>
      </c>
      <c r="O10" s="58">
        <f>N10/N7-1</f>
        <v>0.14121251723947514</v>
      </c>
    </row>
    <row r="11" spans="1:16" ht="15" hidden="1" customHeight="1">
      <c r="D11" s="26">
        <f>H11/21</f>
        <v>172048.33333333334</v>
      </c>
      <c r="E11" s="27">
        <f t="shared" si="0"/>
        <v>-0.28439192580365436</v>
      </c>
      <c r="F11" s="26"/>
      <c r="G11" s="28" t="s">
        <v>10</v>
      </c>
      <c r="H11" s="29">
        <v>3613015</v>
      </c>
      <c r="I11" s="29">
        <v>3732.96</v>
      </c>
      <c r="J11" s="30">
        <f t="shared" si="1"/>
        <v>967.86866186618659</v>
      </c>
    </row>
    <row r="12" spans="1:16" ht="15" hidden="1" customHeight="1">
      <c r="D12" s="26">
        <f>H12/22</f>
        <v>121283.63636363637</v>
      </c>
      <c r="E12" s="27">
        <f t="shared" si="0"/>
        <v>-0.29506067269680214</v>
      </c>
      <c r="F12" s="26"/>
      <c r="G12" s="28" t="s">
        <v>4</v>
      </c>
      <c r="H12" s="29">
        <v>2668240</v>
      </c>
      <c r="I12" s="29">
        <v>3427.45</v>
      </c>
      <c r="J12" s="30">
        <f t="shared" si="1"/>
        <v>778.49129819545146</v>
      </c>
    </row>
    <row r="13" spans="1:16" ht="15" hidden="1" customHeight="1">
      <c r="A13" s="31">
        <f>AVERAGE(D11:D13)</f>
        <v>171661.97323232325</v>
      </c>
      <c r="B13" s="27">
        <f>A13/A10-1</f>
        <v>-0.25675333050025728</v>
      </c>
      <c r="C13" s="27"/>
      <c r="D13" s="26">
        <f>H13/20</f>
        <v>221653.95</v>
      </c>
      <c r="E13" s="27">
        <f t="shared" si="0"/>
        <v>0.82756682307438623</v>
      </c>
      <c r="F13" s="26"/>
      <c r="G13" s="28" t="s">
        <v>8</v>
      </c>
      <c r="H13" s="29">
        <v>4433079</v>
      </c>
      <c r="I13" s="29">
        <v>4743.16</v>
      </c>
      <c r="J13" s="30">
        <f t="shared" si="1"/>
        <v>934.62565041027506</v>
      </c>
      <c r="K13" s="32">
        <f>H13+H12+H11</f>
        <v>10714334</v>
      </c>
      <c r="L13" s="27">
        <f>K13/K10-1</f>
        <v>-0.26365133706274901</v>
      </c>
      <c r="M13" s="32"/>
      <c r="N13" s="32">
        <f>AVERAGE(J11:J13)</f>
        <v>893.66187015730429</v>
      </c>
      <c r="O13" s="58">
        <f>N13/N10-1</f>
        <v>3.5298201457376832E-2</v>
      </c>
    </row>
    <row r="14" spans="1:16" ht="15" hidden="1" customHeight="1">
      <c r="D14" s="26">
        <f>H14/20</f>
        <v>138151.4</v>
      </c>
      <c r="E14" s="27">
        <f t="shared" si="0"/>
        <v>-0.3767248451922468</v>
      </c>
      <c r="F14" s="26"/>
      <c r="G14" s="28" t="s">
        <v>11</v>
      </c>
      <c r="H14" s="29">
        <v>2763028</v>
      </c>
      <c r="I14" s="29">
        <v>6946.52</v>
      </c>
      <c r="J14" s="30">
        <f t="shared" si="1"/>
        <v>397.7571503429055</v>
      </c>
    </row>
    <row r="15" spans="1:16" ht="15" hidden="1" customHeight="1">
      <c r="A15" s="31"/>
      <c r="B15" s="31"/>
      <c r="C15" s="31"/>
      <c r="D15" s="26">
        <f>H15/22</f>
        <v>241074.04545454544</v>
      </c>
      <c r="E15" s="27">
        <f t="shared" si="0"/>
        <v>0.74499893200174183</v>
      </c>
      <c r="F15" s="26"/>
      <c r="G15" s="28" t="s">
        <v>9</v>
      </c>
      <c r="H15" s="29">
        <v>5303629</v>
      </c>
      <c r="I15" s="29">
        <v>10092.81</v>
      </c>
      <c r="J15" s="30">
        <f t="shared" si="1"/>
        <v>525.48586568061819</v>
      </c>
    </row>
    <row r="16" spans="1:16" ht="15" hidden="1" customHeight="1">
      <c r="A16" s="31">
        <f>AVERAGE(D14:D16)</f>
        <v>182506.37575757573</v>
      </c>
      <c r="B16" s="27">
        <f>A16/A13-1</f>
        <v>6.3173004020965928E-2</v>
      </c>
      <c r="C16" s="27"/>
      <c r="D16" s="26">
        <f>H16/22</f>
        <v>168293.68181818182</v>
      </c>
      <c r="E16" s="27">
        <f t="shared" si="0"/>
        <v>-0.30190045344423599</v>
      </c>
      <c r="F16" s="26"/>
      <c r="G16" s="28" t="s">
        <v>13</v>
      </c>
      <c r="H16" s="29">
        <v>3702461</v>
      </c>
      <c r="I16" s="29">
        <v>4910.8100000000004</v>
      </c>
      <c r="J16" s="30">
        <f t="shared" si="1"/>
        <v>753.94099954997239</v>
      </c>
      <c r="K16" s="32">
        <f>H16+H15+H14</f>
        <v>11769118</v>
      </c>
      <c r="L16" s="27">
        <f>K16/K13-1</f>
        <v>9.8446063003076123E-2</v>
      </c>
      <c r="M16" s="32"/>
      <c r="N16" s="32">
        <f>AVERAGE(J14:J16)</f>
        <v>559.06133852449875</v>
      </c>
      <c r="O16" s="58">
        <f>N16/N13-1</f>
        <v>-0.37441513709643715</v>
      </c>
    </row>
    <row r="17" spans="1:15" ht="15" hidden="1" customHeight="1">
      <c r="D17" s="26">
        <f>H17/20</f>
        <v>212058.55</v>
      </c>
      <c r="E17" s="27">
        <f t="shared" si="0"/>
        <v>0.26005057176834523</v>
      </c>
      <c r="F17" s="33">
        <f t="shared" ref="F17:F31" si="2">D17/D5-1</f>
        <v>9.717624969182781E-2</v>
      </c>
      <c r="G17" s="39" t="s">
        <v>162</v>
      </c>
      <c r="H17" s="29">
        <v>4241171</v>
      </c>
      <c r="I17" s="29">
        <v>4901.5</v>
      </c>
      <c r="J17" s="30">
        <f t="shared" si="1"/>
        <v>865.28022034071205</v>
      </c>
    </row>
    <row r="18" spans="1:15" hidden="1">
      <c r="D18" s="26">
        <f>H18/20</f>
        <v>211396.4</v>
      </c>
      <c r="E18" s="27">
        <f t="shared" si="0"/>
        <v>-3.1224866905861237E-3</v>
      </c>
      <c r="F18" s="33">
        <f t="shared" si="2"/>
        <v>0.23170759103063876</v>
      </c>
      <c r="G18" s="39" t="s">
        <v>163</v>
      </c>
      <c r="H18" s="29">
        <v>4227928</v>
      </c>
      <c r="I18" s="29">
        <v>6819.99</v>
      </c>
      <c r="J18" s="30">
        <f t="shared" si="1"/>
        <v>619.93170077961997</v>
      </c>
    </row>
    <row r="19" spans="1:15" ht="17.399999999999999" hidden="1">
      <c r="A19" s="31">
        <f>AVERAGE(D17:D19)</f>
        <v>218370.31666666665</v>
      </c>
      <c r="B19" s="27">
        <f>A19/A16-1</f>
        <v>0.19650787957528237</v>
      </c>
      <c r="C19" s="27">
        <f>A19/A7-1</f>
        <v>0.14772088039638298</v>
      </c>
      <c r="D19" s="26">
        <f>H19/22</f>
        <v>231656</v>
      </c>
      <c r="E19" s="27">
        <f t="shared" si="0"/>
        <v>9.5837015199880415E-2</v>
      </c>
      <c r="F19" s="33">
        <f t="shared" si="2"/>
        <v>0.12515790835509066</v>
      </c>
      <c r="G19" s="39" t="s">
        <v>158</v>
      </c>
      <c r="H19" s="29">
        <v>5096432</v>
      </c>
      <c r="I19" s="29">
        <v>5753.49</v>
      </c>
      <c r="J19" s="30">
        <f t="shared" si="1"/>
        <v>885.79835890911431</v>
      </c>
      <c r="K19" s="32">
        <f>H19+H18+H17</f>
        <v>13565531</v>
      </c>
      <c r="L19" s="27">
        <f>K19/K16-1</f>
        <v>0.15263786122290557</v>
      </c>
      <c r="M19" s="27">
        <f>K19/K7-1</f>
        <v>0.18121620190770482</v>
      </c>
      <c r="N19" s="32">
        <f>AVERAGE(J17:J19)</f>
        <v>790.33676000981541</v>
      </c>
      <c r="O19" s="58">
        <f>N19/N16-1</f>
        <v>0.41368523549796832</v>
      </c>
    </row>
    <row r="20" spans="1:15" hidden="1">
      <c r="D20" s="26">
        <f>H20/20</f>
        <v>236652.55</v>
      </c>
      <c r="E20" s="27">
        <f t="shared" si="0"/>
        <v>2.1568834824049476E-2</v>
      </c>
      <c r="F20" s="33">
        <f t="shared" si="2"/>
        <v>3.7464850389479665E-2</v>
      </c>
      <c r="G20" s="39" t="s">
        <v>154</v>
      </c>
      <c r="H20" s="29">
        <v>4733051</v>
      </c>
      <c r="I20" s="29">
        <v>3966.97</v>
      </c>
      <c r="J20" s="30">
        <f t="shared" si="1"/>
        <v>1193.1148962558325</v>
      </c>
    </row>
    <row r="21" spans="1:15" hidden="1">
      <c r="D21" s="26">
        <f>H21/21</f>
        <v>248294.09523809524</v>
      </c>
      <c r="E21" s="27">
        <f t="shared" si="0"/>
        <v>4.9192561998995021E-2</v>
      </c>
      <c r="F21" s="33">
        <f t="shared" si="2"/>
        <v>0.10668799880463053</v>
      </c>
      <c r="G21" s="39" t="s">
        <v>155</v>
      </c>
      <c r="H21" s="29">
        <v>5214176</v>
      </c>
      <c r="I21" s="29">
        <v>4095.18</v>
      </c>
      <c r="J21" s="30">
        <f t="shared" si="1"/>
        <v>1273.247085598191</v>
      </c>
    </row>
    <row r="22" spans="1:15" ht="17.399999999999999" hidden="1">
      <c r="A22" s="31">
        <f>AVERAGE(D20:D22)</f>
        <v>234906.81825396823</v>
      </c>
      <c r="B22" s="27">
        <f>A22/A19-1</f>
        <v>7.5726874603309069E-2</v>
      </c>
      <c r="C22" s="27">
        <f>A22/A10-1</f>
        <v>1.7078546998596345E-2</v>
      </c>
      <c r="D22" s="26">
        <f>H22/21</f>
        <v>219773.80952380953</v>
      </c>
      <c r="E22" s="27">
        <f t="shared" si="0"/>
        <v>-0.11486493743210813</v>
      </c>
      <c r="F22" s="33">
        <f t="shared" si="2"/>
        <v>-8.5885288482144717E-2</v>
      </c>
      <c r="G22" s="39" t="s">
        <v>156</v>
      </c>
      <c r="H22" s="29">
        <v>4615250</v>
      </c>
      <c r="I22" s="29">
        <v>2571</v>
      </c>
      <c r="J22" s="30">
        <f t="shared" si="1"/>
        <v>1795.1186308829249</v>
      </c>
      <c r="K22" s="32">
        <f>H22+H21+H20</f>
        <v>14562477</v>
      </c>
      <c r="L22" s="27">
        <f>K22/K19-1</f>
        <v>7.3491115091624426E-2</v>
      </c>
      <c r="M22" s="27">
        <f>K22/K10-1</f>
        <v>8.1446667655393767E-4</v>
      </c>
      <c r="N22" s="32">
        <f>AVERAGE(J20:J22)</f>
        <v>1420.4935375789828</v>
      </c>
      <c r="O22" s="58">
        <f>N22/N19-1</f>
        <v>0.79732692372975444</v>
      </c>
    </row>
    <row r="23" spans="1:15" hidden="1">
      <c r="A23" s="31"/>
      <c r="B23" s="27"/>
      <c r="C23" s="27"/>
      <c r="D23" s="26">
        <f>H23/21</f>
        <v>216812.95238095237</v>
      </c>
      <c r="E23" s="27">
        <f t="shared" si="0"/>
        <v>-1.3472292941877573E-2</v>
      </c>
      <c r="F23" s="33">
        <f t="shared" si="2"/>
        <v>0.26018629870066956</v>
      </c>
      <c r="G23" s="39" t="s">
        <v>168</v>
      </c>
      <c r="H23" s="29">
        <v>4553072</v>
      </c>
      <c r="I23" s="29">
        <v>4749.05</v>
      </c>
      <c r="J23" s="30">
        <f t="shared" si="1"/>
        <v>958.73322032827616</v>
      </c>
    </row>
    <row r="24" spans="1:15" hidden="1">
      <c r="A24" s="31"/>
      <c r="B24" s="27"/>
      <c r="C24" s="27"/>
      <c r="D24" s="26">
        <f>H24/22</f>
        <v>260318.45454545456</v>
      </c>
      <c r="E24" s="27">
        <f t="shared" si="0"/>
        <v>0.20065914737446411</v>
      </c>
      <c r="F24" s="33">
        <f t="shared" si="2"/>
        <v>1.1463608970707284</v>
      </c>
      <c r="G24" s="39" t="s">
        <v>176</v>
      </c>
      <c r="H24" s="29">
        <v>5727006</v>
      </c>
      <c r="I24" s="29">
        <v>4405.05</v>
      </c>
      <c r="J24" s="30">
        <f t="shared" si="1"/>
        <v>1300.1001123710287</v>
      </c>
    </row>
    <row r="25" spans="1:15" ht="17.399999999999999" hidden="1">
      <c r="A25" s="31">
        <f>AVERAGE(D23:D25)</f>
        <v>275167.85494038125</v>
      </c>
      <c r="B25" s="27">
        <f>A25/A22-1</f>
        <v>0.17139152020221493</v>
      </c>
      <c r="C25" s="27">
        <f>A25/A13-1</f>
        <v>0.60296336899247693</v>
      </c>
      <c r="D25" s="26">
        <f>H25/19</f>
        <v>348372.15789473685</v>
      </c>
      <c r="E25" s="27">
        <f t="shared" si="0"/>
        <v>0.3382537880498484</v>
      </c>
      <c r="F25" s="33">
        <f t="shared" si="2"/>
        <v>0.57169388542246513</v>
      </c>
      <c r="G25" s="39" t="s">
        <v>190</v>
      </c>
      <c r="H25" s="29">
        <v>6619071</v>
      </c>
      <c r="I25" s="29">
        <v>3817.73</v>
      </c>
      <c r="J25" s="30">
        <f t="shared" si="1"/>
        <v>1733.7713772320201</v>
      </c>
      <c r="K25" s="32">
        <f>H25+H24+H23</f>
        <v>16899149</v>
      </c>
      <c r="L25" s="27">
        <f>K25/K22-1</f>
        <v>0.16045841651801407</v>
      </c>
      <c r="M25" s="27">
        <f>K25/K13-1</f>
        <v>0.57724679854109451</v>
      </c>
      <c r="N25" s="32">
        <f>AVERAGE(J23:J25)</f>
        <v>1330.8682366437749</v>
      </c>
      <c r="O25" s="58">
        <f>N25/N22-1</f>
        <v>-6.3094479886167343E-2</v>
      </c>
    </row>
    <row r="26" spans="1:15" ht="17.399999999999999" hidden="1">
      <c r="D26" s="26">
        <f>H26/19</f>
        <v>217535.89473684211</v>
      </c>
      <c r="E26" s="27">
        <f t="shared" si="0"/>
        <v>-0.37556463739397872</v>
      </c>
      <c r="F26" s="33">
        <f t="shared" si="2"/>
        <v>0.57461954592455888</v>
      </c>
      <c r="G26" s="39" t="s">
        <v>202</v>
      </c>
      <c r="H26" s="29">
        <v>4133182</v>
      </c>
      <c r="I26" s="29">
        <v>2342.19</v>
      </c>
      <c r="J26" s="30">
        <f t="shared" si="1"/>
        <v>1764.6655480554523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245870.13636363635</v>
      </c>
      <c r="E27" s="27">
        <f t="shared" si="0"/>
        <v>0.13025087956666082</v>
      </c>
      <c r="F27" s="33">
        <f t="shared" si="2"/>
        <v>1.9894679661793813E-2</v>
      </c>
      <c r="G27" s="39" t="s">
        <v>203</v>
      </c>
      <c r="H27" s="29">
        <v>5409143</v>
      </c>
      <c r="I27" s="29">
        <v>4618.57</v>
      </c>
      <c r="J27" s="30">
        <f t="shared" si="1"/>
        <v>1171.1726789893842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207777.62440191387</v>
      </c>
      <c r="B28" s="27">
        <f>A28/A25-1</f>
        <v>-0.24490589772220439</v>
      </c>
      <c r="C28" s="27">
        <f>A28/A16-1</f>
        <v>0.13846775784921661</v>
      </c>
      <c r="D28" s="26">
        <f>H28/19</f>
        <v>159926.84210526315</v>
      </c>
      <c r="E28" s="27">
        <f t="shared" si="0"/>
        <v>-0.34954751125718264</v>
      </c>
      <c r="F28" s="33">
        <f t="shared" si="2"/>
        <v>-4.9715709006579956E-2</v>
      </c>
      <c r="G28" s="39" t="s">
        <v>208</v>
      </c>
      <c r="H28" s="29">
        <v>3038610</v>
      </c>
      <c r="I28" s="29">
        <v>2686.41</v>
      </c>
      <c r="J28" s="30">
        <f t="shared" si="1"/>
        <v>1131.1043362703385</v>
      </c>
      <c r="K28" s="32">
        <f>H28+H27+H26</f>
        <v>12580935</v>
      </c>
      <c r="L28" s="27">
        <f>K28/K25-1</f>
        <v>-0.25552848844637088</v>
      </c>
      <c r="M28" s="27">
        <f>K28/K16-1</f>
        <v>6.8978575964655953E-2</v>
      </c>
      <c r="N28" s="32">
        <f>AVERAGE(J26:J28)</f>
        <v>1355.6475211050583</v>
      </c>
      <c r="O28" s="58">
        <f>N28/N25-1</f>
        <v>1.8618886362313791E-2</v>
      </c>
    </row>
    <row r="29" spans="1:15" hidden="1">
      <c r="D29" s="26">
        <f>H29/22</f>
        <v>395207.59090909088</v>
      </c>
      <c r="E29" s="27">
        <f t="shared" si="0"/>
        <v>1.4711773565125918</v>
      </c>
      <c r="F29" s="33">
        <f t="shared" si="2"/>
        <v>0.86367204203315984</v>
      </c>
      <c r="G29" s="39" t="s">
        <v>215</v>
      </c>
      <c r="H29" s="29">
        <v>8694567</v>
      </c>
      <c r="I29" s="29">
        <v>3911.09</v>
      </c>
      <c r="J29" s="30">
        <f t="shared" si="1"/>
        <v>2223.0546983066101</v>
      </c>
    </row>
    <row r="30" spans="1:15" hidden="1">
      <c r="D30" s="26">
        <f>H30/19</f>
        <v>394928.42105263157</v>
      </c>
      <c r="E30" s="27">
        <f t="shared" si="0"/>
        <v>-7.0638789051880035E-4</v>
      </c>
      <c r="F30" s="33">
        <f t="shared" si="2"/>
        <v>0.86818896183961303</v>
      </c>
      <c r="G30" s="39" t="s">
        <v>210</v>
      </c>
      <c r="H30" s="29">
        <v>7503640</v>
      </c>
      <c r="I30" s="29">
        <v>4453.17</v>
      </c>
      <c r="J30" s="30">
        <f t="shared" si="1"/>
        <v>1685.0109023459693</v>
      </c>
    </row>
    <row r="31" spans="1:15" ht="17.399999999999999" hidden="1">
      <c r="A31" s="31">
        <f>AVERAGE(D29:D31)</f>
        <v>419745.47065390757</v>
      </c>
      <c r="B31" s="27">
        <f>A31/A28-1</f>
        <v>1.0201668580153487</v>
      </c>
      <c r="C31" s="27">
        <f>A31/A19-1</f>
        <v>0.92217274335243937</v>
      </c>
      <c r="D31" s="26">
        <f>H31/20</f>
        <v>469100.4</v>
      </c>
      <c r="E31" s="27">
        <f t="shared" si="0"/>
        <v>0.18781119563305282</v>
      </c>
      <c r="F31" s="33">
        <f t="shared" si="2"/>
        <v>1.0249870497634426</v>
      </c>
      <c r="G31" s="39" t="s">
        <v>211</v>
      </c>
      <c r="H31" s="29">
        <v>9382008</v>
      </c>
      <c r="I31" s="29">
        <v>3878.78</v>
      </c>
      <c r="J31" s="30">
        <f t="shared" si="1"/>
        <v>2418.8038506953217</v>
      </c>
      <c r="K31" s="32">
        <f>H31+H30+H29</f>
        <v>25580215</v>
      </c>
      <c r="L31" s="27">
        <f>K31/K28-1</f>
        <v>1.0332522980207752</v>
      </c>
      <c r="M31" s="27">
        <f>K31/K19-1</f>
        <v>0.88567738336228774</v>
      </c>
      <c r="N31" s="32">
        <f>AVERAGE(J29:J31)</f>
        <v>2108.9564837826338</v>
      </c>
      <c r="O31" s="58">
        <f>N31/N28-1</f>
        <v>0.55568202718617776</v>
      </c>
    </row>
    <row r="32" spans="1:15" ht="17.399999999999999" hidden="1">
      <c r="D32" s="26">
        <f>H32/21</f>
        <v>402468.71428571426</v>
      </c>
      <c r="E32" s="27">
        <f t="shared" ref="E32:E41" si="3">D32/D31-1</f>
        <v>-0.14204141739014875</v>
      </c>
      <c r="F32" s="33">
        <f t="shared" ref="F32:F41" si="4">D32/D20-1</f>
        <v>0.70067347377289746</v>
      </c>
      <c r="G32" s="39" t="s">
        <v>222</v>
      </c>
      <c r="H32" s="29">
        <v>8451843</v>
      </c>
      <c r="I32" s="29">
        <v>5854.32</v>
      </c>
      <c r="J32" s="30">
        <f t="shared" si="1"/>
        <v>1443.6933751486083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491778.28571428574</v>
      </c>
      <c r="E33" s="27">
        <f t="shared" si="3"/>
        <v>0.22190438227496667</v>
      </c>
      <c r="F33" s="33">
        <f t="shared" si="4"/>
        <v>0.98062819513572252</v>
      </c>
      <c r="G33" s="39" t="s">
        <v>223</v>
      </c>
      <c r="H33" s="29">
        <v>10327344</v>
      </c>
      <c r="I33" s="29">
        <v>3406.32</v>
      </c>
      <c r="J33" s="30">
        <f t="shared" si="1"/>
        <v>3031.8185020784895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446764.08771929826</v>
      </c>
      <c r="B34" s="27">
        <f>A34/A31-1</f>
        <v>6.436904970838464E-2</v>
      </c>
      <c r="C34" s="27">
        <f>A34/A22-1</f>
        <v>0.90187790648239807</v>
      </c>
      <c r="D34" s="26">
        <f>H34/19</f>
        <v>446045.26315789472</v>
      </c>
      <c r="E34" s="27">
        <f t="shared" si="3"/>
        <v>-9.2995205125752656E-2</v>
      </c>
      <c r="F34" s="33">
        <f t="shared" si="4"/>
        <v>1.0295651430184258</v>
      </c>
      <c r="G34" s="39" t="s">
        <v>220</v>
      </c>
      <c r="H34" s="29">
        <v>8474860</v>
      </c>
      <c r="I34" s="29">
        <v>4305.66</v>
      </c>
      <c r="J34" s="30">
        <f t="shared" si="1"/>
        <v>1968.3068333310109</v>
      </c>
      <c r="K34" s="32">
        <f>H34+H33+H32</f>
        <v>27254047</v>
      </c>
      <c r="L34" s="27">
        <f>K34/K31-1</f>
        <v>6.5434633758942207E-2</v>
      </c>
      <c r="M34" s="27">
        <f>K34/K22-1</f>
        <v>0.87152549665829526</v>
      </c>
      <c r="N34" s="32">
        <f>AVERAGE(J32:J34)</f>
        <v>2147.9395701860362</v>
      </c>
      <c r="O34" s="58">
        <f>N34/N31-1</f>
        <v>1.8484538065708378E-2</v>
      </c>
      <c r="P34" s="58"/>
    </row>
    <row r="35" spans="1:16" ht="17.399999999999999" hidden="1">
      <c r="D35" s="26">
        <f>H35/23</f>
        <v>335994.39130434784</v>
      </c>
      <c r="E35" s="27">
        <f t="shared" si="3"/>
        <v>-0.24672579431605846</v>
      </c>
      <c r="F35" s="33">
        <f t="shared" si="4"/>
        <v>0.54969704353265336</v>
      </c>
      <c r="G35" s="39" t="s">
        <v>226</v>
      </c>
      <c r="H35" s="68">
        <v>7727871</v>
      </c>
      <c r="I35" s="68">
        <v>5470.98</v>
      </c>
      <c r="J35" s="30">
        <f t="shared" si="1"/>
        <v>1412.5204259565928</v>
      </c>
      <c r="P35" s="16"/>
    </row>
    <row r="36" spans="1:16" ht="17.399999999999999" hidden="1">
      <c r="D36" s="26">
        <f>H36/21</f>
        <v>320855.04761904763</v>
      </c>
      <c r="E36" s="27">
        <f t="shared" si="3"/>
        <v>-4.5058322630114445E-2</v>
      </c>
      <c r="F36" s="33">
        <f t="shared" si="4"/>
        <v>0.23254821936960557</v>
      </c>
      <c r="G36" s="39" t="s">
        <v>228</v>
      </c>
      <c r="H36" s="68">
        <v>6737956</v>
      </c>
      <c r="I36" s="68">
        <v>5871.88</v>
      </c>
      <c r="J36" s="30">
        <f t="shared" si="1"/>
        <v>1147.4955210256339</v>
      </c>
      <c r="P36" s="16"/>
    </row>
    <row r="37" spans="1:16" ht="17.399999999999999" hidden="1">
      <c r="A37" s="31">
        <f>AVERAGE(D35:D37)</f>
        <v>340596.35001150222</v>
      </c>
      <c r="B37" s="27">
        <f>A37/A34-1</f>
        <v>-0.23763713473429671</v>
      </c>
      <c r="C37" s="27">
        <f>A37/A25-1</f>
        <v>0.23777666575660494</v>
      </c>
      <c r="D37" s="26">
        <f>H37/18</f>
        <v>364939.61111111112</v>
      </c>
      <c r="E37" s="27">
        <f t="shared" si="3"/>
        <v>0.13739713250328922</v>
      </c>
      <c r="F37" s="33">
        <f t="shared" si="4"/>
        <v>4.7556766064469125E-2</v>
      </c>
      <c r="G37" s="39" t="s">
        <v>225</v>
      </c>
      <c r="H37" s="68">
        <v>6568913</v>
      </c>
      <c r="I37" s="68">
        <v>3445.1</v>
      </c>
      <c r="J37" s="30">
        <f t="shared" si="1"/>
        <v>1906.7408783489595</v>
      </c>
      <c r="K37" s="32">
        <f>H37+H36+H35</f>
        <v>21034740</v>
      </c>
      <c r="L37" s="27">
        <f>K37/K34-1</f>
        <v>-0.22819755906343009</v>
      </c>
      <c r="M37" s="27">
        <f>K37/K25-1</f>
        <v>0.24472184960319598</v>
      </c>
      <c r="N37" s="32">
        <f>AVERAGE(J35:J37)</f>
        <v>1488.9189417770619</v>
      </c>
      <c r="O37" s="16">
        <f>N37/N34-1</f>
        <v>-0.30681525567867607</v>
      </c>
      <c r="P37" s="16"/>
    </row>
    <row r="38" spans="1:16" ht="17.399999999999999" hidden="1">
      <c r="A38" s="31"/>
      <c r="B38" s="27"/>
      <c r="C38" s="27"/>
      <c r="D38" s="26">
        <f>H38/20</f>
        <v>419747.75</v>
      </c>
      <c r="E38" s="27">
        <f t="shared" si="3"/>
        <v>0.1501841324432216</v>
      </c>
      <c r="F38" s="33">
        <f t="shared" si="4"/>
        <v>0.92955627165704291</v>
      </c>
      <c r="G38" s="39" t="s">
        <v>231</v>
      </c>
      <c r="H38" s="68">
        <v>8394955</v>
      </c>
      <c r="I38" s="68">
        <v>12160.95</v>
      </c>
      <c r="J38" s="30">
        <f t="shared" si="1"/>
        <v>690.3206575144211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295461.19047619047</v>
      </c>
      <c r="E39" s="27">
        <f t="shared" si="3"/>
        <v>-0.29609821499652955</v>
      </c>
      <c r="F39" s="33">
        <f t="shared" si="4"/>
        <v>0.20169612644298573</v>
      </c>
      <c r="G39" s="39" t="s">
        <v>234</v>
      </c>
      <c r="H39" s="68">
        <v>6204685</v>
      </c>
      <c r="I39" s="68">
        <v>4771.68</v>
      </c>
      <c r="J39" s="30">
        <f t="shared" si="1"/>
        <v>1300.314564262482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331183.31349206349</v>
      </c>
      <c r="B40" s="27">
        <f>A40/A37-1</f>
        <v>-2.7636927169421677E-2</v>
      </c>
      <c r="C40" s="27">
        <f>A40/A28-1</f>
        <v>0.59393156238729672</v>
      </c>
      <c r="D40" s="26">
        <f>H40/21</f>
        <v>278341</v>
      </c>
      <c r="E40" s="27">
        <f t="shared" si="3"/>
        <v>-5.7943956864852875E-2</v>
      </c>
      <c r="F40" s="33">
        <f t="shared" si="4"/>
        <v>0.74042703736247839</v>
      </c>
      <c r="G40" s="39" t="s">
        <v>236</v>
      </c>
      <c r="H40" s="68">
        <v>5845161</v>
      </c>
      <c r="I40" s="68">
        <v>3020.97</v>
      </c>
      <c r="J40" s="30">
        <f t="shared" si="1"/>
        <v>1934.862312436072</v>
      </c>
      <c r="K40" s="32">
        <f>H40+H39+H38</f>
        <v>20444801</v>
      </c>
      <c r="L40" s="27">
        <f>K40/K37-1</f>
        <v>-2.8045937339848281E-2</v>
      </c>
      <c r="M40" s="27">
        <f>K40/K28-1</f>
        <v>0.6250621277353392</v>
      </c>
      <c r="N40" s="32">
        <f>AVERAGE(J38:J40)</f>
        <v>1308.4991780709918</v>
      </c>
      <c r="O40" s="58">
        <f>N40/N37-1</f>
        <v>-0.12117500734508402</v>
      </c>
    </row>
    <row r="41" spans="1:16" ht="17.399999999999999">
      <c r="A41" s="31"/>
      <c r="B41" s="27"/>
      <c r="C41" s="27"/>
      <c r="D41" s="26">
        <f>H41/18</f>
        <v>374621.88888888888</v>
      </c>
      <c r="E41" s="27">
        <f t="shared" si="3"/>
        <v>0.34590983322215862</v>
      </c>
      <c r="F41" s="33">
        <f t="shared" si="4"/>
        <v>-5.208832647381334E-2</v>
      </c>
      <c r="G41" s="39" t="s">
        <v>370</v>
      </c>
      <c r="H41" s="68">
        <v>6743194</v>
      </c>
      <c r="I41" s="68">
        <v>4034.98</v>
      </c>
      <c r="J41" s="30">
        <f t="shared" si="1"/>
        <v>1671.1839959553704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391229.6</v>
      </c>
      <c r="E42" s="27">
        <f t="shared" ref="E42" si="5">D42/D41-1</f>
        <v>4.433192934980057E-2</v>
      </c>
      <c r="F42" s="33">
        <f t="shared" ref="F42" si="6">D42/D30-1</f>
        <v>-9.3658011311843481E-3</v>
      </c>
      <c r="G42" s="39" t="s">
        <v>405</v>
      </c>
      <c r="H42" s="68">
        <v>7824592</v>
      </c>
      <c r="I42" s="68">
        <v>3830.99</v>
      </c>
      <c r="J42" s="30">
        <f t="shared" si="1"/>
        <v>2042.4464694504554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413149.54629629635</v>
      </c>
      <c r="B43" s="27">
        <f>A43/A40-1</f>
        <v>0.24749505625740742</v>
      </c>
      <c r="C43" s="27">
        <f>A43/A31-1</f>
        <v>-1.5714104901086046E-2</v>
      </c>
      <c r="D43" s="26">
        <f>H43/20</f>
        <v>473597.15</v>
      </c>
      <c r="E43" s="27">
        <f t="shared" ref="E43" si="7">D43/D42-1</f>
        <v>0.21053506687633061</v>
      </c>
      <c r="F43" s="33">
        <f t="shared" ref="F43" si="8">D43/D31-1</f>
        <v>9.5859010139407452E-3</v>
      </c>
      <c r="G43" s="39" t="s">
        <v>429</v>
      </c>
      <c r="H43" s="68">
        <v>9471943</v>
      </c>
      <c r="I43" s="68">
        <v>5439.4</v>
      </c>
      <c r="J43" s="30">
        <f t="shared" si="1"/>
        <v>1741.3580541971542</v>
      </c>
      <c r="K43" s="32">
        <f>H43+H42+H41</f>
        <v>24039729</v>
      </c>
      <c r="L43" s="27">
        <f>K43/K40-1</f>
        <v>0.17583580295058865</v>
      </c>
      <c r="M43" s="27">
        <f>K43/K31-1</f>
        <v>-6.0221776869350041E-2</v>
      </c>
      <c r="N43" s="32">
        <f>AVERAGE(J41:J43)</f>
        <v>1818.3295065343266</v>
      </c>
      <c r="O43" s="58">
        <f>N43/N40-1</f>
        <v>0.38962984234727149</v>
      </c>
    </row>
    <row r="44" spans="1:16" ht="17.399999999999999">
      <c r="A44" s="31"/>
      <c r="B44" s="27"/>
      <c r="C44" s="27"/>
      <c r="D44" s="26">
        <f>H44/22</f>
        <v>444318.63636363635</v>
      </c>
      <c r="E44" s="27">
        <f t="shared" ref="E44" si="9">D44/D43-1</f>
        <v>-6.1821557913436909E-2</v>
      </c>
      <c r="F44" s="33">
        <f t="shared" ref="F44" si="10">D44/D32-1</f>
        <v>0.10398304412852477</v>
      </c>
      <c r="G44" s="39" t="s">
        <v>462</v>
      </c>
      <c r="H44" s="68">
        <v>9775010</v>
      </c>
      <c r="I44" s="68">
        <v>12260.21</v>
      </c>
      <c r="J44" s="30">
        <f t="shared" si="1"/>
        <v>797.29547862557013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388571.45</v>
      </c>
      <c r="E45" s="27">
        <f t="shared" ref="E45" si="11">D45/D44-1</f>
        <v>-0.12546668494456781</v>
      </c>
      <c r="F45" s="33">
        <f t="shared" ref="F45" si="12">D45/D33-1</f>
        <v>-0.20986456440300627</v>
      </c>
      <c r="G45" s="39" t="s">
        <v>501</v>
      </c>
      <c r="H45" s="68">
        <v>7771429</v>
      </c>
      <c r="I45" s="68">
        <v>4279.6400000000003</v>
      </c>
      <c r="J45" s="30">
        <f t="shared" si="1"/>
        <v>1815.907179108523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471643.15159489634</v>
      </c>
      <c r="B46" s="27">
        <f>A46/A43-1</f>
        <v>0.14157973988588246</v>
      </c>
      <c r="C46" s="27">
        <f>A46/A34-1</f>
        <v>5.5687250966397261E-2</v>
      </c>
      <c r="D46" s="26">
        <f>H46/19</f>
        <v>582039.36842105258</v>
      </c>
      <c r="E46" s="27">
        <f t="shared" ref="E46" si="13">D46/D45-1</f>
        <v>0.49789535083200942</v>
      </c>
      <c r="F46" s="33">
        <f t="shared" ref="F46" si="14">D46/D34-1</f>
        <v>0.30488857633046429</v>
      </c>
      <c r="G46" s="39" t="s">
        <v>568</v>
      </c>
      <c r="H46" s="68">
        <v>11058748</v>
      </c>
      <c r="I46" s="68">
        <v>5444.56</v>
      </c>
      <c r="J46" s="30">
        <f t="shared" si="1"/>
        <v>2031.1555020056717</v>
      </c>
      <c r="K46" s="32">
        <f>H46+H45+H44</f>
        <v>28605187</v>
      </c>
      <c r="L46" s="27">
        <f>K46/K43-1</f>
        <v>0.18991303936912107</v>
      </c>
      <c r="M46" s="27">
        <f>K46/K34-1</f>
        <v>4.9575756583967179E-2</v>
      </c>
      <c r="N46" s="32">
        <f>AVERAGE(J44:J46)</f>
        <v>1548.1193865799214</v>
      </c>
      <c r="O46" s="58">
        <f>N46/N43-1</f>
        <v>-0.14860349512196847</v>
      </c>
    </row>
    <row r="47" spans="1:16" ht="17.399999999999999">
      <c r="A47" s="31"/>
      <c r="B47" s="27"/>
      <c r="C47" s="27"/>
      <c r="D47" s="26">
        <f>H47/19</f>
        <v>586216.42105263157</v>
      </c>
      <c r="E47" s="27">
        <f t="shared" ref="E47" si="15">D47/D46-1</f>
        <v>7.1765809294144223E-3</v>
      </c>
      <c r="F47" s="33">
        <f t="shared" ref="F47" si="16">D47/D35-1</f>
        <v>0.74472085315742542</v>
      </c>
      <c r="G47" s="39" t="s">
        <v>598</v>
      </c>
      <c r="H47" s="68">
        <v>11138112</v>
      </c>
      <c r="I47" s="68">
        <v>4589.1000000000004</v>
      </c>
      <c r="J47" s="30">
        <f t="shared" si="1"/>
        <v>2427.0798195724651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490973.2</v>
      </c>
      <c r="E48" s="27">
        <f t="shared" ref="E48" si="17">D48/D47-1</f>
        <v>-0.162471090252998</v>
      </c>
      <c r="F48" s="33">
        <f t="shared" ref="F48" si="18">D48/D36-1</f>
        <v>0.53020251245333161</v>
      </c>
      <c r="G48" s="39" t="s">
        <v>632</v>
      </c>
      <c r="H48" s="68">
        <v>9819464</v>
      </c>
      <c r="I48" s="68">
        <v>3260.16</v>
      </c>
      <c r="J48" s="30">
        <f t="shared" si="1"/>
        <v>3011.957695327837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510623.29792663478</v>
      </c>
      <c r="B49" s="27">
        <f>A49/A46-1</f>
        <v>8.2647540200518455E-2</v>
      </c>
      <c r="C49" s="27">
        <f>A49/A37-1</f>
        <v>0.49920367000230814</v>
      </c>
      <c r="D49" s="26">
        <f>H49/22</f>
        <v>454680.27272727271</v>
      </c>
      <c r="E49" s="27">
        <f t="shared" ref="E49" si="19">D49/D48-1</f>
        <v>-7.3920383582499638E-2</v>
      </c>
      <c r="F49" s="33">
        <f t="shared" ref="F49" si="20">D49/D37-1</f>
        <v>0.24590551116918569</v>
      </c>
      <c r="G49" s="39" t="s">
        <v>672</v>
      </c>
      <c r="H49" s="68">
        <v>10002966</v>
      </c>
      <c r="I49" s="68">
        <v>4133.66</v>
      </c>
      <c r="J49" s="30">
        <f t="shared" si="1"/>
        <v>2419.8811706816718</v>
      </c>
      <c r="K49" s="32">
        <f>H49+H48+H47</f>
        <v>30960542</v>
      </c>
      <c r="L49" s="27">
        <f>K49/K46-1</f>
        <v>8.2340136423509458E-2</v>
      </c>
      <c r="M49" s="27">
        <f>K49/K37-1</f>
        <v>0.4718766193449504</v>
      </c>
      <c r="N49" s="32">
        <f>AVERAGE(J47:J49)</f>
        <v>2619.639561860658</v>
      </c>
      <c r="O49" s="58">
        <f>N49/N46-1</f>
        <v>0.69214311542724127</v>
      </c>
    </row>
    <row r="50" spans="1:15" s="37" customFormat="1" ht="17.399999999999999">
      <c r="A50" s="92"/>
      <c r="B50" s="130"/>
      <c r="C50" s="130"/>
      <c r="D50" s="93">
        <f>H50/18</f>
        <v>564847.16666666663</v>
      </c>
      <c r="E50" s="130">
        <f t="shared" ref="E50" si="21">D50/D49-1</f>
        <v>0.24229530188012904</v>
      </c>
      <c r="F50" s="131">
        <f t="shared" ref="F50" si="22">D50/D38-1</f>
        <v>0.34568241680072531</v>
      </c>
      <c r="G50" s="132" t="s">
        <v>714</v>
      </c>
      <c r="H50" s="95">
        <v>10167249</v>
      </c>
      <c r="I50" s="95">
        <v>4528.3</v>
      </c>
      <c r="J50" s="133">
        <f t="shared" ref="J50" si="23">H50/I50</f>
        <v>2245.2684230285095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526823.35</v>
      </c>
      <c r="E51" s="130">
        <f t="shared" ref="E51" si="24">D51/D50-1</f>
        <v>-6.7316999908234698E-2</v>
      </c>
      <c r="F51" s="131">
        <f t="shared" ref="F51" si="25">D51/D39-1</f>
        <v>0.78305431299090933</v>
      </c>
      <c r="G51" s="132" t="s">
        <v>721</v>
      </c>
      <c r="H51" s="95">
        <v>10536467</v>
      </c>
      <c r="I51" s="95">
        <v>5192.49</v>
      </c>
      <c r="J51" s="133">
        <f t="shared" ref="J51" si="26">H51/I51</f>
        <v>2029.1742497337502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506207.05101010093</v>
      </c>
      <c r="B52" s="27">
        <f>A52/A49-1</f>
        <v>-8.6487376006262329E-3</v>
      </c>
      <c r="C52" s="27">
        <f>A52/A40-1</f>
        <v>0.52847993962181228</v>
      </c>
      <c r="D52" s="93">
        <f>H52/22</f>
        <v>426950.63636363635</v>
      </c>
      <c r="E52" s="130">
        <f t="shared" ref="E52:E53" si="27">D52/D51-1</f>
        <v>-0.18957533609010235</v>
      </c>
      <c r="F52" s="131">
        <f t="shared" ref="F52:F53" si="28">D52/D40-1</f>
        <v>0.53391213067293841</v>
      </c>
      <c r="G52" s="132" t="s">
        <v>726</v>
      </c>
      <c r="H52" s="95">
        <v>9392914</v>
      </c>
      <c r="I52" s="95">
        <v>5761.24</v>
      </c>
      <c r="J52" s="133">
        <f t="shared" ref="J52" si="29">H52/I52</f>
        <v>1630.3632551325757</v>
      </c>
      <c r="K52" s="32">
        <f>H52+H51+H50</f>
        <v>30096630</v>
      </c>
      <c r="L52" s="27">
        <f>K52/K49-1</f>
        <v>-2.7903645872866201E-2</v>
      </c>
      <c r="M52" s="27">
        <f>K52/K40-1</f>
        <v>0.47209209813291908</v>
      </c>
      <c r="N52" s="32">
        <f>AVERAGE(J50:J52)</f>
        <v>1968.2686426316116</v>
      </c>
      <c r="O52" s="58">
        <f>N52/N49-1</f>
        <v>-0.24864906176878609</v>
      </c>
    </row>
    <row r="53" spans="1:15" s="37" customFormat="1" ht="17.399999999999999">
      <c r="A53" s="31"/>
      <c r="B53" s="27"/>
      <c r="C53" s="27"/>
      <c r="D53" s="93">
        <f>H53/21</f>
        <v>487310.66666666669</v>
      </c>
      <c r="E53" s="130">
        <f t="shared" si="27"/>
        <v>0.14137472850988164</v>
      </c>
      <c r="F53" s="131">
        <f t="shared" si="28"/>
        <v>0.30080670969869772</v>
      </c>
      <c r="G53" s="132" t="s">
        <v>729</v>
      </c>
      <c r="H53" s="95">
        <v>10233524</v>
      </c>
      <c r="I53" s="95">
        <v>5046.8900000000003</v>
      </c>
      <c r="J53" s="133">
        <f t="shared" ref="J53" si="30">H53/I53</f>
        <v>2027.6891313264207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723334.9411764706</v>
      </c>
      <c r="E54" s="130">
        <f t="shared" ref="E54" si="31">D54/D53-1</f>
        <v>0.48434046421407539</v>
      </c>
      <c r="F54" s="131">
        <f t="shared" ref="F54" si="32">D54/D42-1</f>
        <v>0.84887580381563832</v>
      </c>
      <c r="G54" s="132" t="s">
        <v>742</v>
      </c>
      <c r="H54" s="95">
        <v>12296694</v>
      </c>
      <c r="I54" s="95">
        <v>5282.32</v>
      </c>
      <c r="J54" s="133">
        <f t="shared" ref="J54" si="33">H54/I54</f>
        <v>2327.8964545881358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596481.39309056953</v>
      </c>
      <c r="B55" s="27">
        <f>A55/A52-1</f>
        <v>0.17833481754221414</v>
      </c>
      <c r="C55" s="27">
        <f>A55/A43-1</f>
        <v>0.44374209880601923</v>
      </c>
      <c r="D55" s="93">
        <f>H55/21</f>
        <v>578798.57142857148</v>
      </c>
      <c r="E55" s="130">
        <f t="shared" ref="E55" si="34">D55/D54-1</f>
        <v>-0.19981942184739121</v>
      </c>
      <c r="F55" s="131">
        <f t="shared" ref="F55" si="35">D55/D43-1</f>
        <v>0.22213271644175103</v>
      </c>
      <c r="G55" s="132" t="s">
        <v>749</v>
      </c>
      <c r="H55" s="95">
        <v>12154770</v>
      </c>
      <c r="I55" s="95">
        <v>8465.81</v>
      </c>
      <c r="J55" s="133">
        <f t="shared" ref="J55" si="36">H55/I55</f>
        <v>1435.7480264735448</v>
      </c>
      <c r="K55" s="32">
        <f>H55+H54+H53</f>
        <v>34684988</v>
      </c>
      <c r="L55" s="27">
        <f>K55/K52-1</f>
        <v>0.15245421165093909</v>
      </c>
      <c r="M55" s="27">
        <f>K55/K43-1</f>
        <v>0.44281942612581027</v>
      </c>
      <c r="N55" s="32">
        <f>AVERAGE(J53:J55)</f>
        <v>1930.4445374627005</v>
      </c>
      <c r="O55" s="58">
        <f>N55/N52-1</f>
        <v>-1.9216942418154637E-2</v>
      </c>
    </row>
    <row r="56" spans="1:15" s="124" customFormat="1" ht="17.399999999999999">
      <c r="A56" s="94"/>
      <c r="B56" s="45"/>
      <c r="C56" s="45"/>
      <c r="D56" s="98">
        <f>H56/22</f>
        <v>697685.13636363635</v>
      </c>
      <c r="E56" s="118">
        <f t="shared" ref="E56" si="37">D56/D55-1</f>
        <v>0.20540231231330264</v>
      </c>
      <c r="F56" s="158">
        <f t="shared" ref="F56" si="38">D56/D44-1</f>
        <v>0.57023604067924238</v>
      </c>
      <c r="G56" s="122" t="s">
        <v>752</v>
      </c>
      <c r="H56" s="96">
        <v>15349073</v>
      </c>
      <c r="I56" s="96">
        <v>6318.76</v>
      </c>
      <c r="J56" s="125">
        <f t="shared" ref="J56" si="39">H56/I56</f>
        <v>2429.1273920832568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665499.16666666663</v>
      </c>
      <c r="E57" s="118">
        <f t="shared" ref="E57" si="40">D57/D56-1</f>
        <v>-4.6132514539043101E-2</v>
      </c>
      <c r="F57" s="158">
        <f t="shared" ref="F57" si="41">D57/D45-1</f>
        <v>0.7126815844722163</v>
      </c>
      <c r="G57" s="122" t="s">
        <v>756</v>
      </c>
      <c r="H57" s="96">
        <v>11978985</v>
      </c>
      <c r="I57" s="96">
        <v>5207.29</v>
      </c>
      <c r="J57" s="125">
        <f t="shared" ref="J57" si="42">H57/I57</f>
        <v>2300.4259413245663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681592.15151515149</v>
      </c>
      <c r="B58" s="27">
        <f>A58/A55-1</f>
        <v>0.14268803588925838</v>
      </c>
      <c r="C58" s="27">
        <f>A58/A46-1</f>
        <v>0.44514374736556017</v>
      </c>
      <c r="K58" s="32">
        <f>H58+H57+H56</f>
        <v>27328058</v>
      </c>
      <c r="L58" s="27">
        <f>K58/K55-1</f>
        <v>-0.2121070360468339</v>
      </c>
      <c r="M58" s="27">
        <f>K58/K46-1</f>
        <v>-4.4646762840599541E-2</v>
      </c>
      <c r="N58" s="32">
        <f>AVERAGE(J56:J58)</f>
        <v>2364.7766667039114</v>
      </c>
      <c r="O58" s="58">
        <f>N58/N55-1</f>
        <v>0.22499073183013052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4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4" width="5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정전식 척</v>
      </c>
      <c r="G1" s="19"/>
      <c r="H1" s="19"/>
      <c r="I1" s="19"/>
      <c r="J1" s="20"/>
      <c r="P1" s="18" t="s">
        <v>662</v>
      </c>
    </row>
    <row r="2" spans="1:16" ht="15" customHeight="1">
      <c r="G2" s="21"/>
      <c r="H2" s="21"/>
      <c r="I2" s="21"/>
      <c r="J2" s="22"/>
      <c r="P2" s="23" t="s">
        <v>621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1597</v>
      </c>
      <c r="E5" s="27"/>
      <c r="F5" s="26"/>
      <c r="G5" s="28" t="s">
        <v>7</v>
      </c>
      <c r="H5" s="29">
        <v>31940</v>
      </c>
      <c r="I5" s="29">
        <v>16.2</v>
      </c>
      <c r="J5" s="30">
        <f>H5/I5</f>
        <v>1971.6049382716051</v>
      </c>
    </row>
    <row r="6" spans="1:16" ht="15" hidden="1" customHeight="1">
      <c r="D6" s="26">
        <f>H6/18</f>
        <v>6516.666666666667</v>
      </c>
      <c r="E6" s="27">
        <f t="shared" ref="E6:E47" si="0">D6/D5-1</f>
        <v>3.0805677311625965</v>
      </c>
      <c r="F6" s="26"/>
      <c r="G6" s="28" t="s">
        <v>3</v>
      </c>
      <c r="H6" s="29">
        <v>117300</v>
      </c>
      <c r="I6" s="29">
        <v>40</v>
      </c>
      <c r="J6" s="30">
        <f t="shared" ref="J6:J49" si="1">H6/I6</f>
        <v>2932.5</v>
      </c>
    </row>
    <row r="7" spans="1:16" ht="15" hidden="1" customHeight="1">
      <c r="A7" s="31">
        <f>AVERAGE(D5:D7)</f>
        <v>3431.8282828282827</v>
      </c>
      <c r="B7" s="31"/>
      <c r="C7" s="31"/>
      <c r="D7" s="26">
        <f>H7/22</f>
        <v>2181.818181818182</v>
      </c>
      <c r="E7" s="27">
        <f t="shared" si="0"/>
        <v>-0.66519414089746576</v>
      </c>
      <c r="F7" s="26"/>
      <c r="G7" s="28" t="s">
        <v>6</v>
      </c>
      <c r="H7" s="29">
        <v>48000</v>
      </c>
      <c r="I7" s="29">
        <v>29.1</v>
      </c>
      <c r="J7" s="30">
        <f t="shared" si="1"/>
        <v>1649.4845360824741</v>
      </c>
      <c r="K7" s="32">
        <f>H7+H6+H5</f>
        <v>197240</v>
      </c>
      <c r="L7" s="32"/>
      <c r="M7" s="32"/>
      <c r="N7" s="32">
        <f>AVERAGE(J5:J7)</f>
        <v>2184.5298247846927</v>
      </c>
      <c r="O7" s="32"/>
    </row>
    <row r="8" spans="1:16" ht="15" hidden="1" customHeight="1">
      <c r="D8" s="26">
        <f>H8/21</f>
        <v>6891.7619047619046</v>
      </c>
      <c r="E8" s="27">
        <f t="shared" si="0"/>
        <v>2.158724206349206</v>
      </c>
      <c r="F8" s="26"/>
      <c r="G8" s="28" t="s">
        <v>2</v>
      </c>
      <c r="H8" s="29">
        <v>144727</v>
      </c>
      <c r="I8" s="29">
        <v>66.400000000000006</v>
      </c>
      <c r="J8" s="30">
        <f t="shared" si="1"/>
        <v>2179.6234939759033</v>
      </c>
    </row>
    <row r="9" spans="1:16" ht="15" hidden="1" customHeight="1">
      <c r="D9" s="26">
        <f>H9/21</f>
        <v>7180.9523809523807</v>
      </c>
      <c r="E9" s="27">
        <f t="shared" si="0"/>
        <v>4.1961762490758447E-2</v>
      </c>
      <c r="F9" s="26"/>
      <c r="G9" s="28" t="s">
        <v>5</v>
      </c>
      <c r="H9" s="29">
        <v>150800</v>
      </c>
      <c r="I9" s="29">
        <v>57.9</v>
      </c>
      <c r="J9" s="30">
        <f t="shared" si="1"/>
        <v>2604.4905008635578</v>
      </c>
    </row>
    <row r="10" spans="1:16" ht="15" hidden="1" customHeight="1">
      <c r="A10" s="31">
        <f>AVERAGE(D8:D10)</f>
        <v>6062.333333333333</v>
      </c>
      <c r="B10" s="27">
        <f>A10/A7-1</f>
        <v>0.76650252685054632</v>
      </c>
      <c r="C10" s="27"/>
      <c r="D10" s="26">
        <f>H10/21</f>
        <v>4114.2857142857147</v>
      </c>
      <c r="E10" s="27">
        <f t="shared" si="0"/>
        <v>-0.42705570291777184</v>
      </c>
      <c r="F10" s="26"/>
      <c r="G10" s="28" t="s">
        <v>0</v>
      </c>
      <c r="H10" s="29">
        <v>86400</v>
      </c>
      <c r="I10" s="29">
        <v>32.9</v>
      </c>
      <c r="J10" s="30">
        <f t="shared" si="1"/>
        <v>2626.1398176291796</v>
      </c>
      <c r="K10" s="32">
        <f>H10+H9+H8</f>
        <v>381927</v>
      </c>
      <c r="L10" s="27">
        <f>K10/K7-1</f>
        <v>0.93635672277428506</v>
      </c>
      <c r="M10" s="32"/>
      <c r="N10" s="32">
        <f>AVERAGE(J8:J10)</f>
        <v>2470.0846041562136</v>
      </c>
      <c r="O10" s="58">
        <f>N10/N7-1</f>
        <v>0.13071681426902249</v>
      </c>
    </row>
    <row r="11" spans="1:16" ht="15" hidden="1" customHeight="1">
      <c r="D11" s="26">
        <f>H11/21</f>
        <v>14273.333333333334</v>
      </c>
      <c r="E11" s="27">
        <f t="shared" si="0"/>
        <v>2.4692129629629629</v>
      </c>
      <c r="F11" s="26"/>
      <c r="G11" s="28" t="s">
        <v>10</v>
      </c>
      <c r="H11" s="29">
        <v>299740</v>
      </c>
      <c r="I11" s="29">
        <v>50</v>
      </c>
      <c r="J11" s="30">
        <f t="shared" si="1"/>
        <v>5994.8</v>
      </c>
    </row>
    <row r="12" spans="1:16" ht="15" hidden="1" customHeight="1">
      <c r="D12" s="26">
        <f>H12/22</f>
        <v>4106.818181818182</v>
      </c>
      <c r="E12" s="27">
        <f t="shared" si="0"/>
        <v>-0.71227336418835718</v>
      </c>
      <c r="F12" s="26"/>
      <c r="G12" s="28" t="s">
        <v>4</v>
      </c>
      <c r="H12" s="29">
        <v>90350</v>
      </c>
      <c r="I12" s="29">
        <v>19.8</v>
      </c>
      <c r="J12" s="30">
        <f t="shared" si="1"/>
        <v>4563.1313131313127</v>
      </c>
    </row>
    <row r="13" spans="1:16" ht="15" hidden="1" customHeight="1">
      <c r="A13" s="31">
        <f>AVERAGE(D11:D13)</f>
        <v>6976.7171717171723</v>
      </c>
      <c r="B13" s="27">
        <f>A13/A10-1</f>
        <v>0.15083034668452844</v>
      </c>
      <c r="C13" s="27"/>
      <c r="D13" s="26">
        <f>H13/20</f>
        <v>2550</v>
      </c>
      <c r="E13" s="27">
        <f t="shared" si="0"/>
        <v>-0.37908135030437196</v>
      </c>
      <c r="F13" s="26"/>
      <c r="G13" s="28" t="s">
        <v>8</v>
      </c>
      <c r="H13" s="29">
        <v>51000</v>
      </c>
      <c r="I13" s="29">
        <v>30.4</v>
      </c>
      <c r="J13" s="30">
        <f t="shared" si="1"/>
        <v>1677.6315789473686</v>
      </c>
      <c r="K13" s="32">
        <f>H13+H12+H11</f>
        <v>441090</v>
      </c>
      <c r="L13" s="27">
        <f>K13/K10-1</f>
        <v>0.15490656591442864</v>
      </c>
      <c r="M13" s="32"/>
      <c r="N13" s="32">
        <f>AVERAGE(J11:J13)</f>
        <v>4078.5209640262274</v>
      </c>
      <c r="O13" s="58">
        <f>N13/N10-1</f>
        <v>0.65116650545638266</v>
      </c>
    </row>
    <row r="14" spans="1:16" ht="15" hidden="1" customHeight="1">
      <c r="D14" s="26">
        <f>H14/20</f>
        <v>525</v>
      </c>
      <c r="E14" s="27">
        <f t="shared" si="0"/>
        <v>-0.79411764705882359</v>
      </c>
      <c r="F14" s="26"/>
      <c r="G14" s="28" t="s">
        <v>11</v>
      </c>
      <c r="H14" s="29">
        <v>10500</v>
      </c>
      <c r="I14" s="29">
        <v>8.4</v>
      </c>
      <c r="J14" s="30">
        <f t="shared" si="1"/>
        <v>1250</v>
      </c>
    </row>
    <row r="15" spans="1:16" ht="15" hidden="1" customHeight="1">
      <c r="A15" s="31"/>
      <c r="B15" s="31"/>
      <c r="C15" s="31"/>
      <c r="D15" s="26">
        <f>H15/22</f>
        <v>2681.818181818182</v>
      </c>
      <c r="E15" s="27">
        <f t="shared" si="0"/>
        <v>4.1082251082251089</v>
      </c>
      <c r="F15" s="26"/>
      <c r="G15" s="28" t="s">
        <v>9</v>
      </c>
      <c r="H15" s="29">
        <v>59000</v>
      </c>
      <c r="I15" s="29">
        <v>8.5</v>
      </c>
      <c r="J15" s="30">
        <f t="shared" si="1"/>
        <v>6941.1764705882351</v>
      </c>
    </row>
    <row r="16" spans="1:16" ht="15" hidden="1" customHeight="1">
      <c r="A16" s="31">
        <f>AVERAGE(D14:D16)</f>
        <v>1147.7272727272727</v>
      </c>
      <c r="B16" s="27">
        <f>A16/A13-1</f>
        <v>-0.83549178725776208</v>
      </c>
      <c r="C16" s="27"/>
      <c r="D16" s="26">
        <f>H16/22</f>
        <v>236.36363636363637</v>
      </c>
      <c r="E16" s="27">
        <f t="shared" si="0"/>
        <v>-0.91186440677966107</v>
      </c>
      <c r="F16" s="26"/>
      <c r="G16" s="28" t="s">
        <v>13</v>
      </c>
      <c r="H16" s="29">
        <v>5200</v>
      </c>
      <c r="I16" s="29">
        <v>4.5</v>
      </c>
      <c r="J16" s="30">
        <f t="shared" si="1"/>
        <v>1155.5555555555557</v>
      </c>
      <c r="K16" s="32">
        <f>H16+H15+H14</f>
        <v>74700</v>
      </c>
      <c r="L16" s="27">
        <f>K16/K13-1</f>
        <v>-0.83064680677412772</v>
      </c>
      <c r="M16" s="32"/>
      <c r="N16" s="32">
        <f>AVERAGE(J14:J16)</f>
        <v>3115.5773420479304</v>
      </c>
      <c r="O16" s="58">
        <f>N16/N13-1</f>
        <v>-0.23610118238247324</v>
      </c>
    </row>
    <row r="17" spans="1:15" ht="15" hidden="1" customHeight="1">
      <c r="D17" s="26">
        <f>H17/20</f>
        <v>4265.7</v>
      </c>
      <c r="E17" s="27">
        <f t="shared" si="0"/>
        <v>17.047192307692306</v>
      </c>
      <c r="F17" s="33">
        <f t="shared" ref="F17:F47" si="2">D17/D5-1</f>
        <v>1.6710707576706323</v>
      </c>
      <c r="G17" s="39" t="s">
        <v>162</v>
      </c>
      <c r="H17" s="29">
        <v>85314</v>
      </c>
      <c r="I17" s="29">
        <v>18.100000000000001</v>
      </c>
      <c r="J17" s="30">
        <f t="shared" si="1"/>
        <v>4713.4806629834247</v>
      </c>
    </row>
    <row r="18" spans="1:15" hidden="1">
      <c r="D18" s="26">
        <f>H18/20</f>
        <v>7112.45</v>
      </c>
      <c r="E18" s="27">
        <f t="shared" si="0"/>
        <v>0.66735822959889357</v>
      </c>
      <c r="F18" s="33">
        <f t="shared" si="2"/>
        <v>9.1424552429667516E-2</v>
      </c>
      <c r="G18" s="39" t="s">
        <v>163</v>
      </c>
      <c r="H18" s="29">
        <v>142249</v>
      </c>
      <c r="I18" s="29">
        <v>44.7</v>
      </c>
      <c r="J18" s="30">
        <f t="shared" si="1"/>
        <v>3182.3042505592839</v>
      </c>
    </row>
    <row r="19" spans="1:15" ht="17.399999999999999" hidden="1">
      <c r="A19" s="31">
        <f>AVERAGE(D17:D19)</f>
        <v>4971.05</v>
      </c>
      <c r="B19" s="27">
        <f>A19/A16-1</f>
        <v>3.3312118811881186</v>
      </c>
      <c r="C19" s="27">
        <f>A19/A7-1</f>
        <v>0.44851361732562967</v>
      </c>
      <c r="D19" s="26">
        <f>H19/22</f>
        <v>3535</v>
      </c>
      <c r="E19" s="27">
        <f t="shared" si="0"/>
        <v>-0.50298420375538666</v>
      </c>
      <c r="F19" s="33">
        <f t="shared" si="2"/>
        <v>0.62020833333333325</v>
      </c>
      <c r="G19" s="39" t="s">
        <v>158</v>
      </c>
      <c r="H19" s="29">
        <v>77770</v>
      </c>
      <c r="I19" s="29">
        <v>19.7</v>
      </c>
      <c r="J19" s="30">
        <f t="shared" si="1"/>
        <v>3947.7157360406095</v>
      </c>
      <c r="K19" s="32">
        <f>H19+H18+H17</f>
        <v>305333</v>
      </c>
      <c r="L19" s="27">
        <f>K19/K16-1</f>
        <v>3.0874564926372159</v>
      </c>
      <c r="M19" s="27">
        <f>K19/K7-1</f>
        <v>0.54802778341107272</v>
      </c>
      <c r="N19" s="32">
        <f>AVERAGE(J17:J19)</f>
        <v>3947.8335498611063</v>
      </c>
      <c r="O19" s="58">
        <f>N19/N16-1</f>
        <v>0.26712744266721278</v>
      </c>
    </row>
    <row r="20" spans="1:15" hidden="1">
      <c r="D20" s="26">
        <f>H20/20</f>
        <v>1759.5</v>
      </c>
      <c r="E20" s="27">
        <f t="shared" si="0"/>
        <v>-0.5022630834512023</v>
      </c>
      <c r="F20" s="33">
        <f t="shared" si="2"/>
        <v>-0.74469518472710683</v>
      </c>
      <c r="G20" s="39" t="s">
        <v>154</v>
      </c>
      <c r="H20" s="29">
        <v>35190</v>
      </c>
      <c r="I20" s="29">
        <v>16.5</v>
      </c>
      <c r="J20" s="30">
        <f t="shared" si="1"/>
        <v>2132.7272727272725</v>
      </c>
    </row>
    <row r="21" spans="1:15" hidden="1">
      <c r="D21" s="26">
        <f>H21/21</f>
        <v>813.47619047619048</v>
      </c>
      <c r="E21" s="27">
        <f t="shared" si="0"/>
        <v>-0.53766627423916424</v>
      </c>
      <c r="F21" s="33">
        <f t="shared" si="2"/>
        <v>-0.88671750663129978</v>
      </c>
      <c r="G21" s="39" t="s">
        <v>155</v>
      </c>
      <c r="H21" s="29">
        <v>17083</v>
      </c>
      <c r="I21" s="29">
        <v>15.8</v>
      </c>
      <c r="J21" s="30">
        <f t="shared" si="1"/>
        <v>1081.2025316455695</v>
      </c>
    </row>
    <row r="22" spans="1:15" ht="17.399999999999999" hidden="1">
      <c r="A22" s="31">
        <f>AVERAGE(D20:D22)</f>
        <v>4465.2777777777783</v>
      </c>
      <c r="B22" s="27">
        <f>A22/A19-1</f>
        <v>-0.10174353953837156</v>
      </c>
      <c r="C22" s="27">
        <f>A22/A10-1</f>
        <v>-0.26343908652700632</v>
      </c>
      <c r="D22" s="26">
        <f>H22/21</f>
        <v>10822.857142857143</v>
      </c>
      <c r="E22" s="27">
        <f t="shared" si="0"/>
        <v>12.304454721067728</v>
      </c>
      <c r="F22" s="33">
        <f t="shared" si="2"/>
        <v>1.6305555555555555</v>
      </c>
      <c r="G22" s="39" t="s">
        <v>156</v>
      </c>
      <c r="H22" s="29">
        <v>227280</v>
      </c>
      <c r="I22" s="29">
        <v>211.6</v>
      </c>
      <c r="J22" s="30">
        <f t="shared" si="1"/>
        <v>1074.1020793950852</v>
      </c>
      <c r="K22" s="32">
        <f>H22+H21+H20</f>
        <v>279553</v>
      </c>
      <c r="L22" s="27">
        <f>K22/K19-1</f>
        <v>-8.4432406585596698E-2</v>
      </c>
      <c r="M22" s="27">
        <f>K22/K10-1</f>
        <v>-0.26804598784584488</v>
      </c>
      <c r="N22" s="32">
        <f>AVERAGE(J20:J22)</f>
        <v>1429.343961255976</v>
      </c>
      <c r="O22" s="58">
        <f>N22/N19-1</f>
        <v>-0.63794219203941271</v>
      </c>
    </row>
    <row r="23" spans="1:15" hidden="1">
      <c r="A23" s="31"/>
      <c r="B23" s="27"/>
      <c r="C23" s="27"/>
      <c r="D23" s="26">
        <f>H23/21</f>
        <v>3282.8571428571427</v>
      </c>
      <c r="E23" s="27">
        <f t="shared" si="0"/>
        <v>-0.69667370644139393</v>
      </c>
      <c r="F23" s="33">
        <f t="shared" si="2"/>
        <v>-0.77000066724494565</v>
      </c>
      <c r="G23" s="39" t="s">
        <v>168</v>
      </c>
      <c r="H23" s="29">
        <v>68940</v>
      </c>
      <c r="I23" s="29">
        <v>26.7</v>
      </c>
      <c r="J23" s="30">
        <f t="shared" si="1"/>
        <v>2582.0224719101125</v>
      </c>
    </row>
    <row r="24" spans="1:15" hidden="1">
      <c r="A24" s="31"/>
      <c r="B24" s="27"/>
      <c r="C24" s="27"/>
      <c r="D24" s="26">
        <f>H24/22</f>
        <v>5393.363636363636</v>
      </c>
      <c r="E24" s="27">
        <f t="shared" si="0"/>
        <v>0.64288709549806144</v>
      </c>
      <c r="F24" s="33">
        <f t="shared" si="2"/>
        <v>0.31327061427780833</v>
      </c>
      <c r="G24" s="39" t="s">
        <v>176</v>
      </c>
      <c r="H24" s="29">
        <v>118654</v>
      </c>
      <c r="I24" s="29">
        <v>54.4</v>
      </c>
      <c r="J24" s="30">
        <f t="shared" si="1"/>
        <v>2181.1397058823532</v>
      </c>
    </row>
    <row r="25" spans="1:15" ht="17.399999999999999" hidden="1">
      <c r="A25" s="31">
        <f>AVERAGE(D23:D25)</f>
        <v>3993.0735930735932</v>
      </c>
      <c r="B25" s="27">
        <f>A25/A22-1</f>
        <v>-0.10575023732099942</v>
      </c>
      <c r="C25" s="27">
        <f>A25/A13-1</f>
        <v>-0.42765723551743429</v>
      </c>
      <c r="D25" s="26">
        <f>H25/19</f>
        <v>3303</v>
      </c>
      <c r="E25" s="27">
        <f t="shared" si="0"/>
        <v>-0.3875806968159522</v>
      </c>
      <c r="F25" s="33">
        <f t="shared" si="2"/>
        <v>0.29529411764705893</v>
      </c>
      <c r="G25" s="39" t="s">
        <v>190</v>
      </c>
      <c r="H25" s="29">
        <v>62757</v>
      </c>
      <c r="I25" s="29">
        <v>10.8</v>
      </c>
      <c r="J25" s="30">
        <f t="shared" si="1"/>
        <v>5810.833333333333</v>
      </c>
      <c r="K25" s="32">
        <f>H25+H24+H23</f>
        <v>250351</v>
      </c>
      <c r="L25" s="27">
        <f>K25/K22-1</f>
        <v>-0.1044596194639299</v>
      </c>
      <c r="M25" s="27">
        <f>K25/K13-1</f>
        <v>-0.43242648892516267</v>
      </c>
      <c r="N25" s="32">
        <f>AVERAGE(J23:J25)</f>
        <v>3524.6651703752664</v>
      </c>
      <c r="O25" s="58">
        <f>N25/N22-1</f>
        <v>1.4659321100556615</v>
      </c>
    </row>
    <row r="26" spans="1:15" ht="17.399999999999999" hidden="1">
      <c r="D26" s="26">
        <f>H26/19</f>
        <v>5246.3157894736842</v>
      </c>
      <c r="E26" s="27">
        <f t="shared" si="0"/>
        <v>0.5883487101040521</v>
      </c>
      <c r="F26" s="33">
        <f t="shared" si="2"/>
        <v>8.99298245614035</v>
      </c>
      <c r="G26" s="39" t="s">
        <v>202</v>
      </c>
      <c r="H26" s="29">
        <v>99680</v>
      </c>
      <c r="I26" s="29">
        <v>39.9</v>
      </c>
      <c r="J26" s="30">
        <f t="shared" si="1"/>
        <v>2498.2456140350878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4745.545454545455</v>
      </c>
      <c r="E27" s="27">
        <f t="shared" si="0"/>
        <v>-9.5451809426528422E-2</v>
      </c>
      <c r="F27" s="33">
        <f t="shared" si="2"/>
        <v>0.76952542372881361</v>
      </c>
      <c r="G27" s="39" t="s">
        <v>203</v>
      </c>
      <c r="H27" s="29">
        <v>104402</v>
      </c>
      <c r="I27" s="29">
        <v>35.5</v>
      </c>
      <c r="J27" s="30">
        <f t="shared" si="1"/>
        <v>2940.9014084507044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5392.9011164274316</v>
      </c>
      <c r="B28" s="27">
        <f>A28/A25-1</f>
        <v>0.3505639179257769</v>
      </c>
      <c r="C28" s="27">
        <f>A28/A16-1</f>
        <v>3.6987653291644946</v>
      </c>
      <c r="D28" s="26">
        <f>H28/19</f>
        <v>6186.8421052631575</v>
      </c>
      <c r="E28" s="27">
        <f t="shared" si="0"/>
        <v>0.30371569812637156</v>
      </c>
      <c r="F28" s="33">
        <f t="shared" si="2"/>
        <v>25.175101214574894</v>
      </c>
      <c r="G28" s="39" t="s">
        <v>208</v>
      </c>
      <c r="H28" s="29">
        <v>117550</v>
      </c>
      <c r="I28" s="29">
        <v>96.4</v>
      </c>
      <c r="J28" s="30">
        <f t="shared" si="1"/>
        <v>1219.3983402489625</v>
      </c>
      <c r="K28" s="32">
        <f>H28+H27+H26</f>
        <v>321632</v>
      </c>
      <c r="L28" s="27">
        <f>K28/K25-1</f>
        <v>0.28472424715699152</v>
      </c>
      <c r="M28" s="27">
        <f>K28/K16-1</f>
        <v>3.3056492637215529</v>
      </c>
      <c r="N28" s="32">
        <f>AVERAGE(J26:J28)</f>
        <v>2219.5151209115847</v>
      </c>
      <c r="O28" s="58">
        <f>N28/N25-1</f>
        <v>-0.37029050601272406</v>
      </c>
    </row>
    <row r="29" spans="1:15" hidden="1">
      <c r="D29" s="26">
        <f>H29/22</f>
        <v>20320.454545454544</v>
      </c>
      <c r="E29" s="27">
        <f t="shared" si="0"/>
        <v>2.2844630911411006</v>
      </c>
      <c r="F29" s="33">
        <f t="shared" si="2"/>
        <v>3.76368580665648</v>
      </c>
      <c r="G29" s="39" t="s">
        <v>215</v>
      </c>
      <c r="H29" s="29">
        <v>447050</v>
      </c>
      <c r="I29" s="29">
        <v>167.9</v>
      </c>
      <c r="J29" s="30">
        <f t="shared" si="1"/>
        <v>2662.596783799881</v>
      </c>
    </row>
    <row r="30" spans="1:15" hidden="1">
      <c r="D30" s="26">
        <f>H30/19</f>
        <v>2684.2105263157896</v>
      </c>
      <c r="E30" s="27">
        <f t="shared" si="0"/>
        <v>-0.86790598013880471</v>
      </c>
      <c r="F30" s="33">
        <f t="shared" si="2"/>
        <v>-0.62260395133662949</v>
      </c>
      <c r="G30" s="39" t="s">
        <v>210</v>
      </c>
      <c r="H30" s="29">
        <v>51000</v>
      </c>
      <c r="I30" s="29">
        <v>15.4</v>
      </c>
      <c r="J30" s="30">
        <f t="shared" si="1"/>
        <v>3311.6883116883114</v>
      </c>
    </row>
    <row r="31" spans="1:15" ht="17.399999999999999" hidden="1">
      <c r="A31" s="31">
        <f>AVERAGE(D29:D31)</f>
        <v>9395.7216905901114</v>
      </c>
      <c r="B31" s="27">
        <f>A31/A28-1</f>
        <v>0.74223882243447825</v>
      </c>
      <c r="C31" s="27">
        <f>A31/A19-1</f>
        <v>0.89008794733308072</v>
      </c>
      <c r="D31" s="26">
        <f>H31/20</f>
        <v>5182.5</v>
      </c>
      <c r="E31" s="27">
        <f t="shared" si="0"/>
        <v>0.93073529411764699</v>
      </c>
      <c r="F31" s="33">
        <f t="shared" si="2"/>
        <v>0.46605374823196599</v>
      </c>
      <c r="G31" s="39" t="s">
        <v>211</v>
      </c>
      <c r="H31" s="29">
        <v>103650</v>
      </c>
      <c r="I31" s="29">
        <v>55.5</v>
      </c>
      <c r="J31" s="30">
        <f t="shared" si="1"/>
        <v>1867.5675675675675</v>
      </c>
      <c r="K31" s="32">
        <f>H31+H30+H29</f>
        <v>601700</v>
      </c>
      <c r="L31" s="27">
        <f>K31/K28-1</f>
        <v>0.87077156501840602</v>
      </c>
      <c r="M31" s="27">
        <f>K31/K19-1</f>
        <v>0.9706353391215492</v>
      </c>
      <c r="N31" s="32">
        <f>AVERAGE(J29:J31)</f>
        <v>2613.9508876852533</v>
      </c>
      <c r="O31" s="58">
        <f>N31/N28-1</f>
        <v>0.17771258373390508</v>
      </c>
    </row>
    <row r="32" spans="1:15" ht="17.399999999999999" hidden="1">
      <c r="D32" s="26">
        <f>H32/21</f>
        <v>9166.6666666666661</v>
      </c>
      <c r="E32" s="27">
        <f t="shared" si="0"/>
        <v>0.76877311464865716</v>
      </c>
      <c r="F32" s="33">
        <f t="shared" si="2"/>
        <v>4.2098133939566162</v>
      </c>
      <c r="G32" s="39" t="s">
        <v>222</v>
      </c>
      <c r="H32" s="29">
        <v>192500</v>
      </c>
      <c r="I32" s="29">
        <v>81.3</v>
      </c>
      <c r="J32" s="30">
        <f t="shared" si="1"/>
        <v>2367.7736777367772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18746.619047619046</v>
      </c>
      <c r="E33" s="27">
        <f t="shared" si="0"/>
        <v>1.0450857142857144</v>
      </c>
      <c r="F33" s="33">
        <f t="shared" si="2"/>
        <v>22.045074050225367</v>
      </c>
      <c r="G33" s="39" t="s">
        <v>223</v>
      </c>
      <c r="H33" s="29">
        <v>393679</v>
      </c>
      <c r="I33" s="29">
        <v>198.2</v>
      </c>
      <c r="J33" s="30">
        <f t="shared" si="1"/>
        <v>1986.271442986882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11760.393483709273</v>
      </c>
      <c r="B34" s="27">
        <f>A34/A31-1</f>
        <v>0.25167537640960558</v>
      </c>
      <c r="C34" s="27">
        <f>A34/A22-1</f>
        <v>1.6337428641588416</v>
      </c>
      <c r="D34" s="26">
        <f>H34/19</f>
        <v>7367.894736842105</v>
      </c>
      <c r="E34" s="27">
        <f t="shared" si="0"/>
        <v>-0.60697474471921486</v>
      </c>
      <c r="F34" s="33">
        <f t="shared" si="2"/>
        <v>-0.31922831100983717</v>
      </c>
      <c r="G34" s="39" t="s">
        <v>220</v>
      </c>
      <c r="H34" s="29">
        <v>139990</v>
      </c>
      <c r="I34" s="29">
        <v>32.4</v>
      </c>
      <c r="J34" s="30">
        <f t="shared" si="1"/>
        <v>4320.6790123456794</v>
      </c>
      <c r="K34" s="32">
        <f>H34+H33+H32</f>
        <v>726169</v>
      </c>
      <c r="L34" s="27">
        <f>K34/K31-1</f>
        <v>0.20686222369951812</v>
      </c>
      <c r="M34" s="27">
        <f>K34/K22-1</f>
        <v>1.597607609290546</v>
      </c>
      <c r="N34" s="32">
        <f>AVERAGE(J32:J34)</f>
        <v>2891.5747110231132</v>
      </c>
      <c r="O34" s="58">
        <f>N34/N31-1</f>
        <v>0.10620850783608482</v>
      </c>
      <c r="P34" s="58"/>
    </row>
    <row r="35" spans="1:16" ht="17.399999999999999" hidden="1">
      <c r="D35" s="26">
        <f>H35/23</f>
        <v>5086.95652173913</v>
      </c>
      <c r="E35" s="27">
        <f t="shared" si="0"/>
        <v>-0.30957801333635637</v>
      </c>
      <c r="F35" s="33">
        <f t="shared" si="2"/>
        <v>0.5495515949597003</v>
      </c>
      <c r="G35" s="39" t="s">
        <v>226</v>
      </c>
      <c r="H35" s="68">
        <v>117000</v>
      </c>
      <c r="I35" s="68">
        <v>64.2</v>
      </c>
      <c r="J35" s="30">
        <f t="shared" si="1"/>
        <v>1822.429906542056</v>
      </c>
      <c r="P35" s="16"/>
    </row>
    <row r="36" spans="1:16" ht="17.399999999999999" hidden="1">
      <c r="D36" s="26">
        <f>H36/21</f>
        <v>3500.1904761904761</v>
      </c>
      <c r="E36" s="27">
        <f t="shared" si="0"/>
        <v>-0.31192836792836787</v>
      </c>
      <c r="F36" s="33">
        <f t="shared" si="2"/>
        <v>-0.35101900925219143</v>
      </c>
      <c r="G36" s="39" t="s">
        <v>228</v>
      </c>
      <c r="H36" s="68">
        <v>73504</v>
      </c>
      <c r="I36" s="68">
        <v>63.7</v>
      </c>
      <c r="J36" s="30">
        <f t="shared" si="1"/>
        <v>1153.9089481946623</v>
      </c>
      <c r="P36" s="16"/>
    </row>
    <row r="37" spans="1:16" ht="17.399999999999999" hidden="1">
      <c r="A37" s="31">
        <f>AVERAGE(D35:D37)</f>
        <v>4755.9008511617203</v>
      </c>
      <c r="B37" s="27">
        <f>A37/A34-1</f>
        <v>-0.59560019333114256</v>
      </c>
      <c r="C37" s="27">
        <f>A37/A25-1</f>
        <v>0.19103761558798493</v>
      </c>
      <c r="D37" s="26">
        <f>H37/18</f>
        <v>5680.5555555555557</v>
      </c>
      <c r="E37" s="27">
        <f t="shared" si="0"/>
        <v>0.62292755042809467</v>
      </c>
      <c r="F37" s="33">
        <f t="shared" si="2"/>
        <v>0.71981700137921756</v>
      </c>
      <c r="G37" s="39" t="s">
        <v>225</v>
      </c>
      <c r="H37" s="68">
        <v>102250</v>
      </c>
      <c r="I37" s="68">
        <v>84.2</v>
      </c>
      <c r="J37" s="30">
        <f t="shared" si="1"/>
        <v>1214.3705463182898</v>
      </c>
      <c r="K37" s="32">
        <f>H37+H36+H35</f>
        <v>292754</v>
      </c>
      <c r="L37" s="27">
        <f>K37/K34-1</f>
        <v>-0.59685142163876459</v>
      </c>
      <c r="M37" s="27">
        <f>K37/K25-1</f>
        <v>0.16937419862513026</v>
      </c>
      <c r="N37" s="32">
        <f>AVERAGE(J35:J37)</f>
        <v>1396.9031336850028</v>
      </c>
      <c r="O37" s="16">
        <f>N37/N34-1</f>
        <v>-0.51690574400177169</v>
      </c>
      <c r="P37" s="16"/>
    </row>
    <row r="38" spans="1:16" ht="17.399999999999999" hidden="1">
      <c r="A38" s="31"/>
      <c r="B38" s="27"/>
      <c r="C38" s="27"/>
      <c r="D38" s="26">
        <f>H38/20</f>
        <v>11149.7</v>
      </c>
      <c r="E38" s="27">
        <f t="shared" si="0"/>
        <v>0.96278337408312975</v>
      </c>
      <c r="F38" s="33">
        <f t="shared" si="2"/>
        <v>1.1252437800963082</v>
      </c>
      <c r="G38" s="39" t="s">
        <v>231</v>
      </c>
      <c r="H38" s="68">
        <v>222994</v>
      </c>
      <c r="I38" s="68">
        <v>137.80000000000001</v>
      </c>
      <c r="J38" s="30">
        <f t="shared" si="1"/>
        <v>1618.243831640058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6087.7619047619046</v>
      </c>
      <c r="E39" s="27">
        <f t="shared" si="0"/>
        <v>-0.45399769457815864</v>
      </c>
      <c r="F39" s="33">
        <f t="shared" si="2"/>
        <v>0.28283712864468002</v>
      </c>
      <c r="G39" s="39" t="s">
        <v>234</v>
      </c>
      <c r="H39" s="68">
        <v>127843</v>
      </c>
      <c r="I39" s="68">
        <v>97.9</v>
      </c>
      <c r="J39" s="30">
        <f t="shared" si="1"/>
        <v>1305.85291113381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6048.201587301588</v>
      </c>
      <c r="B40" s="27">
        <f>A40/A37-1</f>
        <v>0.271725752193551</v>
      </c>
      <c r="C40" s="27">
        <f>A40/A28-1</f>
        <v>0.12151167928483453</v>
      </c>
      <c r="D40" s="26">
        <f>H40/21</f>
        <v>907.14285714285711</v>
      </c>
      <c r="E40" s="27">
        <f t="shared" si="0"/>
        <v>-0.85098910382265747</v>
      </c>
      <c r="F40" s="33">
        <f t="shared" si="2"/>
        <v>-0.85337546332867475</v>
      </c>
      <c r="G40" s="39" t="s">
        <v>236</v>
      </c>
      <c r="H40" s="68">
        <v>19050</v>
      </c>
      <c r="I40" s="68">
        <v>18.7</v>
      </c>
      <c r="J40" s="30">
        <f t="shared" si="1"/>
        <v>1018.716577540107</v>
      </c>
      <c r="K40" s="32">
        <f>H40+H39+H38</f>
        <v>369887</v>
      </c>
      <c r="L40" s="27">
        <f>K40/K37-1</f>
        <v>0.26347376978623682</v>
      </c>
      <c r="M40" s="27">
        <f>K40/K28-1</f>
        <v>0.15003171326236187</v>
      </c>
      <c r="N40" s="32">
        <f>AVERAGE(J38:J40)</f>
        <v>1314.2711067713251</v>
      </c>
      <c r="O40" s="58">
        <f>N40/N37-1</f>
        <v>-5.9153727213494101E-2</v>
      </c>
    </row>
    <row r="41" spans="1:16" ht="17.399999999999999">
      <c r="A41" s="31"/>
      <c r="B41" s="27"/>
      <c r="C41" s="27"/>
      <c r="D41" s="26">
        <f>H41/18</f>
        <v>2686.2222222222222</v>
      </c>
      <c r="E41" s="27">
        <f t="shared" si="0"/>
        <v>1.9611898512685917</v>
      </c>
      <c r="F41" s="33">
        <f t="shared" si="2"/>
        <v>-0.8678069815705427</v>
      </c>
      <c r="G41" s="39" t="s">
        <v>370</v>
      </c>
      <c r="H41" s="68">
        <v>48352</v>
      </c>
      <c r="I41" s="68">
        <v>20.8</v>
      </c>
      <c r="J41" s="30">
        <f t="shared" si="1"/>
        <v>2324.6153846153848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6265.55</v>
      </c>
      <c r="E42" s="27">
        <f t="shared" si="0"/>
        <v>1.3324764228987425</v>
      </c>
      <c r="F42" s="33">
        <f t="shared" si="2"/>
        <v>1.3342245098039216</v>
      </c>
      <c r="G42" s="39" t="s">
        <v>405</v>
      </c>
      <c r="H42" s="68">
        <v>125311</v>
      </c>
      <c r="I42" s="68">
        <v>52.8</v>
      </c>
      <c r="J42" s="30">
        <f t="shared" si="1"/>
        <v>2373.314393939394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4755.3407407407403</v>
      </c>
      <c r="B43" s="27">
        <f>A43/A40-1</f>
        <v>-0.21375954949571363</v>
      </c>
      <c r="C43" s="27">
        <f>A43/A31-1</f>
        <v>-0.49388233311516117</v>
      </c>
      <c r="D43" s="26">
        <f>H43/20</f>
        <v>5314.25</v>
      </c>
      <c r="E43" s="27">
        <f t="shared" si="0"/>
        <v>-0.15183024634708842</v>
      </c>
      <c r="F43" s="33">
        <f t="shared" si="2"/>
        <v>2.5422093584177574E-2</v>
      </c>
      <c r="G43" s="39" t="s">
        <v>429</v>
      </c>
      <c r="H43" s="68">
        <v>106285</v>
      </c>
      <c r="I43" s="68">
        <v>42.3</v>
      </c>
      <c r="J43" s="30">
        <f t="shared" si="1"/>
        <v>2512.647754137116</v>
      </c>
      <c r="K43" s="32">
        <f>H43+H42+H41</f>
        <v>279948</v>
      </c>
      <c r="L43" s="27">
        <f>K43/K40-1</f>
        <v>-0.24315263850851743</v>
      </c>
      <c r="M43" s="27">
        <f>K43/K31-1</f>
        <v>-0.53473824164866213</v>
      </c>
      <c r="N43" s="32">
        <f>AVERAGE(J41:J43)</f>
        <v>2403.5258442306317</v>
      </c>
      <c r="O43" s="58">
        <f>N43/N40-1</f>
        <v>0.82878999001598697</v>
      </c>
    </row>
    <row r="44" spans="1:16" ht="17.399999999999999">
      <c r="A44" s="31"/>
      <c r="B44" s="27"/>
      <c r="C44" s="27"/>
      <c r="D44" s="26">
        <f>H44/22</f>
        <v>7555.136363636364</v>
      </c>
      <c r="E44" s="27">
        <f t="shared" si="0"/>
        <v>0.42167499903775019</v>
      </c>
      <c r="F44" s="33">
        <f t="shared" si="2"/>
        <v>-0.17580330578512393</v>
      </c>
      <c r="G44" s="39" t="s">
        <v>461</v>
      </c>
      <c r="H44" s="68">
        <v>166213</v>
      </c>
      <c r="I44" s="68">
        <v>51.4</v>
      </c>
      <c r="J44" s="30">
        <f t="shared" si="1"/>
        <v>3233.7159533073932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11902.9</v>
      </c>
      <c r="E45" s="27">
        <f t="shared" si="0"/>
        <v>0.57547123269539679</v>
      </c>
      <c r="F45" s="33">
        <f t="shared" si="2"/>
        <v>-0.3650641766515359</v>
      </c>
      <c r="G45" s="39" t="s">
        <v>497</v>
      </c>
      <c r="H45" s="68">
        <v>238058</v>
      </c>
      <c r="I45" s="68">
        <v>165.7</v>
      </c>
      <c r="J45" s="30">
        <f t="shared" si="1"/>
        <v>1436.6807483403743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8794.5208931419456</v>
      </c>
      <c r="B46" s="27">
        <f>A46/A43-1</f>
        <v>0.84939868089705417</v>
      </c>
      <c r="C46" s="27">
        <f>A46/A34-1</f>
        <v>-0.25219161201329798</v>
      </c>
      <c r="D46" s="26">
        <f>H46/19</f>
        <v>6925.5263157894733</v>
      </c>
      <c r="E46" s="27">
        <f t="shared" si="0"/>
        <v>-0.41816479044691013</v>
      </c>
      <c r="F46" s="33">
        <f t="shared" si="2"/>
        <v>-6.0040002857347008E-2</v>
      </c>
      <c r="G46" s="39" t="s">
        <v>548</v>
      </c>
      <c r="H46" s="68">
        <v>131585</v>
      </c>
      <c r="I46" s="68">
        <v>41.2</v>
      </c>
      <c r="J46" s="30">
        <f t="shared" si="1"/>
        <v>3193.8106796116504</v>
      </c>
      <c r="K46" s="32">
        <f>H46+H45+H44</f>
        <v>535856</v>
      </c>
      <c r="L46" s="27">
        <f>K46/K43-1</f>
        <v>0.91412690928315254</v>
      </c>
      <c r="M46" s="27">
        <f>K46/K34-1</f>
        <v>-0.26207811129365199</v>
      </c>
      <c r="N46" s="32">
        <f>AVERAGE(J44:J46)</f>
        <v>2621.4024604198057</v>
      </c>
      <c r="O46" s="58">
        <f>N46/N43-1</f>
        <v>9.0648751172016651E-2</v>
      </c>
    </row>
    <row r="47" spans="1:16" ht="17.399999999999999">
      <c r="A47" s="31"/>
      <c r="B47" s="27"/>
      <c r="C47" s="27"/>
      <c r="D47" s="26">
        <f>H47/19</f>
        <v>22991.105263157893</v>
      </c>
      <c r="E47" s="27">
        <f t="shared" si="0"/>
        <v>2.3197628909070183</v>
      </c>
      <c r="F47" s="33">
        <f t="shared" si="2"/>
        <v>3.5196189833558256</v>
      </c>
      <c r="G47" s="39" t="s">
        <v>598</v>
      </c>
      <c r="H47" s="68">
        <v>436831</v>
      </c>
      <c r="I47" s="68">
        <v>202.3</v>
      </c>
      <c r="J47" s="30">
        <f t="shared" si="1"/>
        <v>2159.3227879387046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3900</v>
      </c>
      <c r="E48" s="27">
        <f t="shared" ref="E48" si="3">D48/D47-1</f>
        <v>-0.83036918167437745</v>
      </c>
      <c r="F48" s="33">
        <f t="shared" ref="F48" si="4">D48/D36-1</f>
        <v>0.11422507618632993</v>
      </c>
      <c r="G48" s="39" t="s">
        <v>632</v>
      </c>
      <c r="H48" s="68">
        <v>78000</v>
      </c>
      <c r="I48" s="68">
        <v>20.6</v>
      </c>
      <c r="J48" s="30">
        <f t="shared" si="1"/>
        <v>3786.4077669902908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27783.444178628386</v>
      </c>
      <c r="B49" s="27">
        <f>A49/A46-1</f>
        <v>2.1591765505150131</v>
      </c>
      <c r="C49" s="27">
        <f>A49/A37-1</f>
        <v>4.8418888551559576</v>
      </c>
      <c r="D49" s="26">
        <f>H49/22</f>
        <v>56459.227272727272</v>
      </c>
      <c r="E49" s="27">
        <f t="shared" ref="E49" si="5">D49/D48-1</f>
        <v>13.476724941724942</v>
      </c>
      <c r="F49" s="33">
        <f t="shared" ref="F49" si="6">D49/D37-1</f>
        <v>8.9390326739275388</v>
      </c>
      <c r="G49" s="39" t="s">
        <v>672</v>
      </c>
      <c r="H49" s="68">
        <v>1242103</v>
      </c>
      <c r="I49" s="68">
        <v>202.5</v>
      </c>
      <c r="J49" s="30">
        <f t="shared" si="1"/>
        <v>6133.8419753086418</v>
      </c>
      <c r="K49" s="32">
        <f>H49+H48+H47</f>
        <v>1756934</v>
      </c>
      <c r="L49" s="27">
        <f>K49/K46-1</f>
        <v>2.2787427965722133</v>
      </c>
      <c r="M49" s="27">
        <f>K49/K37-1</f>
        <v>5.0014004932468898</v>
      </c>
      <c r="N49" s="32">
        <f>AVERAGE(J47:J49)</f>
        <v>4026.5241767458792</v>
      </c>
      <c r="O49" s="58">
        <f>N49/N46-1</f>
        <v>0.5360190728214429</v>
      </c>
    </row>
    <row r="50" spans="1:15" s="37" customFormat="1" ht="17.399999999999999">
      <c r="A50" s="92"/>
      <c r="B50" s="130"/>
      <c r="C50" s="130"/>
      <c r="D50" s="93">
        <f>H50/18</f>
        <v>65160.388888888891</v>
      </c>
      <c r="E50" s="130">
        <f t="shared" ref="E50" si="7">D50/D49-1</f>
        <v>0.15411407552800016</v>
      </c>
      <c r="F50" s="131">
        <f t="shared" ref="F50" si="8">D50/D38-1</f>
        <v>4.8441383076575049</v>
      </c>
      <c r="G50" s="132" t="s">
        <v>714</v>
      </c>
      <c r="H50" s="95">
        <v>1172887</v>
      </c>
      <c r="I50" s="95">
        <v>283.10000000000002</v>
      </c>
      <c r="J50" s="133">
        <f t="shared" ref="J50" si="9">H50/I50</f>
        <v>4143.0130695867183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89344.05</v>
      </c>
      <c r="E51" s="130">
        <f t="shared" ref="E51" si="10">D51/D50-1</f>
        <v>0.37114052760410843</v>
      </c>
      <c r="F51" s="131">
        <f t="shared" ref="F51" si="11">D51/D39-1</f>
        <v>13.676009245715449</v>
      </c>
      <c r="G51" s="132" t="s">
        <v>721</v>
      </c>
      <c r="H51" s="95">
        <v>1786881</v>
      </c>
      <c r="I51" s="95">
        <v>272.3</v>
      </c>
      <c r="J51" s="133">
        <f t="shared" ref="J51" si="12">H51/I51</f>
        <v>6562.1777451340431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73475.222053872058</v>
      </c>
      <c r="B52" s="27">
        <f>A52/A49-1</f>
        <v>1.6445685272667077</v>
      </c>
      <c r="C52" s="27">
        <f>A52/A40-1</f>
        <v>11.148275978124781</v>
      </c>
      <c r="D52" s="93">
        <f>H52/22</f>
        <v>65921.227272727279</v>
      </c>
      <c r="E52" s="130">
        <f t="shared" ref="E52:E53" si="13">D52/D51-1</f>
        <v>-0.26216432686085667</v>
      </c>
      <c r="F52" s="131">
        <f t="shared" ref="F52:F53" si="14">D52/D40-1</f>
        <v>71.669069434502518</v>
      </c>
      <c r="G52" s="132" t="s">
        <v>726</v>
      </c>
      <c r="H52" s="95">
        <v>1450267</v>
      </c>
      <c r="I52" s="95">
        <v>543.79</v>
      </c>
      <c r="J52" s="133">
        <f t="shared" ref="J52" si="15">H52/I52</f>
        <v>2666.961510877361</v>
      </c>
      <c r="K52" s="32">
        <f>H52+H51+H50</f>
        <v>4410035</v>
      </c>
      <c r="L52" s="27">
        <f>K52/K49-1</f>
        <v>1.5100743681891293</v>
      </c>
      <c r="M52" s="27">
        <f>K52/K40-1</f>
        <v>10.922654756722999</v>
      </c>
      <c r="N52" s="32">
        <f>AVERAGE(J50:J52)</f>
        <v>4457.3841085327076</v>
      </c>
      <c r="O52" s="58">
        <f>N52/N49-1</f>
        <v>0.10700542524372403</v>
      </c>
    </row>
    <row r="53" spans="1:15" s="37" customFormat="1" ht="17.399999999999999">
      <c r="A53" s="31"/>
      <c r="B53" s="27"/>
      <c r="C53" s="27"/>
      <c r="D53" s="93">
        <f>H53/21</f>
        <v>35802.095238095237</v>
      </c>
      <c r="E53" s="130">
        <f t="shared" si="13"/>
        <v>-0.45689580247078976</v>
      </c>
      <c r="F53" s="131">
        <f t="shared" si="14"/>
        <v>12.328046705114872</v>
      </c>
      <c r="G53" s="132" t="s">
        <v>729</v>
      </c>
      <c r="H53" s="95">
        <v>751844</v>
      </c>
      <c r="I53" s="95">
        <v>173.48</v>
      </c>
      <c r="J53" s="133">
        <f t="shared" ref="J53" si="16">H53/I53</f>
        <v>4333.8943970486516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86316</v>
      </c>
      <c r="E54" s="130">
        <f t="shared" ref="E54" si="17">D54/D53-1</f>
        <v>1.4109203504982419</v>
      </c>
      <c r="F54" s="131">
        <f t="shared" ref="F54" si="18">D54/D42-1</f>
        <v>12.776284603905482</v>
      </c>
      <c r="G54" s="132" t="s">
        <v>742</v>
      </c>
      <c r="H54" s="95">
        <v>1467372</v>
      </c>
      <c r="I54" s="95">
        <v>171</v>
      </c>
      <c r="J54" s="133">
        <f t="shared" ref="J54" si="19">H54/I54</f>
        <v>8581.1228070175439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70863.206349206346</v>
      </c>
      <c r="B55" s="27">
        <f>A55/A52-1</f>
        <v>-3.5549612939591801E-2</v>
      </c>
      <c r="C55" s="27">
        <f>A55/A43-1</f>
        <v>13.90181465695936</v>
      </c>
      <c r="D55" s="93">
        <f>H55/21</f>
        <v>90471.523809523816</v>
      </c>
      <c r="E55" s="130">
        <f t="shared" ref="E55" si="20">D55/D54-1</f>
        <v>4.8143146224614464E-2</v>
      </c>
      <c r="F55" s="131">
        <f t="shared" ref="F55" si="21">D55/D43-1</f>
        <v>16.024325880326259</v>
      </c>
      <c r="G55" s="132" t="s">
        <v>749</v>
      </c>
      <c r="H55" s="95">
        <v>1899902</v>
      </c>
      <c r="I55" s="95">
        <v>286.5</v>
      </c>
      <c r="J55" s="133">
        <f t="shared" ref="J55" si="22">H55/I55</f>
        <v>6631.420593368237</v>
      </c>
      <c r="K55" s="32">
        <f>H55+H54+H53</f>
        <v>4119118</v>
      </c>
      <c r="L55" s="27">
        <f>K55/K52-1</f>
        <v>-6.5967050148128092E-2</v>
      </c>
      <c r="M55" s="27">
        <f>K55/K43-1</f>
        <v>13.713868289825253</v>
      </c>
      <c r="N55" s="32">
        <f>AVERAGE(J53:J55)</f>
        <v>6515.4792658114775</v>
      </c>
      <c r="O55" s="58">
        <f>N55/N52-1</f>
        <v>0.46172712675557559</v>
      </c>
    </row>
    <row r="56" spans="1:15" s="124" customFormat="1" ht="17.399999999999999">
      <c r="A56" s="94"/>
      <c r="B56" s="45"/>
      <c r="C56" s="45"/>
      <c r="D56" s="98">
        <f>H56/22</f>
        <v>36335.454545454544</v>
      </c>
      <c r="E56" s="118">
        <f t="shared" ref="E56" si="23">D56/D55-1</f>
        <v>-0.59837689235837144</v>
      </c>
      <c r="F56" s="158">
        <f t="shared" ref="F56" si="24">D56/D44-1</f>
        <v>3.8093711081564017</v>
      </c>
      <c r="G56" s="122" t="s">
        <v>752</v>
      </c>
      <c r="H56" s="96">
        <v>799380</v>
      </c>
      <c r="I56" s="96">
        <v>118.64</v>
      </c>
      <c r="J56" s="125">
        <f t="shared" ref="J56" si="25">H56/I56</f>
        <v>6737.8624409979766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9481.1111111111113</v>
      </c>
      <c r="E57" s="118">
        <f t="shared" ref="E57" si="26">D57/D56-1</f>
        <v>-0.7390672215411388</v>
      </c>
      <c r="F57" s="158">
        <f t="shared" ref="F57" si="27">D57/D45-1</f>
        <v>-0.20346208813725131</v>
      </c>
      <c r="G57" s="122" t="s">
        <v>756</v>
      </c>
      <c r="H57" s="96">
        <v>170660</v>
      </c>
      <c r="I57" s="96">
        <v>117.6</v>
      </c>
      <c r="J57" s="125">
        <f t="shared" ref="J57" si="28">H57/I57</f>
        <v>1451.1904761904761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22908.282828282827</v>
      </c>
      <c r="B58" s="27">
        <f>A58/A55-1</f>
        <v>-0.67672528511632335</v>
      </c>
      <c r="C58" s="27">
        <f>A58/A46-1</f>
        <v>1.6048357956767072</v>
      </c>
      <c r="K58" s="32">
        <f>H58+H57+H56</f>
        <v>970040</v>
      </c>
      <c r="L58" s="27">
        <f>K58/K55-1</f>
        <v>-0.7645029834056708</v>
      </c>
      <c r="M58" s="27">
        <f>K58/K46-1</f>
        <v>0.81026245857095947</v>
      </c>
      <c r="N58" s="32">
        <f>AVERAGE(J56:J58)</f>
        <v>4094.5264585942264</v>
      </c>
      <c r="O58" s="58">
        <f>N58/N55-1</f>
        <v>-0.37156941315440295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9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09765625" style="18" bestFit="1" customWidth="1"/>
    <col min="13" max="14" width="5.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월덱스</v>
      </c>
      <c r="G1" s="19"/>
      <c r="H1" s="19"/>
      <c r="I1" s="19"/>
      <c r="J1" s="20"/>
      <c r="P1" s="18" t="s">
        <v>279</v>
      </c>
    </row>
    <row r="2" spans="1:16" ht="15" customHeight="1">
      <c r="G2" s="21"/>
      <c r="H2" s="21"/>
      <c r="I2" s="21"/>
      <c r="J2" s="22"/>
      <c r="P2" s="18" t="s">
        <v>747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336897.7</v>
      </c>
      <c r="E5" s="27"/>
      <c r="F5" s="26"/>
      <c r="G5" s="28" t="s">
        <v>7</v>
      </c>
      <c r="H5" s="29">
        <v>6737954</v>
      </c>
      <c r="I5" s="29">
        <v>11519.54</v>
      </c>
      <c r="J5" s="30">
        <f>H5/I5</f>
        <v>584.91519626651757</v>
      </c>
      <c r="P5" s="23"/>
    </row>
    <row r="6" spans="1:16" ht="15" hidden="1" customHeight="1">
      <c r="D6" s="26">
        <f>H6/18</f>
        <v>372173.72222222225</v>
      </c>
      <c r="E6" s="27">
        <f t="shared" ref="E6:E22" si="0">D6/D5-1</f>
        <v>0.10470840917650137</v>
      </c>
      <c r="F6" s="26"/>
      <c r="G6" s="28" t="s">
        <v>3</v>
      </c>
      <c r="H6" s="29">
        <v>6699127</v>
      </c>
      <c r="I6" s="29">
        <v>9169.6299999999992</v>
      </c>
      <c r="J6" s="30">
        <f t="shared" ref="J6:J49" si="1">H6/I6</f>
        <v>730.57767870677446</v>
      </c>
    </row>
    <row r="7" spans="1:16" ht="15" hidden="1" customHeight="1">
      <c r="A7" s="31">
        <f>AVERAGE(D5:D7)</f>
        <v>380837.67104377103</v>
      </c>
      <c r="B7" s="31"/>
      <c r="C7" s="31"/>
      <c r="D7" s="26">
        <f>H7/22</f>
        <v>433441.59090909088</v>
      </c>
      <c r="E7" s="27">
        <f t="shared" si="0"/>
        <v>0.16462169419442785</v>
      </c>
      <c r="F7" s="26"/>
      <c r="G7" s="28" t="s">
        <v>6</v>
      </c>
      <c r="H7" s="29">
        <v>9535715</v>
      </c>
      <c r="I7" s="29">
        <v>16608.7</v>
      </c>
      <c r="J7" s="30">
        <f t="shared" si="1"/>
        <v>574.13975807859731</v>
      </c>
      <c r="K7" s="32">
        <f>H7+H6+H5</f>
        <v>22972796</v>
      </c>
      <c r="L7" s="32"/>
      <c r="M7" s="32"/>
      <c r="N7" s="32">
        <f>AVERAGE(J5:J7)</f>
        <v>629.87754435062982</v>
      </c>
      <c r="O7" s="35"/>
    </row>
    <row r="8" spans="1:16" ht="15" hidden="1" customHeight="1">
      <c r="D8" s="26">
        <f>H8/21</f>
        <v>362104.57142857142</v>
      </c>
      <c r="E8" s="27">
        <f t="shared" si="0"/>
        <v>-0.16458277418855616</v>
      </c>
      <c r="F8" s="26"/>
      <c r="G8" s="28" t="s">
        <v>2</v>
      </c>
      <c r="H8" s="29">
        <v>7604196</v>
      </c>
      <c r="I8" s="29">
        <v>9941.9</v>
      </c>
      <c r="J8" s="30">
        <f t="shared" si="1"/>
        <v>764.86345668333013</v>
      </c>
    </row>
    <row r="9" spans="1:16" ht="15" hidden="1" customHeight="1">
      <c r="D9" s="26">
        <f>H9/21</f>
        <v>400306.09523809527</v>
      </c>
      <c r="E9" s="27">
        <f t="shared" si="0"/>
        <v>0.10549859577527987</v>
      </c>
      <c r="F9" s="26"/>
      <c r="G9" s="28" t="s">
        <v>5</v>
      </c>
      <c r="H9" s="29">
        <v>8406428</v>
      </c>
      <c r="I9" s="29">
        <v>42722.66</v>
      </c>
      <c r="J9" s="30">
        <f t="shared" si="1"/>
        <v>196.7674297433727</v>
      </c>
    </row>
    <row r="10" spans="1:16" ht="15" hidden="1" customHeight="1">
      <c r="A10" s="31">
        <f>AVERAGE(D8:D10)</f>
        <v>414709.01587301586</v>
      </c>
      <c r="B10" s="27">
        <f>A10/A7-1</f>
        <v>8.8939060929589253E-2</v>
      </c>
      <c r="C10" s="27"/>
      <c r="D10" s="26">
        <f>H10/21</f>
        <v>481716.38095238095</v>
      </c>
      <c r="E10" s="27">
        <f t="shared" si="0"/>
        <v>0.20337008774713827</v>
      </c>
      <c r="F10" s="26"/>
      <c r="G10" s="28" t="s">
        <v>0</v>
      </c>
      <c r="H10" s="29">
        <v>10116044</v>
      </c>
      <c r="I10" s="29">
        <v>20774.61</v>
      </c>
      <c r="J10" s="30">
        <f t="shared" si="1"/>
        <v>486.94266703442327</v>
      </c>
      <c r="K10" s="32">
        <f>H10+H9+H8</f>
        <v>26126668</v>
      </c>
      <c r="L10" s="27">
        <f>K10/K7-1</f>
        <v>0.13728725053754887</v>
      </c>
      <c r="M10" s="32"/>
      <c r="N10" s="32">
        <f>AVERAGE(J8:J10)</f>
        <v>482.85785115370868</v>
      </c>
      <c r="O10" s="58">
        <f>N10/N7-1</f>
        <v>-0.23340996121474789</v>
      </c>
    </row>
    <row r="11" spans="1:16" ht="15" hidden="1" customHeight="1">
      <c r="D11" s="26">
        <f>H11/21</f>
        <v>453748.71428571426</v>
      </c>
      <c r="E11" s="27">
        <f t="shared" si="0"/>
        <v>-5.8058367480410378E-2</v>
      </c>
      <c r="F11" s="26"/>
      <c r="G11" s="28" t="s">
        <v>10</v>
      </c>
      <c r="H11" s="29">
        <v>9528723</v>
      </c>
      <c r="I11" s="29">
        <v>9457.23</v>
      </c>
      <c r="J11" s="30">
        <f t="shared" si="1"/>
        <v>1007.5596131213897</v>
      </c>
    </row>
    <row r="12" spans="1:16" ht="15" hidden="1" customHeight="1">
      <c r="D12" s="26">
        <f>H12/22</f>
        <v>396034.63636363635</v>
      </c>
      <c r="E12" s="27">
        <f t="shared" si="0"/>
        <v>-0.12719392056665269</v>
      </c>
      <c r="F12" s="26"/>
      <c r="G12" s="28" t="s">
        <v>4</v>
      </c>
      <c r="H12" s="29">
        <v>8712762</v>
      </c>
      <c r="I12" s="29">
        <v>28892.3</v>
      </c>
      <c r="J12" s="30">
        <f t="shared" si="1"/>
        <v>301.56000041533559</v>
      </c>
    </row>
    <row r="13" spans="1:16" ht="15" hidden="1" customHeight="1">
      <c r="A13" s="31">
        <f>AVERAGE(D11:D13)</f>
        <v>433653.26688311686</v>
      </c>
      <c r="B13" s="27">
        <f>A13/A10-1</f>
        <v>4.5680827483870701E-2</v>
      </c>
      <c r="C13" s="27"/>
      <c r="D13" s="26">
        <f>H13/20</f>
        <v>451176.45</v>
      </c>
      <c r="E13" s="27">
        <f t="shared" si="0"/>
        <v>0.1392348258795546</v>
      </c>
      <c r="F13" s="26"/>
      <c r="G13" s="28" t="s">
        <v>8</v>
      </c>
      <c r="H13" s="29">
        <v>9023529</v>
      </c>
      <c r="I13" s="29">
        <v>33298.050000000003</v>
      </c>
      <c r="J13" s="30">
        <f t="shared" si="1"/>
        <v>270.99271578966335</v>
      </c>
      <c r="K13" s="32">
        <f>H13+H12+H11</f>
        <v>27265014</v>
      </c>
      <c r="L13" s="27">
        <f>K13/K10-1</f>
        <v>4.3570270805293632E-2</v>
      </c>
      <c r="M13" s="32"/>
      <c r="N13" s="32">
        <f>AVERAGE(J11:J13)</f>
        <v>526.70410977546294</v>
      </c>
      <c r="O13" s="58">
        <f>N13/N10-1</f>
        <v>9.0805727849285089E-2</v>
      </c>
    </row>
    <row r="14" spans="1:16" ht="15" hidden="1" customHeight="1">
      <c r="D14" s="26">
        <f>H14/20</f>
        <v>422364.85</v>
      </c>
      <c r="E14" s="27">
        <f t="shared" si="0"/>
        <v>-6.3858829511159176E-2</v>
      </c>
      <c r="F14" s="26"/>
      <c r="G14" s="28" t="s">
        <v>11</v>
      </c>
      <c r="H14" s="29">
        <v>8447297</v>
      </c>
      <c r="I14" s="29">
        <v>12331.49</v>
      </c>
      <c r="J14" s="30">
        <f t="shared" si="1"/>
        <v>685.01835544609776</v>
      </c>
    </row>
    <row r="15" spans="1:16" ht="15" hidden="1" customHeight="1">
      <c r="A15" s="31"/>
      <c r="B15" s="31"/>
      <c r="C15" s="31"/>
      <c r="D15" s="26">
        <f>H15/22</f>
        <v>420132.90909090912</v>
      </c>
      <c r="E15" s="27">
        <f t="shared" si="0"/>
        <v>-5.2843907562166725E-3</v>
      </c>
      <c r="F15" s="26"/>
      <c r="G15" s="28" t="s">
        <v>9</v>
      </c>
      <c r="H15" s="29">
        <v>9242924</v>
      </c>
      <c r="I15" s="29">
        <v>9769.2900000000009</v>
      </c>
      <c r="J15" s="30">
        <f t="shared" si="1"/>
        <v>946.12034241997105</v>
      </c>
    </row>
    <row r="16" spans="1:16" ht="15" hidden="1" customHeight="1">
      <c r="A16" s="31">
        <f>AVERAGE(D14:D16)</f>
        <v>430852.46515151515</v>
      </c>
      <c r="B16" s="27">
        <f>A16/A13-1</f>
        <v>-6.4586201592172765E-3</v>
      </c>
      <c r="C16" s="27"/>
      <c r="D16" s="26">
        <f>H16/22</f>
        <v>450059.63636363635</v>
      </c>
      <c r="E16" s="27">
        <f t="shared" si="0"/>
        <v>7.1231571307953878E-2</v>
      </c>
      <c r="F16" s="26"/>
      <c r="G16" s="28" t="s">
        <v>13</v>
      </c>
      <c r="H16" s="29">
        <v>9901312</v>
      </c>
      <c r="I16" s="29">
        <v>14347.41</v>
      </c>
      <c r="J16" s="30">
        <f t="shared" si="1"/>
        <v>690.11145565645643</v>
      </c>
      <c r="K16" s="32">
        <f>H16+H15+H14</f>
        <v>27591533</v>
      </c>
      <c r="L16" s="27">
        <f>K16/K13-1</f>
        <v>1.1975750315037503E-2</v>
      </c>
      <c r="M16" s="32"/>
      <c r="N16" s="32">
        <f>AVERAGE(J14:J16)</f>
        <v>773.75005117417516</v>
      </c>
      <c r="O16" s="58">
        <f>N16/N13-1</f>
        <v>0.46904122601972742</v>
      </c>
    </row>
    <row r="17" spans="1:15" ht="15" hidden="1" customHeight="1">
      <c r="D17" s="26">
        <f>H17/20</f>
        <v>533040.25</v>
      </c>
      <c r="E17" s="27">
        <f t="shared" si="0"/>
        <v>0.1843769290372832</v>
      </c>
      <c r="F17" s="33">
        <f t="shared" ref="F17:F22" si="2">D17/D5-1</f>
        <v>0.58220210467450495</v>
      </c>
      <c r="G17" s="39" t="s">
        <v>162</v>
      </c>
      <c r="H17" s="29">
        <v>10660805</v>
      </c>
      <c r="I17" s="29">
        <v>24140.19</v>
      </c>
      <c r="J17" s="30">
        <f t="shared" si="1"/>
        <v>441.62059205002117</v>
      </c>
    </row>
    <row r="18" spans="1:15" hidden="1">
      <c r="D18" s="26">
        <f>H18/20</f>
        <v>522770.9</v>
      </c>
      <c r="E18" s="27">
        <f t="shared" si="0"/>
        <v>-1.9265618309311505E-2</v>
      </c>
      <c r="F18" s="33">
        <f t="shared" si="2"/>
        <v>0.40464215710494811</v>
      </c>
      <c r="G18" s="39" t="s">
        <v>163</v>
      </c>
      <c r="H18" s="29">
        <v>10455418</v>
      </c>
      <c r="I18" s="29">
        <v>15380.16</v>
      </c>
      <c r="J18" s="30">
        <f t="shared" si="1"/>
        <v>679.7990398019266</v>
      </c>
    </row>
    <row r="19" spans="1:15" ht="17.399999999999999" hidden="1">
      <c r="A19" s="31">
        <f>AVERAGE(D17:D19)</f>
        <v>520364.51969696971</v>
      </c>
      <c r="B19" s="27">
        <f>A19/A16-1</f>
        <v>0.20775569779779812</v>
      </c>
      <c r="C19" s="27">
        <f>A19/A7-1</f>
        <v>0.36636829615829258</v>
      </c>
      <c r="D19" s="26">
        <f>H19/22</f>
        <v>505282.40909090912</v>
      </c>
      <c r="E19" s="27">
        <f t="shared" si="0"/>
        <v>-3.3453451424115044E-2</v>
      </c>
      <c r="F19" s="33">
        <f t="shared" si="2"/>
        <v>0.16574509619886935</v>
      </c>
      <c r="G19" s="39" t="s">
        <v>158</v>
      </c>
      <c r="H19" s="29">
        <v>11116213</v>
      </c>
      <c r="I19" s="29">
        <v>12523.69</v>
      </c>
      <c r="J19" s="30">
        <f t="shared" si="1"/>
        <v>887.61483236969298</v>
      </c>
      <c r="K19" s="32">
        <f>H19+H18+H17</f>
        <v>32232436</v>
      </c>
      <c r="L19" s="27">
        <f>K19/K16-1</f>
        <v>0.16820025911572212</v>
      </c>
      <c r="M19" s="27">
        <f>K19/K7-1</f>
        <v>0.40306978741290345</v>
      </c>
      <c r="N19" s="32">
        <f>AVERAGE(J17:J19)</f>
        <v>669.67815474054692</v>
      </c>
      <c r="O19" s="58">
        <f>N19/N16-1</f>
        <v>-0.13450324982298589</v>
      </c>
    </row>
    <row r="20" spans="1:15" hidden="1">
      <c r="D20" s="26">
        <f>H20/20</f>
        <v>575824.6</v>
      </c>
      <c r="E20" s="27">
        <f t="shared" si="0"/>
        <v>0.13960943353640309</v>
      </c>
      <c r="F20" s="33">
        <f t="shared" si="2"/>
        <v>0.59021632267237711</v>
      </c>
      <c r="G20" s="39" t="s">
        <v>154</v>
      </c>
      <c r="H20" s="29">
        <v>11516492</v>
      </c>
      <c r="I20" s="29">
        <v>10876.74</v>
      </c>
      <c r="J20" s="30">
        <f t="shared" si="1"/>
        <v>1058.8183591774741</v>
      </c>
    </row>
    <row r="21" spans="1:15" hidden="1">
      <c r="D21" s="26">
        <f>H21/21</f>
        <v>561877.14285714284</v>
      </c>
      <c r="E21" s="27">
        <f t="shared" si="0"/>
        <v>-2.4221711164922666E-2</v>
      </c>
      <c r="F21" s="33">
        <f t="shared" si="2"/>
        <v>0.403618754600646</v>
      </c>
      <c r="G21" s="39" t="s">
        <v>155</v>
      </c>
      <c r="H21" s="29">
        <v>11799420</v>
      </c>
      <c r="I21" s="29">
        <v>11128.25</v>
      </c>
      <c r="J21" s="30">
        <f t="shared" si="1"/>
        <v>1060.312268326107</v>
      </c>
    </row>
    <row r="22" spans="1:15" ht="17.399999999999999" hidden="1">
      <c r="A22" s="31">
        <f>AVERAGE(D20:D22)</f>
        <v>548505.54920634918</v>
      </c>
      <c r="B22" s="27">
        <f>A22/A19-1</f>
        <v>5.4079454774832003E-2</v>
      </c>
      <c r="C22" s="27">
        <f>A22/A10-1</f>
        <v>0.32262750075899449</v>
      </c>
      <c r="D22" s="26">
        <f>H22/21</f>
        <v>507814.90476190473</v>
      </c>
      <c r="E22" s="27">
        <f t="shared" si="0"/>
        <v>-9.6217186946477073E-2</v>
      </c>
      <c r="F22" s="33">
        <f t="shared" si="2"/>
        <v>5.4178194559058701E-2</v>
      </c>
      <c r="G22" s="39" t="s">
        <v>156</v>
      </c>
      <c r="H22" s="29">
        <v>10664113</v>
      </c>
      <c r="I22" s="29">
        <v>10550.65</v>
      </c>
      <c r="J22" s="30">
        <f t="shared" si="1"/>
        <v>1010.7541241534882</v>
      </c>
      <c r="K22" s="32">
        <f>H22+H21+H20</f>
        <v>33980025</v>
      </c>
      <c r="L22" s="27">
        <f>K22/K19-1</f>
        <v>5.4218334599345885E-2</v>
      </c>
      <c r="M22" s="27">
        <f>K22/K10-1</f>
        <v>0.30058777491259114</v>
      </c>
      <c r="N22" s="32">
        <f>AVERAGE(J20:J22)</f>
        <v>1043.2949172190231</v>
      </c>
      <c r="O22" s="58">
        <f>N22/N19-1</f>
        <v>0.55790495752877933</v>
      </c>
    </row>
    <row r="23" spans="1:15" hidden="1">
      <c r="A23" s="31"/>
      <c r="B23" s="27"/>
      <c r="C23" s="27"/>
      <c r="D23" s="26">
        <f>H23/21</f>
        <v>558220.90476190473</v>
      </c>
      <c r="E23" s="27">
        <f t="shared" ref="E23:E28" si="3">D23/D22-1</f>
        <v>9.9260576102297549E-2</v>
      </c>
      <c r="F23" s="33">
        <f t="shared" ref="F23:F28" si="4">D23/D11-1</f>
        <v>0.23024239449504402</v>
      </c>
      <c r="G23" s="39" t="s">
        <v>168</v>
      </c>
      <c r="H23" s="29">
        <v>11722639</v>
      </c>
      <c r="I23" s="29">
        <v>44477.55</v>
      </c>
      <c r="J23" s="30">
        <f t="shared" si="1"/>
        <v>263.56305596868532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968663.77272727271</v>
      </c>
      <c r="E24" s="27">
        <f t="shared" si="3"/>
        <v>0.73526961184019468</v>
      </c>
      <c r="F24" s="33">
        <f t="shared" si="4"/>
        <v>1.4459067055888823</v>
      </c>
      <c r="G24" s="39" t="s">
        <v>176</v>
      </c>
      <c r="H24" s="29">
        <v>21310603</v>
      </c>
      <c r="I24" s="29">
        <v>267477.28000000003</v>
      </c>
      <c r="J24" s="30">
        <f t="shared" si="1"/>
        <v>79.672572563920184</v>
      </c>
      <c r="K24" s="32"/>
      <c r="L24" s="27"/>
      <c r="M24" s="27"/>
      <c r="N24" s="27"/>
    </row>
    <row r="25" spans="1:15" ht="17.399999999999999" hidden="1">
      <c r="A25" s="31">
        <f>AVERAGE(D23:D25)</f>
        <v>666966.66442621697</v>
      </c>
      <c r="B25" s="27">
        <f>A25/A22-1</f>
        <v>0.21597067776483403</v>
      </c>
      <c r="C25" s="27">
        <f>A25/A13-1</f>
        <v>0.53801830946654761</v>
      </c>
      <c r="D25" s="26">
        <f>H25/19</f>
        <v>474015.31578947371</v>
      </c>
      <c r="E25" s="27">
        <f t="shared" si="3"/>
        <v>-0.51065031114471882</v>
      </c>
      <c r="F25" s="33">
        <f t="shared" si="4"/>
        <v>5.0620695715553721E-2</v>
      </c>
      <c r="G25" s="39" t="s">
        <v>190</v>
      </c>
      <c r="H25" s="29">
        <v>9006291</v>
      </c>
      <c r="I25" s="29">
        <v>22719.18</v>
      </c>
      <c r="J25" s="30">
        <f t="shared" si="1"/>
        <v>396.41796050737747</v>
      </c>
      <c r="K25" s="32">
        <f>H25+H24+H23</f>
        <v>42039533</v>
      </c>
      <c r="L25" s="27">
        <f>K25/K22-1</f>
        <v>0.23718369836396525</v>
      </c>
      <c r="M25" s="27">
        <f>K25/K13-1</f>
        <v>0.54188561942421898</v>
      </c>
      <c r="N25" s="32">
        <f>AVERAGE(J23:J25)</f>
        <v>246.55119634666099</v>
      </c>
      <c r="O25" s="58">
        <f>N25/N22-1</f>
        <v>-0.76368024776363264</v>
      </c>
    </row>
    <row r="26" spans="1:15" ht="17.399999999999999" hidden="1">
      <c r="A26" s="31"/>
      <c r="B26" s="27"/>
      <c r="C26" s="27"/>
      <c r="D26" s="26">
        <f>H26/19</f>
        <v>467484.5263157895</v>
      </c>
      <c r="E26" s="27">
        <f t="shared" si="3"/>
        <v>-1.3777591685633972E-2</v>
      </c>
      <c r="F26" s="33">
        <f t="shared" si="4"/>
        <v>0.10682630506726487</v>
      </c>
      <c r="G26" s="39" t="s">
        <v>202</v>
      </c>
      <c r="H26" s="29">
        <v>8882206</v>
      </c>
      <c r="I26" s="29">
        <v>11746.47</v>
      </c>
      <c r="J26" s="30">
        <f t="shared" si="1"/>
        <v>756.15959518050954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455904.22727272729</v>
      </c>
      <c r="E27" s="27">
        <f t="shared" si="3"/>
        <v>-2.4771513047342264E-2</v>
      </c>
      <c r="F27" s="33">
        <f t="shared" si="4"/>
        <v>8.5142861717785401E-2</v>
      </c>
      <c r="G27" s="39" t="s">
        <v>203</v>
      </c>
      <c r="H27" s="29">
        <v>10029893</v>
      </c>
      <c r="I27" s="29">
        <v>11046.66</v>
      </c>
      <c r="J27" s="30">
        <f t="shared" si="1"/>
        <v>907.95706575562212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474327.86523125996</v>
      </c>
      <c r="B28" s="27">
        <f>A28/A25-1</f>
        <v>-0.28882822706091582</v>
      </c>
      <c r="C28" s="27">
        <f>A28/A16-1</f>
        <v>0.10090553866149077</v>
      </c>
      <c r="D28" s="26">
        <f>H28/19</f>
        <v>499594.84210526315</v>
      </c>
      <c r="E28" s="27">
        <f t="shared" si="3"/>
        <v>9.5832879405173044E-2</v>
      </c>
      <c r="F28" s="33">
        <f t="shared" si="4"/>
        <v>0.11006364876854602</v>
      </c>
      <c r="G28" s="39" t="s">
        <v>208</v>
      </c>
      <c r="H28" s="29">
        <v>9492302</v>
      </c>
      <c r="I28" s="29">
        <v>10258.120000000001</v>
      </c>
      <c r="J28" s="30">
        <f t="shared" si="1"/>
        <v>925.34518995683413</v>
      </c>
      <c r="K28" s="32">
        <f>H28+H27+H26</f>
        <v>28404401</v>
      </c>
      <c r="L28" s="27">
        <f>K28/K25-1</f>
        <v>-0.3243407104450946</v>
      </c>
      <c r="M28" s="27">
        <f>K28/K16-1</f>
        <v>2.9460776970964275E-2</v>
      </c>
      <c r="N28" s="32">
        <f>AVERAGE(J26:J28)</f>
        <v>863.15395029765523</v>
      </c>
      <c r="O28" s="58">
        <f>N28/N25-1</f>
        <v>2.5009116284474473</v>
      </c>
    </row>
    <row r="29" spans="1:15" hidden="1">
      <c r="D29" s="26">
        <f>H29/22</f>
        <v>693024.95454545459</v>
      </c>
      <c r="E29" s="27">
        <f t="shared" ref="E29:E41" si="5">D29/D28-1</f>
        <v>0.38717395805186539</v>
      </c>
      <c r="F29" s="33">
        <f t="shared" ref="F29:F41" si="6">D29/D17-1</f>
        <v>0.30013625527425858</v>
      </c>
      <c r="G29" s="39" t="s">
        <v>215</v>
      </c>
      <c r="H29" s="29">
        <v>15246549</v>
      </c>
      <c r="I29" s="29">
        <v>77693.5</v>
      </c>
      <c r="J29" s="30">
        <f t="shared" si="1"/>
        <v>196.23969830165973</v>
      </c>
    </row>
    <row r="30" spans="1:15" hidden="1">
      <c r="D30" s="26">
        <f>H30/19</f>
        <v>979485</v>
      </c>
      <c r="E30" s="27">
        <f t="shared" si="5"/>
        <v>0.41334737454357695</v>
      </c>
      <c r="F30" s="33">
        <f t="shared" si="6"/>
        <v>0.8736410155959331</v>
      </c>
      <c r="G30" s="39" t="s">
        <v>210</v>
      </c>
      <c r="H30" s="29">
        <v>18610215</v>
      </c>
      <c r="I30" s="29">
        <v>73029.77</v>
      </c>
      <c r="J30" s="30">
        <f t="shared" si="1"/>
        <v>254.83053007013439</v>
      </c>
    </row>
    <row r="31" spans="1:15" ht="17.399999999999999" hidden="1">
      <c r="A31" s="31">
        <f>AVERAGE(D29:D31)</f>
        <v>835638.20151515154</v>
      </c>
      <c r="B31" s="27">
        <f>A31/A28-1</f>
        <v>0.76173120486550716</v>
      </c>
      <c r="C31" s="27">
        <f>A31/A19-1</f>
        <v>0.60587082686148364</v>
      </c>
      <c r="D31" s="26">
        <f>H31/20</f>
        <v>834404.65</v>
      </c>
      <c r="E31" s="27">
        <f t="shared" si="5"/>
        <v>-0.14811901152136064</v>
      </c>
      <c r="F31" s="33">
        <f t="shared" si="6"/>
        <v>0.6513629506739389</v>
      </c>
      <c r="G31" s="39" t="s">
        <v>211</v>
      </c>
      <c r="H31" s="29">
        <v>16688093</v>
      </c>
      <c r="I31" s="29">
        <v>59870.92</v>
      </c>
      <c r="J31" s="30">
        <f t="shared" si="1"/>
        <v>278.73453422796911</v>
      </c>
      <c r="K31" s="32">
        <f>H31+H30+H29</f>
        <v>50544857</v>
      </c>
      <c r="L31" s="27">
        <f>K31/K28-1</f>
        <v>0.77947273029978703</v>
      </c>
      <c r="M31" s="27">
        <f>K31/K19-1</f>
        <v>0.56813642630051286</v>
      </c>
      <c r="N31" s="32">
        <f>AVERAGE(J29:J31)</f>
        <v>243.26825419992107</v>
      </c>
      <c r="O31" s="58">
        <f>N31/N28-1</f>
        <v>-0.71816353952150602</v>
      </c>
    </row>
    <row r="32" spans="1:15" ht="17.399999999999999" hidden="1">
      <c r="D32" s="26">
        <f>H32/21</f>
        <v>862771.95238095243</v>
      </c>
      <c r="E32" s="27">
        <f t="shared" si="5"/>
        <v>3.399705692070687E-2</v>
      </c>
      <c r="F32" s="33">
        <f t="shared" si="6"/>
        <v>0.49832423342273402</v>
      </c>
      <c r="G32" s="39" t="s">
        <v>222</v>
      </c>
      <c r="H32" s="29">
        <v>18118211</v>
      </c>
      <c r="I32" s="29">
        <v>73043.31</v>
      </c>
      <c r="J32" s="30">
        <f t="shared" si="1"/>
        <v>248.0475077046755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971358</v>
      </c>
      <c r="E33" s="27">
        <f t="shared" si="5"/>
        <v>0.12585718314021177</v>
      </c>
      <c r="F33" s="33">
        <f t="shared" si="6"/>
        <v>0.72877293968686607</v>
      </c>
      <c r="G33" s="39" t="s">
        <v>223</v>
      </c>
      <c r="H33" s="29">
        <v>20398518</v>
      </c>
      <c r="I33" s="29">
        <v>75387.710000000006</v>
      </c>
      <c r="J33" s="30">
        <f t="shared" si="1"/>
        <v>270.58147806850741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941663.89640768582</v>
      </c>
      <c r="B34" s="27">
        <f>A34/A31-1</f>
        <v>0.12687990412632155</v>
      </c>
      <c r="C34" s="27">
        <f>A34/A22-1</f>
        <v>0.71678098383910682</v>
      </c>
      <c r="D34" s="26">
        <f>H34/19</f>
        <v>990861.73684210528</v>
      </c>
      <c r="E34" s="27">
        <f t="shared" si="5"/>
        <v>2.0078834829285741E-2</v>
      </c>
      <c r="F34" s="33">
        <f t="shared" si="6"/>
        <v>0.95122618015058658</v>
      </c>
      <c r="G34" s="39" t="s">
        <v>220</v>
      </c>
      <c r="H34" s="29">
        <v>18826373</v>
      </c>
      <c r="I34" s="29">
        <v>51900.06</v>
      </c>
      <c r="J34" s="30">
        <f t="shared" si="1"/>
        <v>362.74279837056065</v>
      </c>
      <c r="K34" s="32">
        <f>H34+H33+H32</f>
        <v>57343102</v>
      </c>
      <c r="L34" s="27">
        <f>K34/K31-1</f>
        <v>0.1344992429200067</v>
      </c>
      <c r="M34" s="27">
        <f>K34/K22-1</f>
        <v>0.68755326107029058</v>
      </c>
      <c r="N34" s="32">
        <f>AVERAGE(J32:J34)</f>
        <v>293.79059471458118</v>
      </c>
      <c r="O34" s="58">
        <f>N34/N31-1</f>
        <v>0.20768160104088285</v>
      </c>
      <c r="P34" s="58"/>
    </row>
    <row r="35" spans="1:16" ht="17.399999999999999" hidden="1">
      <c r="D35" s="26">
        <f>H35/23</f>
        <v>808825.34782608692</v>
      </c>
      <c r="E35" s="27">
        <f t="shared" si="5"/>
        <v>-0.18371522710743848</v>
      </c>
      <c r="F35" s="33">
        <f t="shared" si="6"/>
        <v>0.44893417807609914</v>
      </c>
      <c r="G35" s="39" t="s">
        <v>226</v>
      </c>
      <c r="H35" s="68">
        <v>18602983</v>
      </c>
      <c r="I35" s="68">
        <v>63390.05</v>
      </c>
      <c r="J35" s="30">
        <f t="shared" si="1"/>
        <v>293.46850176013425</v>
      </c>
      <c r="P35" s="16"/>
    </row>
    <row r="36" spans="1:16" ht="17.399999999999999" hidden="1">
      <c r="D36" s="26">
        <f>H36/21</f>
        <v>791409.76190476189</v>
      </c>
      <c r="E36" s="27">
        <f t="shared" si="5"/>
        <v>-2.1531948730506012E-2</v>
      </c>
      <c r="F36" s="33">
        <f t="shared" si="6"/>
        <v>-0.18298816969633558</v>
      </c>
      <c r="G36" s="39" t="s">
        <v>228</v>
      </c>
      <c r="H36" s="68">
        <v>16619605</v>
      </c>
      <c r="I36" s="68">
        <v>62662.43</v>
      </c>
      <c r="J36" s="30">
        <f t="shared" si="1"/>
        <v>265.22439362788833</v>
      </c>
      <c r="P36" s="16"/>
    </row>
    <row r="37" spans="1:16" ht="17.399999999999999" hidden="1">
      <c r="A37" s="31">
        <f>AVERAGE(D35:D37)</f>
        <v>862783.20324361639</v>
      </c>
      <c r="B37" s="27">
        <f>A37/A34-1</f>
        <v>-8.3767354217346601E-2</v>
      </c>
      <c r="C37" s="27">
        <f>A37/A25-1</f>
        <v>0.29359269250114317</v>
      </c>
      <c r="D37" s="26">
        <f>H37/18</f>
        <v>988114.5</v>
      </c>
      <c r="E37" s="27">
        <f t="shared" si="5"/>
        <v>0.2485498000704589</v>
      </c>
      <c r="F37" s="33">
        <f t="shared" si="6"/>
        <v>1.0845623908887685</v>
      </c>
      <c r="G37" s="39" t="s">
        <v>225</v>
      </c>
      <c r="H37" s="68">
        <v>17786061</v>
      </c>
      <c r="I37" s="68">
        <v>59348.93</v>
      </c>
      <c r="J37" s="30">
        <f t="shared" si="1"/>
        <v>299.68629594501533</v>
      </c>
      <c r="K37" s="32">
        <f>H37+H36+H35</f>
        <v>53008649</v>
      </c>
      <c r="L37" s="27">
        <f>K37/K34-1</f>
        <v>-7.558804544616371E-2</v>
      </c>
      <c r="M37" s="27">
        <f>K37/K25-1</f>
        <v>0.26092383090934912</v>
      </c>
      <c r="N37" s="32">
        <f>AVERAGE(J35:J37)</f>
        <v>286.12639711101264</v>
      </c>
      <c r="O37" s="16">
        <f>N37/N34-1</f>
        <v>-2.6087280333171758E-2</v>
      </c>
      <c r="P37" s="16"/>
    </row>
    <row r="38" spans="1:16" ht="17.399999999999999" hidden="1">
      <c r="A38" s="31"/>
      <c r="B38" s="27"/>
      <c r="C38" s="27"/>
      <c r="D38" s="26">
        <f>H38/20</f>
        <v>1052091.3</v>
      </c>
      <c r="E38" s="27">
        <f t="shared" si="5"/>
        <v>6.4746342655633615E-2</v>
      </c>
      <c r="F38" s="33">
        <f t="shared" si="6"/>
        <v>1.2505371638532141</v>
      </c>
      <c r="G38" s="39" t="s">
        <v>231</v>
      </c>
      <c r="H38" s="68">
        <v>21041826</v>
      </c>
      <c r="I38" s="68">
        <v>57981.82</v>
      </c>
      <c r="J38" s="30">
        <f t="shared" si="1"/>
        <v>362.90385503594058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960747.09523809527</v>
      </c>
      <c r="E39" s="27">
        <f t="shared" si="5"/>
        <v>-8.6821556990258175E-2</v>
      </c>
      <c r="F39" s="33">
        <f t="shared" si="6"/>
        <v>1.1073441257287686</v>
      </c>
      <c r="G39" s="39" t="s">
        <v>234</v>
      </c>
      <c r="H39" s="68">
        <v>20175689</v>
      </c>
      <c r="I39" s="68">
        <v>67795.62</v>
      </c>
      <c r="J39" s="30">
        <f t="shared" si="1"/>
        <v>297.59575913606221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990521.56031746045</v>
      </c>
      <c r="B40" s="27">
        <f>A40/A37-1</f>
        <v>0.1480538292743927</v>
      </c>
      <c r="C40" s="27">
        <f>A40/A28-1</f>
        <v>1.0882634838130976</v>
      </c>
      <c r="D40" s="26">
        <f>H40/21</f>
        <v>958726.28571428568</v>
      </c>
      <c r="E40" s="27">
        <f t="shared" si="5"/>
        <v>-2.1033730248321003E-3</v>
      </c>
      <c r="F40" s="33">
        <f t="shared" si="6"/>
        <v>0.91900757356555118</v>
      </c>
      <c r="G40" s="39" t="s">
        <v>236</v>
      </c>
      <c r="H40" s="68">
        <v>20133252</v>
      </c>
      <c r="I40" s="68">
        <v>68511.08</v>
      </c>
      <c r="J40" s="30">
        <f t="shared" si="1"/>
        <v>293.86855381640459</v>
      </c>
      <c r="K40" s="32">
        <f>H40+H39+H38</f>
        <v>61350767</v>
      </c>
      <c r="L40" s="27">
        <f>K40/K37-1</f>
        <v>0.15737277137547867</v>
      </c>
      <c r="M40" s="27">
        <f>K40/K28-1</f>
        <v>1.1599035656481544</v>
      </c>
      <c r="N40" s="32">
        <f>AVERAGE(J38:J40)</f>
        <v>318.12272266280246</v>
      </c>
      <c r="O40" s="58">
        <f>N40/N37-1</f>
        <v>0.1118258429660921</v>
      </c>
    </row>
    <row r="41" spans="1:16" ht="17.399999999999999">
      <c r="A41" s="31"/>
      <c r="B41" s="27"/>
      <c r="C41" s="27"/>
      <c r="D41" s="26">
        <f>H41/18</f>
        <v>1006872.9444444445</v>
      </c>
      <c r="E41" s="27">
        <f t="shared" si="5"/>
        <v>5.0219399892940109E-2</v>
      </c>
      <c r="F41" s="33">
        <f t="shared" si="6"/>
        <v>0.45286679482535863</v>
      </c>
      <c r="G41" s="39" t="s">
        <v>370</v>
      </c>
      <c r="H41" s="68">
        <v>18123713</v>
      </c>
      <c r="I41" s="68">
        <v>60322.97</v>
      </c>
      <c r="J41" s="30">
        <f t="shared" si="1"/>
        <v>300.44463991080016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829830.55</v>
      </c>
      <c r="E42" s="27">
        <f t="shared" ref="E42" si="7">D42/D41-1</f>
        <v>-0.17583389783318681</v>
      </c>
      <c r="F42" s="33">
        <f t="shared" ref="F42" si="8">D42/D30-1</f>
        <v>-0.1527889145826633</v>
      </c>
      <c r="G42" s="39" t="s">
        <v>405</v>
      </c>
      <c r="H42" s="68">
        <v>16596611</v>
      </c>
      <c r="I42" s="68">
        <v>53828.3</v>
      </c>
      <c r="J42" s="30">
        <f t="shared" si="1"/>
        <v>308.32500747747929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881404.53148148151</v>
      </c>
      <c r="B43" s="27">
        <f>A43/A40-1</f>
        <v>-0.11016118498319927</v>
      </c>
      <c r="C43" s="27">
        <f>A43/A31-1</f>
        <v>5.4768116014021428E-2</v>
      </c>
      <c r="D43" s="26">
        <f>H43/20</f>
        <v>807510.1</v>
      </c>
      <c r="E43" s="27">
        <f t="shared" ref="E43" si="9">D43/D42-1</f>
        <v>-2.6897599756962487E-2</v>
      </c>
      <c r="F43" s="33">
        <f t="shared" ref="F43" si="10">D43/D31-1</f>
        <v>-3.2232023155671641E-2</v>
      </c>
      <c r="G43" s="39" t="s">
        <v>457</v>
      </c>
      <c r="H43" s="68">
        <v>16150202</v>
      </c>
      <c r="I43" s="68">
        <v>51323.25</v>
      </c>
      <c r="J43" s="30">
        <f t="shared" si="1"/>
        <v>314.67613605919342</v>
      </c>
      <c r="K43" s="32">
        <f>H43+H42+H41</f>
        <v>50870526</v>
      </c>
      <c r="L43" s="27">
        <f>K43/K40-1</f>
        <v>-0.17082493850484382</v>
      </c>
      <c r="M43" s="27">
        <f>K43/K31-1</f>
        <v>6.4431678973788653E-3</v>
      </c>
      <c r="N43" s="32">
        <f>AVERAGE(J41:J43)</f>
        <v>307.81526114915761</v>
      </c>
      <c r="O43" s="58">
        <f>N43/N40-1</f>
        <v>-3.2400896821728642E-2</v>
      </c>
    </row>
    <row r="44" spans="1:16" ht="17.399999999999999">
      <c r="A44" s="31"/>
      <c r="B44" s="27"/>
      <c r="C44" s="27"/>
      <c r="D44" s="26">
        <f>H44/22</f>
        <v>803507.27272727271</v>
      </c>
      <c r="E44" s="27">
        <f t="shared" ref="E44" si="11">D44/D43-1</f>
        <v>-4.9569996371899849E-3</v>
      </c>
      <c r="F44" s="33">
        <f t="shared" ref="F44" si="12">D44/D32-1</f>
        <v>-6.8691013297464854E-2</v>
      </c>
      <c r="G44" s="39" t="s">
        <v>462</v>
      </c>
      <c r="H44" s="68">
        <v>17677160</v>
      </c>
      <c r="I44" s="68">
        <v>112324.27</v>
      </c>
      <c r="J44" s="30">
        <f t="shared" si="1"/>
        <v>157.37613963571718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903313.6</v>
      </c>
      <c r="E45" s="27">
        <f t="shared" ref="E45" si="13">D45/D44-1</f>
        <v>0.12421334648778415</v>
      </c>
      <c r="F45" s="33">
        <f t="shared" ref="F45" si="14">D45/D33-1</f>
        <v>-7.0050794866568289E-2</v>
      </c>
      <c r="G45" s="39" t="s">
        <v>529</v>
      </c>
      <c r="H45" s="68">
        <v>18066272</v>
      </c>
      <c r="I45" s="68">
        <v>52212.13</v>
      </c>
      <c r="J45" s="30">
        <f t="shared" si="1"/>
        <v>346.01675894088214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863967.0102073364</v>
      </c>
      <c r="B46" s="27">
        <f>A46/A43-1</f>
        <v>-1.9783788999627405E-2</v>
      </c>
      <c r="C46" s="27">
        <f>A46/A34-1</f>
        <v>-8.2510210380531745E-2</v>
      </c>
      <c r="D46" s="26">
        <f>H46/19</f>
        <v>885080.15789473685</v>
      </c>
      <c r="E46" s="27">
        <f t="shared" ref="E46" si="15">D46/D45-1</f>
        <v>-2.0185063199826825E-2</v>
      </c>
      <c r="F46" s="33">
        <f t="shared" ref="F46" si="16">D46/D34-1</f>
        <v>-0.10675715391382079</v>
      </c>
      <c r="G46" s="39" t="s">
        <v>548</v>
      </c>
      <c r="H46" s="68">
        <v>16816523</v>
      </c>
      <c r="I46" s="68">
        <v>80551.98</v>
      </c>
      <c r="J46" s="30">
        <f t="shared" si="1"/>
        <v>208.76610357684567</v>
      </c>
      <c r="K46" s="32">
        <f>H46+H45+H44</f>
        <v>52559955</v>
      </c>
      <c r="L46" s="27">
        <f>K46/K43-1</f>
        <v>3.3210370185674964E-2</v>
      </c>
      <c r="M46" s="27">
        <f>K46/K34-1</f>
        <v>-8.3412770379949097E-2</v>
      </c>
      <c r="N46" s="32">
        <f>AVERAGE(J44:J46)</f>
        <v>237.38633405114834</v>
      </c>
      <c r="O46" s="58">
        <f>N46/N43-1</f>
        <v>-0.22880258384551511</v>
      </c>
    </row>
    <row r="47" spans="1:16" ht="17.399999999999999">
      <c r="A47" s="31"/>
      <c r="B47" s="27"/>
      <c r="C47" s="27"/>
      <c r="D47" s="26">
        <f>H47/19</f>
        <v>963293.89473684214</v>
      </c>
      <c r="E47" s="27">
        <f t="shared" ref="E47" si="17">D47/D46-1</f>
        <v>8.8369099843053078E-2</v>
      </c>
      <c r="F47" s="33">
        <f t="shared" ref="F47" si="18">D47/D35-1</f>
        <v>0.1909788649996278</v>
      </c>
      <c r="G47" s="39" t="s">
        <v>601</v>
      </c>
      <c r="H47" s="68">
        <v>18302584</v>
      </c>
      <c r="I47" s="68">
        <v>51473.7</v>
      </c>
      <c r="J47" s="30">
        <f t="shared" si="1"/>
        <v>355.57156373060417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780690.9</v>
      </c>
      <c r="E48" s="27">
        <f t="shared" ref="E48" si="19">D48/D47-1</f>
        <v>-0.1895610423096542</v>
      </c>
      <c r="F48" s="33">
        <f t="shared" ref="F48" si="20">D48/D36-1</f>
        <v>-1.354401022166285E-2</v>
      </c>
      <c r="G48" s="39" t="s">
        <v>634</v>
      </c>
      <c r="H48" s="68">
        <v>15613818</v>
      </c>
      <c r="I48" s="68">
        <v>49798.559999999998</v>
      </c>
      <c r="J48" s="30">
        <f t="shared" si="1"/>
        <v>313.53954813151228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888399.55279106868</v>
      </c>
      <c r="B49" s="27">
        <f>A49/A46-1</f>
        <v>2.8279485553353467E-2</v>
      </c>
      <c r="C49" s="27">
        <f>A49/A37-1</f>
        <v>2.9690366538370316E-2</v>
      </c>
      <c r="D49" s="26">
        <f>H49/22</f>
        <v>921213.86363636365</v>
      </c>
      <c r="E49" s="27">
        <f t="shared" ref="E49" si="21">D49/D48-1</f>
        <v>0.17999820881268591</v>
      </c>
      <c r="F49" s="33">
        <f t="shared" ref="F49" si="22">D49/D37-1</f>
        <v>-6.7705348280625688E-2</v>
      </c>
      <c r="G49" s="39" t="s">
        <v>674</v>
      </c>
      <c r="H49" s="68">
        <v>20266705</v>
      </c>
      <c r="I49" s="68">
        <v>48506.25</v>
      </c>
      <c r="J49" s="30">
        <f t="shared" si="1"/>
        <v>417.8163638706352</v>
      </c>
      <c r="K49" s="32">
        <f>H49+H48+H47</f>
        <v>54183107</v>
      </c>
      <c r="L49" s="27">
        <f>K49/K46-1</f>
        <v>3.0881913806813488E-2</v>
      </c>
      <c r="M49" s="27">
        <f>K49/K37-1</f>
        <v>2.2155969302292577E-2</v>
      </c>
      <c r="N49" s="32">
        <f>AVERAGE(J47:J49)</f>
        <v>362.3091585775839</v>
      </c>
      <c r="O49" s="58">
        <f>N49/N46-1</f>
        <v>0.52624269642884802</v>
      </c>
    </row>
    <row r="50" spans="1:15" s="37" customFormat="1" ht="17.399999999999999">
      <c r="A50" s="92"/>
      <c r="B50" s="130"/>
      <c r="C50" s="130"/>
      <c r="D50" s="93">
        <f>H50/18</f>
        <v>820288.72222222225</v>
      </c>
      <c r="E50" s="130">
        <f t="shared" ref="E50" si="23">D50/D49-1</f>
        <v>-0.10955668970911214</v>
      </c>
      <c r="F50" s="131">
        <f t="shared" ref="F50" si="24">D50/D38-1</f>
        <v>-0.22032553427423818</v>
      </c>
      <c r="G50" s="132" t="s">
        <v>714</v>
      </c>
      <c r="H50" s="95">
        <v>14765197</v>
      </c>
      <c r="I50" s="95">
        <v>38940.11</v>
      </c>
      <c r="J50" s="133">
        <f t="shared" ref="J50" si="25">H50/I50</f>
        <v>379.17707474375391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889568.1</v>
      </c>
      <c r="E51" s="130">
        <f t="shared" ref="E51" si="26">D51/D50-1</f>
        <v>8.4457308629204197E-2</v>
      </c>
      <c r="F51" s="131">
        <f t="shared" ref="F51" si="27">D51/D39-1</f>
        <v>-7.4087130308164495E-2</v>
      </c>
      <c r="G51" s="132" t="s">
        <v>721</v>
      </c>
      <c r="H51" s="95">
        <v>17791362</v>
      </c>
      <c r="I51" s="95">
        <v>39844.58</v>
      </c>
      <c r="J51" s="133">
        <f t="shared" ref="J51" si="28">H51/I51</f>
        <v>446.51899957284024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801889.00134680129</v>
      </c>
      <c r="B52" s="27">
        <f>A52/A49-1</f>
        <v>-9.7377977254129333E-2</v>
      </c>
      <c r="C52" s="27">
        <f>A52/A40-1</f>
        <v>-0.19043761037387485</v>
      </c>
      <c r="D52" s="93">
        <f>H52/22</f>
        <v>695810.18181818177</v>
      </c>
      <c r="E52" s="130">
        <f t="shared" ref="E52:E53" si="29">D52/D51-1</f>
        <v>-0.21781122567436739</v>
      </c>
      <c r="F52" s="131">
        <f t="shared" ref="F52:F53" si="30">D52/D40-1</f>
        <v>-0.27423479236330939</v>
      </c>
      <c r="G52" s="132" t="s">
        <v>726</v>
      </c>
      <c r="H52" s="95">
        <v>15307824</v>
      </c>
      <c r="I52" s="95">
        <v>36199.39</v>
      </c>
      <c r="J52" s="133">
        <f t="shared" ref="J52" si="31">H52/I52</f>
        <v>422.8751920957784</v>
      </c>
      <c r="K52" s="32">
        <f>H52+H51+H50</f>
        <v>47864383</v>
      </c>
      <c r="L52" s="27">
        <f>K52/K49-1</f>
        <v>-0.11661797098494187</v>
      </c>
      <c r="M52" s="27">
        <f>K52/K40-1</f>
        <v>-0.21982421181466238</v>
      </c>
      <c r="N52" s="32">
        <f>AVERAGE(J50:J52)</f>
        <v>416.19042213745752</v>
      </c>
      <c r="O52" s="58">
        <f>N52/N49-1</f>
        <v>0.148716261469652</v>
      </c>
    </row>
    <row r="53" spans="1:15" s="37" customFormat="1" ht="17.399999999999999">
      <c r="A53" s="31"/>
      <c r="B53" s="27"/>
      <c r="C53" s="27"/>
      <c r="D53" s="93">
        <f>H53/21</f>
        <v>898529.33333333337</v>
      </c>
      <c r="E53" s="130">
        <f t="shared" si="29"/>
        <v>0.291342605802976</v>
      </c>
      <c r="F53" s="131">
        <f t="shared" si="30"/>
        <v>-0.10760405442306442</v>
      </c>
      <c r="G53" s="132" t="s">
        <v>729</v>
      </c>
      <c r="H53" s="95">
        <v>18869116</v>
      </c>
      <c r="I53" s="95">
        <v>107327.83</v>
      </c>
      <c r="J53" s="133">
        <f t="shared" ref="J53" si="32">H53/I53</f>
        <v>175.80823165808906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821265.5882352941</v>
      </c>
      <c r="E54" s="130">
        <f t="shared" ref="E54" si="33">D54/D53-1</f>
        <v>-8.5989118253278263E-2</v>
      </c>
      <c r="F54" s="131">
        <f t="shared" ref="F54" si="34">D54/D42-1</f>
        <v>-1.0321338211404685E-2</v>
      </c>
      <c r="G54" s="132" t="s">
        <v>742</v>
      </c>
      <c r="H54" s="95">
        <v>13961515</v>
      </c>
      <c r="I54" s="95">
        <v>40109.31</v>
      </c>
      <c r="J54" s="133">
        <f t="shared" ref="J54" si="35">H54/I54</f>
        <v>348.08664123117552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837267.49766573298</v>
      </c>
      <c r="B55" s="27">
        <f>A55/A52-1</f>
        <v>4.4118944466768228E-2</v>
      </c>
      <c r="C55" s="27">
        <f>A55/A43-1</f>
        <v>-5.0075796344684287E-2</v>
      </c>
      <c r="D55" s="93">
        <f>H55/21</f>
        <v>792007.57142857148</v>
      </c>
      <c r="E55" s="130">
        <f t="shared" ref="E55" si="36">D55/D54-1</f>
        <v>-3.5625523857137575E-2</v>
      </c>
      <c r="F55" s="131">
        <f t="shared" ref="F55" si="37">D55/D43-1</f>
        <v>-1.9197937674622856E-2</v>
      </c>
      <c r="G55" s="132" t="s">
        <v>749</v>
      </c>
      <c r="H55" s="95">
        <v>16632159</v>
      </c>
      <c r="I55" s="95">
        <v>33443.29</v>
      </c>
      <c r="J55" s="133">
        <f t="shared" ref="J55" si="38">H55/I55</f>
        <v>497.32424650804393</v>
      </c>
      <c r="K55" s="32">
        <f>H55+H54+H53</f>
        <v>49462790</v>
      </c>
      <c r="L55" s="27">
        <f>K55/K52-1</f>
        <v>3.3394497114900723E-2</v>
      </c>
      <c r="M55" s="27">
        <f>K55/K43-1</f>
        <v>-2.7672920071634355E-2</v>
      </c>
      <c r="N55" s="32">
        <f>AVERAGE(J53:J55)</f>
        <v>340.40637313243616</v>
      </c>
      <c r="O55" s="58">
        <f>N55/N52-1</f>
        <v>-0.18208984391282257</v>
      </c>
    </row>
    <row r="56" spans="1:15" s="124" customFormat="1" ht="17.399999999999999">
      <c r="A56" s="94"/>
      <c r="B56" s="45"/>
      <c r="C56" s="45"/>
      <c r="D56" s="98">
        <f>H56/22</f>
        <v>816492.81818181823</v>
      </c>
      <c r="E56" s="118">
        <f t="shared" ref="E56" si="39">D56/D55-1</f>
        <v>3.0915420049687059E-2</v>
      </c>
      <c r="F56" s="158">
        <f t="shared" ref="F56" si="40">D56/D44-1</f>
        <v>1.6161080173512143E-2</v>
      </c>
      <c r="G56" s="122" t="s">
        <v>752</v>
      </c>
      <c r="H56" s="96">
        <v>17962842</v>
      </c>
      <c r="I56" s="96">
        <v>42797.64</v>
      </c>
      <c r="J56" s="125">
        <f t="shared" ref="J56" si="41">H56/I56</f>
        <v>419.71571329634065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977524.5555555555</v>
      </c>
      <c r="E57" s="118">
        <f t="shared" ref="E57" si="42">D57/D56-1</f>
        <v>0.19722370336621675</v>
      </c>
      <c r="F57" s="158">
        <f t="shared" ref="F57" si="43">D57/D45-1</f>
        <v>8.2154143982284156E-2</v>
      </c>
      <c r="G57" s="122" t="s">
        <v>756</v>
      </c>
      <c r="H57" s="96">
        <v>17595442</v>
      </c>
      <c r="I57" s="96">
        <v>50678.55</v>
      </c>
      <c r="J57" s="125">
        <f t="shared" ref="J57" si="44">H57/I57</f>
        <v>347.19702911784174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897008.68686868693</v>
      </c>
      <c r="B58" s="27">
        <f>A58/A55-1</f>
        <v>7.1352571752169913E-2</v>
      </c>
      <c r="C58" s="27">
        <f>A58/A46-1</f>
        <v>3.8244141582930435E-2</v>
      </c>
      <c r="K58" s="32">
        <f>H58+H57+H56</f>
        <v>35558284</v>
      </c>
      <c r="L58" s="27">
        <f>K58/K55-1</f>
        <v>-0.28111042664596964</v>
      </c>
      <c r="M58" s="27">
        <f>K58/K46-1</f>
        <v>-0.32347194741700214</v>
      </c>
      <c r="N58" s="32">
        <f>AVERAGE(J56:J58)</f>
        <v>383.45637120709119</v>
      </c>
      <c r="O58" s="58">
        <f>N58/N55-1</f>
        <v>0.12646648674202798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112">
    <tabColor rgb="FFFF0000"/>
  </sheetPr>
  <dimension ref="A1:P58"/>
  <sheetViews>
    <sheetView zoomScaleNormal="100" zoomScaleSheetLayoutView="100" workbookViewId="0">
      <selection activeCell="A59" sqref="A59:XFD335"/>
    </sheetView>
  </sheetViews>
  <sheetFormatPr defaultColWidth="8.69921875" defaultRowHeight="15.6"/>
  <cols>
    <col min="1" max="1" width="21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티에스이(실리콘러버소켓)</v>
      </c>
      <c r="G1" s="19"/>
      <c r="H1" s="19"/>
      <c r="I1" s="19"/>
      <c r="J1" s="20"/>
      <c r="P1" s="18" t="s">
        <v>51</v>
      </c>
    </row>
    <row r="2" spans="1:16" ht="15" customHeight="1">
      <c r="G2" s="21"/>
      <c r="H2" s="21"/>
      <c r="I2" s="21"/>
      <c r="J2" s="22"/>
      <c r="P2" s="23" t="s">
        <v>133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375674</v>
      </c>
      <c r="E5" s="27"/>
      <c r="F5" s="26"/>
      <c r="G5" s="28" t="s">
        <v>7</v>
      </c>
      <c r="H5" s="29">
        <v>7513480</v>
      </c>
      <c r="I5" s="29">
        <v>162852.04</v>
      </c>
      <c r="J5" s="30">
        <f>H5/I5</f>
        <v>46.136849130044666</v>
      </c>
    </row>
    <row r="6" spans="1:16" ht="15" hidden="1" customHeight="1">
      <c r="D6" s="26">
        <f>H6/18</f>
        <v>305260.38888888888</v>
      </c>
      <c r="E6" s="27">
        <f t="shared" ref="E6:E16" si="0">D6/D5-1</f>
        <v>-0.18743275049939878</v>
      </c>
      <c r="F6" s="26"/>
      <c r="G6" s="28" t="s">
        <v>3</v>
      </c>
      <c r="H6" s="29">
        <v>5494687</v>
      </c>
      <c r="I6" s="29">
        <v>118478.31</v>
      </c>
      <c r="J6" s="30">
        <f t="shared" ref="J6:J16" si="1">H6/I6</f>
        <v>46.377155447271321</v>
      </c>
    </row>
    <row r="7" spans="1:16" ht="15" hidden="1" customHeight="1">
      <c r="A7" s="31">
        <f>AVERAGE(D5:D7)</f>
        <v>329428.79629629629</v>
      </c>
      <c r="B7" s="31"/>
      <c r="C7" s="31"/>
      <c r="D7" s="26">
        <f>H7/22</f>
        <v>307352</v>
      </c>
      <c r="E7" s="27">
        <f t="shared" si="0"/>
        <v>6.8518916546111974E-3</v>
      </c>
      <c r="F7" s="26"/>
      <c r="G7" s="28" t="s">
        <v>6</v>
      </c>
      <c r="H7" s="29">
        <v>6761744</v>
      </c>
      <c r="I7" s="29">
        <v>170783.42</v>
      </c>
      <c r="J7" s="30">
        <f t="shared" si="1"/>
        <v>39.592508453103932</v>
      </c>
      <c r="K7" s="32">
        <f>H7+H6+H5</f>
        <v>19769911</v>
      </c>
      <c r="L7" s="32"/>
      <c r="M7" s="32"/>
      <c r="N7" s="32">
        <f>AVERAGE(J5:J7)</f>
        <v>44.035504343473313</v>
      </c>
      <c r="O7" s="32"/>
    </row>
    <row r="8" spans="1:16" ht="15" hidden="1" customHeight="1">
      <c r="D8" s="26">
        <f>H8/21</f>
        <v>385225.33333333331</v>
      </c>
      <c r="E8" s="27">
        <f t="shared" si="0"/>
        <v>0.25336855895954247</v>
      </c>
      <c r="F8" s="26"/>
      <c r="G8" s="28" t="s">
        <v>2</v>
      </c>
      <c r="H8" s="29">
        <v>8089732</v>
      </c>
      <c r="I8" s="29">
        <v>162121.51999999999</v>
      </c>
      <c r="J8" s="30">
        <f t="shared" si="1"/>
        <v>49.899186733507065</v>
      </c>
    </row>
    <row r="9" spans="1:16" ht="15" hidden="1" customHeight="1">
      <c r="D9" s="26">
        <f>H9/21</f>
        <v>370681.90476190473</v>
      </c>
      <c r="E9" s="27">
        <f t="shared" si="0"/>
        <v>-3.7753042993266095E-2</v>
      </c>
      <c r="F9" s="26"/>
      <c r="G9" s="28" t="s">
        <v>5</v>
      </c>
      <c r="H9" s="29">
        <v>7784320</v>
      </c>
      <c r="I9" s="29">
        <v>160268.56</v>
      </c>
      <c r="J9" s="30">
        <f t="shared" si="1"/>
        <v>48.570474458621206</v>
      </c>
    </row>
    <row r="10" spans="1:16" ht="15" hidden="1" customHeight="1">
      <c r="A10" s="31">
        <f>AVERAGE(D8:D10)</f>
        <v>382085.26984126982</v>
      </c>
      <c r="B10" s="27">
        <f>A10/A7-1</f>
        <v>0.15984174467132206</v>
      </c>
      <c r="C10" s="27"/>
      <c r="D10" s="26">
        <f>H10/21</f>
        <v>390348.57142857142</v>
      </c>
      <c r="E10" s="27">
        <f t="shared" si="0"/>
        <v>5.3055372852092386E-2</v>
      </c>
      <c r="F10" s="26"/>
      <c r="G10" s="28" t="s">
        <v>0</v>
      </c>
      <c r="H10" s="29">
        <v>8197320</v>
      </c>
      <c r="I10" s="29">
        <v>156089.32</v>
      </c>
      <c r="J10" s="30">
        <f t="shared" si="1"/>
        <v>52.516853811650918</v>
      </c>
      <c r="K10" s="32">
        <f>H10+H9+H8</f>
        <v>24071372</v>
      </c>
      <c r="L10" s="27">
        <f>K10/K7-1</f>
        <v>0.21757614386832591</v>
      </c>
      <c r="M10" s="32"/>
      <c r="N10" s="32">
        <f>AVERAGE(J8:J10)</f>
        <v>50.328838334593058</v>
      </c>
      <c r="O10" s="58">
        <f>N10/N7-1</f>
        <v>0.14291499745369696</v>
      </c>
    </row>
    <row r="11" spans="1:16" ht="15" hidden="1" customHeight="1">
      <c r="D11" s="26">
        <f>H11/21</f>
        <v>325885.52380952379</v>
      </c>
      <c r="E11" s="27">
        <f t="shared" si="0"/>
        <v>-0.1651422660088907</v>
      </c>
      <c r="F11" s="26"/>
      <c r="G11" s="28" t="s">
        <v>10</v>
      </c>
      <c r="H11" s="29">
        <v>6843596</v>
      </c>
      <c r="I11" s="29">
        <v>135515.66</v>
      </c>
      <c r="J11" s="30">
        <f t="shared" si="1"/>
        <v>50.500407111620902</v>
      </c>
    </row>
    <row r="12" spans="1:16" ht="15" hidden="1" customHeight="1">
      <c r="D12" s="26">
        <f>H12/22</f>
        <v>271154.86363636365</v>
      </c>
      <c r="E12" s="27">
        <f t="shared" si="0"/>
        <v>-0.16794443500702894</v>
      </c>
      <c r="F12" s="26"/>
      <c r="G12" s="28" t="s">
        <v>4</v>
      </c>
      <c r="H12" s="29">
        <v>5965407</v>
      </c>
      <c r="I12" s="29">
        <v>109890.94</v>
      </c>
      <c r="J12" s="30">
        <f t="shared" si="1"/>
        <v>54.284793632668901</v>
      </c>
    </row>
    <row r="13" spans="1:16" ht="15" hidden="1" customHeight="1">
      <c r="A13" s="31">
        <f>AVERAGE(D11:D13)</f>
        <v>312548.61248196248</v>
      </c>
      <c r="B13" s="27">
        <f>A13/A10-1</f>
        <v>-0.18199251017500628</v>
      </c>
      <c r="C13" s="27"/>
      <c r="D13" s="26">
        <f>H13/20</f>
        <v>340605.45</v>
      </c>
      <c r="E13" s="27">
        <f t="shared" si="0"/>
        <v>0.25612886094779452</v>
      </c>
      <c r="F13" s="26"/>
      <c r="G13" s="28" t="s">
        <v>8</v>
      </c>
      <c r="H13" s="29">
        <v>6812109</v>
      </c>
      <c r="I13" s="29">
        <v>145649.46</v>
      </c>
      <c r="J13" s="30">
        <f t="shared" si="1"/>
        <v>46.770575050535719</v>
      </c>
      <c r="K13" s="32">
        <f>H13+H12+H11</f>
        <v>19621112</v>
      </c>
      <c r="L13" s="27">
        <f>K13/K10-1</f>
        <v>-0.18487770451970909</v>
      </c>
      <c r="M13" s="32"/>
      <c r="N13" s="32">
        <f>AVERAGE(J11:J13)</f>
        <v>50.518591931608505</v>
      </c>
      <c r="O13" s="58">
        <f>N13/N10-1</f>
        <v>3.7702757165571921E-3</v>
      </c>
    </row>
    <row r="14" spans="1:16" ht="15" hidden="1" customHeight="1">
      <c r="D14" s="26">
        <f>H14/20</f>
        <v>343784.05</v>
      </c>
      <c r="E14" s="27">
        <f t="shared" si="0"/>
        <v>9.3322053419873097E-3</v>
      </c>
      <c r="F14" s="26"/>
      <c r="G14" s="28" t="s">
        <v>11</v>
      </c>
      <c r="H14" s="29">
        <v>6875681</v>
      </c>
      <c r="I14" s="29">
        <v>156654.01</v>
      </c>
      <c r="J14" s="30">
        <f t="shared" si="1"/>
        <v>43.890871354011296</v>
      </c>
    </row>
    <row r="15" spans="1:16" ht="15" hidden="1" customHeight="1">
      <c r="A15" s="31"/>
      <c r="B15" s="31"/>
      <c r="C15" s="31"/>
      <c r="D15" s="26">
        <f>H15/22</f>
        <v>303150.63636363635</v>
      </c>
      <c r="E15" s="27">
        <f t="shared" si="0"/>
        <v>-0.11819458650383474</v>
      </c>
      <c r="F15" s="26"/>
      <c r="G15" s="28" t="s">
        <v>9</v>
      </c>
      <c r="H15" s="29">
        <v>6669314</v>
      </c>
      <c r="I15" s="29">
        <v>141281.87</v>
      </c>
      <c r="J15" s="30">
        <f t="shared" si="1"/>
        <v>47.20573135109268</v>
      </c>
    </row>
    <row r="16" spans="1:16" ht="15" hidden="1" customHeight="1">
      <c r="A16" s="31">
        <f>AVERAGE(D14:D16)</f>
        <v>289366.62272727274</v>
      </c>
      <c r="B16" s="27">
        <f>A16/A13-1</f>
        <v>-7.4170829205097211E-2</v>
      </c>
      <c r="C16" s="27"/>
      <c r="D16" s="26">
        <f>H16/22</f>
        <v>221165.18181818182</v>
      </c>
      <c r="E16" s="27">
        <f t="shared" si="0"/>
        <v>-0.27044460644677992</v>
      </c>
      <c r="F16" s="26"/>
      <c r="G16" s="28" t="s">
        <v>13</v>
      </c>
      <c r="H16" s="29">
        <v>4865634</v>
      </c>
      <c r="I16" s="29">
        <v>117073.58</v>
      </c>
      <c r="J16" s="30">
        <f t="shared" si="1"/>
        <v>41.560478461494043</v>
      </c>
      <c r="K16" s="32">
        <f>H16+H15+H14</f>
        <v>18410629</v>
      </c>
      <c r="L16" s="27">
        <f>K16/K13-1</f>
        <v>-6.1692884684619309E-2</v>
      </c>
      <c r="M16" s="32"/>
      <c r="N16" s="32">
        <f>AVERAGE(J14:J16)</f>
        <v>44.219027055532671</v>
      </c>
      <c r="O16" s="58">
        <f>N16/N13-1</f>
        <v>-0.1246979505011564</v>
      </c>
    </row>
    <row r="17" spans="1:15" ht="15" hidden="1" customHeight="1">
      <c r="D17" s="26">
        <f>H17/20</f>
        <v>222581.55</v>
      </c>
      <c r="E17" s="27">
        <f t="shared" ref="E17:E22" si="2">D17/D16-1</f>
        <v>6.4041191754249382E-3</v>
      </c>
      <c r="F17" s="33">
        <f t="shared" ref="F17:F22" si="3">D17/D5-1</f>
        <v>-0.40751409466718491</v>
      </c>
      <c r="G17" s="39" t="s">
        <v>162</v>
      </c>
      <c r="H17" s="29">
        <v>4451631</v>
      </c>
      <c r="I17" s="29">
        <v>101921.19</v>
      </c>
      <c r="J17" s="30">
        <f t="shared" ref="J17:J49" si="4">H17/I17</f>
        <v>43.677188227492238</v>
      </c>
    </row>
    <row r="18" spans="1:15" hidden="1">
      <c r="D18" s="26">
        <f>H18/20</f>
        <v>241948.45</v>
      </c>
      <c r="E18" s="27">
        <f t="shared" si="2"/>
        <v>8.7010356428913527E-2</v>
      </c>
      <c r="F18" s="33">
        <f t="shared" si="3"/>
        <v>-0.20740306044730106</v>
      </c>
      <c r="G18" s="39" t="s">
        <v>163</v>
      </c>
      <c r="H18" s="29">
        <v>4838969</v>
      </c>
      <c r="I18" s="29">
        <v>105936.68</v>
      </c>
      <c r="J18" s="30">
        <f t="shared" si="4"/>
        <v>45.67793704692275</v>
      </c>
    </row>
    <row r="19" spans="1:15" ht="17.399999999999999" hidden="1">
      <c r="A19" s="31">
        <f>AVERAGE(D17:D19)</f>
        <v>244933.40909090909</v>
      </c>
      <c r="B19" s="27">
        <f>A19/A16-1</f>
        <v>-0.15355334771364371</v>
      </c>
      <c r="C19" s="27">
        <f>A19/A7-1</f>
        <v>-0.25649059267238428</v>
      </c>
      <c r="D19" s="26">
        <f>H19/22</f>
        <v>270270.22727272729</v>
      </c>
      <c r="E19" s="27">
        <f t="shared" si="2"/>
        <v>0.11705707258189624</v>
      </c>
      <c r="F19" s="33">
        <f t="shared" si="3"/>
        <v>-0.12064919937814855</v>
      </c>
      <c r="G19" s="39" t="s">
        <v>158</v>
      </c>
      <c r="H19" s="29">
        <v>5945945</v>
      </c>
      <c r="I19" s="29">
        <v>132770.09</v>
      </c>
      <c r="J19" s="30">
        <f t="shared" si="4"/>
        <v>44.783768693686959</v>
      </c>
      <c r="K19" s="32">
        <f>H19+H18+H17</f>
        <v>15236545</v>
      </c>
      <c r="L19" s="27">
        <f>K19/K16-1</f>
        <v>-0.17240497323584114</v>
      </c>
      <c r="M19" s="27">
        <f>K19/K7-1</f>
        <v>-0.22930634336188971</v>
      </c>
      <c r="N19" s="32">
        <f>AVERAGE(J17:J19)</f>
        <v>44.712964656033982</v>
      </c>
      <c r="O19" s="58">
        <f>N19/N16-1</f>
        <v>1.1170250306072882E-2</v>
      </c>
    </row>
    <row r="20" spans="1:15" hidden="1">
      <c r="D20" s="26">
        <f>H20/20</f>
        <v>199663.6</v>
      </c>
      <c r="E20" s="27">
        <f t="shared" si="2"/>
        <v>-0.26124456247072592</v>
      </c>
      <c r="F20" s="33">
        <f t="shared" si="3"/>
        <v>-0.48169660008514492</v>
      </c>
      <c r="G20" s="39" t="s">
        <v>154</v>
      </c>
      <c r="H20" s="29">
        <v>3993272</v>
      </c>
      <c r="I20" s="29">
        <v>95795.14</v>
      </c>
      <c r="J20" s="30">
        <f t="shared" si="4"/>
        <v>41.685538535671014</v>
      </c>
    </row>
    <row r="21" spans="1:15" hidden="1">
      <c r="D21" s="26">
        <f>H21/21</f>
        <v>172098.28571428571</v>
      </c>
      <c r="E21" s="27">
        <f t="shared" si="2"/>
        <v>-0.13805878630714008</v>
      </c>
      <c r="F21" s="33">
        <f t="shared" si="3"/>
        <v>-0.53572515004521915</v>
      </c>
      <c r="G21" s="39" t="s">
        <v>155</v>
      </c>
      <c r="H21" s="29">
        <v>3614064</v>
      </c>
      <c r="I21" s="29">
        <v>88319.91</v>
      </c>
      <c r="J21" s="30">
        <f t="shared" si="4"/>
        <v>40.920150394174989</v>
      </c>
    </row>
    <row r="22" spans="1:15" ht="17.399999999999999" hidden="1">
      <c r="A22" s="31">
        <f>AVERAGE(D20:D22)</f>
        <v>191319.62857142859</v>
      </c>
      <c r="B22" s="27">
        <f>A22/A19-1</f>
        <v>-0.21889125178338287</v>
      </c>
      <c r="C22" s="27">
        <f>A22/A10-1</f>
        <v>-0.49927504755441432</v>
      </c>
      <c r="D22" s="26">
        <f>H22/21</f>
        <v>202197</v>
      </c>
      <c r="E22" s="27">
        <f t="shared" si="2"/>
        <v>0.17489258629620297</v>
      </c>
      <c r="F22" s="33">
        <f t="shared" si="3"/>
        <v>-0.48200912005387131</v>
      </c>
      <c r="G22" s="39" t="s">
        <v>156</v>
      </c>
      <c r="H22" s="29">
        <v>4246137</v>
      </c>
      <c r="I22" s="29">
        <v>82469.509999999995</v>
      </c>
      <c r="J22" s="30">
        <f t="shared" si="4"/>
        <v>51.48735575123461</v>
      </c>
      <c r="K22" s="32">
        <f>H22+H21+H20</f>
        <v>11853473</v>
      </c>
      <c r="L22" s="27">
        <f>K22/K19-1</f>
        <v>-0.22203668876375848</v>
      </c>
      <c r="M22" s="27">
        <f>K22/K10-1</f>
        <v>-0.50756969731513435</v>
      </c>
      <c r="N22" s="32">
        <f>AVERAGE(J20:J22)</f>
        <v>44.697681560360202</v>
      </c>
      <c r="O22" s="58">
        <f>N22/N19-1</f>
        <v>-3.4180457036003808E-4</v>
      </c>
    </row>
    <row r="23" spans="1:15" hidden="1">
      <c r="A23" s="31"/>
      <c r="B23" s="27"/>
      <c r="C23" s="27"/>
      <c r="D23" s="26">
        <f>H23/21</f>
        <v>188068.04761904763</v>
      </c>
      <c r="E23" s="27">
        <f t="shared" ref="E23:E28" si="5">D23/D22-1</f>
        <v>-6.9877161288013023E-2</v>
      </c>
      <c r="F23" s="33">
        <f t="shared" ref="F23:F28" si="6">D23/D11-1</f>
        <v>-0.42290149798439292</v>
      </c>
      <c r="G23" s="39" t="s">
        <v>168</v>
      </c>
      <c r="H23" s="29">
        <v>3949429</v>
      </c>
      <c r="I23" s="29">
        <v>81531.56</v>
      </c>
      <c r="J23" s="30">
        <f t="shared" si="4"/>
        <v>48.440493472711672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205281.90909090909</v>
      </c>
      <c r="E24" s="27">
        <f t="shared" si="5"/>
        <v>9.1529963169129092E-2</v>
      </c>
      <c r="F24" s="33">
        <f t="shared" si="6"/>
        <v>-0.24293480729814421</v>
      </c>
      <c r="G24" s="39" t="s">
        <v>176</v>
      </c>
      <c r="H24" s="29">
        <v>4516202</v>
      </c>
      <c r="I24" s="29">
        <v>91116.479999999996</v>
      </c>
      <c r="J24" s="30">
        <f t="shared" si="4"/>
        <v>49.565150014574755</v>
      </c>
      <c r="K24" s="32"/>
      <c r="L24" s="27"/>
      <c r="M24" s="27"/>
      <c r="N24" s="27"/>
    </row>
    <row r="25" spans="1:15" ht="17.399999999999999" hidden="1">
      <c r="A25" s="31">
        <f>AVERAGE(D23:D25)</f>
        <v>215853.28381559963</v>
      </c>
      <c r="B25" s="27">
        <f>A25/A22-1</f>
        <v>0.1282338640701024</v>
      </c>
      <c r="C25" s="27">
        <f>A25/A13-1</f>
        <v>-0.30937692507575365</v>
      </c>
      <c r="D25" s="26">
        <f>H25/19</f>
        <v>254209.89473684211</v>
      </c>
      <c r="E25" s="27">
        <f t="shared" si="5"/>
        <v>0.23834533623839826</v>
      </c>
      <c r="F25" s="33">
        <f t="shared" si="6"/>
        <v>-0.25365288565746058</v>
      </c>
      <c r="G25" s="39" t="s">
        <v>190</v>
      </c>
      <c r="H25" s="29">
        <v>4829988</v>
      </c>
      <c r="I25" s="29">
        <v>98844.73</v>
      </c>
      <c r="J25" s="30">
        <f t="shared" si="4"/>
        <v>48.864395704252523</v>
      </c>
      <c r="K25" s="32">
        <f>H25+H24+H23</f>
        <v>13295619</v>
      </c>
      <c r="L25" s="27">
        <f>K25/K22-1</f>
        <v>0.12166442695739899</v>
      </c>
      <c r="M25" s="27">
        <f>K25/K13-1</f>
        <v>-0.32238198324335543</v>
      </c>
      <c r="N25" s="32">
        <f>AVERAGE(J23:J25)</f>
        <v>48.956679730512981</v>
      </c>
      <c r="O25" s="58">
        <f>N25/N22-1</f>
        <v>9.5284543212859507E-2</v>
      </c>
    </row>
    <row r="26" spans="1:15" ht="17.399999999999999" hidden="1">
      <c r="D26" s="26">
        <f>H26/19</f>
        <v>254675.57894736843</v>
      </c>
      <c r="E26" s="27">
        <f t="shared" si="5"/>
        <v>1.8318886092469899E-3</v>
      </c>
      <c r="F26" s="33">
        <f t="shared" si="6"/>
        <v>-0.25919896822622102</v>
      </c>
      <c r="G26" s="39" t="s">
        <v>202</v>
      </c>
      <c r="H26" s="29">
        <v>4838836</v>
      </c>
      <c r="I26" s="29">
        <v>97541.33</v>
      </c>
      <c r="J26" s="30">
        <f t="shared" si="4"/>
        <v>49.608058450710075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245546</v>
      </c>
      <c r="E27" s="27">
        <f t="shared" si="5"/>
        <v>-3.5847877464745714E-2</v>
      </c>
      <c r="F27" s="33">
        <f t="shared" si="6"/>
        <v>-0.19001984312029685</v>
      </c>
      <c r="G27" s="39" t="s">
        <v>203</v>
      </c>
      <c r="H27" s="29">
        <v>5402012</v>
      </c>
      <c r="I27" s="29">
        <v>109161.15</v>
      </c>
      <c r="J27" s="30">
        <f t="shared" si="4"/>
        <v>49.486580161531826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245696.26315789475</v>
      </c>
      <c r="B28" s="27">
        <f>A28/A25-1</f>
        <v>0.1382558505238658</v>
      </c>
      <c r="C28" s="27">
        <f>A28/A16-1</f>
        <v>-0.15091705863580951</v>
      </c>
      <c r="D28" s="26">
        <f>H28/19</f>
        <v>236867.21052631579</v>
      </c>
      <c r="E28" s="27">
        <f t="shared" si="5"/>
        <v>-3.534486195533304E-2</v>
      </c>
      <c r="F28" s="33">
        <f t="shared" si="6"/>
        <v>7.0996838557718656E-2</v>
      </c>
      <c r="G28" s="39" t="s">
        <v>208</v>
      </c>
      <c r="H28" s="29">
        <v>4500477</v>
      </c>
      <c r="I28" s="29">
        <v>112030.6</v>
      </c>
      <c r="J28" s="30">
        <f t="shared" si="4"/>
        <v>40.171854832518967</v>
      </c>
      <c r="K28" s="32">
        <f>H28+H27+H26</f>
        <v>14741325</v>
      </c>
      <c r="L28" s="27">
        <f>K28/K25-1</f>
        <v>0.10873551656376446</v>
      </c>
      <c r="M28" s="27">
        <f>K28/K16-1</f>
        <v>-0.19930356534803895</v>
      </c>
      <c r="N28" s="32">
        <f>AVERAGE(J26:J28)</f>
        <v>46.422164481586954</v>
      </c>
      <c r="O28" s="58">
        <f>N28/N25-1</f>
        <v>-5.1770570693877249E-2</v>
      </c>
    </row>
    <row r="29" spans="1:15" hidden="1">
      <c r="D29" s="26">
        <f>H29/22</f>
        <v>271340.27272727271</v>
      </c>
      <c r="E29" s="27">
        <f t="shared" ref="E29:E41" si="7">D29/D28-1</f>
        <v>0.14553750231768348</v>
      </c>
      <c r="F29" s="33">
        <f t="shared" ref="F29:F41" si="8">D29/D17-1</f>
        <v>0.2190600376683185</v>
      </c>
      <c r="G29" s="39" t="s">
        <v>215</v>
      </c>
      <c r="H29" s="29">
        <v>5969486</v>
      </c>
      <c r="I29" s="29">
        <v>108188.81</v>
      </c>
      <c r="J29" s="30">
        <f t="shared" si="4"/>
        <v>55.176556614311593</v>
      </c>
    </row>
    <row r="30" spans="1:15" hidden="1">
      <c r="D30" s="26">
        <f>H30/19</f>
        <v>283639.84210526315</v>
      </c>
      <c r="E30" s="27">
        <f t="shared" si="7"/>
        <v>4.532894897748152E-2</v>
      </c>
      <c r="F30" s="33">
        <f t="shared" si="8"/>
        <v>0.17231518575656568</v>
      </c>
      <c r="G30" s="39" t="s">
        <v>210</v>
      </c>
      <c r="H30" s="29">
        <v>5389157</v>
      </c>
      <c r="I30" s="29">
        <v>90275.49</v>
      </c>
      <c r="J30" s="30">
        <f t="shared" si="4"/>
        <v>59.69679034697014</v>
      </c>
    </row>
    <row r="31" spans="1:15" ht="17.399999999999999" hidden="1">
      <c r="A31" s="31">
        <f>AVERAGE(D29:D31)</f>
        <v>282922.88827751199</v>
      </c>
      <c r="B31" s="27">
        <f>A31/A28-1</f>
        <v>0.15151482013258732</v>
      </c>
      <c r="C31" s="27">
        <f>A31/A19-1</f>
        <v>0.15510125518443574</v>
      </c>
      <c r="D31" s="26">
        <f>H31/20</f>
        <v>293788.55</v>
      </c>
      <c r="E31" s="27">
        <f t="shared" si="7"/>
        <v>3.5780262107784289E-2</v>
      </c>
      <c r="F31" s="33">
        <f t="shared" si="8"/>
        <v>8.7017807934651081E-2</v>
      </c>
      <c r="G31" s="39" t="s">
        <v>211</v>
      </c>
      <c r="H31" s="29">
        <v>5875771</v>
      </c>
      <c r="I31" s="29">
        <v>107046.11</v>
      </c>
      <c r="J31" s="30">
        <f t="shared" si="4"/>
        <v>54.8900936241401</v>
      </c>
      <c r="K31" s="32">
        <f>H31+H30+H29</f>
        <v>17234414</v>
      </c>
      <c r="L31" s="27">
        <f>K31/K28-1</f>
        <v>0.16912244998329529</v>
      </c>
      <c r="M31" s="27">
        <f>K31/K19-1</f>
        <v>0.13112349289159719</v>
      </c>
      <c r="N31" s="32">
        <f>AVERAGE(J29:J31)</f>
        <v>56.587813528473937</v>
      </c>
      <c r="O31" s="58">
        <f>N31/N28-1</f>
        <v>0.21898265969306796</v>
      </c>
    </row>
    <row r="32" spans="1:15" ht="17.399999999999999" hidden="1">
      <c r="D32" s="26">
        <f>H32/21</f>
        <v>246773.19047619047</v>
      </c>
      <c r="E32" s="27">
        <f t="shared" si="7"/>
        <v>-0.16003128618800666</v>
      </c>
      <c r="F32" s="33">
        <f t="shared" si="8"/>
        <v>0.23594481155398617</v>
      </c>
      <c r="G32" s="39" t="s">
        <v>222</v>
      </c>
      <c r="H32" s="29">
        <v>5182237</v>
      </c>
      <c r="I32" s="29">
        <v>117303.6</v>
      </c>
      <c r="J32" s="30">
        <f t="shared" si="4"/>
        <v>44.177987717342006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280116.33333333331</v>
      </c>
      <c r="E33" s="27">
        <f t="shared" si="7"/>
        <v>0.13511655294808</v>
      </c>
      <c r="F33" s="33">
        <f t="shared" si="8"/>
        <v>0.62765324576432513</v>
      </c>
      <c r="G33" s="39" t="s">
        <v>223</v>
      </c>
      <c r="H33" s="29">
        <v>5882443</v>
      </c>
      <c r="I33" s="29">
        <v>123441.23</v>
      </c>
      <c r="J33" s="30">
        <f t="shared" si="4"/>
        <v>47.653794441289996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278510.77109440271</v>
      </c>
      <c r="B34" s="27">
        <f>A34/A31-1</f>
        <v>-1.5594769337931913E-2</v>
      </c>
      <c r="C34" s="27">
        <f>A34/A22-1</f>
        <v>0.45573547875889564</v>
      </c>
      <c r="D34" s="26">
        <f>H34/19</f>
        <v>308642.78947368421</v>
      </c>
      <c r="E34" s="27">
        <f t="shared" si="7"/>
        <v>0.10183788928296789</v>
      </c>
      <c r="F34" s="33">
        <f t="shared" si="8"/>
        <v>0.52644593873145595</v>
      </c>
      <c r="G34" s="39" t="s">
        <v>220</v>
      </c>
      <c r="H34" s="29">
        <v>5864213</v>
      </c>
      <c r="I34" s="29">
        <v>117259.05</v>
      </c>
      <c r="J34" s="30">
        <f t="shared" si="4"/>
        <v>50.010749703327804</v>
      </c>
      <c r="K34" s="32">
        <f>H34+H33+H32</f>
        <v>16928893</v>
      </c>
      <c r="L34" s="27">
        <f>K34/K31-1</f>
        <v>-1.7727379648649455E-2</v>
      </c>
      <c r="M34" s="27">
        <f>K34/K22-1</f>
        <v>0.42817999416711028</v>
      </c>
      <c r="N34" s="32">
        <f>AVERAGE(J32:J34)</f>
        <v>47.280843953986597</v>
      </c>
      <c r="O34" s="58">
        <f>N34/N31-1</f>
        <v>-0.16446950313434971</v>
      </c>
      <c r="P34" s="58"/>
    </row>
    <row r="35" spans="1:16" ht="17.399999999999999" hidden="1">
      <c r="D35" s="26">
        <f>H35/23</f>
        <v>252939.86956521738</v>
      </c>
      <c r="E35" s="27">
        <f t="shared" si="7"/>
        <v>-0.18047698442414517</v>
      </c>
      <c r="F35" s="33">
        <f t="shared" si="8"/>
        <v>0.34493803050252692</v>
      </c>
      <c r="G35" s="39" t="s">
        <v>226</v>
      </c>
      <c r="H35" s="68">
        <v>5817617</v>
      </c>
      <c r="I35" s="68">
        <v>126345.97</v>
      </c>
      <c r="J35" s="30">
        <f t="shared" si="4"/>
        <v>46.045133058062717</v>
      </c>
      <c r="P35" s="16"/>
    </row>
    <row r="36" spans="1:16" ht="17.399999999999999" hidden="1">
      <c r="D36" s="26">
        <f>H36/21</f>
        <v>269781.28571428574</v>
      </c>
      <c r="E36" s="27">
        <f t="shared" si="7"/>
        <v>6.6582686936691227E-2</v>
      </c>
      <c r="F36" s="33">
        <f t="shared" si="8"/>
        <v>0.31419902956384282</v>
      </c>
      <c r="G36" s="39" t="s">
        <v>228</v>
      </c>
      <c r="H36" s="68">
        <v>5665407</v>
      </c>
      <c r="I36" s="68">
        <v>94871.77</v>
      </c>
      <c r="J36" s="30">
        <f t="shared" si="4"/>
        <v>59.716467817560478</v>
      </c>
      <c r="P36" s="16"/>
    </row>
    <row r="37" spans="1:16" ht="17.399999999999999" hidden="1">
      <c r="A37" s="31">
        <f>AVERAGE(D35:D37)</f>
        <v>289588.75546353805</v>
      </c>
      <c r="B37" s="27">
        <f>A37/A34-1</f>
        <v>3.977578434616591E-2</v>
      </c>
      <c r="C37" s="27">
        <f>A37/A25-1</f>
        <v>0.34159995319288061</v>
      </c>
      <c r="D37" s="26">
        <f>H37/18</f>
        <v>346045.11111111112</v>
      </c>
      <c r="E37" s="27">
        <f t="shared" si="7"/>
        <v>0.28268760449749375</v>
      </c>
      <c r="F37" s="33">
        <f t="shared" si="8"/>
        <v>0.36125744227751944</v>
      </c>
      <c r="G37" s="39" t="s">
        <v>225</v>
      </c>
      <c r="H37" s="68">
        <v>6228812</v>
      </c>
      <c r="I37" s="68">
        <v>109843.96</v>
      </c>
      <c r="J37" s="30">
        <f t="shared" si="4"/>
        <v>56.70600368012952</v>
      </c>
      <c r="K37" s="32">
        <f>H37+H36+H35</f>
        <v>17711836</v>
      </c>
      <c r="L37" s="27">
        <f>K37/K34-1</f>
        <v>4.6248918934037819E-2</v>
      </c>
      <c r="M37" s="27">
        <f>K37/K25-1</f>
        <v>0.33215580259933741</v>
      </c>
      <c r="N37" s="32">
        <f>AVERAGE(J35:J37)</f>
        <v>54.15586818525091</v>
      </c>
      <c r="O37" s="16">
        <f>N37/N34-1</f>
        <v>0.1454082384391242</v>
      </c>
      <c r="P37" s="16"/>
    </row>
    <row r="38" spans="1:16" ht="17.399999999999999" hidden="1">
      <c r="A38" s="31"/>
      <c r="B38" s="27"/>
      <c r="C38" s="27"/>
      <c r="D38" s="26">
        <f>H38/20</f>
        <v>271769.25</v>
      </c>
      <c r="E38" s="27">
        <f t="shared" si="7"/>
        <v>-0.21464213400564991</v>
      </c>
      <c r="F38" s="33">
        <f t="shared" si="8"/>
        <v>6.7119396069633241E-2</v>
      </c>
      <c r="G38" s="39" t="s">
        <v>231</v>
      </c>
      <c r="H38" s="68">
        <v>5435385</v>
      </c>
      <c r="I38" s="68">
        <v>92228.08</v>
      </c>
      <c r="J38" s="30">
        <f t="shared" si="4"/>
        <v>58.934166253921795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311477.33333333331</v>
      </c>
      <c r="E39" s="27">
        <f t="shared" si="7"/>
        <v>0.14610955188393571</v>
      </c>
      <c r="F39" s="33">
        <f t="shared" si="8"/>
        <v>0.26850909130400535</v>
      </c>
      <c r="G39" s="39" t="s">
        <v>234</v>
      </c>
      <c r="H39" s="68">
        <v>6541024</v>
      </c>
      <c r="I39" s="68">
        <v>106644.72</v>
      </c>
      <c r="J39" s="30">
        <f t="shared" si="4"/>
        <v>61.334719618561522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299166.28968253965</v>
      </c>
      <c r="B40" s="27">
        <f>A40/A37-1</f>
        <v>3.3072880207903887E-2</v>
      </c>
      <c r="C40" s="27">
        <f>A40/A28-1</f>
        <v>0.21762653545236388</v>
      </c>
      <c r="D40" s="26">
        <f>H40/21</f>
        <v>314252.28571428574</v>
      </c>
      <c r="E40" s="27">
        <f t="shared" si="7"/>
        <v>8.9090026271116951E-3</v>
      </c>
      <c r="F40" s="33">
        <f t="shared" si="8"/>
        <v>0.32670235367749445</v>
      </c>
      <c r="G40" s="39" t="s">
        <v>236</v>
      </c>
      <c r="H40" s="68">
        <v>6599298</v>
      </c>
      <c r="I40" s="68">
        <v>115409.01</v>
      </c>
      <c r="J40" s="30">
        <f t="shared" si="4"/>
        <v>57.181826618216377</v>
      </c>
      <c r="K40" s="32">
        <f>H40+H39+H38</f>
        <v>18575707</v>
      </c>
      <c r="L40" s="27">
        <f>K40/K37-1</f>
        <v>4.8773656214974093E-2</v>
      </c>
      <c r="M40" s="27">
        <f>K40/K28-1</f>
        <v>0.26011108228059543</v>
      </c>
      <c r="N40" s="32">
        <f>AVERAGE(J38:J40)</f>
        <v>59.150237496899898</v>
      </c>
      <c r="O40" s="58">
        <f>N40/N37-1</f>
        <v>9.2222126225818268E-2</v>
      </c>
    </row>
    <row r="41" spans="1:16" ht="17.399999999999999">
      <c r="A41" s="31"/>
      <c r="B41" s="27"/>
      <c r="C41" s="27"/>
      <c r="D41" s="26">
        <f>H41/18</f>
        <v>263738.55555555556</v>
      </c>
      <c r="E41" s="27">
        <f t="shared" si="7"/>
        <v>-0.16074260221819558</v>
      </c>
      <c r="F41" s="33">
        <f t="shared" si="8"/>
        <v>-2.8015440153101534E-2</v>
      </c>
      <c r="G41" s="39" t="s">
        <v>370</v>
      </c>
      <c r="H41" s="68">
        <v>4747294</v>
      </c>
      <c r="I41" s="68">
        <v>84681.56</v>
      </c>
      <c r="J41" s="30">
        <f t="shared" si="4"/>
        <v>56.060540216783913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294520.40000000002</v>
      </c>
      <c r="E42" s="27">
        <f t="shared" ref="E42" si="9">D42/D41-1</f>
        <v>0.11671347929999709</v>
      </c>
      <c r="F42" s="33">
        <f t="shared" ref="F42" si="10">D42/D30-1</f>
        <v>3.8360470849151396E-2</v>
      </c>
      <c r="G42" s="39" t="s">
        <v>405</v>
      </c>
      <c r="H42" s="68">
        <v>5890408</v>
      </c>
      <c r="I42" s="68">
        <v>114096.19</v>
      </c>
      <c r="J42" s="30">
        <f t="shared" si="4"/>
        <v>51.626684466852048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287065.85185185185</v>
      </c>
      <c r="B43" s="27">
        <f>A43/A40-1</f>
        <v>-4.044719692024179E-2</v>
      </c>
      <c r="C43" s="27">
        <f>A43/A31-1</f>
        <v>1.4643437296865569E-2</v>
      </c>
      <c r="D43" s="26">
        <f>H43/20</f>
        <v>302938.59999999998</v>
      </c>
      <c r="E43" s="27">
        <f t="shared" ref="E43" si="11">D43/D42-1</f>
        <v>2.8582739939236657E-2</v>
      </c>
      <c r="F43" s="33">
        <f t="shared" ref="F43" si="12">D43/D31-1</f>
        <v>3.1145019096217252E-2</v>
      </c>
      <c r="G43" s="39" t="s">
        <v>429</v>
      </c>
      <c r="H43" s="68">
        <v>6058772</v>
      </c>
      <c r="I43" s="68">
        <v>109398.56</v>
      </c>
      <c r="J43" s="30">
        <f t="shared" si="4"/>
        <v>55.382557137863607</v>
      </c>
      <c r="K43" s="32">
        <f>H43+H42+H41</f>
        <v>16696474</v>
      </c>
      <c r="L43" s="27">
        <f>K43/K40-1</f>
        <v>-0.10116616288144509</v>
      </c>
      <c r="M43" s="27">
        <f>K43/K31-1</f>
        <v>-3.1213129729853351E-2</v>
      </c>
      <c r="N43" s="32">
        <f>AVERAGE(J41:J43)</f>
        <v>54.356593940499856</v>
      </c>
      <c r="O43" s="58">
        <f>N43/N40-1</f>
        <v>-8.1041831094106453E-2</v>
      </c>
    </row>
    <row r="44" spans="1:16" ht="17.399999999999999">
      <c r="A44" s="31"/>
      <c r="B44" s="27"/>
      <c r="C44" s="27"/>
      <c r="D44" s="26">
        <f>H44/22</f>
        <v>266031.31818181818</v>
      </c>
      <c r="E44" s="27">
        <f t="shared" ref="E44" si="13">D44/D43-1</f>
        <v>-0.12183089846649386</v>
      </c>
      <c r="F44" s="33">
        <f t="shared" ref="F44" si="14">D44/D32-1</f>
        <v>7.8039788959513468E-2</v>
      </c>
      <c r="G44" s="39" t="s">
        <v>462</v>
      </c>
      <c r="H44" s="68">
        <v>5852689</v>
      </c>
      <c r="I44" s="68">
        <v>124239.07</v>
      </c>
      <c r="J44" s="30">
        <f t="shared" si="4"/>
        <v>47.108280833074488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239463.3</v>
      </c>
      <c r="E45" s="27">
        <f t="shared" ref="E45" si="15">D45/D44-1</f>
        <v>-9.9868009388505041E-2</v>
      </c>
      <c r="F45" s="33">
        <f t="shared" ref="F45" si="16">D45/D33-1</f>
        <v>-0.14512910707337068</v>
      </c>
      <c r="G45" s="39" t="s">
        <v>498</v>
      </c>
      <c r="H45" s="68">
        <v>4789266</v>
      </c>
      <c r="I45" s="68">
        <v>114049.59</v>
      </c>
      <c r="J45" s="30">
        <f t="shared" si="4"/>
        <v>41.992838378463262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253383.10079744816</v>
      </c>
      <c r="B46" s="27">
        <f>A46/A43-1</f>
        <v>-0.11733457963431537</v>
      </c>
      <c r="C46" s="27">
        <f>A46/A34-1</f>
        <v>-9.022153864360738E-2</v>
      </c>
      <c r="D46" s="26">
        <f>H46/19</f>
        <v>254654.68421052632</v>
      </c>
      <c r="E46" s="27">
        <f t="shared" ref="E46" si="17">D46/D45-1</f>
        <v>6.3439300345925043E-2</v>
      </c>
      <c r="F46" s="33">
        <f t="shared" ref="F46" si="18">D46/D34-1</f>
        <v>-0.17492099962944729</v>
      </c>
      <c r="G46" s="39" t="s">
        <v>564</v>
      </c>
      <c r="H46" s="68">
        <v>4838439</v>
      </c>
      <c r="I46" s="68">
        <v>120778.91</v>
      </c>
      <c r="J46" s="30">
        <f t="shared" si="4"/>
        <v>40.060296950850109</v>
      </c>
      <c r="K46" s="32">
        <f>H46+H45+H44</f>
        <v>15480394</v>
      </c>
      <c r="L46" s="27">
        <f>K46/K43-1</f>
        <v>-7.2834539795647912E-2</v>
      </c>
      <c r="M46" s="27">
        <f>K46/K34-1</f>
        <v>-8.5563716422568215E-2</v>
      </c>
      <c r="N46" s="32">
        <f>AVERAGE(J44:J46)</f>
        <v>43.053805387462624</v>
      </c>
      <c r="O46" s="58">
        <f>N46/N43-1</f>
        <v>-0.20793776308739209</v>
      </c>
    </row>
    <row r="47" spans="1:16" ht="17.399999999999999">
      <c r="A47" s="31"/>
      <c r="B47" s="27"/>
      <c r="C47" s="27"/>
      <c r="D47" s="26">
        <f>H47/19</f>
        <v>269596.4736842105</v>
      </c>
      <c r="E47" s="27">
        <f t="shared" ref="E47" si="19">D47/D46-1</f>
        <v>5.8674708929884023E-2</v>
      </c>
      <c r="F47" s="33">
        <f t="shared" ref="F47" si="20">D47/D35-1</f>
        <v>6.5852030949586693E-2</v>
      </c>
      <c r="G47" s="39" t="s">
        <v>598</v>
      </c>
      <c r="H47" s="68">
        <v>5122333</v>
      </c>
      <c r="I47" s="68">
        <v>110408.63</v>
      </c>
      <c r="J47" s="30">
        <f t="shared" si="4"/>
        <v>46.394317183357856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283993.15000000002</v>
      </c>
      <c r="E48" s="27">
        <f t="shared" ref="E48" si="21">D48/D47-1</f>
        <v>5.3400833175039741E-2</v>
      </c>
      <c r="F48" s="33">
        <f t="shared" ref="F48" si="22">D48/D36-1</f>
        <v>5.2679207336736811E-2</v>
      </c>
      <c r="G48" s="39" t="s">
        <v>634</v>
      </c>
      <c r="H48" s="68">
        <v>5679863</v>
      </c>
      <c r="I48" s="68">
        <v>104922</v>
      </c>
      <c r="J48" s="30">
        <f t="shared" si="4"/>
        <v>54.134147271306304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264683.79880382773</v>
      </c>
      <c r="B49" s="27">
        <f>A49/A46-1</f>
        <v>4.4599256899193307E-2</v>
      </c>
      <c r="C49" s="27">
        <f>A49/A37-1</f>
        <v>-8.6001117756956846E-2</v>
      </c>
      <c r="D49" s="26">
        <f>H49/22</f>
        <v>240461.77272727274</v>
      </c>
      <c r="E49" s="27">
        <f t="shared" ref="E49" si="23">D49/D48-1</f>
        <v>-0.15328319458665562</v>
      </c>
      <c r="F49" s="33">
        <f t="shared" ref="F49" si="24">D49/D37-1</f>
        <v>-0.30511437669158914</v>
      </c>
      <c r="G49" s="39" t="s">
        <v>674</v>
      </c>
      <c r="H49" s="68">
        <v>5290159</v>
      </c>
      <c r="I49" s="68">
        <v>119330.12</v>
      </c>
      <c r="J49" s="30">
        <f t="shared" si="4"/>
        <v>44.33213508877725</v>
      </c>
      <c r="K49" s="32">
        <f>H49+H48+H47</f>
        <v>16092355</v>
      </c>
      <c r="L49" s="27">
        <f>K49/K46-1</f>
        <v>3.9531358181193577E-2</v>
      </c>
      <c r="M49" s="27">
        <f>K49/K37-1</f>
        <v>-9.1434959086116208E-2</v>
      </c>
      <c r="N49" s="32">
        <f>AVERAGE(J47:J49)</f>
        <v>48.286866514480472</v>
      </c>
      <c r="O49" s="58">
        <f>N49/N46-1</f>
        <v>0.12154700565775611</v>
      </c>
    </row>
    <row r="50" spans="1:15" s="37" customFormat="1" ht="17.399999999999999">
      <c r="A50" s="92"/>
      <c r="B50" s="130"/>
      <c r="C50" s="130"/>
      <c r="D50" s="93">
        <f>H50/18</f>
        <v>293217.88888888888</v>
      </c>
      <c r="E50" s="130">
        <f t="shared" ref="E50" si="25">D50/D49-1</f>
        <v>0.21939502301453606</v>
      </c>
      <c r="F50" s="131">
        <f t="shared" ref="F50" si="26">D50/D38-1</f>
        <v>7.892224336965592E-2</v>
      </c>
      <c r="G50" s="132" t="s">
        <v>714</v>
      </c>
      <c r="H50" s="95">
        <v>5277922</v>
      </c>
      <c r="I50" s="95">
        <v>100038.77</v>
      </c>
      <c r="J50" s="133">
        <f t="shared" ref="J50" si="27">H50/I50</f>
        <v>52.758765426644089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322518.2</v>
      </c>
      <c r="E51" s="130">
        <f t="shared" ref="E51" si="28">D51/D50-1</f>
        <v>9.9926751475296616E-2</v>
      </c>
      <c r="F51" s="131">
        <f t="shared" ref="F51" si="29">D51/D39-1</f>
        <v>3.5446774083079502E-2</v>
      </c>
      <c r="G51" s="132" t="s">
        <v>721</v>
      </c>
      <c r="H51" s="95">
        <v>6450364</v>
      </c>
      <c r="I51" s="95">
        <v>91841.78</v>
      </c>
      <c r="J51" s="133">
        <f t="shared" ref="J51" si="30">H51/I51</f>
        <v>70.233438419856412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308372.89326599328</v>
      </c>
      <c r="B52" s="27">
        <f>A52/A49-1</f>
        <v>0.16506146073015238</v>
      </c>
      <c r="C52" s="27">
        <f>A52/A40-1</f>
        <v>3.0774201174949223E-2</v>
      </c>
      <c r="D52" s="93">
        <f>H52/22</f>
        <v>309382.59090909088</v>
      </c>
      <c r="E52" s="130">
        <f t="shared" ref="E52:E53" si="31">D52/D51-1</f>
        <v>-4.0728272360781914E-2</v>
      </c>
      <c r="F52" s="131">
        <f t="shared" ref="F52:F53" si="32">D52/D40-1</f>
        <v>-1.5496131695991289E-2</v>
      </c>
      <c r="G52" s="132" t="s">
        <v>726</v>
      </c>
      <c r="H52" s="95">
        <v>6806417</v>
      </c>
      <c r="I52" s="95">
        <v>118359.19</v>
      </c>
      <c r="J52" s="133">
        <f t="shared" ref="J52" si="33">H52/I52</f>
        <v>57.506451336816347</v>
      </c>
      <c r="K52" s="32">
        <f>H52+H51+H50</f>
        <v>18534703</v>
      </c>
      <c r="L52" s="27">
        <f>K52/K49-1</f>
        <v>0.15177070105649548</v>
      </c>
      <c r="M52" s="27">
        <f>K52/K40-1</f>
        <v>-2.20739915848156E-3</v>
      </c>
      <c r="N52" s="32">
        <f>AVERAGE(J50:J52)</f>
        <v>60.16621839443895</v>
      </c>
      <c r="O52" s="58">
        <f>N52/N49-1</f>
        <v>0.24601620973678306</v>
      </c>
    </row>
    <row r="53" spans="1:15" s="37" customFormat="1" ht="17.399999999999999">
      <c r="A53" s="31"/>
      <c r="B53" s="27"/>
      <c r="C53" s="27"/>
      <c r="D53" s="93">
        <f>H53/21</f>
        <v>342615.57142857142</v>
      </c>
      <c r="E53" s="130">
        <f t="shared" si="31"/>
        <v>0.1074170993973147</v>
      </c>
      <c r="F53" s="131">
        <f t="shared" si="32"/>
        <v>0.29907275296501235</v>
      </c>
      <c r="G53" s="132" t="s">
        <v>729</v>
      </c>
      <c r="H53" s="95">
        <v>7194927</v>
      </c>
      <c r="I53" s="95">
        <v>97502.68</v>
      </c>
      <c r="J53" s="133">
        <f t="shared" ref="J53" si="34">H53/I53</f>
        <v>73.792094740370217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447906</v>
      </c>
      <c r="E54" s="130">
        <f t="shared" ref="E54" si="35">D54/D53-1</f>
        <v>0.30731361138201962</v>
      </c>
      <c r="F54" s="131">
        <f t="shared" ref="F54" si="36">D54/D42-1</f>
        <v>0.52079788021474904</v>
      </c>
      <c r="G54" s="132" t="s">
        <v>742</v>
      </c>
      <c r="H54" s="95">
        <v>7614402</v>
      </c>
      <c r="I54" s="95">
        <v>97116.52</v>
      </c>
      <c r="J54" s="133">
        <f t="shared" ref="J54" si="37">H54/I54</f>
        <v>78.404806926772082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380353.53968253965</v>
      </c>
      <c r="B55" s="27">
        <f>A55/A52-1</f>
        <v>0.23342079666664484</v>
      </c>
      <c r="C55" s="27">
        <f>A55/A43-1</f>
        <v>0.32496964452195254</v>
      </c>
      <c r="D55" s="93">
        <f>H55/21</f>
        <v>350539.04761904763</v>
      </c>
      <c r="E55" s="130">
        <f t="shared" ref="E55" si="38">D55/D54-1</f>
        <v>-0.21738255879794499</v>
      </c>
      <c r="F55" s="131">
        <f t="shared" ref="F55" si="39">D55/D43-1</f>
        <v>0.15712902752916813</v>
      </c>
      <c r="G55" s="132" t="s">
        <v>749</v>
      </c>
      <c r="H55" s="95">
        <v>7361320</v>
      </c>
      <c r="I55" s="95">
        <v>115428.14</v>
      </c>
      <c r="J55" s="133">
        <f t="shared" ref="J55" si="40">H55/I55</f>
        <v>63.774050244593738</v>
      </c>
      <c r="K55" s="32">
        <f>H55+H54+H53</f>
        <v>22170649</v>
      </c>
      <c r="L55" s="27">
        <f>K55/K52-1</f>
        <v>0.19616963918979446</v>
      </c>
      <c r="M55" s="27">
        <f>K55/K43-1</f>
        <v>0.32786413466699615</v>
      </c>
      <c r="N55" s="32">
        <f>AVERAGE(J53:J55)</f>
        <v>71.990317303912022</v>
      </c>
      <c r="O55" s="58">
        <f>N55/N52-1</f>
        <v>0.19652388375078522</v>
      </c>
    </row>
    <row r="56" spans="1:15" s="124" customFormat="1" ht="17.399999999999999">
      <c r="A56" s="94"/>
      <c r="B56" s="45"/>
      <c r="C56" s="45"/>
      <c r="D56" s="98">
        <f>H56/22</f>
        <v>440915.36363636365</v>
      </c>
      <c r="E56" s="118">
        <f t="shared" ref="E56" si="41">D56/D55-1</f>
        <v>0.25782096639782481</v>
      </c>
      <c r="F56" s="158">
        <f t="shared" ref="F56" si="42">D56/D44-1</f>
        <v>0.65738141903661718</v>
      </c>
      <c r="G56" s="122" t="s">
        <v>752</v>
      </c>
      <c r="H56" s="96">
        <v>9700138</v>
      </c>
      <c r="I56" s="96">
        <v>140465.07</v>
      </c>
      <c r="J56" s="125">
        <f t="shared" ref="J56" si="43">H56/I56</f>
        <v>69.057296593380826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461307.05555555556</v>
      </c>
      <c r="E57" s="118">
        <f t="shared" ref="E57" si="44">D57/D56-1</f>
        <v>4.6248540198317034E-2</v>
      </c>
      <c r="F57" s="158">
        <f t="shared" ref="F57" si="45">D57/D45-1</f>
        <v>0.92642068974893266</v>
      </c>
      <c r="G57" s="122" t="s">
        <v>756</v>
      </c>
      <c r="H57" s="96">
        <v>8303527</v>
      </c>
      <c r="I57" s="96">
        <v>111901.34</v>
      </c>
      <c r="J57" s="125">
        <f t="shared" ref="J57" si="46">H57/I57</f>
        <v>74.20399970188025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451111.20959595963</v>
      </c>
      <c r="B58" s="27">
        <f>A58/A55-1</f>
        <v>0.18603131700174935</v>
      </c>
      <c r="C58" s="27">
        <f>A58/A46-1</f>
        <v>0.78035239199544448</v>
      </c>
      <c r="G58" s="99"/>
      <c r="H58" s="99"/>
      <c r="I58" s="99"/>
      <c r="J58" s="99"/>
      <c r="K58" s="32">
        <f>H58+H57+H56</f>
        <v>18003665</v>
      </c>
      <c r="L58" s="27">
        <f>K58/K55-1</f>
        <v>-0.18795047452151714</v>
      </c>
      <c r="M58" s="27">
        <f>K58/K46-1</f>
        <v>0.16299785393059119</v>
      </c>
      <c r="N58" s="32">
        <f>AVERAGE(J56:J58)</f>
        <v>71.630648147630538</v>
      </c>
      <c r="O58" s="58">
        <f>N58/N55-1</f>
        <v>-4.9960768302091951E-3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2">
    <tabColor rgb="FFFF0000"/>
  </sheetPr>
  <dimension ref="A1:P58"/>
  <sheetViews>
    <sheetView zoomScaleNormal="100" zoomScaleSheetLayoutView="115" workbookViewId="0">
      <selection activeCell="A59" sqref="A59:XFD335"/>
    </sheetView>
  </sheetViews>
  <sheetFormatPr defaultColWidth="8.69921875" defaultRowHeight="15.6"/>
  <cols>
    <col min="1" max="1" width="10.8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4" width="5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리노공업</v>
      </c>
      <c r="G1" s="19"/>
      <c r="H1" s="19"/>
      <c r="I1" s="19"/>
      <c r="J1" s="20"/>
      <c r="P1" s="18" t="s">
        <v>321</v>
      </c>
    </row>
    <row r="2" spans="1:16" ht="15" customHeight="1">
      <c r="G2" s="21"/>
      <c r="H2" s="21"/>
      <c r="I2" s="21"/>
      <c r="J2" s="22"/>
      <c r="P2" s="23" t="s">
        <v>704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1107321.95</v>
      </c>
      <c r="E5" s="27"/>
      <c r="F5" s="26"/>
      <c r="G5" s="28" t="s">
        <v>7</v>
      </c>
      <c r="H5" s="29">
        <f>'리노공업(리노핀)'!H5+'리노공업(플로그소켓)'!H5</f>
        <v>22146439</v>
      </c>
      <c r="I5" s="29">
        <f>'리노공업(리노핀)'!I5+'리노공업(플로그소켓)'!I5</f>
        <v>45499.57</v>
      </c>
      <c r="J5" s="30">
        <f>H5/I5</f>
        <v>486.73952303285506</v>
      </c>
    </row>
    <row r="6" spans="1:16" ht="15" hidden="1" customHeight="1">
      <c r="D6" s="26">
        <f>H6/18</f>
        <v>801747.61111111112</v>
      </c>
      <c r="E6" s="27">
        <f t="shared" ref="E6:E16" si="0">D6/D5-1</f>
        <v>-0.27595798935340243</v>
      </c>
      <c r="F6" s="26"/>
      <c r="G6" s="28" t="s">
        <v>3</v>
      </c>
      <c r="H6" s="29">
        <f>'리노공업(리노핀)'!H6+'리노공업(플로그소켓)'!H6</f>
        <v>14431457</v>
      </c>
      <c r="I6" s="29">
        <f>'리노공업(리노핀)'!I6+'리노공업(플로그소켓)'!I6</f>
        <v>40658.239999999998</v>
      </c>
      <c r="J6" s="30">
        <f t="shared" ref="J6:J48" si="1">H6/I6</f>
        <v>354.94544279339198</v>
      </c>
    </row>
    <row r="7" spans="1:16" ht="15" hidden="1" customHeight="1">
      <c r="A7" s="31">
        <f>AVERAGE(D5:D7)</f>
        <v>923072.50521885522</v>
      </c>
      <c r="B7" s="31"/>
      <c r="C7" s="31"/>
      <c r="D7" s="26">
        <f>H7/22</f>
        <v>860147.95454545459</v>
      </c>
      <c r="E7" s="27">
        <f t="shared" si="0"/>
        <v>7.284130644731035E-2</v>
      </c>
      <c r="F7" s="26"/>
      <c r="G7" s="28" t="s">
        <v>6</v>
      </c>
      <c r="H7" s="29">
        <f>'리노공업(리노핀)'!H7+'리노공업(플로그소켓)'!H7</f>
        <v>18923255</v>
      </c>
      <c r="I7" s="29">
        <f>'리노공업(리노핀)'!I7+'리노공업(플로그소켓)'!I7</f>
        <v>54477.54</v>
      </c>
      <c r="J7" s="30">
        <f t="shared" si="1"/>
        <v>347.35883815605479</v>
      </c>
      <c r="K7" s="32">
        <f>H7+H6+H5</f>
        <v>55501151</v>
      </c>
      <c r="L7" s="32"/>
      <c r="M7" s="32"/>
      <c r="N7" s="32">
        <f>AVERAGE(J5:J7)</f>
        <v>396.34793466076729</v>
      </c>
      <c r="O7" s="32"/>
    </row>
    <row r="8" spans="1:16" ht="15" hidden="1" customHeight="1">
      <c r="D8" s="26">
        <f>H8/21</f>
        <v>788568.90476190473</v>
      </c>
      <c r="E8" s="27">
        <f t="shared" si="0"/>
        <v>-8.3217136546439696E-2</v>
      </c>
      <c r="F8" s="26"/>
      <c r="G8" s="28" t="s">
        <v>2</v>
      </c>
      <c r="H8" s="29">
        <f>'리노공업(리노핀)'!H8+'리노공업(플로그소켓)'!H8</f>
        <v>16559947</v>
      </c>
      <c r="I8" s="29">
        <f>'리노공업(리노핀)'!I8+'리노공업(플로그소켓)'!I8</f>
        <v>46408.32</v>
      </c>
      <c r="J8" s="30">
        <f t="shared" si="1"/>
        <v>356.8314259167322</v>
      </c>
    </row>
    <row r="9" spans="1:16" ht="15" hidden="1" customHeight="1">
      <c r="D9" s="26">
        <f>H9/21</f>
        <v>962975.47619047621</v>
      </c>
      <c r="E9" s="27">
        <f t="shared" si="0"/>
        <v>0.22116846146910984</v>
      </c>
      <c r="F9" s="26"/>
      <c r="G9" s="28" t="s">
        <v>5</v>
      </c>
      <c r="H9" s="29">
        <f>'리노공업(리노핀)'!H9+'리노공업(플로그소켓)'!H9</f>
        <v>20222485</v>
      </c>
      <c r="I9" s="29">
        <f>'리노공업(리노핀)'!I9+'리노공업(플로그소켓)'!I9</f>
        <v>24122.11</v>
      </c>
      <c r="J9" s="30">
        <f t="shared" si="1"/>
        <v>838.33814703605947</v>
      </c>
    </row>
    <row r="10" spans="1:16" ht="15" hidden="1" customHeight="1">
      <c r="A10" s="31">
        <f>AVERAGE(D8:D10)</f>
        <v>887117.69841269834</v>
      </c>
      <c r="B10" s="27">
        <f>A10/A7-1</f>
        <v>-3.895122712774568E-2</v>
      </c>
      <c r="C10" s="27"/>
      <c r="D10" s="26">
        <f>H10/21</f>
        <v>909808.71428571432</v>
      </c>
      <c r="E10" s="27">
        <f t="shared" si="0"/>
        <v>-5.521091992403504E-2</v>
      </c>
      <c r="F10" s="26"/>
      <c r="G10" s="28" t="s">
        <v>0</v>
      </c>
      <c r="H10" s="29">
        <f>'리노공업(리노핀)'!H10+'리노공업(플로그소켓)'!H10</f>
        <v>19105983</v>
      </c>
      <c r="I10" s="29">
        <f>'리노공업(리노핀)'!I10+'리노공업(플로그소켓)'!I10</f>
        <v>37166.199999999997</v>
      </c>
      <c r="J10" s="30">
        <f t="shared" si="1"/>
        <v>514.06877754518894</v>
      </c>
      <c r="K10" s="32">
        <f>H10+H9+H8</f>
        <v>55888415</v>
      </c>
      <c r="L10" s="27">
        <f>K10/K7-1</f>
        <v>6.9775850234168324E-3</v>
      </c>
      <c r="M10" s="32"/>
      <c r="N10" s="32">
        <f>AVERAGE(J8:J10)</f>
        <v>569.74611683266028</v>
      </c>
      <c r="O10" s="58">
        <f>N10/N7-1</f>
        <v>0.43748980884763244</v>
      </c>
    </row>
    <row r="11" spans="1:16" ht="15" hidden="1" customHeight="1">
      <c r="D11" s="26">
        <f>H11/21</f>
        <v>909638.52380952379</v>
      </c>
      <c r="E11" s="27">
        <f t="shared" si="0"/>
        <v>-1.8706182246686076E-4</v>
      </c>
      <c r="F11" s="26"/>
      <c r="G11" s="28" t="s">
        <v>10</v>
      </c>
      <c r="H11" s="29">
        <f>'리노공업(리노핀)'!H11+'리노공업(플로그소켓)'!H11</f>
        <v>19102409</v>
      </c>
      <c r="I11" s="29">
        <f>'리노공업(리노핀)'!I11+'리노공업(플로그소켓)'!I11</f>
        <v>37881.469999999994</v>
      </c>
      <c r="J11" s="30">
        <f t="shared" si="1"/>
        <v>504.26789139914587</v>
      </c>
    </row>
    <row r="12" spans="1:16" ht="15" hidden="1" customHeight="1">
      <c r="D12" s="26">
        <f>H12/22</f>
        <v>694918.68181818177</v>
      </c>
      <c r="E12" s="27">
        <f t="shared" si="0"/>
        <v>-0.23604963551027425</v>
      </c>
      <c r="F12" s="26"/>
      <c r="G12" s="28" t="s">
        <v>4</v>
      </c>
      <c r="H12" s="29">
        <f>'리노공업(리노핀)'!H12+'리노공업(플로그소켓)'!H12</f>
        <v>15288211</v>
      </c>
      <c r="I12" s="29">
        <f>'리노공업(리노핀)'!I12+'리노공업(플로그소켓)'!I12</f>
        <v>33061.659999999996</v>
      </c>
      <c r="J12" s="30">
        <f t="shared" si="1"/>
        <v>462.4151055936091</v>
      </c>
    </row>
    <row r="13" spans="1:16" ht="15" hidden="1" customHeight="1">
      <c r="A13" s="31">
        <f>AVERAGE(D11:D13)</f>
        <v>763999.50187590194</v>
      </c>
      <c r="B13" s="27">
        <f>A13/A10-1</f>
        <v>-0.13878451163480254</v>
      </c>
      <c r="C13" s="27"/>
      <c r="D13" s="26">
        <f>H13/20</f>
        <v>687441.3</v>
      </c>
      <c r="E13" s="27">
        <f t="shared" si="0"/>
        <v>-1.0760081738798499E-2</v>
      </c>
      <c r="F13" s="26"/>
      <c r="G13" s="28" t="s">
        <v>8</v>
      </c>
      <c r="H13" s="29">
        <f>'리노공업(리노핀)'!H13+'리노공업(플로그소켓)'!H13</f>
        <v>13748826</v>
      </c>
      <c r="I13" s="29">
        <f>'리노공업(리노핀)'!I13+'리노공업(플로그소켓)'!I13</f>
        <v>25450.030000000002</v>
      </c>
      <c r="J13" s="30">
        <f t="shared" si="1"/>
        <v>540.22828263856661</v>
      </c>
      <c r="K13" s="32">
        <f>H13+H12+H11</f>
        <v>48139446</v>
      </c>
      <c r="L13" s="27">
        <f>K13/K10-1</f>
        <v>-0.13865072036843418</v>
      </c>
      <c r="M13" s="32"/>
      <c r="N13" s="32">
        <f>AVERAGE(J11:J13)</f>
        <v>502.30375987710721</v>
      </c>
      <c r="O13" s="58">
        <f>N13/N10-1</f>
        <v>-0.11837264873428088</v>
      </c>
    </row>
    <row r="14" spans="1:16" ht="15" hidden="1" customHeight="1">
      <c r="D14" s="26">
        <f>H14/20</f>
        <v>531697.15</v>
      </c>
      <c r="E14" s="27">
        <f t="shared" si="0"/>
        <v>-0.22655628924244153</v>
      </c>
      <c r="F14" s="26"/>
      <c r="G14" s="28" t="s">
        <v>11</v>
      </c>
      <c r="H14" s="29">
        <f>'리노공업(리노핀)'!H14+'리노공업(플로그소켓)'!H14</f>
        <v>10633943</v>
      </c>
      <c r="I14" s="29">
        <f>'리노공업(리노핀)'!I14+'리노공업(플로그소켓)'!I14</f>
        <v>19640.050000000003</v>
      </c>
      <c r="J14" s="30">
        <f t="shared" si="1"/>
        <v>541.44174785705729</v>
      </c>
    </row>
    <row r="15" spans="1:16" ht="15" hidden="1" customHeight="1">
      <c r="A15" s="31"/>
      <c r="B15" s="31"/>
      <c r="C15" s="31"/>
      <c r="D15" s="26">
        <f>H15/22</f>
        <v>417385.40909090912</v>
      </c>
      <c r="E15" s="27">
        <f t="shared" si="0"/>
        <v>-0.21499408245669716</v>
      </c>
      <c r="F15" s="26"/>
      <c r="G15" s="28" t="s">
        <v>9</v>
      </c>
      <c r="H15" s="29">
        <f>'리노공업(리노핀)'!H15+'리노공업(플로그소켓)'!H15</f>
        <v>9182479</v>
      </c>
      <c r="I15" s="29">
        <f>'리노공업(리노핀)'!I15+'리노공업(플로그소켓)'!I15</f>
        <v>25710.28</v>
      </c>
      <c r="J15" s="30">
        <f t="shared" si="1"/>
        <v>357.15204190697261</v>
      </c>
    </row>
    <row r="16" spans="1:16" ht="15" hidden="1" customHeight="1">
      <c r="A16" s="31">
        <f>AVERAGE(D14:D16)</f>
        <v>431268.51969696971</v>
      </c>
      <c r="B16" s="27">
        <f>A16/A13-1</f>
        <v>-0.43551204073033334</v>
      </c>
      <c r="C16" s="27"/>
      <c r="D16" s="26">
        <f>H16/22</f>
        <v>344723</v>
      </c>
      <c r="E16" s="27">
        <f t="shared" si="0"/>
        <v>-0.17408948062935947</v>
      </c>
      <c r="F16" s="26"/>
      <c r="G16" s="28" t="s">
        <v>13</v>
      </c>
      <c r="H16" s="29">
        <f>'리노공업(리노핀)'!H16+'리노공업(플로그소켓)'!H16</f>
        <v>7583906</v>
      </c>
      <c r="I16" s="29">
        <f>'리노공업(리노핀)'!I16+'리노공업(플로그소켓)'!I16</f>
        <v>33868.839999999997</v>
      </c>
      <c r="J16" s="30">
        <f t="shared" si="1"/>
        <v>223.91986262298917</v>
      </c>
      <c r="K16" s="32">
        <f>H16+H15+H14</f>
        <v>27400328</v>
      </c>
      <c r="L16" s="27">
        <f>K16/K13-1</f>
        <v>-0.43081339157912202</v>
      </c>
      <c r="M16" s="32"/>
      <c r="N16" s="32">
        <f>AVERAGE(J14:J16)</f>
        <v>374.17121746233971</v>
      </c>
      <c r="O16" s="58">
        <f>N16/N13-1</f>
        <v>-0.25508975375003407</v>
      </c>
    </row>
    <row r="17" spans="1:15" ht="15" hidden="1" customHeight="1">
      <c r="D17" s="26">
        <f>H17/20</f>
        <v>521434.15</v>
      </c>
      <c r="E17" s="27">
        <f t="shared" ref="E17:E22" si="2">D17/D16-1</f>
        <v>0.51261781198237433</v>
      </c>
      <c r="F17" s="33">
        <f t="shared" ref="F17:F22" si="3">D17/D5-1</f>
        <v>-0.52910339219772529</v>
      </c>
      <c r="G17" s="39" t="s">
        <v>162</v>
      </c>
      <c r="H17" s="29">
        <f>'리노공업(리노핀)'!H17+'리노공업(플로그소켓)'!H17</f>
        <v>10428683</v>
      </c>
      <c r="I17" s="29">
        <f>'리노공업(리노핀)'!I17+'리노공업(플로그소켓)'!I17</f>
        <v>15787</v>
      </c>
      <c r="J17" s="30">
        <f t="shared" si="1"/>
        <v>660.5867485906125</v>
      </c>
    </row>
    <row r="18" spans="1:15" hidden="1">
      <c r="D18" s="26">
        <f>H18/20</f>
        <v>325948.45</v>
      </c>
      <c r="E18" s="27">
        <f t="shared" si="2"/>
        <v>-0.37490007127457992</v>
      </c>
      <c r="F18" s="33">
        <f t="shared" si="3"/>
        <v>-0.59345254605962516</v>
      </c>
      <c r="G18" s="39" t="s">
        <v>163</v>
      </c>
      <c r="H18" s="29">
        <f>'리노공업(리노핀)'!H18+'리노공업(플로그소켓)'!H18</f>
        <v>6518969</v>
      </c>
      <c r="I18" s="29">
        <f>'리노공업(리노핀)'!I18+'리노공업(플로그소켓)'!I18</f>
        <v>11938.900000000001</v>
      </c>
      <c r="J18" s="30">
        <f t="shared" si="1"/>
        <v>546.02760723349718</v>
      </c>
    </row>
    <row r="19" spans="1:15" ht="17.399999999999999" hidden="1">
      <c r="A19" s="31">
        <f>AVERAGE(D17:D19)</f>
        <v>398036.06363636366</v>
      </c>
      <c r="B19" s="27">
        <f>A19/A16-1</f>
        <v>-7.7057458503942744E-2</v>
      </c>
      <c r="C19" s="27">
        <f>A19/A7-1</f>
        <v>-0.56879220062784608</v>
      </c>
      <c r="D19" s="26">
        <f>H19/22</f>
        <v>346725.59090909088</v>
      </c>
      <c r="E19" s="27">
        <f t="shared" si="2"/>
        <v>6.3743640778444854E-2</v>
      </c>
      <c r="F19" s="33">
        <f t="shared" si="3"/>
        <v>-0.59690005762750653</v>
      </c>
      <c r="G19" s="39" t="s">
        <v>158</v>
      </c>
      <c r="H19" s="29">
        <f>'리노공업(리노핀)'!H19+'리노공업(플로그소켓)'!H19</f>
        <v>7627963</v>
      </c>
      <c r="I19" s="29">
        <f>'리노공업(리노핀)'!I19+'리노공업(플로그소켓)'!I19</f>
        <v>13616.14</v>
      </c>
      <c r="J19" s="30">
        <f t="shared" si="1"/>
        <v>560.21478921338939</v>
      </c>
      <c r="K19" s="32">
        <f>H19+H18+H17</f>
        <v>24575615</v>
      </c>
      <c r="L19" s="27">
        <f>K19/K16-1</f>
        <v>-0.1030904812526332</v>
      </c>
      <c r="M19" s="27">
        <f>K19/K7-1</f>
        <v>-0.55720530912953503</v>
      </c>
      <c r="N19" s="32">
        <f>AVERAGE(J17:J19)</f>
        <v>588.94304834583306</v>
      </c>
      <c r="O19" s="58">
        <f>N19/N16-1</f>
        <v>0.57399345770124643</v>
      </c>
    </row>
    <row r="20" spans="1:15" hidden="1">
      <c r="D20" s="26">
        <f>H20/20</f>
        <v>430851.75</v>
      </c>
      <c r="E20" s="27">
        <f t="shared" si="2"/>
        <v>0.24263037196168891</v>
      </c>
      <c r="F20" s="33">
        <f t="shared" si="3"/>
        <v>-0.45362827852045662</v>
      </c>
      <c r="G20" s="39" t="s">
        <v>154</v>
      </c>
      <c r="H20" s="29">
        <f>'리노공업(리노핀)'!H20+'리노공업(플로그소켓)'!H20</f>
        <v>8617035</v>
      </c>
      <c r="I20" s="29">
        <f>'리노공업(리노핀)'!I20+'리노공업(플로그소켓)'!I20</f>
        <v>13256.140000000001</v>
      </c>
      <c r="J20" s="30">
        <f t="shared" si="1"/>
        <v>650.04103758711051</v>
      </c>
    </row>
    <row r="21" spans="1:15" hidden="1">
      <c r="D21" s="26">
        <f>H21/21</f>
        <v>632249.47619047621</v>
      </c>
      <c r="E21" s="27">
        <f t="shared" si="2"/>
        <v>0.46744089165351244</v>
      </c>
      <c r="F21" s="33">
        <f t="shared" si="3"/>
        <v>-0.34344176791329062</v>
      </c>
      <c r="G21" s="39" t="s">
        <v>155</v>
      </c>
      <c r="H21" s="29">
        <f>'리노공업(리노핀)'!H21+'리노공업(플로그소켓)'!H21</f>
        <v>13277239</v>
      </c>
      <c r="I21" s="29">
        <f>'리노공업(리노핀)'!I21+'리노공업(플로그소켓)'!I21</f>
        <v>14480.98</v>
      </c>
      <c r="J21" s="30">
        <f t="shared" si="1"/>
        <v>916.87434137744822</v>
      </c>
    </row>
    <row r="22" spans="1:15" ht="17.399999999999999" hidden="1">
      <c r="A22" s="31">
        <f>AVERAGE(D20:D22)</f>
        <v>747525.63095238095</v>
      </c>
      <c r="B22" s="27">
        <f>A22/A19-1</f>
        <v>0.87803493010950562</v>
      </c>
      <c r="C22" s="27">
        <f>A22/A10-1</f>
        <v>-0.15735461902077552</v>
      </c>
      <c r="D22" s="26">
        <f>H22/21</f>
        <v>1179475.6666666667</v>
      </c>
      <c r="E22" s="27">
        <f t="shared" si="2"/>
        <v>0.86552256835928021</v>
      </c>
      <c r="F22" s="33">
        <f t="shared" si="3"/>
        <v>0.29639961471754694</v>
      </c>
      <c r="G22" s="39" t="s">
        <v>156</v>
      </c>
      <c r="H22" s="29">
        <f>'리노공업(리노핀)'!H22+'리노공업(플로그소켓)'!H22</f>
        <v>24768989</v>
      </c>
      <c r="I22" s="29">
        <f>'리노공업(리노핀)'!I22+'리노공업(플로그소켓)'!I22</f>
        <v>48136.7</v>
      </c>
      <c r="J22" s="30">
        <f t="shared" si="1"/>
        <v>514.55519385416949</v>
      </c>
      <c r="K22" s="32">
        <f>H22+H21+H20</f>
        <v>46663263</v>
      </c>
      <c r="L22" s="27">
        <f>K22/K19-1</f>
        <v>0.89876277765581869</v>
      </c>
      <c r="M22" s="27">
        <f>K22/K10-1</f>
        <v>-0.16506376142533297</v>
      </c>
      <c r="N22" s="32">
        <f>AVERAGE(J20:J22)</f>
        <v>693.82352427290937</v>
      </c>
      <c r="O22" s="58">
        <f>N22/N19-1</f>
        <v>0.17808254333191398</v>
      </c>
    </row>
    <row r="23" spans="1:15" hidden="1">
      <c r="A23" s="31"/>
      <c r="B23" s="27"/>
      <c r="C23" s="27"/>
      <c r="D23" s="26">
        <f>H23/21</f>
        <v>827321.61904761905</v>
      </c>
      <c r="E23" s="27">
        <f t="shared" ref="E23:E28" si="4">D23/D22-1</f>
        <v>-0.29856830248501465</v>
      </c>
      <c r="F23" s="33">
        <f t="shared" ref="F23:F28" si="5">D23/D11-1</f>
        <v>-9.0494083756661237E-2</v>
      </c>
      <c r="G23" s="39" t="s">
        <v>168</v>
      </c>
      <c r="H23" s="29">
        <f>'리노공업(리노핀)'!H23+'리노공업(플로그소켓)'!H23</f>
        <v>17373754</v>
      </c>
      <c r="I23" s="29">
        <f>'리노공업(리노핀)'!I23+'리노공업(플로그소켓)'!I23</f>
        <v>43071.4</v>
      </c>
      <c r="J23" s="30">
        <f t="shared" si="1"/>
        <v>403.37100721128172</v>
      </c>
    </row>
    <row r="24" spans="1:15" hidden="1">
      <c r="A24" s="31"/>
      <c r="B24" s="27"/>
      <c r="C24" s="27"/>
      <c r="D24" s="26">
        <f>H24/22</f>
        <v>658429.5</v>
      </c>
      <c r="E24" s="27">
        <f t="shared" si="4"/>
        <v>-0.20414324388384919</v>
      </c>
      <c r="F24" s="33">
        <f t="shared" si="5"/>
        <v>-5.2508563624612425E-2</v>
      </c>
      <c r="G24" s="39" t="s">
        <v>176</v>
      </c>
      <c r="H24" s="29">
        <f>'리노공업(리노핀)'!H24+'리노공업(플로그소켓)'!H24</f>
        <v>14485449</v>
      </c>
      <c r="I24" s="29">
        <f>'리노공업(리노핀)'!I24+'리노공업(플로그소켓)'!I24</f>
        <v>25619.63</v>
      </c>
      <c r="J24" s="30">
        <f t="shared" si="1"/>
        <v>565.40430131114306</v>
      </c>
    </row>
    <row r="25" spans="1:15" ht="17.399999999999999" hidden="1">
      <c r="A25" s="31">
        <f>AVERAGE(D23:D25)</f>
        <v>684008.32038429403</v>
      </c>
      <c r="B25" s="27">
        <f>A25/A22-1</f>
        <v>-8.4970077196099614E-2</v>
      </c>
      <c r="C25" s="27">
        <f>A25/A13-1</f>
        <v>-0.10470056759880064</v>
      </c>
      <c r="D25" s="26">
        <f>H25/19</f>
        <v>566273.84210526315</v>
      </c>
      <c r="E25" s="27">
        <f t="shared" si="4"/>
        <v>-0.1399628326111404</v>
      </c>
      <c r="F25" s="33">
        <f t="shared" si="5"/>
        <v>-0.17625862440143891</v>
      </c>
      <c r="G25" s="39" t="s">
        <v>190</v>
      </c>
      <c r="H25" s="29">
        <f>'리노공업(리노핀)'!H25+'리노공업(플로그소켓)'!H25</f>
        <v>10759203</v>
      </c>
      <c r="I25" s="29">
        <f>'리노공업(리노핀)'!I25+'리노공업(플로그소켓)'!I25</f>
        <v>30802.93</v>
      </c>
      <c r="J25" s="30">
        <f t="shared" si="1"/>
        <v>349.29154466799099</v>
      </c>
      <c r="K25" s="32">
        <f>H25+H24+H23</f>
        <v>42618406</v>
      </c>
      <c r="L25" s="27">
        <f>K25/K22-1</f>
        <v>-8.6681829343995931E-2</v>
      </c>
      <c r="M25" s="27">
        <f>K25/K13-1</f>
        <v>-0.11468848228955519</v>
      </c>
      <c r="N25" s="32">
        <f>AVERAGE(J23:J25)</f>
        <v>439.35561773013859</v>
      </c>
      <c r="O25" s="58">
        <f>N25/N22-1</f>
        <v>-0.36676171625838105</v>
      </c>
    </row>
    <row r="26" spans="1:15" ht="17.399999999999999" hidden="1">
      <c r="D26" s="26">
        <f>H26/19</f>
        <v>447712.4736842105</v>
      </c>
      <c r="E26" s="27">
        <f t="shared" si="4"/>
        <v>-0.20937108445672048</v>
      </c>
      <c r="F26" s="33">
        <f t="shared" si="5"/>
        <v>-0.15795585196533313</v>
      </c>
      <c r="G26" s="39" t="s">
        <v>202</v>
      </c>
      <c r="H26" s="29">
        <f>'리노공업(리노핀)'!H26+'리노공업(플로그소켓)'!H26</f>
        <v>8506537</v>
      </c>
      <c r="I26" s="29">
        <f>'리노공업(리노핀)'!I26+'리노공업(플로그소켓)'!I26</f>
        <v>27701.730000000003</v>
      </c>
      <c r="J26" s="30">
        <f t="shared" si="1"/>
        <v>307.07602016191765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648094.95454545459</v>
      </c>
      <c r="E27" s="27">
        <f t="shared" si="4"/>
        <v>0.4475695734190821</v>
      </c>
      <c r="F27" s="33">
        <f t="shared" si="5"/>
        <v>0.55274942638039248</v>
      </c>
      <c r="G27" s="39" t="s">
        <v>203</v>
      </c>
      <c r="H27" s="29">
        <f>'리노공업(리노핀)'!H27+'리노공업(플로그소켓)'!H27</f>
        <v>14258089</v>
      </c>
      <c r="I27" s="29">
        <f>'리노공업(리노핀)'!I27+'리노공업(플로그소켓)'!I27</f>
        <v>19965.070000000003</v>
      </c>
      <c r="J27" s="30">
        <f t="shared" si="1"/>
        <v>714.1517159719449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465997.96730462526</v>
      </c>
      <c r="B28" s="27">
        <f>A28/A25-1</f>
        <v>-0.31872470930936159</v>
      </c>
      <c r="C28" s="27">
        <f>A28/A16-1</f>
        <v>8.0528594185492963E-2</v>
      </c>
      <c r="D28" s="26">
        <f>H28/19</f>
        <v>302186.4736842105</v>
      </c>
      <c r="E28" s="27">
        <f t="shared" si="4"/>
        <v>-0.53373117385838797</v>
      </c>
      <c r="F28" s="33">
        <f t="shared" si="5"/>
        <v>-0.12339335151930531</v>
      </c>
      <c r="G28" s="39" t="s">
        <v>208</v>
      </c>
      <c r="H28" s="29">
        <f>'리노공업(리노핀)'!H28+'리노공업(플로그소켓)'!H28</f>
        <v>5741543</v>
      </c>
      <c r="I28" s="29">
        <f>'리노공업(리노핀)'!I28+'리노공업(플로그소켓)'!I28</f>
        <v>17606.899999999998</v>
      </c>
      <c r="J28" s="30">
        <f t="shared" si="1"/>
        <v>326.09618956204673</v>
      </c>
      <c r="K28" s="32">
        <f>H28+H27+H26</f>
        <v>28506169</v>
      </c>
      <c r="L28" s="27">
        <f>K28/K25-1</f>
        <v>-0.33113009904687662</v>
      </c>
      <c r="M28" s="27">
        <f>K28/K16-1</f>
        <v>4.035867745816768E-2</v>
      </c>
      <c r="N28" s="32">
        <f>AVERAGE(J26:J28)</f>
        <v>449.10797523196976</v>
      </c>
      <c r="O28" s="58">
        <f>N28/N25-1</f>
        <v>2.2196956424991532E-2</v>
      </c>
    </row>
    <row r="29" spans="1:15" hidden="1">
      <c r="D29" s="26">
        <f>H29/22</f>
        <v>440692.5</v>
      </c>
      <c r="E29" s="27">
        <f t="shared" ref="E29:E41" si="6">D29/D28-1</f>
        <v>0.45834621459771374</v>
      </c>
      <c r="F29" s="33">
        <f t="shared" ref="F29:F41" si="7">D29/D17-1</f>
        <v>-0.15484534336694289</v>
      </c>
      <c r="G29" s="39" t="s">
        <v>215</v>
      </c>
      <c r="H29" s="29">
        <f>'리노공업(리노핀)'!H29+'리노공업(플로그소켓)'!H29</f>
        <v>9695235</v>
      </c>
      <c r="I29" s="29">
        <f>'리노공업(리노핀)'!I29+'리노공업(플로그소켓)'!I29</f>
        <v>31381.66</v>
      </c>
      <c r="J29" s="30">
        <f t="shared" si="1"/>
        <v>308.94589387559483</v>
      </c>
    </row>
    <row r="30" spans="1:15" hidden="1">
      <c r="D30" s="26">
        <f>H30/19</f>
        <v>500167.21052631579</v>
      </c>
      <c r="E30" s="27">
        <f t="shared" si="6"/>
        <v>0.13495739211880342</v>
      </c>
      <c r="F30" s="33">
        <f t="shared" si="7"/>
        <v>0.53449789537675585</v>
      </c>
      <c r="G30" s="39" t="s">
        <v>210</v>
      </c>
      <c r="H30" s="29">
        <f>'리노공업(리노핀)'!H30+'리노공업(플로그소켓)'!H30</f>
        <v>9503177</v>
      </c>
      <c r="I30" s="29">
        <f>'리노공업(리노핀)'!I30+'리노공업(플로그소켓)'!I30</f>
        <v>33110.270000000004</v>
      </c>
      <c r="J30" s="30">
        <f t="shared" si="1"/>
        <v>287.01599231899945</v>
      </c>
    </row>
    <row r="31" spans="1:15" ht="17.399999999999999" hidden="1">
      <c r="A31" s="31">
        <f>AVERAGE(D29:D31)</f>
        <v>476754.0701754386</v>
      </c>
      <c r="B31" s="27">
        <f>A31/A28-1</f>
        <v>2.3081866500464843E-2</v>
      </c>
      <c r="C31" s="27">
        <f>A31/A19-1</f>
        <v>0.1977660160235879</v>
      </c>
      <c r="D31" s="26">
        <f>H31/20</f>
        <v>489402.5</v>
      </c>
      <c r="E31" s="27">
        <f t="shared" si="6"/>
        <v>-2.1522223567970955E-2</v>
      </c>
      <c r="F31" s="33">
        <f t="shared" si="7"/>
        <v>0.41149806311331094</v>
      </c>
      <c r="G31" s="39" t="s">
        <v>211</v>
      </c>
      <c r="H31" s="29">
        <f>'리노공업(리노핀)'!H31+'리노공업(플로그소켓)'!H31</f>
        <v>9788050</v>
      </c>
      <c r="I31" s="29">
        <f>'리노공업(리노핀)'!I31+'리노공업(플로그소켓)'!I31</f>
        <v>33060.44</v>
      </c>
      <c r="J31" s="30">
        <f t="shared" si="1"/>
        <v>296.06532762419374</v>
      </c>
      <c r="K31" s="32">
        <f>H31+H30+H29</f>
        <v>28986462</v>
      </c>
      <c r="L31" s="27">
        <f>K31/K28-1</f>
        <v>1.684873895190897E-2</v>
      </c>
      <c r="M31" s="27">
        <f>K31/K19-1</f>
        <v>0.17948063558124594</v>
      </c>
      <c r="N31" s="32">
        <f>AVERAGE(J29:J31)</f>
        <v>297.34240460626268</v>
      </c>
      <c r="O31" s="58">
        <f>N31/N28-1</f>
        <v>-0.33792668800263082</v>
      </c>
    </row>
    <row r="32" spans="1:15" ht="17.399999999999999" hidden="1">
      <c r="D32" s="26">
        <f>H32/21</f>
        <v>700628.42857142852</v>
      </c>
      <c r="E32" s="27">
        <f t="shared" si="6"/>
        <v>0.43159961089579335</v>
      </c>
      <c r="F32" s="33">
        <f t="shared" si="7"/>
        <v>0.62614734319038634</v>
      </c>
      <c r="G32" s="39" t="s">
        <v>222</v>
      </c>
      <c r="H32" s="29">
        <f>'리노공업(리노핀)'!H32+'리노공업(플로그소켓)'!H32</f>
        <v>14713197</v>
      </c>
      <c r="I32" s="29">
        <f>'리노공업(리노핀)'!I32+'리노공업(플로그소켓)'!I32</f>
        <v>43217.55</v>
      </c>
      <c r="J32" s="30">
        <f t="shared" si="1"/>
        <v>340.44495812465073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550585.52380952379</v>
      </c>
      <c r="E33" s="27">
        <f t="shared" si="6"/>
        <v>-0.21415474828482206</v>
      </c>
      <c r="F33" s="33">
        <f t="shared" si="7"/>
        <v>-0.12916412817453993</v>
      </c>
      <c r="G33" s="39" t="s">
        <v>223</v>
      </c>
      <c r="H33" s="29">
        <f>'리노공업(리노핀)'!H33+'리노공업(플로그소켓)'!H33</f>
        <v>11562296</v>
      </c>
      <c r="I33" s="29">
        <f>'리노공업(리노핀)'!I33+'리노공업(플로그소켓)'!I33</f>
        <v>38092.990000000005</v>
      </c>
      <c r="J33" s="30">
        <f t="shared" si="1"/>
        <v>303.52818195683767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601280.54553049291</v>
      </c>
      <c r="B34" s="27">
        <f>A34/A31-1</f>
        <v>0.26119645986290241</v>
      </c>
      <c r="C34" s="27">
        <f>A34/A22-1</f>
        <v>-0.19563889098433362</v>
      </c>
      <c r="D34" s="26">
        <f>H34/19</f>
        <v>552627.68421052629</v>
      </c>
      <c r="E34" s="27">
        <f t="shared" si="6"/>
        <v>3.7090702764444039E-3</v>
      </c>
      <c r="F34" s="33">
        <f t="shared" si="7"/>
        <v>-0.53146325962593588</v>
      </c>
      <c r="G34" s="39" t="s">
        <v>220</v>
      </c>
      <c r="H34" s="29">
        <f>'리노공업(리노핀)'!H34+'리노공업(플로그소켓)'!H34</f>
        <v>10499926</v>
      </c>
      <c r="I34" s="29">
        <f>'리노공업(리노핀)'!I34+'리노공업(플로그소켓)'!I34</f>
        <v>20139.47</v>
      </c>
      <c r="J34" s="30">
        <f t="shared" si="1"/>
        <v>521.36059191229958</v>
      </c>
      <c r="K34" s="32">
        <f>H34+H33+H32</f>
        <v>36775419</v>
      </c>
      <c r="L34" s="27">
        <f>K34/K31-1</f>
        <v>0.26871016545586013</v>
      </c>
      <c r="M34" s="27">
        <f>K34/K22-1</f>
        <v>-0.21189782634789167</v>
      </c>
      <c r="N34" s="32">
        <f>AVERAGE(J32:J34)</f>
        <v>388.44457733126268</v>
      </c>
      <c r="O34" s="58">
        <f>N34/N31-1</f>
        <v>0.30638809437771397</v>
      </c>
      <c r="P34" s="58"/>
    </row>
    <row r="35" spans="1:16" ht="17.399999999999999" hidden="1">
      <c r="D35" s="26">
        <f>H35/23</f>
        <v>473464.82608695654</v>
      </c>
      <c r="E35" s="27">
        <f t="shared" si="6"/>
        <v>-0.1432480861624954</v>
      </c>
      <c r="F35" s="33">
        <f t="shared" si="7"/>
        <v>-0.42771370264445507</v>
      </c>
      <c r="G35" s="39" t="s">
        <v>226</v>
      </c>
      <c r="H35" s="68">
        <f>'리노공업(리노핀)'!H35+'리노공업(플로그소켓)'!H35</f>
        <v>10889691</v>
      </c>
      <c r="I35" s="68">
        <f>'리노공업(리노핀)'!I35+'리노공업(플로그소켓)'!I35</f>
        <v>17651.62</v>
      </c>
      <c r="J35" s="30">
        <f t="shared" si="1"/>
        <v>616.92303595930571</v>
      </c>
      <c r="P35" s="16"/>
    </row>
    <row r="36" spans="1:16" ht="17.399999999999999" hidden="1">
      <c r="D36" s="26">
        <f>H36/21</f>
        <v>639958.47619047621</v>
      </c>
      <c r="E36" s="27">
        <f t="shared" si="6"/>
        <v>0.35164945932634373</v>
      </c>
      <c r="F36" s="33">
        <f t="shared" si="7"/>
        <v>-2.8053153465213532E-2</v>
      </c>
      <c r="G36" s="39" t="s">
        <v>228</v>
      </c>
      <c r="H36" s="68">
        <f>'리노공업(리노핀)'!H36+'리노공업(플로그소켓)'!H36</f>
        <v>13439128</v>
      </c>
      <c r="I36" s="68">
        <f>'리노공업(리노핀)'!I36+'리노공업(플로그소켓)'!I36</f>
        <v>26384.7</v>
      </c>
      <c r="J36" s="30">
        <f t="shared" si="1"/>
        <v>509.35307204554152</v>
      </c>
      <c r="P36" s="16"/>
    </row>
    <row r="37" spans="1:16" ht="17.399999999999999" hidden="1">
      <c r="A37" s="31">
        <f>AVERAGE(D35:D37)</f>
        <v>629906.61927766271</v>
      </c>
      <c r="B37" s="27">
        <f>A37/A34-1</f>
        <v>4.7608514793895162E-2</v>
      </c>
      <c r="C37" s="27">
        <f>A37/A25-1</f>
        <v>-7.9095092112674181E-2</v>
      </c>
      <c r="D37" s="26">
        <f>H37/18</f>
        <v>776296.5555555555</v>
      </c>
      <c r="E37" s="27">
        <f t="shared" si="6"/>
        <v>0.21304207138042486</v>
      </c>
      <c r="F37" s="33">
        <f t="shared" si="7"/>
        <v>0.37088542297747851</v>
      </c>
      <c r="G37" s="39" t="s">
        <v>225</v>
      </c>
      <c r="H37" s="68">
        <f>'리노공업(리노핀)'!H37+'리노공업(플로그소켓)'!H37</f>
        <v>13973338</v>
      </c>
      <c r="I37" s="68">
        <f>'리노공업(리노핀)'!I37+'리노공업(플로그소켓)'!I37</f>
        <v>27904.719999999998</v>
      </c>
      <c r="J37" s="30">
        <f t="shared" si="1"/>
        <v>500.75177245999964</v>
      </c>
      <c r="K37" s="32">
        <f>H37+H36+H35</f>
        <v>38302157</v>
      </c>
      <c r="L37" s="27">
        <f>K37/K34-1</f>
        <v>4.1515176210500826E-2</v>
      </c>
      <c r="M37" s="27">
        <f>K37/K25-1</f>
        <v>-0.10127664089548538</v>
      </c>
      <c r="N37" s="32">
        <f>AVERAGE(J35:J37)</f>
        <v>542.34262682161568</v>
      </c>
      <c r="O37" s="16">
        <f>N37/N34-1</f>
        <v>0.39619049530226769</v>
      </c>
      <c r="P37" s="16"/>
    </row>
    <row r="38" spans="1:16" ht="17.399999999999999" hidden="1">
      <c r="A38" s="31"/>
      <c r="B38" s="27"/>
      <c r="C38" s="27"/>
      <c r="D38" s="26">
        <f>H38/20</f>
        <v>722415.2</v>
      </c>
      <c r="E38" s="27">
        <f t="shared" si="6"/>
        <v>-6.9408211552601129E-2</v>
      </c>
      <c r="F38" s="33">
        <f t="shared" si="7"/>
        <v>0.61356951718425479</v>
      </c>
      <c r="G38" s="39" t="s">
        <v>231</v>
      </c>
      <c r="H38" s="68">
        <f>'리노공업(리노핀)'!H38+'리노공업(플로그소켓)'!H38</f>
        <v>14448304</v>
      </c>
      <c r="I38" s="68">
        <f>'리노공업(리노핀)'!I38+'리노공업(플로그소켓)'!I38</f>
        <v>33296.44</v>
      </c>
      <c r="J38" s="30">
        <f t="shared" si="1"/>
        <v>433.92939305223018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697197.14285714284</v>
      </c>
      <c r="E39" s="27">
        <f t="shared" si="6"/>
        <v>-3.4907982477191957E-2</v>
      </c>
      <c r="F39" s="33">
        <f t="shared" si="7"/>
        <v>7.5763879918069099E-2</v>
      </c>
      <c r="G39" s="39" t="s">
        <v>234</v>
      </c>
      <c r="H39" s="68">
        <f>'리노공업(리노핀)'!H39+'리노공업(플로그소켓)'!H39</f>
        <v>14641140</v>
      </c>
      <c r="I39" s="68">
        <f>'리노공업(리노핀)'!I39+'리노공업(플로그소켓)'!I39</f>
        <v>14273.560000000001</v>
      </c>
      <c r="J39" s="30">
        <f t="shared" si="1"/>
        <v>1025.7525102357085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752046.06666666677</v>
      </c>
      <c r="B40" s="27">
        <f>A40/A37-1</f>
        <v>0.19390087935425404</v>
      </c>
      <c r="C40" s="27">
        <f>A40/A28-1</f>
        <v>0.61383980066816557</v>
      </c>
      <c r="D40" s="26">
        <f>H40/21</f>
        <v>836525.85714285716</v>
      </c>
      <c r="E40" s="27">
        <f t="shared" si="6"/>
        <v>0.19984120089009472</v>
      </c>
      <c r="F40" s="33">
        <f t="shared" si="7"/>
        <v>1.7682438824744997</v>
      </c>
      <c r="G40" s="39" t="s">
        <v>236</v>
      </c>
      <c r="H40" s="68">
        <f>'리노공업(리노핀)'!H40+'리노공업(플로그소켓)'!H40</f>
        <v>17567043</v>
      </c>
      <c r="I40" s="68">
        <f>'리노공업(리노핀)'!I40+'리노공업(플로그소켓)'!I40</f>
        <v>10973.1</v>
      </c>
      <c r="J40" s="30">
        <f t="shared" si="1"/>
        <v>1600.9188834513491</v>
      </c>
      <c r="K40" s="32">
        <f>H40+H39+H38</f>
        <v>46656487</v>
      </c>
      <c r="L40" s="27">
        <f>K40/K37-1</f>
        <v>0.21811643662783786</v>
      </c>
      <c r="M40" s="27">
        <f>K40/K28-1</f>
        <v>0.63671544219077636</v>
      </c>
      <c r="N40" s="32">
        <f>AVERAGE(J38:J40)</f>
        <v>1020.2002622464292</v>
      </c>
      <c r="O40" s="58">
        <f>N40/N37-1</f>
        <v>0.88109916460980631</v>
      </c>
    </row>
    <row r="41" spans="1:16" ht="17.399999999999999">
      <c r="A41" s="31"/>
      <c r="B41" s="27"/>
      <c r="C41" s="27"/>
      <c r="D41" s="26">
        <f>H41/18</f>
        <v>878643.9444444445</v>
      </c>
      <c r="E41" s="27">
        <f t="shared" si="6"/>
        <v>5.0348817005419377E-2</v>
      </c>
      <c r="F41" s="33">
        <f t="shared" si="7"/>
        <v>0.99378011752967099</v>
      </c>
      <c r="G41" s="39" t="s">
        <v>401</v>
      </c>
      <c r="H41" s="68">
        <f>'리노공업(리노핀)'!H41+'리노공업(플로그소켓)'!H41</f>
        <v>15815591</v>
      </c>
      <c r="I41" s="68">
        <f>'리노공업(리노핀)'!I41+'리노공업(플로그소켓)'!I41</f>
        <v>15530.949999999999</v>
      </c>
      <c r="J41" s="30">
        <f t="shared" si="1"/>
        <v>1018.3273399244734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617502.30000000005</v>
      </c>
      <c r="E42" s="27">
        <f t="shared" ref="E42" si="8">D42/D41-1</f>
        <v>-0.29720986082657297</v>
      </c>
      <c r="F42" s="33">
        <f t="shared" ref="F42" si="9">D42/D30-1</f>
        <v>0.23459172653524196</v>
      </c>
      <c r="G42" s="39" t="s">
        <v>406</v>
      </c>
      <c r="H42" s="68">
        <f>'리노공업(리노핀)'!H42+'리노공업(플로그소켓)'!H42</f>
        <v>12350046</v>
      </c>
      <c r="I42" s="68">
        <f>'리노공업(리노핀)'!I42+'리노공업(플로그소켓)'!I42</f>
        <v>11711.65</v>
      </c>
      <c r="J42" s="30">
        <f t="shared" si="1"/>
        <v>1054.509484146128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695081.16481481481</v>
      </c>
      <c r="B43" s="27">
        <f>A43/A40-1</f>
        <v>-7.5746559122821355E-2</v>
      </c>
      <c r="C43" s="27">
        <f>A43/A31-1</f>
        <v>0.45794489926228632</v>
      </c>
      <c r="D43" s="26">
        <f>H43/20</f>
        <v>589097.25</v>
      </c>
      <c r="E43" s="27">
        <f t="shared" ref="E43" si="10">D43/D42-1</f>
        <v>-4.5999909635964231E-2</v>
      </c>
      <c r="F43" s="33">
        <f t="shared" ref="F43" si="11">D43/D31-1</f>
        <v>0.20370707137785371</v>
      </c>
      <c r="G43" s="39" t="s">
        <v>434</v>
      </c>
      <c r="H43" s="68">
        <f>'리노공업(리노핀)'!H43+'리노공업(플로그소켓)'!H43</f>
        <v>11781945</v>
      </c>
      <c r="I43" s="68">
        <f>'리노공업(리노핀)'!I43+'리노공업(플로그소켓)'!I43</f>
        <v>30574.67</v>
      </c>
      <c r="J43" s="30">
        <f t="shared" si="1"/>
        <v>385.34986640902423</v>
      </c>
      <c r="K43" s="32">
        <f>H43+H42+H41</f>
        <v>39947582</v>
      </c>
      <c r="L43" s="27">
        <f>K43/K40-1</f>
        <v>-0.14379361652325007</v>
      </c>
      <c r="M43" s="27">
        <f>K43/K31-1</f>
        <v>0.3781461842428373</v>
      </c>
      <c r="N43" s="32">
        <f>AVERAGE(J41:J43)</f>
        <v>819.39556349320856</v>
      </c>
      <c r="O43" s="58">
        <f>N43/N40-1</f>
        <v>-0.19682870724916202</v>
      </c>
    </row>
    <row r="44" spans="1:16" ht="17.399999999999999">
      <c r="A44" s="31"/>
      <c r="B44" s="27"/>
      <c r="C44" s="27"/>
      <c r="D44" s="26">
        <f>H44/22</f>
        <v>827931.77272727271</v>
      </c>
      <c r="E44" s="27">
        <f t="shared" ref="E44" si="12">D44/D43-1</f>
        <v>0.40542460981997919</v>
      </c>
      <c r="F44" s="33">
        <f t="shared" ref="F44" si="13">D44/D32-1</f>
        <v>0.18169879919861942</v>
      </c>
      <c r="G44" s="39" t="s">
        <v>492</v>
      </c>
      <c r="H44" s="68">
        <f>'리노공업(리노핀)'!H44+'리노공업(플로그소켓)'!H44</f>
        <v>18214499</v>
      </c>
      <c r="I44" s="68">
        <f>'리노공업(리노핀)'!I44+'리노공업(플로그소켓)'!I44</f>
        <v>16836.400000000001</v>
      </c>
      <c r="J44" s="30">
        <f t="shared" si="1"/>
        <v>1081.8523556104631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1167901.3</v>
      </c>
      <c r="E45" s="27">
        <f t="shared" ref="E45" si="14">D45/D44-1</f>
        <v>0.41062505205331212</v>
      </c>
      <c r="F45" s="33">
        <f t="shared" ref="F45" si="15">D45/D33-1</f>
        <v>1.1211987048247165</v>
      </c>
      <c r="G45" s="39" t="s">
        <v>498</v>
      </c>
      <c r="H45" s="68">
        <f>'리노공업(리노핀)'!H45+'리노공업(플로그소켓)'!H45</f>
        <v>23358026</v>
      </c>
      <c r="I45" s="68">
        <f>'리노공업(리노핀)'!I45+'리노공업(플로그소켓)'!I45</f>
        <v>18655.490000000002</v>
      </c>
      <c r="J45" s="30">
        <f t="shared" si="1"/>
        <v>1252.0724998378491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1022795.7435406698</v>
      </c>
      <c r="B46" s="27">
        <f>A46/A43-1</f>
        <v>0.47147670705933376</v>
      </c>
      <c r="C46" s="27">
        <f>A46/A34-1</f>
        <v>0.70102916374632729</v>
      </c>
      <c r="D46" s="26">
        <f>H46/19</f>
        <v>1072554.1578947369</v>
      </c>
      <c r="E46" s="27">
        <f t="shared" ref="E46" si="16">D46/D45-1</f>
        <v>-8.1639725981350608E-2</v>
      </c>
      <c r="F46" s="33">
        <f t="shared" ref="F46" si="17">D46/D34-1</f>
        <v>0.94082596391631723</v>
      </c>
      <c r="G46" s="39" t="s">
        <v>551</v>
      </c>
      <c r="H46" s="68">
        <f>'리노공업(리노핀)'!H46+'리노공업(플로그소켓)'!H46</f>
        <v>20378529</v>
      </c>
      <c r="I46" s="68">
        <f>'리노공업(리노핀)'!I46+'리노공업(플로그소켓)'!I46</f>
        <v>13398.08</v>
      </c>
      <c r="J46" s="30">
        <f t="shared" si="1"/>
        <v>1521.0036811244597</v>
      </c>
      <c r="K46" s="32">
        <f>H46+H45+H44</f>
        <v>61951054</v>
      </c>
      <c r="L46" s="27">
        <f>K46/K43-1</f>
        <v>0.55080860713922553</v>
      </c>
      <c r="M46" s="27">
        <f>K46/K34-1</f>
        <v>0.68457778822316073</v>
      </c>
      <c r="N46" s="32">
        <f>AVERAGE(J44:J46)</f>
        <v>1284.9761788575906</v>
      </c>
      <c r="O46" s="58">
        <f>N46/N43-1</f>
        <v>0.56820006857193706</v>
      </c>
    </row>
    <row r="47" spans="1:16" ht="17.399999999999999">
      <c r="A47" s="31"/>
      <c r="B47" s="27"/>
      <c r="C47" s="27"/>
      <c r="D47" s="26">
        <f>H47/19</f>
        <v>1088122.1578947369</v>
      </c>
      <c r="E47" s="27">
        <f t="shared" ref="E47" si="18">D47/D46-1</f>
        <v>1.4514884759346369E-2</v>
      </c>
      <c r="F47" s="33">
        <f t="shared" ref="F47" si="19">D47/D35-1</f>
        <v>1.2982111826294194</v>
      </c>
      <c r="G47" s="39" t="s">
        <v>598</v>
      </c>
      <c r="H47" s="68">
        <f>'리노공업(리노핀)'!H47+'리노공업(플로그소켓)'!H47</f>
        <v>20674321</v>
      </c>
      <c r="I47" s="68">
        <f>'리노공업(리노핀)'!I47+'리노공업(플로그소켓)'!I47</f>
        <v>24823.68</v>
      </c>
      <c r="J47" s="30">
        <f t="shared" si="1"/>
        <v>832.84674149844022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879585.4</v>
      </c>
      <c r="E48" s="27">
        <f t="shared" ref="E48" si="20">D48/D47-1</f>
        <v>-0.1916482964543309</v>
      </c>
      <c r="F48" s="33">
        <f t="shared" ref="F48" si="21">D48/D36-1</f>
        <v>0.37444136256459504</v>
      </c>
      <c r="G48" s="39" t="s">
        <v>632</v>
      </c>
      <c r="H48" s="68">
        <f>'리노공업(리노핀)'!H48+'리노공업(플로그소켓)'!H48</f>
        <v>17591708</v>
      </c>
      <c r="I48" s="68">
        <f>'리노공업(리노핀)'!I48+'리노공업(플로그소켓)'!I48</f>
        <v>16661.96</v>
      </c>
      <c r="J48" s="30">
        <f t="shared" si="1"/>
        <v>1055.8006381001996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930771.06475279108</v>
      </c>
      <c r="B49" s="27">
        <f>A49/A46-1</f>
        <v>-8.9973662257638698E-2</v>
      </c>
      <c r="C49" s="27">
        <f>A49/A37-1</f>
        <v>0.4776334082981073</v>
      </c>
      <c r="D49" s="26">
        <f>H49/22</f>
        <v>824605.63636363635</v>
      </c>
      <c r="E49" s="27">
        <f t="shared" ref="E49" si="22">D49/D48-1</f>
        <v>-6.2506453195293687E-2</v>
      </c>
      <c r="F49" s="33">
        <f t="shared" ref="F49" si="23">D49/D37-1</f>
        <v>6.2230188273228348E-2</v>
      </c>
      <c r="G49" s="39" t="s">
        <v>672</v>
      </c>
      <c r="H49" s="68">
        <f>'리노공업(리노핀)'!H49+'리노공업(플로그소켓)'!H49</f>
        <v>18141324</v>
      </c>
      <c r="I49" s="68">
        <f>'리노공업(리노핀)'!I49+'리노공업(플로그소켓)'!I49</f>
        <v>17168.53</v>
      </c>
      <c r="J49" s="30">
        <f t="shared" ref="J49:J54" si="24">H49/I49</f>
        <v>1056.6614614064222</v>
      </c>
      <c r="K49" s="32">
        <f>H49+H48+H47</f>
        <v>56407353</v>
      </c>
      <c r="L49" s="27">
        <f>K49/K46-1</f>
        <v>-8.9485176474963568E-2</v>
      </c>
      <c r="M49" s="27">
        <f>K49/K37-1</f>
        <v>0.47269390076386553</v>
      </c>
      <c r="N49" s="32">
        <f>AVERAGE(J47:J49)</f>
        <v>981.76961366835405</v>
      </c>
      <c r="O49" s="58">
        <f>N49/N46-1</f>
        <v>-0.23596279073344584</v>
      </c>
    </row>
    <row r="50" spans="1:15" s="37" customFormat="1" ht="17.399999999999999">
      <c r="A50" s="92"/>
      <c r="B50" s="130"/>
      <c r="C50" s="130"/>
      <c r="D50" s="93">
        <f>H50/18</f>
        <v>763186.77777777775</v>
      </c>
      <c r="E50" s="130">
        <f t="shared" ref="E50" si="25">D50/D49-1</f>
        <v>-7.4482705280435435E-2</v>
      </c>
      <c r="F50" s="131">
        <f t="shared" ref="F50" si="26">D50/D38-1</f>
        <v>5.6437873646315584E-2</v>
      </c>
      <c r="G50" s="132" t="s">
        <v>714</v>
      </c>
      <c r="H50" s="95">
        <f>'리노공업(리노핀)'!H50+'리노공업(플로그소켓)'!H50</f>
        <v>13737362</v>
      </c>
      <c r="I50" s="95">
        <f>'리노공업(리노핀)'!I50+'리노공업(플로그소켓)'!I50</f>
        <v>17647.45</v>
      </c>
      <c r="J50" s="133">
        <f t="shared" si="24"/>
        <v>778.4332580627796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733600.55</v>
      </c>
      <c r="E51" s="130">
        <f t="shared" ref="E51" si="27">D51/D50-1</f>
        <v>-3.8766693343307068E-2</v>
      </c>
      <c r="F51" s="131">
        <f t="shared" ref="F51" si="28">D51/D39-1</f>
        <v>5.2213936209885459E-2</v>
      </c>
      <c r="G51" s="132" t="s">
        <v>721</v>
      </c>
      <c r="H51" s="95">
        <f>'리노공업(리노핀)'!H51+'리노공업(플로그소켓)'!H51</f>
        <v>14672011</v>
      </c>
      <c r="I51" s="95">
        <f>'리노공업(리노핀)'!I51+'리노공업(플로그소켓)'!I51</f>
        <v>27551.460000000003</v>
      </c>
      <c r="J51" s="133">
        <f t="shared" si="24"/>
        <v>532.53116168798306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654027.62441077444</v>
      </c>
      <c r="B52" s="27">
        <f>A52/A49-1</f>
        <v>-0.29732707732541996</v>
      </c>
      <c r="C52" s="27">
        <f>A52/A40-1</f>
        <v>-0.13033568899621351</v>
      </c>
      <c r="D52" s="93">
        <f>H52/22</f>
        <v>465295.54545454547</v>
      </c>
      <c r="E52" s="130">
        <f t="shared" ref="E52:E53" si="29">D52/D51-1</f>
        <v>-0.36573719109869063</v>
      </c>
      <c r="F52" s="131">
        <f t="shared" ref="F52:F53" si="30">D52/D40-1</f>
        <v>-0.44377625451560321</v>
      </c>
      <c r="G52" s="132" t="s">
        <v>726</v>
      </c>
      <c r="H52" s="95">
        <f>'리노공업(리노핀)'!H52+'리노공업(플로그소켓)'!H52</f>
        <v>10236502</v>
      </c>
      <c r="I52" s="95">
        <f>'리노공업(리노핀)'!I52+'리노공업(플로그소켓)'!I52</f>
        <v>22995.859999999997</v>
      </c>
      <c r="J52" s="133">
        <f t="shared" si="24"/>
        <v>445.14543052532071</v>
      </c>
      <c r="K52" s="32">
        <f>H52+H51+H50</f>
        <v>38645875</v>
      </c>
      <c r="L52" s="27">
        <f>K52/K49-1</f>
        <v>-0.31487877121268215</v>
      </c>
      <c r="M52" s="27">
        <f>K52/K40-1</f>
        <v>-0.17169342389623121</v>
      </c>
      <c r="N52" s="32">
        <f>AVERAGE(J50:J52)</f>
        <v>585.36995009202781</v>
      </c>
      <c r="O52" s="58">
        <f>N52/N49-1</f>
        <v>-0.40376037112738727</v>
      </c>
    </row>
    <row r="53" spans="1:15" s="37" customFormat="1" ht="17.399999999999999">
      <c r="A53" s="31"/>
      <c r="B53" s="27"/>
      <c r="C53" s="27"/>
      <c r="D53" s="93">
        <f>H53/21</f>
        <v>924009.57142857148</v>
      </c>
      <c r="E53" s="130">
        <f t="shared" si="29"/>
        <v>0.98585518485011492</v>
      </c>
      <c r="F53" s="131">
        <f t="shared" si="30"/>
        <v>5.1631411416385609E-2</v>
      </c>
      <c r="G53" s="132" t="s">
        <v>729</v>
      </c>
      <c r="H53" s="95">
        <f>'리노공업(리노핀)'!H53+'리노공업(플로그소켓)'!H53</f>
        <v>19404201</v>
      </c>
      <c r="I53" s="95">
        <f>'리노공업(리노핀)'!I53+'리노공업(플로그소켓)'!I53</f>
        <v>28436.85</v>
      </c>
      <c r="J53" s="133">
        <f t="shared" si="24"/>
        <v>682.36112649607821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931812.4705882353</v>
      </c>
      <c r="E54" s="130">
        <f t="shared" ref="E54" si="31">D54/D53-1</f>
        <v>8.4446085851688224E-3</v>
      </c>
      <c r="F54" s="131">
        <f t="shared" ref="F54" si="32">D54/D42-1</f>
        <v>0.50900242895975478</v>
      </c>
      <c r="G54" s="132" t="s">
        <v>742</v>
      </c>
      <c r="H54" s="95">
        <f>'리노공업(리노핀)'!H54+'리노공업(플로그소켓)'!H54</f>
        <v>15840812</v>
      </c>
      <c r="I54" s="95">
        <f>'리노공업(리노핀)'!I54+'리노공업(플로그소켓)'!I54</f>
        <v>28400.480000000003</v>
      </c>
      <c r="J54" s="133">
        <f t="shared" si="24"/>
        <v>557.76564339757635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825257.80765639583</v>
      </c>
      <c r="B55" s="27">
        <f>A55/A52-1</f>
        <v>0.26180879347395436</v>
      </c>
      <c r="C55" s="27">
        <f>A55/A43-1</f>
        <v>0.18728265047472981</v>
      </c>
      <c r="D55" s="93">
        <f>H55/21</f>
        <v>619951.38095238095</v>
      </c>
      <c r="E55" s="130">
        <f t="shared" ref="E55" si="33">D55/D54-1</f>
        <v>-0.33468224506480626</v>
      </c>
      <c r="F55" s="131">
        <f t="shared" ref="F55" si="34">D55/D43-1</f>
        <v>5.2375275818009603E-2</v>
      </c>
      <c r="G55" s="132" t="s">
        <v>749</v>
      </c>
      <c r="H55" s="95">
        <f>'리노공업(리노핀)'!H55+'리노공업(플로그소켓)'!H55</f>
        <v>13018979</v>
      </c>
      <c r="I55" s="95">
        <f>'리노공업(리노핀)'!I55+'리노공업(플로그소켓)'!I55</f>
        <v>19741.16</v>
      </c>
      <c r="J55" s="133">
        <f t="shared" ref="J55" si="35">H55/I55</f>
        <v>659.48399182216247</v>
      </c>
      <c r="K55" s="32">
        <f>H55+H54+H53</f>
        <v>48263992</v>
      </c>
      <c r="L55" s="27">
        <f>K55/K52-1</f>
        <v>0.24887823085905025</v>
      </c>
      <c r="M55" s="27">
        <f>K55/K43-1</f>
        <v>0.20818306349555771</v>
      </c>
      <c r="N55" s="32">
        <f>AVERAGE(J53:J55)</f>
        <v>633.20358723860556</v>
      </c>
      <c r="O55" s="58">
        <f>N55/N52-1</f>
        <v>8.1715224942888964E-2</v>
      </c>
    </row>
    <row r="56" spans="1:15" s="124" customFormat="1" ht="17.399999999999999">
      <c r="A56" s="94"/>
      <c r="B56" s="45"/>
      <c r="C56" s="45"/>
      <c r="D56" s="98">
        <f>H56/22</f>
        <v>1194129.5</v>
      </c>
      <c r="E56" s="118">
        <f t="shared" ref="E56" si="36">D56/D55-1</f>
        <v>0.92616636834578192</v>
      </c>
      <c r="F56" s="158">
        <f t="shared" ref="F56" si="37">D56/D44-1</f>
        <v>0.44230423246886996</v>
      </c>
      <c r="G56" s="122" t="s">
        <v>752</v>
      </c>
      <c r="H56" s="96">
        <f>'리노공업(리노핀)'!H56+'리노공업(플로그소켓)'!H56</f>
        <v>26270849</v>
      </c>
      <c r="I56" s="96">
        <f>'리노공업(리노핀)'!I56+'리노공업(플로그소켓)'!I56</f>
        <v>31438.800000000003</v>
      </c>
      <c r="J56" s="125">
        <f t="shared" ref="J56" si="38">H56/I56</f>
        <v>835.61869409773897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1631704.388888889</v>
      </c>
      <c r="E57" s="118">
        <f t="shared" ref="E57" si="39">D57/D56-1</f>
        <v>0.3664383878707369</v>
      </c>
      <c r="F57" s="158">
        <f t="shared" ref="F57" si="40">D57/D45-1</f>
        <v>0.39712524413568939</v>
      </c>
      <c r="G57" s="122" t="s">
        <v>756</v>
      </c>
      <c r="H57" s="96">
        <f>'리노공업(리노핀)'!H57+'리노공업(플로그소켓)'!H57</f>
        <v>29370679</v>
      </c>
      <c r="I57" s="96">
        <f>'리노공업(리노핀)'!I57+'리노공업(플로그소켓)'!I57</f>
        <v>39484.33</v>
      </c>
      <c r="J57" s="125">
        <f t="shared" ref="J57" si="41">H57/I57</f>
        <v>743.85658817054764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1412916.9444444445</v>
      </c>
      <c r="B58" s="27">
        <f>A58/A55-1</f>
        <v>0.71209158075936219</v>
      </c>
      <c r="C58" s="27">
        <f>A58/A46-1</f>
        <v>0.38142630468256566</v>
      </c>
      <c r="K58" s="32">
        <f>H58+H57+H56</f>
        <v>55641528</v>
      </c>
      <c r="L58" s="27">
        <f>K58/K55-1</f>
        <v>0.15285797328990114</v>
      </c>
      <c r="M58" s="27">
        <f>K58/K46-1</f>
        <v>-0.10184695162732826</v>
      </c>
      <c r="N58" s="32">
        <f>AVERAGE(J56:J58)</f>
        <v>789.73764113414336</v>
      </c>
      <c r="O58" s="58">
        <f>N58/N55-1</f>
        <v>0.24720967639836222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45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4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5" style="18" bestFit="1" customWidth="1"/>
    <col min="12" max="13" width="7.0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리노공업(리노핀)</v>
      </c>
      <c r="G1" s="19"/>
      <c r="H1" s="19"/>
      <c r="I1" s="19"/>
      <c r="J1" s="20"/>
      <c r="P1" s="18" t="s">
        <v>169</v>
      </c>
    </row>
    <row r="2" spans="1:16" ht="15" customHeight="1">
      <c r="G2" s="21"/>
      <c r="H2" s="21"/>
      <c r="I2" s="21"/>
      <c r="J2" s="22"/>
      <c r="P2" s="23" t="s">
        <v>704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353676.75</v>
      </c>
      <c r="E5" s="27"/>
      <c r="F5" s="26"/>
      <c r="G5" s="28" t="s">
        <v>7</v>
      </c>
      <c r="H5" s="29">
        <v>7073535</v>
      </c>
      <c r="I5" s="29">
        <v>43398.559999999998</v>
      </c>
      <c r="J5" s="30">
        <f>H5/I5</f>
        <v>162.99008538532155</v>
      </c>
    </row>
    <row r="6" spans="1:16" ht="15" hidden="1" customHeight="1">
      <c r="D6" s="26">
        <f>H6/18</f>
        <v>317646.88888888888</v>
      </c>
      <c r="E6" s="27">
        <f t="shared" ref="E6:E16" si="0">D6/D5-1</f>
        <v>-0.10187229189114388</v>
      </c>
      <c r="F6" s="26"/>
      <c r="G6" s="28" t="s">
        <v>3</v>
      </c>
      <c r="H6" s="29">
        <v>5717644</v>
      </c>
      <c r="I6" s="29">
        <v>40179.24</v>
      </c>
      <c r="J6" s="30">
        <f t="shared" ref="J6:J16" si="1">H6/I6</f>
        <v>142.30343829300904</v>
      </c>
    </row>
    <row r="7" spans="1:16" ht="15" hidden="1" customHeight="1">
      <c r="A7" s="31">
        <f>AVERAGE(D5:D7)</f>
        <v>351649.15235690237</v>
      </c>
      <c r="B7" s="31"/>
      <c r="C7" s="31"/>
      <c r="D7" s="26">
        <f>H7/22</f>
        <v>383623.81818181818</v>
      </c>
      <c r="E7" s="27">
        <f t="shared" si="0"/>
        <v>0.20770525889207647</v>
      </c>
      <c r="F7" s="26"/>
      <c r="G7" s="28" t="s">
        <v>6</v>
      </c>
      <c r="H7" s="29">
        <v>8439724</v>
      </c>
      <c r="I7" s="29">
        <v>53926.94</v>
      </c>
      <c r="J7" s="30">
        <f t="shared" si="1"/>
        <v>156.50292785016171</v>
      </c>
      <c r="K7" s="32">
        <f>H7+H6+H5</f>
        <v>21230903</v>
      </c>
      <c r="L7" s="32"/>
      <c r="M7" s="32"/>
      <c r="N7" s="32">
        <f>AVERAGE(J5:J7)</f>
        <v>153.93215050949743</v>
      </c>
      <c r="O7" s="32"/>
    </row>
    <row r="8" spans="1:16" ht="15" hidden="1" customHeight="1">
      <c r="D8" s="26">
        <f>H8/21</f>
        <v>350059</v>
      </c>
      <c r="E8" s="27">
        <f t="shared" si="0"/>
        <v>-8.7494093408741813E-2</v>
      </c>
      <c r="F8" s="26"/>
      <c r="G8" s="28" t="s">
        <v>2</v>
      </c>
      <c r="H8" s="29">
        <v>7351239</v>
      </c>
      <c r="I8" s="29">
        <v>44679.82</v>
      </c>
      <c r="J8" s="30">
        <f t="shared" si="1"/>
        <v>164.53152676085088</v>
      </c>
    </row>
    <row r="9" spans="1:16" ht="15" hidden="1" customHeight="1">
      <c r="D9" s="26">
        <f>H9/21</f>
        <v>340002.09523809527</v>
      </c>
      <c r="E9" s="27">
        <f t="shared" si="0"/>
        <v>-2.8729170688097549E-2</v>
      </c>
      <c r="F9" s="26"/>
      <c r="G9" s="28" t="s">
        <v>5</v>
      </c>
      <c r="H9" s="29">
        <v>7140044</v>
      </c>
      <c r="I9" s="29">
        <v>23249.75</v>
      </c>
      <c r="J9" s="30">
        <f t="shared" si="1"/>
        <v>307.1019688383746</v>
      </c>
    </row>
    <row r="10" spans="1:16" ht="15" hidden="1" customHeight="1">
      <c r="A10" s="31">
        <f>AVERAGE(D8:D10)</f>
        <v>332490.50793650793</v>
      </c>
      <c r="B10" s="27">
        <f>A10/A7-1</f>
        <v>-5.448227101355152E-2</v>
      </c>
      <c r="C10" s="27"/>
      <c r="D10" s="26">
        <f>H10/21</f>
        <v>307410.42857142858</v>
      </c>
      <c r="E10" s="27">
        <f t="shared" si="0"/>
        <v>-9.5857252420293304E-2</v>
      </c>
      <c r="F10" s="26"/>
      <c r="G10" s="28" t="s">
        <v>0</v>
      </c>
      <c r="H10" s="29">
        <v>6455619</v>
      </c>
      <c r="I10" s="29">
        <v>33503.81</v>
      </c>
      <c r="J10" s="30">
        <f t="shared" si="1"/>
        <v>192.68313066484083</v>
      </c>
      <c r="K10" s="32">
        <f>H10+H9+H8</f>
        <v>20946902</v>
      </c>
      <c r="L10" s="27">
        <f>K10/K7-1</f>
        <v>-1.3376774412280024E-2</v>
      </c>
      <c r="M10" s="32"/>
      <c r="N10" s="32">
        <f>AVERAGE(J8:J10)</f>
        <v>221.43887542135545</v>
      </c>
      <c r="O10" s="58">
        <f>N10/N7-1</f>
        <v>0.43854857278624793</v>
      </c>
    </row>
    <row r="11" spans="1:16" ht="15" hidden="1" customHeight="1">
      <c r="D11" s="26">
        <f>H11/21</f>
        <v>300579.33333333331</v>
      </c>
      <c r="E11" s="27">
        <f t="shared" si="0"/>
        <v>-2.2221416722393417E-2</v>
      </c>
      <c r="F11" s="26"/>
      <c r="G11" s="28" t="s">
        <v>10</v>
      </c>
      <c r="H11" s="29">
        <v>6312166</v>
      </c>
      <c r="I11" s="29">
        <v>35313.949999999997</v>
      </c>
      <c r="J11" s="30">
        <f t="shared" si="1"/>
        <v>178.74426395234747</v>
      </c>
    </row>
    <row r="12" spans="1:16" ht="15" hidden="1" customHeight="1">
      <c r="D12" s="26">
        <f>H12/22</f>
        <v>196773.31818181818</v>
      </c>
      <c r="E12" s="27">
        <f t="shared" si="0"/>
        <v>-0.34535313522835398</v>
      </c>
      <c r="F12" s="26"/>
      <c r="G12" s="28" t="s">
        <v>4</v>
      </c>
      <c r="H12" s="29">
        <v>4329013</v>
      </c>
      <c r="I12" s="29">
        <v>32491.96</v>
      </c>
      <c r="J12" s="30">
        <f t="shared" si="1"/>
        <v>133.23335988349118</v>
      </c>
    </row>
    <row r="13" spans="1:16" ht="15" hidden="1" customHeight="1">
      <c r="A13" s="31">
        <f>AVERAGE(D11:D13)</f>
        <v>236964.01717171716</v>
      </c>
      <c r="B13" s="27">
        <f>A13/A10-1</f>
        <v>-0.28730591846860309</v>
      </c>
      <c r="C13" s="27"/>
      <c r="D13" s="26">
        <f>H13/20</f>
        <v>213539.4</v>
      </c>
      <c r="E13" s="27">
        <f t="shared" si="0"/>
        <v>8.5205057134270623E-2</v>
      </c>
      <c r="F13" s="26"/>
      <c r="G13" s="28" t="s">
        <v>8</v>
      </c>
      <c r="H13" s="29">
        <v>4270788</v>
      </c>
      <c r="I13" s="29">
        <v>25026.33</v>
      </c>
      <c r="J13" s="30">
        <f t="shared" si="1"/>
        <v>170.65178953526146</v>
      </c>
      <c r="K13" s="32">
        <f>H13+H12+H11</f>
        <v>14911967</v>
      </c>
      <c r="L13" s="27">
        <f>K13/K10-1</f>
        <v>-0.28810632713133422</v>
      </c>
      <c r="M13" s="32"/>
      <c r="N13" s="32">
        <f>AVERAGE(J11:J13)</f>
        <v>160.87647112370004</v>
      </c>
      <c r="O13" s="58">
        <f>N13/N10-1</f>
        <v>-0.27349490545603994</v>
      </c>
    </row>
    <row r="14" spans="1:16" ht="15" hidden="1" customHeight="1">
      <c r="D14" s="26">
        <f>H14/20</f>
        <v>285751.09999999998</v>
      </c>
      <c r="E14" s="27">
        <f t="shared" si="0"/>
        <v>0.33816569682222575</v>
      </c>
      <c r="F14" s="26"/>
      <c r="G14" s="28" t="s">
        <v>11</v>
      </c>
      <c r="H14" s="29">
        <v>5715022</v>
      </c>
      <c r="I14" s="29">
        <v>19412.150000000001</v>
      </c>
      <c r="J14" s="30">
        <f t="shared" si="1"/>
        <v>294.40438076153333</v>
      </c>
    </row>
    <row r="15" spans="1:16" ht="15" hidden="1" customHeight="1">
      <c r="A15" s="31"/>
      <c r="B15" s="31"/>
      <c r="C15" s="31"/>
      <c r="D15" s="26">
        <f>H15/22</f>
        <v>228665.22727272726</v>
      </c>
      <c r="E15" s="27">
        <f t="shared" si="0"/>
        <v>-0.19977481356072724</v>
      </c>
      <c r="F15" s="26"/>
      <c r="G15" s="28" t="s">
        <v>9</v>
      </c>
      <c r="H15" s="29">
        <v>5030635</v>
      </c>
      <c r="I15" s="29">
        <v>25586.68</v>
      </c>
      <c r="J15" s="30">
        <f t="shared" si="1"/>
        <v>196.61147909771802</v>
      </c>
    </row>
    <row r="16" spans="1:16" ht="15" hidden="1" customHeight="1">
      <c r="A16" s="31">
        <f>AVERAGE(D14:D16)</f>
        <v>235150.47272727275</v>
      </c>
      <c r="B16" s="27">
        <f>A16/A13-1</f>
        <v>-7.6532482276844283E-3</v>
      </c>
      <c r="C16" s="27"/>
      <c r="D16" s="26">
        <f>H16/22</f>
        <v>191035.09090909091</v>
      </c>
      <c r="E16" s="27">
        <f t="shared" si="0"/>
        <v>-0.16456431444539299</v>
      </c>
      <c r="F16" s="26"/>
      <c r="G16" s="28" t="s">
        <v>13</v>
      </c>
      <c r="H16" s="29">
        <v>4202772</v>
      </c>
      <c r="I16" s="29">
        <v>33684.089999999997</v>
      </c>
      <c r="J16" s="30">
        <f t="shared" si="1"/>
        <v>124.7702401935157</v>
      </c>
      <c r="K16" s="32">
        <f>H16+H15+H14</f>
        <v>14948429</v>
      </c>
      <c r="L16" s="27">
        <f>K16/K13-1</f>
        <v>2.4451502608608955E-3</v>
      </c>
      <c r="M16" s="32"/>
      <c r="N16" s="32">
        <f>AVERAGE(J14:J16)</f>
        <v>205.26203335092237</v>
      </c>
      <c r="O16" s="58">
        <f>N16/N13-1</f>
        <v>0.27589840774847474</v>
      </c>
    </row>
    <row r="17" spans="1:15" ht="15" hidden="1" customHeight="1">
      <c r="D17" s="26">
        <f>H17/20</f>
        <v>224057.25</v>
      </c>
      <c r="E17" s="27">
        <f t="shared" ref="E17:E22" si="2">D17/D16-1</f>
        <v>0.17285912726172148</v>
      </c>
      <c r="F17" s="33">
        <f t="shared" ref="F17:F22" si="3">D17/D5-1</f>
        <v>-0.36649143603587175</v>
      </c>
      <c r="G17" s="39" t="s">
        <v>162</v>
      </c>
      <c r="H17" s="29">
        <v>4481145</v>
      </c>
      <c r="I17" s="29">
        <v>12956.9</v>
      </c>
      <c r="J17" s="30">
        <f t="shared" ref="J17:J49" si="4">H17/I17</f>
        <v>345.85008759811376</v>
      </c>
    </row>
    <row r="18" spans="1:15" hidden="1">
      <c r="D18" s="26">
        <f>H18/20</f>
        <v>155679.15</v>
      </c>
      <c r="E18" s="27">
        <f t="shared" si="2"/>
        <v>-0.30518137663476641</v>
      </c>
      <c r="F18" s="33">
        <f t="shared" si="3"/>
        <v>-0.50989871002811649</v>
      </c>
      <c r="G18" s="39" t="s">
        <v>163</v>
      </c>
      <c r="H18" s="29">
        <v>3113583</v>
      </c>
      <c r="I18" s="29">
        <v>11755.2</v>
      </c>
      <c r="J18" s="30">
        <f t="shared" si="4"/>
        <v>264.86856880359329</v>
      </c>
    </row>
    <row r="19" spans="1:15" ht="17.399999999999999" hidden="1">
      <c r="A19" s="31">
        <f>AVERAGE(D17:D19)</f>
        <v>186886.04242424245</v>
      </c>
      <c r="B19" s="27">
        <f>A19/A16-1</f>
        <v>-0.20524913151676849</v>
      </c>
      <c r="C19" s="27">
        <f>A19/A7-1</f>
        <v>-0.46854402698925157</v>
      </c>
      <c r="D19" s="26">
        <f>H19/22</f>
        <v>180921.72727272726</v>
      </c>
      <c r="E19" s="27">
        <f t="shared" si="2"/>
        <v>0.16214488114000658</v>
      </c>
      <c r="F19" s="33">
        <f t="shared" si="3"/>
        <v>-0.52838765817460387</v>
      </c>
      <c r="G19" s="39" t="s">
        <v>158</v>
      </c>
      <c r="H19" s="29">
        <v>3980278</v>
      </c>
      <c r="I19" s="29">
        <v>13368.76</v>
      </c>
      <c r="J19" s="30">
        <f t="shared" si="4"/>
        <v>297.72978196930757</v>
      </c>
      <c r="K19" s="32">
        <f>H19+H18+H17</f>
        <v>11575006</v>
      </c>
      <c r="L19" s="27">
        <f>K19/K16-1</f>
        <v>-0.22567073770762136</v>
      </c>
      <c r="M19" s="27">
        <f>K19/K7-1</f>
        <v>-0.45480387715962911</v>
      </c>
      <c r="N19" s="32">
        <f>AVERAGE(J17:J19)</f>
        <v>302.81614612367156</v>
      </c>
      <c r="O19" s="58">
        <f>N19/N16-1</f>
        <v>0.47526623009705671</v>
      </c>
    </row>
    <row r="20" spans="1:15" hidden="1">
      <c r="D20" s="26">
        <f>H20/20</f>
        <v>196958.2</v>
      </c>
      <c r="E20" s="27">
        <f t="shared" si="2"/>
        <v>8.8637627823986209E-2</v>
      </c>
      <c r="F20" s="33">
        <f t="shared" si="3"/>
        <v>-0.43735713122645037</v>
      </c>
      <c r="G20" s="39" t="s">
        <v>154</v>
      </c>
      <c r="H20" s="29">
        <v>3939164</v>
      </c>
      <c r="I20" s="29">
        <v>12984.02</v>
      </c>
      <c r="J20" s="30">
        <f t="shared" si="4"/>
        <v>303.38554623298484</v>
      </c>
    </row>
    <row r="21" spans="1:15" hidden="1">
      <c r="D21" s="26">
        <f>H21/21</f>
        <v>211771.23809523811</v>
      </c>
      <c r="E21" s="27">
        <f t="shared" si="2"/>
        <v>7.5209044839149142E-2</v>
      </c>
      <c r="F21" s="33">
        <f t="shared" si="3"/>
        <v>-0.37714725567517515</v>
      </c>
      <c r="G21" s="39" t="s">
        <v>155</v>
      </c>
      <c r="H21" s="29">
        <v>4447196</v>
      </c>
      <c r="I21" s="29">
        <v>13840.47</v>
      </c>
      <c r="J21" s="30">
        <f t="shared" si="4"/>
        <v>321.31827893127911</v>
      </c>
    </row>
    <row r="22" spans="1:15" ht="17.399999999999999" hidden="1">
      <c r="A22" s="31">
        <f>AVERAGE(D20:D22)</f>
        <v>220408.51111111112</v>
      </c>
      <c r="B22" s="27">
        <f>A22/A19-1</f>
        <v>0.17937384864071704</v>
      </c>
      <c r="C22" s="27">
        <f>A22/A10-1</f>
        <v>-0.33709833559158286</v>
      </c>
      <c r="D22" s="26">
        <f>H22/21</f>
        <v>252496.09523809524</v>
      </c>
      <c r="E22" s="27">
        <f t="shared" si="2"/>
        <v>0.19230589342138282</v>
      </c>
      <c r="F22" s="33">
        <f t="shared" si="3"/>
        <v>-0.17863523234565115</v>
      </c>
      <c r="G22" s="39" t="s">
        <v>156</v>
      </c>
      <c r="H22" s="29">
        <v>5302418</v>
      </c>
      <c r="I22" s="29">
        <v>43785.79</v>
      </c>
      <c r="J22" s="30">
        <f t="shared" si="4"/>
        <v>121.09905976345294</v>
      </c>
      <c r="K22" s="32">
        <f>H22+H21+H20</f>
        <v>13688778</v>
      </c>
      <c r="L22" s="27">
        <f>K22/K19-1</f>
        <v>0.18261519691652861</v>
      </c>
      <c r="M22" s="27">
        <f>K22/K10-1</f>
        <v>-0.34650107209171077</v>
      </c>
      <c r="N22" s="32">
        <f>AVERAGE(J20:J22)</f>
        <v>248.60096164257229</v>
      </c>
      <c r="O22" s="58">
        <f>N22/N19-1</f>
        <v>-0.17903663716451079</v>
      </c>
    </row>
    <row r="23" spans="1:15" hidden="1">
      <c r="A23" s="31"/>
      <c r="B23" s="27"/>
      <c r="C23" s="27"/>
      <c r="D23" s="26">
        <f>H23/21</f>
        <v>171784.66666666666</v>
      </c>
      <c r="E23" s="27">
        <f t="shared" ref="E23:E28" si="5">D23/D22-1</f>
        <v>-0.31965416532608337</v>
      </c>
      <c r="F23" s="33">
        <f t="shared" ref="F23:F28" si="6">D23/D11-1</f>
        <v>-0.42848809742963034</v>
      </c>
      <c r="G23" s="39" t="s">
        <v>168</v>
      </c>
      <c r="H23" s="29">
        <v>3607478</v>
      </c>
      <c r="I23" s="29">
        <v>41221.919999999998</v>
      </c>
      <c r="J23" s="30">
        <f t="shared" si="4"/>
        <v>87.513585005259344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162738.5</v>
      </c>
      <c r="E24" s="27">
        <f t="shared" si="5"/>
        <v>-5.2659919201170413E-2</v>
      </c>
      <c r="F24" s="33">
        <f t="shared" si="6"/>
        <v>-0.17296459955190713</v>
      </c>
      <c r="G24" s="39" t="s">
        <v>176</v>
      </c>
      <c r="H24" s="29">
        <v>3580247</v>
      </c>
      <c r="I24" s="29">
        <v>24517.13</v>
      </c>
      <c r="J24" s="30">
        <f t="shared" si="4"/>
        <v>146.03042852079341</v>
      </c>
      <c r="K24" s="32"/>
      <c r="L24" s="27"/>
      <c r="M24" s="27"/>
      <c r="N24" s="27"/>
    </row>
    <row r="25" spans="1:15" ht="17.399999999999999" hidden="1">
      <c r="A25" s="31">
        <f>AVERAGE(D23:D25)</f>
        <v>169832.82748538011</v>
      </c>
      <c r="B25" s="27">
        <f>A25/A22-1</f>
        <v>-0.22946338764674601</v>
      </c>
      <c r="C25" s="27">
        <f>A25/A13-1</f>
        <v>-0.28329697684729116</v>
      </c>
      <c r="D25" s="26">
        <f>H25/19</f>
        <v>174975.31578947368</v>
      </c>
      <c r="E25" s="27">
        <f t="shared" si="5"/>
        <v>7.519312141548351E-2</v>
      </c>
      <c r="F25" s="33">
        <f t="shared" si="6"/>
        <v>-0.18059470154232105</v>
      </c>
      <c r="G25" s="39" t="s">
        <v>190</v>
      </c>
      <c r="H25" s="29">
        <v>3324531</v>
      </c>
      <c r="I25" s="29">
        <v>30431.45</v>
      </c>
      <c r="J25" s="30">
        <f t="shared" si="4"/>
        <v>109.24655249749847</v>
      </c>
      <c r="K25" s="32">
        <f>H25+H24+H23</f>
        <v>10512256</v>
      </c>
      <c r="L25" s="27">
        <f>K25/K22-1</f>
        <v>-0.23205299990985317</v>
      </c>
      <c r="M25" s="27">
        <f>K25/K13-1</f>
        <v>-0.29504565024855545</v>
      </c>
      <c r="N25" s="32">
        <f>AVERAGE(J23:J25)</f>
        <v>114.26352200785043</v>
      </c>
      <c r="O25" s="58">
        <f>N25/N22-1</f>
        <v>-0.54037377308244861</v>
      </c>
    </row>
    <row r="26" spans="1:15" ht="17.399999999999999" hidden="1">
      <c r="D26" s="26">
        <f>H26/19</f>
        <v>219424.15789473685</v>
      </c>
      <c r="E26" s="27">
        <f t="shared" si="5"/>
        <v>0.25402921494791308</v>
      </c>
      <c r="F26" s="33">
        <f t="shared" si="6"/>
        <v>-0.23211438942934293</v>
      </c>
      <c r="G26" s="39" t="s">
        <v>202</v>
      </c>
      <c r="H26" s="29">
        <v>4169059</v>
      </c>
      <c r="I26" s="29">
        <v>27475.83</v>
      </c>
      <c r="J26" s="30">
        <f t="shared" si="4"/>
        <v>151.73550717121194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134106.68181818182</v>
      </c>
      <c r="E27" s="27">
        <f t="shared" si="5"/>
        <v>-0.38882444346663014</v>
      </c>
      <c r="F27" s="33">
        <f t="shared" si="6"/>
        <v>-0.41352393882680816</v>
      </c>
      <c r="G27" s="39" t="s">
        <v>203</v>
      </c>
      <c r="H27" s="29">
        <v>2950347</v>
      </c>
      <c r="I27" s="29">
        <v>19427.080000000002</v>
      </c>
      <c r="J27" s="30">
        <f t="shared" si="4"/>
        <v>151.86775367167891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171238.6658692185</v>
      </c>
      <c r="B28" s="27">
        <f>A28/A25-1</f>
        <v>8.2777776514344481E-3</v>
      </c>
      <c r="C28" s="27">
        <f>A28/A16-1</f>
        <v>-0.27179110514559368</v>
      </c>
      <c r="D28" s="26">
        <f>H28/19</f>
        <v>160185.15789473685</v>
      </c>
      <c r="E28" s="27">
        <f t="shared" si="5"/>
        <v>0.19446067655235488</v>
      </c>
      <c r="F28" s="33">
        <f t="shared" si="6"/>
        <v>-0.16148830493678679</v>
      </c>
      <c r="G28" s="39" t="s">
        <v>208</v>
      </c>
      <c r="H28" s="29">
        <v>3043518</v>
      </c>
      <c r="I28" s="29">
        <v>17473.3</v>
      </c>
      <c r="J28" s="30">
        <f t="shared" si="4"/>
        <v>174.18106482461815</v>
      </c>
      <c r="K28" s="32">
        <f>H28+H27+H26</f>
        <v>10162924</v>
      </c>
      <c r="L28" s="27">
        <f>K28/K25-1</f>
        <v>-3.3230925883083517E-2</v>
      </c>
      <c r="M28" s="27">
        <f>K28/K16-1</f>
        <v>-0.32013430976592927</v>
      </c>
      <c r="N28" s="32">
        <f>AVERAGE(J26:J28)</f>
        <v>159.26144188916967</v>
      </c>
      <c r="O28" s="58">
        <f>N28/N25-1</f>
        <v>0.39380826960880566</v>
      </c>
    </row>
    <row r="29" spans="1:15" hidden="1">
      <c r="D29" s="26">
        <f>H29/22</f>
        <v>206117.59090909091</v>
      </c>
      <c r="E29" s="27">
        <f t="shared" ref="E29:E41" si="7">D29/D28-1</f>
        <v>0.28674587345063407</v>
      </c>
      <c r="F29" s="33">
        <f t="shared" ref="F29:F41" si="8">D29/D17-1</f>
        <v>-8.0067300169528455E-2</v>
      </c>
      <c r="G29" s="39" t="s">
        <v>215</v>
      </c>
      <c r="H29" s="29">
        <v>4534587</v>
      </c>
      <c r="I29" s="29">
        <v>30868.37</v>
      </c>
      <c r="J29" s="30">
        <f t="shared" si="4"/>
        <v>146.90075958011388</v>
      </c>
    </row>
    <row r="30" spans="1:15" hidden="1">
      <c r="D30" s="26">
        <f>H30/19</f>
        <v>197421.63157894736</v>
      </c>
      <c r="E30" s="27">
        <f t="shared" si="7"/>
        <v>-4.218931189613484E-2</v>
      </c>
      <c r="F30" s="33">
        <f t="shared" si="8"/>
        <v>0.26813148439561352</v>
      </c>
      <c r="G30" s="39" t="s">
        <v>210</v>
      </c>
      <c r="H30" s="29">
        <v>3751011</v>
      </c>
      <c r="I30" s="29">
        <v>31031.95</v>
      </c>
      <c r="J30" s="30">
        <f t="shared" si="4"/>
        <v>120.87577480628835</v>
      </c>
    </row>
    <row r="31" spans="1:15" ht="17.399999999999999" hidden="1">
      <c r="A31" s="31">
        <f>AVERAGE(D29:D31)</f>
        <v>201012.79082934608</v>
      </c>
      <c r="B31" s="27">
        <f>A31/A28-1</f>
        <v>0.17387501128318306</v>
      </c>
      <c r="C31" s="27">
        <f>A31/A19-1</f>
        <v>7.559017367939691E-2</v>
      </c>
      <c r="D31" s="26">
        <f>H31/20</f>
        <v>199499.15</v>
      </c>
      <c r="E31" s="27">
        <f t="shared" si="7"/>
        <v>1.0523256263444747E-2</v>
      </c>
      <c r="F31" s="33">
        <f t="shared" si="8"/>
        <v>0.10268209908956116</v>
      </c>
      <c r="G31" s="39" t="s">
        <v>211</v>
      </c>
      <c r="H31" s="29">
        <v>3989983</v>
      </c>
      <c r="I31" s="29">
        <v>32564.49</v>
      </c>
      <c r="J31" s="30">
        <f t="shared" si="4"/>
        <v>122.52557924291152</v>
      </c>
      <c r="K31" s="32">
        <f>H31+H30+H29</f>
        <v>12275581</v>
      </c>
      <c r="L31" s="27">
        <f>K31/K28-1</f>
        <v>0.20787885455012756</v>
      </c>
      <c r="M31" s="27">
        <f>K31/K19-1</f>
        <v>6.0524806639409068E-2</v>
      </c>
      <c r="N31" s="32">
        <f>AVERAGE(J29:J31)</f>
        <v>130.10070454310457</v>
      </c>
      <c r="O31" s="58">
        <f>N31/N28-1</f>
        <v>-0.18309979490426886</v>
      </c>
    </row>
    <row r="32" spans="1:15" ht="17.399999999999999" hidden="1">
      <c r="D32" s="26">
        <f>H32/21</f>
        <v>194581.23809523811</v>
      </c>
      <c r="E32" s="27">
        <f t="shared" si="7"/>
        <v>-2.4651292523110491E-2</v>
      </c>
      <c r="F32" s="33">
        <f t="shared" si="8"/>
        <v>-1.2068357167977273E-2</v>
      </c>
      <c r="G32" s="39" t="s">
        <v>222</v>
      </c>
      <c r="H32" s="29">
        <v>4086206</v>
      </c>
      <c r="I32" s="29">
        <v>42628.55</v>
      </c>
      <c r="J32" s="30">
        <f t="shared" si="4"/>
        <v>95.856087059024986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188442.57142857142</v>
      </c>
      <c r="E33" s="27">
        <f t="shared" si="7"/>
        <v>-3.1548091310129811E-2</v>
      </c>
      <c r="F33" s="33">
        <f t="shared" si="8"/>
        <v>-0.11015975009871393</v>
      </c>
      <c r="G33" s="39" t="s">
        <v>223</v>
      </c>
      <c r="H33" s="29">
        <v>3957294</v>
      </c>
      <c r="I33" s="29">
        <v>37724.120000000003</v>
      </c>
      <c r="J33" s="30">
        <f t="shared" si="4"/>
        <v>104.90089629658689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187333.25229741019</v>
      </c>
      <c r="B34" s="27">
        <f>A34/A31-1</f>
        <v>-6.8053075008293495E-2</v>
      </c>
      <c r="C34" s="27">
        <f>A34/A22-1</f>
        <v>-0.15006343741883554</v>
      </c>
      <c r="D34" s="26">
        <f>H34/19</f>
        <v>178975.94736842104</v>
      </c>
      <c r="E34" s="27">
        <f t="shared" si="7"/>
        <v>-5.0236122275261308E-2</v>
      </c>
      <c r="F34" s="33">
        <f t="shared" si="8"/>
        <v>-0.29117340527720714</v>
      </c>
      <c r="G34" s="39" t="s">
        <v>220</v>
      </c>
      <c r="H34" s="29">
        <v>3400543</v>
      </c>
      <c r="I34" s="29">
        <v>19617.59</v>
      </c>
      <c r="J34" s="30">
        <f t="shared" si="4"/>
        <v>173.34152666051233</v>
      </c>
      <c r="K34" s="32">
        <f>H34+H33+H32</f>
        <v>11444043</v>
      </c>
      <c r="L34" s="27">
        <f>K34/K31-1</f>
        <v>-6.7739197028637621E-2</v>
      </c>
      <c r="M34" s="27">
        <f>K34/K22-1</f>
        <v>-0.16398359298397558</v>
      </c>
      <c r="N34" s="32">
        <f>AVERAGE(J32:J34)</f>
        <v>124.69950333870808</v>
      </c>
      <c r="O34" s="58">
        <f>N34/N31-1</f>
        <v>-4.1515541544257961E-2</v>
      </c>
      <c r="P34" s="58"/>
    </row>
    <row r="35" spans="1:16" ht="17.399999999999999" hidden="1">
      <c r="D35" s="26">
        <f>H35/23</f>
        <v>168576.69565217392</v>
      </c>
      <c r="E35" s="27">
        <f t="shared" si="7"/>
        <v>-5.8104185892869253E-2</v>
      </c>
      <c r="F35" s="33">
        <f t="shared" si="8"/>
        <v>-1.8674373427737478E-2</v>
      </c>
      <c r="G35" s="39" t="s">
        <v>226</v>
      </c>
      <c r="H35" s="68">
        <v>3877264</v>
      </c>
      <c r="I35" s="68">
        <v>17230.23</v>
      </c>
      <c r="J35" s="30">
        <f t="shared" si="4"/>
        <v>225.02682784849651</v>
      </c>
      <c r="P35" s="16"/>
    </row>
    <row r="36" spans="1:16" ht="17.399999999999999" hidden="1">
      <c r="D36" s="26">
        <f>H36/21</f>
        <v>208831.76190476189</v>
      </c>
      <c r="E36" s="27">
        <f t="shared" si="7"/>
        <v>0.23879377927567558</v>
      </c>
      <c r="F36" s="33">
        <f t="shared" si="8"/>
        <v>0.28323514045392995</v>
      </c>
      <c r="G36" s="39" t="s">
        <v>228</v>
      </c>
      <c r="H36" s="68">
        <v>4385467</v>
      </c>
      <c r="I36" s="68">
        <v>23727.93</v>
      </c>
      <c r="J36" s="30">
        <f t="shared" si="4"/>
        <v>184.82299130181184</v>
      </c>
      <c r="P36" s="16"/>
    </row>
    <row r="37" spans="1:16" ht="17.399999999999999" hidden="1">
      <c r="A37" s="31">
        <f>AVERAGE(D35:D37)</f>
        <v>204927.81918564529</v>
      </c>
      <c r="B37" s="27">
        <f>A37/A34-1</f>
        <v>9.3921216188047385E-2</v>
      </c>
      <c r="C37" s="27">
        <f>A37/A25-1</f>
        <v>0.20664433501989654</v>
      </c>
      <c r="D37" s="26">
        <f>H37/18</f>
        <v>237375</v>
      </c>
      <c r="E37" s="27">
        <f t="shared" si="7"/>
        <v>0.13668054052168221</v>
      </c>
      <c r="F37" s="33">
        <f t="shared" si="8"/>
        <v>0.35661992623922001</v>
      </c>
      <c r="G37" s="39" t="s">
        <v>225</v>
      </c>
      <c r="H37" s="68">
        <v>4272750</v>
      </c>
      <c r="I37" s="68">
        <v>25477.62</v>
      </c>
      <c r="J37" s="30">
        <f t="shared" si="4"/>
        <v>167.70601021602491</v>
      </c>
      <c r="K37" s="32">
        <f>H37+H36+H35</f>
        <v>12535481</v>
      </c>
      <c r="L37" s="27">
        <f>K37/K34-1</f>
        <v>9.5371714349552938E-2</v>
      </c>
      <c r="M37" s="27">
        <f>K37/K25-1</f>
        <v>0.19246344457364817</v>
      </c>
      <c r="N37" s="32">
        <f>AVERAGE(J35:J37)</f>
        <v>192.51860978877775</v>
      </c>
      <c r="O37" s="16">
        <f>N37/N34-1</f>
        <v>0.54386027718057384</v>
      </c>
      <c r="P37" s="16"/>
    </row>
    <row r="38" spans="1:16" ht="17.399999999999999" hidden="1">
      <c r="A38" s="31"/>
      <c r="B38" s="27"/>
      <c r="C38" s="27"/>
      <c r="D38" s="26">
        <f>H38/20</f>
        <v>198276.15</v>
      </c>
      <c r="E38" s="27">
        <f t="shared" si="7"/>
        <v>-0.16471342812006318</v>
      </c>
      <c r="F38" s="33">
        <f t="shared" si="8"/>
        <v>-9.6379578701093038E-2</v>
      </c>
      <c r="G38" s="39" t="s">
        <v>231</v>
      </c>
      <c r="H38" s="68">
        <v>3965523</v>
      </c>
      <c r="I38" s="68">
        <v>32387.31</v>
      </c>
      <c r="J38" s="30">
        <f t="shared" si="4"/>
        <v>122.44064110295051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172555.61904761905</v>
      </c>
      <c r="E39" s="27">
        <f t="shared" si="7"/>
        <v>-0.12972075033926644</v>
      </c>
      <c r="F39" s="33">
        <f t="shared" si="8"/>
        <v>0.28670411278660413</v>
      </c>
      <c r="G39" s="39" t="s">
        <v>234</v>
      </c>
      <c r="H39" s="68">
        <v>3623668</v>
      </c>
      <c r="I39" s="68">
        <v>13369.79</v>
      </c>
      <c r="J39" s="30">
        <f t="shared" si="4"/>
        <v>271.03402521655164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197106.90714285718</v>
      </c>
      <c r="B40" s="27">
        <f>A40/A37-1</f>
        <v>-3.8164228135874056E-2</v>
      </c>
      <c r="C40" s="27">
        <f>A40/A28-1</f>
        <v>0.1510654217161167</v>
      </c>
      <c r="D40" s="26">
        <f>H40/21</f>
        <v>220488.95238095237</v>
      </c>
      <c r="E40" s="27">
        <f t="shared" si="7"/>
        <v>0.27778483017759892</v>
      </c>
      <c r="F40" s="33">
        <f t="shared" si="8"/>
        <v>0.37646305861772289</v>
      </c>
      <c r="G40" s="39" t="s">
        <v>236</v>
      </c>
      <c r="H40" s="68">
        <v>4630268</v>
      </c>
      <c r="I40" s="68">
        <v>10132.61</v>
      </c>
      <c r="J40" s="30">
        <f t="shared" si="4"/>
        <v>456.96696112847525</v>
      </c>
      <c r="K40" s="32">
        <f>H40+H39+H38</f>
        <v>12219459</v>
      </c>
      <c r="L40" s="27">
        <f>K40/K37-1</f>
        <v>-2.5210201347678596E-2</v>
      </c>
      <c r="M40" s="27">
        <f>K40/K28-1</f>
        <v>0.2023566249240869</v>
      </c>
      <c r="N40" s="32">
        <f>AVERAGE(J38:J40)</f>
        <v>283.48054248265913</v>
      </c>
      <c r="O40" s="58">
        <f>N40/N37-1</f>
        <v>0.47248384347716033</v>
      </c>
    </row>
    <row r="41" spans="1:16" ht="17.399999999999999">
      <c r="A41" s="31"/>
      <c r="B41" s="27"/>
      <c r="C41" s="27"/>
      <c r="D41" s="26">
        <f>H41/18</f>
        <v>179824</v>
      </c>
      <c r="E41" s="27">
        <f t="shared" si="7"/>
        <v>-0.18443079320678624</v>
      </c>
      <c r="F41" s="33">
        <f t="shared" si="8"/>
        <v>-0.1275659723807262</v>
      </c>
      <c r="G41" s="39" t="s">
        <v>370</v>
      </c>
      <c r="H41" s="68">
        <v>3236832</v>
      </c>
      <c r="I41" s="68">
        <v>14820.89</v>
      </c>
      <c r="J41" s="30">
        <f t="shared" si="4"/>
        <v>218.39660101383924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188966.05</v>
      </c>
      <c r="E42" s="27">
        <f t="shared" ref="E42" si="9">D42/D41-1</f>
        <v>5.0838875789660953E-2</v>
      </c>
      <c r="F42" s="33">
        <f t="shared" ref="F42" si="10">D42/D30-1</f>
        <v>-4.2830066347446127E-2</v>
      </c>
      <c r="G42" s="39" t="s">
        <v>405</v>
      </c>
      <c r="H42" s="68">
        <v>3779321</v>
      </c>
      <c r="I42" s="68">
        <v>11324.73</v>
      </c>
      <c r="J42" s="30">
        <f t="shared" si="4"/>
        <v>333.72283489319392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196936.93333333335</v>
      </c>
      <c r="B43" s="27">
        <f>A43/A40-1</f>
        <v>-8.6234324300282772E-4</v>
      </c>
      <c r="C43" s="27">
        <f>A43/A31-1</f>
        <v>-2.027660766857875E-2</v>
      </c>
      <c r="D43" s="26">
        <f>H43/20</f>
        <v>222020.75</v>
      </c>
      <c r="E43" s="27">
        <f t="shared" ref="E43" si="11">D43/D42-1</f>
        <v>0.17492401412846381</v>
      </c>
      <c r="F43" s="33">
        <f t="shared" ref="F43" si="12">D43/D31-1</f>
        <v>0.11289070655188249</v>
      </c>
      <c r="G43" s="39" t="s">
        <v>429</v>
      </c>
      <c r="H43" s="68">
        <v>4440415</v>
      </c>
      <c r="I43" s="68">
        <v>29611.26</v>
      </c>
      <c r="J43" s="30">
        <f t="shared" si="4"/>
        <v>149.95697582608778</v>
      </c>
      <c r="K43" s="32">
        <f>H43+H42+H41</f>
        <v>11456568</v>
      </c>
      <c r="L43" s="27">
        <f>K43/K40-1</f>
        <v>-6.2432469391648149E-2</v>
      </c>
      <c r="M43" s="27">
        <f>K43/K31-1</f>
        <v>-6.6718878723540653E-2</v>
      </c>
      <c r="N43" s="32">
        <f>AVERAGE(J41:J43)</f>
        <v>234.02547057770698</v>
      </c>
      <c r="O43" s="58">
        <f>N43/N40-1</f>
        <v>-0.17445667160022937</v>
      </c>
    </row>
    <row r="44" spans="1:16" ht="17.399999999999999">
      <c r="A44" s="31"/>
      <c r="B44" s="27"/>
      <c r="C44" s="27"/>
      <c r="D44" s="26">
        <f>H44/22</f>
        <v>226426.59090909091</v>
      </c>
      <c r="E44" s="27">
        <f t="shared" ref="E44" si="13">D44/D43-1</f>
        <v>1.9844275407099987E-2</v>
      </c>
      <c r="F44" s="33">
        <f t="shared" ref="F44" si="14">D44/D32-1</f>
        <v>0.16366096302802857</v>
      </c>
      <c r="G44" s="39" t="s">
        <v>464</v>
      </c>
      <c r="H44" s="68">
        <v>4981385</v>
      </c>
      <c r="I44" s="68">
        <v>14485.17</v>
      </c>
      <c r="J44" s="30">
        <f t="shared" si="4"/>
        <v>343.89551520624195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219630.5</v>
      </c>
      <c r="E45" s="27">
        <f t="shared" ref="E45" si="15">D45/D44-1</f>
        <v>-3.0014544147862532E-2</v>
      </c>
      <c r="F45" s="33">
        <f t="shared" ref="F45" si="16">D45/D33-1</f>
        <v>0.1655036244464021</v>
      </c>
      <c r="G45" s="39" t="s">
        <v>528</v>
      </c>
      <c r="H45" s="68">
        <v>4392610</v>
      </c>
      <c r="I45" s="68">
        <v>15015.79</v>
      </c>
      <c r="J45" s="30">
        <f t="shared" si="4"/>
        <v>292.53272721581749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233093.29346092502</v>
      </c>
      <c r="B46" s="27">
        <f>A46/A43-1</f>
        <v>0.18359359778591555</v>
      </c>
      <c r="C46" s="27">
        <f>A46/A34-1</f>
        <v>0.24427078803322222</v>
      </c>
      <c r="D46" s="26">
        <f>H46/19</f>
        <v>253222.78947368421</v>
      </c>
      <c r="E46" s="27">
        <f t="shared" ref="E46" si="17">D46/D45-1</f>
        <v>0.15294910986262944</v>
      </c>
      <c r="F46" s="33">
        <f t="shared" ref="F46" si="18">D46/D34-1</f>
        <v>0.41484257073061581</v>
      </c>
      <c r="G46" s="39" t="s">
        <v>571</v>
      </c>
      <c r="H46" s="68">
        <v>4811233</v>
      </c>
      <c r="I46" s="68">
        <v>11219.6</v>
      </c>
      <c r="J46" s="30">
        <f t="shared" si="4"/>
        <v>428.82393311704516</v>
      </c>
      <c r="K46" s="32">
        <f>H46+H45+H44</f>
        <v>14185228</v>
      </c>
      <c r="L46" s="27">
        <f>K46/K43-1</f>
        <v>0.23817429443093263</v>
      </c>
      <c r="M46" s="27">
        <f>K46/K34-1</f>
        <v>0.23952942155145696</v>
      </c>
      <c r="N46" s="32">
        <f>AVERAGE(J44:J46)</f>
        <v>355.08405851303479</v>
      </c>
      <c r="O46" s="58">
        <f>N46/N43-1</f>
        <v>0.51728808679024074</v>
      </c>
    </row>
    <row r="47" spans="1:16" ht="17.399999999999999">
      <c r="A47" s="31"/>
      <c r="B47" s="27"/>
      <c r="C47" s="27"/>
      <c r="D47" s="26">
        <f>H47/19</f>
        <v>214314.47368421053</v>
      </c>
      <c r="E47" s="27">
        <f t="shared" ref="E47" si="19">D47/D46-1</f>
        <v>-0.15365250446195389</v>
      </c>
      <c r="F47" s="33">
        <f t="shared" ref="F47" si="20">D47/D35-1</f>
        <v>0.27131732446819257</v>
      </c>
      <c r="G47" s="39" t="s">
        <v>598</v>
      </c>
      <c r="H47" s="68">
        <v>4071975</v>
      </c>
      <c r="I47" s="68">
        <v>23620.11</v>
      </c>
      <c r="J47" s="30">
        <f t="shared" si="4"/>
        <v>172.39441306581551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291587.25</v>
      </c>
      <c r="E48" s="27">
        <f t="shared" ref="E48" si="21">D48/D47-1</f>
        <v>0.36055789880831779</v>
      </c>
      <c r="F48" s="33">
        <f t="shared" ref="F48" si="22">D48/D36-1</f>
        <v>0.39627826409365308</v>
      </c>
      <c r="G48" s="39" t="s">
        <v>632</v>
      </c>
      <c r="H48" s="68">
        <v>5831745</v>
      </c>
      <c r="I48" s="68">
        <v>15312.14</v>
      </c>
      <c r="J48" s="30">
        <f t="shared" si="4"/>
        <v>380.85760710129352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246956.84728867622</v>
      </c>
      <c r="B49" s="27">
        <f>A49/A46-1</f>
        <v>5.9476416596581538E-2</v>
      </c>
      <c r="C49" s="27">
        <f>A49/A37-1</f>
        <v>0.20509186244233923</v>
      </c>
      <c r="D49" s="26">
        <f>H49/22</f>
        <v>234968.81818181818</v>
      </c>
      <c r="E49" s="27">
        <f t="shared" ref="E49" si="23">D49/D48-1</f>
        <v>-0.19417320825304196</v>
      </c>
      <c r="F49" s="33">
        <f t="shared" ref="F49" si="24">D49/D37-1</f>
        <v>-1.0136626932835457E-2</v>
      </c>
      <c r="G49" s="39" t="s">
        <v>672</v>
      </c>
      <c r="H49" s="68">
        <v>5169314</v>
      </c>
      <c r="I49" s="68">
        <v>14864.48</v>
      </c>
      <c r="J49" s="30">
        <f t="shared" si="4"/>
        <v>347.76285480554986</v>
      </c>
      <c r="K49" s="32">
        <f>H49+H48+H47</f>
        <v>15073034</v>
      </c>
      <c r="L49" s="27">
        <f>K49/K46-1</f>
        <v>6.2586657049150007E-2</v>
      </c>
      <c r="M49" s="27">
        <f>K49/K37-1</f>
        <v>0.20242964749418069</v>
      </c>
      <c r="N49" s="32">
        <f>AVERAGE(J47:J49)</f>
        <v>300.33829165755299</v>
      </c>
      <c r="O49" s="58">
        <f>N49/N46-1</f>
        <v>-0.15417692105001146</v>
      </c>
    </row>
    <row r="50" spans="1:15" s="37" customFormat="1" ht="17.399999999999999">
      <c r="A50" s="92"/>
      <c r="B50" s="130"/>
      <c r="C50" s="130"/>
      <c r="D50" s="93">
        <f>H50/18</f>
        <v>223241.33333333334</v>
      </c>
      <c r="E50" s="130">
        <f t="shared" ref="E50" si="25">D50/D49-1</f>
        <v>-4.9910813439977941E-2</v>
      </c>
      <c r="F50" s="131">
        <f t="shared" ref="F50" si="26">D50/D38-1</f>
        <v>0.12591117657536399</v>
      </c>
      <c r="G50" s="132" t="s">
        <v>714</v>
      </c>
      <c r="H50" s="95">
        <v>4018344</v>
      </c>
      <c r="I50" s="95">
        <v>17065.34</v>
      </c>
      <c r="J50" s="133">
        <f t="shared" ref="J50" si="27">H50/I50</f>
        <v>235.46814771929536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219255.25</v>
      </c>
      <c r="E51" s="130">
        <f t="shared" ref="E51" si="28">D51/D50-1</f>
        <v>-1.7855489724125206E-2</v>
      </c>
      <c r="F51" s="131">
        <f t="shared" ref="F51" si="29">D51/D39-1</f>
        <v>0.27063523755487529</v>
      </c>
      <c r="G51" s="132" t="s">
        <v>721</v>
      </c>
      <c r="H51" s="95">
        <v>4385105</v>
      </c>
      <c r="I51" s="95">
        <v>25109.65</v>
      </c>
      <c r="J51" s="133">
        <f t="shared" ref="J51" si="30">H51/I51</f>
        <v>174.6382366938607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192366.30050505055</v>
      </c>
      <c r="B52" s="27">
        <f>A52/A49-1</f>
        <v>-0.22105297902435939</v>
      </c>
      <c r="C52" s="27">
        <f>A52/A40-1</f>
        <v>-2.4050941220293165E-2</v>
      </c>
      <c r="D52" s="93">
        <f>H52/22</f>
        <v>134602.31818181818</v>
      </c>
      <c r="E52" s="130">
        <f t="shared" ref="E52:E53" si="31">D52/D51-1</f>
        <v>-0.38609306649752662</v>
      </c>
      <c r="F52" s="131">
        <f t="shared" ref="F52:F53" si="32">D52/D40-1</f>
        <v>-0.38952806148193109</v>
      </c>
      <c r="G52" s="132" t="s">
        <v>726</v>
      </c>
      <c r="H52" s="95">
        <v>2961251</v>
      </c>
      <c r="I52" s="95">
        <v>22428.01</v>
      </c>
      <c r="J52" s="133">
        <f t="shared" ref="J52" si="33">H52/I52</f>
        <v>132.0336044080594</v>
      </c>
      <c r="K52" s="32">
        <f>H52+H51+H50</f>
        <v>11364700</v>
      </c>
      <c r="L52" s="27">
        <f>K52/K49-1</f>
        <v>-0.24602439031186418</v>
      </c>
      <c r="M52" s="27">
        <f>K52/K40-1</f>
        <v>-6.9950641841017625E-2</v>
      </c>
      <c r="N52" s="32">
        <f>AVERAGE(J50:J52)</f>
        <v>180.71332960707184</v>
      </c>
      <c r="O52" s="58">
        <f>N52/N49-1</f>
        <v>-0.39830073411644107</v>
      </c>
    </row>
    <row r="53" spans="1:15" s="37" customFormat="1" ht="17.399999999999999">
      <c r="A53" s="31"/>
      <c r="B53" s="27"/>
      <c r="C53" s="27"/>
      <c r="D53" s="93">
        <f>H53/21</f>
        <v>280163.71428571426</v>
      </c>
      <c r="E53" s="130">
        <f t="shared" si="31"/>
        <v>1.0814181959873426</v>
      </c>
      <c r="F53" s="131">
        <f t="shared" si="32"/>
        <v>0.55798844584546137</v>
      </c>
      <c r="G53" s="132" t="s">
        <v>729</v>
      </c>
      <c r="H53" s="95">
        <v>5883438</v>
      </c>
      <c r="I53" s="95">
        <v>26909.84</v>
      </c>
      <c r="J53" s="133">
        <f t="shared" ref="J53" si="34">H53/I53</f>
        <v>218.6351906960428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238327.23529411765</v>
      </c>
      <c r="E54" s="130">
        <f t="shared" ref="E54" si="35">D54/D53-1</f>
        <v>-0.14932868483079598</v>
      </c>
      <c r="F54" s="131">
        <f t="shared" ref="F54" si="36">D54/D42-1</f>
        <v>0.26121721491303673</v>
      </c>
      <c r="G54" s="132" t="s">
        <v>742</v>
      </c>
      <c r="H54" s="95">
        <v>4051563</v>
      </c>
      <c r="I54" s="95">
        <v>27467.08</v>
      </c>
      <c r="J54" s="133">
        <f t="shared" ref="J54" si="37">H54/I54</f>
        <v>147.50614189786464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242488.42763772176</v>
      </c>
      <c r="B55" s="27">
        <f>A55/A52-1</f>
        <v>0.2605556534646527</v>
      </c>
      <c r="C55" s="27">
        <f>A55/A43-1</f>
        <v>0.23129990669291289</v>
      </c>
      <c r="D55" s="93">
        <f>H55/21</f>
        <v>208974.33333333334</v>
      </c>
      <c r="E55" s="130">
        <f t="shared" ref="E55" si="38">D55/D54-1</f>
        <v>-0.12316218045562499</v>
      </c>
      <c r="F55" s="131">
        <f t="shared" ref="F55" si="39">D55/D43-1</f>
        <v>-5.8762150234456301E-2</v>
      </c>
      <c r="G55" s="132" t="s">
        <v>749</v>
      </c>
      <c r="H55" s="95">
        <v>4388461</v>
      </c>
      <c r="I55" s="95">
        <v>18791.740000000002</v>
      </c>
      <c r="J55" s="133">
        <f t="shared" ref="J55" si="40">H55/I55</f>
        <v>233.53138134095084</v>
      </c>
      <c r="K55" s="32">
        <f>H55+H54+H53</f>
        <v>14323462</v>
      </c>
      <c r="L55" s="27">
        <f>K55/K52-1</f>
        <v>0.26034668755004531</v>
      </c>
      <c r="M55" s="27">
        <f>K55/K43-1</f>
        <v>0.25024021155375675</v>
      </c>
      <c r="N55" s="32">
        <f>AVERAGE(J53:J55)</f>
        <v>199.89090464495277</v>
      </c>
      <c r="O55" s="58">
        <f>N55/N52-1</f>
        <v>0.10612153004750158</v>
      </c>
    </row>
    <row r="56" spans="1:15" s="124" customFormat="1" ht="17.399999999999999">
      <c r="A56" s="94"/>
      <c r="B56" s="45"/>
      <c r="C56" s="45"/>
      <c r="D56" s="98">
        <f>H56/22</f>
        <v>296905.59090909088</v>
      </c>
      <c r="E56" s="118">
        <f t="shared" ref="E56" si="41">D56/D55-1</f>
        <v>0.42077539462944036</v>
      </c>
      <c r="F56" s="158">
        <f t="shared" ref="F56" si="42">D56/D44-1</f>
        <v>0.31126644497464051</v>
      </c>
      <c r="G56" s="122" t="s">
        <v>752</v>
      </c>
      <c r="H56" s="96">
        <v>6531923</v>
      </c>
      <c r="I56" s="96">
        <v>27930.83</v>
      </c>
      <c r="J56" s="125">
        <f t="shared" ref="J56" si="43">H56/I56</f>
        <v>233.86068369611644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347881.72222222225</v>
      </c>
      <c r="E57" s="118">
        <f t="shared" ref="E57" si="44">D57/D56-1</f>
        <v>0.17169138229107883</v>
      </c>
      <c r="F57" s="158">
        <f t="shared" ref="F57" si="45">D57/D45-1</f>
        <v>0.58394085622089031</v>
      </c>
      <c r="G57" s="122" t="s">
        <v>756</v>
      </c>
      <c r="H57" s="96">
        <v>6261871</v>
      </c>
      <c r="I57" s="96">
        <v>32976.980000000003</v>
      </c>
      <c r="J57" s="125">
        <f t="shared" ref="J57" si="46">H57/I57</f>
        <v>189.88612662530042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322393.65656565654</v>
      </c>
      <c r="B58" s="27">
        <f>A58/A55-1</f>
        <v>0.32952182380972572</v>
      </c>
      <c r="C58" s="27">
        <f>A58/A46-1</f>
        <v>0.38310996330617941</v>
      </c>
      <c r="K58" s="32">
        <f>H58+H57+H56</f>
        <v>12793794</v>
      </c>
      <c r="L58" s="27">
        <f>K58/K55-1</f>
        <v>-0.10679457242948664</v>
      </c>
      <c r="M58" s="27">
        <f>K58/K46-1</f>
        <v>-9.8090351455753844E-2</v>
      </c>
      <c r="N58" s="32">
        <f>AVERAGE(J56:J58)</f>
        <v>211.87340516070844</v>
      </c>
      <c r="O58" s="58">
        <f>N58/N55-1</f>
        <v>5.9945201293871042E-2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3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7.8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5" style="18" bestFit="1" customWidth="1"/>
    <col min="12" max="13" width="7.09765625" style="18" bestFit="1" customWidth="1"/>
    <col min="14" max="14" width="6.1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리노공업(플러그소켓)</v>
      </c>
      <c r="G1" s="19"/>
      <c r="H1" s="19"/>
      <c r="I1" s="19"/>
      <c r="J1" s="20"/>
      <c r="P1" s="18" t="s">
        <v>159</v>
      </c>
    </row>
    <row r="2" spans="1:16" ht="15" customHeight="1">
      <c r="G2" s="21"/>
      <c r="H2" s="21"/>
      <c r="I2" s="21"/>
      <c r="J2" s="22"/>
      <c r="P2" s="23" t="s">
        <v>705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753645.2</v>
      </c>
      <c r="E5" s="27"/>
      <c r="F5" s="26"/>
      <c r="G5" s="28" t="s">
        <v>7</v>
      </c>
      <c r="H5" s="29">
        <v>15072904</v>
      </c>
      <c r="I5" s="29">
        <v>2101.0100000000002</v>
      </c>
      <c r="J5" s="30">
        <f>H5/I5</f>
        <v>7174.1229218328317</v>
      </c>
    </row>
    <row r="6" spans="1:16" ht="15" hidden="1" customHeight="1">
      <c r="D6" s="26">
        <f>H6/18</f>
        <v>484100.72222222225</v>
      </c>
      <c r="E6" s="27">
        <f t="shared" ref="E6:E16" si="0">D6/D5-1</f>
        <v>-0.35765434156255183</v>
      </c>
      <c r="F6" s="26"/>
      <c r="G6" s="28" t="s">
        <v>3</v>
      </c>
      <c r="H6" s="29">
        <v>8713813</v>
      </c>
      <c r="I6" s="29">
        <v>479</v>
      </c>
      <c r="J6" s="30">
        <f t="shared" ref="J6:J49" si="1">H6/I6</f>
        <v>18191.676409185802</v>
      </c>
    </row>
    <row r="7" spans="1:16" ht="15" hidden="1" customHeight="1">
      <c r="A7" s="31">
        <f>AVERAGE(D5:D7)</f>
        <v>571423.35286195285</v>
      </c>
      <c r="B7" s="31"/>
      <c r="C7" s="31"/>
      <c r="D7" s="26">
        <f>H7/22</f>
        <v>476524.13636363635</v>
      </c>
      <c r="E7" s="27">
        <f t="shared" si="0"/>
        <v>-1.565084601362754E-2</v>
      </c>
      <c r="F7" s="26"/>
      <c r="G7" s="28" t="s">
        <v>6</v>
      </c>
      <c r="H7" s="29">
        <v>10483531</v>
      </c>
      <c r="I7" s="29">
        <v>550.6</v>
      </c>
      <c r="J7" s="30">
        <f t="shared" si="1"/>
        <v>19040.194333454412</v>
      </c>
      <c r="K7" s="32">
        <f>H7+H6+H5</f>
        <v>34270248</v>
      </c>
      <c r="L7" s="32"/>
      <c r="M7" s="32"/>
      <c r="N7" s="32">
        <f>AVERAGE(J5:J7)</f>
        <v>14801.997888157683</v>
      </c>
      <c r="O7" s="32"/>
    </row>
    <row r="8" spans="1:16" ht="15" hidden="1" customHeight="1">
      <c r="D8" s="26">
        <f>H8/21</f>
        <v>438509.90476190473</v>
      </c>
      <c r="E8" s="27">
        <f t="shared" si="0"/>
        <v>-7.9773989816798951E-2</v>
      </c>
      <c r="F8" s="26"/>
      <c r="G8" s="28" t="s">
        <v>2</v>
      </c>
      <c r="H8" s="29">
        <v>9208708</v>
      </c>
      <c r="I8" s="29">
        <v>1728.5</v>
      </c>
      <c r="J8" s="30">
        <f t="shared" si="1"/>
        <v>5327.5718831356671</v>
      </c>
    </row>
    <row r="9" spans="1:16" ht="15" hidden="1" customHeight="1">
      <c r="D9" s="26">
        <f>H9/21</f>
        <v>622973.38095238095</v>
      </c>
      <c r="E9" s="27">
        <f t="shared" si="0"/>
        <v>0.42065977116442399</v>
      </c>
      <c r="F9" s="26"/>
      <c r="G9" s="28" t="s">
        <v>5</v>
      </c>
      <c r="H9" s="29">
        <v>13082441</v>
      </c>
      <c r="I9" s="29">
        <v>872.36</v>
      </c>
      <c r="J9" s="30">
        <f t="shared" si="1"/>
        <v>14996.608051721765</v>
      </c>
    </row>
    <row r="10" spans="1:16" ht="15" hidden="1" customHeight="1">
      <c r="A10" s="31">
        <f>AVERAGE(D8:D10)</f>
        <v>554627.19047619042</v>
      </c>
      <c r="B10" s="27">
        <f>A10/A7-1</f>
        <v>-2.9393552611456042E-2</v>
      </c>
      <c r="C10" s="27"/>
      <c r="D10" s="26">
        <f>H10/21</f>
        <v>602398.28571428568</v>
      </c>
      <c r="E10" s="27">
        <f t="shared" si="0"/>
        <v>-3.3027246214983985E-2</v>
      </c>
      <c r="F10" s="26"/>
      <c r="G10" s="28" t="s">
        <v>0</v>
      </c>
      <c r="H10" s="29">
        <v>12650364</v>
      </c>
      <c r="I10" s="29">
        <v>3662.39</v>
      </c>
      <c r="J10" s="30">
        <f t="shared" si="1"/>
        <v>3454.1280420708881</v>
      </c>
      <c r="K10" s="32">
        <f>H10+H9+H8</f>
        <v>34941513</v>
      </c>
      <c r="L10" s="27">
        <f>K10/K7-1</f>
        <v>1.9587398375407128E-2</v>
      </c>
      <c r="M10" s="32"/>
      <c r="N10" s="32">
        <f>AVERAGE(J8:J10)</f>
        <v>7926.1026589761068</v>
      </c>
      <c r="O10" s="58">
        <f>N10/N7-1</f>
        <v>-0.46452480814651553</v>
      </c>
    </row>
    <row r="11" spans="1:16" ht="15" hidden="1" customHeight="1">
      <c r="D11" s="26">
        <f>H11/21</f>
        <v>609059.19047619053</v>
      </c>
      <c r="E11" s="27">
        <f t="shared" si="0"/>
        <v>1.1057310287672539E-2</v>
      </c>
      <c r="F11" s="26"/>
      <c r="G11" s="28" t="s">
        <v>10</v>
      </c>
      <c r="H11" s="29">
        <v>12790243</v>
      </c>
      <c r="I11" s="29">
        <v>2567.52</v>
      </c>
      <c r="J11" s="30">
        <f t="shared" si="1"/>
        <v>4981.5553530254874</v>
      </c>
    </row>
    <row r="12" spans="1:16" ht="15" hidden="1" customHeight="1">
      <c r="D12" s="26">
        <f>H12/22</f>
        <v>498145.36363636365</v>
      </c>
      <c r="E12" s="27">
        <f t="shared" si="0"/>
        <v>-0.18210681092113457</v>
      </c>
      <c r="F12" s="26"/>
      <c r="G12" s="28" t="s">
        <v>4</v>
      </c>
      <c r="H12" s="29">
        <v>10959198</v>
      </c>
      <c r="I12" s="29">
        <v>569.70000000000005</v>
      </c>
      <c r="J12" s="30">
        <f t="shared" si="1"/>
        <v>19236.787783043706</v>
      </c>
    </row>
    <row r="13" spans="1:16" ht="15" hidden="1" customHeight="1">
      <c r="A13" s="31">
        <f>AVERAGE(D11:D13)</f>
        <v>527035.4847041847</v>
      </c>
      <c r="B13" s="27">
        <f>A13/A10-1</f>
        <v>-4.9748202478706594E-2</v>
      </c>
      <c r="C13" s="27"/>
      <c r="D13" s="26">
        <f>H13/20</f>
        <v>473901.9</v>
      </c>
      <c r="E13" s="27">
        <f t="shared" si="0"/>
        <v>-4.8667448110710221E-2</v>
      </c>
      <c r="F13" s="26"/>
      <c r="G13" s="28" t="s">
        <v>8</v>
      </c>
      <c r="H13" s="29">
        <v>9478038</v>
      </c>
      <c r="I13" s="29">
        <v>423.7</v>
      </c>
      <c r="J13" s="30">
        <f t="shared" si="1"/>
        <v>22369.69081897569</v>
      </c>
      <c r="K13" s="32">
        <f>H13+H12+H11</f>
        <v>33227479</v>
      </c>
      <c r="L13" s="27">
        <f>K13/K10-1</f>
        <v>-4.9054372659821599E-2</v>
      </c>
      <c r="M13" s="32"/>
      <c r="N13" s="32">
        <f>AVERAGE(J11:J13)</f>
        <v>15529.344651681628</v>
      </c>
      <c r="O13" s="58">
        <f>N13/N10-1</f>
        <v>0.95926615132785908</v>
      </c>
    </row>
    <row r="14" spans="1:16" ht="15" hidden="1" customHeight="1">
      <c r="D14" s="26">
        <f>H14/20</f>
        <v>245946.05</v>
      </c>
      <c r="E14" s="27">
        <f t="shared" si="0"/>
        <v>-0.48101906744834744</v>
      </c>
      <c r="F14" s="26"/>
      <c r="G14" s="28" t="s">
        <v>11</v>
      </c>
      <c r="H14" s="29">
        <v>4918921</v>
      </c>
      <c r="I14" s="29">
        <v>227.9</v>
      </c>
      <c r="J14" s="30">
        <f t="shared" si="1"/>
        <v>21583.68143922773</v>
      </c>
    </row>
    <row r="15" spans="1:16" ht="15" hidden="1" customHeight="1">
      <c r="A15" s="31"/>
      <c r="B15" s="31"/>
      <c r="C15" s="31"/>
      <c r="D15" s="26">
        <f>H15/22</f>
        <v>188720.18181818182</v>
      </c>
      <c r="E15" s="27">
        <f t="shared" si="0"/>
        <v>-0.23267650845304555</v>
      </c>
      <c r="F15" s="26"/>
      <c r="G15" s="28" t="s">
        <v>9</v>
      </c>
      <c r="H15" s="29">
        <v>4151844</v>
      </c>
      <c r="I15" s="29">
        <v>123.6</v>
      </c>
      <c r="J15" s="30">
        <f t="shared" si="1"/>
        <v>33590.970873786406</v>
      </c>
    </row>
    <row r="16" spans="1:16" ht="15" hidden="1" customHeight="1">
      <c r="A16" s="31">
        <f>AVERAGE(D14:D16)</f>
        <v>196118.04696969697</v>
      </c>
      <c r="B16" s="27">
        <f>A16/A13-1</f>
        <v>-0.62788454921631243</v>
      </c>
      <c r="C16" s="27"/>
      <c r="D16" s="26">
        <f>H16/22</f>
        <v>153687.90909090909</v>
      </c>
      <c r="E16" s="27">
        <f t="shared" si="0"/>
        <v>-0.18563077032759423</v>
      </c>
      <c r="F16" s="26"/>
      <c r="G16" s="28" t="s">
        <v>13</v>
      </c>
      <c r="H16" s="29">
        <v>3381134</v>
      </c>
      <c r="I16" s="29">
        <v>184.75</v>
      </c>
      <c r="J16" s="30">
        <f t="shared" si="1"/>
        <v>18301.131258457375</v>
      </c>
      <c r="K16" s="32">
        <f>H16+H15+H14</f>
        <v>12451899</v>
      </c>
      <c r="L16" s="27">
        <f>K16/K13-1</f>
        <v>-0.62525297209577646</v>
      </c>
      <c r="M16" s="32"/>
      <c r="N16" s="32">
        <f>AVERAGE(J14:J16)</f>
        <v>24491.927857157174</v>
      </c>
      <c r="O16" s="58">
        <f>N16/N13-1</f>
        <v>0.57713853394998327</v>
      </c>
    </row>
    <row r="17" spans="1:15" ht="15" hidden="1" customHeight="1">
      <c r="D17" s="26">
        <f>H17/20</f>
        <v>297376.90000000002</v>
      </c>
      <c r="E17" s="27">
        <f t="shared" ref="E17:E22" si="2">D17/D16-1</f>
        <v>0.934940111808642</v>
      </c>
      <c r="F17" s="33">
        <f t="shared" ref="F17:F22" si="3">D17/D5-1</f>
        <v>-0.60541525375601135</v>
      </c>
      <c r="G17" s="39" t="s">
        <v>162</v>
      </c>
      <c r="H17" s="29">
        <v>5947538</v>
      </c>
      <c r="I17" s="29">
        <v>2830.1</v>
      </c>
      <c r="J17" s="30">
        <f t="shared" si="1"/>
        <v>2101.529274583937</v>
      </c>
    </row>
    <row r="18" spans="1:15" hidden="1">
      <c r="D18" s="26">
        <f>H18/20</f>
        <v>170269.3</v>
      </c>
      <c r="E18" s="27">
        <f t="shared" si="2"/>
        <v>-0.42742929931679297</v>
      </c>
      <c r="F18" s="33">
        <f t="shared" si="3"/>
        <v>-0.64827712047527308</v>
      </c>
      <c r="G18" s="39" t="s">
        <v>163</v>
      </c>
      <c r="H18" s="29">
        <v>3405386</v>
      </c>
      <c r="I18" s="29">
        <v>183.7</v>
      </c>
      <c r="J18" s="30">
        <f t="shared" si="1"/>
        <v>18537.757212847035</v>
      </c>
    </row>
    <row r="19" spans="1:15" ht="17.399999999999999" hidden="1">
      <c r="A19" s="31">
        <f>AVERAGE(D17:D19)</f>
        <v>211150.02121212124</v>
      </c>
      <c r="B19" s="27">
        <f>A19/A16-1</f>
        <v>7.6647582793575975E-2</v>
      </c>
      <c r="C19" s="27">
        <f>A19/A7-1</f>
        <v>-0.63048408827783442</v>
      </c>
      <c r="D19" s="26">
        <f>H19/22</f>
        <v>165803.86363636365</v>
      </c>
      <c r="E19" s="27">
        <f t="shared" si="2"/>
        <v>-2.6225728088600464E-2</v>
      </c>
      <c r="F19" s="33">
        <f t="shared" si="3"/>
        <v>-0.65205568619962107</v>
      </c>
      <c r="G19" s="39" t="s">
        <v>158</v>
      </c>
      <c r="H19" s="29">
        <v>3647685</v>
      </c>
      <c r="I19" s="29">
        <v>247.38</v>
      </c>
      <c r="J19" s="30">
        <f t="shared" si="1"/>
        <v>14745.270434149892</v>
      </c>
      <c r="K19" s="32">
        <f>H19+H18+H17</f>
        <v>13000609</v>
      </c>
      <c r="L19" s="27">
        <f>K19/K16-1</f>
        <v>4.4066370920612163E-2</v>
      </c>
      <c r="M19" s="27">
        <f>K19/K7-1</f>
        <v>-0.62064444354181503</v>
      </c>
      <c r="N19" s="32">
        <f>AVERAGE(J17:J19)</f>
        <v>11794.852307193622</v>
      </c>
      <c r="O19" s="58">
        <f>N19/N16-1</f>
        <v>-0.51841878777432127</v>
      </c>
    </row>
    <row r="20" spans="1:15" hidden="1">
      <c r="D20" s="26">
        <f>H20/20</f>
        <v>233893.55</v>
      </c>
      <c r="E20" s="27">
        <f t="shared" si="2"/>
        <v>0.41066405130925498</v>
      </c>
      <c r="F20" s="33">
        <f t="shared" si="3"/>
        <v>-0.46661740713246636</v>
      </c>
      <c r="G20" s="39" t="s">
        <v>154</v>
      </c>
      <c r="H20" s="29">
        <v>4677871</v>
      </c>
      <c r="I20" s="29">
        <v>272.12</v>
      </c>
      <c r="J20" s="30">
        <f t="shared" si="1"/>
        <v>17190.471115684257</v>
      </c>
    </row>
    <row r="21" spans="1:15" hidden="1">
      <c r="D21" s="26">
        <f>H21/21</f>
        <v>420478.23809523811</v>
      </c>
      <c r="E21" s="27">
        <f t="shared" si="2"/>
        <v>0.79773336244303494</v>
      </c>
      <c r="F21" s="33">
        <f t="shared" si="3"/>
        <v>-0.32504622034985675</v>
      </c>
      <c r="G21" s="39" t="s">
        <v>155</v>
      </c>
      <c r="H21" s="29">
        <v>8830043</v>
      </c>
      <c r="I21" s="29">
        <v>640.51</v>
      </c>
      <c r="J21" s="30">
        <f t="shared" si="1"/>
        <v>13785.956503411344</v>
      </c>
    </row>
    <row r="22" spans="1:15" ht="17.399999999999999" hidden="1">
      <c r="A22" s="31">
        <f>AVERAGE(D20:D22)</f>
        <v>527117.1198412698</v>
      </c>
      <c r="B22" s="27">
        <f>A22/A19-1</f>
        <v>1.4964104517504553</v>
      </c>
      <c r="C22" s="27">
        <f>A22/A10-1</f>
        <v>-4.9601013270375471E-2</v>
      </c>
      <c r="D22" s="26">
        <f>H22/21</f>
        <v>926979.57142857148</v>
      </c>
      <c r="E22" s="27">
        <f t="shared" si="2"/>
        <v>1.204583941437205</v>
      </c>
      <c r="F22" s="33">
        <f t="shared" si="3"/>
        <v>0.53881508864092775</v>
      </c>
      <c r="G22" s="39" t="s">
        <v>156</v>
      </c>
      <c r="H22" s="29">
        <v>19466571</v>
      </c>
      <c r="I22" s="29">
        <v>4350.91</v>
      </c>
      <c r="J22" s="30">
        <f t="shared" si="1"/>
        <v>4474.1378240414078</v>
      </c>
      <c r="K22" s="32">
        <f>H22+H21+H20</f>
        <v>32974485</v>
      </c>
      <c r="L22" s="27">
        <f>K22/K19-1</f>
        <v>1.5363800265049123</v>
      </c>
      <c r="M22" s="27">
        <f>K22/K10-1</f>
        <v>-5.6294871947874747E-2</v>
      </c>
      <c r="N22" s="32">
        <f>AVERAGE(J20:J22)</f>
        <v>11816.855147712335</v>
      </c>
      <c r="O22" s="58">
        <f>N22/N19-1</f>
        <v>1.8654613000361753E-3</v>
      </c>
    </row>
    <row r="23" spans="1:15" hidden="1">
      <c r="A23" s="31"/>
      <c r="B23" s="27"/>
      <c r="C23" s="27"/>
      <c r="D23" s="26">
        <f>H23/21</f>
        <v>655536.95238095243</v>
      </c>
      <c r="E23" s="27">
        <f t="shared" ref="E23:E28" si="4">D23/D22-1</f>
        <v>-0.29282481234111546</v>
      </c>
      <c r="F23" s="33">
        <f t="shared" ref="F23:F28" si="5">D23/D11-1</f>
        <v>7.6310747184396677E-2</v>
      </c>
      <c r="G23" s="39" t="s">
        <v>168</v>
      </c>
      <c r="H23" s="29">
        <v>13766276</v>
      </c>
      <c r="I23" s="29">
        <v>1849.48</v>
      </c>
      <c r="J23" s="30">
        <f t="shared" si="1"/>
        <v>7443.3224473906175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495691</v>
      </c>
      <c r="E24" s="27">
        <f t="shared" si="4"/>
        <v>-0.24383972833321088</v>
      </c>
      <c r="F24" s="33">
        <f t="shared" si="5"/>
        <v>-4.9270028701005053E-3</v>
      </c>
      <c r="G24" s="39" t="s">
        <v>176</v>
      </c>
      <c r="H24" s="29">
        <v>10905202</v>
      </c>
      <c r="I24" s="29">
        <v>1102.5</v>
      </c>
      <c r="J24" s="30">
        <f t="shared" si="1"/>
        <v>9891.3396825396831</v>
      </c>
      <c r="K24" s="32"/>
      <c r="L24" s="27"/>
      <c r="M24" s="27"/>
      <c r="N24" s="27"/>
    </row>
    <row r="25" spans="1:15" ht="17.399999999999999" hidden="1">
      <c r="A25" s="31">
        <f>AVERAGE(D23:D25)</f>
        <v>514175.49289891397</v>
      </c>
      <c r="B25" s="27">
        <f>A25/A22-1</f>
        <v>-2.4551710531149018E-2</v>
      </c>
      <c r="C25" s="27">
        <f>A25/A13-1</f>
        <v>-2.4400618513360284E-2</v>
      </c>
      <c r="D25" s="26">
        <f>H25/19</f>
        <v>391298.5263157895</v>
      </c>
      <c r="E25" s="27">
        <f t="shared" si="4"/>
        <v>-0.21059989728320772</v>
      </c>
      <c r="F25" s="33">
        <f t="shared" si="5"/>
        <v>-0.17430479532622789</v>
      </c>
      <c r="G25" s="39" t="s">
        <v>190</v>
      </c>
      <c r="H25" s="29">
        <v>7434672</v>
      </c>
      <c r="I25" s="29">
        <v>371.48</v>
      </c>
      <c r="J25" s="30">
        <f t="shared" si="1"/>
        <v>20013.65349413158</v>
      </c>
      <c r="K25" s="32">
        <f>H25+H24+H23</f>
        <v>32106150</v>
      </c>
      <c r="L25" s="27">
        <f>K25/K22-1</f>
        <v>-2.6333542434400448E-2</v>
      </c>
      <c r="M25" s="27">
        <f>K25/K13-1</f>
        <v>-3.3747038106622496E-2</v>
      </c>
      <c r="N25" s="32">
        <f>AVERAGE(J23:J25)</f>
        <v>12449.438541353962</v>
      </c>
      <c r="O25" s="58">
        <f>N25/N22-1</f>
        <v>5.3532296514956501E-2</v>
      </c>
    </row>
    <row r="26" spans="1:15" ht="17.399999999999999" hidden="1">
      <c r="A26" s="31"/>
      <c r="B26" s="27"/>
      <c r="C26" s="27"/>
      <c r="D26" s="26">
        <f>H26/19</f>
        <v>228288.31578947368</v>
      </c>
      <c r="E26" s="27">
        <f t="shared" si="4"/>
        <v>-0.41658784678059779</v>
      </c>
      <c r="F26" s="33">
        <f t="shared" si="5"/>
        <v>-7.1795152678916008E-2</v>
      </c>
      <c r="G26" s="39" t="s">
        <v>202</v>
      </c>
      <c r="H26" s="29">
        <v>4337478</v>
      </c>
      <c r="I26" s="29">
        <v>225.9</v>
      </c>
      <c r="J26" s="30">
        <f t="shared" si="1"/>
        <v>19200.876494023905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513988.27272727271</v>
      </c>
      <c r="E27" s="27">
        <f t="shared" si="4"/>
        <v>1.2514874269836485</v>
      </c>
      <c r="F27" s="33">
        <f t="shared" si="5"/>
        <v>1.7235469348077626</v>
      </c>
      <c r="G27" s="39" t="s">
        <v>203</v>
      </c>
      <c r="H27" s="29">
        <v>11307742</v>
      </c>
      <c r="I27" s="29">
        <v>537.99</v>
      </c>
      <c r="J27" s="30">
        <f t="shared" si="1"/>
        <v>21018.498485101954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294759.30143540673</v>
      </c>
      <c r="B28" s="27">
        <f>A28/A25-1</f>
        <v>-0.42673405188264013</v>
      </c>
      <c r="C28" s="27">
        <f>A28/A16-1</f>
        <v>0.5029687781917962</v>
      </c>
      <c r="D28" s="26">
        <f>H28/19</f>
        <v>142001.31578947368</v>
      </c>
      <c r="E28" s="27">
        <f t="shared" si="4"/>
        <v>-0.72372654528477742</v>
      </c>
      <c r="F28" s="33">
        <f t="shared" si="5"/>
        <v>-7.6041071614310174E-2</v>
      </c>
      <c r="G28" s="39" t="s">
        <v>208</v>
      </c>
      <c r="H28" s="29">
        <v>2698025</v>
      </c>
      <c r="I28" s="29">
        <v>133.6</v>
      </c>
      <c r="J28" s="30">
        <f t="shared" si="1"/>
        <v>20194.797904191619</v>
      </c>
      <c r="K28" s="32">
        <f>H28+H27+H26</f>
        <v>18343245</v>
      </c>
      <c r="L28" s="27">
        <f>K28/K25-1</f>
        <v>-0.42866880644362526</v>
      </c>
      <c r="M28" s="27">
        <f>K28/K16-1</f>
        <v>0.47312831560872759</v>
      </c>
      <c r="N28" s="32">
        <f>AVERAGE(J26:J28)</f>
        <v>20138.057627772494</v>
      </c>
      <c r="O28" s="58">
        <f>N28/N25-1</f>
        <v>0.61758761737558188</v>
      </c>
    </row>
    <row r="29" spans="1:15" hidden="1">
      <c r="D29" s="26">
        <f>H29/22</f>
        <v>234574.90909090909</v>
      </c>
      <c r="E29" s="27">
        <f t="shared" ref="E29:E41" si="6">D29/D28-1</f>
        <v>0.65192067261321629</v>
      </c>
      <c r="F29" s="33">
        <f t="shared" ref="F29:F41" si="7">D29/D17-1</f>
        <v>-0.21118651418146783</v>
      </c>
      <c r="G29" s="39" t="s">
        <v>215</v>
      </c>
      <c r="H29" s="29">
        <v>5160648</v>
      </c>
      <c r="I29" s="29">
        <v>513.29</v>
      </c>
      <c r="J29" s="30">
        <f t="shared" si="1"/>
        <v>10054.059108885816</v>
      </c>
    </row>
    <row r="30" spans="1:15" hidden="1">
      <c r="D30" s="26">
        <f>H30/19</f>
        <v>302745.57894736843</v>
      </c>
      <c r="E30" s="27">
        <f t="shared" si="6"/>
        <v>0.29061364713154347</v>
      </c>
      <c r="F30" s="33">
        <f t="shared" si="7"/>
        <v>0.77803972264740873</v>
      </c>
      <c r="G30" s="39" t="s">
        <v>210</v>
      </c>
      <c r="H30" s="29">
        <v>5752166</v>
      </c>
      <c r="I30" s="29">
        <v>2078.3200000000002</v>
      </c>
      <c r="J30" s="30">
        <f t="shared" si="1"/>
        <v>2767.699872974325</v>
      </c>
    </row>
    <row r="31" spans="1:15" ht="17.399999999999999" hidden="1">
      <c r="A31" s="31">
        <f>AVERAGE(D29:D31)</f>
        <v>275741.27934609249</v>
      </c>
      <c r="B31" s="27">
        <f>A31/A28-1</f>
        <v>-6.45205155416676E-2</v>
      </c>
      <c r="C31" s="27">
        <f>A31/A19-1</f>
        <v>0.30590221001722218</v>
      </c>
      <c r="D31" s="26">
        <f>H31/20</f>
        <v>289903.34999999998</v>
      </c>
      <c r="E31" s="27">
        <f t="shared" si="6"/>
        <v>-4.241921217155431E-2</v>
      </c>
      <c r="F31" s="33">
        <f t="shared" si="7"/>
        <v>0.74847161967110631</v>
      </c>
      <c r="G31" s="39" t="s">
        <v>211</v>
      </c>
      <c r="H31" s="29">
        <v>5798067</v>
      </c>
      <c r="I31" s="29">
        <v>495.95</v>
      </c>
      <c r="J31" s="30">
        <f t="shared" si="1"/>
        <v>11690.829720737978</v>
      </c>
      <c r="K31" s="32">
        <f>H31+H30+H29</f>
        <v>16710881</v>
      </c>
      <c r="L31" s="27">
        <f>K31/K28-1</f>
        <v>-8.898992517408999E-2</v>
      </c>
      <c r="M31" s="27">
        <f>K31/K19-1</f>
        <v>0.2853921689360861</v>
      </c>
      <c r="N31" s="32">
        <f>AVERAGE(J29:J31)</f>
        <v>8170.86290086604</v>
      </c>
      <c r="O31" s="58">
        <f>N31/N28-1</f>
        <v>-0.59425764629863997</v>
      </c>
    </row>
    <row r="32" spans="1:15" ht="17.399999999999999" hidden="1">
      <c r="D32" s="26">
        <f>H32/21</f>
        <v>506047.19047619047</v>
      </c>
      <c r="E32" s="27">
        <f t="shared" si="6"/>
        <v>0.74557206902297102</v>
      </c>
      <c r="F32" s="33">
        <f t="shared" si="7"/>
        <v>1.1635790746525099</v>
      </c>
      <c r="G32" s="39" t="s">
        <v>222</v>
      </c>
      <c r="H32" s="29">
        <v>10626991</v>
      </c>
      <c r="I32" s="29">
        <v>589</v>
      </c>
      <c r="J32" s="30">
        <f t="shared" si="1"/>
        <v>18042.429541595924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362142.95238095237</v>
      </c>
      <c r="E33" s="27">
        <f t="shared" si="6"/>
        <v>-0.28436920667383647</v>
      </c>
      <c r="F33" s="33">
        <f t="shared" si="7"/>
        <v>-0.13873556448139612</v>
      </c>
      <c r="G33" s="39" t="s">
        <v>223</v>
      </c>
      <c r="H33" s="29">
        <v>7605002</v>
      </c>
      <c r="I33" s="29">
        <v>368.87</v>
      </c>
      <c r="J33" s="30">
        <f t="shared" si="1"/>
        <v>20617.024968145957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413947.29323308269</v>
      </c>
      <c r="B34" s="27">
        <f>A34/A31-1</f>
        <v>0.50121626408182074</v>
      </c>
      <c r="C34" s="27">
        <f>A34/A22-1</f>
        <v>-0.21469579026813967</v>
      </c>
      <c r="D34" s="26">
        <f>H34/19</f>
        <v>373651.73684210528</v>
      </c>
      <c r="E34" s="27">
        <f t="shared" si="6"/>
        <v>3.1779672600245279E-2</v>
      </c>
      <c r="F34" s="33">
        <f t="shared" si="7"/>
        <v>-0.59691480982016754</v>
      </c>
      <c r="G34" s="39" t="s">
        <v>220</v>
      </c>
      <c r="H34" s="29">
        <v>7099383</v>
      </c>
      <c r="I34" s="29">
        <v>521.88</v>
      </c>
      <c r="J34" s="30">
        <f t="shared" si="1"/>
        <v>13603.477810991033</v>
      </c>
      <c r="K34" s="32">
        <f>H34+H33+H32</f>
        <v>25331376</v>
      </c>
      <c r="L34" s="27">
        <f>K34/K31-1</f>
        <v>0.51586119247692563</v>
      </c>
      <c r="M34" s="27">
        <f>K34/K22-1</f>
        <v>-0.23178857835080668</v>
      </c>
      <c r="N34" s="32">
        <f>AVERAGE(J32:J34)</f>
        <v>17420.977440244304</v>
      </c>
      <c r="O34" s="58">
        <f>N34/N31-1</f>
        <v>1.1320853931348953</v>
      </c>
      <c r="P34" s="58"/>
    </row>
    <row r="35" spans="1:16" ht="17.399999999999999" hidden="1">
      <c r="D35" s="26">
        <f>H35/23</f>
        <v>304888.13043478259</v>
      </c>
      <c r="E35" s="27">
        <f t="shared" si="6"/>
        <v>-0.18403127732918922</v>
      </c>
      <c r="F35" s="33">
        <f t="shared" si="7"/>
        <v>-0.53490321281293252</v>
      </c>
      <c r="G35" s="39" t="s">
        <v>226</v>
      </c>
      <c r="H35" s="68">
        <v>7012427</v>
      </c>
      <c r="I35" s="68">
        <v>421.39</v>
      </c>
      <c r="J35" s="30">
        <f t="shared" si="1"/>
        <v>16641.18037922115</v>
      </c>
      <c r="P35" s="16"/>
    </row>
    <row r="36" spans="1:16" ht="17.399999999999999" hidden="1">
      <c r="D36" s="26">
        <f>H36/21</f>
        <v>431126.71428571426</v>
      </c>
      <c r="E36" s="27">
        <f t="shared" si="6"/>
        <v>0.4140488633352517</v>
      </c>
      <c r="F36" s="33">
        <f t="shared" si="7"/>
        <v>-0.13025107519459855</v>
      </c>
      <c r="G36" s="39" t="s">
        <v>228</v>
      </c>
      <c r="H36" s="68">
        <v>9053661</v>
      </c>
      <c r="I36" s="68">
        <v>2656.77</v>
      </c>
      <c r="J36" s="30">
        <f t="shared" si="1"/>
        <v>3407.7699612687588</v>
      </c>
      <c r="P36" s="16"/>
    </row>
    <row r="37" spans="1:16" ht="17.399999999999999" hidden="1">
      <c r="A37" s="31">
        <f>AVERAGE(D35:D37)</f>
        <v>424978.80009201745</v>
      </c>
      <c r="B37" s="27">
        <f>A37/A34-1</f>
        <v>2.6649544614181675E-2</v>
      </c>
      <c r="C37" s="27">
        <f>A37/A25-1</f>
        <v>-0.17347519288406155</v>
      </c>
      <c r="D37" s="26">
        <f>H37/18</f>
        <v>538921.5555555555</v>
      </c>
      <c r="E37" s="27">
        <f t="shared" si="6"/>
        <v>0.25003053092739691</v>
      </c>
      <c r="F37" s="33">
        <f t="shared" si="7"/>
        <v>0.37726446513787759</v>
      </c>
      <c r="G37" s="39" t="s">
        <v>225</v>
      </c>
      <c r="H37" s="68">
        <v>9700588</v>
      </c>
      <c r="I37" s="68">
        <v>2427.1</v>
      </c>
      <c r="J37" s="30">
        <f t="shared" si="1"/>
        <v>3996.7813439907709</v>
      </c>
      <c r="K37" s="32">
        <f>H37+H36+H35</f>
        <v>25766676</v>
      </c>
      <c r="L37" s="27">
        <f>K37/K34-1</f>
        <v>1.718422244413409E-2</v>
      </c>
      <c r="M37" s="27">
        <f>K37/K25-1</f>
        <v>-0.19745357197920022</v>
      </c>
      <c r="N37" s="32">
        <f>AVERAGE(J35:J37)</f>
        <v>8015.2438948268928</v>
      </c>
      <c r="O37" s="16">
        <f>N37/N34-1</f>
        <v>-0.53990848548423975</v>
      </c>
      <c r="P37" s="16"/>
    </row>
    <row r="38" spans="1:16" ht="17.399999999999999" hidden="1">
      <c r="A38" s="31"/>
      <c r="B38" s="27"/>
      <c r="C38" s="27"/>
      <c r="D38" s="26">
        <f>H38/20</f>
        <v>524139.05</v>
      </c>
      <c r="E38" s="27">
        <f t="shared" si="6"/>
        <v>-2.742979085391517E-2</v>
      </c>
      <c r="F38" s="33">
        <f t="shared" si="7"/>
        <v>1.295952152379793</v>
      </c>
      <c r="G38" s="39" t="s">
        <v>231</v>
      </c>
      <c r="H38" s="68">
        <v>10482781</v>
      </c>
      <c r="I38" s="68">
        <v>909.13</v>
      </c>
      <c r="J38" s="30">
        <f t="shared" si="1"/>
        <v>11530.563285778711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524641.52380952379</v>
      </c>
      <c r="E39" s="27">
        <f t="shared" si="6"/>
        <v>9.5866508996755861E-4</v>
      </c>
      <c r="F39" s="33">
        <f t="shared" si="7"/>
        <v>2.0726642313692922E-2</v>
      </c>
      <c r="G39" s="39" t="s">
        <v>234</v>
      </c>
      <c r="H39" s="68">
        <v>11017472</v>
      </c>
      <c r="I39" s="68">
        <v>903.77</v>
      </c>
      <c r="J39" s="30">
        <f t="shared" si="1"/>
        <v>12190.570609779037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554939.15952380945</v>
      </c>
      <c r="B40" s="27">
        <f>A40/A37-1</f>
        <v>0.30580433518954986</v>
      </c>
      <c r="C40" s="27">
        <f>A40/A28-1</f>
        <v>0.88268582813634566</v>
      </c>
      <c r="D40" s="26">
        <f>H40/21</f>
        <v>616036.90476190473</v>
      </c>
      <c r="E40" s="27">
        <f t="shared" si="6"/>
        <v>0.17420538940330421</v>
      </c>
      <c r="F40" s="33">
        <f t="shared" si="7"/>
        <v>3.3382478629650167</v>
      </c>
      <c r="G40" s="39" t="s">
        <v>236</v>
      </c>
      <c r="H40" s="68">
        <v>12936775</v>
      </c>
      <c r="I40" s="68">
        <v>840.49</v>
      </c>
      <c r="J40" s="30">
        <f t="shared" si="1"/>
        <v>15391.943985056336</v>
      </c>
      <c r="K40" s="32">
        <f>H40+H39+H38</f>
        <v>34437028</v>
      </c>
      <c r="L40" s="27">
        <f>K40/K37-1</f>
        <v>0.33649478108856568</v>
      </c>
      <c r="M40" s="27">
        <f>K40/K28-1</f>
        <v>0.87736837184478533</v>
      </c>
      <c r="N40" s="32">
        <f>AVERAGE(J38:J40)</f>
        <v>13037.692626871363</v>
      </c>
      <c r="O40" s="58">
        <f>N40/N37-1</f>
        <v>0.62661209040513444</v>
      </c>
    </row>
    <row r="41" spans="1:16" ht="17.399999999999999">
      <c r="A41" s="31"/>
      <c r="B41" s="27"/>
      <c r="C41" s="27"/>
      <c r="D41" s="26">
        <f>H41/18</f>
        <v>698819.9444444445</v>
      </c>
      <c r="E41" s="27">
        <f t="shared" si="6"/>
        <v>0.1343800006828082</v>
      </c>
      <c r="F41" s="33">
        <f t="shared" si="7"/>
        <v>1.979090761039656</v>
      </c>
      <c r="G41" s="39" t="s">
        <v>401</v>
      </c>
      <c r="H41" s="68">
        <v>12578759</v>
      </c>
      <c r="I41" s="68">
        <v>710.06</v>
      </c>
      <c r="J41" s="30">
        <f t="shared" si="1"/>
        <v>17715.064924090922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428536.25</v>
      </c>
      <c r="E42" s="27">
        <f t="shared" ref="E42" si="8">D42/D41-1</f>
        <v>-0.38677158056689065</v>
      </c>
      <c r="F42" s="33">
        <f t="shared" ref="F42" si="9">D42/D30-1</f>
        <v>0.41549961353688336</v>
      </c>
      <c r="G42" s="39" t="s">
        <v>405</v>
      </c>
      <c r="H42" s="68">
        <v>8570725</v>
      </c>
      <c r="I42" s="68">
        <v>386.92</v>
      </c>
      <c r="J42" s="30">
        <f t="shared" si="1"/>
        <v>22151.15527757676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498144.23148148152</v>
      </c>
      <c r="B43" s="27">
        <f>A43/A40-1</f>
        <v>-0.10234442292928725</v>
      </c>
      <c r="C43" s="27">
        <f>A43/A31-1</f>
        <v>0.80656386545680503</v>
      </c>
      <c r="D43" s="26">
        <f>H43/20</f>
        <v>367076.5</v>
      </c>
      <c r="E43" s="27">
        <f t="shared" ref="E43" si="10">D43/D42-1</f>
        <v>-0.14341785554897635</v>
      </c>
      <c r="F43" s="33">
        <f t="shared" ref="F43" si="11">D43/D31-1</f>
        <v>0.26620302938893259</v>
      </c>
      <c r="G43" s="39" t="s">
        <v>429</v>
      </c>
      <c r="H43" s="68">
        <v>7341530</v>
      </c>
      <c r="I43" s="68">
        <v>963.41</v>
      </c>
      <c r="J43" s="30">
        <f t="shared" si="1"/>
        <v>7620.3589333720847</v>
      </c>
      <c r="K43" s="32">
        <f>H43+H42+H41</f>
        <v>28491014</v>
      </c>
      <c r="L43" s="27">
        <f>K43/K40-1</f>
        <v>-0.17266339011601117</v>
      </c>
      <c r="M43" s="27">
        <f>K43/K31-1</f>
        <v>0.7049378784996434</v>
      </c>
      <c r="N43" s="32">
        <f>AVERAGE(J41:J43)</f>
        <v>15828.859711679921</v>
      </c>
      <c r="O43" s="58">
        <f>N43/N40-1</f>
        <v>0.21408443692374046</v>
      </c>
    </row>
    <row r="44" spans="1:16" ht="17.399999999999999">
      <c r="A44" s="31"/>
      <c r="B44" s="27"/>
      <c r="C44" s="27"/>
      <c r="D44" s="26">
        <f>H44/22</f>
        <v>601505.18181818177</v>
      </c>
      <c r="E44" s="27">
        <f t="shared" ref="E44" si="12">D44/D43-1</f>
        <v>0.63863712827757091</v>
      </c>
      <c r="F44" s="33">
        <f t="shared" ref="F44" si="13">D44/D32-1</f>
        <v>0.18863456440132653</v>
      </c>
      <c r="G44" s="39" t="s">
        <v>464</v>
      </c>
      <c r="H44" s="68">
        <v>13233114</v>
      </c>
      <c r="I44" s="68">
        <v>2351.23</v>
      </c>
      <c r="J44" s="30">
        <f t="shared" si="1"/>
        <v>5628.1665341119333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948270.8</v>
      </c>
      <c r="E45" s="27">
        <f t="shared" ref="E45" si="14">D45/D44-1</f>
        <v>0.57649647694412698</v>
      </c>
      <c r="F45" s="33">
        <f t="shared" ref="F45" si="15">D45/D33-1</f>
        <v>1.6184985618675709</v>
      </c>
      <c r="G45" s="39" t="s">
        <v>528</v>
      </c>
      <c r="H45" s="68">
        <v>18965416</v>
      </c>
      <c r="I45" s="68">
        <v>3639.7</v>
      </c>
      <c r="J45" s="30">
        <f t="shared" si="1"/>
        <v>5210.7085748825457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789702.4500797448</v>
      </c>
      <c r="B46" s="27">
        <f>A46/A43-1</f>
        <v>0.58528875809957448</v>
      </c>
      <c r="C46" s="27">
        <f>A46/A34-1</f>
        <v>0.90773671670099421</v>
      </c>
      <c r="D46" s="26">
        <f>H46/19</f>
        <v>819331.36842105258</v>
      </c>
      <c r="E46" s="27">
        <f t="shared" ref="E46" si="16">D46/D45-1</f>
        <v>-0.13597321733301015</v>
      </c>
      <c r="F46" s="33">
        <f t="shared" ref="F46" si="17">D46/D34-1</f>
        <v>1.1927674559887809</v>
      </c>
      <c r="G46" s="39" t="s">
        <v>551</v>
      </c>
      <c r="H46" s="68">
        <v>15567296</v>
      </c>
      <c r="I46" s="68">
        <v>2178.48</v>
      </c>
      <c r="J46" s="30">
        <f t="shared" si="1"/>
        <v>7145.9439609268848</v>
      </c>
      <c r="K46" s="32">
        <f>H46+H45+H44</f>
        <v>47765826</v>
      </c>
      <c r="L46" s="27">
        <f>K46/K43-1</f>
        <v>0.67652249933961639</v>
      </c>
      <c r="M46" s="27">
        <f>K46/K34-1</f>
        <v>0.88563882198898325</v>
      </c>
      <c r="N46" s="32">
        <f>AVERAGE(J44:J46)</f>
        <v>5994.9396899737876</v>
      </c>
      <c r="O46" s="58">
        <f>N46/N43-1</f>
        <v>-0.62126522066841017</v>
      </c>
    </row>
    <row r="47" spans="1:16" ht="17.399999999999999">
      <c r="A47" s="31"/>
      <c r="B47" s="27"/>
      <c r="C47" s="27"/>
      <c r="D47" s="26">
        <f>H47/19</f>
        <v>873807.68421052629</v>
      </c>
      <c r="E47" s="27">
        <f t="shared" ref="E47" si="18">D47/D46-1</f>
        <v>6.6488746664802978E-2</v>
      </c>
      <c r="F47" s="33">
        <f t="shared" ref="F47" si="19">D47/D35-1</f>
        <v>1.8659944320050825</v>
      </c>
      <c r="G47" s="39" t="s">
        <v>598</v>
      </c>
      <c r="H47" s="68">
        <v>16602346</v>
      </c>
      <c r="I47" s="68">
        <v>1203.57</v>
      </c>
      <c r="J47" s="30">
        <f t="shared" si="1"/>
        <v>13794.250438279452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587998.15</v>
      </c>
      <c r="E48" s="27">
        <f t="shared" ref="E48" si="20">D48/D47-1</f>
        <v>-0.32708516916826091</v>
      </c>
      <c r="F48" s="33">
        <f t="shared" ref="F48" si="21">D48/D36-1</f>
        <v>0.36386387230535822</v>
      </c>
      <c r="G48" s="39" t="s">
        <v>632</v>
      </c>
      <c r="H48" s="68">
        <v>11759963</v>
      </c>
      <c r="I48" s="68">
        <v>1349.82</v>
      </c>
      <c r="J48" s="30">
        <f t="shared" si="1"/>
        <v>8712.2453364152261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683814.21746411489</v>
      </c>
      <c r="B49" s="27">
        <f>A49/A46-1</f>
        <v>-0.13408624046302153</v>
      </c>
      <c r="C49" s="27">
        <f>A49/A37-1</f>
        <v>0.60905489242299549</v>
      </c>
      <c r="D49" s="26">
        <f>H49/22</f>
        <v>589636.81818181823</v>
      </c>
      <c r="E49" s="27">
        <f t="shared" ref="E49" si="22">D49/D48-1</f>
        <v>2.7868594175308736E-3</v>
      </c>
      <c r="F49" s="33">
        <f t="shared" ref="F49" si="23">D49/D37-1</f>
        <v>9.4105092111192556E-2</v>
      </c>
      <c r="G49" s="39" t="s">
        <v>672</v>
      </c>
      <c r="H49" s="68">
        <v>12972010</v>
      </c>
      <c r="I49" s="68">
        <v>2304.0500000000002</v>
      </c>
      <c r="J49" s="30">
        <f t="shared" si="1"/>
        <v>5630.090492827846</v>
      </c>
      <c r="K49" s="32">
        <f>H49+H48+H47</f>
        <v>41334319</v>
      </c>
      <c r="L49" s="27">
        <f>K49/K46-1</f>
        <v>-0.13464661953087553</v>
      </c>
      <c r="M49" s="27">
        <f>K49/K37-1</f>
        <v>0.60417738787882458</v>
      </c>
      <c r="N49" s="32">
        <f>AVERAGE(J47:J49)</f>
        <v>9378.8620891741757</v>
      </c>
      <c r="O49" s="58">
        <f>N49/N46-1</f>
        <v>0.56446312626961292</v>
      </c>
    </row>
    <row r="50" spans="1:15" s="37" customFormat="1" ht="17.399999999999999">
      <c r="A50" s="92"/>
      <c r="B50" s="130"/>
      <c r="C50" s="130"/>
      <c r="D50" s="93">
        <f>H50/18</f>
        <v>539945.4444444445</v>
      </c>
      <c r="E50" s="130">
        <f t="shared" ref="E50" si="24">D50/D49-1</f>
        <v>-8.4274543592105067E-2</v>
      </c>
      <c r="F50" s="131">
        <f t="shared" ref="F50" si="25">D50/D38-1</f>
        <v>3.0156872388051426E-2</v>
      </c>
      <c r="G50" s="132" t="s">
        <v>714</v>
      </c>
      <c r="H50" s="95">
        <v>9719018</v>
      </c>
      <c r="I50" s="95">
        <v>582.11</v>
      </c>
      <c r="J50" s="133">
        <f t="shared" ref="J50" si="26">H50/I50</f>
        <v>16696.188005703389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514345.3</v>
      </c>
      <c r="E51" s="130">
        <f t="shared" ref="E51" si="27">D51/D50-1</f>
        <v>-4.7412464921867681E-2</v>
      </c>
      <c r="F51" s="131">
        <f t="shared" ref="F51" si="28">D51/D39-1</f>
        <v>-1.9625255230964034E-2</v>
      </c>
      <c r="G51" s="132" t="s">
        <v>721</v>
      </c>
      <c r="H51" s="95">
        <v>10286906</v>
      </c>
      <c r="I51" s="95">
        <v>2441.81</v>
      </c>
      <c r="J51" s="133">
        <f t="shared" ref="J51" si="29">H51/I51</f>
        <v>4212.8199982799642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461661.32390572393</v>
      </c>
      <c r="B52" s="27">
        <f>A52/A49-1</f>
        <v>-0.32487317152052209</v>
      </c>
      <c r="C52" s="27">
        <f>A52/A40-1</f>
        <v>-0.16808659835454176</v>
      </c>
      <c r="D52" s="93">
        <f>H52/22</f>
        <v>330693.22727272729</v>
      </c>
      <c r="E52" s="130">
        <f t="shared" ref="E52:E53" si="30">D52/D51-1</f>
        <v>-0.35705988317045512</v>
      </c>
      <c r="F52" s="131">
        <f t="shared" ref="F52:F53" si="31">D52/D40-1</f>
        <v>-0.46319250564941628</v>
      </c>
      <c r="G52" s="132" t="s">
        <v>726</v>
      </c>
      <c r="H52" s="95">
        <v>7275251</v>
      </c>
      <c r="I52" s="95">
        <v>567.85</v>
      </c>
      <c r="J52" s="133">
        <f t="shared" ref="J52" si="32">H52/I52</f>
        <v>12811.923923571365</v>
      </c>
      <c r="K52" s="32">
        <f>H52+H51+H50</f>
        <v>27281175</v>
      </c>
      <c r="L52" s="27">
        <f>K52/K49-1</f>
        <v>-0.33998731175418662</v>
      </c>
      <c r="M52" s="27">
        <f>K52/K40-1</f>
        <v>-0.20779531265009277</v>
      </c>
      <c r="N52" s="32">
        <f>AVERAGE(J50:J52)</f>
        <v>11240.31064251824</v>
      </c>
      <c r="O52" s="58">
        <f>N52/N49-1</f>
        <v>0.19847275028094247</v>
      </c>
    </row>
    <row r="53" spans="1:15" s="37" customFormat="1" ht="17.399999999999999">
      <c r="A53" s="31"/>
      <c r="B53" s="27"/>
      <c r="C53" s="27"/>
      <c r="D53" s="93">
        <f>H53/21</f>
        <v>643845.85714285716</v>
      </c>
      <c r="E53" s="130">
        <f t="shared" si="30"/>
        <v>0.94695809905979278</v>
      </c>
      <c r="F53" s="131">
        <f t="shared" si="31"/>
        <v>-7.8667026805154028E-2</v>
      </c>
      <c r="G53" s="132" t="s">
        <v>729</v>
      </c>
      <c r="H53" s="95">
        <v>13520763</v>
      </c>
      <c r="I53" s="95">
        <v>1527.01</v>
      </c>
      <c r="J53" s="133">
        <f t="shared" ref="J53" si="33">H53/I53</f>
        <v>8854.4037039705054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693485.23529411759</v>
      </c>
      <c r="E54" s="130">
        <f t="shared" ref="E54" si="34">D54/D53-1</f>
        <v>7.7098233374586211E-2</v>
      </c>
      <c r="F54" s="131">
        <f t="shared" ref="F54" si="35">D54/D42-1</f>
        <v>0.61826504827565376</v>
      </c>
      <c r="G54" s="132" t="s">
        <v>742</v>
      </c>
      <c r="H54" s="95">
        <v>11789249</v>
      </c>
      <c r="I54" s="95">
        <v>933.4</v>
      </c>
      <c r="J54" s="133">
        <f t="shared" ref="J54" si="36">H54/I54</f>
        <v>12630.436040282837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582769.38001867419</v>
      </c>
      <c r="B55" s="27">
        <f>A55/A52-1</f>
        <v>0.26233095527335482</v>
      </c>
      <c r="C55" s="27">
        <f>A55/A43-1</f>
        <v>0.16988081601490679</v>
      </c>
      <c r="D55" s="93">
        <f>H55/21</f>
        <v>410977.04761904763</v>
      </c>
      <c r="E55" s="130">
        <f t="shared" ref="E55" si="37">D55/D54-1</f>
        <v>-0.407374480806724</v>
      </c>
      <c r="F55" s="131">
        <f t="shared" ref="F55" si="38">D55/D43-1</f>
        <v>0.11959509153826953</v>
      </c>
      <c r="G55" s="132" t="s">
        <v>749</v>
      </c>
      <c r="H55" s="95">
        <v>8630518</v>
      </c>
      <c r="I55" s="95">
        <v>949.42</v>
      </c>
      <c r="J55" s="133">
        <f t="shared" ref="J55" si="39">H55/I55</f>
        <v>9090.3056602978668</v>
      </c>
      <c r="K55" s="32">
        <f>H55+H54+H53</f>
        <v>33940530</v>
      </c>
      <c r="L55" s="27">
        <f>K55/K52-1</f>
        <v>0.24410073979584834</v>
      </c>
      <c r="M55" s="27">
        <f>K55/K43-1</f>
        <v>0.19127139525465808</v>
      </c>
      <c r="N55" s="32">
        <f>AVERAGE(J53:J55)</f>
        <v>10191.715134850403</v>
      </c>
      <c r="O55" s="58">
        <f>N55/N52-1</f>
        <v>-9.3288837027453608E-2</v>
      </c>
    </row>
    <row r="56" spans="1:15" s="124" customFormat="1" ht="17.399999999999999">
      <c r="A56" s="94"/>
      <c r="B56" s="45"/>
      <c r="C56" s="45"/>
      <c r="D56" s="98">
        <f>H56/22</f>
        <v>897223.90909090906</v>
      </c>
      <c r="E56" s="118">
        <f t="shared" ref="E56" si="40">D56/D55-1</f>
        <v>1.1831484611826415</v>
      </c>
      <c r="F56" s="158">
        <f t="shared" ref="F56" si="41">D56/D44-1</f>
        <v>0.49163122149480465</v>
      </c>
      <c r="G56" s="122" t="s">
        <v>752</v>
      </c>
      <c r="H56" s="96">
        <v>19738926</v>
      </c>
      <c r="I56" s="96">
        <v>3507.97</v>
      </c>
      <c r="J56" s="125">
        <f t="shared" ref="J56" si="42">H56/I56</f>
        <v>5626.8799334087807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1283822.6666666667</v>
      </c>
      <c r="E57" s="118">
        <f t="shared" ref="E57" si="43">D57/D56-1</f>
        <v>0.43088325406694716</v>
      </c>
      <c r="F57" s="158">
        <f t="shared" ref="F57" si="44">D57/D45-1</f>
        <v>0.35385658470836256</v>
      </c>
      <c r="G57" s="122" t="s">
        <v>756</v>
      </c>
      <c r="H57" s="96">
        <v>23108808</v>
      </c>
      <c r="I57" s="96">
        <v>6507.35</v>
      </c>
      <c r="J57" s="125">
        <f t="shared" ref="J57" si="45">H57/I57</f>
        <v>3551.185659292953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1090523.2878787878</v>
      </c>
      <c r="B58" s="27">
        <f>A58/A55-1</f>
        <v>0.87127760186000724</v>
      </c>
      <c r="C58" s="27">
        <f>A58/A46-1</f>
        <v>0.38092934594373595</v>
      </c>
      <c r="K58" s="32">
        <f>H58+H57+H56</f>
        <v>42847734</v>
      </c>
      <c r="L58" s="27">
        <f>K58/K55-1</f>
        <v>0.26243561900771728</v>
      </c>
      <c r="M58" s="27">
        <f>K58/K46-1</f>
        <v>-0.10296256574731899</v>
      </c>
      <c r="N58" s="32">
        <f>AVERAGE(J56:J58)</f>
        <v>4589.0327963508671</v>
      </c>
      <c r="O58" s="58">
        <f>N58/N55-1</f>
        <v>-0.54972909509031065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4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" style="18" bestFit="1" customWidth="1"/>
    <col min="12" max="12" width="5" style="18" bestFit="1" customWidth="1"/>
    <col min="13" max="13" width="5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에스앤에스텍</v>
      </c>
      <c r="G1" s="19"/>
      <c r="H1" s="19"/>
      <c r="I1" s="19"/>
      <c r="J1" s="20"/>
      <c r="P1" s="18" t="s">
        <v>242</v>
      </c>
    </row>
    <row r="2" spans="1:16" ht="15" customHeight="1">
      <c r="G2" s="21"/>
      <c r="H2" s="21"/>
      <c r="I2" s="21"/>
      <c r="J2" s="22"/>
      <c r="P2" s="109" t="s">
        <v>340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52" t="s">
        <v>113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44242.95</v>
      </c>
      <c r="E5" s="27"/>
      <c r="F5" s="26"/>
      <c r="G5" s="28" t="s">
        <v>7</v>
      </c>
      <c r="H5" s="29">
        <f>'에스앤에스텍(용인)'!H5+'에스앤에스텍(달서)'!H5</f>
        <v>884859</v>
      </c>
      <c r="I5" s="29">
        <f>'에스앤에스텍(용인)'!I5+'에스앤에스텍(달서)'!I5</f>
        <v>2463</v>
      </c>
      <c r="J5" s="30">
        <f>H5/I5</f>
        <v>359.26065773447016</v>
      </c>
    </row>
    <row r="6" spans="1:16" ht="15" hidden="1" customHeight="1">
      <c r="D6" s="26">
        <f>H6/18</f>
        <v>55353.888888888891</v>
      </c>
      <c r="E6" s="27">
        <f t="shared" ref="E6:E22" si="0">D6/D5-1</f>
        <v>0.25113467544295509</v>
      </c>
      <c r="F6" s="26"/>
      <c r="G6" s="28" t="s">
        <v>3</v>
      </c>
      <c r="H6" s="29">
        <f>'에스앤에스텍(용인)'!H6+'에스앤에스텍(달서)'!H6</f>
        <v>996370</v>
      </c>
      <c r="I6" s="29">
        <f>'에스앤에스텍(용인)'!I6+'에스앤에스텍(달서)'!I6</f>
        <v>2373.6</v>
      </c>
      <c r="J6" s="30">
        <f t="shared" ref="J6:J49" si="1">H6/I6</f>
        <v>419.77165487023933</v>
      </c>
    </row>
    <row r="7" spans="1:16" ht="15" hidden="1" customHeight="1">
      <c r="A7" s="31">
        <f>AVERAGE(D5:D7)</f>
        <v>54782.658417508414</v>
      </c>
      <c r="B7" s="31"/>
      <c r="C7" s="31"/>
      <c r="D7" s="26">
        <f>H7/22</f>
        <v>64751.13636363636</v>
      </c>
      <c r="E7" s="27">
        <f t="shared" si="0"/>
        <v>0.16976670769438518</v>
      </c>
      <c r="F7" s="26"/>
      <c r="G7" s="28" t="s">
        <v>6</v>
      </c>
      <c r="H7" s="29">
        <f>'에스앤에스텍(용인)'!H7+'에스앤에스텍(달서)'!H7</f>
        <v>1424525</v>
      </c>
      <c r="I7" s="29">
        <f>'에스앤에스텍(용인)'!I7+'에스앤에스텍(달서)'!I7</f>
        <v>4094.6000000000004</v>
      </c>
      <c r="J7" s="30">
        <f t="shared" si="1"/>
        <v>347.90333610120643</v>
      </c>
      <c r="K7" s="32">
        <f>H7+H6+H5</f>
        <v>3305754</v>
      </c>
      <c r="L7" s="32"/>
      <c r="M7" s="32"/>
      <c r="N7" s="32">
        <f>AVERAGE(J5:J7)</f>
        <v>375.64521623530527</v>
      </c>
      <c r="O7" s="35"/>
    </row>
    <row r="8" spans="1:16" ht="15" hidden="1" customHeight="1">
      <c r="D8" s="26">
        <f>H8/21</f>
        <v>69313.857142857145</v>
      </c>
      <c r="E8" s="27">
        <f t="shared" si="0"/>
        <v>7.0465493510368127E-2</v>
      </c>
      <c r="F8" s="26"/>
      <c r="G8" s="28" t="s">
        <v>2</v>
      </c>
      <c r="H8" s="29">
        <f>'에스앤에스텍(용인)'!H8+'에스앤에스텍(달서)'!H8</f>
        <v>1455591</v>
      </c>
      <c r="I8" s="29">
        <f>'에스앤에스텍(용인)'!I8+'에스앤에스텍(달서)'!I8</f>
        <v>4547.8</v>
      </c>
      <c r="J8" s="30">
        <f t="shared" si="1"/>
        <v>320.06486652887111</v>
      </c>
    </row>
    <row r="9" spans="1:16" ht="15" hidden="1" customHeight="1">
      <c r="D9" s="26">
        <f>H9/21</f>
        <v>80801.333333333328</v>
      </c>
      <c r="E9" s="27">
        <f t="shared" si="0"/>
        <v>0.16573130776433764</v>
      </c>
      <c r="F9" s="26"/>
      <c r="G9" s="28" t="s">
        <v>5</v>
      </c>
      <c r="H9" s="29">
        <f>'에스앤에스텍(용인)'!H9+'에스앤에스텍(달서)'!H9</f>
        <v>1696828</v>
      </c>
      <c r="I9" s="29">
        <f>'에스앤에스텍(용인)'!I9+'에스앤에스텍(달서)'!I9</f>
        <v>4668.8</v>
      </c>
      <c r="J9" s="30">
        <f t="shared" si="1"/>
        <v>363.43985606579849</v>
      </c>
    </row>
    <row r="10" spans="1:16" ht="15" hidden="1" customHeight="1">
      <c r="A10" s="31">
        <f>AVERAGE(D8:D10)</f>
        <v>73919.666666666672</v>
      </c>
      <c r="B10" s="27">
        <f>A10/A7-1</f>
        <v>0.3493260240003635</v>
      </c>
      <c r="C10" s="27"/>
      <c r="D10" s="26">
        <f>H10/21</f>
        <v>71643.809523809527</v>
      </c>
      <c r="E10" s="27">
        <f t="shared" si="0"/>
        <v>-0.11333382051687024</v>
      </c>
      <c r="F10" s="26"/>
      <c r="G10" s="28" t="s">
        <v>0</v>
      </c>
      <c r="H10" s="29">
        <f>'에스앤에스텍(용인)'!H10+'에스앤에스텍(달서)'!H10</f>
        <v>1504520</v>
      </c>
      <c r="I10" s="29">
        <f>'에스앤에스텍(용인)'!I10+'에스앤에스텍(달서)'!I10</f>
        <v>4247</v>
      </c>
      <c r="J10" s="30">
        <f t="shared" si="1"/>
        <v>354.25476807157992</v>
      </c>
      <c r="K10" s="32">
        <f>H10+H9+H8</f>
        <v>4656939</v>
      </c>
      <c r="L10" s="27">
        <f>K10/K7-1</f>
        <v>0.40873731076178088</v>
      </c>
      <c r="M10" s="32"/>
      <c r="N10" s="32">
        <f>AVERAGE(J8:J10)</f>
        <v>345.91983022208319</v>
      </c>
      <c r="O10" s="58">
        <f>N10/N7-1</f>
        <v>-7.9131544149898092E-2</v>
      </c>
    </row>
    <row r="11" spans="1:16" ht="15" hidden="1" customHeight="1">
      <c r="D11" s="26">
        <f>H11/21</f>
        <v>65324.285714285717</v>
      </c>
      <c r="E11" s="27">
        <f t="shared" si="0"/>
        <v>-8.8207534628984674E-2</v>
      </c>
      <c r="F11" s="26"/>
      <c r="G11" s="28" t="s">
        <v>10</v>
      </c>
      <c r="H11" s="29">
        <f>'에스앤에스텍(용인)'!H11+'에스앤에스텍(달서)'!H11</f>
        <v>1371810</v>
      </c>
      <c r="I11" s="29">
        <f>'에스앤에스텍(용인)'!I11+'에스앤에스텍(달서)'!I11</f>
        <v>3683</v>
      </c>
      <c r="J11" s="30">
        <f t="shared" si="1"/>
        <v>372.47081183817539</v>
      </c>
    </row>
    <row r="12" spans="1:16" ht="15" hidden="1" customHeight="1">
      <c r="D12" s="26">
        <f>H12/22</f>
        <v>72880.5</v>
      </c>
      <c r="E12" s="27">
        <f t="shared" si="0"/>
        <v>0.11567235987490965</v>
      </c>
      <c r="F12" s="26"/>
      <c r="G12" s="28" t="s">
        <v>4</v>
      </c>
      <c r="H12" s="29">
        <f>'에스앤에스텍(용인)'!H12+'에스앤에스텍(달서)'!H12</f>
        <v>1603371</v>
      </c>
      <c r="I12" s="29">
        <f>'에스앤에스텍(용인)'!I12+'에스앤에스텍(달서)'!I12</f>
        <v>4460.3999999999996</v>
      </c>
      <c r="J12" s="30">
        <f t="shared" si="1"/>
        <v>359.46798493408664</v>
      </c>
    </row>
    <row r="13" spans="1:16" ht="15" hidden="1" customHeight="1">
      <c r="A13" s="31">
        <f>AVERAGE(D11:D13)</f>
        <v>64664.845238095237</v>
      </c>
      <c r="B13" s="27">
        <f>A13/A10-1</f>
        <v>-0.125201070918043</v>
      </c>
      <c r="C13" s="27"/>
      <c r="D13" s="26">
        <f>H13/20</f>
        <v>55789.75</v>
      </c>
      <c r="E13" s="27">
        <f t="shared" si="0"/>
        <v>-0.23450374242767269</v>
      </c>
      <c r="F13" s="26"/>
      <c r="G13" s="28" t="s">
        <v>8</v>
      </c>
      <c r="H13" s="29">
        <f>'에스앤에스텍(용인)'!H13+'에스앤에스텍(달서)'!H13</f>
        <v>1115795</v>
      </c>
      <c r="I13" s="29">
        <f>'에스앤에스텍(용인)'!I13+'에스앤에스텍(달서)'!I13</f>
        <v>3269</v>
      </c>
      <c r="J13" s="30">
        <f t="shared" si="1"/>
        <v>341.32609360660751</v>
      </c>
      <c r="K13" s="32">
        <f>H13+H12+H11</f>
        <v>4090976</v>
      </c>
      <c r="L13" s="27">
        <f>K13/K10-1</f>
        <v>-0.12153111732835664</v>
      </c>
      <c r="M13" s="32"/>
      <c r="N13" s="32">
        <f>AVERAGE(J11:J13)</f>
        <v>357.75496345962318</v>
      </c>
      <c r="O13" s="58">
        <f>N13/N10-1</f>
        <v>3.4213514819146917E-2</v>
      </c>
    </row>
    <row r="14" spans="1:16" ht="15" hidden="1" customHeight="1">
      <c r="D14" s="26">
        <f>H14/20</f>
        <v>78661.350000000006</v>
      </c>
      <c r="E14" s="27">
        <f t="shared" si="0"/>
        <v>0.40996061104414361</v>
      </c>
      <c r="F14" s="26"/>
      <c r="G14" s="28" t="s">
        <v>11</v>
      </c>
      <c r="H14" s="29">
        <f>'에스앤에스텍(용인)'!H14+'에스앤에스텍(달서)'!H14</f>
        <v>1573227</v>
      </c>
      <c r="I14" s="29">
        <f>'에스앤에스텍(용인)'!I14+'에스앤에스텍(달서)'!I14</f>
        <v>4852</v>
      </c>
      <c r="J14" s="30">
        <f t="shared" si="1"/>
        <v>324.24299258037922</v>
      </c>
    </row>
    <row r="15" spans="1:16" ht="15" hidden="1" customHeight="1">
      <c r="A15" s="31"/>
      <c r="B15" s="31"/>
      <c r="C15" s="31"/>
      <c r="D15" s="26">
        <f>H15/22</f>
        <v>67680.090909090912</v>
      </c>
      <c r="E15" s="27">
        <f t="shared" si="0"/>
        <v>-0.13960171152553436</v>
      </c>
      <c r="F15" s="26"/>
      <c r="G15" s="28" t="s">
        <v>9</v>
      </c>
      <c r="H15" s="29">
        <f>'에스앤에스텍(용인)'!H15+'에스앤에스텍(달서)'!H15</f>
        <v>1488962</v>
      </c>
      <c r="I15" s="29">
        <f>'에스앤에스텍(용인)'!I15+'에스앤에스텍(달서)'!I15</f>
        <v>3941</v>
      </c>
      <c r="J15" s="30">
        <f t="shared" si="1"/>
        <v>377.81324536919561</v>
      </c>
    </row>
    <row r="16" spans="1:16" ht="15" hidden="1" customHeight="1">
      <c r="A16" s="31">
        <f>AVERAGE(D14:D16)</f>
        <v>74268.131818181821</v>
      </c>
      <c r="B16" s="27">
        <f>A16/A13-1</f>
        <v>0.14850861460701537</v>
      </c>
      <c r="C16" s="27"/>
      <c r="D16" s="26">
        <f>H16/22</f>
        <v>76462.954545454544</v>
      </c>
      <c r="E16" s="27">
        <f t="shared" si="0"/>
        <v>0.12977026948975179</v>
      </c>
      <c r="F16" s="26"/>
      <c r="G16" s="28" t="s">
        <v>13</v>
      </c>
      <c r="H16" s="29">
        <f>'에스앤에스텍(용인)'!H16+'에스앤에스텍(달서)'!H16</f>
        <v>1682185</v>
      </c>
      <c r="I16" s="29">
        <f>'에스앤에스텍(용인)'!I16+'에스앤에스텍(달서)'!I16</f>
        <v>3637.8</v>
      </c>
      <c r="J16" s="30">
        <f t="shared" si="1"/>
        <v>462.41821980317775</v>
      </c>
      <c r="K16" s="32">
        <f>H16+H15+H14</f>
        <v>4744374</v>
      </c>
      <c r="L16" s="27">
        <f>K16/K13-1</f>
        <v>0.15971689885249885</v>
      </c>
      <c r="M16" s="32"/>
      <c r="N16" s="32">
        <f>AVERAGE(J14:J16)</f>
        <v>388.1581525842509</v>
      </c>
      <c r="O16" s="58">
        <f>N16/N13-1</f>
        <v>8.4983276907237393E-2</v>
      </c>
    </row>
    <row r="17" spans="1:15" ht="15" hidden="1" customHeight="1">
      <c r="D17" s="26">
        <f>H17/20</f>
        <v>89644.800000000003</v>
      </c>
      <c r="E17" s="27">
        <f t="shared" si="0"/>
        <v>0.17239518840080015</v>
      </c>
      <c r="F17" s="33">
        <f t="shared" ref="F17:F22" si="2">D17/D5-1</f>
        <v>1.0261940037904345</v>
      </c>
      <c r="G17" s="39" t="s">
        <v>162</v>
      </c>
      <c r="H17" s="29">
        <f>'에스앤에스텍(용인)'!H17+'에스앤에스텍(달서)'!H17</f>
        <v>1792896</v>
      </c>
      <c r="I17" s="29">
        <f>'에스앤에스텍(용인)'!I17+'에스앤에스텍(달서)'!I17</f>
        <v>3266.1</v>
      </c>
      <c r="J17" s="30">
        <f t="shared" si="1"/>
        <v>548.94093873427028</v>
      </c>
    </row>
    <row r="18" spans="1:15" hidden="1">
      <c r="D18" s="26">
        <f>H18/20</f>
        <v>69212.800000000003</v>
      </c>
      <c r="E18" s="27">
        <f t="shared" si="0"/>
        <v>-0.22792175340900978</v>
      </c>
      <c r="F18" s="33">
        <f t="shared" si="2"/>
        <v>0.25036924034244312</v>
      </c>
      <c r="G18" s="39" t="s">
        <v>163</v>
      </c>
      <c r="H18" s="29">
        <f>'에스앤에스텍(용인)'!H18+'에스앤에스텍(달서)'!H18</f>
        <v>1384256</v>
      </c>
      <c r="I18" s="29">
        <f>'에스앤에스텍(용인)'!I18+'에스앤에스텍(달서)'!I18</f>
        <v>2243.1999999999998</v>
      </c>
      <c r="J18" s="30">
        <f t="shared" si="1"/>
        <v>617.08987161198297</v>
      </c>
    </row>
    <row r="19" spans="1:15" ht="17.399999999999999" hidden="1">
      <c r="A19" s="31">
        <f>AVERAGE(D17:D19)</f>
        <v>76154.018181818188</v>
      </c>
      <c r="B19" s="27">
        <f>A19/A16-1</f>
        <v>2.5392941999042851E-2</v>
      </c>
      <c r="C19" s="27">
        <f>A19/A7-1</f>
        <v>0.39011176860813923</v>
      </c>
      <c r="D19" s="26">
        <f>H19/22</f>
        <v>69604.454545454544</v>
      </c>
      <c r="E19" s="27">
        <f t="shared" si="0"/>
        <v>5.658701070532457E-3</v>
      </c>
      <c r="F19" s="33">
        <f t="shared" si="2"/>
        <v>7.4953405521138716E-2</v>
      </c>
      <c r="G19" s="39" t="s">
        <v>158</v>
      </c>
      <c r="H19" s="29">
        <f>'에스앤에스텍(용인)'!H19+'에스앤에스텍(달서)'!H19</f>
        <v>1531298</v>
      </c>
      <c r="I19" s="29">
        <f>'에스앤에스텍(용인)'!I19+'에스앤에스텍(달서)'!I19</f>
        <v>2994.2</v>
      </c>
      <c r="J19" s="30">
        <f t="shared" si="1"/>
        <v>511.42141473515466</v>
      </c>
      <c r="K19" s="32">
        <f>H19+H18+H17</f>
        <v>4708450</v>
      </c>
      <c r="L19" s="27">
        <f>K19/K16-1</f>
        <v>-7.5719157047905439E-3</v>
      </c>
      <c r="M19" s="27">
        <f>K19/K7-1</f>
        <v>0.42431953496842167</v>
      </c>
      <c r="N19" s="32">
        <f>AVERAGE(J17:J19)</f>
        <v>559.15074169380262</v>
      </c>
      <c r="O19" s="58">
        <f>N19/N16-1</f>
        <v>0.44052298778508137</v>
      </c>
    </row>
    <row r="20" spans="1:15" hidden="1">
      <c r="D20" s="26">
        <f>H20/20</f>
        <v>69897.100000000006</v>
      </c>
      <c r="E20" s="27">
        <f t="shared" si="0"/>
        <v>4.204406980222064E-3</v>
      </c>
      <c r="F20" s="33">
        <f t="shared" si="2"/>
        <v>8.414520287635785E-3</v>
      </c>
      <c r="G20" s="39" t="s">
        <v>154</v>
      </c>
      <c r="H20" s="29">
        <f>'에스앤에스텍(용인)'!H20+'에스앤에스텍(달서)'!H20</f>
        <v>1397942</v>
      </c>
      <c r="I20" s="29">
        <f>'에스앤에스텍(용인)'!I20+'에스앤에스텍(달서)'!I20</f>
        <v>2744.6</v>
      </c>
      <c r="J20" s="30">
        <f t="shared" si="1"/>
        <v>509.34270932011952</v>
      </c>
    </row>
    <row r="21" spans="1:15" hidden="1">
      <c r="D21" s="26">
        <f>H21/21</f>
        <v>75200.428571428565</v>
      </c>
      <c r="E21" s="27">
        <f t="shared" si="0"/>
        <v>7.5873370589460309E-2</v>
      </c>
      <c r="F21" s="33">
        <f t="shared" si="2"/>
        <v>-6.9316984396768588E-2</v>
      </c>
      <c r="G21" s="39" t="s">
        <v>155</v>
      </c>
      <c r="H21" s="29">
        <f>'에스앤에스텍(용인)'!H21+'에스앤에스텍(달서)'!H21</f>
        <v>1579209</v>
      </c>
      <c r="I21" s="29">
        <f>'에스앤에스텍(용인)'!I21+'에스앤에스텍(달서)'!I21</f>
        <v>3470.3</v>
      </c>
      <c r="J21" s="30">
        <f t="shared" si="1"/>
        <v>455.06411549433761</v>
      </c>
    </row>
    <row r="22" spans="1:15" ht="17.399999999999999" hidden="1">
      <c r="A22" s="31">
        <f>AVERAGE(D20:D22)</f>
        <v>72510.938095238089</v>
      </c>
      <c r="B22" s="27">
        <f>A22/A19-1</f>
        <v>-4.7838317314816137E-2</v>
      </c>
      <c r="C22" s="27">
        <f>A22/A10-1</f>
        <v>-1.905756120060853E-2</v>
      </c>
      <c r="D22" s="26">
        <f>H22/21</f>
        <v>72435.28571428571</v>
      </c>
      <c r="E22" s="27">
        <f t="shared" si="0"/>
        <v>-3.6770307160103544E-2</v>
      </c>
      <c r="F22" s="33">
        <f t="shared" si="2"/>
        <v>1.1047377236593547E-2</v>
      </c>
      <c r="G22" s="39" t="s">
        <v>156</v>
      </c>
      <c r="H22" s="29">
        <f>'에스앤에스텍(용인)'!H22+'에스앤에스텍(달서)'!H22</f>
        <v>1521141</v>
      </c>
      <c r="I22" s="29">
        <f>'에스앤에스텍(용인)'!I22+'에스앤에스텍(달서)'!I22</f>
        <v>2414.1999999999998</v>
      </c>
      <c r="J22" s="30">
        <f t="shared" si="1"/>
        <v>630.0807720984177</v>
      </c>
      <c r="K22" s="32">
        <f>H22+H21+H20</f>
        <v>4498292</v>
      </c>
      <c r="L22" s="27">
        <f>K22/K19-1</f>
        <v>-4.4634221452919731E-2</v>
      </c>
      <c r="M22" s="27">
        <f>K22/K10-1</f>
        <v>-3.4066797954622086E-2</v>
      </c>
      <c r="N22" s="32">
        <f>AVERAGE(J20:J22)</f>
        <v>531.49586563762489</v>
      </c>
      <c r="O22" s="58">
        <f>N22/N19-1</f>
        <v>-4.9458712998223797E-2</v>
      </c>
    </row>
    <row r="23" spans="1:15" hidden="1">
      <c r="A23" s="31"/>
      <c r="B23" s="27"/>
      <c r="C23" s="27"/>
      <c r="D23" s="26">
        <f>H23/21</f>
        <v>93374.952380952382</v>
      </c>
      <c r="E23" s="27">
        <f t="shared" ref="E23:E28" si="3">D23/D22-1</f>
        <v>0.28908102536188296</v>
      </c>
      <c r="F23" s="33">
        <f t="shared" ref="F23:F28" si="4">D23/D11-1</f>
        <v>0.4294064046770325</v>
      </c>
      <c r="G23" s="39" t="s">
        <v>168</v>
      </c>
      <c r="H23" s="29">
        <f>'에스앤에스텍(용인)'!H23+'에스앤에스텍(달서)'!H23</f>
        <v>1960874</v>
      </c>
      <c r="I23" s="29">
        <f>'에스앤에스텍(용인)'!I23+'에스앤에스텍(달서)'!I23</f>
        <v>3568.8</v>
      </c>
      <c r="J23" s="30">
        <f t="shared" si="1"/>
        <v>549.44911454830753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68683.727272727279</v>
      </c>
      <c r="E24" s="27">
        <f t="shared" si="3"/>
        <v>-0.264430925838543</v>
      </c>
      <c r="F24" s="33">
        <f t="shared" si="4"/>
        <v>-5.7584302073568683E-2</v>
      </c>
      <c r="G24" s="39" t="s">
        <v>176</v>
      </c>
      <c r="H24" s="29">
        <f>'에스앤에스텍(용인)'!H24+'에스앤에스텍(달서)'!H24</f>
        <v>1511042</v>
      </c>
      <c r="I24" s="29">
        <f>'에스앤에스텍(용인)'!I24+'에스앤에스텍(달서)'!I24</f>
        <v>3399.8</v>
      </c>
      <c r="J24" s="30">
        <f t="shared" si="1"/>
        <v>444.45026178010471</v>
      </c>
      <c r="K24" s="32"/>
      <c r="L24" s="27"/>
      <c r="M24" s="27"/>
      <c r="N24" s="27"/>
    </row>
    <row r="25" spans="1:15" ht="17.399999999999999" hidden="1">
      <c r="A25" s="31">
        <f>AVERAGE(D23:D25)</f>
        <v>86419.173919647597</v>
      </c>
      <c r="B25" s="27">
        <f>A25/A22-1</f>
        <v>0.19180879726231104</v>
      </c>
      <c r="C25" s="27">
        <f>A25/A13-1</f>
        <v>0.33641662021231422</v>
      </c>
      <c r="D25" s="26">
        <f>H25/19</f>
        <v>97198.84210526316</v>
      </c>
      <c r="E25" s="27">
        <f t="shared" si="3"/>
        <v>0.41516551248462275</v>
      </c>
      <c r="F25" s="33">
        <f t="shared" si="4"/>
        <v>0.74223476723346415</v>
      </c>
      <c r="G25" s="39" t="s">
        <v>190</v>
      </c>
      <c r="H25" s="29">
        <f>'에스앤에스텍(용인)'!H25+'에스앤에스텍(달서)'!H25</f>
        <v>1846778</v>
      </c>
      <c r="I25" s="29">
        <f>'에스앤에스텍(용인)'!I25+'에스앤에스텍(달서)'!I25</f>
        <v>3260.4</v>
      </c>
      <c r="J25" s="30">
        <f t="shared" si="1"/>
        <v>566.4268187952398</v>
      </c>
      <c r="K25" s="32">
        <f>H25+H24+H23</f>
        <v>5318694</v>
      </c>
      <c r="L25" s="27">
        <f>K25/K22-1</f>
        <v>0.18238077919352502</v>
      </c>
      <c r="M25" s="27">
        <f>K25/K13-1</f>
        <v>0.30010393607784547</v>
      </c>
      <c r="N25" s="32">
        <f>AVERAGE(J23:J25)</f>
        <v>520.10873170788398</v>
      </c>
      <c r="O25" s="58">
        <f>N25/N22-1</f>
        <v>-2.1424689571347799E-2</v>
      </c>
    </row>
    <row r="26" spans="1:15" ht="17.399999999999999" hidden="1">
      <c r="D26" s="26">
        <f>H26/19</f>
        <v>134805.73684210525</v>
      </c>
      <c r="E26" s="27">
        <f t="shared" si="3"/>
        <v>0.38690681825319539</v>
      </c>
      <c r="F26" s="33">
        <f t="shared" si="4"/>
        <v>0.71374807122055794</v>
      </c>
      <c r="G26" s="39" t="s">
        <v>202</v>
      </c>
      <c r="H26" s="29">
        <f>'에스앤에스텍(용인)'!H26+'에스앤에스텍(달서)'!H26</f>
        <v>2561309</v>
      </c>
      <c r="I26" s="29">
        <f>'에스앤에스텍(용인)'!I26+'에스앤에스텍(달서)'!I26</f>
        <v>4864</v>
      </c>
      <c r="J26" s="30">
        <f t="shared" si="1"/>
        <v>526.58490953947364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70443.954545454544</v>
      </c>
      <c r="E27" s="27">
        <f t="shared" si="3"/>
        <v>-0.47744097398492857</v>
      </c>
      <c r="F27" s="33">
        <f t="shared" si="4"/>
        <v>4.0837173816390182E-2</v>
      </c>
      <c r="G27" s="39" t="s">
        <v>203</v>
      </c>
      <c r="H27" s="29">
        <f>'에스앤에스텍(용인)'!H27+'에스앤에스텍(달서)'!H27</f>
        <v>1549767</v>
      </c>
      <c r="I27" s="29">
        <f>'에스앤에스텍(용인)'!I27+'에스앤에스텍(달서)'!I27</f>
        <v>3418.6</v>
      </c>
      <c r="J27" s="30">
        <f t="shared" si="1"/>
        <v>453.33382086234133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100854.75677830941</v>
      </c>
      <c r="B28" s="27">
        <f>A28/A25-1</f>
        <v>0.1670414354120533</v>
      </c>
      <c r="C28" s="27">
        <f>A28/A16-1</f>
        <v>0.35798160407771062</v>
      </c>
      <c r="D28" s="26">
        <f>H28/19</f>
        <v>97314.578947368427</v>
      </c>
      <c r="E28" s="27">
        <f t="shared" si="3"/>
        <v>0.38144684771459536</v>
      </c>
      <c r="F28" s="33">
        <f t="shared" si="4"/>
        <v>0.27270231088857977</v>
      </c>
      <c r="G28" s="39" t="s">
        <v>208</v>
      </c>
      <c r="H28" s="29">
        <f>'에스앤에스텍(용인)'!H28+'에스앤에스텍(달서)'!H28</f>
        <v>1848977</v>
      </c>
      <c r="I28" s="29">
        <f>'에스앤에스텍(용인)'!I28+'에스앤에스텍(달서)'!I28</f>
        <v>4278.3999999999996</v>
      </c>
      <c r="J28" s="30">
        <f t="shared" si="1"/>
        <v>432.16552916978316</v>
      </c>
      <c r="K28" s="32">
        <f>H28+H27+H26</f>
        <v>5960053</v>
      </c>
      <c r="L28" s="27">
        <f>K28/K25-1</f>
        <v>0.12058580546276954</v>
      </c>
      <c r="M28" s="27">
        <f>K28/K16-1</f>
        <v>0.25623591226155451</v>
      </c>
      <c r="N28" s="32">
        <f>AVERAGE(J26:J28)</f>
        <v>470.69475319053271</v>
      </c>
      <c r="O28" s="58">
        <f>N28/N25-1</f>
        <v>-9.5007015850493981E-2</v>
      </c>
    </row>
    <row r="29" spans="1:15" hidden="1">
      <c r="D29" s="26">
        <f>H29/22</f>
        <v>85233.772727272721</v>
      </c>
      <c r="E29" s="27">
        <f t="shared" ref="E29:E41" si="5">D29/D28-1</f>
        <v>-0.12414179201894804</v>
      </c>
      <c r="F29" s="33">
        <f t="shared" ref="F29:F41" si="6">D29/D17-1</f>
        <v>-4.9205612291257084E-2</v>
      </c>
      <c r="G29" s="39" t="s">
        <v>215</v>
      </c>
      <c r="H29" s="29">
        <f>'에스앤에스텍(용인)'!H29+'에스앤에스텍(달서)'!H29</f>
        <v>1875143</v>
      </c>
      <c r="I29" s="29">
        <f>'에스앤에스텍(용인)'!I29+'에스앤에스텍(달서)'!I29</f>
        <v>3404.8</v>
      </c>
      <c r="J29" s="30">
        <f t="shared" si="1"/>
        <v>550.73513862781954</v>
      </c>
    </row>
    <row r="30" spans="1:15" hidden="1">
      <c r="D30" s="26">
        <f>H30/19</f>
        <v>95317.421052631573</v>
      </c>
      <c r="E30" s="27">
        <f t="shared" si="5"/>
        <v>0.11830578422973326</v>
      </c>
      <c r="F30" s="33">
        <f t="shared" si="6"/>
        <v>0.37716464371664737</v>
      </c>
      <c r="G30" s="39" t="s">
        <v>210</v>
      </c>
      <c r="H30" s="29">
        <f>'에스앤에스텍(용인)'!H30+'에스앤에스텍(달서)'!H30</f>
        <v>1811031</v>
      </c>
      <c r="I30" s="29">
        <f>'에스앤에스텍(용인)'!I30+'에스앤에스텍(달서)'!I30</f>
        <v>3629</v>
      </c>
      <c r="J30" s="30">
        <f t="shared" si="1"/>
        <v>499.04408928079363</v>
      </c>
    </row>
    <row r="31" spans="1:15" ht="17.399999999999999" hidden="1">
      <c r="A31" s="31">
        <f>AVERAGE(D29:D31)</f>
        <v>98751.197926634763</v>
      </c>
      <c r="B31" s="27">
        <f>A31/A28-1</f>
        <v>-2.085730925214091E-2</v>
      </c>
      <c r="C31" s="27">
        <f>A31/A19-1</f>
        <v>0.29672997281464086</v>
      </c>
      <c r="D31" s="26">
        <f>H31/20</f>
        <v>115702.39999999999</v>
      </c>
      <c r="E31" s="27">
        <f t="shared" si="5"/>
        <v>0.21386414699693157</v>
      </c>
      <c r="F31" s="33">
        <f t="shared" si="6"/>
        <v>0.6622844149211975</v>
      </c>
      <c r="G31" s="39" t="s">
        <v>211</v>
      </c>
      <c r="H31" s="29">
        <f>'에스앤에스텍(용인)'!H31+'에스앤에스텍(달서)'!H31</f>
        <v>2314048</v>
      </c>
      <c r="I31" s="29">
        <f>'에스앤에스텍(용인)'!I31+'에스앤에스텍(달서)'!I31</f>
        <v>4120.8</v>
      </c>
      <c r="J31" s="30">
        <f t="shared" si="1"/>
        <v>561.55309648611922</v>
      </c>
      <c r="K31" s="32">
        <f>H31+H30+H29</f>
        <v>6000222</v>
      </c>
      <c r="L31" s="27">
        <f>K31/K28-1</f>
        <v>6.7397051670514685E-3</v>
      </c>
      <c r="M31" s="27">
        <f>K31/K19-1</f>
        <v>0.27435185676815088</v>
      </c>
      <c r="N31" s="32">
        <f>AVERAGE(J29:J31)</f>
        <v>537.11077479824417</v>
      </c>
      <c r="O31" s="58">
        <f>N31/N28-1</f>
        <v>0.14110210737961393</v>
      </c>
    </row>
    <row r="32" spans="1:15" ht="17.399999999999999" hidden="1">
      <c r="D32" s="26">
        <f>H32/21</f>
        <v>118862.61904761905</v>
      </c>
      <c r="E32" s="27">
        <f t="shared" si="5"/>
        <v>2.7313340497855387E-2</v>
      </c>
      <c r="F32" s="33">
        <f t="shared" si="6"/>
        <v>0.70053720465683189</v>
      </c>
      <c r="G32" s="39" t="s">
        <v>222</v>
      </c>
      <c r="H32" s="29">
        <f>'에스앤에스텍(용인)'!H32+'에스앤에스텍(달서)'!H32</f>
        <v>2496115</v>
      </c>
      <c r="I32" s="29">
        <f>'에스앤에스텍(용인)'!I32+'에스앤에스텍(달서)'!I32</f>
        <v>4288.8900000000003</v>
      </c>
      <c r="J32" s="30">
        <f t="shared" si="1"/>
        <v>581.9955746125454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117576.09523809524</v>
      </c>
      <c r="E33" s="27">
        <f t="shared" si="5"/>
        <v>-1.0823619905332982E-2</v>
      </c>
      <c r="F33" s="33">
        <f t="shared" si="6"/>
        <v>0.56350299422052452</v>
      </c>
      <c r="G33" s="39" t="s">
        <v>223</v>
      </c>
      <c r="H33" s="29">
        <f>'에스앤에스텍(용인)'!H33+'에스앤에스텍(달서)'!H33</f>
        <v>2469098</v>
      </c>
      <c r="I33" s="29">
        <f>'에스앤에스텍(용인)'!I33+'에스앤에스텍(달서)'!I33</f>
        <v>4631.1000000000004</v>
      </c>
      <c r="J33" s="30">
        <f t="shared" si="1"/>
        <v>533.15583770594458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121943.74686716792</v>
      </c>
      <c r="B34" s="27">
        <f>A34/A31-1</f>
        <v>0.23485840604955088</v>
      </c>
      <c r="C34" s="27">
        <f>A34/A22-1</f>
        <v>0.68172899248666829</v>
      </c>
      <c r="D34" s="26">
        <f>H34/19</f>
        <v>129392.52631578948</v>
      </c>
      <c r="E34" s="27">
        <f t="shared" si="5"/>
        <v>0.10050028497515262</v>
      </c>
      <c r="F34" s="33">
        <f t="shared" si="6"/>
        <v>0.78631898859578375</v>
      </c>
      <c r="G34" s="39" t="s">
        <v>220</v>
      </c>
      <c r="H34" s="29">
        <f>'에스앤에스텍(용인)'!H34+'에스앤에스텍(달서)'!H34</f>
        <v>2458458</v>
      </c>
      <c r="I34" s="29">
        <f>'에스앤에스텍(용인)'!I34+'에스앤에스텍(달서)'!I34</f>
        <v>4426.9000000000005</v>
      </c>
      <c r="J34" s="30">
        <f t="shared" si="1"/>
        <v>555.34527547493724</v>
      </c>
      <c r="K34" s="32">
        <f>H34+H33+H32</f>
        <v>7423671</v>
      </c>
      <c r="L34" s="27">
        <f>K34/K31-1</f>
        <v>0.23723272238927162</v>
      </c>
      <c r="M34" s="27">
        <f>K34/K22-1</f>
        <v>0.65033105898861177</v>
      </c>
      <c r="N34" s="32">
        <f>AVERAGE(J32:J34)</f>
        <v>556.8322292644757</v>
      </c>
      <c r="O34" s="58">
        <f>N34/N31-1</f>
        <v>3.6717666804654048E-2</v>
      </c>
      <c r="P34" s="58"/>
    </row>
    <row r="35" spans="1:16" ht="17.399999999999999" hidden="1">
      <c r="D35" s="26">
        <f>H35/23</f>
        <v>101879.91304347826</v>
      </c>
      <c r="E35" s="27">
        <f t="shared" si="5"/>
        <v>-0.21262907569456679</v>
      </c>
      <c r="F35" s="33">
        <f t="shared" si="6"/>
        <v>9.1083962515206673E-2</v>
      </c>
      <c r="G35" s="39" t="s">
        <v>226</v>
      </c>
      <c r="H35" s="68">
        <f>'에스앤에스텍(용인)'!H35+'에스앤에스텍(달서)'!H35</f>
        <v>2343238</v>
      </c>
      <c r="I35" s="68">
        <f>'에스앤에스텍(용인)'!I35+'에스앤에스텍(달서)'!I35</f>
        <v>4867.6000000000004</v>
      </c>
      <c r="J35" s="30">
        <f t="shared" si="1"/>
        <v>481.3949379571041</v>
      </c>
      <c r="P35" s="16"/>
    </row>
    <row r="36" spans="1:16" ht="17.399999999999999" hidden="1">
      <c r="D36" s="26">
        <f>H36/21</f>
        <v>112795.33333333333</v>
      </c>
      <c r="E36" s="27">
        <f t="shared" si="5"/>
        <v>0.1071400628816479</v>
      </c>
      <c r="F36" s="33">
        <f t="shared" si="6"/>
        <v>0.6422424613831601</v>
      </c>
      <c r="G36" s="39" t="s">
        <v>228</v>
      </c>
      <c r="H36" s="68">
        <f>'에스앤에스텍(용인)'!H36+'에스앤에스텍(달서)'!H36</f>
        <v>2368702</v>
      </c>
      <c r="I36" s="68">
        <f>'에스앤에스텍(용인)'!I36+'에스앤에스텍(달서)'!I36</f>
        <v>4600</v>
      </c>
      <c r="J36" s="30">
        <f t="shared" si="1"/>
        <v>514.93521739130438</v>
      </c>
      <c r="P36" s="16"/>
    </row>
    <row r="37" spans="1:16" ht="17.399999999999999" hidden="1">
      <c r="A37" s="31">
        <f>AVERAGE(D35:D37)</f>
        <v>119913.19323671497</v>
      </c>
      <c r="B37" s="27">
        <f>A37/A34-1</f>
        <v>-1.6651560105536367E-2</v>
      </c>
      <c r="C37" s="27">
        <f>A37/A25-1</f>
        <v>0.38757624955093939</v>
      </c>
      <c r="D37" s="26">
        <f>H37/18</f>
        <v>145064.33333333334</v>
      </c>
      <c r="E37" s="27">
        <f t="shared" si="5"/>
        <v>0.28608453068389372</v>
      </c>
      <c r="F37" s="33">
        <f t="shared" si="6"/>
        <v>0.49244919169133139</v>
      </c>
      <c r="G37" s="39" t="s">
        <v>225</v>
      </c>
      <c r="H37" s="68">
        <f>'에스앤에스텍(용인)'!H37+'에스앤에스텍(달서)'!H37</f>
        <v>2611158</v>
      </c>
      <c r="I37" s="68">
        <f>'에스앤에스텍(용인)'!I37+'에스앤에스텍(달서)'!I37</f>
        <v>4252.3</v>
      </c>
      <c r="J37" s="30">
        <f t="shared" si="1"/>
        <v>614.05780401194647</v>
      </c>
      <c r="K37" s="32">
        <f>H37+H36+H35</f>
        <v>7323098</v>
      </c>
      <c r="L37" s="27">
        <f>K37/K34-1</f>
        <v>-1.3547610070543281E-2</v>
      </c>
      <c r="M37" s="27">
        <f>K37/K25-1</f>
        <v>0.37686018409782562</v>
      </c>
      <c r="N37" s="32">
        <f>AVERAGE(J35:J37)</f>
        <v>536.79598645345163</v>
      </c>
      <c r="O37" s="16">
        <f>N37/N34-1</f>
        <v>-3.598254870679829E-2</v>
      </c>
      <c r="P37" s="16"/>
    </row>
    <row r="38" spans="1:16" ht="17.399999999999999" hidden="1">
      <c r="A38" s="31"/>
      <c r="B38" s="27"/>
      <c r="C38" s="27"/>
      <c r="D38" s="26">
        <f>H38/20</f>
        <v>123955.15</v>
      </c>
      <c r="E38" s="27">
        <f t="shared" si="5"/>
        <v>-0.14551601243586187</v>
      </c>
      <c r="F38" s="33">
        <f t="shared" si="6"/>
        <v>-8.0490542140756904E-2</v>
      </c>
      <c r="G38" s="39" t="s">
        <v>231</v>
      </c>
      <c r="H38" s="68">
        <f>'에스앤에스텍(용인)'!H38+'에스앤에스텍(달서)'!H38</f>
        <v>2479103</v>
      </c>
      <c r="I38" s="68">
        <f>'에스앤에스텍(용인)'!I38+'에스앤에스텍(달서)'!I38</f>
        <v>4880.6000000000004</v>
      </c>
      <c r="J38" s="30">
        <f t="shared" si="1"/>
        <v>507.95045691103547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130845.90476190476</v>
      </c>
      <c r="E39" s="27">
        <f t="shared" si="5"/>
        <v>5.5590709719642639E-2</v>
      </c>
      <c r="F39" s="33">
        <f t="shared" si="6"/>
        <v>0.85744689670247509</v>
      </c>
      <c r="G39" s="39" t="s">
        <v>234</v>
      </c>
      <c r="H39" s="68">
        <f>'에스앤에스텍(용인)'!H39+'에스앤에스텍(달서)'!H39</f>
        <v>2747764</v>
      </c>
      <c r="I39" s="68">
        <f>'에스앤에스텍(용인)'!I39+'에스앤에스텍(달서)'!I39</f>
        <v>5172</v>
      </c>
      <c r="J39" s="30">
        <f t="shared" si="1"/>
        <v>531.27687548337201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127303.87539682539</v>
      </c>
      <c r="B40" s="27">
        <f>A40/A37-1</f>
        <v>6.1633603114219726E-2</v>
      </c>
      <c r="C40" s="27">
        <f>A40/A28-1</f>
        <v>0.26224959003821935</v>
      </c>
      <c r="D40" s="26">
        <f>H40/21</f>
        <v>127110.57142857143</v>
      </c>
      <c r="E40" s="27">
        <f t="shared" si="5"/>
        <v>-2.8547575410406423E-2</v>
      </c>
      <c r="F40" s="33">
        <f t="shared" si="6"/>
        <v>0.30618220623775039</v>
      </c>
      <c r="G40" s="39" t="s">
        <v>236</v>
      </c>
      <c r="H40" s="68">
        <f>'에스앤에스텍(용인)'!H40+'에스앤에스텍(달서)'!H40</f>
        <v>2669322</v>
      </c>
      <c r="I40" s="68">
        <f>'에스앤에스텍(용인)'!I40+'에스앤에스텍(달서)'!I40</f>
        <v>5618</v>
      </c>
      <c r="J40" s="30">
        <f t="shared" si="1"/>
        <v>475.13741545033821</v>
      </c>
      <c r="K40" s="32">
        <f>H40+H39+H38</f>
        <v>7896189</v>
      </c>
      <c r="L40" s="27">
        <f>K40/K37-1</f>
        <v>7.825799955155599E-2</v>
      </c>
      <c r="M40" s="27">
        <f>K40/K28-1</f>
        <v>0.32485214477119584</v>
      </c>
      <c r="N40" s="32">
        <f>AVERAGE(J38:J40)</f>
        <v>504.78824928158195</v>
      </c>
      <c r="O40" s="58">
        <f>N40/N37-1</f>
        <v>-5.9627377960370098E-2</v>
      </c>
    </row>
    <row r="41" spans="1:16" ht="17.399999999999999">
      <c r="A41" s="31"/>
      <c r="B41" s="27"/>
      <c r="C41" s="27"/>
      <c r="D41" s="26">
        <f>H41/18</f>
        <v>151795.55555555556</v>
      </c>
      <c r="E41" s="27">
        <f t="shared" si="5"/>
        <v>0.1942008744792374</v>
      </c>
      <c r="F41" s="33">
        <f t="shared" si="6"/>
        <v>0.78093202610266133</v>
      </c>
      <c r="G41" s="39" t="s">
        <v>373</v>
      </c>
      <c r="H41" s="68">
        <f>'에스앤에스텍(용인)'!H41+'에스앤에스텍(달서)'!H41</f>
        <v>2732320</v>
      </c>
      <c r="I41" s="68">
        <f>'에스앤에스텍(용인)'!I41+'에스앤에스텍(달서)'!I41</f>
        <v>4836.9000000000005</v>
      </c>
      <c r="J41" s="30">
        <f t="shared" si="1"/>
        <v>564.89073580185652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149463</v>
      </c>
      <c r="E42" s="27">
        <f t="shared" ref="E42" si="7">D42/D41-1</f>
        <v>-1.5366428529601239E-2</v>
      </c>
      <c r="F42" s="33">
        <f t="shared" ref="F42" si="8">D42/D30-1</f>
        <v>0.56805543361764665</v>
      </c>
      <c r="G42" s="39" t="s">
        <v>405</v>
      </c>
      <c r="H42" s="68">
        <f>'에스앤에스텍(용인)'!H42+'에스앤에스텍(달서)'!H42</f>
        <v>2989260</v>
      </c>
      <c r="I42" s="68">
        <f>'에스앤에스텍(용인)'!I42+'에스앤에스텍(달서)'!I42</f>
        <v>5748</v>
      </c>
      <c r="J42" s="30">
        <f t="shared" si="1"/>
        <v>520.0521920668059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157653.1851851852</v>
      </c>
      <c r="B43" s="27">
        <f>A43/A40-1</f>
        <v>0.23840051760998193</v>
      </c>
      <c r="C43" s="27">
        <f>A43/A31-1</f>
        <v>0.59646858463742891</v>
      </c>
      <c r="D43" s="26">
        <f>H43/20</f>
        <v>171701</v>
      </c>
      <c r="E43" s="27">
        <f t="shared" ref="E43" si="9">D43/D42-1</f>
        <v>0.14878598716739266</v>
      </c>
      <c r="F43" s="33">
        <f t="shared" ref="F43" si="10">D43/D31-1</f>
        <v>0.48398823187764473</v>
      </c>
      <c r="G43" s="39" t="s">
        <v>429</v>
      </c>
      <c r="H43" s="68">
        <f>'에스앤에스텍(용인)'!H43+'에스앤에스텍(달서)'!H43</f>
        <v>3434020</v>
      </c>
      <c r="I43" s="68">
        <f>'에스앤에스텍(용인)'!I43+'에스앤에스텍(달서)'!I43</f>
        <v>5126.79</v>
      </c>
      <c r="J43" s="30">
        <f t="shared" si="1"/>
        <v>669.81873648033172</v>
      </c>
      <c r="K43" s="32">
        <f>H43+H42+H41</f>
        <v>9155600</v>
      </c>
      <c r="L43" s="27">
        <f>K43/K40-1</f>
        <v>0.15949605562886093</v>
      </c>
      <c r="M43" s="27">
        <f>K43/K31-1</f>
        <v>0.5258768758889254</v>
      </c>
      <c r="N43" s="32">
        <f>AVERAGE(J41:J43)</f>
        <v>584.92055478299801</v>
      </c>
      <c r="O43" s="58">
        <f>N43/N40-1</f>
        <v>0.15874439552715591</v>
      </c>
    </row>
    <row r="44" spans="1:16" ht="17.399999999999999">
      <c r="A44" s="31"/>
      <c r="B44" s="27"/>
      <c r="C44" s="27"/>
      <c r="D44" s="26">
        <f>H44/22</f>
        <v>151497.36363636365</v>
      </c>
      <c r="E44" s="27">
        <f t="shared" ref="E44" si="11">D44/D43-1</f>
        <v>-0.11766755210299507</v>
      </c>
      <c r="F44" s="33">
        <f t="shared" ref="F44" si="12">D44/D32-1</f>
        <v>0.27455851848317736</v>
      </c>
      <c r="G44" s="39" t="s">
        <v>489</v>
      </c>
      <c r="H44" s="68">
        <f>'에스앤에스텍(용인)'!H44+'에스앤에스텍(달서)'!H44</f>
        <v>3332942</v>
      </c>
      <c r="I44" s="68">
        <f>'에스앤에스텍(용인)'!I44+'에스앤에스텍(달서)'!I44</f>
        <v>5073.8</v>
      </c>
      <c r="J44" s="30">
        <f t="shared" si="1"/>
        <v>656.89266427529662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170939.9</v>
      </c>
      <c r="E45" s="27">
        <f t="shared" ref="E45" si="13">D45/D44-1</f>
        <v>0.12833580662369748</v>
      </c>
      <c r="F45" s="33">
        <f t="shared" ref="F45" si="14">D45/D33-1</f>
        <v>0.4538661081901163</v>
      </c>
      <c r="G45" s="39" t="s">
        <v>501</v>
      </c>
      <c r="H45" s="68">
        <f>'에스앤에스텍(용인)'!H45+'에스앤에스텍(달서)'!H45</f>
        <v>3418798</v>
      </c>
      <c r="I45" s="68">
        <f>'에스앤에스텍(용인)'!I45+'에스앤에스텍(달서)'!I45</f>
        <v>5641.2</v>
      </c>
      <c r="J45" s="30">
        <f t="shared" si="1"/>
        <v>606.04091328086224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168969.77208931421</v>
      </c>
      <c r="B46" s="27">
        <f>A46/A43-1</f>
        <v>7.1781530394302795E-2</v>
      </c>
      <c r="C46" s="27">
        <f>A46/A34-1</f>
        <v>0.38563703699683138</v>
      </c>
      <c r="D46" s="26">
        <f>H46/19</f>
        <v>184472.05263157896</v>
      </c>
      <c r="E46" s="27">
        <f t="shared" ref="E46" si="15">D46/D45-1</f>
        <v>7.9163218368438093E-2</v>
      </c>
      <c r="F46" s="33">
        <f t="shared" ref="F46" si="16">D46/D34-1</f>
        <v>0.42567780291548618</v>
      </c>
      <c r="G46" s="39" t="s">
        <v>548</v>
      </c>
      <c r="H46" s="68">
        <f>'에스앤에스텍(용인)'!H46+'에스앤에스텍(달서)'!H46</f>
        <v>3504969</v>
      </c>
      <c r="I46" s="68">
        <f>'에스앤에스텍(용인)'!I46+'에스앤에스텍(달서)'!I46</f>
        <v>5550.8</v>
      </c>
      <c r="J46" s="30">
        <f t="shared" si="1"/>
        <v>631.43492829862362</v>
      </c>
      <c r="K46" s="32">
        <f>H46+H45+H44</f>
        <v>10256709</v>
      </c>
      <c r="L46" s="27">
        <f>K46/K43-1</f>
        <v>0.12026617589235</v>
      </c>
      <c r="M46" s="27">
        <f>K46/K34-1</f>
        <v>0.3816222459211891</v>
      </c>
      <c r="N46" s="32">
        <f>AVERAGE(J44:J46)</f>
        <v>631.4561686182609</v>
      </c>
      <c r="O46" s="58">
        <f>N46/N43-1</f>
        <v>7.9558862233055416E-2</v>
      </c>
    </row>
    <row r="47" spans="1:16" ht="17.399999999999999">
      <c r="A47" s="31"/>
      <c r="B47" s="27"/>
      <c r="C47" s="27"/>
      <c r="D47" s="26">
        <f>H47/19</f>
        <v>214473.26315789475</v>
      </c>
      <c r="E47" s="27">
        <f t="shared" ref="E47" si="17">D47/D46-1</f>
        <v>0.16263282214478925</v>
      </c>
      <c r="F47" s="33">
        <f t="shared" ref="F47" si="18">D47/D35-1</f>
        <v>1.1051575011294541</v>
      </c>
      <c r="G47" s="39" t="s">
        <v>601</v>
      </c>
      <c r="H47" s="68">
        <f>'에스앤에스텍(용인)'!H47+'에스앤에스텍(달서)'!H47</f>
        <v>4074992</v>
      </c>
      <c r="I47" s="68">
        <f>'에스앤에스텍(용인)'!I47+'에스앤에스텍(달서)'!I47</f>
        <v>5806.4</v>
      </c>
      <c r="J47" s="30">
        <f t="shared" si="1"/>
        <v>701.8104160925875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186786.25</v>
      </c>
      <c r="E48" s="27">
        <f t="shared" ref="E48" si="19">D48/D47-1</f>
        <v>-0.12909307552014826</v>
      </c>
      <c r="F48" s="33">
        <f t="shared" ref="F48" si="20">D48/D36-1</f>
        <v>0.6559749812344482</v>
      </c>
      <c r="G48" s="39" t="s">
        <v>632</v>
      </c>
      <c r="H48" s="68">
        <f>'에스앤에스텍(용인)'!H48+'에스앤에스텍(달서)'!H48</f>
        <v>3735725</v>
      </c>
      <c r="I48" s="68">
        <f>'에스앤에스텍(용인)'!I48+'에스앤에스텍(달서)'!I48</f>
        <v>6303.6</v>
      </c>
      <c r="J48" s="30">
        <f t="shared" si="1"/>
        <v>592.63357446538487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193765.5952950558</v>
      </c>
      <c r="B49" s="27">
        <f>A49/A46-1</f>
        <v>0.14674709505221428</v>
      </c>
      <c r="C49" s="27">
        <f>A49/A37-1</f>
        <v>0.61588220666054894</v>
      </c>
      <c r="D49" s="26">
        <f>H49/22</f>
        <v>180037.27272727274</v>
      </c>
      <c r="E49" s="27">
        <f t="shared" ref="E49" si="21">D49/D48-1</f>
        <v>-3.6132088270562024E-2</v>
      </c>
      <c r="F49" s="33">
        <f t="shared" ref="F49" si="22">D49/D37-1</f>
        <v>0.24108572100612413</v>
      </c>
      <c r="G49" s="39" t="s">
        <v>674</v>
      </c>
      <c r="H49" s="68">
        <f>'에스앤에스텍(용인)'!H49+'에스앤에스텍(달서)'!H49</f>
        <v>3960820</v>
      </c>
      <c r="I49" s="68">
        <f>'에스앤에스텍(용인)'!I49+'에스앤에스텍(달서)'!I49</f>
        <v>5293.4</v>
      </c>
      <c r="J49" s="30">
        <f t="shared" si="1"/>
        <v>748.25631918993474</v>
      </c>
      <c r="K49" s="32">
        <f>H49+H48+H47</f>
        <v>11771537</v>
      </c>
      <c r="L49" s="27">
        <f>K49/K46-1</f>
        <v>0.14769142811792757</v>
      </c>
      <c r="M49" s="27">
        <f>K49/K37-1</f>
        <v>0.60745315712011494</v>
      </c>
      <c r="N49" s="32">
        <f>AVERAGE(J47:J49)</f>
        <v>680.90010324930245</v>
      </c>
      <c r="O49" s="58">
        <f>N49/N46-1</f>
        <v>7.8301451610226058E-2</v>
      </c>
    </row>
    <row r="50" spans="1:15" s="37" customFormat="1" ht="17.399999999999999">
      <c r="A50" s="92"/>
      <c r="B50" s="130"/>
      <c r="C50" s="130"/>
      <c r="D50" s="93">
        <f>H50/18</f>
        <v>223263.33333333334</v>
      </c>
      <c r="E50" s="130">
        <f t="shared" ref="E50" si="23">D50/D49-1</f>
        <v>0.24009506449001305</v>
      </c>
      <c r="F50" s="131">
        <f t="shared" ref="F50" si="24">D50/D38-1</f>
        <v>0.80116222144326676</v>
      </c>
      <c r="G50" s="132" t="s">
        <v>714</v>
      </c>
      <c r="H50" s="95">
        <f>'에스앤에스텍(용인)'!H50+'에스앤에스텍(달서)'!H50</f>
        <v>4018740</v>
      </c>
      <c r="I50" s="95">
        <f>'에스앤에스텍(용인)'!I50+'에스앤에스텍(달서)'!I50</f>
        <v>5808.2</v>
      </c>
      <c r="J50" s="133">
        <f t="shared" ref="J50" si="25">H50/I50</f>
        <v>691.90799214903075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168856.95</v>
      </c>
      <c r="E51" s="130">
        <f t="shared" ref="E51" si="26">D51/D50-1</f>
        <v>-0.24368705116529055</v>
      </c>
      <c r="F51" s="131">
        <f t="shared" ref="F51" si="27">D51/D39-1</f>
        <v>0.29050236847123712</v>
      </c>
      <c r="G51" s="132" t="s">
        <v>721</v>
      </c>
      <c r="H51" s="95">
        <f>'에스앤에스텍(용인)'!H51+'에스앤에스텍(달서)'!H51</f>
        <v>3377139</v>
      </c>
      <c r="I51" s="95">
        <f>'에스앤에스텍(용인)'!I51+'에스앤에스텍(달서)'!I51</f>
        <v>4761.2</v>
      </c>
      <c r="J51" s="133">
        <f t="shared" ref="J51" si="28">H51/I51</f>
        <v>709.30416701671845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183201.27626262626</v>
      </c>
      <c r="B52" s="27">
        <f>A52/A49-1</f>
        <v>-5.4521129080437492E-2</v>
      </c>
      <c r="C52" s="27">
        <f>A52/A40-1</f>
        <v>0.43908640401998955</v>
      </c>
      <c r="D52" s="93">
        <f>H52/22</f>
        <v>157483.54545454544</v>
      </c>
      <c r="E52" s="130">
        <f t="shared" ref="E52:E53" si="29">D52/D51-1</f>
        <v>-6.7355264592038222E-2</v>
      </c>
      <c r="F52" s="131">
        <f t="shared" ref="F52:F53" si="30">D52/D40-1</f>
        <v>0.23894923675204938</v>
      </c>
      <c r="G52" s="132" t="s">
        <v>726</v>
      </c>
      <c r="H52" s="95">
        <f>'에스앤에스텍(용인)'!H52+'에스앤에스텍(달서)'!H52</f>
        <v>3464638</v>
      </c>
      <c r="I52" s="95">
        <f>'에스앤에스텍(용인)'!I52+'에스앤에스텍(달서)'!I52</f>
        <v>5827.6</v>
      </c>
      <c r="J52" s="133">
        <f t="shared" ref="J52" si="31">H52/I52</f>
        <v>594.52227332006316</v>
      </c>
      <c r="K52" s="32">
        <f>H52+H51+H50</f>
        <v>10860517</v>
      </c>
      <c r="L52" s="27">
        <f>K52/K49-1</f>
        <v>-7.7391762859854274E-2</v>
      </c>
      <c r="M52" s="27">
        <f>K52/K40-1</f>
        <v>0.37541249329265036</v>
      </c>
      <c r="N52" s="32">
        <f>AVERAGE(J50:J52)</f>
        <v>665.24481082860405</v>
      </c>
      <c r="O52" s="58">
        <f>N52/N49-1</f>
        <v>-2.2992054702283382E-2</v>
      </c>
    </row>
    <row r="53" spans="1:15" s="37" customFormat="1" ht="17.399999999999999">
      <c r="A53" s="31"/>
      <c r="B53" s="27"/>
      <c r="C53" s="27"/>
      <c r="D53" s="93">
        <f>H53/21</f>
        <v>176090.66666666666</v>
      </c>
      <c r="E53" s="130">
        <f t="shared" si="29"/>
        <v>0.11815279595347827</v>
      </c>
      <c r="F53" s="131">
        <f t="shared" si="30"/>
        <v>0.16005153129940841</v>
      </c>
      <c r="G53" s="132" t="s">
        <v>729</v>
      </c>
      <c r="H53" s="95">
        <f>'에스앤에스텍(용인)'!H53+'에스앤에스텍(달서)'!H53</f>
        <v>3697904</v>
      </c>
      <c r="I53" s="95">
        <f>'에스앤에스텍(용인)'!I53+'에스앤에스텍(달서)'!I53</f>
        <v>5735.3</v>
      </c>
      <c r="J53" s="133">
        <f t="shared" ref="J53" si="32">H53/I53</f>
        <v>644.76208742350002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226601.35294117648</v>
      </c>
      <c r="E54" s="130">
        <f t="shared" ref="E54" si="33">D54/D53-1</f>
        <v>0.28684476713422158</v>
      </c>
      <c r="F54" s="131">
        <f t="shared" ref="F54" si="34">D54/D42-1</f>
        <v>0.51610333621817084</v>
      </c>
      <c r="G54" s="132" t="s">
        <v>742</v>
      </c>
      <c r="H54" s="95">
        <f>'에스앤에스텍(용인)'!H54+'에스앤에스텍(달서)'!H54</f>
        <v>3852223</v>
      </c>
      <c r="I54" s="95">
        <f>'에스앤에스텍(용인)'!I54+'에스앤에스텍(달서)'!I54</f>
        <v>5020.7</v>
      </c>
      <c r="J54" s="133">
        <f t="shared" ref="J54" si="35">H54/I54</f>
        <v>767.26811002449858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199586.08590102708</v>
      </c>
      <c r="B55" s="27">
        <f>A55/A52-1</f>
        <v>8.9436110777484812E-2</v>
      </c>
      <c r="C55" s="27">
        <f>A55/A43-1</f>
        <v>0.26598194426954302</v>
      </c>
      <c r="D55" s="93">
        <f>H55/21</f>
        <v>196066.23809523811</v>
      </c>
      <c r="E55" s="130">
        <f t="shared" ref="E55" si="36">D55/D54-1</f>
        <v>-0.13475257075744373</v>
      </c>
      <c r="F55" s="131">
        <f t="shared" ref="F55" si="37">D55/D43-1</f>
        <v>0.14190504478854593</v>
      </c>
      <c r="G55" s="132" t="s">
        <v>749</v>
      </c>
      <c r="H55" s="95">
        <f>'에스앤에스텍(용인)'!H55+'에스앤에스텍(달서)'!H55</f>
        <v>4117391</v>
      </c>
      <c r="I55" s="95">
        <f>'에스앤에스텍(용인)'!I55+'에스앤에스텍(달서)'!I55</f>
        <v>5700.6</v>
      </c>
      <c r="J55" s="133">
        <f t="shared" ref="J55" si="38">H55/I55</f>
        <v>722.27326948040547</v>
      </c>
      <c r="K55" s="32">
        <f>H55+H54+H53</f>
        <v>11667518</v>
      </c>
      <c r="L55" s="27">
        <f>K55/K52-1</f>
        <v>7.4305946945251389E-2</v>
      </c>
      <c r="M55" s="27">
        <f>K55/K43-1</f>
        <v>0.27435864389007825</v>
      </c>
      <c r="N55" s="32">
        <f>AVERAGE(J53:J55)</f>
        <v>711.43448897613462</v>
      </c>
      <c r="O55" s="58">
        <f>N55/N52-1</f>
        <v>6.9432601946941119E-2</v>
      </c>
    </row>
    <row r="56" spans="1:15" s="124" customFormat="1" ht="17.399999999999999">
      <c r="A56" s="94"/>
      <c r="B56" s="45"/>
      <c r="C56" s="45"/>
      <c r="D56" s="98">
        <f>H56/22</f>
        <v>161459.40909090909</v>
      </c>
      <c r="E56" s="118">
        <f t="shared" ref="E56" si="39">D56/D55-1</f>
        <v>-0.17650580406157912</v>
      </c>
      <c r="F56" s="158">
        <f t="shared" ref="F56" si="40">D56/D44-1</f>
        <v>6.5757219897615959E-2</v>
      </c>
      <c r="G56" s="122" t="s">
        <v>752</v>
      </c>
      <c r="H56" s="96">
        <f>'에스앤에스텍(용인)'!H56+'에스앤에스텍(달서)'!H56</f>
        <v>3552107</v>
      </c>
      <c r="I56" s="96">
        <f>'에스앤에스텍(용인)'!I56+'에스앤에스텍(달서)'!I56</f>
        <v>5960.7</v>
      </c>
      <c r="J56" s="125">
        <f t="shared" ref="J56" si="41">H56/I56</f>
        <v>595.92111664737365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234763.83333333334</v>
      </c>
      <c r="E57" s="118">
        <f t="shared" ref="E57" si="42">D57/D56-1</f>
        <v>0.4540114735657832</v>
      </c>
      <c r="F57" s="158">
        <f t="shared" ref="F57" si="43">D57/D45-1</f>
        <v>0.37337060179240389</v>
      </c>
      <c r="G57" s="122" t="s">
        <v>756</v>
      </c>
      <c r="H57" s="96">
        <f>'에스앤에스텍(용인)'!H57+'에스앤에스텍(달서)'!H57</f>
        <v>4225749</v>
      </c>
      <c r="I57" s="96">
        <f>'에스앤에스텍(용인)'!I57+'에스앤에스텍(달서)'!I57</f>
        <v>6335.3</v>
      </c>
      <c r="J57" s="125">
        <f t="shared" ref="J57" si="44">H57/I57</f>
        <v>667.01640017047339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198111.62121212122</v>
      </c>
      <c r="B58" s="27">
        <f>A58/A55-1</f>
        <v>-7.3876126296551492E-3</v>
      </c>
      <c r="C58" s="27">
        <f>A58/A46-1</f>
        <v>0.1724678252356473</v>
      </c>
      <c r="K58" s="32">
        <f>H58+H57+H56</f>
        <v>7777856</v>
      </c>
      <c r="L58" s="27">
        <f>K58/K55-1</f>
        <v>-0.33337527313006932</v>
      </c>
      <c r="M58" s="27">
        <f>K58/K46-1</f>
        <v>-0.24168112793294616</v>
      </c>
      <c r="N58" s="32">
        <f>AVERAGE(J56:J58)</f>
        <v>631.46875840892358</v>
      </c>
      <c r="O58" s="58">
        <f>N58/N55-1</f>
        <v>-0.11240069438058065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7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9765625" style="18" bestFit="1" customWidth="1"/>
    <col min="12" max="13" width="7.09765625" style="18" bestFit="1" customWidth="1"/>
    <col min="14" max="14" width="7.1992187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에스앤에스텍</v>
      </c>
      <c r="G1" s="19"/>
      <c r="H1" s="19"/>
      <c r="I1" s="19"/>
      <c r="J1" s="20"/>
      <c r="P1" s="18" t="s">
        <v>242</v>
      </c>
    </row>
    <row r="2" spans="1:16" ht="15" customHeight="1">
      <c r="G2" s="21"/>
      <c r="H2" s="21"/>
      <c r="I2" s="21"/>
      <c r="J2" s="22"/>
      <c r="P2" s="109" t="s">
        <v>707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6" ht="15" hidden="1" customHeight="1">
      <c r="D6" s="26">
        <f>H6/18</f>
        <v>39.166666666666664</v>
      </c>
      <c r="E6" s="27" t="e">
        <f t="shared" ref="E6:E22" si="0">D6/D5-1</f>
        <v>#DIV/0!</v>
      </c>
      <c r="F6" s="26"/>
      <c r="G6" s="28" t="s">
        <v>3</v>
      </c>
      <c r="H6" s="29">
        <v>705</v>
      </c>
      <c r="I6" s="29">
        <v>0.6</v>
      </c>
      <c r="J6" s="30">
        <f t="shared" ref="J6:J49" si="1">H6/I6</f>
        <v>1175</v>
      </c>
    </row>
    <row r="7" spans="1:16" ht="15" hidden="1" customHeight="1">
      <c r="A7" s="31">
        <f>AVERAGE(D5:D7)</f>
        <v>18.267676767676765</v>
      </c>
      <c r="B7" s="31"/>
      <c r="C7" s="31"/>
      <c r="D7" s="26">
        <f>H7/22</f>
        <v>15.636363636363637</v>
      </c>
      <c r="E7" s="27">
        <f t="shared" si="0"/>
        <v>-0.6007736943907156</v>
      </c>
      <c r="F7" s="26"/>
      <c r="G7" s="28" t="s">
        <v>6</v>
      </c>
      <c r="H7" s="29">
        <v>344</v>
      </c>
      <c r="I7" s="29">
        <v>0.3</v>
      </c>
      <c r="J7" s="30">
        <f t="shared" si="1"/>
        <v>1146.6666666666667</v>
      </c>
      <c r="K7" s="32">
        <f>H7+H6+H5</f>
        <v>1049</v>
      </c>
      <c r="L7" s="32"/>
      <c r="M7" s="32"/>
      <c r="N7" s="32" t="e">
        <f>AVERAGE(J5:J7)</f>
        <v>#DIV/0!</v>
      </c>
      <c r="O7" s="35"/>
    </row>
    <row r="8" spans="1:16" ht="15" hidden="1" customHeight="1">
      <c r="D8" s="26">
        <f>H8/21</f>
        <v>0</v>
      </c>
      <c r="E8" s="27">
        <f t="shared" si="0"/>
        <v>-1</v>
      </c>
      <c r="F8" s="26"/>
      <c r="G8" s="28" t="s">
        <v>2</v>
      </c>
      <c r="H8" s="29">
        <v>0</v>
      </c>
      <c r="I8" s="29">
        <v>0</v>
      </c>
      <c r="J8" s="30" t="e">
        <f t="shared" si="1"/>
        <v>#DIV/0!</v>
      </c>
    </row>
    <row r="9" spans="1:16" ht="15" hidden="1" customHeight="1">
      <c r="D9" s="26">
        <f>H9/21</f>
        <v>0</v>
      </c>
      <c r="E9" s="27" t="e">
        <f t="shared" si="0"/>
        <v>#DIV/0!</v>
      </c>
      <c r="F9" s="26"/>
      <c r="G9" s="28" t="s">
        <v>5</v>
      </c>
      <c r="H9" s="29">
        <v>0</v>
      </c>
      <c r="I9" s="29">
        <v>0</v>
      </c>
      <c r="J9" s="30" t="e">
        <f t="shared" si="1"/>
        <v>#DIV/0!</v>
      </c>
    </row>
    <row r="10" spans="1:16" ht="15" hidden="1" customHeight="1">
      <c r="A10" s="31">
        <f>AVERAGE(D8:D10)</f>
        <v>260.26984126984127</v>
      </c>
      <c r="B10" s="27">
        <f>A10/A7-1</f>
        <v>13.247561120107431</v>
      </c>
      <c r="C10" s="27"/>
      <c r="D10" s="26">
        <f>H10/21</f>
        <v>780.80952380952385</v>
      </c>
      <c r="E10" s="27" t="e">
        <f t="shared" si="0"/>
        <v>#DIV/0!</v>
      </c>
      <c r="F10" s="26"/>
      <c r="G10" s="28" t="s">
        <v>0</v>
      </c>
      <c r="H10" s="29">
        <v>16397</v>
      </c>
      <c r="I10" s="29">
        <v>80</v>
      </c>
      <c r="J10" s="30">
        <f t="shared" si="1"/>
        <v>204.96250000000001</v>
      </c>
      <c r="K10" s="32">
        <f>H10+H9+H8</f>
        <v>16397</v>
      </c>
      <c r="L10" s="27">
        <f>K10/K7-1</f>
        <v>14.631077216396568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0</v>
      </c>
      <c r="E11" s="27">
        <f t="shared" si="0"/>
        <v>-1</v>
      </c>
      <c r="F11" s="26"/>
      <c r="G11" s="28" t="s">
        <v>10</v>
      </c>
      <c r="H11" s="29">
        <v>0</v>
      </c>
      <c r="I11" s="29">
        <v>0</v>
      </c>
      <c r="J11" s="30" t="e">
        <f t="shared" si="1"/>
        <v>#DIV/0!</v>
      </c>
    </row>
    <row r="12" spans="1:16" ht="15" hidden="1" customHeight="1">
      <c r="D12" s="26">
        <f>H12/22</f>
        <v>0</v>
      </c>
      <c r="E12" s="27" t="e">
        <f t="shared" si="0"/>
        <v>#DIV/0!</v>
      </c>
      <c r="F12" s="26"/>
      <c r="G12" s="28" t="s">
        <v>4</v>
      </c>
      <c r="H12" s="29">
        <v>0</v>
      </c>
      <c r="I12" s="29">
        <v>0</v>
      </c>
      <c r="J12" s="30" t="e">
        <f t="shared" si="1"/>
        <v>#DIV/0!</v>
      </c>
    </row>
    <row r="13" spans="1:16" ht="15" hidden="1" customHeight="1">
      <c r="A13" s="31">
        <f>AVERAGE(D11:D13)</f>
        <v>0</v>
      </c>
      <c r="B13" s="27">
        <f>A13/A10-1</f>
        <v>-1</v>
      </c>
      <c r="C13" s="27"/>
      <c r="D13" s="26">
        <f>H13/20</f>
        <v>0</v>
      </c>
      <c r="E13" s="27" t="e">
        <f t="shared" si="0"/>
        <v>#DIV/0!</v>
      </c>
      <c r="F13" s="26"/>
      <c r="G13" s="28" t="s">
        <v>8</v>
      </c>
      <c r="H13" s="29">
        <v>0</v>
      </c>
      <c r="I13" s="29">
        <v>0</v>
      </c>
      <c r="J13" s="30" t="e">
        <f t="shared" si="1"/>
        <v>#DIV/0!</v>
      </c>
      <c r="K13" s="32">
        <f>H13+H12+H11</f>
        <v>0</v>
      </c>
      <c r="L13" s="27">
        <f>K13/K10-1</f>
        <v>-1</v>
      </c>
      <c r="M13" s="32"/>
      <c r="N13" s="32" t="e">
        <f>AVERAGE(J11:J13)</f>
        <v>#DIV/0!</v>
      </c>
      <c r="O13" s="58" t="e">
        <f>N13/N10-1</f>
        <v>#DIV/0!</v>
      </c>
    </row>
    <row r="14" spans="1:16" ht="15" hidden="1" customHeight="1">
      <c r="D14" s="26">
        <f>H14/20</f>
        <v>0</v>
      </c>
      <c r="E14" s="27" t="e">
        <f t="shared" si="0"/>
        <v>#DIV/0!</v>
      </c>
      <c r="F14" s="26"/>
      <c r="G14" s="28" t="s">
        <v>11</v>
      </c>
      <c r="H14" s="29">
        <v>0</v>
      </c>
      <c r="I14" s="29">
        <v>0</v>
      </c>
      <c r="J14" s="30" t="e">
        <f t="shared" si="1"/>
        <v>#DIV/0!</v>
      </c>
    </row>
    <row r="15" spans="1:16" ht="15" hidden="1" customHeight="1">
      <c r="A15" s="31"/>
      <c r="B15" s="31"/>
      <c r="C15" s="31"/>
      <c r="D15" s="26">
        <f>H15/22</f>
        <v>0</v>
      </c>
      <c r="E15" s="27" t="e">
        <f t="shared" si="0"/>
        <v>#DIV/0!</v>
      </c>
      <c r="F15" s="26"/>
      <c r="G15" s="28" t="s">
        <v>9</v>
      </c>
      <c r="H15" s="29">
        <v>0</v>
      </c>
      <c r="I15" s="29">
        <v>0</v>
      </c>
      <c r="J15" s="30" t="e">
        <f t="shared" si="1"/>
        <v>#DIV/0!</v>
      </c>
    </row>
    <row r="16" spans="1:16" ht="15" hidden="1" customHeight="1">
      <c r="A16" s="31">
        <f>AVERAGE(D14:D16)</f>
        <v>0</v>
      </c>
      <c r="B16" s="27" t="e">
        <f>A16/A13-1</f>
        <v>#DIV/0!</v>
      </c>
      <c r="C16" s="27"/>
      <c r="D16" s="26">
        <f>H16/22</f>
        <v>0</v>
      </c>
      <c r="E16" s="27" t="e">
        <f t="shared" si="0"/>
        <v>#DIV/0!</v>
      </c>
      <c r="F16" s="26"/>
      <c r="G16" s="28" t="s">
        <v>13</v>
      </c>
      <c r="H16" s="29">
        <v>0</v>
      </c>
      <c r="I16" s="29">
        <v>0</v>
      </c>
      <c r="J16" s="30" t="e">
        <f t="shared" si="1"/>
        <v>#DIV/0!</v>
      </c>
      <c r="K16" s="32">
        <f>H16+H15+H14</f>
        <v>0</v>
      </c>
      <c r="L16" s="27" t="e">
        <f>K16/K13-1</f>
        <v>#DIV/0!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0</v>
      </c>
      <c r="E17" s="27" t="e">
        <f t="shared" si="0"/>
        <v>#DIV/0!</v>
      </c>
      <c r="F17" s="33" t="e">
        <f t="shared" ref="F17:F22" si="2">D17/D5-1</f>
        <v>#DIV/0!</v>
      </c>
      <c r="G17" s="39" t="s">
        <v>162</v>
      </c>
      <c r="H17" s="29">
        <v>0</v>
      </c>
      <c r="I17" s="29">
        <v>0</v>
      </c>
      <c r="J17" s="30" t="e">
        <f t="shared" si="1"/>
        <v>#DIV/0!</v>
      </c>
    </row>
    <row r="18" spans="1:15" hidden="1">
      <c r="D18" s="26">
        <f>H18/20</f>
        <v>4089.85</v>
      </c>
      <c r="E18" s="27" t="e">
        <f t="shared" si="0"/>
        <v>#DIV/0!</v>
      </c>
      <c r="F18" s="33">
        <f t="shared" si="2"/>
        <v>103.42170212765957</v>
      </c>
      <c r="G18" s="39" t="s">
        <v>163</v>
      </c>
      <c r="H18" s="29">
        <v>81797</v>
      </c>
      <c r="I18" s="29">
        <v>100</v>
      </c>
      <c r="J18" s="30">
        <f t="shared" si="1"/>
        <v>817.97</v>
      </c>
    </row>
    <row r="19" spans="1:15" ht="17.399999999999999" hidden="1">
      <c r="A19" s="31">
        <f>AVERAGE(D17:D19)</f>
        <v>1363.2833333333333</v>
      </c>
      <c r="B19" s="27" t="e">
        <f>A19/A16-1</f>
        <v>#DIV/0!</v>
      </c>
      <c r="C19" s="27">
        <f>A19/A7-1</f>
        <v>73.628172518661884</v>
      </c>
      <c r="D19" s="26">
        <f>H19/22</f>
        <v>0</v>
      </c>
      <c r="E19" s="27">
        <f t="shared" si="0"/>
        <v>-1</v>
      </c>
      <c r="F19" s="33">
        <f t="shared" si="2"/>
        <v>-1</v>
      </c>
      <c r="G19" s="39" t="s">
        <v>158</v>
      </c>
      <c r="H19" s="29">
        <v>0</v>
      </c>
      <c r="I19" s="29">
        <v>0</v>
      </c>
      <c r="J19" s="30" t="e">
        <f t="shared" si="1"/>
        <v>#DIV/0!</v>
      </c>
      <c r="K19" s="32">
        <f>H19+H18+H17</f>
        <v>81797</v>
      </c>
      <c r="L19" s="27" t="e">
        <f>K19/K16-1</f>
        <v>#DIV/0!</v>
      </c>
      <c r="M19" s="27">
        <f>K19/K7-1</f>
        <v>76.976167778836981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 t="e">
        <f t="shared" si="0"/>
        <v>#DIV/0!</v>
      </c>
      <c r="F20" s="33" t="e">
        <f t="shared" si="2"/>
        <v>#DIV/0!</v>
      </c>
      <c r="G20" s="39" t="s">
        <v>154</v>
      </c>
      <c r="H20" s="29">
        <v>0</v>
      </c>
      <c r="I20" s="29">
        <v>0</v>
      </c>
      <c r="J20" s="30" t="e">
        <f t="shared" si="1"/>
        <v>#DIV/0!</v>
      </c>
    </row>
    <row r="21" spans="1:15" hidden="1">
      <c r="D21" s="26">
        <f>H21/21</f>
        <v>0</v>
      </c>
      <c r="E21" s="27" t="e">
        <f t="shared" si="0"/>
        <v>#DIV/0!</v>
      </c>
      <c r="F21" s="33" t="e">
        <f t="shared" si="2"/>
        <v>#DIV/0!</v>
      </c>
      <c r="G21" s="39" t="s">
        <v>155</v>
      </c>
      <c r="H21" s="29">
        <v>0</v>
      </c>
      <c r="I21" s="29">
        <v>0</v>
      </c>
      <c r="J21" s="30" t="e">
        <f t="shared" si="1"/>
        <v>#DIV/0!</v>
      </c>
    </row>
    <row r="22" spans="1:15" ht="17.399999999999999" hidden="1">
      <c r="A22" s="31">
        <f>AVERAGE(D20:D22)</f>
        <v>0</v>
      </c>
      <c r="B22" s="27">
        <f>A22/A19-1</f>
        <v>-1</v>
      </c>
      <c r="C22" s="27">
        <f>A22/A10-1</f>
        <v>-1</v>
      </c>
      <c r="D22" s="26">
        <f>H22/21</f>
        <v>0</v>
      </c>
      <c r="E22" s="27" t="e">
        <f t="shared" si="0"/>
        <v>#DIV/0!</v>
      </c>
      <c r="F22" s="33">
        <f t="shared" si="2"/>
        <v>-1</v>
      </c>
      <c r="G22" s="39" t="s">
        <v>156</v>
      </c>
      <c r="H22" s="29">
        <v>0</v>
      </c>
      <c r="I22" s="29">
        <v>0</v>
      </c>
      <c r="J22" s="30" t="e">
        <f t="shared" si="1"/>
        <v>#DIV/0!</v>
      </c>
      <c r="K22" s="32">
        <f>H22+H21+H20</f>
        <v>0</v>
      </c>
      <c r="L22" s="27">
        <f>K22/K19-1</f>
        <v>-1</v>
      </c>
      <c r="M22" s="27">
        <f>K22/K10-1</f>
        <v>-1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2558.8095238095239</v>
      </c>
      <c r="E23" s="27" t="e">
        <f t="shared" ref="E23:E28" si="3">D23/D22-1</f>
        <v>#DIV/0!</v>
      </c>
      <c r="F23" s="33" t="e">
        <f t="shared" ref="F23:F28" si="4">D23/D11-1</f>
        <v>#DIV/0!</v>
      </c>
      <c r="G23" s="39" t="s">
        <v>168</v>
      </c>
      <c r="H23" s="29">
        <v>53735</v>
      </c>
      <c r="I23" s="29">
        <v>20</v>
      </c>
      <c r="J23" s="30">
        <f t="shared" si="1"/>
        <v>2686.75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0</v>
      </c>
      <c r="E24" s="27">
        <f t="shared" si="3"/>
        <v>-1</v>
      </c>
      <c r="F24" s="33" t="e">
        <f t="shared" si="4"/>
        <v>#DIV/0!</v>
      </c>
      <c r="G24" s="39" t="s">
        <v>176</v>
      </c>
      <c r="H24" s="29">
        <v>0</v>
      </c>
      <c r="I24" s="29">
        <v>0</v>
      </c>
      <c r="J24" s="30" t="e">
        <f t="shared" si="1"/>
        <v>#DIV/0!</v>
      </c>
      <c r="K24" s="32"/>
      <c r="L24" s="27"/>
      <c r="M24" s="27"/>
      <c r="N24" s="27"/>
    </row>
    <row r="25" spans="1:15" ht="17.399999999999999" hidden="1">
      <c r="A25" s="31">
        <f>AVERAGE(D23:D25)</f>
        <v>852.93650793650795</v>
      </c>
      <c r="B25" s="27" t="e">
        <f>A25/A22-1</f>
        <v>#DIV/0!</v>
      </c>
      <c r="C25" s="27" t="e">
        <f>A25/A13-1</f>
        <v>#DIV/0!</v>
      </c>
      <c r="D25" s="26">
        <f>H25/19</f>
        <v>0</v>
      </c>
      <c r="E25" s="27" t="e">
        <f t="shared" si="3"/>
        <v>#DIV/0!</v>
      </c>
      <c r="F25" s="33" t="e">
        <f t="shared" si="4"/>
        <v>#DIV/0!</v>
      </c>
      <c r="G25" s="39" t="s">
        <v>190</v>
      </c>
      <c r="H25" s="29">
        <v>0</v>
      </c>
      <c r="I25" s="29">
        <v>0</v>
      </c>
      <c r="J25" s="30" t="e">
        <f t="shared" si="1"/>
        <v>#DIV/0!</v>
      </c>
      <c r="K25" s="32">
        <f>H25+H24+H23</f>
        <v>53735</v>
      </c>
      <c r="L25" s="27" t="e">
        <f>K25/K22-1</f>
        <v>#DIV/0!</v>
      </c>
      <c r="M25" s="27" t="e">
        <f>K25/K13-1</f>
        <v>#DIV/0!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0</v>
      </c>
      <c r="E26" s="27" t="e">
        <f t="shared" si="3"/>
        <v>#DIV/0!</v>
      </c>
      <c r="F26" s="33" t="e">
        <f t="shared" si="4"/>
        <v>#DIV/0!</v>
      </c>
      <c r="G26" s="39" t="s">
        <v>202</v>
      </c>
      <c r="H26" s="29">
        <v>0</v>
      </c>
      <c r="I26" s="29">
        <v>0</v>
      </c>
      <c r="J26" s="30" t="e">
        <f t="shared" si="1"/>
        <v>#DIV/0!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0</v>
      </c>
      <c r="E27" s="27" t="e">
        <f t="shared" si="3"/>
        <v>#DIV/0!</v>
      </c>
      <c r="F27" s="33" t="e">
        <f t="shared" si="4"/>
        <v>#DIV/0!</v>
      </c>
      <c r="G27" s="39" t="s">
        <v>203</v>
      </c>
      <c r="H27" s="29">
        <v>0</v>
      </c>
      <c r="I27" s="29">
        <v>0</v>
      </c>
      <c r="J27" s="30" t="e">
        <f t="shared" si="1"/>
        <v>#DIV/0!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0</v>
      </c>
      <c r="B28" s="27">
        <f>A28/A25-1</f>
        <v>-1</v>
      </c>
      <c r="C28" s="27" t="e">
        <f>A28/A16-1</f>
        <v>#DIV/0!</v>
      </c>
      <c r="D28" s="26">
        <f>H28/19</f>
        <v>0</v>
      </c>
      <c r="E28" s="27" t="e">
        <f t="shared" si="3"/>
        <v>#DIV/0!</v>
      </c>
      <c r="F28" s="33" t="e">
        <f t="shared" si="4"/>
        <v>#DIV/0!</v>
      </c>
      <c r="G28" s="39" t="s">
        <v>208</v>
      </c>
      <c r="H28" s="29">
        <v>0</v>
      </c>
      <c r="I28" s="29">
        <v>0</v>
      </c>
      <c r="J28" s="30" t="e">
        <f t="shared" si="1"/>
        <v>#DIV/0!</v>
      </c>
      <c r="K28" s="32">
        <f>H28+H27+H26</f>
        <v>0</v>
      </c>
      <c r="L28" s="27">
        <f>K28/K25-1</f>
        <v>-1</v>
      </c>
      <c r="M28" s="27" t="e">
        <f>K28/K16-1</f>
        <v>#DIV/0!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2644.7272727272725</v>
      </c>
      <c r="E29" s="27" t="e">
        <f t="shared" ref="E29:E41" si="5">D29/D28-1</f>
        <v>#DIV/0!</v>
      </c>
      <c r="F29" s="33" t="e">
        <f t="shared" ref="F29:F41" si="6">D29/D17-1</f>
        <v>#DIV/0!</v>
      </c>
      <c r="G29" s="39" t="s">
        <v>215</v>
      </c>
      <c r="H29" s="29">
        <v>58184</v>
      </c>
      <c r="I29" s="29">
        <v>50</v>
      </c>
      <c r="J29" s="30">
        <f t="shared" si="1"/>
        <v>1163.68</v>
      </c>
    </row>
    <row r="30" spans="1:15" hidden="1">
      <c r="D30" s="26">
        <f>H30/19</f>
        <v>0</v>
      </c>
      <c r="E30" s="27">
        <f t="shared" si="5"/>
        <v>-1</v>
      </c>
      <c r="F30" s="33">
        <f t="shared" si="6"/>
        <v>-1</v>
      </c>
      <c r="G30" s="39" t="s">
        <v>210</v>
      </c>
      <c r="H30" s="29">
        <v>0</v>
      </c>
      <c r="I30" s="29">
        <v>0</v>
      </c>
      <c r="J30" s="30" t="e">
        <f t="shared" si="1"/>
        <v>#DIV/0!</v>
      </c>
    </row>
    <row r="31" spans="1:15" ht="17.399999999999999" hidden="1">
      <c r="A31" s="31">
        <f>AVERAGE(D29:D31)</f>
        <v>881.57575757575751</v>
      </c>
      <c r="B31" s="27" t="e">
        <f>A31/A28-1</f>
        <v>#DIV/0!</v>
      </c>
      <c r="C31" s="27">
        <f>A31/A19-1</f>
        <v>-0.35334369897984708</v>
      </c>
      <c r="D31" s="26">
        <f>H31/20</f>
        <v>0</v>
      </c>
      <c r="E31" s="27" t="e">
        <f t="shared" si="5"/>
        <v>#DIV/0!</v>
      </c>
      <c r="F31" s="33" t="e">
        <f t="shared" si="6"/>
        <v>#DIV/0!</v>
      </c>
      <c r="G31" s="39" t="s">
        <v>211</v>
      </c>
      <c r="H31" s="29">
        <v>0</v>
      </c>
      <c r="I31" s="29">
        <v>0</v>
      </c>
      <c r="J31" s="30" t="e">
        <f t="shared" si="1"/>
        <v>#DIV/0!</v>
      </c>
      <c r="K31" s="32">
        <f>H31+H30+H29</f>
        <v>58184</v>
      </c>
      <c r="L31" s="27" t="e">
        <f>K31/K28-1</f>
        <v>#DIV/0!</v>
      </c>
      <c r="M31" s="27">
        <f>K31/K19-1</f>
        <v>-0.28867806887783165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3597.0952380952381</v>
      </c>
      <c r="E32" s="27" t="e">
        <f t="shared" si="5"/>
        <v>#DIV/0!</v>
      </c>
      <c r="F32" s="33" t="e">
        <f t="shared" si="6"/>
        <v>#DIV/0!</v>
      </c>
      <c r="G32" s="39" t="s">
        <v>222</v>
      </c>
      <c r="H32" s="29">
        <v>75539</v>
      </c>
      <c r="I32" s="29">
        <v>190</v>
      </c>
      <c r="J32" s="30">
        <f t="shared" si="1"/>
        <v>397.57368421052632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>
        <f t="shared" si="5"/>
        <v>-1</v>
      </c>
      <c r="F33" s="33" t="e">
        <f t="shared" si="6"/>
        <v>#DIV/0!</v>
      </c>
      <c r="G33" s="39" t="s">
        <v>223</v>
      </c>
      <c r="H33" s="29">
        <v>0</v>
      </c>
      <c r="I33" s="29">
        <v>0</v>
      </c>
      <c r="J33" s="30" t="e">
        <f t="shared" si="1"/>
        <v>#DIV/0!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2598.7159565580619</v>
      </c>
      <c r="B34" s="27">
        <f>A34/A31-1</f>
        <v>1.9478078704254105</v>
      </c>
      <c r="C34" s="27" t="e">
        <f>A34/A22-1</f>
        <v>#DIV/0!</v>
      </c>
      <c r="D34" s="26">
        <f>H34/19</f>
        <v>4199.0526315789475</v>
      </c>
      <c r="E34" s="27" t="e">
        <f t="shared" si="5"/>
        <v>#DIV/0!</v>
      </c>
      <c r="F34" s="33" t="e">
        <f t="shared" si="6"/>
        <v>#DIV/0!</v>
      </c>
      <c r="G34" s="39" t="s">
        <v>220</v>
      </c>
      <c r="H34" s="29">
        <v>79782</v>
      </c>
      <c r="I34" s="29">
        <v>136.6</v>
      </c>
      <c r="J34" s="30">
        <f t="shared" si="1"/>
        <v>584.05563689604685</v>
      </c>
      <c r="K34" s="32">
        <f>H34+H33+H32</f>
        <v>155321</v>
      </c>
      <c r="L34" s="27">
        <f>K34/K31-1</f>
        <v>1.6694795820156743</v>
      </c>
      <c r="M34" s="27" t="e">
        <f>K34/K22-1</f>
        <v>#DIV/0!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0</v>
      </c>
      <c r="E35" s="27">
        <f t="shared" si="5"/>
        <v>-1</v>
      </c>
      <c r="F35" s="33">
        <f t="shared" si="6"/>
        <v>-1</v>
      </c>
      <c r="G35" s="39" t="s">
        <v>226</v>
      </c>
      <c r="H35" s="68"/>
      <c r="I35" s="68"/>
      <c r="J35" s="30" t="e">
        <f t="shared" si="1"/>
        <v>#DIV/0!</v>
      </c>
      <c r="P35" s="16"/>
    </row>
    <row r="36" spans="1:16" ht="17.399999999999999" hidden="1">
      <c r="D36" s="26">
        <f>H36/21</f>
        <v>0</v>
      </c>
      <c r="E36" s="27" t="e">
        <f t="shared" si="5"/>
        <v>#DIV/0!</v>
      </c>
      <c r="F36" s="33" t="e">
        <f t="shared" si="6"/>
        <v>#DIV/0!</v>
      </c>
      <c r="G36" s="39" t="s">
        <v>228</v>
      </c>
      <c r="H36" s="68"/>
      <c r="I36" s="68"/>
      <c r="J36" s="30" t="e">
        <f t="shared" si="1"/>
        <v>#DIV/0!</v>
      </c>
      <c r="P36" s="16"/>
    </row>
    <row r="37" spans="1:16" ht="17.399999999999999" hidden="1">
      <c r="A37" s="31">
        <f>AVERAGE(D35:D37)</f>
        <v>0</v>
      </c>
      <c r="B37" s="27">
        <f>A37/A34-1</f>
        <v>-1</v>
      </c>
      <c r="C37" s="27">
        <f>A37/A25-1</f>
        <v>-1</v>
      </c>
      <c r="D37" s="26">
        <f>H37/18</f>
        <v>0</v>
      </c>
      <c r="E37" s="27" t="e">
        <f t="shared" si="5"/>
        <v>#DIV/0!</v>
      </c>
      <c r="F37" s="33" t="e">
        <f t="shared" si="6"/>
        <v>#DIV/0!</v>
      </c>
      <c r="G37" s="39" t="s">
        <v>225</v>
      </c>
      <c r="H37" s="68"/>
      <c r="I37" s="68"/>
      <c r="J37" s="30" t="e">
        <f t="shared" si="1"/>
        <v>#DIV/0!</v>
      </c>
      <c r="K37" s="32">
        <f>H37+H36+H35</f>
        <v>0</v>
      </c>
      <c r="L37" s="27">
        <f>K37/K34-1</f>
        <v>-1</v>
      </c>
      <c r="M37" s="27">
        <f>K37/K25-1</f>
        <v>-1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0</v>
      </c>
      <c r="E38" s="27" t="e">
        <f t="shared" si="5"/>
        <v>#DIV/0!</v>
      </c>
      <c r="F38" s="33" t="e">
        <f t="shared" si="6"/>
        <v>#DIV/0!</v>
      </c>
      <c r="G38" s="39" t="s">
        <v>231</v>
      </c>
      <c r="H38" s="68"/>
      <c r="I38" s="68"/>
      <c r="J38" s="30" t="e">
        <f t="shared" si="1"/>
        <v>#DIV/0!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 t="e">
        <f t="shared" si="5"/>
        <v>#DIV/0!</v>
      </c>
      <c r="F39" s="33" t="e">
        <f t="shared" si="6"/>
        <v>#DIV/0!</v>
      </c>
      <c r="G39" s="39" t="s">
        <v>234</v>
      </c>
      <c r="H39" s="68"/>
      <c r="I39" s="68"/>
      <c r="J39" s="30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0</v>
      </c>
      <c r="B40" s="27" t="e">
        <f>A40/A37-1</f>
        <v>#DIV/0!</v>
      </c>
      <c r="C40" s="27" t="e">
        <f>A40/A28-1</f>
        <v>#DIV/0!</v>
      </c>
      <c r="D40" s="26">
        <f>H40/21</f>
        <v>0</v>
      </c>
      <c r="E40" s="27" t="e">
        <f t="shared" si="5"/>
        <v>#DIV/0!</v>
      </c>
      <c r="F40" s="33" t="e">
        <f t="shared" si="6"/>
        <v>#DIV/0!</v>
      </c>
      <c r="G40" s="39" t="s">
        <v>236</v>
      </c>
      <c r="H40" s="68"/>
      <c r="I40" s="68"/>
      <c r="J40" s="30" t="e">
        <f t="shared" si="1"/>
        <v>#DIV/0!</v>
      </c>
      <c r="K40" s="32">
        <f>H40+H39+H38</f>
        <v>0</v>
      </c>
      <c r="L40" s="27" t="e">
        <f>K40/K37-1</f>
        <v>#DIV/0!</v>
      </c>
      <c r="M40" s="27" t="e">
        <f>K40/K28-1</f>
        <v>#DIV/0!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597.22222222222217</v>
      </c>
      <c r="E41" s="27" t="e">
        <f t="shared" si="5"/>
        <v>#DIV/0!</v>
      </c>
      <c r="F41" s="33">
        <f t="shared" si="6"/>
        <v>-0.77418381532914737</v>
      </c>
      <c r="G41" s="39" t="s">
        <v>373</v>
      </c>
      <c r="H41" s="68">
        <v>10750</v>
      </c>
      <c r="I41" s="68">
        <v>1.6</v>
      </c>
      <c r="J41" s="30">
        <f t="shared" si="1"/>
        <v>6718.75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4036.75</v>
      </c>
      <c r="E42" s="27">
        <f t="shared" ref="E42" si="7">D42/D41-1</f>
        <v>5.7592093023255817</v>
      </c>
      <c r="F42" s="33" t="e">
        <f t="shared" ref="F42" si="8">D42/D30-1</f>
        <v>#DIV/0!</v>
      </c>
      <c r="G42" s="39" t="s">
        <v>424</v>
      </c>
      <c r="H42" s="68">
        <v>80735</v>
      </c>
      <c r="I42" s="68">
        <v>175</v>
      </c>
      <c r="J42" s="30">
        <f t="shared" si="1"/>
        <v>461.34285714285716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1765.9907407407409</v>
      </c>
      <c r="B43" s="27" t="e">
        <f>A43/A40-1</f>
        <v>#DIV/0!</v>
      </c>
      <c r="C43" s="27">
        <f>A43/A31-1</f>
        <v>1.0032206257543121</v>
      </c>
      <c r="D43" s="26">
        <f>H43/20</f>
        <v>664</v>
      </c>
      <c r="E43" s="27">
        <f t="shared" ref="E43" si="9">D43/D42-1</f>
        <v>-0.83551124047810732</v>
      </c>
      <c r="F43" s="33" t="e">
        <f t="shared" ref="F43" si="10">D43/D31-1</f>
        <v>#DIV/0!</v>
      </c>
      <c r="G43" s="39" t="s">
        <v>429</v>
      </c>
      <c r="H43" s="68">
        <v>13280</v>
      </c>
      <c r="I43" s="68">
        <v>13.4</v>
      </c>
      <c r="J43" s="30">
        <f t="shared" si="1"/>
        <v>991.04477611940297</v>
      </c>
      <c r="K43" s="32">
        <f>H43+H42+H41</f>
        <v>104765</v>
      </c>
      <c r="L43" s="27" t="e">
        <f>K43/K40-1</f>
        <v>#DIV/0!</v>
      </c>
      <c r="M43" s="27">
        <f>K43/K31-1</f>
        <v>0.8005809157156607</v>
      </c>
      <c r="N43" s="32">
        <f>AVERAGE(J41:J43)</f>
        <v>2723.7125444207536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0.36363636363636365</v>
      </c>
      <c r="E44" s="27">
        <f t="shared" ref="E44" si="11">D44/D43-1</f>
        <v>-0.9994523548740416</v>
      </c>
      <c r="F44" s="33">
        <f t="shared" ref="F44" si="12">D44/D32-1</f>
        <v>-0.99989890833031458</v>
      </c>
      <c r="G44" s="39" t="s">
        <v>491</v>
      </c>
      <c r="H44" s="68">
        <v>8</v>
      </c>
      <c r="I44" s="68">
        <v>2</v>
      </c>
      <c r="J44" s="30">
        <f t="shared" si="1"/>
        <v>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0</v>
      </c>
      <c r="E45" s="27">
        <f t="shared" ref="E45" si="13">D45/D44-1</f>
        <v>-1</v>
      </c>
      <c r="F45" s="33" t="e">
        <f t="shared" ref="F45" si="14">D45/D33-1</f>
        <v>#DIV/0!</v>
      </c>
      <c r="G45" s="39" t="s">
        <v>498</v>
      </c>
      <c r="H45" s="68">
        <v>0</v>
      </c>
      <c r="I45" s="68">
        <v>0</v>
      </c>
      <c r="J45" s="30" t="e">
        <f t="shared" si="1"/>
        <v>#DIV/0!</v>
      </c>
      <c r="K45" s="32"/>
      <c r="L45" s="27"/>
      <c r="M45" s="27"/>
      <c r="N45" s="32"/>
      <c r="O45" s="58"/>
    </row>
    <row r="46" spans="1:16" ht="17.399999999999999">
      <c r="A46" s="31">
        <f>AVERAGE(D44:D46)</f>
        <v>0.12121212121212122</v>
      </c>
      <c r="B46" s="27">
        <f>A46/A43-1</f>
        <v>-0.99993136310490438</v>
      </c>
      <c r="C46" s="27">
        <f>A46/A34-1</f>
        <v>-0.99995335691809406</v>
      </c>
      <c r="D46" s="26">
        <f>H46/19</f>
        <v>0</v>
      </c>
      <c r="E46" s="27" t="e">
        <f t="shared" ref="E46" si="15">D46/D45-1</f>
        <v>#DIV/0!</v>
      </c>
      <c r="F46" s="33">
        <f t="shared" ref="F46" si="16">D46/D34-1</f>
        <v>-1</v>
      </c>
      <c r="G46" s="39" t="s">
        <v>548</v>
      </c>
      <c r="H46" s="68">
        <v>0</v>
      </c>
      <c r="I46" s="68">
        <v>0</v>
      </c>
      <c r="J46" s="30" t="e">
        <f t="shared" si="1"/>
        <v>#DIV/0!</v>
      </c>
      <c r="K46" s="32">
        <f>H46+H45+H44</f>
        <v>8</v>
      </c>
      <c r="L46" s="27">
        <f>K46/K43-1</f>
        <v>-0.99992363861976807</v>
      </c>
      <c r="M46" s="27">
        <f>K46/K34-1</f>
        <v>-0.99994849376452632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238.15789473684211</v>
      </c>
      <c r="E47" s="27" t="e">
        <f t="shared" ref="E47" si="17">D47/D46-1</f>
        <v>#DIV/0!</v>
      </c>
      <c r="F47" s="33" t="e">
        <f t="shared" ref="F47" si="18">D47/D35-1</f>
        <v>#DIV/0!</v>
      </c>
      <c r="G47" s="39" t="s">
        <v>598</v>
      </c>
      <c r="H47" s="68">
        <v>4525</v>
      </c>
      <c r="I47" s="68">
        <v>160</v>
      </c>
      <c r="J47" s="30">
        <f t="shared" si="1"/>
        <v>28.28125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11950.05</v>
      </c>
      <c r="E48" s="27">
        <f t="shared" ref="E48" si="19">D48/D47-1</f>
        <v>49.177005524861876</v>
      </c>
      <c r="F48" s="33" t="e">
        <f t="shared" ref="F48" si="20">D48/D36-1</f>
        <v>#DIV/0!</v>
      </c>
      <c r="G48" s="39" t="s">
        <v>632</v>
      </c>
      <c r="H48" s="68">
        <v>239001</v>
      </c>
      <c r="I48" s="68">
        <v>786</v>
      </c>
      <c r="J48" s="30">
        <f t="shared" si="1"/>
        <v>304.07251908396944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4517.296570972886</v>
      </c>
      <c r="B49" s="27">
        <f>A49/A46-1</f>
        <v>37266.69671052631</v>
      </c>
      <c r="C49" s="27" t="e">
        <f>A49/A37-1</f>
        <v>#DIV/0!</v>
      </c>
      <c r="D49" s="26">
        <f>H49/22</f>
        <v>1363.6818181818182</v>
      </c>
      <c r="E49" s="27">
        <f t="shared" ref="E49" si="21">D49/D48-1</f>
        <v>-0.88588484414861712</v>
      </c>
      <c r="F49" s="33" t="e">
        <f t="shared" ref="F49" si="22">D49/D37-1</f>
        <v>#DIV/0!</v>
      </c>
      <c r="G49" s="39" t="s">
        <v>674</v>
      </c>
      <c r="H49" s="68">
        <v>30001</v>
      </c>
      <c r="I49" s="68">
        <v>10</v>
      </c>
      <c r="J49" s="30">
        <f t="shared" si="1"/>
        <v>3000.1</v>
      </c>
      <c r="K49" s="32">
        <f>H49+H48+H47</f>
        <v>273527</v>
      </c>
      <c r="L49" s="27">
        <f>K49/K46-1</f>
        <v>34189.875</v>
      </c>
      <c r="M49" s="27" t="e">
        <f>K49/K37-1</f>
        <v>#DIV/0!</v>
      </c>
      <c r="N49" s="32">
        <f>AVERAGE(J47:J49)</f>
        <v>1110.8179230279898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0</v>
      </c>
      <c r="E50" s="130">
        <f t="shared" ref="E50" si="23">D50/D49-1</f>
        <v>-1</v>
      </c>
      <c r="F50" s="131" t="e">
        <f t="shared" ref="F50" si="24">D50/D38-1</f>
        <v>#DIV/0!</v>
      </c>
      <c r="G50" s="132" t="s">
        <v>714</v>
      </c>
      <c r="H50" s="95">
        <v>0</v>
      </c>
      <c r="I50" s="95">
        <v>0</v>
      </c>
      <c r="J50" s="133" t="e">
        <f t="shared" ref="J50" si="25">H50/I50</f>
        <v>#DIV/0!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0</v>
      </c>
      <c r="E51" s="130" t="e">
        <f t="shared" ref="E51" si="26">D51/D50-1</f>
        <v>#DIV/0!</v>
      </c>
      <c r="F51" s="131" t="e">
        <f t="shared" ref="F51" si="27">D51/D39-1</f>
        <v>#DIV/0!</v>
      </c>
      <c r="G51" s="132" t="s">
        <v>721</v>
      </c>
      <c r="H51" s="95">
        <v>0</v>
      </c>
      <c r="I51" s="95">
        <v>0</v>
      </c>
      <c r="J51" s="133" t="e">
        <f t="shared" ref="J51" si="28">H51/I51</f>
        <v>#DIV/0!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0</v>
      </c>
      <c r="B52" s="27">
        <f>A52/A49-1</f>
        <v>-1</v>
      </c>
      <c r="C52" s="27" t="e">
        <f>A52/A40-1</f>
        <v>#DIV/0!</v>
      </c>
      <c r="D52" s="93">
        <f>H52/22</f>
        <v>0</v>
      </c>
      <c r="E52" s="130" t="e">
        <f t="shared" ref="E52:E53" si="29">D52/D51-1</f>
        <v>#DIV/0!</v>
      </c>
      <c r="F52" s="131" t="e">
        <f t="shared" ref="F52:F53" si="30">D52/D40-1</f>
        <v>#DIV/0!</v>
      </c>
      <c r="G52" s="132" t="s">
        <v>726</v>
      </c>
      <c r="H52" s="95">
        <v>0</v>
      </c>
      <c r="I52" s="95">
        <v>0</v>
      </c>
      <c r="J52" s="133" t="e">
        <f t="shared" ref="J52" si="31">H52/I52</f>
        <v>#DIV/0!</v>
      </c>
      <c r="K52" s="32">
        <f>H52+H51+H50</f>
        <v>0</v>
      </c>
      <c r="L52" s="27">
        <f>K52/K49-1</f>
        <v>-1</v>
      </c>
      <c r="M52" s="27" t="e">
        <f>K52/K40-1</f>
        <v>#DIV/0!</v>
      </c>
      <c r="N52" s="32" t="e">
        <f>AVERAGE(J50:J52)</f>
        <v>#DIV/0!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0</v>
      </c>
      <c r="E53" s="130" t="e">
        <f t="shared" si="29"/>
        <v>#DIV/0!</v>
      </c>
      <c r="F53" s="131">
        <f t="shared" si="30"/>
        <v>-1</v>
      </c>
      <c r="G53" s="132" t="s">
        <v>729</v>
      </c>
      <c r="H53" s="95">
        <v>0</v>
      </c>
      <c r="I53" s="95">
        <v>0</v>
      </c>
      <c r="J53" s="133" t="e">
        <f t="shared" ref="J53" si="32">H53/I53</f>
        <v>#DIV/0!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0</v>
      </c>
      <c r="E54" s="130" t="e">
        <f t="shared" ref="E54" si="33">D54/D53-1</f>
        <v>#DIV/0!</v>
      </c>
      <c r="F54" s="131">
        <f t="shared" ref="F54" si="34">D54/D42-1</f>
        <v>-1</v>
      </c>
      <c r="G54" s="132" t="s">
        <v>742</v>
      </c>
      <c r="H54" s="95">
        <v>0</v>
      </c>
      <c r="I54" s="95">
        <v>0</v>
      </c>
      <c r="J54" s="133" t="e">
        <f t="shared" ref="J54" si="35">H54/I54</f>
        <v>#DIV/0!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0</v>
      </c>
      <c r="B55" s="27" t="e">
        <f>A55/A52-1</f>
        <v>#DIV/0!</v>
      </c>
      <c r="C55" s="27">
        <f>A55/A43-1</f>
        <v>-1</v>
      </c>
      <c r="D55" s="93">
        <f>H55/21</f>
        <v>0</v>
      </c>
      <c r="E55" s="130" t="e">
        <f t="shared" ref="E55" si="36">D55/D54-1</f>
        <v>#DIV/0!</v>
      </c>
      <c r="F55" s="131">
        <f t="shared" ref="F55" si="37">D55/D43-1</f>
        <v>-1</v>
      </c>
      <c r="G55" s="132" t="s">
        <v>749</v>
      </c>
      <c r="H55" s="95">
        <v>0</v>
      </c>
      <c r="I55" s="95">
        <v>0</v>
      </c>
      <c r="J55" s="133" t="e">
        <f t="shared" ref="J55" si="38">H55/I55</f>
        <v>#DIV/0!</v>
      </c>
      <c r="K55" s="32">
        <f>H55+H54+H53</f>
        <v>0</v>
      </c>
      <c r="L55" s="27" t="e">
        <f>K55/K52-1</f>
        <v>#DIV/0!</v>
      </c>
      <c r="M55" s="27">
        <f>K55/K43-1</f>
        <v>-1</v>
      </c>
      <c r="N55" s="32" t="e">
        <f>AVERAGE(J53:J55)</f>
        <v>#DIV/0!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0</v>
      </c>
      <c r="E56" s="118" t="e">
        <f t="shared" ref="E56" si="39">D56/D55-1</f>
        <v>#DIV/0!</v>
      </c>
      <c r="F56" s="158">
        <f t="shared" ref="F56" si="40">D56/D44-1</f>
        <v>-1</v>
      </c>
      <c r="G56" s="122" t="s">
        <v>752</v>
      </c>
      <c r="H56" s="96">
        <v>0</v>
      </c>
      <c r="I56" s="96">
        <v>0</v>
      </c>
      <c r="J56" s="125" t="e">
        <f t="shared" ref="J56" si="41">H56/I56</f>
        <v>#DIV/0!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0</v>
      </c>
      <c r="E57" s="118" t="e">
        <f t="shared" ref="E57" si="42">D57/D56-1</f>
        <v>#DIV/0!</v>
      </c>
      <c r="F57" s="158" t="e">
        <f t="shared" ref="F57" si="43">D57/D45-1</f>
        <v>#DIV/0!</v>
      </c>
      <c r="G57" s="122" t="s">
        <v>756</v>
      </c>
      <c r="H57" s="96">
        <v>0</v>
      </c>
      <c r="I57" s="96">
        <v>0</v>
      </c>
      <c r="J57" s="125" t="e">
        <f t="shared" ref="J57" si="44">H57/I57</f>
        <v>#DIV/0!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0</v>
      </c>
      <c r="B58" s="27" t="e">
        <f>A58/A55-1</f>
        <v>#DIV/0!</v>
      </c>
      <c r="C58" s="27">
        <f>A58/A46-1</f>
        <v>-1</v>
      </c>
      <c r="K58" s="32">
        <f>H58+H57+H56</f>
        <v>0</v>
      </c>
      <c r="L58" s="27" t="e">
        <f>K58/K55-1</f>
        <v>#DIV/0!</v>
      </c>
      <c r="M58" s="27">
        <f>K58/K46-1</f>
        <v>-1</v>
      </c>
      <c r="N58" s="32" t="e">
        <f>AVERAGE(J56:J58)</f>
        <v>#DIV/0!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8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" style="18" bestFit="1" customWidth="1"/>
    <col min="12" max="12" width="5" style="18" bestFit="1" customWidth="1"/>
    <col min="13" max="13" width="5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에스앤에스텍</v>
      </c>
      <c r="G1" s="19"/>
      <c r="H1" s="19"/>
      <c r="I1" s="19"/>
      <c r="J1" s="20"/>
      <c r="P1" s="18" t="s">
        <v>242</v>
      </c>
    </row>
    <row r="2" spans="1:16" ht="15" customHeight="1">
      <c r="G2" s="21"/>
      <c r="H2" s="21"/>
      <c r="I2" s="21"/>
      <c r="J2" s="22"/>
      <c r="P2" s="52" t="s">
        <v>117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44242.95</v>
      </c>
      <c r="E5" s="27"/>
      <c r="F5" s="26"/>
      <c r="G5" s="28" t="s">
        <v>7</v>
      </c>
      <c r="H5" s="29">
        <v>884859</v>
      </c>
      <c r="I5" s="29">
        <v>2463</v>
      </c>
      <c r="J5" s="30">
        <f>H5/I5</f>
        <v>359.26065773447016</v>
      </c>
    </row>
    <row r="6" spans="1:16" ht="15" hidden="1" customHeight="1">
      <c r="D6" s="26">
        <f>H6/18</f>
        <v>55314.722222222219</v>
      </c>
      <c r="E6" s="27">
        <f t="shared" ref="E6:E22" si="0">D6/D5-1</f>
        <v>0.25024941199043504</v>
      </c>
      <c r="F6" s="26"/>
      <c r="G6" s="28" t="s">
        <v>3</v>
      </c>
      <c r="H6" s="29">
        <v>995665</v>
      </c>
      <c r="I6" s="29">
        <v>2373</v>
      </c>
      <c r="J6" s="30">
        <f t="shared" ref="J6:J49" si="1">H6/I6</f>
        <v>419.58069953645173</v>
      </c>
    </row>
    <row r="7" spans="1:16" ht="15" hidden="1" customHeight="1">
      <c r="A7" s="31">
        <f>AVERAGE(D5:D7)</f>
        <v>54764.390740740731</v>
      </c>
      <c r="B7" s="31"/>
      <c r="C7" s="31"/>
      <c r="D7" s="26">
        <f>H7/22</f>
        <v>64735.5</v>
      </c>
      <c r="E7" s="27">
        <f t="shared" si="0"/>
        <v>0.17031230383713414</v>
      </c>
      <c r="F7" s="26"/>
      <c r="G7" s="28" t="s">
        <v>6</v>
      </c>
      <c r="H7" s="29">
        <v>1424181</v>
      </c>
      <c r="I7" s="29">
        <v>4094.3</v>
      </c>
      <c r="J7" s="30">
        <f t="shared" si="1"/>
        <v>347.84480863639692</v>
      </c>
      <c r="K7" s="32">
        <f>H7+H6+H5</f>
        <v>3304705</v>
      </c>
      <c r="L7" s="32"/>
      <c r="M7" s="32"/>
      <c r="N7" s="32">
        <f>AVERAGE(J5:J7)</f>
        <v>375.5620553024396</v>
      </c>
      <c r="O7" s="35"/>
    </row>
    <row r="8" spans="1:16" ht="15" hidden="1" customHeight="1">
      <c r="D8" s="26">
        <f>H8/21</f>
        <v>69313.857142857145</v>
      </c>
      <c r="E8" s="27">
        <f t="shared" si="0"/>
        <v>7.0724056242048805E-2</v>
      </c>
      <c r="F8" s="26"/>
      <c r="G8" s="28" t="s">
        <v>2</v>
      </c>
      <c r="H8" s="29">
        <v>1455591</v>
      </c>
      <c r="I8" s="29">
        <v>4547.8</v>
      </c>
      <c r="J8" s="30">
        <f t="shared" si="1"/>
        <v>320.06486652887111</v>
      </c>
    </row>
    <row r="9" spans="1:16" ht="15" hidden="1" customHeight="1">
      <c r="D9" s="26">
        <f>H9/21</f>
        <v>80801.333333333328</v>
      </c>
      <c r="E9" s="27">
        <f t="shared" si="0"/>
        <v>0.16573130776433764</v>
      </c>
      <c r="F9" s="26"/>
      <c r="G9" s="28" t="s">
        <v>5</v>
      </c>
      <c r="H9" s="29">
        <v>1696828</v>
      </c>
      <c r="I9" s="29">
        <v>4668.8</v>
      </c>
      <c r="J9" s="30">
        <f t="shared" si="1"/>
        <v>363.43985606579849</v>
      </c>
    </row>
    <row r="10" spans="1:16" ht="15" hidden="1" customHeight="1">
      <c r="A10" s="31">
        <f>AVERAGE(D8:D10)</f>
        <v>73659.39682539682</v>
      </c>
      <c r="B10" s="27">
        <f>A10/A7-1</f>
        <v>0.34502357880884049</v>
      </c>
      <c r="C10" s="27"/>
      <c r="D10" s="26">
        <f>H10/21</f>
        <v>70863</v>
      </c>
      <c r="E10" s="27">
        <f t="shared" si="0"/>
        <v>-0.1229971452616293</v>
      </c>
      <c r="F10" s="26"/>
      <c r="G10" s="28" t="s">
        <v>0</v>
      </c>
      <c r="H10" s="29">
        <v>1488123</v>
      </c>
      <c r="I10" s="29">
        <v>4167</v>
      </c>
      <c r="J10" s="30">
        <f t="shared" si="1"/>
        <v>357.12095032397406</v>
      </c>
      <c r="K10" s="32">
        <f>H10+H9+H8</f>
        <v>4640542</v>
      </c>
      <c r="L10" s="27">
        <f>K10/K7-1</f>
        <v>0.40422276723640982</v>
      </c>
      <c r="M10" s="32"/>
      <c r="N10" s="32">
        <f>AVERAGE(J8:J10)</f>
        <v>346.87522430621453</v>
      </c>
      <c r="O10" s="58">
        <f>N10/N7-1</f>
        <v>-7.6383730973896169E-2</v>
      </c>
    </row>
    <row r="11" spans="1:16" ht="15" hidden="1" customHeight="1">
      <c r="D11" s="26">
        <f>H11/21</f>
        <v>65324.285714285717</v>
      </c>
      <c r="E11" s="27">
        <f t="shared" si="0"/>
        <v>-7.8160877830663167E-2</v>
      </c>
      <c r="F11" s="26"/>
      <c r="G11" s="28" t="s">
        <v>10</v>
      </c>
      <c r="H11" s="29">
        <v>1371810</v>
      </c>
      <c r="I11" s="29">
        <v>3683</v>
      </c>
      <c r="J11" s="30">
        <f t="shared" si="1"/>
        <v>372.47081183817539</v>
      </c>
    </row>
    <row r="12" spans="1:16" ht="15" hidden="1" customHeight="1">
      <c r="D12" s="26">
        <f>H12/22</f>
        <v>72880.5</v>
      </c>
      <c r="E12" s="27">
        <f t="shared" si="0"/>
        <v>0.11567235987490965</v>
      </c>
      <c r="F12" s="26"/>
      <c r="G12" s="28" t="s">
        <v>4</v>
      </c>
      <c r="H12" s="29">
        <v>1603371</v>
      </c>
      <c r="I12" s="29">
        <v>4460.3999999999996</v>
      </c>
      <c r="J12" s="30">
        <f t="shared" si="1"/>
        <v>359.46798493408664</v>
      </c>
    </row>
    <row r="13" spans="1:16" ht="15" hidden="1" customHeight="1">
      <c r="A13" s="31">
        <f>AVERAGE(D11:D13)</f>
        <v>64664.845238095237</v>
      </c>
      <c r="B13" s="27">
        <f>A13/A10-1</f>
        <v>-0.1221100358535705</v>
      </c>
      <c r="C13" s="27"/>
      <c r="D13" s="26">
        <f>H13/20</f>
        <v>55789.75</v>
      </c>
      <c r="E13" s="27">
        <f t="shared" si="0"/>
        <v>-0.23450374242767269</v>
      </c>
      <c r="F13" s="26"/>
      <c r="G13" s="28" t="s">
        <v>8</v>
      </c>
      <c r="H13" s="29">
        <v>1115795</v>
      </c>
      <c r="I13" s="29">
        <v>3269</v>
      </c>
      <c r="J13" s="30">
        <f t="shared" si="1"/>
        <v>341.32609360660751</v>
      </c>
      <c r="K13" s="32">
        <f>H13+H12+H11</f>
        <v>4090976</v>
      </c>
      <c r="L13" s="27">
        <f>K13/K10-1</f>
        <v>-0.11842711476374956</v>
      </c>
      <c r="M13" s="32"/>
      <c r="N13" s="32">
        <f>AVERAGE(J11:J13)</f>
        <v>357.75496345962318</v>
      </c>
      <c r="O13" s="58">
        <f>N13/N10-1</f>
        <v>3.1364993493464999E-2</v>
      </c>
    </row>
    <row r="14" spans="1:16" ht="15" hidden="1" customHeight="1">
      <c r="D14" s="26">
        <f>H14/20</f>
        <v>78661.350000000006</v>
      </c>
      <c r="E14" s="27">
        <f t="shared" si="0"/>
        <v>0.40996061104414361</v>
      </c>
      <c r="F14" s="26"/>
      <c r="G14" s="28" t="s">
        <v>11</v>
      </c>
      <c r="H14" s="29">
        <v>1573227</v>
      </c>
      <c r="I14" s="29">
        <v>4852</v>
      </c>
      <c r="J14" s="30">
        <f t="shared" si="1"/>
        <v>324.24299258037922</v>
      </c>
    </row>
    <row r="15" spans="1:16" ht="15" hidden="1" customHeight="1">
      <c r="A15" s="31"/>
      <c r="B15" s="31"/>
      <c r="C15" s="31"/>
      <c r="D15" s="26">
        <f>H15/22</f>
        <v>67680.090909090912</v>
      </c>
      <c r="E15" s="27">
        <f t="shared" si="0"/>
        <v>-0.13960171152553436</v>
      </c>
      <c r="F15" s="26"/>
      <c r="G15" s="28" t="s">
        <v>9</v>
      </c>
      <c r="H15" s="29">
        <v>1488962</v>
      </c>
      <c r="I15" s="29">
        <v>3941</v>
      </c>
      <c r="J15" s="30">
        <f t="shared" si="1"/>
        <v>377.81324536919561</v>
      </c>
    </row>
    <row r="16" spans="1:16" ht="15" hidden="1" customHeight="1">
      <c r="A16" s="31">
        <f>AVERAGE(D14:D16)</f>
        <v>74268.131818181821</v>
      </c>
      <c r="B16" s="27">
        <f>A16/A13-1</f>
        <v>0.14850861460701537</v>
      </c>
      <c r="C16" s="27"/>
      <c r="D16" s="26">
        <f>H16/22</f>
        <v>76462.954545454544</v>
      </c>
      <c r="E16" s="27">
        <f t="shared" si="0"/>
        <v>0.12977026948975179</v>
      </c>
      <c r="F16" s="26"/>
      <c r="G16" s="28" t="s">
        <v>13</v>
      </c>
      <c r="H16" s="29">
        <v>1682185</v>
      </c>
      <c r="I16" s="29">
        <v>3637.8</v>
      </c>
      <c r="J16" s="30">
        <f t="shared" si="1"/>
        <v>462.41821980317775</v>
      </c>
      <c r="K16" s="32">
        <f>H16+H15+H14</f>
        <v>4744374</v>
      </c>
      <c r="L16" s="27">
        <f>K16/K13-1</f>
        <v>0.15971689885249885</v>
      </c>
      <c r="M16" s="32"/>
      <c r="N16" s="32">
        <f>AVERAGE(J14:J16)</f>
        <v>388.1581525842509</v>
      </c>
      <c r="O16" s="58">
        <f>N16/N13-1</f>
        <v>8.4983276907237393E-2</v>
      </c>
    </row>
    <row r="17" spans="1:15" ht="15" hidden="1" customHeight="1">
      <c r="D17" s="26">
        <f>H17/20</f>
        <v>89644.800000000003</v>
      </c>
      <c r="E17" s="27">
        <f t="shared" si="0"/>
        <v>0.17239518840080015</v>
      </c>
      <c r="F17" s="33">
        <f t="shared" ref="F17:F22" si="2">D17/D5-1</f>
        <v>1.0261940037904345</v>
      </c>
      <c r="G17" s="39" t="s">
        <v>162</v>
      </c>
      <c r="H17" s="29">
        <v>1792896</v>
      </c>
      <c r="I17" s="29">
        <v>3266.1</v>
      </c>
      <c r="J17" s="30">
        <f t="shared" si="1"/>
        <v>548.94093873427028</v>
      </c>
    </row>
    <row r="18" spans="1:15" hidden="1">
      <c r="D18" s="26">
        <f>H18/20</f>
        <v>65122.95</v>
      </c>
      <c r="E18" s="27">
        <f t="shared" si="0"/>
        <v>-0.27354458931248671</v>
      </c>
      <c r="F18" s="33">
        <f t="shared" si="2"/>
        <v>0.17731676819010422</v>
      </c>
      <c r="G18" s="39" t="s">
        <v>163</v>
      </c>
      <c r="H18" s="29">
        <v>1302459</v>
      </c>
      <c r="I18" s="29">
        <v>2143.1999999999998</v>
      </c>
      <c r="J18" s="30">
        <f t="shared" si="1"/>
        <v>607.71696528555435</v>
      </c>
    </row>
    <row r="19" spans="1:15" ht="17.399999999999999" hidden="1">
      <c r="A19" s="31">
        <f>AVERAGE(D17:D19)</f>
        <v>74790.734848484848</v>
      </c>
      <c r="B19" s="27">
        <f>A19/A16-1</f>
        <v>7.0367062898852861E-3</v>
      </c>
      <c r="C19" s="27">
        <f>A19/A7-1</f>
        <v>0.36568185707662715</v>
      </c>
      <c r="D19" s="26">
        <f>H19/22</f>
        <v>69604.454545454544</v>
      </c>
      <c r="E19" s="27">
        <f t="shared" si="0"/>
        <v>6.8816055560360079E-2</v>
      </c>
      <c r="F19" s="33">
        <f t="shared" si="2"/>
        <v>7.521305227355235E-2</v>
      </c>
      <c r="G19" s="39" t="s">
        <v>158</v>
      </c>
      <c r="H19" s="29">
        <v>1531298</v>
      </c>
      <c r="I19" s="29">
        <v>2994.2</v>
      </c>
      <c r="J19" s="30">
        <f t="shared" si="1"/>
        <v>511.42141473515466</v>
      </c>
      <c r="K19" s="32">
        <f>H19+H18+H17</f>
        <v>4626653</v>
      </c>
      <c r="L19" s="27">
        <f>K19/K16-1</f>
        <v>-2.4812757173022226E-2</v>
      </c>
      <c r="M19" s="27">
        <f>K19/K7-1</f>
        <v>0.40001997152544622</v>
      </c>
      <c r="N19" s="32">
        <f>AVERAGE(J17:J19)</f>
        <v>556.02643958499311</v>
      </c>
      <c r="O19" s="58">
        <f>N19/N16-1</f>
        <v>0.43247394363127767</v>
      </c>
    </row>
    <row r="20" spans="1:15" hidden="1">
      <c r="D20" s="26">
        <f>H20/20</f>
        <v>69897.100000000006</v>
      </c>
      <c r="E20" s="27">
        <f t="shared" si="0"/>
        <v>4.204406980222064E-3</v>
      </c>
      <c r="F20" s="33">
        <f t="shared" si="2"/>
        <v>8.414520287635785E-3</v>
      </c>
      <c r="G20" s="39" t="s">
        <v>154</v>
      </c>
      <c r="H20" s="29">
        <v>1397942</v>
      </c>
      <c r="I20" s="29">
        <v>2744.6</v>
      </c>
      <c r="J20" s="30">
        <f t="shared" si="1"/>
        <v>509.34270932011952</v>
      </c>
    </row>
    <row r="21" spans="1:15" hidden="1">
      <c r="D21" s="26">
        <f>H21/21</f>
        <v>75200.428571428565</v>
      </c>
      <c r="E21" s="27">
        <f t="shared" si="0"/>
        <v>7.5873370589460309E-2</v>
      </c>
      <c r="F21" s="33">
        <f t="shared" si="2"/>
        <v>-6.9316984396768588E-2</v>
      </c>
      <c r="G21" s="39" t="s">
        <v>155</v>
      </c>
      <c r="H21" s="29">
        <v>1579209</v>
      </c>
      <c r="I21" s="29">
        <v>3470.3</v>
      </c>
      <c r="J21" s="30">
        <f t="shared" si="1"/>
        <v>455.06411549433761</v>
      </c>
    </row>
    <row r="22" spans="1:15" ht="17.399999999999999" hidden="1">
      <c r="A22" s="31">
        <f>AVERAGE(D20:D22)</f>
        <v>72510.938095238089</v>
      </c>
      <c r="B22" s="27">
        <f>A22/A19-1</f>
        <v>-3.0482341935338608E-2</v>
      </c>
      <c r="C22" s="27">
        <f>A22/A10-1</f>
        <v>-1.5591476168085538E-2</v>
      </c>
      <c r="D22" s="26">
        <f>H22/21</f>
        <v>72435.28571428571</v>
      </c>
      <c r="E22" s="27">
        <f t="shared" si="0"/>
        <v>-3.6770307160103544E-2</v>
      </c>
      <c r="F22" s="33">
        <f t="shared" si="2"/>
        <v>2.2187682066603376E-2</v>
      </c>
      <c r="G22" s="39" t="s">
        <v>156</v>
      </c>
      <c r="H22" s="29">
        <v>1521141</v>
      </c>
      <c r="I22" s="29">
        <v>2414.1999999999998</v>
      </c>
      <c r="J22" s="30">
        <f t="shared" si="1"/>
        <v>630.0807720984177</v>
      </c>
      <c r="K22" s="32">
        <f>H22+H21+H20</f>
        <v>4498292</v>
      </c>
      <c r="L22" s="27">
        <f>K22/K19-1</f>
        <v>-2.7743813940660722E-2</v>
      </c>
      <c r="M22" s="27">
        <f>K22/K10-1</f>
        <v>-3.0653746911459945E-2</v>
      </c>
      <c r="N22" s="32">
        <f>AVERAGE(J20:J22)</f>
        <v>531.49586563762489</v>
      </c>
      <c r="O22" s="58">
        <f>N22/N19-1</f>
        <v>-4.4117639380021889E-2</v>
      </c>
    </row>
    <row r="23" spans="1:15" hidden="1">
      <c r="A23" s="31"/>
      <c r="B23" s="27"/>
      <c r="C23" s="27"/>
      <c r="D23" s="26">
        <f>H23/21</f>
        <v>90816.142857142855</v>
      </c>
      <c r="E23" s="27">
        <f t="shared" ref="E23:E28" si="3">D23/D22-1</f>
        <v>0.25375556901036789</v>
      </c>
      <c r="F23" s="33">
        <f t="shared" ref="F23:F28" si="4">D23/D11-1</f>
        <v>0.39023552824370711</v>
      </c>
      <c r="G23" s="39" t="s">
        <v>168</v>
      </c>
      <c r="H23" s="29">
        <v>1907139</v>
      </c>
      <c r="I23" s="29">
        <v>3548.8</v>
      </c>
      <c r="J23" s="30">
        <f t="shared" si="1"/>
        <v>537.40391118124433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68683.727272727279</v>
      </c>
      <c r="E24" s="27">
        <f t="shared" si="3"/>
        <v>-0.24370574314338234</v>
      </c>
      <c r="F24" s="33">
        <f t="shared" si="4"/>
        <v>-5.7584302073568683E-2</v>
      </c>
      <c r="G24" s="39" t="s">
        <v>176</v>
      </c>
      <c r="H24" s="29">
        <v>1511042</v>
      </c>
      <c r="I24" s="29">
        <v>3399.8</v>
      </c>
      <c r="J24" s="30">
        <f t="shared" si="1"/>
        <v>444.45026178010471</v>
      </c>
      <c r="K24" s="32"/>
      <c r="L24" s="27"/>
      <c r="M24" s="27"/>
      <c r="N24" s="27"/>
    </row>
    <row r="25" spans="1:15" ht="17.399999999999999" hidden="1">
      <c r="A25" s="31">
        <f>AVERAGE(D23:D25)</f>
        <v>85566.237411711088</v>
      </c>
      <c r="B25" s="27">
        <f>A25/A22-1</f>
        <v>0.18004593044053263</v>
      </c>
      <c r="C25" s="27">
        <f>A25/A13-1</f>
        <v>0.32322650888063142</v>
      </c>
      <c r="D25" s="26">
        <f>H25/19</f>
        <v>97198.84210526316</v>
      </c>
      <c r="E25" s="27">
        <f t="shared" si="3"/>
        <v>0.41516551248462275</v>
      </c>
      <c r="F25" s="33">
        <f t="shared" si="4"/>
        <v>0.74223476723346415</v>
      </c>
      <c r="G25" s="39" t="s">
        <v>190</v>
      </c>
      <c r="H25" s="29">
        <v>1846778</v>
      </c>
      <c r="I25" s="29">
        <v>3260.4</v>
      </c>
      <c r="J25" s="30">
        <f t="shared" si="1"/>
        <v>566.4268187952398</v>
      </c>
      <c r="K25" s="32">
        <f>H25+H24+H23</f>
        <v>5264959</v>
      </c>
      <c r="L25" s="27">
        <f>K25/K22-1</f>
        <v>0.17043513404643362</v>
      </c>
      <c r="M25" s="27">
        <f>K25/K13-1</f>
        <v>0.28696892868596646</v>
      </c>
      <c r="N25" s="32">
        <f>AVERAGE(J23:J25)</f>
        <v>516.09366391886294</v>
      </c>
      <c r="O25" s="58">
        <f>N25/N22-1</f>
        <v>-2.8978968068329669E-2</v>
      </c>
    </row>
    <row r="26" spans="1:15" ht="17.399999999999999" hidden="1">
      <c r="D26" s="26">
        <f>H26/19</f>
        <v>134805.73684210525</v>
      </c>
      <c r="E26" s="27">
        <f t="shared" si="3"/>
        <v>0.38690681825319539</v>
      </c>
      <c r="F26" s="33">
        <f t="shared" si="4"/>
        <v>0.71374807122055794</v>
      </c>
      <c r="G26" s="39" t="s">
        <v>202</v>
      </c>
      <c r="H26" s="29">
        <v>2561309</v>
      </c>
      <c r="I26" s="29">
        <v>4864</v>
      </c>
      <c r="J26" s="30">
        <f t="shared" si="1"/>
        <v>526.58490953947364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70443.954545454544</v>
      </c>
      <c r="E27" s="27">
        <f t="shared" si="3"/>
        <v>-0.47744097398492857</v>
      </c>
      <c r="F27" s="33">
        <f t="shared" si="4"/>
        <v>4.0837173816390182E-2</v>
      </c>
      <c r="G27" s="39" t="s">
        <v>203</v>
      </c>
      <c r="H27" s="29">
        <v>1549767</v>
      </c>
      <c r="I27" s="29">
        <v>3418.6</v>
      </c>
      <c r="J27" s="30">
        <f t="shared" si="1"/>
        <v>453.33382086234133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100854.75677830941</v>
      </c>
      <c r="B28" s="27">
        <f>A28/A25-1</f>
        <v>0.17867467156509376</v>
      </c>
      <c r="C28" s="27">
        <f>A28/A16-1</f>
        <v>0.35798160407771062</v>
      </c>
      <c r="D28" s="26">
        <f>H28/19</f>
        <v>97314.578947368427</v>
      </c>
      <c r="E28" s="27">
        <f t="shared" si="3"/>
        <v>0.38144684771459536</v>
      </c>
      <c r="F28" s="33">
        <f t="shared" si="4"/>
        <v>0.27270231088857977</v>
      </c>
      <c r="G28" s="39" t="s">
        <v>208</v>
      </c>
      <c r="H28" s="29">
        <v>1848977</v>
      </c>
      <c r="I28" s="29">
        <v>4278.3999999999996</v>
      </c>
      <c r="J28" s="30">
        <f t="shared" si="1"/>
        <v>432.16552916978316</v>
      </c>
      <c r="K28" s="32">
        <f>H28+H27+H26</f>
        <v>5960053</v>
      </c>
      <c r="L28" s="27">
        <f>K28/K25-1</f>
        <v>0.13202268051849986</v>
      </c>
      <c r="M28" s="27">
        <f>K28/K16-1</f>
        <v>0.25623591226155451</v>
      </c>
      <c r="N28" s="32">
        <f>AVERAGE(J26:J28)</f>
        <v>470.69475319053271</v>
      </c>
      <c r="O28" s="58">
        <f>N28/N25-1</f>
        <v>-8.796641753669654E-2</v>
      </c>
    </row>
    <row r="29" spans="1:15" hidden="1">
      <c r="D29" s="26">
        <f>H29/22</f>
        <v>82589.045454545456</v>
      </c>
      <c r="E29" s="27">
        <f t="shared" ref="E29:E41" si="5">D29/D28-1</f>
        <v>-0.15131888409841576</v>
      </c>
      <c r="F29" s="33">
        <f t="shared" ref="F29:F41" si="6">D29/D17-1</f>
        <v>-7.8707906598648791E-2</v>
      </c>
      <c r="G29" s="39" t="s">
        <v>215</v>
      </c>
      <c r="H29" s="29">
        <v>1816959</v>
      </c>
      <c r="I29" s="29">
        <v>3354.8</v>
      </c>
      <c r="J29" s="30">
        <f t="shared" si="1"/>
        <v>541.59979730535349</v>
      </c>
    </row>
    <row r="30" spans="1:15" hidden="1">
      <c r="D30" s="26">
        <f>H30/19</f>
        <v>95317.421052631573</v>
      </c>
      <c r="E30" s="27">
        <f t="shared" si="5"/>
        <v>0.15411699612258434</v>
      </c>
      <c r="F30" s="33">
        <f t="shared" si="6"/>
        <v>0.46365330582585051</v>
      </c>
      <c r="G30" s="39" t="s">
        <v>210</v>
      </c>
      <c r="H30" s="29">
        <v>1811031</v>
      </c>
      <c r="I30" s="29">
        <v>3629</v>
      </c>
      <c r="J30" s="30">
        <f t="shared" si="1"/>
        <v>499.04408928079363</v>
      </c>
    </row>
    <row r="31" spans="1:15" ht="17.399999999999999" hidden="1">
      <c r="A31" s="31">
        <f>AVERAGE(D29:D31)</f>
        <v>97869.622169059003</v>
      </c>
      <c r="B31" s="27">
        <f>A31/A28-1</f>
        <v>-2.959835217105411E-2</v>
      </c>
      <c r="C31" s="27">
        <f>A31/A19-1</f>
        <v>0.30857949674286034</v>
      </c>
      <c r="D31" s="26">
        <f>H31/20</f>
        <v>115702.39999999999</v>
      </c>
      <c r="E31" s="27">
        <f t="shared" si="5"/>
        <v>0.21386414699693157</v>
      </c>
      <c r="F31" s="33">
        <f t="shared" si="6"/>
        <v>0.6622844149211975</v>
      </c>
      <c r="G31" s="39" t="s">
        <v>211</v>
      </c>
      <c r="H31" s="29">
        <v>2314048</v>
      </c>
      <c r="I31" s="29">
        <v>4120.8</v>
      </c>
      <c r="J31" s="30">
        <f t="shared" si="1"/>
        <v>561.55309648611922</v>
      </c>
      <c r="K31" s="32">
        <f>H31+H30+H29</f>
        <v>5942038</v>
      </c>
      <c r="L31" s="27">
        <f>K31/K28-1</f>
        <v>-3.0226241276714028E-3</v>
      </c>
      <c r="M31" s="27">
        <f>K31/K19-1</f>
        <v>0.28430595508243206</v>
      </c>
      <c r="N31" s="32">
        <f>AVERAGE(J29:J31)</f>
        <v>534.06566102408885</v>
      </c>
      <c r="O31" s="58">
        <f>N31/N28-1</f>
        <v>0.13463270496219915</v>
      </c>
    </row>
    <row r="32" spans="1:15" ht="17.399999999999999" hidden="1">
      <c r="D32" s="26">
        <f>H32/21</f>
        <v>115265.52380952382</v>
      </c>
      <c r="E32" s="27">
        <f t="shared" si="5"/>
        <v>-3.7758610925631153E-3</v>
      </c>
      <c r="F32" s="33">
        <f t="shared" si="6"/>
        <v>0.64907447962109743</v>
      </c>
      <c r="G32" s="39" t="s">
        <v>222</v>
      </c>
      <c r="H32" s="29">
        <v>2420576</v>
      </c>
      <c r="I32" s="29">
        <v>4098.8900000000003</v>
      </c>
      <c r="J32" s="30">
        <f t="shared" si="1"/>
        <v>590.54426930217687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117576.09523809524</v>
      </c>
      <c r="E33" s="27">
        <f t="shared" si="5"/>
        <v>2.0045642029004496E-2</v>
      </c>
      <c r="F33" s="33">
        <f t="shared" si="6"/>
        <v>0.56350299422052452</v>
      </c>
      <c r="G33" s="39" t="s">
        <v>223</v>
      </c>
      <c r="H33" s="29">
        <v>2469098</v>
      </c>
      <c r="I33" s="29">
        <v>4631.1000000000004</v>
      </c>
      <c r="J33" s="30">
        <f t="shared" si="1"/>
        <v>533.15583770594458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119345.03091060986</v>
      </c>
      <c r="B34" s="27">
        <f>A34/A31-1</f>
        <v>0.21942874883540942</v>
      </c>
      <c r="C34" s="27">
        <f>A34/A22-1</f>
        <v>0.64589004149771778</v>
      </c>
      <c r="D34" s="26">
        <f>H34/19</f>
        <v>125193.47368421052</v>
      </c>
      <c r="E34" s="27">
        <f t="shared" si="5"/>
        <v>6.4786795570050737E-2</v>
      </c>
      <c r="F34" s="33">
        <f t="shared" si="6"/>
        <v>0.72834927687073137</v>
      </c>
      <c r="G34" s="39" t="s">
        <v>220</v>
      </c>
      <c r="H34" s="29">
        <v>2378676</v>
      </c>
      <c r="I34" s="29">
        <v>4290.3</v>
      </c>
      <c r="J34" s="30">
        <f t="shared" si="1"/>
        <v>554.43115866023356</v>
      </c>
      <c r="K34" s="32">
        <f>H34+H33+H32</f>
        <v>7268350</v>
      </c>
      <c r="L34" s="27">
        <f>K34/K31-1</f>
        <v>0.22320826625477652</v>
      </c>
      <c r="M34" s="27">
        <f>K34/K22-1</f>
        <v>0.61580217558130945</v>
      </c>
      <c r="N34" s="32">
        <f>AVERAGE(J32:J34)</f>
        <v>559.37708855611834</v>
      </c>
      <c r="O34" s="58">
        <f>N34/N31-1</f>
        <v>4.7393849444455904E-2</v>
      </c>
      <c r="P34" s="58"/>
    </row>
    <row r="35" spans="1:16" ht="17.399999999999999" hidden="1">
      <c r="D35" s="26">
        <f>H35/23</f>
        <v>101879.91304347826</v>
      </c>
      <c r="E35" s="27">
        <f t="shared" si="5"/>
        <v>-0.18622025537480225</v>
      </c>
      <c r="F35" s="33">
        <f t="shared" si="6"/>
        <v>0.12182603046397955</v>
      </c>
      <c r="G35" s="39" t="s">
        <v>226</v>
      </c>
      <c r="H35" s="68">
        <v>2343238</v>
      </c>
      <c r="I35" s="68">
        <v>4867.6000000000004</v>
      </c>
      <c r="J35" s="30">
        <f t="shared" si="1"/>
        <v>481.3949379571041</v>
      </c>
      <c r="P35" s="16"/>
    </row>
    <row r="36" spans="1:16" ht="17.399999999999999" hidden="1">
      <c r="D36" s="26">
        <f>H36/21</f>
        <v>112795.33333333333</v>
      </c>
      <c r="E36" s="27">
        <f t="shared" si="5"/>
        <v>0.1071400628816479</v>
      </c>
      <c r="F36" s="33">
        <f t="shared" si="6"/>
        <v>0.6422424613831601</v>
      </c>
      <c r="G36" s="39" t="s">
        <v>228</v>
      </c>
      <c r="H36" s="68">
        <v>2368702</v>
      </c>
      <c r="I36" s="68">
        <v>4600</v>
      </c>
      <c r="J36" s="30">
        <f t="shared" si="1"/>
        <v>514.93521739130438</v>
      </c>
      <c r="P36" s="16"/>
    </row>
    <row r="37" spans="1:16" ht="17.399999999999999" hidden="1">
      <c r="A37" s="31">
        <f>AVERAGE(D35:D37)</f>
        <v>119913.19323671497</v>
      </c>
      <c r="B37" s="27">
        <f>A37/A34-1</f>
        <v>4.7606701491464953E-3</v>
      </c>
      <c r="C37" s="27">
        <f>A37/A25-1</f>
        <v>0.40140780831275591</v>
      </c>
      <c r="D37" s="26">
        <f>H37/18</f>
        <v>145064.33333333334</v>
      </c>
      <c r="E37" s="27">
        <f t="shared" si="5"/>
        <v>0.28608453068389372</v>
      </c>
      <c r="F37" s="33">
        <f t="shared" si="6"/>
        <v>0.49244919169133139</v>
      </c>
      <c r="G37" s="39" t="s">
        <v>225</v>
      </c>
      <c r="H37" s="68">
        <v>2611158</v>
      </c>
      <c r="I37" s="68">
        <v>4252.3</v>
      </c>
      <c r="J37" s="30">
        <f t="shared" si="1"/>
        <v>614.05780401194647</v>
      </c>
      <c r="K37" s="32">
        <f>H37+H36+H35</f>
        <v>7323098</v>
      </c>
      <c r="L37" s="27">
        <f>K37/K34-1</f>
        <v>7.532383553351174E-3</v>
      </c>
      <c r="M37" s="27">
        <f>K37/K25-1</f>
        <v>0.39091263578690727</v>
      </c>
      <c r="N37" s="32">
        <f>AVERAGE(J35:J37)</f>
        <v>536.79598645345163</v>
      </c>
      <c r="O37" s="16">
        <f>N37/N34-1</f>
        <v>-4.0368299961934029E-2</v>
      </c>
      <c r="P37" s="16"/>
    </row>
    <row r="38" spans="1:16" ht="17.399999999999999" hidden="1">
      <c r="A38" s="31"/>
      <c r="B38" s="27"/>
      <c r="C38" s="27"/>
      <c r="D38" s="26">
        <f>H38/20</f>
        <v>123955.15</v>
      </c>
      <c r="E38" s="27">
        <f t="shared" si="5"/>
        <v>-0.14551601243586187</v>
      </c>
      <c r="F38" s="33">
        <f t="shared" si="6"/>
        <v>-8.0490542140756904E-2</v>
      </c>
      <c r="G38" s="39" t="s">
        <v>231</v>
      </c>
      <c r="H38" s="68">
        <v>2479103</v>
      </c>
      <c r="I38" s="68">
        <v>4880.6000000000004</v>
      </c>
      <c r="J38" s="30">
        <f t="shared" si="1"/>
        <v>507.95045691103547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130845.90476190476</v>
      </c>
      <c r="E39" s="27">
        <f t="shared" si="5"/>
        <v>5.5590709719642639E-2</v>
      </c>
      <c r="F39" s="33">
        <f t="shared" si="6"/>
        <v>0.85744689670247509</v>
      </c>
      <c r="G39" s="39" t="s">
        <v>234</v>
      </c>
      <c r="H39" s="68">
        <v>2747764</v>
      </c>
      <c r="I39" s="68">
        <v>5172</v>
      </c>
      <c r="J39" s="30">
        <f t="shared" si="1"/>
        <v>531.27687548337201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127303.87539682539</v>
      </c>
      <c r="B40" s="27">
        <f>A40/A37-1</f>
        <v>6.1633603114219726E-2</v>
      </c>
      <c r="C40" s="27">
        <f>A40/A28-1</f>
        <v>0.26224959003821935</v>
      </c>
      <c r="D40" s="26">
        <f>H40/21</f>
        <v>127110.57142857143</v>
      </c>
      <c r="E40" s="27">
        <f t="shared" si="5"/>
        <v>-2.8547575410406423E-2</v>
      </c>
      <c r="F40" s="33">
        <f t="shared" si="6"/>
        <v>0.30618220623775039</v>
      </c>
      <c r="G40" s="39" t="s">
        <v>236</v>
      </c>
      <c r="H40" s="68">
        <v>2669322</v>
      </c>
      <c r="I40" s="68">
        <v>5618</v>
      </c>
      <c r="J40" s="30">
        <f t="shared" si="1"/>
        <v>475.13741545033821</v>
      </c>
      <c r="K40" s="32">
        <f>H40+H39+H38</f>
        <v>7896189</v>
      </c>
      <c r="L40" s="27">
        <f>K40/K37-1</f>
        <v>7.825799955155599E-2</v>
      </c>
      <c r="M40" s="27">
        <f>K40/K28-1</f>
        <v>0.32485214477119584</v>
      </c>
      <c r="N40" s="32">
        <f>AVERAGE(J38:J40)</f>
        <v>504.78824928158195</v>
      </c>
      <c r="O40" s="58">
        <f>N40/N37-1</f>
        <v>-5.9627377960370098E-2</v>
      </c>
    </row>
    <row r="41" spans="1:16" ht="17.399999999999999">
      <c r="A41" s="31"/>
      <c r="B41" s="27"/>
      <c r="C41" s="27"/>
      <c r="D41" s="26">
        <f>H41/18</f>
        <v>151198.33333333334</v>
      </c>
      <c r="E41" s="27">
        <f t="shared" si="5"/>
        <v>0.18950242795736139</v>
      </c>
      <c r="F41" s="33">
        <f t="shared" si="6"/>
        <v>0.8307310915289412</v>
      </c>
      <c r="G41" s="39" t="s">
        <v>370</v>
      </c>
      <c r="H41" s="68">
        <v>2721570</v>
      </c>
      <c r="I41" s="68">
        <v>4835.3</v>
      </c>
      <c r="J41" s="30">
        <f t="shared" si="1"/>
        <v>562.8544247513081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145426.25</v>
      </c>
      <c r="E42" s="27">
        <f t="shared" ref="E42" si="7">D42/D41-1</f>
        <v>-3.8175575127591843E-2</v>
      </c>
      <c r="F42" s="33">
        <f t="shared" ref="F42" si="8">D42/D30-1</f>
        <v>0.52570483332422269</v>
      </c>
      <c r="G42" s="39" t="s">
        <v>405</v>
      </c>
      <c r="H42" s="68">
        <v>2908525</v>
      </c>
      <c r="I42" s="68">
        <v>5573</v>
      </c>
      <c r="J42" s="30">
        <f t="shared" si="1"/>
        <v>521.89574735331064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155887.19444444447</v>
      </c>
      <c r="B43" s="27">
        <f>A43/A40-1</f>
        <v>0.22452827110345663</v>
      </c>
      <c r="C43" s="27">
        <f>A43/A31-1</f>
        <v>0.59280470272140717</v>
      </c>
      <c r="D43" s="26">
        <f>H43/20</f>
        <v>171037</v>
      </c>
      <c r="E43" s="27">
        <f t="shared" ref="E43" si="9">D43/D42-1</f>
        <v>0.17610816479143199</v>
      </c>
      <c r="F43" s="33">
        <f t="shared" ref="F43" si="10">D43/D31-1</f>
        <v>0.47824937079956853</v>
      </c>
      <c r="G43" s="39" t="s">
        <v>429</v>
      </c>
      <c r="H43" s="68">
        <v>3420740</v>
      </c>
      <c r="I43" s="68">
        <v>5113.3900000000003</v>
      </c>
      <c r="J43" s="30">
        <f t="shared" si="1"/>
        <v>668.97694093350981</v>
      </c>
      <c r="K43" s="32">
        <f>H43+H42+H41</f>
        <v>9050835</v>
      </c>
      <c r="L43" s="27">
        <f>K43/K40-1</f>
        <v>0.14622826277334555</v>
      </c>
      <c r="M43" s="27">
        <f>K43/K31-1</f>
        <v>0.52318699409192604</v>
      </c>
      <c r="N43" s="32">
        <f>AVERAGE(J41:J43)</f>
        <v>584.57570434604293</v>
      </c>
      <c r="O43" s="58">
        <f>N43/N40-1</f>
        <v>0.15806123692065932</v>
      </c>
    </row>
    <row r="44" spans="1:16" ht="17.399999999999999">
      <c r="A44" s="31"/>
      <c r="B44" s="27"/>
      <c r="C44" s="27"/>
      <c r="D44" s="26">
        <f>H44/22</f>
        <v>151497</v>
      </c>
      <c r="E44" s="27">
        <f t="shared" ref="E44" si="11">D44/D43-1</f>
        <v>-0.11424428632401173</v>
      </c>
      <c r="F44" s="33">
        <f t="shared" ref="F44" si="12">D44/D32-1</f>
        <v>0.31433055603294413</v>
      </c>
      <c r="G44" s="39" t="s">
        <v>464</v>
      </c>
      <c r="H44" s="68">
        <v>3332934</v>
      </c>
      <c r="I44" s="68">
        <v>5071.8</v>
      </c>
      <c r="J44" s="30">
        <f t="shared" si="1"/>
        <v>657.15012421625454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170939.9</v>
      </c>
      <c r="E45" s="27">
        <f t="shared" ref="E45" si="13">D45/D44-1</f>
        <v>0.12833851495409143</v>
      </c>
      <c r="F45" s="33">
        <f t="shared" ref="F45" si="14">D45/D33-1</f>
        <v>0.4538661081901163</v>
      </c>
      <c r="G45" s="39" t="s">
        <v>498</v>
      </c>
      <c r="H45" s="68">
        <v>3418798</v>
      </c>
      <c r="I45" s="68">
        <v>5641.2</v>
      </c>
      <c r="J45" s="30">
        <f t="shared" si="1"/>
        <v>606.04091328086224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168969.65087719299</v>
      </c>
      <c r="B46" s="27">
        <f>A46/A43-1</f>
        <v>8.3922585683655404E-2</v>
      </c>
      <c r="C46" s="27">
        <f>A46/A34-1</f>
        <v>0.41580801134277867</v>
      </c>
      <c r="D46" s="26">
        <f>H46/19</f>
        <v>184472.05263157896</v>
      </c>
      <c r="E46" s="27">
        <f t="shared" ref="E46" si="15">D46/D45-1</f>
        <v>7.9163218368438093E-2</v>
      </c>
      <c r="F46" s="33">
        <f t="shared" ref="F46" si="16">D46/D34-1</f>
        <v>0.47349575982605474</v>
      </c>
      <c r="G46" s="39" t="s">
        <v>548</v>
      </c>
      <c r="H46" s="68">
        <v>3504969</v>
      </c>
      <c r="I46" s="68">
        <v>5550.8</v>
      </c>
      <c r="J46" s="30">
        <f t="shared" si="1"/>
        <v>631.43492829862362</v>
      </c>
      <c r="K46" s="32">
        <f>H46+H45+H44</f>
        <v>10256701</v>
      </c>
      <c r="L46" s="27">
        <f>K46/K43-1</f>
        <v>0.13323256914969717</v>
      </c>
      <c r="M46" s="27">
        <f>K46/K34-1</f>
        <v>0.41114572083072498</v>
      </c>
      <c r="N46" s="32">
        <f>AVERAGE(J44:J46)</f>
        <v>631.54198859858013</v>
      </c>
      <c r="O46" s="58">
        <f>N46/N43-1</f>
        <v>8.0342518348547776E-2</v>
      </c>
    </row>
    <row r="47" spans="1:16" ht="17.399999999999999">
      <c r="A47" s="31"/>
      <c r="B47" s="27"/>
      <c r="C47" s="27"/>
      <c r="D47" s="26">
        <f>H47/19</f>
        <v>214235.10526315789</v>
      </c>
      <c r="E47" s="27">
        <f t="shared" ref="E47" si="17">D47/D46-1</f>
        <v>0.16134179788751335</v>
      </c>
      <c r="F47" s="33">
        <f t="shared" ref="F47" si="18">D47/D35-1</f>
        <v>1.1028198676586123</v>
      </c>
      <c r="G47" s="39" t="s">
        <v>614</v>
      </c>
      <c r="H47" s="68">
        <v>4070467</v>
      </c>
      <c r="I47" s="68">
        <v>5646.4</v>
      </c>
      <c r="J47" s="30">
        <f t="shared" si="1"/>
        <v>720.89596911306319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174836.2</v>
      </c>
      <c r="E48" s="27">
        <f t="shared" ref="E48" si="19">D48/D47-1</f>
        <v>-0.18390499173682029</v>
      </c>
      <c r="F48" s="33">
        <f t="shared" ref="F48" si="20">D48/D36-1</f>
        <v>0.55003043861152667</v>
      </c>
      <c r="G48" s="39" t="s">
        <v>654</v>
      </c>
      <c r="H48" s="68">
        <v>3496724</v>
      </c>
      <c r="I48" s="68">
        <v>5517.6</v>
      </c>
      <c r="J48" s="30">
        <f t="shared" si="1"/>
        <v>633.74003189792654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189248.29872408297</v>
      </c>
      <c r="B49" s="27">
        <f>A49/A46-1</f>
        <v>0.12001355120055535</v>
      </c>
      <c r="C49" s="27">
        <f>A49/A37-1</f>
        <v>0.57821081747441117</v>
      </c>
      <c r="D49" s="26">
        <f>H49/22</f>
        <v>178673.59090909091</v>
      </c>
      <c r="E49" s="27">
        <f t="shared" ref="E49" si="21">D49/D48-1</f>
        <v>2.1948491840310558E-2</v>
      </c>
      <c r="F49" s="33">
        <f t="shared" ref="F49" si="22">D49/D37-1</f>
        <v>0.23168518962224272</v>
      </c>
      <c r="G49" s="39" t="s">
        <v>672</v>
      </c>
      <c r="H49" s="68">
        <v>3930819</v>
      </c>
      <c r="I49" s="68">
        <v>5283.4</v>
      </c>
      <c r="J49" s="30">
        <f t="shared" si="1"/>
        <v>743.99420827497454</v>
      </c>
      <c r="K49" s="32">
        <f>H49+H48+H47</f>
        <v>11498010</v>
      </c>
      <c r="L49" s="27">
        <f>K49/K46-1</f>
        <v>0.12102419676658216</v>
      </c>
      <c r="M49" s="27">
        <f>K49/K37-1</f>
        <v>0.57010188857229549</v>
      </c>
      <c r="N49" s="32">
        <f>AVERAGE(J47:J49)</f>
        <v>699.54340309532142</v>
      </c>
      <c r="O49" s="58">
        <f>N49/N46-1</f>
        <v>0.10767520722990964</v>
      </c>
    </row>
    <row r="50" spans="1:15" s="37" customFormat="1" ht="17.399999999999999">
      <c r="A50" s="92"/>
      <c r="B50" s="130"/>
      <c r="C50" s="130"/>
      <c r="D50" s="93">
        <f>H50/18</f>
        <v>223263.33333333334</v>
      </c>
      <c r="E50" s="130">
        <f t="shared" ref="E50" si="23">D50/D49-1</f>
        <v>0.24955978215566099</v>
      </c>
      <c r="F50" s="131">
        <f t="shared" ref="F50" si="24">D50/D38-1</f>
        <v>0.80116222144326676</v>
      </c>
      <c r="G50" s="132" t="s">
        <v>714</v>
      </c>
      <c r="H50" s="95">
        <v>4018740</v>
      </c>
      <c r="I50" s="95">
        <v>5808.2</v>
      </c>
      <c r="J50" s="133">
        <f t="shared" ref="J50" si="25">H50/I50</f>
        <v>691.90799214903075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168856.95</v>
      </c>
      <c r="E51" s="130">
        <f t="shared" ref="E51" si="26">D51/D50-1</f>
        <v>-0.24368705116529055</v>
      </c>
      <c r="F51" s="131">
        <f t="shared" ref="F51" si="27">D51/D39-1</f>
        <v>0.29050236847123712</v>
      </c>
      <c r="G51" s="132" t="s">
        <v>721</v>
      </c>
      <c r="H51" s="95">
        <v>3377139</v>
      </c>
      <c r="I51" s="95">
        <v>4761.2</v>
      </c>
      <c r="J51" s="133">
        <f t="shared" ref="J51" si="28">H51/I51</f>
        <v>709.30416701671845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183201.27626262626</v>
      </c>
      <c r="B52" s="27">
        <f>A52/A49-1</f>
        <v>-3.195284978637003E-2</v>
      </c>
      <c r="C52" s="27">
        <f>A52/A40-1</f>
        <v>0.43908640401998955</v>
      </c>
      <c r="D52" s="93">
        <f>H52/22</f>
        <v>157483.54545454544</v>
      </c>
      <c r="E52" s="130">
        <f t="shared" ref="E52:E53" si="29">D52/D51-1</f>
        <v>-6.7355264592038222E-2</v>
      </c>
      <c r="F52" s="131">
        <f t="shared" ref="F52:F53" si="30">D52/D40-1</f>
        <v>0.23894923675204938</v>
      </c>
      <c r="G52" s="132" t="s">
        <v>726</v>
      </c>
      <c r="H52" s="95">
        <v>3464638</v>
      </c>
      <c r="I52" s="95">
        <v>5827.6</v>
      </c>
      <c r="J52" s="133">
        <f t="shared" ref="J52" si="31">H52/I52</f>
        <v>594.52227332006316</v>
      </c>
      <c r="K52" s="32">
        <f>H52+H51+H50</f>
        <v>10860517</v>
      </c>
      <c r="L52" s="27">
        <f>K52/K49-1</f>
        <v>-5.544376809552265E-2</v>
      </c>
      <c r="M52" s="27">
        <f>K52/K40-1</f>
        <v>0.37541249329265036</v>
      </c>
      <c r="N52" s="32">
        <f>AVERAGE(J50:J52)</f>
        <v>665.24481082860405</v>
      </c>
      <c r="O52" s="58">
        <f>N52/N49-1</f>
        <v>-4.9029970284837021E-2</v>
      </c>
    </row>
    <row r="53" spans="1:15" s="37" customFormat="1" ht="17.399999999999999">
      <c r="A53" s="31"/>
      <c r="B53" s="27"/>
      <c r="C53" s="27"/>
      <c r="D53" s="93">
        <f>H53/21</f>
        <v>176090.66666666666</v>
      </c>
      <c r="E53" s="130">
        <f t="shared" si="29"/>
        <v>0.11815279595347827</v>
      </c>
      <c r="F53" s="131">
        <f t="shared" si="30"/>
        <v>0.16463364895997512</v>
      </c>
      <c r="G53" s="132" t="s">
        <v>729</v>
      </c>
      <c r="H53" s="95">
        <v>3697904</v>
      </c>
      <c r="I53" s="95">
        <v>5735.3</v>
      </c>
      <c r="J53" s="133">
        <f t="shared" ref="J53" si="32">H53/I53</f>
        <v>644.76208742350002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226601.35294117648</v>
      </c>
      <c r="E54" s="130">
        <f t="shared" ref="E54" si="33">D54/D53-1</f>
        <v>0.28684476713422158</v>
      </c>
      <c r="F54" s="131">
        <f t="shared" ref="F54" si="34">D54/D42-1</f>
        <v>0.55818741761667146</v>
      </c>
      <c r="G54" s="132" t="s">
        <v>742</v>
      </c>
      <c r="H54" s="95">
        <v>3852223</v>
      </c>
      <c r="I54" s="95">
        <v>5020.7</v>
      </c>
      <c r="J54" s="133">
        <f t="shared" ref="J54" si="35">H54/I54</f>
        <v>767.26811002449858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199586.08590102708</v>
      </c>
      <c r="B55" s="27">
        <f>A55/A52-1</f>
        <v>8.9436110777484812E-2</v>
      </c>
      <c r="C55" s="27">
        <f>A55/A43-1</f>
        <v>0.2803238047378942</v>
      </c>
      <c r="D55" s="93">
        <f>H55/21</f>
        <v>196066.23809523811</v>
      </c>
      <c r="E55" s="130">
        <f t="shared" ref="E55" si="36">D55/D54-1</f>
        <v>-0.13475257075744373</v>
      </c>
      <c r="F55" s="131">
        <f t="shared" ref="F55" si="37">D55/D43-1</f>
        <v>0.14633814961229508</v>
      </c>
      <c r="G55" s="132" t="s">
        <v>749</v>
      </c>
      <c r="H55" s="95">
        <v>4117391</v>
      </c>
      <c r="I55" s="95">
        <v>5700.6</v>
      </c>
      <c r="J55" s="133">
        <f t="shared" ref="J55" si="38">H55/I55</f>
        <v>722.27326948040547</v>
      </c>
      <c r="K55" s="32">
        <f>H55+H54+H53</f>
        <v>11667518</v>
      </c>
      <c r="L55" s="27">
        <f>K55/K52-1</f>
        <v>7.4305946945251389E-2</v>
      </c>
      <c r="M55" s="27">
        <f>K55/K43-1</f>
        <v>0.28910956834369417</v>
      </c>
      <c r="N55" s="32">
        <f>AVERAGE(J53:J55)</f>
        <v>711.43448897613462</v>
      </c>
      <c r="O55" s="58">
        <f>N55/N52-1</f>
        <v>6.9432601946941119E-2</v>
      </c>
    </row>
    <row r="56" spans="1:15" s="124" customFormat="1" ht="17.399999999999999">
      <c r="A56" s="94"/>
      <c r="B56" s="45"/>
      <c r="C56" s="45"/>
      <c r="D56" s="98">
        <f>H56/22</f>
        <v>161459.40909090909</v>
      </c>
      <c r="E56" s="118">
        <f t="shared" ref="E56" si="39">D56/D55-1</f>
        <v>-0.17650580406157912</v>
      </c>
      <c r="F56" s="158">
        <f t="shared" ref="F56" si="40">D56/D44-1</f>
        <v>6.5759778021406978E-2</v>
      </c>
      <c r="G56" s="122" t="s">
        <v>752</v>
      </c>
      <c r="H56" s="96">
        <v>3552107</v>
      </c>
      <c r="I56" s="96">
        <v>5960.7</v>
      </c>
      <c r="J56" s="125">
        <f t="shared" ref="J56" si="41">H56/I56</f>
        <v>595.92111664737365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234763.83333333334</v>
      </c>
      <c r="E57" s="118">
        <f t="shared" ref="E57" si="42">D57/D56-1</f>
        <v>0.4540114735657832</v>
      </c>
      <c r="F57" s="158">
        <f t="shared" ref="F57" si="43">D57/D45-1</f>
        <v>0.37337060179240389</v>
      </c>
      <c r="G57" s="122" t="s">
        <v>756</v>
      </c>
      <c r="H57" s="96">
        <v>4225749</v>
      </c>
      <c r="I57" s="96">
        <v>6335.3</v>
      </c>
      <c r="J57" s="125">
        <f t="shared" ref="J57" si="44">H57/I57</f>
        <v>667.01640017047339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198111.62121212122</v>
      </c>
      <c r="B58" s="27">
        <f>A58/A55-1</f>
        <v>-7.3876126296551492E-3</v>
      </c>
      <c r="C58" s="27">
        <f>A58/A46-1</f>
        <v>0.17246866631753055</v>
      </c>
      <c r="K58" s="32">
        <f>H58+H57+H56</f>
        <v>7777856</v>
      </c>
      <c r="L58" s="27">
        <f>K58/K55-1</f>
        <v>-0.33337527313006932</v>
      </c>
      <c r="M58" s="27">
        <f>K58/K46-1</f>
        <v>-0.24168053646099263</v>
      </c>
      <c r="N58" s="32">
        <f>AVERAGE(J56:J58)</f>
        <v>631.46875840892358</v>
      </c>
      <c r="O58" s="58">
        <f>N58/N55-1</f>
        <v>-0.11240069438058065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37"/>
  <dimension ref="A1:P58"/>
  <sheetViews>
    <sheetView topLeftCell="A48" zoomScaleNormal="100" zoomScaleSheetLayoutView="100" workbookViewId="0">
      <selection activeCell="A59" sqref="A59:XFD335"/>
    </sheetView>
  </sheetViews>
  <sheetFormatPr defaultColWidth="8.69921875" defaultRowHeight="15.6"/>
  <cols>
    <col min="1" max="1" width="19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2.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한솔아이원스, 티씨케이</v>
      </c>
      <c r="G1" s="19"/>
      <c r="H1" s="19"/>
      <c r="I1" s="19"/>
      <c r="J1" s="20"/>
      <c r="P1" s="18" t="s">
        <v>73</v>
      </c>
    </row>
    <row r="2" spans="1:16" ht="15" customHeight="1">
      <c r="G2" s="21"/>
      <c r="H2" s="21"/>
      <c r="I2" s="21"/>
      <c r="J2" s="22"/>
      <c r="P2" s="23" t="s">
        <v>354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427164.75</v>
      </c>
      <c r="E5" s="27"/>
      <c r="F5" s="26"/>
      <c r="G5" s="28" t="s">
        <v>7</v>
      </c>
      <c r="H5" s="29">
        <v>8543295</v>
      </c>
      <c r="I5" s="29">
        <v>19753.18</v>
      </c>
      <c r="J5" s="30">
        <f>H5/I5</f>
        <v>432.50226039554138</v>
      </c>
    </row>
    <row r="6" spans="1:16" ht="15" hidden="1" customHeight="1">
      <c r="D6" s="26">
        <f>H6/18</f>
        <v>481191.88888888888</v>
      </c>
      <c r="E6" s="27">
        <f t="shared" ref="E6:E30" si="0">D6/D5-1</f>
        <v>0.12647845799282087</v>
      </c>
      <c r="F6" s="26"/>
      <c r="G6" s="28" t="s">
        <v>3</v>
      </c>
      <c r="H6" s="29">
        <v>8661454</v>
      </c>
      <c r="I6" s="29">
        <v>21777.78</v>
      </c>
      <c r="J6" s="30">
        <f t="shared" ref="J6:J49" si="1">H6/I6</f>
        <v>397.71978594696066</v>
      </c>
    </row>
    <row r="7" spans="1:16" ht="15" hidden="1" customHeight="1">
      <c r="A7" s="31">
        <f>AVERAGE(D5:D7)</f>
        <v>462317.8038720538</v>
      </c>
      <c r="B7" s="31"/>
      <c r="C7" s="31"/>
      <c r="D7" s="26">
        <f>H7/22</f>
        <v>478596.77272727271</v>
      </c>
      <c r="E7" s="27">
        <f t="shared" si="0"/>
        <v>-5.3931003858117554E-3</v>
      </c>
      <c r="F7" s="26"/>
      <c r="G7" s="28" t="s">
        <v>6</v>
      </c>
      <c r="H7" s="29">
        <v>10529129</v>
      </c>
      <c r="I7" s="29">
        <v>25229.49</v>
      </c>
      <c r="J7" s="30">
        <f t="shared" si="1"/>
        <v>417.33419898697912</v>
      </c>
      <c r="K7" s="32">
        <f>H7+H6+H5</f>
        <v>27733878</v>
      </c>
      <c r="L7" s="32"/>
      <c r="M7" s="32"/>
      <c r="N7" s="32">
        <f>AVERAGE(J5:J7)</f>
        <v>415.85208177649366</v>
      </c>
      <c r="O7" s="32"/>
    </row>
    <row r="8" spans="1:16" ht="15" hidden="1" customHeight="1">
      <c r="D8" s="26">
        <f>H8/21</f>
        <v>504743.28571428574</v>
      </c>
      <c r="E8" s="27">
        <f t="shared" si="0"/>
        <v>5.4631611571506644E-2</v>
      </c>
      <c r="F8" s="26"/>
      <c r="G8" s="28" t="s">
        <v>2</v>
      </c>
      <c r="H8" s="29">
        <v>10599609</v>
      </c>
      <c r="I8" s="29">
        <v>34722.51</v>
      </c>
      <c r="J8" s="30">
        <f t="shared" si="1"/>
        <v>305.26620915365851</v>
      </c>
    </row>
    <row r="9" spans="1:16" ht="15" hidden="1" customHeight="1">
      <c r="D9" s="26">
        <f>H9/21</f>
        <v>472842.66666666669</v>
      </c>
      <c r="E9" s="27">
        <f t="shared" si="0"/>
        <v>-6.320167092955975E-2</v>
      </c>
      <c r="F9" s="26"/>
      <c r="G9" s="28" t="s">
        <v>5</v>
      </c>
      <c r="H9" s="29">
        <v>9929696</v>
      </c>
      <c r="I9" s="29">
        <v>25875.279999999999</v>
      </c>
      <c r="J9" s="30">
        <f t="shared" si="1"/>
        <v>383.75221446879033</v>
      </c>
    </row>
    <row r="10" spans="1:16" ht="15" hidden="1" customHeight="1">
      <c r="A10" s="31">
        <f>AVERAGE(D8:D10)</f>
        <v>510512.57142857142</v>
      </c>
      <c r="B10" s="27">
        <f>A10/A7-1</f>
        <v>0.10424596922911378</v>
      </c>
      <c r="C10" s="27"/>
      <c r="D10" s="26">
        <f>H10/21</f>
        <v>553951.76190476189</v>
      </c>
      <c r="E10" s="27">
        <f t="shared" si="0"/>
        <v>0.1715350600864316</v>
      </c>
      <c r="F10" s="26"/>
      <c r="G10" s="28" t="s">
        <v>0</v>
      </c>
      <c r="H10" s="29">
        <v>11632987</v>
      </c>
      <c r="I10" s="29">
        <v>30970.04</v>
      </c>
      <c r="J10" s="30">
        <f t="shared" si="1"/>
        <v>375.62066435819906</v>
      </c>
      <c r="K10" s="32">
        <f>H10+H9+H8</f>
        <v>32162292</v>
      </c>
      <c r="L10" s="27">
        <f>K10/K7-1</f>
        <v>0.15967525349321865</v>
      </c>
      <c r="M10" s="32"/>
      <c r="N10" s="32">
        <f>AVERAGE(J8:J10)</f>
        <v>354.87969599354932</v>
      </c>
      <c r="O10" s="58">
        <f>N10/N7-1</f>
        <v>-0.14662036924878241</v>
      </c>
    </row>
    <row r="11" spans="1:16" ht="15" hidden="1" customHeight="1">
      <c r="D11" s="26">
        <f>H11/21</f>
        <v>485502.61904761905</v>
      </c>
      <c r="E11" s="27">
        <f t="shared" si="0"/>
        <v>-0.12356516860201083</v>
      </c>
      <c r="F11" s="26"/>
      <c r="G11" s="28" t="s">
        <v>10</v>
      </c>
      <c r="H11" s="29">
        <v>10195555</v>
      </c>
      <c r="I11" s="29">
        <v>25187.29</v>
      </c>
      <c r="J11" s="30">
        <f t="shared" si="1"/>
        <v>404.78967765091045</v>
      </c>
    </row>
    <row r="12" spans="1:16" ht="15" hidden="1" customHeight="1">
      <c r="D12" s="26">
        <f>H12/22</f>
        <v>379759.09090909088</v>
      </c>
      <c r="E12" s="27">
        <f t="shared" si="0"/>
        <v>-0.21780217858754047</v>
      </c>
      <c r="F12" s="26"/>
      <c r="G12" s="28" t="s">
        <v>4</v>
      </c>
      <c r="H12" s="29">
        <v>8354700</v>
      </c>
      <c r="I12" s="29">
        <v>24254.23</v>
      </c>
      <c r="J12" s="30">
        <f t="shared" si="1"/>
        <v>344.463625520167</v>
      </c>
    </row>
    <row r="13" spans="1:16" ht="15" hidden="1" customHeight="1">
      <c r="A13" s="31">
        <f>AVERAGE(D11:D13)</f>
        <v>449152.51998556993</v>
      </c>
      <c r="B13" s="27">
        <f>A13/A10-1</f>
        <v>-0.12019302731624637</v>
      </c>
      <c r="C13" s="27"/>
      <c r="D13" s="26">
        <f>H13/20</f>
        <v>482195.85</v>
      </c>
      <c r="E13" s="27">
        <f t="shared" si="0"/>
        <v>0.26974142698122017</v>
      </c>
      <c r="F13" s="26"/>
      <c r="G13" s="28" t="s">
        <v>8</v>
      </c>
      <c r="H13" s="29">
        <v>9643917</v>
      </c>
      <c r="I13" s="29">
        <v>16128.37</v>
      </c>
      <c r="J13" s="30">
        <f t="shared" si="1"/>
        <v>597.94740572047886</v>
      </c>
      <c r="K13" s="32">
        <f>H13+H12+H11</f>
        <v>28194172</v>
      </c>
      <c r="L13" s="27">
        <f>K13/K10-1</f>
        <v>-0.12337802293443512</v>
      </c>
      <c r="M13" s="32"/>
      <c r="N13" s="32">
        <f>AVERAGE(J11:J13)</f>
        <v>449.0669029638521</v>
      </c>
      <c r="O13" s="58">
        <f>N13/N10-1</f>
        <v>0.2654060179650708</v>
      </c>
    </row>
    <row r="14" spans="1:16" ht="15" hidden="1" customHeight="1">
      <c r="D14" s="26">
        <f>H14/20</f>
        <v>380200.25</v>
      </c>
      <c r="E14" s="27">
        <f t="shared" si="0"/>
        <v>-0.21152318088179312</v>
      </c>
      <c r="F14" s="26"/>
      <c r="G14" s="28" t="s">
        <v>11</v>
      </c>
      <c r="H14" s="29">
        <v>7604005</v>
      </c>
      <c r="I14" s="29">
        <v>18686.490000000002</v>
      </c>
      <c r="J14" s="30">
        <f t="shared" si="1"/>
        <v>406.92527060994331</v>
      </c>
    </row>
    <row r="15" spans="1:16" ht="15" hidden="1" customHeight="1">
      <c r="A15" s="31"/>
      <c r="B15" s="31"/>
      <c r="C15" s="31"/>
      <c r="D15" s="26">
        <f>H15/22</f>
        <v>453403.59090909088</v>
      </c>
      <c r="E15" s="27">
        <f t="shared" si="0"/>
        <v>0.19253890787576</v>
      </c>
      <c r="F15" s="26"/>
      <c r="G15" s="28" t="s">
        <v>9</v>
      </c>
      <c r="H15" s="29">
        <v>9974879</v>
      </c>
      <c r="I15" s="29">
        <v>19549.22</v>
      </c>
      <c r="J15" s="30">
        <f t="shared" si="1"/>
        <v>510.24434734480451</v>
      </c>
    </row>
    <row r="16" spans="1:16" ht="15" hidden="1" customHeight="1">
      <c r="A16" s="31">
        <f>AVERAGE(D14:D16)</f>
        <v>405575.58333333331</v>
      </c>
      <c r="B16" s="27">
        <f>A16/A13-1</f>
        <v>-9.7020354363450134E-2</v>
      </c>
      <c r="C16" s="27"/>
      <c r="D16" s="26">
        <f>H16/22</f>
        <v>383122.90909090912</v>
      </c>
      <c r="E16" s="27">
        <f t="shared" si="0"/>
        <v>-0.15500689281544155</v>
      </c>
      <c r="F16" s="26"/>
      <c r="G16" s="28" t="s">
        <v>13</v>
      </c>
      <c r="H16" s="29">
        <v>8428704</v>
      </c>
      <c r="I16" s="29">
        <v>23565.200000000001</v>
      </c>
      <c r="J16" s="30">
        <f t="shared" si="1"/>
        <v>357.67589496376013</v>
      </c>
      <c r="K16" s="32">
        <f>H16+H15+H14</f>
        <v>26007588</v>
      </c>
      <c r="L16" s="27">
        <f>K16/K13-1</f>
        <v>-7.7554467639624258E-2</v>
      </c>
      <c r="M16" s="32"/>
      <c r="N16" s="32">
        <f>AVERAGE(J14:J16)</f>
        <v>424.9485043061693</v>
      </c>
      <c r="O16" s="58">
        <f>N16/N13-1</f>
        <v>-5.3707807229837701E-2</v>
      </c>
    </row>
    <row r="17" spans="1:15" ht="15" hidden="1" customHeight="1">
      <c r="D17" s="26">
        <f>H17/20</f>
        <v>439943.25</v>
      </c>
      <c r="E17" s="27">
        <f t="shared" si="0"/>
        <v>0.14830838762400478</v>
      </c>
      <c r="F17" s="33">
        <f t="shared" ref="F17:F30" si="2">D17/D5-1</f>
        <v>2.9914687482990976E-2</v>
      </c>
      <c r="G17" s="39" t="s">
        <v>162</v>
      </c>
      <c r="H17" s="29">
        <v>8798865</v>
      </c>
      <c r="I17" s="29">
        <v>21873.24</v>
      </c>
      <c r="J17" s="30">
        <f t="shared" si="1"/>
        <v>402.26619376004652</v>
      </c>
    </row>
    <row r="18" spans="1:15" hidden="1">
      <c r="D18" s="26">
        <f>H18/20</f>
        <v>419502.35</v>
      </c>
      <c r="E18" s="27">
        <f t="shared" si="0"/>
        <v>-4.6462583526398094E-2</v>
      </c>
      <c r="F18" s="33">
        <f t="shared" si="2"/>
        <v>-0.1282015352156809</v>
      </c>
      <c r="G18" s="39" t="s">
        <v>163</v>
      </c>
      <c r="H18" s="29">
        <v>8390047</v>
      </c>
      <c r="I18" s="29">
        <v>28140.51</v>
      </c>
      <c r="J18" s="30">
        <f t="shared" si="1"/>
        <v>298.14836333812002</v>
      </c>
    </row>
    <row r="19" spans="1:15" ht="17.399999999999999" hidden="1">
      <c r="A19" s="31">
        <f>AVERAGE(D17:D19)</f>
        <v>429312.83636363636</v>
      </c>
      <c r="B19" s="27">
        <f>A19/A16-1</f>
        <v>5.8527322663785464E-2</v>
      </c>
      <c r="C19" s="27">
        <f>A19/A7-1</f>
        <v>-7.1390215198269824E-2</v>
      </c>
      <c r="D19" s="26">
        <f>H19/22</f>
        <v>428492.90909090912</v>
      </c>
      <c r="E19" s="27">
        <f t="shared" si="0"/>
        <v>2.1431486834124103E-2</v>
      </c>
      <c r="F19" s="33">
        <f t="shared" si="2"/>
        <v>-0.10468909631556411</v>
      </c>
      <c r="G19" s="39" t="s">
        <v>158</v>
      </c>
      <c r="H19" s="29">
        <v>9426844</v>
      </c>
      <c r="I19" s="29">
        <v>29459.5</v>
      </c>
      <c r="J19" s="30">
        <f t="shared" si="1"/>
        <v>319.9933467981466</v>
      </c>
      <c r="K19" s="32">
        <f>H19+H18+H17</f>
        <v>26615756</v>
      </c>
      <c r="L19" s="27">
        <f>K19/K16-1</f>
        <v>2.3384252318977117E-2</v>
      </c>
      <c r="M19" s="27">
        <f>K19/K7-1</f>
        <v>-4.0316107253374422E-2</v>
      </c>
      <c r="N19" s="32">
        <f>AVERAGE(J17:J19)</f>
        <v>340.13596796543771</v>
      </c>
      <c r="O19" s="58">
        <f>N19/N16-1</f>
        <v>-0.19958309178945921</v>
      </c>
    </row>
    <row r="20" spans="1:15" hidden="1">
      <c r="D20" s="26">
        <f>H20/20</f>
        <v>444930.6</v>
      </c>
      <c r="E20" s="27">
        <f t="shared" si="0"/>
        <v>3.8361640438729916E-2</v>
      </c>
      <c r="F20" s="33">
        <f t="shared" si="2"/>
        <v>-0.11850120131789776</v>
      </c>
      <c r="G20" s="39" t="s">
        <v>154</v>
      </c>
      <c r="H20" s="29">
        <v>8898612</v>
      </c>
      <c r="I20" s="29">
        <v>24765.81</v>
      </c>
      <c r="J20" s="30">
        <f t="shared" si="1"/>
        <v>359.31035568794238</v>
      </c>
    </row>
    <row r="21" spans="1:15" hidden="1">
      <c r="D21" s="26">
        <f>H21/21</f>
        <v>539319.52380952379</v>
      </c>
      <c r="E21" s="27">
        <f t="shared" si="0"/>
        <v>0.21214302592252321</v>
      </c>
      <c r="F21" s="33">
        <f t="shared" si="2"/>
        <v>0.14058980254783227</v>
      </c>
      <c r="G21" s="39" t="s">
        <v>155</v>
      </c>
      <c r="H21" s="29">
        <v>11325710</v>
      </c>
      <c r="I21" s="29">
        <v>21686.01</v>
      </c>
      <c r="J21" s="30">
        <f t="shared" si="1"/>
        <v>522.2588203177994</v>
      </c>
    </row>
    <row r="22" spans="1:15" ht="17.399999999999999" hidden="1">
      <c r="A22" s="31">
        <f>AVERAGE(D20:D22)</f>
        <v>521656.1206349206</v>
      </c>
      <c r="B22" s="27">
        <f>A22/A19-1</f>
        <v>0.21509555841248518</v>
      </c>
      <c r="C22" s="27">
        <f>A22/A10-1</f>
        <v>2.1828158266830044E-2</v>
      </c>
      <c r="D22" s="26">
        <f>H22/21</f>
        <v>580718.23809523811</v>
      </c>
      <c r="E22" s="27">
        <f t="shared" si="0"/>
        <v>7.6761015424198664E-2</v>
      </c>
      <c r="F22" s="33">
        <f t="shared" si="2"/>
        <v>4.8319146234754751E-2</v>
      </c>
      <c r="G22" s="39" t="s">
        <v>156</v>
      </c>
      <c r="H22" s="29">
        <v>12195083</v>
      </c>
      <c r="I22" s="29">
        <v>21649.42</v>
      </c>
      <c r="J22" s="30">
        <f t="shared" si="1"/>
        <v>563.29837011799862</v>
      </c>
      <c r="K22" s="32">
        <f>H22+H21+H20</f>
        <v>32419405</v>
      </c>
      <c r="L22" s="27">
        <f>K22/K19-1</f>
        <v>0.21805313364008905</v>
      </c>
      <c r="M22" s="27">
        <f>K22/K10-1</f>
        <v>7.9942374753640966E-3</v>
      </c>
      <c r="N22" s="32">
        <f>AVERAGE(J20:J22)</f>
        <v>481.62251537458013</v>
      </c>
      <c r="O22" s="58">
        <f>N22/N19-1</f>
        <v>0.41597055511494552</v>
      </c>
    </row>
    <row r="23" spans="1:15" hidden="1">
      <c r="A23" s="31"/>
      <c r="B23" s="27"/>
      <c r="C23" s="27"/>
      <c r="D23" s="26">
        <f>H23/21</f>
        <v>689093.09523809527</v>
      </c>
      <c r="E23" s="27">
        <f t="shared" si="0"/>
        <v>0.18662210007098756</v>
      </c>
      <c r="F23" s="33">
        <f t="shared" si="2"/>
        <v>0.41933960436680495</v>
      </c>
      <c r="G23" s="39" t="s">
        <v>168</v>
      </c>
      <c r="H23" s="29">
        <v>14470955</v>
      </c>
      <c r="I23" s="29">
        <v>30340.91</v>
      </c>
      <c r="J23" s="30">
        <f t="shared" si="1"/>
        <v>476.9453190428369</v>
      </c>
    </row>
    <row r="24" spans="1:15" hidden="1">
      <c r="A24" s="31"/>
      <c r="B24" s="27"/>
      <c r="C24" s="27"/>
      <c r="D24" s="26">
        <f>H24/22</f>
        <v>725155.04545454541</v>
      </c>
      <c r="E24" s="27">
        <f t="shared" si="0"/>
        <v>5.2332479407575683E-2</v>
      </c>
      <c r="F24" s="33">
        <f t="shared" si="2"/>
        <v>0.90951332782745054</v>
      </c>
      <c r="G24" s="39" t="s">
        <v>176</v>
      </c>
      <c r="H24" s="29">
        <v>15953411</v>
      </c>
      <c r="I24" s="29">
        <v>28425.9</v>
      </c>
      <c r="J24" s="30">
        <f t="shared" si="1"/>
        <v>561.22799981706817</v>
      </c>
    </row>
    <row r="25" spans="1:15" ht="17.399999999999999" hidden="1">
      <c r="A25" s="31">
        <f>AVERAGE(D23:D25)</f>
        <v>772827.62584491528</v>
      </c>
      <c r="B25" s="27">
        <f>A25/A22-1</f>
        <v>0.48148865751692438</v>
      </c>
      <c r="C25" s="27">
        <f>A25/A13-1</f>
        <v>0.72063517726616366</v>
      </c>
      <c r="D25" s="26">
        <f>H25/19</f>
        <v>904234.73684210528</v>
      </c>
      <c r="E25" s="27">
        <f t="shared" si="0"/>
        <v>0.24695365840736616</v>
      </c>
      <c r="F25" s="33">
        <f t="shared" si="2"/>
        <v>0.87524371444114535</v>
      </c>
      <c r="G25" s="39" t="s">
        <v>190</v>
      </c>
      <c r="H25" s="29">
        <v>17180460</v>
      </c>
      <c r="I25" s="29">
        <v>21626.87</v>
      </c>
      <c r="J25" s="30">
        <f t="shared" si="1"/>
        <v>794.40344349413488</v>
      </c>
      <c r="K25" s="32">
        <f>H25+H24+H23</f>
        <v>47604826</v>
      </c>
      <c r="L25" s="27">
        <f>K25/K22-1</f>
        <v>0.46840529614901949</v>
      </c>
      <c r="M25" s="27">
        <f>K25/K13-1</f>
        <v>0.68846334625467986</v>
      </c>
      <c r="N25" s="32">
        <f>AVERAGE(J23:J25)</f>
        <v>610.85892078467998</v>
      </c>
      <c r="O25" s="58">
        <f>N25/N22-1</f>
        <v>0.26833547287461568</v>
      </c>
    </row>
    <row r="26" spans="1:15" ht="17.399999999999999" hidden="1">
      <c r="D26" s="26">
        <f>H26/19</f>
        <v>819560.63157894742</v>
      </c>
      <c r="E26" s="27">
        <f t="shared" si="0"/>
        <v>-9.3641730198143702E-2</v>
      </c>
      <c r="F26" s="33">
        <f t="shared" si="2"/>
        <v>1.1556025583332663</v>
      </c>
      <c r="G26" s="39" t="s">
        <v>202</v>
      </c>
      <c r="H26" s="29">
        <v>15571652</v>
      </c>
      <c r="I26" s="29">
        <v>21645.51</v>
      </c>
      <c r="J26" s="30">
        <f t="shared" si="1"/>
        <v>719.39409143050921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825988.90909090906</v>
      </c>
      <c r="E27" s="27">
        <f t="shared" si="0"/>
        <v>7.8435655206827715E-3</v>
      </c>
      <c r="F27" s="33">
        <f t="shared" si="2"/>
        <v>0.82175202325762542</v>
      </c>
      <c r="G27" s="39" t="s">
        <v>203</v>
      </c>
      <c r="H27" s="29">
        <v>18171756</v>
      </c>
      <c r="I27" s="29">
        <v>33409.599999999999</v>
      </c>
      <c r="J27" s="30">
        <f t="shared" si="1"/>
        <v>543.90821799722232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808679.82934609253</v>
      </c>
      <c r="B28" s="27">
        <f>A28/A25-1</f>
        <v>4.6390944503285292E-2</v>
      </c>
      <c r="C28" s="27">
        <f>A28/A16-1</f>
        <v>0.9939065924524777</v>
      </c>
      <c r="D28" s="26">
        <f>H28/19</f>
        <v>780489.94736842101</v>
      </c>
      <c r="E28" s="27">
        <f t="shared" si="0"/>
        <v>-5.5084228397890511E-2</v>
      </c>
      <c r="F28" s="33">
        <f t="shared" si="2"/>
        <v>1.0371790066545534</v>
      </c>
      <c r="G28" s="39" t="s">
        <v>208</v>
      </c>
      <c r="H28" s="29">
        <v>14829309</v>
      </c>
      <c r="I28" s="29">
        <v>58859.41</v>
      </c>
      <c r="J28" s="30">
        <f t="shared" si="1"/>
        <v>251.94457436797276</v>
      </c>
      <c r="K28" s="32">
        <f>H28+H27+H26</f>
        <v>48572717</v>
      </c>
      <c r="L28" s="27">
        <f>K28/K25-1</f>
        <v>2.0331783168370476E-2</v>
      </c>
      <c r="M28" s="27">
        <f>K28/K16-1</f>
        <v>0.86763636058830218</v>
      </c>
      <c r="N28" s="32">
        <f>AVERAGE(J26:J28)</f>
        <v>505.08229459856807</v>
      </c>
      <c r="O28" s="58">
        <f>N28/N25-1</f>
        <v>-0.17316048368457371</v>
      </c>
    </row>
    <row r="29" spans="1:15" hidden="1">
      <c r="D29" s="26">
        <f>H29/22</f>
        <v>933890.90909090906</v>
      </c>
      <c r="E29" s="27">
        <f t="shared" si="0"/>
        <v>0.19654444267951221</v>
      </c>
      <c r="F29" s="33">
        <f t="shared" si="2"/>
        <v>1.122753125751808</v>
      </c>
      <c r="G29" s="39" t="s">
        <v>215</v>
      </c>
      <c r="H29" s="29">
        <v>20545600</v>
      </c>
      <c r="I29" s="29">
        <v>36235.360000000001</v>
      </c>
      <c r="J29" s="30">
        <f t="shared" si="1"/>
        <v>567.00416388853318</v>
      </c>
    </row>
    <row r="30" spans="1:15" hidden="1">
      <c r="D30" s="26">
        <f>H30/19</f>
        <v>1005857.6842105263</v>
      </c>
      <c r="E30" s="27">
        <f t="shared" si="0"/>
        <v>7.7061222482262881E-2</v>
      </c>
      <c r="F30" s="33">
        <f t="shared" si="2"/>
        <v>1.3977402849126501</v>
      </c>
      <c r="G30" s="39" t="s">
        <v>210</v>
      </c>
      <c r="H30" s="29">
        <v>19111296</v>
      </c>
      <c r="I30" s="29">
        <v>37492.68</v>
      </c>
      <c r="J30" s="30">
        <f t="shared" si="1"/>
        <v>509.7340600885293</v>
      </c>
    </row>
    <row r="31" spans="1:15" ht="17.399999999999999" hidden="1">
      <c r="A31" s="31">
        <f>AVERAGE(D29:D31)</f>
        <v>1041190.2644338118</v>
      </c>
      <c r="B31" s="27">
        <f>A31/A28-1</f>
        <v>0.28751852915106069</v>
      </c>
      <c r="C31" s="27">
        <f>A31/A19-1</f>
        <v>1.4252483882217377</v>
      </c>
      <c r="D31" s="26">
        <f>H31/20</f>
        <v>1183822.2</v>
      </c>
      <c r="E31" s="27">
        <f t="shared" ref="E31:E41" si="3">D31/D30-1</f>
        <v>0.17692812669533242</v>
      </c>
      <c r="F31" s="33">
        <f t="shared" ref="F31:F41" si="4">D31/D19-1</f>
        <v>1.7627579707482162</v>
      </c>
      <c r="G31" s="39" t="s">
        <v>211</v>
      </c>
      <c r="H31" s="29">
        <v>23676444</v>
      </c>
      <c r="I31" s="29">
        <v>41990.19</v>
      </c>
      <c r="J31" s="30">
        <f t="shared" si="1"/>
        <v>563.85655792460091</v>
      </c>
      <c r="K31" s="32">
        <f>H31+H30+H29</f>
        <v>63333340</v>
      </c>
      <c r="L31" s="27">
        <f>K31/K28-1</f>
        <v>0.30388711835905746</v>
      </c>
      <c r="M31" s="27">
        <f>K31/K19-1</f>
        <v>1.3795431548140131</v>
      </c>
      <c r="N31" s="32">
        <f>AVERAGE(J29:J31)</f>
        <v>546.86492730055443</v>
      </c>
      <c r="O31" s="58">
        <f>N31/N28-1</f>
        <v>8.2724405802413914E-2</v>
      </c>
    </row>
    <row r="32" spans="1:15" ht="17.399999999999999" hidden="1">
      <c r="D32" s="26">
        <f>H32/21</f>
        <v>1057908.8095238095</v>
      </c>
      <c r="E32" s="27">
        <f t="shared" si="3"/>
        <v>-0.10636174121096098</v>
      </c>
      <c r="F32" s="33">
        <f t="shared" si="4"/>
        <v>1.3776939808675994</v>
      </c>
      <c r="G32" s="39" t="s">
        <v>222</v>
      </c>
      <c r="H32" s="29">
        <v>22216085</v>
      </c>
      <c r="I32" s="29">
        <v>32153.56</v>
      </c>
      <c r="J32" s="30">
        <f t="shared" si="1"/>
        <v>690.93702221464741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1265475.0476190476</v>
      </c>
      <c r="E33" s="27">
        <f t="shared" si="3"/>
        <v>0.19620428171750337</v>
      </c>
      <c r="F33" s="33">
        <f t="shared" si="4"/>
        <v>1.3464291421906442</v>
      </c>
      <c r="G33" s="39" t="s">
        <v>223</v>
      </c>
      <c r="H33" s="29">
        <v>26574976</v>
      </c>
      <c r="I33" s="29">
        <v>32720.39</v>
      </c>
      <c r="J33" s="30">
        <f t="shared" si="1"/>
        <v>812.18396235497198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1213437.8295739349</v>
      </c>
      <c r="B34" s="27">
        <f>A34/A31-1</f>
        <v>0.16543332282672618</v>
      </c>
      <c r="C34" s="27">
        <f>A34/A22-1</f>
        <v>1.3261259315754401</v>
      </c>
      <c r="D34" s="26">
        <f>H34/19</f>
        <v>1316929.6315789474</v>
      </c>
      <c r="E34" s="27">
        <f t="shared" si="3"/>
        <v>4.0660291213730382E-2</v>
      </c>
      <c r="F34" s="33">
        <f t="shared" si="4"/>
        <v>1.2677600688046073</v>
      </c>
      <c r="G34" s="39" t="s">
        <v>220</v>
      </c>
      <c r="H34" s="29">
        <v>25021663</v>
      </c>
      <c r="I34" s="29">
        <v>36473.760000000002</v>
      </c>
      <c r="J34" s="30">
        <f t="shared" si="1"/>
        <v>686.01819499826718</v>
      </c>
      <c r="K34" s="32">
        <f>H34+H33+H32</f>
        <v>73812724</v>
      </c>
      <c r="L34" s="27">
        <f>K34/K31-1</f>
        <v>0.16546394047748003</v>
      </c>
      <c r="M34" s="27">
        <f>K34/K22-1</f>
        <v>1.276806869219222</v>
      </c>
      <c r="N34" s="32">
        <f>AVERAGE(J32:J34)</f>
        <v>729.71305985596211</v>
      </c>
      <c r="O34" s="58">
        <f>N34/N31-1</f>
        <v>0.33435702936369727</v>
      </c>
      <c r="P34" s="58"/>
    </row>
    <row r="35" spans="1:16" ht="17.399999999999999" hidden="1">
      <c r="D35" s="26">
        <f>H35/23</f>
        <v>1053313.2173913044</v>
      </c>
      <c r="E35" s="27">
        <f t="shared" si="3"/>
        <v>-0.20017501912503644</v>
      </c>
      <c r="F35" s="33">
        <f t="shared" si="4"/>
        <v>0.52854995162498897</v>
      </c>
      <c r="G35" s="39" t="s">
        <v>226</v>
      </c>
      <c r="H35" s="68">
        <v>24226204</v>
      </c>
      <c r="I35" s="68">
        <v>30554.18</v>
      </c>
      <c r="J35" s="30">
        <f t="shared" si="1"/>
        <v>792.89328006839003</v>
      </c>
      <c r="P35" s="16"/>
    </row>
    <row r="36" spans="1:16" ht="17.399999999999999" hidden="1">
      <c r="D36" s="26">
        <f>H36/21</f>
        <v>1104327.9523809524</v>
      </c>
      <c r="E36" s="27">
        <f t="shared" si="3"/>
        <v>4.8432635371265853E-2</v>
      </c>
      <c r="F36" s="33">
        <f t="shared" si="4"/>
        <v>0.52288529095006431</v>
      </c>
      <c r="G36" s="39" t="s">
        <v>228</v>
      </c>
      <c r="H36" s="68">
        <v>23190887</v>
      </c>
      <c r="I36" s="68">
        <v>40017.800000000003</v>
      </c>
      <c r="J36" s="30">
        <f t="shared" si="1"/>
        <v>579.51429114044242</v>
      </c>
      <c r="P36" s="16"/>
    </row>
    <row r="37" spans="1:16" ht="17.399999999999999" hidden="1">
      <c r="A37" s="31">
        <f>AVERAGE(D35:D37)</f>
        <v>1153423.1306648264</v>
      </c>
      <c r="B37" s="27">
        <f>A37/A34-1</f>
        <v>-4.9458404416302892E-2</v>
      </c>
      <c r="C37" s="27">
        <f>A37/A25-1</f>
        <v>0.49247140253793908</v>
      </c>
      <c r="D37" s="26">
        <f>H37/18</f>
        <v>1302628.2222222222</v>
      </c>
      <c r="E37" s="27">
        <f t="shared" si="3"/>
        <v>0.17956646792624475</v>
      </c>
      <c r="F37" s="33">
        <f t="shared" si="4"/>
        <v>0.44058635346330788</v>
      </c>
      <c r="G37" s="39" t="s">
        <v>225</v>
      </c>
      <c r="H37" s="68">
        <v>23447308</v>
      </c>
      <c r="I37" s="68">
        <v>49725.06</v>
      </c>
      <c r="J37" s="30">
        <f t="shared" si="1"/>
        <v>471.53905897750553</v>
      </c>
      <c r="K37" s="32">
        <f>H37+H36+H35</f>
        <v>70864399</v>
      </c>
      <c r="L37" s="27">
        <f>K37/K34-1</f>
        <v>-3.9943316547970786E-2</v>
      </c>
      <c r="M37" s="27">
        <f>K37/K25-1</f>
        <v>0.48859695443482987</v>
      </c>
      <c r="N37" s="32">
        <f>AVERAGE(J35:J37)</f>
        <v>614.64887672877933</v>
      </c>
      <c r="O37" s="16">
        <f>N37/N34-1</f>
        <v>-0.15768414936947306</v>
      </c>
      <c r="P37" s="16"/>
    </row>
    <row r="38" spans="1:16" ht="17.399999999999999" hidden="1">
      <c r="A38" s="31"/>
      <c r="B38" s="27"/>
      <c r="C38" s="27"/>
      <c r="D38" s="26">
        <f>H38/20</f>
        <v>1351361.2</v>
      </c>
      <c r="E38" s="27">
        <f t="shared" si="3"/>
        <v>3.7411271264061519E-2</v>
      </c>
      <c r="F38" s="33">
        <f t="shared" si="4"/>
        <v>0.6488849609534042</v>
      </c>
      <c r="G38" s="39" t="s">
        <v>231</v>
      </c>
      <c r="H38" s="68">
        <v>27027224</v>
      </c>
      <c r="I38" s="68">
        <v>81110.31</v>
      </c>
      <c r="J38" s="30">
        <f t="shared" si="1"/>
        <v>333.21564175996861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1128243.2857142857</v>
      </c>
      <c r="E39" s="27">
        <f t="shared" si="3"/>
        <v>-0.16510605327851224</v>
      </c>
      <c r="F39" s="33">
        <f t="shared" si="4"/>
        <v>0.36593030886581834</v>
      </c>
      <c r="G39" s="39" t="s">
        <v>234</v>
      </c>
      <c r="H39" s="68">
        <v>23693109</v>
      </c>
      <c r="I39" s="68">
        <v>56574.63</v>
      </c>
      <c r="J39" s="30">
        <f t="shared" si="1"/>
        <v>418.79388340674967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1207977.8126984127</v>
      </c>
      <c r="B40" s="27">
        <f>A40/A37-1</f>
        <v>4.7298064849923049E-2</v>
      </c>
      <c r="C40" s="27">
        <f>A40/A28-1</f>
        <v>0.49376523175457088</v>
      </c>
      <c r="D40" s="26">
        <f>H40/21</f>
        <v>1144328.9523809524</v>
      </c>
      <c r="E40" s="27">
        <f t="shared" si="3"/>
        <v>1.4257267798835516E-2</v>
      </c>
      <c r="F40" s="33">
        <f t="shared" si="4"/>
        <v>0.46616744551199907</v>
      </c>
      <c r="G40" s="39" t="s">
        <v>236</v>
      </c>
      <c r="H40" s="68">
        <v>24030908</v>
      </c>
      <c r="I40" s="68">
        <v>22003.66</v>
      </c>
      <c r="J40" s="30">
        <f t="shared" si="1"/>
        <v>1092.1323088977015</v>
      </c>
      <c r="K40" s="32">
        <f>H40+H39+H38</f>
        <v>74751241</v>
      </c>
      <c r="L40" s="27">
        <f>K40/K37-1</f>
        <v>5.4849008174048031E-2</v>
      </c>
      <c r="M40" s="27">
        <f>K40/K28-1</f>
        <v>0.53895531518238937</v>
      </c>
      <c r="N40" s="32">
        <f>AVERAGE(J38:J40)</f>
        <v>614.71394468813992</v>
      </c>
      <c r="O40" s="58">
        <f>N40/N37-1</f>
        <v>1.0586199995499257E-4</v>
      </c>
    </row>
    <row r="41" spans="1:16" ht="17.399999999999999">
      <c r="A41" s="31"/>
      <c r="B41" s="27"/>
      <c r="C41" s="27"/>
      <c r="D41" s="26">
        <f>H41/18</f>
        <v>1310521.111111111</v>
      </c>
      <c r="E41" s="27">
        <f t="shared" si="3"/>
        <v>0.14523110543027884</v>
      </c>
      <c r="F41" s="33">
        <f t="shared" si="4"/>
        <v>0.40329143195839712</v>
      </c>
      <c r="G41" s="39" t="s">
        <v>373</v>
      </c>
      <c r="H41" s="68">
        <v>23589380</v>
      </c>
      <c r="I41" s="68">
        <v>35583.32</v>
      </c>
      <c r="J41" s="30">
        <f t="shared" si="1"/>
        <v>662.93364419059264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1297416.7</v>
      </c>
      <c r="E42" s="27">
        <f t="shared" ref="E42" si="5">D42/D41-1</f>
        <v>-9.999389555808591E-3</v>
      </c>
      <c r="F42" s="33">
        <f t="shared" ref="F42" si="6">D42/D30-1</f>
        <v>0.2898611009949299</v>
      </c>
      <c r="G42" s="39" t="s">
        <v>406</v>
      </c>
      <c r="H42" s="68">
        <v>25948334</v>
      </c>
      <c r="I42" s="68">
        <v>35888.28</v>
      </c>
      <c r="J42" s="30">
        <f t="shared" si="1"/>
        <v>723.03086132854514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1356894.5537037037</v>
      </c>
      <c r="B43" s="27">
        <f>A43/A40-1</f>
        <v>0.12327771209028815</v>
      </c>
      <c r="C43" s="27">
        <f>A43/A31-1</f>
        <v>0.30321479181479716</v>
      </c>
      <c r="D43" s="26">
        <f>H43/20</f>
        <v>1462745.85</v>
      </c>
      <c r="E43" s="27">
        <f t="shared" ref="E43" si="7">D43/D42-1</f>
        <v>0.12742949123438918</v>
      </c>
      <c r="F43" s="33">
        <f t="shared" ref="F43" si="8">D43/D31-1</f>
        <v>0.23561278881237424</v>
      </c>
      <c r="G43" s="39" t="s">
        <v>448</v>
      </c>
      <c r="H43" s="68">
        <v>29254917</v>
      </c>
      <c r="I43" s="68">
        <v>36785.81</v>
      </c>
      <c r="J43" s="30">
        <f t="shared" si="1"/>
        <v>795.27722782235878</v>
      </c>
      <c r="K43" s="32">
        <f>H43+H42+H41</f>
        <v>78792631</v>
      </c>
      <c r="L43" s="27">
        <f>K43/K40-1</f>
        <v>5.4064520480670009E-2</v>
      </c>
      <c r="M43" s="27">
        <f>K43/K31-1</f>
        <v>0.24409404272694291</v>
      </c>
      <c r="N43" s="32">
        <f>AVERAGE(J41:J43)</f>
        <v>727.08057778049886</v>
      </c>
      <c r="O43" s="58">
        <f>N43/N40-1</f>
        <v>0.18279499605196925</v>
      </c>
    </row>
    <row r="44" spans="1:16" ht="17.399999999999999">
      <c r="A44" s="31"/>
      <c r="B44" s="27"/>
      <c r="C44" s="27"/>
      <c r="D44" s="26">
        <f>H44/22</f>
        <v>1782379.9545454546</v>
      </c>
      <c r="E44" s="27">
        <f t="shared" ref="E44" si="9">D44/D43-1</f>
        <v>0.21851650069316864</v>
      </c>
      <c r="F44" s="33">
        <f t="shared" ref="F44" si="10">D44/D32-1</f>
        <v>0.68481436065150758</v>
      </c>
      <c r="G44" s="39" t="s">
        <v>464</v>
      </c>
      <c r="H44" s="68">
        <v>39212359</v>
      </c>
      <c r="I44" s="68">
        <v>353420.27</v>
      </c>
      <c r="J44" s="30">
        <f t="shared" si="1"/>
        <v>110.95107533022936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1886374.45</v>
      </c>
      <c r="E45" s="27">
        <f t="shared" ref="E45" si="11">D45/D44-1</f>
        <v>5.834586233386263E-2</v>
      </c>
      <c r="F45" s="33">
        <f t="shared" ref="F45" si="12">D45/D33-1</f>
        <v>0.49064531422342594</v>
      </c>
      <c r="G45" s="39" t="s">
        <v>522</v>
      </c>
      <c r="H45" s="68">
        <v>37727489</v>
      </c>
      <c r="I45" s="68">
        <v>376106.56</v>
      </c>
      <c r="J45" s="30">
        <f t="shared" si="1"/>
        <v>100.31063802769087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1880623.9067783095</v>
      </c>
      <c r="B46" s="27">
        <f>A46/A43-1</f>
        <v>0.38597645752579912</v>
      </c>
      <c r="C46" s="27">
        <f>A46/A34-1</f>
        <v>0.54983128178774399</v>
      </c>
      <c r="D46" s="26">
        <f>H46/19</f>
        <v>1973117.3157894737</v>
      </c>
      <c r="E46" s="27">
        <f t="shared" ref="E46" si="13">D46/D45-1</f>
        <v>4.598390621197912E-2</v>
      </c>
      <c r="F46" s="33">
        <f t="shared" ref="F46" si="14">D46/D34-1</f>
        <v>0.49827087831851946</v>
      </c>
      <c r="G46" s="39" t="s">
        <v>551</v>
      </c>
      <c r="H46" s="68">
        <v>37489229</v>
      </c>
      <c r="I46" s="68">
        <v>323260</v>
      </c>
      <c r="J46" s="30">
        <f t="shared" si="1"/>
        <v>115.97237208439027</v>
      </c>
      <c r="K46" s="32">
        <f>H46+H45+H44</f>
        <v>114429077</v>
      </c>
      <c r="L46" s="27">
        <f>K46/K43-1</f>
        <v>0.45228145764037242</v>
      </c>
      <c r="M46" s="27">
        <f>K46/K34-1</f>
        <v>0.55026221495361693</v>
      </c>
      <c r="N46" s="32">
        <f>AVERAGE(J44:J46)</f>
        <v>109.07802848077017</v>
      </c>
      <c r="O46" s="58">
        <f>N46/N43-1</f>
        <v>-0.84997807421325433</v>
      </c>
    </row>
    <row r="47" spans="1:16" ht="17.399999999999999">
      <c r="A47" s="31"/>
      <c r="B47" s="27"/>
      <c r="C47" s="27"/>
      <c r="D47" s="26">
        <f>H47/19</f>
        <v>1667964.7894736843</v>
      </c>
      <c r="E47" s="27">
        <f t="shared" ref="E47" si="15">D47/D46-1</f>
        <v>-0.15465503438334249</v>
      </c>
      <c r="F47" s="33">
        <f t="shared" ref="F47" si="16">D47/D35-1</f>
        <v>0.58354111762184191</v>
      </c>
      <c r="G47" s="39" t="s">
        <v>598</v>
      </c>
      <c r="H47" s="68">
        <v>31691331</v>
      </c>
      <c r="I47" s="68">
        <v>37619.14</v>
      </c>
      <c r="J47" s="30">
        <f t="shared" si="1"/>
        <v>842.42571733431441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1395204.25</v>
      </c>
      <c r="E48" s="27">
        <f t="shared" ref="E48" si="17">D48/D47-1</f>
        <v>-0.1635289552843332</v>
      </c>
      <c r="F48" s="33">
        <f t="shared" ref="F48" si="18">D48/D36-1</f>
        <v>0.26339666309442999</v>
      </c>
      <c r="G48" s="39" t="s">
        <v>632</v>
      </c>
      <c r="H48" s="68">
        <v>27904085</v>
      </c>
      <c r="I48" s="68">
        <v>24798.15</v>
      </c>
      <c r="J48" s="30">
        <f t="shared" si="1"/>
        <v>1125.2486576619626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1456901.2858851675</v>
      </c>
      <c r="B49" s="27">
        <f>A49/A46-1</f>
        <v>-0.22530960037566461</v>
      </c>
      <c r="C49" s="27">
        <f>A49/A37-1</f>
        <v>0.26311086291933306</v>
      </c>
      <c r="D49" s="26">
        <f>H49/22</f>
        <v>1307534.8181818181</v>
      </c>
      <c r="E49" s="27">
        <f t="shared" ref="E49" si="19">D49/D48-1</f>
        <v>-6.283627061642183E-2</v>
      </c>
      <c r="F49" s="33">
        <f t="shared" ref="F49" si="20">D49/D37-1</f>
        <v>3.7666894328647338E-3</v>
      </c>
      <c r="G49" s="39" t="s">
        <v>672</v>
      </c>
      <c r="H49" s="68">
        <v>28765766</v>
      </c>
      <c r="I49" s="68">
        <v>56152.639999999999</v>
      </c>
      <c r="J49" s="30">
        <f t="shared" si="1"/>
        <v>512.27806920565092</v>
      </c>
      <c r="K49" s="32">
        <f>H49+H48+H47</f>
        <v>88361182</v>
      </c>
      <c r="L49" s="27">
        <f>K49/K46-1</f>
        <v>-0.22780831309161043</v>
      </c>
      <c r="M49" s="27">
        <f>K49/K37-1</f>
        <v>0.24690512086329841</v>
      </c>
      <c r="N49" s="32">
        <f>AVERAGE(J47:J49)</f>
        <v>826.65081473397595</v>
      </c>
      <c r="O49" s="58">
        <f>N49/N46-1</f>
        <v>6.5785272822354841</v>
      </c>
    </row>
    <row r="50" spans="1:15" s="37" customFormat="1" ht="17.399999999999999">
      <c r="A50" s="92"/>
      <c r="B50" s="130"/>
      <c r="C50" s="130"/>
      <c r="D50" s="93">
        <f>H50/18</f>
        <v>1850309.3333333333</v>
      </c>
      <c r="E50" s="130">
        <f t="shared" ref="E50" si="21">D50/D49-1</f>
        <v>0.41511285787881791</v>
      </c>
      <c r="F50" s="131">
        <f t="shared" ref="F50" si="22">D50/D38-1</f>
        <v>0.36921892779912091</v>
      </c>
      <c r="G50" s="132" t="s">
        <v>714</v>
      </c>
      <c r="H50" s="95">
        <v>33305568</v>
      </c>
      <c r="I50" s="95">
        <v>190446.91</v>
      </c>
      <c r="J50" s="133">
        <f t="shared" ref="J50" si="23">H50/I50</f>
        <v>174.88111516222551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1465144.55</v>
      </c>
      <c r="E51" s="130">
        <f t="shared" ref="E51" si="24">D51/D50-1</f>
        <v>-0.20816237393098946</v>
      </c>
      <c r="F51" s="131">
        <f t="shared" ref="F51" si="25">D51/D39-1</f>
        <v>0.29860693039482511</v>
      </c>
      <c r="G51" s="132" t="s">
        <v>721</v>
      </c>
      <c r="H51" s="95">
        <v>29302891</v>
      </c>
      <c r="I51" s="95">
        <v>36915.599999999999</v>
      </c>
      <c r="J51" s="133">
        <f t="shared" ref="J51" si="26">H51/I51</f>
        <v>793.78070517613151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1521190.0065656565</v>
      </c>
      <c r="B52" s="27">
        <f>A52/A49-1</f>
        <v>4.4127025834443723E-2</v>
      </c>
      <c r="C52" s="27">
        <f>A52/A40-1</f>
        <v>0.25928637974532176</v>
      </c>
      <c r="D52" s="93">
        <f>H52/22</f>
        <v>1248116.1363636365</v>
      </c>
      <c r="E52" s="130">
        <f t="shared" ref="E52:E53" si="27">D52/D51-1</f>
        <v>-0.14812764626968966</v>
      </c>
      <c r="F52" s="131">
        <f t="shared" ref="F52:F53" si="28">D52/D40-1</f>
        <v>9.0696983386410635E-2</v>
      </c>
      <c r="G52" s="132" t="s">
        <v>726</v>
      </c>
      <c r="H52" s="95">
        <v>27458555</v>
      </c>
      <c r="I52" s="95">
        <v>40784.730000000003</v>
      </c>
      <c r="J52" s="133">
        <f t="shared" ref="J52" si="29">H52/I52</f>
        <v>673.2557748941822</v>
      </c>
      <c r="K52" s="32">
        <f>H52+H51+H50</f>
        <v>90067014</v>
      </c>
      <c r="L52" s="27">
        <f>K52/K49-1</f>
        <v>1.9305219343942248E-2</v>
      </c>
      <c r="M52" s="27">
        <f>K52/K40-1</f>
        <v>0.20488988269773345</v>
      </c>
      <c r="N52" s="32">
        <f>AVERAGE(J50:J52)</f>
        <v>547.30586507751309</v>
      </c>
      <c r="O52" s="58">
        <f>N52/N49-1</f>
        <v>-0.33792375774329664</v>
      </c>
    </row>
    <row r="53" spans="1:15" s="37" customFormat="1" ht="17.399999999999999">
      <c r="A53" s="31"/>
      <c r="B53" s="27"/>
      <c r="C53" s="27"/>
      <c r="D53" s="93">
        <f>H53/21</f>
        <v>1501312.2380952381</v>
      </c>
      <c r="E53" s="130">
        <f t="shared" si="27"/>
        <v>0.20286261378631298</v>
      </c>
      <c r="F53" s="131">
        <f t="shared" si="28"/>
        <v>0.14558416905040694</v>
      </c>
      <c r="G53" s="132" t="s">
        <v>729</v>
      </c>
      <c r="H53" s="95">
        <v>31527557</v>
      </c>
      <c r="I53" s="95">
        <v>40405.72</v>
      </c>
      <c r="J53" s="133">
        <f t="shared" ref="J53" si="30">H53/I53</f>
        <v>780.27459973488897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1904854.7647058824</v>
      </c>
      <c r="E54" s="130">
        <f t="shared" ref="E54" si="31">D54/D53-1</f>
        <v>0.26879320395245121</v>
      </c>
      <c r="F54" s="131">
        <f t="shared" ref="F54" si="32">D54/D42-1</f>
        <v>0.46819041615996038</v>
      </c>
      <c r="G54" s="132" t="s">
        <v>742</v>
      </c>
      <c r="H54" s="95">
        <v>32382531</v>
      </c>
      <c r="I54" s="95">
        <v>40707.4</v>
      </c>
      <c r="J54" s="133">
        <f t="shared" ref="J54" si="33">H54/I54</f>
        <v>795.49494686469779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1669172.7469654528</v>
      </c>
      <c r="B55" s="27">
        <f>A55/A52-1</f>
        <v>9.7280904923831457E-2</v>
      </c>
      <c r="C55" s="27">
        <f>A55/A43-1</f>
        <v>0.23014182819834605</v>
      </c>
      <c r="D55" s="93">
        <f>H55/21</f>
        <v>1601351.2380952381</v>
      </c>
      <c r="E55" s="130">
        <f t="shared" ref="E55" si="34">D55/D54-1</f>
        <v>-0.15933158382156576</v>
      </c>
      <c r="F55" s="131">
        <f t="shared" ref="F55" si="35">D55/D43-1</f>
        <v>9.4756986044594038E-2</v>
      </c>
      <c r="G55" s="132" t="s">
        <v>749</v>
      </c>
      <c r="H55" s="95">
        <v>33628376</v>
      </c>
      <c r="I55" s="95">
        <v>52549.51</v>
      </c>
      <c r="J55" s="133">
        <f t="shared" ref="J55" si="36">H55/I55</f>
        <v>639.93700416997228</v>
      </c>
      <c r="K55" s="32">
        <f>H55+H54+H53</f>
        <v>97538464</v>
      </c>
      <c r="L55" s="27">
        <f>K55/K52-1</f>
        <v>8.2954343307084732E-2</v>
      </c>
      <c r="M55" s="27">
        <f>K55/K43-1</f>
        <v>0.23791353026401674</v>
      </c>
      <c r="N55" s="32">
        <f>AVERAGE(J53:J55)</f>
        <v>738.56885025651957</v>
      </c>
      <c r="O55" s="58">
        <f>N55/N52-1</f>
        <v>0.34946269971347466</v>
      </c>
    </row>
    <row r="56" spans="1:15" s="124" customFormat="1" ht="17.399999999999999">
      <c r="A56" s="94"/>
      <c r="B56" s="45"/>
      <c r="C56" s="45"/>
      <c r="D56" s="98">
        <f>H56/22</f>
        <v>1772509.5909090908</v>
      </c>
      <c r="E56" s="118">
        <f t="shared" ref="E56" si="37">D56/D55-1</f>
        <v>0.10688370467520958</v>
      </c>
      <c r="F56" s="158">
        <f t="shared" ref="F56" si="38">D56/D44-1</f>
        <v>-5.5377438526461598E-3</v>
      </c>
      <c r="G56" s="122" t="s">
        <v>752</v>
      </c>
      <c r="H56" s="96">
        <v>38995211</v>
      </c>
      <c r="I56" s="96">
        <v>51965.68</v>
      </c>
      <c r="J56" s="125">
        <f t="shared" ref="J56" si="39">H56/I56</f>
        <v>750.40316993831311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1924258.2777777778</v>
      </c>
      <c r="E57" s="118">
        <f t="shared" ref="E57" si="40">D57/D56-1</f>
        <v>8.5612336117661059E-2</v>
      </c>
      <c r="F57" s="158">
        <f t="shared" ref="F57" si="41">D57/D45-1</f>
        <v>2.0082877913119468E-2</v>
      </c>
      <c r="G57" s="122" t="s">
        <v>756</v>
      </c>
      <c r="H57" s="96">
        <v>34636649</v>
      </c>
      <c r="I57" s="96">
        <v>43364.9</v>
      </c>
      <c r="J57" s="125">
        <f t="shared" ref="J57" si="42">H57/I57</f>
        <v>798.72544384974947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1848383.9343434344</v>
      </c>
      <c r="B58" s="27">
        <f>A58/A55-1</f>
        <v>0.10736527282978137</v>
      </c>
      <c r="C58" s="27">
        <f>A58/A46-1</f>
        <v>-1.7143232263863606E-2</v>
      </c>
      <c r="K58" s="32">
        <f>H58+H57+H56</f>
        <v>73631860</v>
      </c>
      <c r="L58" s="27">
        <f>K58/K55-1</f>
        <v>-0.24509924618046064</v>
      </c>
      <c r="M58" s="27">
        <f>K58/K46-1</f>
        <v>-0.35652841104363708</v>
      </c>
      <c r="N58" s="32">
        <f>AVERAGE(J56:J58)</f>
        <v>774.56430689403123</v>
      </c>
      <c r="O58" s="58">
        <f>N58/N55-1</f>
        <v>4.8736765198003962E-2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38"/>
  <dimension ref="A1:P58"/>
  <sheetViews>
    <sheetView topLeftCell="A43" zoomScaleNormal="100" zoomScaleSheetLayoutView="100" workbookViewId="0">
      <selection activeCell="A59" sqref="A59:XFD335"/>
    </sheetView>
  </sheetViews>
  <sheetFormatPr defaultColWidth="8.69921875" defaultRowHeight="15.6"/>
  <cols>
    <col min="1" max="1" width="13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4" width="5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하나머티리얼즈</v>
      </c>
      <c r="G1" s="19"/>
      <c r="H1" s="19"/>
      <c r="I1" s="19"/>
      <c r="J1" s="20"/>
      <c r="P1" s="18" t="s">
        <v>246</v>
      </c>
    </row>
    <row r="2" spans="1:16" ht="15" customHeight="1">
      <c r="G2" s="21"/>
      <c r="H2" s="21"/>
      <c r="I2" s="21"/>
      <c r="J2" s="22"/>
      <c r="P2" s="23" t="s">
        <v>69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528249.1</v>
      </c>
      <c r="E5" s="27"/>
      <c r="F5" s="26"/>
      <c r="G5" s="28" t="s">
        <v>7</v>
      </c>
      <c r="H5" s="29">
        <v>10564982</v>
      </c>
      <c r="I5" s="29">
        <v>20673.36</v>
      </c>
      <c r="J5" s="30">
        <f>H5/I5</f>
        <v>511.04329436530878</v>
      </c>
    </row>
    <row r="6" spans="1:16" ht="15" hidden="1" customHeight="1">
      <c r="D6" s="26">
        <f>H6/18</f>
        <v>868270.77777777775</v>
      </c>
      <c r="E6" s="27">
        <f t="shared" ref="E6:E30" si="0">D6/D5-1</f>
        <v>0.64367677631211828</v>
      </c>
      <c r="F6" s="26"/>
      <c r="G6" s="28" t="s">
        <v>3</v>
      </c>
      <c r="H6" s="29">
        <v>15628874</v>
      </c>
      <c r="I6" s="29">
        <v>19886.39</v>
      </c>
      <c r="J6" s="30">
        <f t="shared" ref="J6:J49" si="1">H6/I6</f>
        <v>785.90805068189854</v>
      </c>
    </row>
    <row r="7" spans="1:16" ht="15" hidden="1" customHeight="1">
      <c r="A7" s="31">
        <f>AVERAGE(D5:D7)</f>
        <v>750863.89865319862</v>
      </c>
      <c r="B7" s="31"/>
      <c r="C7" s="31"/>
      <c r="D7" s="26">
        <f>H7/22</f>
        <v>856071.81818181823</v>
      </c>
      <c r="E7" s="27">
        <f t="shared" si="0"/>
        <v>-1.4049718023657398E-2</v>
      </c>
      <c r="F7" s="26"/>
      <c r="G7" s="28" t="s">
        <v>6</v>
      </c>
      <c r="H7" s="29">
        <v>18833580</v>
      </c>
      <c r="I7" s="29">
        <v>21827.33</v>
      </c>
      <c r="J7" s="30">
        <f t="shared" si="1"/>
        <v>862.84396671512263</v>
      </c>
      <c r="K7" s="32">
        <f>H7+H6+H5</f>
        <v>45027436</v>
      </c>
      <c r="L7" s="32"/>
      <c r="M7" s="32"/>
      <c r="N7" s="32">
        <f>AVERAGE(J5:J7)</f>
        <v>719.93177058744334</v>
      </c>
      <c r="O7" s="32"/>
    </row>
    <row r="8" spans="1:16" ht="15" hidden="1" customHeight="1">
      <c r="D8" s="26">
        <f>H8/21</f>
        <v>971517.19047619053</v>
      </c>
      <c r="E8" s="27">
        <f t="shared" si="0"/>
        <v>0.13485477484770247</v>
      </c>
      <c r="F8" s="26"/>
      <c r="G8" s="28" t="s">
        <v>2</v>
      </c>
      <c r="H8" s="29">
        <v>20401861</v>
      </c>
      <c r="I8" s="29">
        <v>78251.03</v>
      </c>
      <c r="J8" s="30">
        <f t="shared" si="1"/>
        <v>260.7232262629642</v>
      </c>
    </row>
    <row r="9" spans="1:16" ht="15" hidden="1" customHeight="1">
      <c r="D9" s="26">
        <f>H9/21</f>
        <v>868231.47619047621</v>
      </c>
      <c r="E9" s="27">
        <f t="shared" si="0"/>
        <v>-0.10631383088042801</v>
      </c>
      <c r="F9" s="26"/>
      <c r="G9" s="28" t="s">
        <v>5</v>
      </c>
      <c r="H9" s="29">
        <v>18232861</v>
      </c>
      <c r="I9" s="29">
        <v>23444.5</v>
      </c>
      <c r="J9" s="30">
        <f t="shared" si="1"/>
        <v>777.70312866557185</v>
      </c>
    </row>
    <row r="10" spans="1:16" ht="15" hidden="1" customHeight="1">
      <c r="A10" s="31">
        <f>AVERAGE(D8:D10)</f>
        <v>875065.63492063491</v>
      </c>
      <c r="B10" s="27">
        <f>A10/A7-1</f>
        <v>0.16541178300117121</v>
      </c>
      <c r="C10" s="27"/>
      <c r="D10" s="26">
        <f>H10/21</f>
        <v>785448.23809523811</v>
      </c>
      <c r="E10" s="27">
        <f t="shared" si="0"/>
        <v>-9.5346967214854583E-2</v>
      </c>
      <c r="F10" s="26"/>
      <c r="G10" s="28" t="s">
        <v>0</v>
      </c>
      <c r="H10" s="29">
        <v>16494413</v>
      </c>
      <c r="I10" s="29">
        <v>20914.62</v>
      </c>
      <c r="J10" s="30">
        <f t="shared" si="1"/>
        <v>788.65468270520819</v>
      </c>
      <c r="K10" s="32">
        <f>H10+H9+H8</f>
        <v>55129135</v>
      </c>
      <c r="L10" s="27">
        <f>K10/K7-1</f>
        <v>0.22434541909070727</v>
      </c>
      <c r="M10" s="32"/>
      <c r="N10" s="32">
        <f>AVERAGE(J8:J10)</f>
        <v>609.02701254458145</v>
      </c>
      <c r="O10" s="58">
        <f>N10/N7-1</f>
        <v>-0.15404898432578806</v>
      </c>
    </row>
    <row r="11" spans="1:16" ht="15" hidden="1" customHeight="1">
      <c r="D11" s="26">
        <f>H11/21</f>
        <v>912209.71428571432</v>
      </c>
      <c r="E11" s="27">
        <f t="shared" si="0"/>
        <v>0.16138743464226346</v>
      </c>
      <c r="F11" s="26"/>
      <c r="G11" s="28" t="s">
        <v>10</v>
      </c>
      <c r="H11" s="29">
        <v>19156404</v>
      </c>
      <c r="I11" s="29">
        <v>23571.49</v>
      </c>
      <c r="J11" s="30">
        <f t="shared" si="1"/>
        <v>812.69380934340586</v>
      </c>
    </row>
    <row r="12" spans="1:16" ht="15" hidden="1" customHeight="1">
      <c r="D12" s="26">
        <f>H12/22</f>
        <v>727850.63636363635</v>
      </c>
      <c r="E12" s="27">
        <f t="shared" si="0"/>
        <v>-0.20210163851021501</v>
      </c>
      <c r="F12" s="26"/>
      <c r="G12" s="28" t="s">
        <v>4</v>
      </c>
      <c r="H12" s="29">
        <v>16012714</v>
      </c>
      <c r="I12" s="29">
        <v>17952.650000000001</v>
      </c>
      <c r="J12" s="30">
        <f t="shared" si="1"/>
        <v>891.9415239532882</v>
      </c>
    </row>
    <row r="13" spans="1:16" ht="15" hidden="1" customHeight="1">
      <c r="A13" s="31">
        <f>AVERAGE(D11:D13)</f>
        <v>953103.80021645036</v>
      </c>
      <c r="B13" s="27">
        <f>A13/A10-1</f>
        <v>8.9179785128795652E-2</v>
      </c>
      <c r="C13" s="27"/>
      <c r="D13" s="26">
        <f>H13/20</f>
        <v>1219251.05</v>
      </c>
      <c r="E13" s="27">
        <f t="shared" si="0"/>
        <v>0.6751390863535065</v>
      </c>
      <c r="F13" s="26"/>
      <c r="G13" s="28" t="s">
        <v>8</v>
      </c>
      <c r="H13" s="29">
        <v>24385021</v>
      </c>
      <c r="I13" s="29">
        <v>47036.76</v>
      </c>
      <c r="J13" s="30">
        <f t="shared" si="1"/>
        <v>518.42475969858469</v>
      </c>
      <c r="K13" s="32">
        <f>H13+H12+H11</f>
        <v>59554139</v>
      </c>
      <c r="L13" s="27">
        <f>K13/K10-1</f>
        <v>8.0266160533808417E-2</v>
      </c>
      <c r="M13" s="32"/>
      <c r="N13" s="32">
        <f>AVERAGE(J11:J13)</f>
        <v>741.02003099842625</v>
      </c>
      <c r="O13" s="58">
        <f>N13/N10-1</f>
        <v>0.21672769144075166</v>
      </c>
    </row>
    <row r="14" spans="1:16" ht="15" hidden="1" customHeight="1">
      <c r="D14" s="26">
        <f>H14/20</f>
        <v>656557.55000000005</v>
      </c>
      <c r="E14" s="27">
        <f t="shared" si="0"/>
        <v>-0.46150749675384739</v>
      </c>
      <c r="F14" s="26"/>
      <c r="G14" s="28" t="s">
        <v>11</v>
      </c>
      <c r="H14" s="29">
        <v>13131151</v>
      </c>
      <c r="I14" s="29">
        <v>19451.66</v>
      </c>
      <c r="J14" s="30">
        <f t="shared" si="1"/>
        <v>675.06582985719467</v>
      </c>
    </row>
    <row r="15" spans="1:16" ht="15" hidden="1" customHeight="1">
      <c r="A15" s="31"/>
      <c r="B15" s="31"/>
      <c r="C15" s="31"/>
      <c r="D15" s="26">
        <f>H15/22</f>
        <v>635896.95454545459</v>
      </c>
      <c r="E15" s="27">
        <f t="shared" si="0"/>
        <v>-3.1468064687620201E-2</v>
      </c>
      <c r="F15" s="26"/>
      <c r="G15" s="28" t="s">
        <v>9</v>
      </c>
      <c r="H15" s="29">
        <v>13989733</v>
      </c>
      <c r="I15" s="29">
        <v>20859.11</v>
      </c>
      <c r="J15" s="30">
        <f t="shared" si="1"/>
        <v>670.67736830574268</v>
      </c>
    </row>
    <row r="16" spans="1:16" ht="15" hidden="1" customHeight="1">
      <c r="A16" s="31">
        <f>AVERAGE(D14:D16)</f>
        <v>753087.65303030296</v>
      </c>
      <c r="B16" s="27">
        <f>A16/A13-1</f>
        <v>-0.20985767462129901</v>
      </c>
      <c r="C16" s="27"/>
      <c r="D16" s="26">
        <f>H16/22</f>
        <v>966808.45454545459</v>
      </c>
      <c r="E16" s="27">
        <f t="shared" si="0"/>
        <v>0.52038541407473615</v>
      </c>
      <c r="F16" s="26"/>
      <c r="G16" s="28" t="s">
        <v>13</v>
      </c>
      <c r="H16" s="29">
        <v>21269786</v>
      </c>
      <c r="I16" s="29">
        <v>34592.1</v>
      </c>
      <c r="J16" s="30">
        <f t="shared" si="1"/>
        <v>614.87408974881555</v>
      </c>
      <c r="K16" s="32">
        <f>H16+H15+H14</f>
        <v>48390670</v>
      </c>
      <c r="L16" s="27">
        <f>K16/K13-1</f>
        <v>-0.18745076643623371</v>
      </c>
      <c r="M16" s="32"/>
      <c r="N16" s="32">
        <f>AVERAGE(J14:J16)</f>
        <v>653.5390959705843</v>
      </c>
      <c r="O16" s="58">
        <f>N16/N13-1</f>
        <v>-0.11805475070622984</v>
      </c>
    </row>
    <row r="17" spans="1:15" ht="15" hidden="1" customHeight="1">
      <c r="D17" s="26">
        <f>H17/20</f>
        <v>675201.2</v>
      </c>
      <c r="E17" s="27">
        <f t="shared" si="0"/>
        <v>-0.30161843659357934</v>
      </c>
      <c r="F17" s="33">
        <f t="shared" ref="F17:F30" si="2">D17/D5-1</f>
        <v>0.27818712800457202</v>
      </c>
      <c r="G17" s="39" t="s">
        <v>162</v>
      </c>
      <c r="H17" s="29">
        <v>13504024</v>
      </c>
      <c r="I17" s="29">
        <v>35815.11</v>
      </c>
      <c r="J17" s="30">
        <f t="shared" si="1"/>
        <v>377.04823466966877</v>
      </c>
    </row>
    <row r="18" spans="1:15" hidden="1">
      <c r="D18" s="26">
        <f>H18/20</f>
        <v>955754.7</v>
      </c>
      <c r="E18" s="27">
        <f t="shared" si="0"/>
        <v>0.41551096176961777</v>
      </c>
      <c r="F18" s="33">
        <f t="shared" si="2"/>
        <v>0.10075649723710089</v>
      </c>
      <c r="G18" s="39" t="s">
        <v>163</v>
      </c>
      <c r="H18" s="29">
        <v>19115094</v>
      </c>
      <c r="I18" s="29">
        <v>39185.71</v>
      </c>
      <c r="J18" s="30">
        <f t="shared" si="1"/>
        <v>487.80777482403664</v>
      </c>
    </row>
    <row r="19" spans="1:15" ht="17.399999999999999" hidden="1">
      <c r="A19" s="31">
        <f>AVERAGE(D17:D19)</f>
        <v>747015.75454545452</v>
      </c>
      <c r="B19" s="27">
        <f>A19/A16-1</f>
        <v>-8.0626716696471368E-3</v>
      </c>
      <c r="C19" s="27">
        <f>A19/A7-1</f>
        <v>-5.1249555540576752E-3</v>
      </c>
      <c r="D19" s="26">
        <f>H19/22</f>
        <v>610091.36363636365</v>
      </c>
      <c r="E19" s="27">
        <f t="shared" si="0"/>
        <v>-0.36166532726821676</v>
      </c>
      <c r="F19" s="33">
        <f t="shared" si="2"/>
        <v>-0.28733623665813934</v>
      </c>
      <c r="G19" s="39" t="s">
        <v>158</v>
      </c>
      <c r="H19" s="29">
        <v>13422010</v>
      </c>
      <c r="I19" s="29">
        <v>14795.34</v>
      </c>
      <c r="J19" s="30">
        <f t="shared" si="1"/>
        <v>907.17820611084301</v>
      </c>
      <c r="K19" s="32">
        <f>H19+H18+H17</f>
        <v>46041128</v>
      </c>
      <c r="L19" s="27">
        <f>K19/K16-1</f>
        <v>-4.8553615810651096E-2</v>
      </c>
      <c r="M19" s="27">
        <f>K19/K7-1</f>
        <v>2.2512763107364053E-2</v>
      </c>
      <c r="N19" s="32">
        <f>AVERAGE(J17:J19)</f>
        <v>590.67807186818288</v>
      </c>
      <c r="O19" s="58">
        <f>N19/N16-1</f>
        <v>-9.6185560267125547E-2</v>
      </c>
    </row>
    <row r="20" spans="1:15" hidden="1">
      <c r="D20" s="26">
        <f>H20/20</f>
        <v>554433.6</v>
      </c>
      <c r="E20" s="27">
        <f t="shared" si="0"/>
        <v>-9.1228571577580464E-2</v>
      </c>
      <c r="F20" s="33">
        <f t="shared" si="2"/>
        <v>-0.4293115907416486</v>
      </c>
      <c r="G20" s="39" t="s">
        <v>154</v>
      </c>
      <c r="H20" s="29">
        <v>11088672</v>
      </c>
      <c r="I20" s="29">
        <v>18241.439999999999</v>
      </c>
      <c r="J20" s="30">
        <f t="shared" si="1"/>
        <v>607.88358813777859</v>
      </c>
    </row>
    <row r="21" spans="1:15" hidden="1">
      <c r="D21" s="26">
        <f>H21/21</f>
        <v>906657.47619047621</v>
      </c>
      <c r="E21" s="27">
        <f t="shared" si="0"/>
        <v>0.63528594982424624</v>
      </c>
      <c r="F21" s="33">
        <f t="shared" si="2"/>
        <v>4.4257782692469272E-2</v>
      </c>
      <c r="G21" s="39" t="s">
        <v>155</v>
      </c>
      <c r="H21" s="29">
        <v>19039807</v>
      </c>
      <c r="I21" s="29">
        <v>19027.099999999999</v>
      </c>
      <c r="J21" s="30">
        <f t="shared" si="1"/>
        <v>1000.6678369273301</v>
      </c>
    </row>
    <row r="22" spans="1:15" ht="17.399999999999999" hidden="1">
      <c r="A22" s="31">
        <f>AVERAGE(D20:D22)</f>
        <v>744376.67619047628</v>
      </c>
      <c r="B22" s="27">
        <f>A22/A19-1</f>
        <v>-3.5328282421354107E-3</v>
      </c>
      <c r="C22" s="27">
        <f>A22/A10-1</f>
        <v>-0.1493476072134996</v>
      </c>
      <c r="D22" s="26">
        <f>H22/21</f>
        <v>772038.95238095243</v>
      </c>
      <c r="E22" s="27">
        <f t="shared" si="0"/>
        <v>-0.14847781807872318</v>
      </c>
      <c r="F22" s="33">
        <f t="shared" si="2"/>
        <v>-1.7072144367914155E-2</v>
      </c>
      <c r="G22" s="39" t="s">
        <v>156</v>
      </c>
      <c r="H22" s="29">
        <v>16212818</v>
      </c>
      <c r="I22" s="29">
        <v>76004.23</v>
      </c>
      <c r="J22" s="30">
        <f t="shared" si="1"/>
        <v>213.31467998557449</v>
      </c>
      <c r="K22" s="32">
        <f>H22+H21+H20</f>
        <v>46341297</v>
      </c>
      <c r="L22" s="27">
        <f>K22/K19-1</f>
        <v>6.5195839684901724E-3</v>
      </c>
      <c r="M22" s="27">
        <f>K22/K10-1</f>
        <v>-0.15940460520557775</v>
      </c>
      <c r="N22" s="32">
        <f>AVERAGE(J20:J22)</f>
        <v>607.28870168356104</v>
      </c>
      <c r="O22" s="58">
        <f>N22/N19-1</f>
        <v>2.8121290778312602E-2</v>
      </c>
    </row>
    <row r="23" spans="1:15" hidden="1">
      <c r="A23" s="31"/>
      <c r="B23" s="27"/>
      <c r="C23" s="27"/>
      <c r="D23" s="26">
        <f>H23/21</f>
        <v>507939.76190476189</v>
      </c>
      <c r="E23" s="27">
        <f t="shared" si="0"/>
        <v>-0.34208013683987581</v>
      </c>
      <c r="F23" s="33">
        <f t="shared" si="2"/>
        <v>-0.44317654816634688</v>
      </c>
      <c r="G23" s="39" t="s">
        <v>168</v>
      </c>
      <c r="H23" s="29">
        <v>10666735</v>
      </c>
      <c r="I23" s="29">
        <v>21955.79</v>
      </c>
      <c r="J23" s="30">
        <f t="shared" si="1"/>
        <v>485.82788412532636</v>
      </c>
    </row>
    <row r="24" spans="1:15" hidden="1">
      <c r="A24" s="31"/>
      <c r="B24" s="27"/>
      <c r="C24" s="27"/>
      <c r="D24" s="26">
        <f>H24/22</f>
        <v>967175.54545454541</v>
      </c>
      <c r="E24" s="27">
        <f t="shared" si="0"/>
        <v>0.90411465687911563</v>
      </c>
      <c r="F24" s="33">
        <f t="shared" si="2"/>
        <v>0.32881046898108579</v>
      </c>
      <c r="G24" s="39" t="s">
        <v>176</v>
      </c>
      <c r="H24" s="29">
        <v>21277862</v>
      </c>
      <c r="I24" s="29">
        <v>132961.38</v>
      </c>
      <c r="J24" s="30">
        <f t="shared" si="1"/>
        <v>160.03039378803078</v>
      </c>
    </row>
    <row r="25" spans="1:15" ht="17.399999999999999" hidden="1">
      <c r="A25" s="31">
        <f>AVERAGE(D23:D25)</f>
        <v>717183.15508468135</v>
      </c>
      <c r="B25" s="27">
        <f>A25/A22-1</f>
        <v>-3.653193601519622E-2</v>
      </c>
      <c r="C25" s="27">
        <f>A25/A13-1</f>
        <v>-0.24752880544405687</v>
      </c>
      <c r="D25" s="26">
        <f>H25/19</f>
        <v>676434.15789473685</v>
      </c>
      <c r="E25" s="27">
        <f t="shared" si="0"/>
        <v>-0.30060870431041375</v>
      </c>
      <c r="F25" s="33">
        <f t="shared" si="2"/>
        <v>-0.44520518731992331</v>
      </c>
      <c r="G25" s="39" t="s">
        <v>190</v>
      </c>
      <c r="H25" s="29">
        <v>12852249</v>
      </c>
      <c r="I25" s="29">
        <v>25122.48</v>
      </c>
      <c r="J25" s="30">
        <f t="shared" si="1"/>
        <v>511.58360957994591</v>
      </c>
      <c r="K25" s="32">
        <f>H25+H24+H23</f>
        <v>44796846</v>
      </c>
      <c r="L25" s="27">
        <f>K25/K22-1</f>
        <v>-3.3327746523797108E-2</v>
      </c>
      <c r="M25" s="27">
        <f>K25/K13-1</f>
        <v>-0.24779626148234635</v>
      </c>
      <c r="N25" s="32">
        <f>AVERAGE(J23:J25)</f>
        <v>385.8139624977677</v>
      </c>
      <c r="O25" s="58">
        <f>N25/N22-1</f>
        <v>-0.36469431848774425</v>
      </c>
    </row>
    <row r="26" spans="1:15" ht="17.399999999999999" hidden="1">
      <c r="D26" s="26">
        <f>H26/19</f>
        <v>668415.52631578944</v>
      </c>
      <c r="E26" s="27">
        <f t="shared" si="0"/>
        <v>-1.185426768497877E-2</v>
      </c>
      <c r="F26" s="33">
        <f t="shared" si="2"/>
        <v>1.8060833076688265E-2</v>
      </c>
      <c r="G26" s="39" t="s">
        <v>202</v>
      </c>
      <c r="H26" s="29">
        <v>12699895</v>
      </c>
      <c r="I26" s="29">
        <v>64030.8</v>
      </c>
      <c r="J26" s="30">
        <f t="shared" si="1"/>
        <v>198.34040805362417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756331.95454545459</v>
      </c>
      <c r="E27" s="27">
        <f t="shared" si="0"/>
        <v>0.13152960212376863</v>
      </c>
      <c r="F27" s="33">
        <f t="shared" si="2"/>
        <v>0.18939389336451229</v>
      </c>
      <c r="G27" s="39" t="s">
        <v>203</v>
      </c>
      <c r="H27" s="29">
        <v>16639303</v>
      </c>
      <c r="I27" s="29">
        <v>29547.64</v>
      </c>
      <c r="J27" s="30">
        <f t="shared" si="1"/>
        <v>563.13475458615312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754953.51116427442</v>
      </c>
      <c r="B28" s="27">
        <f>A28/A25-1</f>
        <v>5.2664867839977925E-2</v>
      </c>
      <c r="C28" s="27">
        <f>A28/A16-1</f>
        <v>2.4776108417972065E-3</v>
      </c>
      <c r="D28" s="26">
        <f>H28/19</f>
        <v>840113.05263157899</v>
      </c>
      <c r="E28" s="27">
        <f t="shared" si="0"/>
        <v>0.11077291866701011</v>
      </c>
      <c r="F28" s="33">
        <f t="shared" si="2"/>
        <v>-0.13104498757558081</v>
      </c>
      <c r="G28" s="39" t="s">
        <v>208</v>
      </c>
      <c r="H28" s="29">
        <v>15962148</v>
      </c>
      <c r="I28" s="29">
        <v>51243.65</v>
      </c>
      <c r="J28" s="30">
        <f t="shared" si="1"/>
        <v>311.49514134922083</v>
      </c>
      <c r="K28" s="32">
        <f>H28+H27+H26</f>
        <v>45301346</v>
      </c>
      <c r="L28" s="27">
        <f>K28/K25-1</f>
        <v>1.1261953575928185E-2</v>
      </c>
      <c r="M28" s="27">
        <f>K28/K16-1</f>
        <v>-6.384131486503497E-2</v>
      </c>
      <c r="N28" s="32">
        <f>AVERAGE(J26:J28)</f>
        <v>357.65676799633275</v>
      </c>
      <c r="O28" s="58">
        <f>N28/N25-1</f>
        <v>-7.2981273977604899E-2</v>
      </c>
    </row>
    <row r="29" spans="1:15" hidden="1">
      <c r="D29" s="26">
        <f>H29/22</f>
        <v>495950.86363636365</v>
      </c>
      <c r="E29" s="27">
        <f t="shared" si="0"/>
        <v>-0.4096617567328088</v>
      </c>
      <c r="F29" s="33">
        <f t="shared" si="2"/>
        <v>-0.2654769220843155</v>
      </c>
      <c r="G29" s="39" t="s">
        <v>215</v>
      </c>
      <c r="H29" s="29">
        <v>10910919</v>
      </c>
      <c r="I29" s="29">
        <v>12225.1</v>
      </c>
      <c r="J29" s="30">
        <f t="shared" si="1"/>
        <v>892.50141103140254</v>
      </c>
    </row>
    <row r="30" spans="1:15" hidden="1">
      <c r="D30" s="26">
        <f>H30/19</f>
        <v>892944.05263157899</v>
      </c>
      <c r="E30" s="27">
        <f t="shared" si="0"/>
        <v>0.80046879258243386</v>
      </c>
      <c r="F30" s="33">
        <f t="shared" si="2"/>
        <v>-6.57183766592212E-2</v>
      </c>
      <c r="G30" s="39" t="s">
        <v>210</v>
      </c>
      <c r="H30" s="29">
        <v>16965937</v>
      </c>
      <c r="I30" s="29">
        <v>28940.82</v>
      </c>
      <c r="J30" s="30">
        <f t="shared" si="1"/>
        <v>586.22862102732404</v>
      </c>
    </row>
    <row r="31" spans="1:15" ht="17.399999999999999" hidden="1">
      <c r="A31" s="31">
        <f>AVERAGE(D29:D31)</f>
        <v>737901.15542264748</v>
      </c>
      <c r="B31" s="27">
        <f>A31/A28-1</f>
        <v>-2.2587292448417284E-2</v>
      </c>
      <c r="C31" s="27">
        <f>A31/A19-1</f>
        <v>-1.2201347919834848E-2</v>
      </c>
      <c r="D31" s="26">
        <f>H31/20</f>
        <v>824808.55</v>
      </c>
      <c r="E31" s="27">
        <f t="shared" ref="E31:E41" si="3">D31/D30-1</f>
        <v>-7.6304335563665004E-2</v>
      </c>
      <c r="F31" s="33">
        <f t="shared" ref="F31:F41" si="4">D31/D19-1</f>
        <v>0.35194267475586738</v>
      </c>
      <c r="G31" s="39" t="s">
        <v>211</v>
      </c>
      <c r="H31" s="29">
        <v>16496171</v>
      </c>
      <c r="I31" s="29">
        <v>55436.639999999999</v>
      </c>
      <c r="J31" s="30">
        <f t="shared" si="1"/>
        <v>297.56801638771759</v>
      </c>
      <c r="K31" s="32">
        <f>H31+H30+H29</f>
        <v>44373027</v>
      </c>
      <c r="L31" s="27">
        <f>K31/K28-1</f>
        <v>-2.0492084274935207E-2</v>
      </c>
      <c r="M31" s="27">
        <f>K31/K19-1</f>
        <v>-3.6230671846267493E-2</v>
      </c>
      <c r="N31" s="32">
        <f>AVERAGE(J29:J31)</f>
        <v>592.099349482148</v>
      </c>
      <c r="O31" s="58">
        <f>N31/N28-1</f>
        <v>0.65549600193283397</v>
      </c>
    </row>
    <row r="32" spans="1:15" ht="17.399999999999999" hidden="1">
      <c r="D32" s="26">
        <f>H32/21</f>
        <v>707264</v>
      </c>
      <c r="E32" s="27">
        <f t="shared" si="3"/>
        <v>-0.14251131368606695</v>
      </c>
      <c r="F32" s="33">
        <f t="shared" si="4"/>
        <v>0.27565140352244177</v>
      </c>
      <c r="G32" s="39" t="s">
        <v>222</v>
      </c>
      <c r="H32" s="29">
        <v>14852544</v>
      </c>
      <c r="I32" s="29">
        <v>13380.25</v>
      </c>
      <c r="J32" s="30">
        <f t="shared" si="1"/>
        <v>1110.0348648194167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508933.61904761905</v>
      </c>
      <c r="E33" s="27">
        <f t="shared" si="3"/>
        <v>-0.28041916590181448</v>
      </c>
      <c r="F33" s="33">
        <f t="shared" si="4"/>
        <v>-0.43867046551469768</v>
      </c>
      <c r="G33" s="39" t="s">
        <v>223</v>
      </c>
      <c r="H33" s="29">
        <v>10687606</v>
      </c>
      <c r="I33" s="29">
        <v>41224.160000000003</v>
      </c>
      <c r="J33" s="30">
        <f t="shared" si="1"/>
        <v>259.25588295795473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543868.34670008346</v>
      </c>
      <c r="B34" s="27">
        <f>A34/A31-1</f>
        <v>-0.26295230370174427</v>
      </c>
      <c r="C34" s="27">
        <f>A34/A22-1</f>
        <v>-0.26936406782187428</v>
      </c>
      <c r="D34" s="26">
        <f>H34/19</f>
        <v>415407.42105263157</v>
      </c>
      <c r="E34" s="27">
        <f t="shared" si="3"/>
        <v>-0.18376895236358237</v>
      </c>
      <c r="F34" s="33">
        <f t="shared" si="4"/>
        <v>-0.46193463455241013</v>
      </c>
      <c r="G34" s="39" t="s">
        <v>220</v>
      </c>
      <c r="H34" s="29">
        <v>7892741</v>
      </c>
      <c r="I34" s="29">
        <v>7807.65</v>
      </c>
      <c r="J34" s="30">
        <f t="shared" si="1"/>
        <v>1010.8984137352469</v>
      </c>
      <c r="K34" s="32">
        <f>H34+H33+H32</f>
        <v>33432891</v>
      </c>
      <c r="L34" s="27">
        <f>K34/K31-1</f>
        <v>-0.24654923812161833</v>
      </c>
      <c r="M34" s="27">
        <f>K34/K22-1</f>
        <v>-0.27855081397484405</v>
      </c>
      <c r="N34" s="32">
        <f>AVERAGE(J32:J34)</f>
        <v>793.3963871708728</v>
      </c>
      <c r="O34" s="58">
        <f>N34/N31-1</f>
        <v>0.33997172580037427</v>
      </c>
      <c r="P34" s="58"/>
    </row>
    <row r="35" spans="1:16" ht="17.399999999999999" hidden="1">
      <c r="D35" s="26">
        <f>H35/23</f>
        <v>570712.47826086951</v>
      </c>
      <c r="E35" s="27">
        <f t="shared" si="3"/>
        <v>0.37386201915868278</v>
      </c>
      <c r="F35" s="33">
        <f t="shared" si="4"/>
        <v>0.12358299362253389</v>
      </c>
      <c r="G35" s="39" t="s">
        <v>226</v>
      </c>
      <c r="H35" s="68">
        <v>13126387</v>
      </c>
      <c r="I35" s="68">
        <v>13236.15</v>
      </c>
      <c r="J35" s="30">
        <f t="shared" si="1"/>
        <v>991.70733181476487</v>
      </c>
      <c r="P35" s="16"/>
    </row>
    <row r="36" spans="1:16" ht="17.399999999999999" hidden="1">
      <c r="D36" s="26">
        <f>H36/21</f>
        <v>419473.38095238095</v>
      </c>
      <c r="E36" s="27">
        <f t="shared" si="3"/>
        <v>-0.2650005091344052</v>
      </c>
      <c r="F36" s="33">
        <f t="shared" si="4"/>
        <v>-0.5662903358921878</v>
      </c>
      <c r="G36" s="39" t="s">
        <v>228</v>
      </c>
      <c r="H36" s="68">
        <v>8808941</v>
      </c>
      <c r="I36" s="68">
        <v>6601.9</v>
      </c>
      <c r="J36" s="30">
        <f t="shared" si="1"/>
        <v>1334.3039125100352</v>
      </c>
      <c r="P36" s="16"/>
    </row>
    <row r="37" spans="1:16" ht="17.399999999999999" hidden="1">
      <c r="A37" s="31">
        <f>AVERAGE(D35:D37)</f>
        <v>494728.36047849088</v>
      </c>
      <c r="B37" s="27">
        <f>A37/A34-1</f>
        <v>-9.0352723264277124E-2</v>
      </c>
      <c r="C37" s="27">
        <f>A37/A25-1</f>
        <v>-0.31017849907521067</v>
      </c>
      <c r="D37" s="26">
        <f>H37/18</f>
        <v>493999.22222222225</v>
      </c>
      <c r="E37" s="27">
        <f t="shared" si="3"/>
        <v>0.17766524564833253</v>
      </c>
      <c r="F37" s="33">
        <f t="shared" si="4"/>
        <v>-0.26970095099914249</v>
      </c>
      <c r="G37" s="39" t="s">
        <v>578</v>
      </c>
      <c r="H37" s="68">
        <v>8891986</v>
      </c>
      <c r="I37" s="68">
        <v>11288.39</v>
      </c>
      <c r="J37" s="30">
        <f t="shared" si="1"/>
        <v>787.7107364291985</v>
      </c>
      <c r="K37" s="32">
        <f>H37+H36+H35</f>
        <v>30827314</v>
      </c>
      <c r="L37" s="27">
        <f>K37/K34-1</f>
        <v>-7.7934540569644439E-2</v>
      </c>
      <c r="M37" s="27">
        <f>K37/K25-1</f>
        <v>-0.31184186493843791</v>
      </c>
      <c r="N37" s="32">
        <f>AVERAGE(J35:J37)</f>
        <v>1037.9073269179996</v>
      </c>
      <c r="O37" s="16">
        <f>N37/N34-1</f>
        <v>0.30818257267217275</v>
      </c>
      <c r="P37" s="16"/>
    </row>
    <row r="38" spans="1:16" ht="17.399999999999999" hidden="1">
      <c r="A38" s="31"/>
      <c r="B38" s="27"/>
      <c r="C38" s="27"/>
      <c r="D38" s="26">
        <f>H38/20</f>
        <v>455618.85</v>
      </c>
      <c r="E38" s="27">
        <f t="shared" si="3"/>
        <v>-7.7693183502538177E-2</v>
      </c>
      <c r="F38" s="33">
        <f t="shared" si="4"/>
        <v>-0.31835986439257957</v>
      </c>
      <c r="G38" s="39" t="s">
        <v>231</v>
      </c>
      <c r="H38" s="68">
        <v>9112377</v>
      </c>
      <c r="I38" s="68">
        <v>11569.87</v>
      </c>
      <c r="J38" s="30">
        <f t="shared" si="1"/>
        <v>787.59545267146473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514789.38095238095</v>
      </c>
      <c r="E39" s="27">
        <f t="shared" si="3"/>
        <v>0.12986848755792479</v>
      </c>
      <c r="F39" s="33">
        <f t="shared" si="4"/>
        <v>-0.31936052964764328</v>
      </c>
      <c r="G39" s="39" t="s">
        <v>234</v>
      </c>
      <c r="H39" s="68">
        <v>10810577</v>
      </c>
      <c r="I39" s="68">
        <v>16825.16</v>
      </c>
      <c r="J39" s="30">
        <f t="shared" si="1"/>
        <v>642.52446930668123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477536.18809523806</v>
      </c>
      <c r="B40" s="27">
        <f>A40/A37-1</f>
        <v>-3.4750731424866954E-2</v>
      </c>
      <c r="C40" s="27">
        <f>A40/A28-1</f>
        <v>-0.36746278938581112</v>
      </c>
      <c r="D40" s="26">
        <f>H40/21</f>
        <v>462200.33333333331</v>
      </c>
      <c r="E40" s="27">
        <f t="shared" si="3"/>
        <v>-0.10215643438828481</v>
      </c>
      <c r="F40" s="33">
        <f t="shared" si="4"/>
        <v>-0.44983555262528996</v>
      </c>
      <c r="G40" s="39" t="s">
        <v>236</v>
      </c>
      <c r="H40" s="68">
        <v>9706207</v>
      </c>
      <c r="I40" s="68">
        <v>10165.49</v>
      </c>
      <c r="J40" s="30">
        <f t="shared" si="1"/>
        <v>954.8193938511572</v>
      </c>
      <c r="K40" s="32">
        <f>H40+H39+H38</f>
        <v>29629161</v>
      </c>
      <c r="L40" s="27">
        <f>K40/K37-1</f>
        <v>-3.8866603817640399E-2</v>
      </c>
      <c r="M40" s="27">
        <f>K40/K28-1</f>
        <v>-0.34595406944420592</v>
      </c>
      <c r="N40" s="32">
        <f>AVERAGE(J38:J40)</f>
        <v>794.97977194310113</v>
      </c>
      <c r="O40" s="58">
        <f>N40/N37-1</f>
        <v>-0.23405514989113385</v>
      </c>
    </row>
    <row r="41" spans="1:16" ht="17.399999999999999">
      <c r="A41" s="31"/>
      <c r="B41" s="27"/>
      <c r="C41" s="27"/>
      <c r="D41" s="26">
        <f>H41/18</f>
        <v>332001.11111111112</v>
      </c>
      <c r="E41" s="27">
        <f t="shared" si="3"/>
        <v>-0.28169434946799154</v>
      </c>
      <c r="F41" s="33">
        <f t="shared" si="4"/>
        <v>-0.33057660455141824</v>
      </c>
      <c r="G41" s="39" t="s">
        <v>373</v>
      </c>
      <c r="H41" s="68">
        <v>5976020</v>
      </c>
      <c r="I41" s="68">
        <v>7728.64</v>
      </c>
      <c r="J41" s="30">
        <f t="shared" si="1"/>
        <v>773.23047780722095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479748.2</v>
      </c>
      <c r="E42" s="27">
        <f t="shared" ref="E42" si="5">D42/D41-1</f>
        <v>0.44501986271799621</v>
      </c>
      <c r="F42" s="33">
        <f t="shared" ref="F42" si="6">D42/D30-1</f>
        <v>-0.46273431287644184</v>
      </c>
      <c r="G42" s="39" t="s">
        <v>405</v>
      </c>
      <c r="H42" s="68">
        <v>9594964</v>
      </c>
      <c r="I42" s="68">
        <v>10957.6</v>
      </c>
      <c r="J42" s="30">
        <f t="shared" si="1"/>
        <v>875.6446667153391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444795.2537037037</v>
      </c>
      <c r="B43" s="27">
        <f>A43/A40-1</f>
        <v>-6.8562205771522833E-2</v>
      </c>
      <c r="C43" s="27">
        <f>A43/A31-1</f>
        <v>-0.39721566982919487</v>
      </c>
      <c r="D43" s="26">
        <f>H43/20</f>
        <v>522636.45</v>
      </c>
      <c r="E43" s="27">
        <f t="shared" ref="E43" si="7">D43/D42-1</f>
        <v>8.9397417228454401E-2</v>
      </c>
      <c r="F43" s="33">
        <f t="shared" ref="F43" si="8">D43/D31-1</f>
        <v>-0.36635422850551203</v>
      </c>
      <c r="G43" s="39" t="s">
        <v>429</v>
      </c>
      <c r="H43" s="68">
        <v>10452729</v>
      </c>
      <c r="I43" s="68">
        <v>10456.44</v>
      </c>
      <c r="J43" s="30">
        <f t="shared" si="1"/>
        <v>999.64509909682454</v>
      </c>
      <c r="K43" s="32">
        <f>H43+H42+H41</f>
        <v>26023713</v>
      </c>
      <c r="L43" s="27">
        <f>K43/K40-1</f>
        <v>-0.12168579461294904</v>
      </c>
      <c r="M43" s="27">
        <f>K43/K31-1</f>
        <v>-0.41352405370046086</v>
      </c>
      <c r="N43" s="32">
        <f>AVERAGE(J41:J43)</f>
        <v>882.84008120646149</v>
      </c>
      <c r="O43" s="58">
        <f>N43/N40-1</f>
        <v>0.11051892433515742</v>
      </c>
    </row>
    <row r="44" spans="1:16" ht="17.399999999999999">
      <c r="A44" s="31"/>
      <c r="B44" s="27"/>
      <c r="C44" s="27"/>
      <c r="D44" s="26">
        <f>H44/22</f>
        <v>454853</v>
      </c>
      <c r="E44" s="27">
        <f t="shared" ref="E44" si="9">D44/D43-1</f>
        <v>-0.12969522121926247</v>
      </c>
      <c r="F44" s="33">
        <f t="shared" ref="F44" si="10">D44/D32-1</f>
        <v>-0.35688370961903904</v>
      </c>
      <c r="G44" s="39" t="s">
        <v>462</v>
      </c>
      <c r="H44" s="68">
        <v>10006766</v>
      </c>
      <c r="I44" s="68">
        <v>13433.26</v>
      </c>
      <c r="J44" s="30">
        <f t="shared" si="1"/>
        <v>744.92461249168105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341595.2</v>
      </c>
      <c r="E45" s="27">
        <f t="shared" ref="E45" si="11">D45/D44-1</f>
        <v>-0.24899868748804554</v>
      </c>
      <c r="F45" s="33">
        <f t="shared" ref="F45" si="12">D45/D33-1</f>
        <v>-0.3288020535188142</v>
      </c>
      <c r="G45" s="39" t="s">
        <v>521</v>
      </c>
      <c r="H45" s="68">
        <v>6831904</v>
      </c>
      <c r="I45" s="68">
        <v>10144.59</v>
      </c>
      <c r="J45" s="30">
        <f t="shared" si="1"/>
        <v>673.45294388437583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409956.80350877187</v>
      </c>
      <c r="B46" s="27">
        <f>A46/A43-1</f>
        <v>-7.8324689629307831E-2</v>
      </c>
      <c r="C46" s="27">
        <f>A46/A34-1</f>
        <v>-0.24622051274691514</v>
      </c>
      <c r="D46" s="26">
        <f>H46/19</f>
        <v>433422.21052631579</v>
      </c>
      <c r="E46" s="27">
        <f t="shared" ref="E46" si="13">D46/D45-1</f>
        <v>0.26881821093011782</v>
      </c>
      <c r="F46" s="33">
        <f t="shared" ref="F46" si="14">D46/D34-1</f>
        <v>4.33665566879744E-2</v>
      </c>
      <c r="G46" s="39" t="s">
        <v>548</v>
      </c>
      <c r="H46" s="68">
        <v>8235022</v>
      </c>
      <c r="I46" s="68">
        <v>12339.16</v>
      </c>
      <c r="J46" s="30">
        <f t="shared" si="1"/>
        <v>667.38919018798686</v>
      </c>
      <c r="K46" s="32">
        <f>H46+H45+H44</f>
        <v>25073692</v>
      </c>
      <c r="L46" s="27">
        <f>K46/K43-1</f>
        <v>-3.6505974378060468E-2</v>
      </c>
      <c r="M46" s="27">
        <f>K46/K34-1</f>
        <v>-0.2500292002866279</v>
      </c>
      <c r="N46" s="32">
        <f>AVERAGE(J44:J46)</f>
        <v>695.25558218801461</v>
      </c>
      <c r="O46" s="58">
        <f>N46/N43-1</f>
        <v>-0.21247845789024422</v>
      </c>
    </row>
    <row r="47" spans="1:16" ht="17.399999999999999">
      <c r="A47" s="31"/>
      <c r="B47" s="27"/>
      <c r="C47" s="27"/>
      <c r="D47" s="26">
        <f>H47/19</f>
        <v>684740.73684210528</v>
      </c>
      <c r="E47" s="27">
        <f t="shared" ref="E47" si="15">D47/D46-1</f>
        <v>0.57984690265551198</v>
      </c>
      <c r="F47" s="33">
        <f t="shared" ref="F47" si="16">D47/D35-1</f>
        <v>0.19979983428558246</v>
      </c>
      <c r="G47" s="39" t="s">
        <v>601</v>
      </c>
      <c r="H47" s="68">
        <v>13010074</v>
      </c>
      <c r="I47" s="68">
        <v>20552.03</v>
      </c>
      <c r="J47" s="30">
        <f t="shared" si="1"/>
        <v>633.03109230572363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384846.5</v>
      </c>
      <c r="E48" s="27">
        <f t="shared" ref="E48" si="17">D48/D47-1</f>
        <v>-0.43796757036124467</v>
      </c>
      <c r="F48" s="33">
        <f t="shared" ref="F48" si="18">D48/D36-1</f>
        <v>-8.2548458435582672E-2</v>
      </c>
      <c r="G48" s="39" t="s">
        <v>634</v>
      </c>
      <c r="H48" s="68">
        <v>7696930</v>
      </c>
      <c r="I48" s="68">
        <v>9965.4500000000007</v>
      </c>
      <c r="J48" s="30">
        <f t="shared" si="1"/>
        <v>772.36150901364203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502059.85167464108</v>
      </c>
      <c r="B49" s="27">
        <f>A49/A46-1</f>
        <v>0.22466525101564372</v>
      </c>
      <c r="C49" s="27">
        <f>A49/A37-1</f>
        <v>1.4819225623247778E-2</v>
      </c>
      <c r="D49" s="26">
        <f>H49/22</f>
        <v>436592.31818181818</v>
      </c>
      <c r="E49" s="27">
        <f t="shared" ref="E49" si="19">D49/D48-1</f>
        <v>0.13445833126147222</v>
      </c>
      <c r="F49" s="33">
        <f t="shared" ref="F49" si="20">D49/D37-1</f>
        <v>-0.11620849073843265</v>
      </c>
      <c r="G49" s="39" t="s">
        <v>672</v>
      </c>
      <c r="H49" s="68">
        <v>9605031</v>
      </c>
      <c r="I49" s="68">
        <v>24903.18</v>
      </c>
      <c r="J49" s="30">
        <f t="shared" si="1"/>
        <v>385.69495943891502</v>
      </c>
      <c r="K49" s="32">
        <f>H49+H48+H47</f>
        <v>30312035</v>
      </c>
      <c r="L49" s="27">
        <f>K49/K46-1</f>
        <v>0.20891789689368445</v>
      </c>
      <c r="M49" s="27">
        <f>K49/K37-1</f>
        <v>-1.6715014483584256E-2</v>
      </c>
      <c r="N49" s="32">
        <f>AVERAGE(J47:J49)</f>
        <v>597.02918691942693</v>
      </c>
      <c r="O49" s="58">
        <f>N49/N46-1</f>
        <v>-0.14128098757504803</v>
      </c>
    </row>
    <row r="50" spans="1:15" s="37" customFormat="1" ht="17.399999999999999">
      <c r="A50" s="92"/>
      <c r="B50" s="130"/>
      <c r="C50" s="130"/>
      <c r="D50" s="93">
        <f>H50/18</f>
        <v>636890.38888888888</v>
      </c>
      <c r="E50" s="130">
        <f t="shared" ref="E50" si="21">D50/D49-1</f>
        <v>0.45877598474753034</v>
      </c>
      <c r="F50" s="131">
        <f t="shared" ref="F50" si="22">D50/D38-1</f>
        <v>0.39785785616396008</v>
      </c>
      <c r="G50" s="132" t="s">
        <v>714</v>
      </c>
      <c r="H50" s="95">
        <v>11464027</v>
      </c>
      <c r="I50" s="95">
        <v>13278.72</v>
      </c>
      <c r="J50" s="133">
        <f t="shared" ref="J50" si="23">H50/I50</f>
        <v>863.33825850684411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438452.2</v>
      </c>
      <c r="E51" s="130">
        <f t="shared" ref="E51" si="24">D51/D50-1</f>
        <v>-0.31157353345382033</v>
      </c>
      <c r="F51" s="131">
        <f t="shared" ref="F51" si="25">D51/D39-1</f>
        <v>-0.14828818110263675</v>
      </c>
      <c r="G51" s="132" t="s">
        <v>721</v>
      </c>
      <c r="H51" s="95">
        <v>8769044</v>
      </c>
      <c r="I51" s="95">
        <v>16445.04</v>
      </c>
      <c r="J51" s="133">
        <f t="shared" ref="J51" si="26">H51/I51</f>
        <v>533.23336398087201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517880.45387205388</v>
      </c>
      <c r="B52" s="27">
        <f>A52/A49-1</f>
        <v>3.1511386828965815E-2</v>
      </c>
      <c r="C52" s="27">
        <f>A52/A40-1</f>
        <v>8.448420618704966E-2</v>
      </c>
      <c r="D52" s="93">
        <f>H52/22</f>
        <v>478298.77272727271</v>
      </c>
      <c r="E52" s="130">
        <f t="shared" ref="E52:E53" si="27">D52/D51-1</f>
        <v>9.0880083911707432E-2</v>
      </c>
      <c r="F52" s="131">
        <f t="shared" ref="F52:F53" si="28">D52/D40-1</f>
        <v>3.4830003859666947E-2</v>
      </c>
      <c r="G52" s="132" t="s">
        <v>726</v>
      </c>
      <c r="H52" s="95">
        <v>10522573</v>
      </c>
      <c r="I52" s="95">
        <v>22499.919999999998</v>
      </c>
      <c r="J52" s="133">
        <f t="shared" ref="J52" si="29">H52/I52</f>
        <v>467.67157394337409</v>
      </c>
      <c r="K52" s="32">
        <f>H52+H51+H50</f>
        <v>30755644</v>
      </c>
      <c r="L52" s="27">
        <f>K52/K49-1</f>
        <v>1.4634748211395321E-2</v>
      </c>
      <c r="M52" s="27">
        <f>K52/K40-1</f>
        <v>3.801940257437586E-2</v>
      </c>
      <c r="N52" s="32">
        <f>AVERAGE(J50:J52)</f>
        <v>621.41439881036342</v>
      </c>
      <c r="O52" s="58">
        <f>N52/N49-1</f>
        <v>4.0844254226096055E-2</v>
      </c>
    </row>
    <row r="53" spans="1:15" s="37" customFormat="1" ht="17.399999999999999">
      <c r="A53" s="31"/>
      <c r="B53" s="27"/>
      <c r="C53" s="27"/>
      <c r="D53" s="93">
        <f>H53/21</f>
        <v>599511.52380952379</v>
      </c>
      <c r="E53" s="130">
        <f t="shared" si="27"/>
        <v>0.25342475873624482</v>
      </c>
      <c r="F53" s="131">
        <f t="shared" si="28"/>
        <v>0.80575155849067226</v>
      </c>
      <c r="G53" s="132" t="s">
        <v>729</v>
      </c>
      <c r="H53" s="95">
        <v>12589742</v>
      </c>
      <c r="I53" s="95">
        <v>15225.11</v>
      </c>
      <c r="J53" s="133">
        <f t="shared" ref="J53" si="30">H53/I53</f>
        <v>826.90647226850899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840114.29411764711</v>
      </c>
      <c r="E54" s="130">
        <f t="shared" ref="E54" si="31">D54/D53-1</f>
        <v>0.40133135186333369</v>
      </c>
      <c r="F54" s="131">
        <f t="shared" ref="F54" si="32">D54/D42-1</f>
        <v>0.75115674038515845</v>
      </c>
      <c r="G54" s="132" t="s">
        <v>742</v>
      </c>
      <c r="H54" s="95">
        <v>14281943</v>
      </c>
      <c r="I54" s="95">
        <v>17663.25</v>
      </c>
      <c r="J54" s="133">
        <f t="shared" ref="J54" si="33">H54/I54</f>
        <v>808.5682419713246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730676.32026143791</v>
      </c>
      <c r="B55" s="27">
        <f>A55/A52-1</f>
        <v>0.41089765948563262</v>
      </c>
      <c r="C55" s="27">
        <f>A55/A43-1</f>
        <v>0.64272508345642398</v>
      </c>
      <c r="D55" s="93">
        <f>H55/21</f>
        <v>752403.14285714284</v>
      </c>
      <c r="E55" s="130">
        <f t="shared" ref="E55" si="34">D55/D54-1</f>
        <v>-0.10440383156749555</v>
      </c>
      <c r="F55" s="131">
        <f t="shared" ref="F55" si="35">D55/D43-1</f>
        <v>0.43963005805879551</v>
      </c>
      <c r="G55" s="132" t="s">
        <v>749</v>
      </c>
      <c r="H55" s="95">
        <v>15800466</v>
      </c>
      <c r="I55" s="95">
        <v>18144.93</v>
      </c>
      <c r="J55" s="133">
        <f t="shared" ref="J55" si="36">H55/I55</f>
        <v>870.79233703298939</v>
      </c>
      <c r="K55" s="32">
        <f>H55+H54+H53</f>
        <v>42672151</v>
      </c>
      <c r="L55" s="27">
        <f>K55/K52-1</f>
        <v>0.38745756713792101</v>
      </c>
      <c r="M55" s="27">
        <f>K55/K43-1</f>
        <v>0.63974107000027236</v>
      </c>
      <c r="N55" s="32">
        <f>AVERAGE(J53:J55)</f>
        <v>835.42235042427444</v>
      </c>
      <c r="O55" s="58">
        <f>N55/N52-1</f>
        <v>0.34438846609220541</v>
      </c>
    </row>
    <row r="56" spans="1:15" s="124" customFormat="1" ht="17.399999999999999">
      <c r="A56" s="94"/>
      <c r="B56" s="45"/>
      <c r="C56" s="45"/>
      <c r="D56" s="98">
        <f>H56/22</f>
        <v>612894.45454545459</v>
      </c>
      <c r="E56" s="118">
        <f t="shared" ref="E56" si="37">D56/D55-1</f>
        <v>-0.18541747151922316</v>
      </c>
      <c r="F56" s="158">
        <f t="shared" ref="F56" si="38">D56/D44-1</f>
        <v>0.34745611119516551</v>
      </c>
      <c r="G56" s="122" t="s">
        <v>752</v>
      </c>
      <c r="H56" s="96">
        <v>13483678</v>
      </c>
      <c r="I56" s="96">
        <v>21958.67</v>
      </c>
      <c r="J56" s="125">
        <f t="shared" ref="J56" si="39">H56/I56</f>
        <v>614.04802749893327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885418.88888888888</v>
      </c>
      <c r="E57" s="118">
        <f t="shared" ref="E57" si="40">D57/D56-1</f>
        <v>0.44465149312788044</v>
      </c>
      <c r="F57" s="158">
        <f t="shared" ref="F57" si="41">D57/D45-1</f>
        <v>1.5920120917650156</v>
      </c>
      <c r="G57" s="122" t="s">
        <v>756</v>
      </c>
      <c r="H57" s="96">
        <v>15937540</v>
      </c>
      <c r="I57" s="96">
        <v>19738.66</v>
      </c>
      <c r="J57" s="125">
        <f t="shared" ref="J57" si="42">H57/I57</f>
        <v>807.4276571965878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749156.67171717179</v>
      </c>
      <c r="B58" s="27">
        <f>A58/A55-1</f>
        <v>2.5292117649469592E-2</v>
      </c>
      <c r="C58" s="27">
        <f>A58/A46-1</f>
        <v>0.82740392476775182</v>
      </c>
      <c r="K58" s="32">
        <f>H58+H57+H56</f>
        <v>29421218</v>
      </c>
      <c r="L58" s="27">
        <f>K58/K55-1</f>
        <v>-0.31052882710318497</v>
      </c>
      <c r="M58" s="27">
        <f>K58/K46-1</f>
        <v>0.17338994193595414</v>
      </c>
      <c r="N58" s="32">
        <f>AVERAGE(J56:J58)</f>
        <v>710.73784234776053</v>
      </c>
      <c r="O58" s="58">
        <f>N58/N55-1</f>
        <v>-0.14924727356551104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13">
    <tabColor rgb="FFFF0000"/>
  </sheetPr>
  <dimension ref="A1:P58"/>
  <sheetViews>
    <sheetView zoomScale="85" zoomScaleNormal="85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해성디에스</v>
      </c>
      <c r="G1" s="19"/>
      <c r="H1" s="19"/>
      <c r="I1" s="19"/>
      <c r="J1" s="20"/>
      <c r="P1" s="18" t="s">
        <v>313</v>
      </c>
    </row>
    <row r="2" spans="1:16" ht="15" customHeight="1">
      <c r="G2" s="21"/>
      <c r="H2" s="21"/>
      <c r="I2" s="21"/>
      <c r="J2" s="22"/>
      <c r="P2" s="23" t="s">
        <v>748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1555308.45</v>
      </c>
      <c r="E5" s="27"/>
      <c r="F5" s="26"/>
      <c r="G5" s="28" t="s">
        <v>7</v>
      </c>
      <c r="H5" s="29">
        <v>31106169</v>
      </c>
      <c r="I5" s="29">
        <v>436532.26</v>
      </c>
      <c r="J5" s="30">
        <f>H5/I5</f>
        <v>71.257434673900164</v>
      </c>
    </row>
    <row r="6" spans="1:16" ht="15" hidden="1" customHeight="1">
      <c r="D6" s="26">
        <f>H6/18</f>
        <v>1758040.5555555555</v>
      </c>
      <c r="E6" s="27">
        <f t="shared" ref="E6:E16" si="0">D6/D5-1</f>
        <v>0.13034848846578018</v>
      </c>
      <c r="F6" s="26"/>
      <c r="G6" s="28" t="s">
        <v>3</v>
      </c>
      <c r="H6" s="29">
        <v>31644730</v>
      </c>
      <c r="I6" s="29">
        <v>434818.39</v>
      </c>
      <c r="J6" s="30">
        <f t="shared" ref="J6:J16" si="1">H6/I6</f>
        <v>72.776889680309978</v>
      </c>
    </row>
    <row r="7" spans="1:16" ht="15" hidden="1" customHeight="1">
      <c r="A7" s="31">
        <f>AVERAGE(D5:D7)</f>
        <v>1644288.4715488215</v>
      </c>
      <c r="B7" s="31"/>
      <c r="C7" s="31"/>
      <c r="D7" s="26">
        <f>H7/22</f>
        <v>1619516.4090909092</v>
      </c>
      <c r="E7" s="27">
        <f t="shared" si="0"/>
        <v>-7.8794625088083659E-2</v>
      </c>
      <c r="F7" s="26"/>
      <c r="G7" s="28" t="s">
        <v>6</v>
      </c>
      <c r="H7" s="29">
        <v>35629361</v>
      </c>
      <c r="I7" s="29">
        <v>482810.64</v>
      </c>
      <c r="J7" s="30">
        <f t="shared" si="1"/>
        <v>73.79572455155504</v>
      </c>
      <c r="K7" s="32">
        <f>H7+H6+H5</f>
        <v>98380260</v>
      </c>
      <c r="L7" s="32"/>
      <c r="M7" s="32"/>
      <c r="N7" s="32">
        <f>AVERAGE(J5:J7)</f>
        <v>72.610016301921732</v>
      </c>
      <c r="O7" s="35"/>
    </row>
    <row r="8" spans="1:16" ht="15" hidden="1" customHeight="1">
      <c r="D8" s="26">
        <f>H8/21</f>
        <v>1599390.4761904762</v>
      </c>
      <c r="E8" s="27">
        <f t="shared" si="0"/>
        <v>-1.2427125027853481E-2</v>
      </c>
      <c r="F8" s="26"/>
      <c r="G8" s="28" t="s">
        <v>2</v>
      </c>
      <c r="H8" s="29">
        <v>33587200</v>
      </c>
      <c r="I8" s="29">
        <v>440956.95</v>
      </c>
      <c r="J8" s="30">
        <f t="shared" si="1"/>
        <v>76.168886781351333</v>
      </c>
    </row>
    <row r="9" spans="1:16" ht="15" hidden="1" customHeight="1">
      <c r="D9" s="26">
        <f>H9/21</f>
        <v>1733321.857142857</v>
      </c>
      <c r="E9" s="27">
        <f t="shared" si="0"/>
        <v>8.3739013671874973E-2</v>
      </c>
      <c r="F9" s="26"/>
      <c r="G9" s="28" t="s">
        <v>5</v>
      </c>
      <c r="H9" s="29">
        <v>36399759</v>
      </c>
      <c r="I9" s="29">
        <v>485442.85</v>
      </c>
      <c r="J9" s="30">
        <f t="shared" si="1"/>
        <v>74.982583428718755</v>
      </c>
    </row>
    <row r="10" spans="1:16" ht="15" hidden="1" customHeight="1">
      <c r="A10" s="31">
        <f>AVERAGE(D8:D10)</f>
        <v>1693078.6507936504</v>
      </c>
      <c r="B10" s="27">
        <f>A10/A7-1</f>
        <v>2.9672517985163127E-2</v>
      </c>
      <c r="C10" s="27"/>
      <c r="D10" s="26">
        <f>H10/21</f>
        <v>1746523.6190476189</v>
      </c>
      <c r="E10" s="27">
        <f t="shared" si="0"/>
        <v>7.6164515265060295E-3</v>
      </c>
      <c r="F10" s="26"/>
      <c r="G10" s="28" t="s">
        <v>0</v>
      </c>
      <c r="H10" s="29">
        <v>36676996</v>
      </c>
      <c r="I10" s="29">
        <v>483690.51</v>
      </c>
      <c r="J10" s="30">
        <f t="shared" si="1"/>
        <v>75.82740459390034</v>
      </c>
      <c r="K10" s="32">
        <f>H10+H9+H8</f>
        <v>106663955</v>
      </c>
      <c r="L10" s="27">
        <f>K10/K7-1</f>
        <v>8.4200783775119081E-2</v>
      </c>
      <c r="M10" s="32"/>
      <c r="N10" s="32">
        <f>AVERAGE(J8:J10)</f>
        <v>75.659624934656804</v>
      </c>
      <c r="O10" s="58">
        <f>N10/N7-1</f>
        <v>4.1999834018138893E-2</v>
      </c>
    </row>
    <row r="11" spans="1:16" ht="15" hidden="1" customHeight="1">
      <c r="D11" s="26">
        <f>H11/21</f>
        <v>1556883.6666666667</v>
      </c>
      <c r="E11" s="27">
        <f t="shared" si="0"/>
        <v>-0.10858138436419373</v>
      </c>
      <c r="F11" s="26"/>
      <c r="G11" s="28" t="s">
        <v>10</v>
      </c>
      <c r="H11" s="29">
        <v>32694557</v>
      </c>
      <c r="I11" s="29">
        <v>412841.32</v>
      </c>
      <c r="J11" s="30">
        <f t="shared" si="1"/>
        <v>79.194003642852408</v>
      </c>
    </row>
    <row r="12" spans="1:16" ht="15" hidden="1" customHeight="1">
      <c r="D12" s="26">
        <f>H12/22</f>
        <v>1572960.5909090908</v>
      </c>
      <c r="E12" s="27">
        <f t="shared" si="0"/>
        <v>1.0326349095077347E-2</v>
      </c>
      <c r="F12" s="26"/>
      <c r="G12" s="28" t="s">
        <v>4</v>
      </c>
      <c r="H12" s="29">
        <v>34605133</v>
      </c>
      <c r="I12" s="29">
        <v>443199.66</v>
      </c>
      <c r="J12" s="30">
        <f t="shared" si="1"/>
        <v>78.080233635558301</v>
      </c>
    </row>
    <row r="13" spans="1:16" ht="15" hidden="1" customHeight="1">
      <c r="A13" s="31">
        <f>AVERAGE(D11:D13)</f>
        <v>1574158.0191919191</v>
      </c>
      <c r="B13" s="27">
        <f>A13/A10-1</f>
        <v>-7.0239283654061735E-2</v>
      </c>
      <c r="C13" s="27"/>
      <c r="D13" s="26">
        <f>H13/20</f>
        <v>1592629.8</v>
      </c>
      <c r="E13" s="27">
        <f t="shared" si="0"/>
        <v>1.2504578439273883E-2</v>
      </c>
      <c r="F13" s="26"/>
      <c r="G13" s="28" t="s">
        <v>8</v>
      </c>
      <c r="H13" s="29">
        <v>31852596</v>
      </c>
      <c r="I13" s="29">
        <v>417853.6</v>
      </c>
      <c r="J13" s="30">
        <f t="shared" si="1"/>
        <v>76.229081190158468</v>
      </c>
      <c r="K13" s="32">
        <f>H13+H12+H11</f>
        <v>99152286</v>
      </c>
      <c r="L13" s="27">
        <f>K13/K10-1</f>
        <v>-7.0423687177172511E-2</v>
      </c>
      <c r="M13" s="32"/>
      <c r="N13" s="32">
        <f>AVERAGE(J11:J13)</f>
        <v>77.834439489523064</v>
      </c>
      <c r="O13" s="58">
        <f>N13/N10-1</f>
        <v>2.8744717631689731E-2</v>
      </c>
    </row>
    <row r="14" spans="1:16" ht="15" hidden="1" customHeight="1">
      <c r="D14" s="26">
        <f>H14/20</f>
        <v>1658670.55</v>
      </c>
      <c r="E14" s="27">
        <f t="shared" si="0"/>
        <v>4.1466478901751147E-2</v>
      </c>
      <c r="F14" s="26"/>
      <c r="G14" s="28" t="s">
        <v>11</v>
      </c>
      <c r="H14" s="29">
        <v>33173411</v>
      </c>
      <c r="I14" s="29">
        <v>429796.5</v>
      </c>
      <c r="J14" s="30">
        <f t="shared" si="1"/>
        <v>77.183995216340762</v>
      </c>
    </row>
    <row r="15" spans="1:16" ht="15" hidden="1" customHeight="1">
      <c r="A15" s="31"/>
      <c r="B15" s="31"/>
      <c r="C15" s="31"/>
      <c r="D15" s="26">
        <f>H15/22</f>
        <v>1244830.1363636365</v>
      </c>
      <c r="E15" s="27">
        <f t="shared" si="0"/>
        <v>-0.24950127295403146</v>
      </c>
      <c r="F15" s="26"/>
      <c r="G15" s="28" t="s">
        <v>9</v>
      </c>
      <c r="H15" s="29">
        <v>27386263</v>
      </c>
      <c r="I15" s="29">
        <v>359969.9</v>
      </c>
      <c r="J15" s="30">
        <f t="shared" si="1"/>
        <v>76.079313853741652</v>
      </c>
    </row>
    <row r="16" spans="1:16" ht="15" hidden="1" customHeight="1">
      <c r="A16" s="31">
        <f>AVERAGE(D14:D16)</f>
        <v>1326094.3651515152</v>
      </c>
      <c r="B16" s="27">
        <f>A16/A13-1</f>
        <v>-0.1575849762324022</v>
      </c>
      <c r="C16" s="27"/>
      <c r="D16" s="26">
        <f>H16/22</f>
        <v>1074782.4090909092</v>
      </c>
      <c r="E16" s="27">
        <f t="shared" si="0"/>
        <v>-0.13660315757575248</v>
      </c>
      <c r="F16" s="26"/>
      <c r="G16" s="28" t="s">
        <v>13</v>
      </c>
      <c r="H16" s="29">
        <v>23645213</v>
      </c>
      <c r="I16" s="29">
        <v>332386.55</v>
      </c>
      <c r="J16" s="30">
        <f t="shared" si="1"/>
        <v>71.137694951856503</v>
      </c>
      <c r="K16" s="32">
        <f>H16+H15+H14</f>
        <v>84204887</v>
      </c>
      <c r="L16" s="27">
        <f>K16/K13-1</f>
        <v>-0.15075193526047392</v>
      </c>
      <c r="M16" s="32"/>
      <c r="N16" s="32">
        <f>AVERAGE(J14:J16)</f>
        <v>74.800334673979634</v>
      </c>
      <c r="O16" s="58">
        <f>N16/N13-1</f>
        <v>-3.898152071811134E-2</v>
      </c>
    </row>
    <row r="17" spans="1:15" ht="15" hidden="1" customHeight="1">
      <c r="D17" s="26">
        <f>H17/20</f>
        <v>1708830.05</v>
      </c>
      <c r="E17" s="27">
        <f t="shared" ref="E17:E22" si="2">D17/D16-1</f>
        <v>0.58993116704002624</v>
      </c>
      <c r="F17" s="33">
        <f t="shared" ref="F17:F22" si="3">D17/D5-1</f>
        <v>9.8708137282993658E-2</v>
      </c>
      <c r="G17" s="39" t="s">
        <v>162</v>
      </c>
      <c r="H17" s="29">
        <v>34176601</v>
      </c>
      <c r="I17" s="29">
        <v>460091.29</v>
      </c>
      <c r="J17" s="30">
        <f t="shared" ref="J17:J49" si="4">H17/I17</f>
        <v>74.282216905258082</v>
      </c>
    </row>
    <row r="18" spans="1:15" hidden="1">
      <c r="D18" s="26">
        <f>H18/20</f>
        <v>1314332.95</v>
      </c>
      <c r="E18" s="27">
        <f t="shared" si="2"/>
        <v>-0.23085800720791405</v>
      </c>
      <c r="F18" s="33">
        <f t="shared" si="3"/>
        <v>-0.25238758238733594</v>
      </c>
      <c r="G18" s="39" t="s">
        <v>163</v>
      </c>
      <c r="H18" s="29">
        <v>26286659</v>
      </c>
      <c r="I18" s="29">
        <v>346756.9</v>
      </c>
      <c r="J18" s="30">
        <f t="shared" si="4"/>
        <v>75.807169230085975</v>
      </c>
    </row>
    <row r="19" spans="1:15" ht="17.399999999999999" hidden="1">
      <c r="A19" s="31">
        <f>AVERAGE(D17:D19)</f>
        <v>1438648.3636363635</v>
      </c>
      <c r="B19" s="27">
        <f>A19/A16-1</f>
        <v>8.4876311552676054E-2</v>
      </c>
      <c r="C19" s="27">
        <f>A19/A7-1</f>
        <v>-0.12506327902351422</v>
      </c>
      <c r="D19" s="26">
        <f>H19/22</f>
        <v>1292782.0909090908</v>
      </c>
      <c r="E19" s="27">
        <f t="shared" si="2"/>
        <v>-1.6396803481879663E-2</v>
      </c>
      <c r="F19" s="33">
        <f t="shared" si="3"/>
        <v>-0.20174807513387638</v>
      </c>
      <c r="G19" s="39" t="s">
        <v>158</v>
      </c>
      <c r="H19" s="29">
        <v>28441206</v>
      </c>
      <c r="I19" s="29">
        <v>390027.5</v>
      </c>
      <c r="J19" s="30">
        <f t="shared" si="4"/>
        <v>72.921027363455138</v>
      </c>
      <c r="K19" s="32">
        <f>H19+H18+H17</f>
        <v>88904466</v>
      </c>
      <c r="L19" s="27">
        <f>K19/K16-1</f>
        <v>5.5811238129207297E-2</v>
      </c>
      <c r="M19" s="27">
        <f>K19/K7-1</f>
        <v>-9.6318041851078617E-2</v>
      </c>
      <c r="N19" s="32">
        <f>AVERAGE(J17:J19)</f>
        <v>74.336804499599737</v>
      </c>
      <c r="O19" s="58">
        <f>N19/N16-1</f>
        <v>-6.1968997384866942E-3</v>
      </c>
    </row>
    <row r="20" spans="1:15" hidden="1">
      <c r="D20" s="26">
        <f>H20/20</f>
        <v>1299997.6499999999</v>
      </c>
      <c r="E20" s="27">
        <f t="shared" si="2"/>
        <v>5.5814194376988535E-3</v>
      </c>
      <c r="F20" s="33">
        <f t="shared" si="3"/>
        <v>-0.18719182754144448</v>
      </c>
      <c r="G20" s="39" t="s">
        <v>154</v>
      </c>
      <c r="H20" s="29">
        <v>25999953</v>
      </c>
      <c r="I20" s="29">
        <v>350828.33</v>
      </c>
      <c r="J20" s="30">
        <f t="shared" si="4"/>
        <v>74.110186597530472</v>
      </c>
    </row>
    <row r="21" spans="1:15" hidden="1">
      <c r="D21" s="26">
        <f>H21/21</f>
        <v>1225420.9047619049</v>
      </c>
      <c r="E21" s="27">
        <f t="shared" si="2"/>
        <v>-5.7366830807805691E-2</v>
      </c>
      <c r="F21" s="33">
        <f t="shared" si="3"/>
        <v>-0.29302172028116991</v>
      </c>
      <c r="G21" s="39" t="s">
        <v>155</v>
      </c>
      <c r="H21" s="29">
        <v>25733839</v>
      </c>
      <c r="I21" s="29">
        <v>343745.6</v>
      </c>
      <c r="J21" s="30">
        <f t="shared" si="4"/>
        <v>74.863035337761417</v>
      </c>
    </row>
    <row r="22" spans="1:15" ht="17.399999999999999" hidden="1">
      <c r="A22" s="31">
        <f>AVERAGE(D20:D22)</f>
        <v>1185527.3436507937</v>
      </c>
      <c r="B22" s="27">
        <f>A22/A19-1</f>
        <v>-0.17594363319315565</v>
      </c>
      <c r="C22" s="27">
        <f>A22/A10-1</f>
        <v>-0.29978011175377828</v>
      </c>
      <c r="D22" s="26">
        <f>H22/21</f>
        <v>1031163.4761904762</v>
      </c>
      <c r="E22" s="27">
        <f t="shared" si="2"/>
        <v>-0.15852302487786607</v>
      </c>
      <c r="F22" s="33">
        <f t="shared" si="3"/>
        <v>-0.40959087816243178</v>
      </c>
      <c r="G22" s="39" t="s">
        <v>156</v>
      </c>
      <c r="H22" s="29">
        <v>21654433</v>
      </c>
      <c r="I22" s="29">
        <v>285278.2</v>
      </c>
      <c r="J22" s="30">
        <f t="shared" si="4"/>
        <v>75.906371394659672</v>
      </c>
      <c r="K22" s="32">
        <f>H22+H21+H20</f>
        <v>73388225</v>
      </c>
      <c r="L22" s="27">
        <f>K22/K19-1</f>
        <v>-0.17452712668000281</v>
      </c>
      <c r="M22" s="27">
        <f>K22/K10-1</f>
        <v>-0.31196789955894655</v>
      </c>
      <c r="N22" s="32">
        <f>AVERAGE(J20:J22)</f>
        <v>74.959864443317187</v>
      </c>
      <c r="O22" s="58">
        <f>N22/N19-1</f>
        <v>8.3815809397727037E-3</v>
      </c>
    </row>
    <row r="23" spans="1:15" hidden="1">
      <c r="A23" s="31"/>
      <c r="B23" s="27"/>
      <c r="C23" s="27"/>
      <c r="D23" s="26">
        <f>H23/21</f>
        <v>1062204.5714285714</v>
      </c>
      <c r="E23" s="27">
        <f t="shared" ref="E23:E28" si="5">D23/D22-1</f>
        <v>3.0102981685089514E-2</v>
      </c>
      <c r="F23" s="33">
        <f t="shared" ref="F23:F28" si="6">D23/D11-1</f>
        <v>-0.31773671073139187</v>
      </c>
      <c r="G23" s="39" t="s">
        <v>168</v>
      </c>
      <c r="H23" s="29">
        <v>22306296</v>
      </c>
      <c r="I23" s="29">
        <v>286622.78999999998</v>
      </c>
      <c r="J23" s="30">
        <f t="shared" si="4"/>
        <v>77.824572149339559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1044083.1818181818</v>
      </c>
      <c r="E24" s="27">
        <f t="shared" si="5"/>
        <v>-1.7060169102848022E-2</v>
      </c>
      <c r="F24" s="33">
        <f t="shared" si="6"/>
        <v>-0.33623055284890824</v>
      </c>
      <c r="G24" s="39" t="s">
        <v>176</v>
      </c>
      <c r="H24" s="29">
        <v>22969830</v>
      </c>
      <c r="I24" s="29">
        <v>303829.90000000002</v>
      </c>
      <c r="J24" s="30">
        <f t="shared" si="4"/>
        <v>75.600953033259728</v>
      </c>
      <c r="K24" s="32"/>
      <c r="L24" s="27"/>
      <c r="M24" s="27"/>
      <c r="N24" s="27"/>
    </row>
    <row r="25" spans="1:15" ht="17.399999999999999" hidden="1">
      <c r="A25" s="31">
        <f>AVERAGE(D23:D25)</f>
        <v>1063267.4791524264</v>
      </c>
      <c r="B25" s="27">
        <f>A25/A22-1</f>
        <v>-0.1031269883003052</v>
      </c>
      <c r="C25" s="27">
        <f>A25/A13-1</f>
        <v>-0.32454844673202132</v>
      </c>
      <c r="D25" s="26">
        <f>H25/19</f>
        <v>1083514.6842105263</v>
      </c>
      <c r="E25" s="27">
        <f t="shared" si="5"/>
        <v>3.7766629210211011E-2</v>
      </c>
      <c r="F25" s="33">
        <f t="shared" si="6"/>
        <v>-0.31966946479933611</v>
      </c>
      <c r="G25" s="39" t="s">
        <v>190</v>
      </c>
      <c r="H25" s="29">
        <v>20586779</v>
      </c>
      <c r="I25" s="29">
        <v>273411.20000000001</v>
      </c>
      <c r="J25" s="30">
        <f t="shared" si="4"/>
        <v>75.296033959106282</v>
      </c>
      <c r="K25" s="32">
        <f>H25+H24+H23</f>
        <v>65862905</v>
      </c>
      <c r="L25" s="27">
        <f>K25/K22-1</f>
        <v>-0.1025412455472251</v>
      </c>
      <c r="M25" s="27">
        <f>K25/K13-1</f>
        <v>-0.33573992434223854</v>
      </c>
      <c r="N25" s="32">
        <f>AVERAGE(J23:J25)</f>
        <v>76.240519713901861</v>
      </c>
      <c r="O25" s="58">
        <f>N25/N22-1</f>
        <v>1.7084546244785059E-2</v>
      </c>
    </row>
    <row r="26" spans="1:15" ht="17.399999999999999" hidden="1">
      <c r="D26" s="26">
        <f>H26/19</f>
        <v>1150686.6842105263</v>
      </c>
      <c r="E26" s="27">
        <f t="shared" si="5"/>
        <v>6.1994545139868684E-2</v>
      </c>
      <c r="F26" s="33">
        <f t="shared" si="6"/>
        <v>-0.30625965221934748</v>
      </c>
      <c r="G26" s="39" t="s">
        <v>202</v>
      </c>
      <c r="H26" s="29">
        <v>21863047</v>
      </c>
      <c r="I26" s="29">
        <v>300583.83</v>
      </c>
      <c r="J26" s="30">
        <f t="shared" si="4"/>
        <v>72.735273218123538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937375.22727272729</v>
      </c>
      <c r="E27" s="27">
        <f t="shared" si="5"/>
        <v>-0.18537753140347646</v>
      </c>
      <c r="F27" s="33">
        <f t="shared" si="6"/>
        <v>-0.24698543207592805</v>
      </c>
      <c r="G27" s="39" t="s">
        <v>203</v>
      </c>
      <c r="H27" s="29">
        <v>20622255</v>
      </c>
      <c r="I27" s="29">
        <v>277874.78000000003</v>
      </c>
      <c r="J27" s="30">
        <f t="shared" si="4"/>
        <v>74.214201807015371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1001983.9003189793</v>
      </c>
      <c r="B28" s="27">
        <f>A28/A25-1</f>
        <v>-5.763702928476544E-2</v>
      </c>
      <c r="C28" s="27">
        <f>A28/A16-1</f>
        <v>-0.24440980472419405</v>
      </c>
      <c r="D28" s="26">
        <f>H28/19</f>
        <v>917889.78947368416</v>
      </c>
      <c r="E28" s="27">
        <f t="shared" si="5"/>
        <v>-2.0787233577460373E-2</v>
      </c>
      <c r="F28" s="33">
        <f t="shared" si="6"/>
        <v>-0.14597616995790863</v>
      </c>
      <c r="G28" s="39" t="s">
        <v>208</v>
      </c>
      <c r="H28" s="29">
        <v>17439906</v>
      </c>
      <c r="I28" s="29">
        <v>223496.73</v>
      </c>
      <c r="J28" s="30">
        <f t="shared" si="4"/>
        <v>78.03204100570062</v>
      </c>
      <c r="K28" s="32">
        <f>H28+H27+H26</f>
        <v>59925208</v>
      </c>
      <c r="L28" s="27">
        <f>K28/K25-1</f>
        <v>-9.015237029098544E-2</v>
      </c>
      <c r="M28" s="27">
        <f>K28/K16-1</f>
        <v>-0.28834049738704592</v>
      </c>
      <c r="N28" s="32">
        <f>AVERAGE(J26:J28)</f>
        <v>74.99383867694651</v>
      </c>
      <c r="O28" s="58">
        <f>N28/N25-1</f>
        <v>-1.6351948302997021E-2</v>
      </c>
    </row>
    <row r="29" spans="1:15" hidden="1">
      <c r="D29" s="26">
        <f>H29/22</f>
        <v>1133085.5</v>
      </c>
      <c r="E29" s="27">
        <f t="shared" ref="E29:E41" si="7">D29/D28-1</f>
        <v>0.23444613176240758</v>
      </c>
      <c r="F29" s="33">
        <f t="shared" ref="F29:F41" si="8">D29/D17-1</f>
        <v>-0.33692323587123252</v>
      </c>
      <c r="G29" s="39" t="s">
        <v>215</v>
      </c>
      <c r="H29" s="29">
        <v>24927881</v>
      </c>
      <c r="I29" s="29">
        <v>331058.78000000003</v>
      </c>
      <c r="J29" s="30">
        <f t="shared" si="4"/>
        <v>75.297447178413449</v>
      </c>
    </row>
    <row r="30" spans="1:15" hidden="1">
      <c r="D30" s="26">
        <f>H30/19</f>
        <v>1142525.3157894737</v>
      </c>
      <c r="E30" s="27">
        <f t="shared" si="7"/>
        <v>8.3310710352164641E-3</v>
      </c>
      <c r="F30" s="33">
        <f t="shared" si="8"/>
        <v>-0.13071850189141665</v>
      </c>
      <c r="G30" s="39" t="s">
        <v>210</v>
      </c>
      <c r="H30" s="29">
        <v>21707981</v>
      </c>
      <c r="I30" s="29">
        <v>314103.42</v>
      </c>
      <c r="J30" s="30">
        <f t="shared" si="4"/>
        <v>69.110934863428113</v>
      </c>
    </row>
    <row r="31" spans="1:15" ht="17.399999999999999" hidden="1">
      <c r="A31" s="31">
        <f>AVERAGE(D29:D31)</f>
        <v>1108430.9052631578</v>
      </c>
      <c r="B31" s="27">
        <f>A31/A28-1</f>
        <v>0.1062362428281447</v>
      </c>
      <c r="C31" s="27">
        <f>A31/A19-1</f>
        <v>-0.22953312756602995</v>
      </c>
      <c r="D31" s="26">
        <f>H31/20</f>
        <v>1049681.8999999999</v>
      </c>
      <c r="E31" s="27">
        <f t="shared" si="7"/>
        <v>-8.1261583009493266E-2</v>
      </c>
      <c r="F31" s="33">
        <f t="shared" si="8"/>
        <v>-0.18804421303372298</v>
      </c>
      <c r="G31" s="39" t="s">
        <v>211</v>
      </c>
      <c r="H31" s="29">
        <v>20993638</v>
      </c>
      <c r="I31" s="29">
        <v>308011</v>
      </c>
      <c r="J31" s="30">
        <f t="shared" si="4"/>
        <v>68.158728097373142</v>
      </c>
      <c r="K31" s="32">
        <f>H31+H30+H29</f>
        <v>67629500</v>
      </c>
      <c r="L31" s="27">
        <f>K31/K28-1</f>
        <v>0.12856512738345449</v>
      </c>
      <c r="M31" s="27">
        <f>K31/K19-1</f>
        <v>-0.23930143171885199</v>
      </c>
      <c r="N31" s="32">
        <f>AVERAGE(J29:J31)</f>
        <v>70.85570337973823</v>
      </c>
      <c r="O31" s="58">
        <f>N31/N28-1</f>
        <v>-5.5179670359777999E-2</v>
      </c>
    </row>
    <row r="32" spans="1:15" ht="17.399999999999999" hidden="1">
      <c r="D32" s="26">
        <f>H32/21</f>
        <v>1137583.0952380951</v>
      </c>
      <c r="E32" s="27">
        <f t="shared" si="7"/>
        <v>8.3740793509057498E-2</v>
      </c>
      <c r="F32" s="33">
        <f t="shared" si="8"/>
        <v>-0.12493449873690521</v>
      </c>
      <c r="G32" s="39" t="s">
        <v>222</v>
      </c>
      <c r="H32" s="29">
        <v>23889245</v>
      </c>
      <c r="I32" s="29">
        <v>339657.23</v>
      </c>
      <c r="J32" s="30">
        <f t="shared" si="4"/>
        <v>70.333391696093145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1237323.2857142857</v>
      </c>
      <c r="E33" s="27">
        <f t="shared" si="7"/>
        <v>8.7677279043351986E-2</v>
      </c>
      <c r="F33" s="33">
        <f t="shared" si="8"/>
        <v>9.7128920407094643E-3</v>
      </c>
      <c r="G33" s="39" t="s">
        <v>223</v>
      </c>
      <c r="H33" s="29">
        <v>25983789</v>
      </c>
      <c r="I33" s="29">
        <v>382002.7</v>
      </c>
      <c r="J33" s="30">
        <f t="shared" si="4"/>
        <v>68.019909283363702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1202774.0918964075</v>
      </c>
      <c r="B34" s="27">
        <f>A34/A31-1</f>
        <v>8.511417913852859E-2</v>
      </c>
      <c r="C34" s="27">
        <f>A34/A22-1</f>
        <v>1.4547743953760683E-2</v>
      </c>
      <c r="D34" s="26">
        <f>H34/19</f>
        <v>1233415.894736842</v>
      </c>
      <c r="E34" s="27">
        <f t="shared" si="7"/>
        <v>-3.1579386103510743E-3</v>
      </c>
      <c r="F34" s="33">
        <f t="shared" si="8"/>
        <v>0.19614001389339908</v>
      </c>
      <c r="G34" s="39" t="s">
        <v>220</v>
      </c>
      <c r="H34" s="29">
        <v>23434902</v>
      </c>
      <c r="I34" s="29">
        <v>323726.5</v>
      </c>
      <c r="J34" s="30">
        <f t="shared" si="4"/>
        <v>72.39105232348912</v>
      </c>
      <c r="K34" s="32">
        <f>H34+H33+H32</f>
        <v>73307936</v>
      </c>
      <c r="L34" s="27">
        <f>K34/K31-1</f>
        <v>8.3963891497053744E-2</v>
      </c>
      <c r="M34" s="27">
        <f>K34/K22-1</f>
        <v>-1.0940310928626573E-3</v>
      </c>
      <c r="N34" s="32">
        <f>AVERAGE(J32:J34)</f>
        <v>70.248117767648651</v>
      </c>
      <c r="O34" s="58">
        <f>N34/N31-1</f>
        <v>-8.5749711471119205E-3</v>
      </c>
      <c r="P34" s="58"/>
    </row>
    <row r="35" spans="1:16" ht="17.399999999999999" hidden="1">
      <c r="D35" s="26">
        <f>H35/23</f>
        <v>1132931.4782608696</v>
      </c>
      <c r="E35" s="27">
        <f t="shared" si="7"/>
        <v>-8.1468397565454986E-2</v>
      </c>
      <c r="F35" s="33">
        <f t="shared" si="8"/>
        <v>6.6585014539314979E-2</v>
      </c>
      <c r="G35" s="39" t="s">
        <v>226</v>
      </c>
      <c r="H35" s="68">
        <v>26057424</v>
      </c>
      <c r="I35" s="68">
        <v>360435.46</v>
      </c>
      <c r="J35" s="30">
        <f t="shared" si="4"/>
        <v>72.29428536248902</v>
      </c>
      <c r="P35" s="16"/>
    </row>
    <row r="36" spans="1:16" ht="17.399999999999999" hidden="1">
      <c r="D36" s="26">
        <f>H36/21</f>
        <v>1235797.3333333333</v>
      </c>
      <c r="E36" s="27">
        <f t="shared" si="7"/>
        <v>9.0796184099650956E-2</v>
      </c>
      <c r="F36" s="33">
        <f t="shared" si="8"/>
        <v>0.18361961465684917</v>
      </c>
      <c r="G36" s="39" t="s">
        <v>228</v>
      </c>
      <c r="H36" s="68">
        <v>25951744</v>
      </c>
      <c r="I36" s="68">
        <v>353267.3</v>
      </c>
      <c r="J36" s="30">
        <f t="shared" si="4"/>
        <v>73.462061164449693</v>
      </c>
      <c r="P36" s="16"/>
    </row>
    <row r="37" spans="1:16" ht="17.399999999999999" hidden="1">
      <c r="A37" s="31">
        <f>AVERAGE(D35:D37)</f>
        <v>1275850.5483091788</v>
      </c>
      <c r="B37" s="27">
        <f>A37/A34-1</f>
        <v>6.0756593366217304E-2</v>
      </c>
      <c r="C37" s="27">
        <f>A37/A25-1</f>
        <v>0.19993376391631101</v>
      </c>
      <c r="D37" s="26">
        <f>H37/18</f>
        <v>1458822.8333333333</v>
      </c>
      <c r="E37" s="27">
        <f t="shared" si="7"/>
        <v>0.18047093482426457</v>
      </c>
      <c r="F37" s="33">
        <f t="shared" si="8"/>
        <v>0.3463803071540883</v>
      </c>
      <c r="G37" s="39" t="s">
        <v>225</v>
      </c>
      <c r="H37" s="68">
        <v>26258811</v>
      </c>
      <c r="I37" s="68">
        <v>344207.1</v>
      </c>
      <c r="J37" s="30">
        <f t="shared" si="4"/>
        <v>76.28782497513852</v>
      </c>
      <c r="K37" s="32">
        <f>H37+H36+H35</f>
        <v>78267979</v>
      </c>
      <c r="L37" s="27">
        <f>K37/K34-1</f>
        <v>6.7660382635789995E-2</v>
      </c>
      <c r="M37" s="27">
        <f>K37/K25-1</f>
        <v>0.18834690027717427</v>
      </c>
      <c r="N37" s="32">
        <f>AVERAGE(J35:J37)</f>
        <v>74.014723834025745</v>
      </c>
      <c r="O37" s="16">
        <f>N37/N34-1</f>
        <v>5.361860482633074E-2</v>
      </c>
      <c r="P37" s="16"/>
    </row>
    <row r="38" spans="1:16" ht="17.399999999999999" hidden="1">
      <c r="A38" s="31"/>
      <c r="B38" s="27"/>
      <c r="C38" s="27"/>
      <c r="D38" s="26">
        <f>H38/20</f>
        <v>1450689.2</v>
      </c>
      <c r="E38" s="27">
        <f t="shared" si="7"/>
        <v>-5.5754771227074507E-3</v>
      </c>
      <c r="F38" s="33">
        <f t="shared" si="8"/>
        <v>0.26071607493685578</v>
      </c>
      <c r="G38" s="39" t="s">
        <v>231</v>
      </c>
      <c r="H38" s="68">
        <v>29013784</v>
      </c>
      <c r="I38" s="68">
        <v>379896.1</v>
      </c>
      <c r="J38" s="30">
        <f t="shared" si="4"/>
        <v>76.372945128944465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1187025.5238095238</v>
      </c>
      <c r="E39" s="27">
        <f t="shared" si="7"/>
        <v>-0.18175063010772818</v>
      </c>
      <c r="F39" s="33">
        <f t="shared" si="8"/>
        <v>0.26632909562070317</v>
      </c>
      <c r="G39" s="39" t="s">
        <v>234</v>
      </c>
      <c r="H39" s="68">
        <v>24927536</v>
      </c>
      <c r="I39" s="68">
        <v>347925.1</v>
      </c>
      <c r="J39" s="30">
        <f t="shared" si="4"/>
        <v>71.646270993383354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1241161.9238095237</v>
      </c>
      <c r="B40" s="27">
        <f>A40/A37-1</f>
        <v>-2.7188626869836918E-2</v>
      </c>
      <c r="C40" s="27">
        <f>A40/A28-1</f>
        <v>0.23870445764088877</v>
      </c>
      <c r="D40" s="26">
        <f>H40/21</f>
        <v>1085771.0476190476</v>
      </c>
      <c r="E40" s="27">
        <f t="shared" si="7"/>
        <v>-8.530101009582336E-2</v>
      </c>
      <c r="F40" s="33">
        <f t="shared" si="8"/>
        <v>0.18289914548632913</v>
      </c>
      <c r="G40" s="39" t="s">
        <v>236</v>
      </c>
      <c r="H40" s="68">
        <v>22801192</v>
      </c>
      <c r="I40" s="68">
        <v>304633.90000000002</v>
      </c>
      <c r="J40" s="30">
        <f t="shared" si="4"/>
        <v>74.84784851587429</v>
      </c>
      <c r="K40" s="32">
        <f>H40+H39+H38</f>
        <v>76742512</v>
      </c>
      <c r="L40" s="27">
        <f>K40/K37-1</f>
        <v>-1.9490307779634897E-2</v>
      </c>
      <c r="M40" s="27">
        <f>K40/K28-1</f>
        <v>0.28063822490194767</v>
      </c>
      <c r="N40" s="32">
        <f>AVERAGE(J38:J40)</f>
        <v>74.28902154606736</v>
      </c>
      <c r="O40" s="58">
        <f>N40/N37-1</f>
        <v>3.7059884551715605E-3</v>
      </c>
    </row>
    <row r="41" spans="1:16" ht="17.399999999999999">
      <c r="A41" s="31"/>
      <c r="B41" s="27"/>
      <c r="C41" s="27"/>
      <c r="D41" s="26">
        <f>H41/18</f>
        <v>1228894.5</v>
      </c>
      <c r="E41" s="27">
        <f t="shared" si="7"/>
        <v>0.13181734095305186</v>
      </c>
      <c r="F41" s="33">
        <f t="shared" si="8"/>
        <v>8.455584331456012E-2</v>
      </c>
      <c r="G41" s="39" t="s">
        <v>370</v>
      </c>
      <c r="H41" s="68">
        <v>22120101</v>
      </c>
      <c r="I41" s="68">
        <v>306296.3</v>
      </c>
      <c r="J41" s="30">
        <f t="shared" si="4"/>
        <v>72.217983044522583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1125835.3</v>
      </c>
      <c r="E42" s="27">
        <f t="shared" ref="E42" si="9">D42/D41-1</f>
        <v>-8.3863342215300007E-2</v>
      </c>
      <c r="F42" s="33">
        <f t="shared" ref="F42" si="10">D42/D30-1</f>
        <v>-1.4608005230887233E-2</v>
      </c>
      <c r="G42" s="39" t="s">
        <v>406</v>
      </c>
      <c r="H42" s="68">
        <v>22516706</v>
      </c>
      <c r="I42" s="68">
        <v>315661</v>
      </c>
      <c r="J42" s="30">
        <f t="shared" si="4"/>
        <v>71.331922537152195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1194208.05</v>
      </c>
      <c r="B43" s="27">
        <f>A43/A40-1</f>
        <v>-3.783057867696038E-2</v>
      </c>
      <c r="C43" s="27">
        <f>A43/A31-1</f>
        <v>7.7386099872844616E-2</v>
      </c>
      <c r="D43" s="26">
        <f>H43/20</f>
        <v>1227894.3500000001</v>
      </c>
      <c r="E43" s="27">
        <f t="shared" ref="E43" si="11">D43/D42-1</f>
        <v>9.0651847565980548E-2</v>
      </c>
      <c r="F43" s="33">
        <f t="shared" ref="F43" si="12">D43/D31-1</f>
        <v>0.16977757737844223</v>
      </c>
      <c r="G43" s="39" t="s">
        <v>429</v>
      </c>
      <c r="H43" s="68">
        <v>24557887</v>
      </c>
      <c r="I43" s="68">
        <v>326369.7</v>
      </c>
      <c r="J43" s="30">
        <f t="shared" si="4"/>
        <v>75.245609503578308</v>
      </c>
      <c r="K43" s="32">
        <f>H43+H42+H41</f>
        <v>69194694</v>
      </c>
      <c r="L43" s="27">
        <f>K43/K40-1</f>
        <v>-9.8352501153467609E-2</v>
      </c>
      <c r="M43" s="27">
        <f>K43/K31-1</f>
        <v>2.3143657723330824E-2</v>
      </c>
      <c r="N43" s="32">
        <f>AVERAGE(J41:J43)</f>
        <v>72.931838361751034</v>
      </c>
      <c r="O43" s="58">
        <f>N43/N40-1</f>
        <v>-1.8268960286073055E-2</v>
      </c>
    </row>
    <row r="44" spans="1:16" ht="17.399999999999999">
      <c r="A44" s="31"/>
      <c r="B44" s="27"/>
      <c r="C44" s="27"/>
      <c r="D44" s="26">
        <f>H44/22</f>
        <v>1366769.5454545454</v>
      </c>
      <c r="E44" s="27">
        <f t="shared" ref="E44" si="13">D44/D43-1</f>
        <v>0.11310028053679488</v>
      </c>
      <c r="F44" s="33">
        <f t="shared" ref="F44" si="14">D44/D32-1</f>
        <v>0.20146787621565498</v>
      </c>
      <c r="G44" s="39" t="s">
        <v>462</v>
      </c>
      <c r="H44" s="68">
        <v>30068930</v>
      </c>
      <c r="I44" s="68">
        <v>408418.44</v>
      </c>
      <c r="J44" s="30">
        <f t="shared" si="4"/>
        <v>73.622851113186755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1344254.3</v>
      </c>
      <c r="E45" s="27">
        <f t="shared" ref="E45" si="15">D45/D44-1</f>
        <v>-1.6473329779277068E-2</v>
      </c>
      <c r="F45" s="33">
        <f t="shared" ref="F45" si="16">D45/D33-1</f>
        <v>8.6421241336281041E-2</v>
      </c>
      <c r="G45" s="39" t="s">
        <v>501</v>
      </c>
      <c r="H45" s="68">
        <v>26885086</v>
      </c>
      <c r="I45" s="68">
        <v>363669.2</v>
      </c>
      <c r="J45" s="30">
        <f t="shared" si="4"/>
        <v>73.927310863828993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1366165.6151515152</v>
      </c>
      <c r="B46" s="27">
        <f>A46/A43-1</f>
        <v>0.14399297103341002</v>
      </c>
      <c r="C46" s="27">
        <f>A46/A34-1</f>
        <v>0.13584556265049663</v>
      </c>
      <c r="D46" s="26">
        <f>H46/19</f>
        <v>1387473</v>
      </c>
      <c r="E46" s="27">
        <f t="shared" ref="E46" si="17">D46/D45-1</f>
        <v>3.2150687559638014E-2</v>
      </c>
      <c r="F46" s="33">
        <f t="shared" ref="F46" si="18">D46/D34-1</f>
        <v>0.12490280522615382</v>
      </c>
      <c r="G46" s="39" t="s">
        <v>548</v>
      </c>
      <c r="H46" s="68">
        <v>26361987</v>
      </c>
      <c r="I46" s="68">
        <v>354711.6</v>
      </c>
      <c r="J46" s="30">
        <f t="shared" si="4"/>
        <v>74.319495048935536</v>
      </c>
      <c r="K46" s="32">
        <f>H46+H45+H44</f>
        <v>83316003</v>
      </c>
      <c r="L46" s="27">
        <f>K46/K43-1</f>
        <v>0.20408080712084664</v>
      </c>
      <c r="M46" s="27">
        <f>K46/K34-1</f>
        <v>0.13652092182761777</v>
      </c>
      <c r="N46" s="32">
        <f>AVERAGE(J44:J46)</f>
        <v>73.956552341983766</v>
      </c>
      <c r="O46" s="58">
        <f>N46/N43-1</f>
        <v>1.4050296869660972E-2</v>
      </c>
    </row>
    <row r="47" spans="1:16" ht="17.399999999999999">
      <c r="A47" s="31"/>
      <c r="B47" s="27"/>
      <c r="C47" s="27"/>
      <c r="D47" s="26">
        <f>H47/19</f>
        <v>1616815.6842105263</v>
      </c>
      <c r="E47" s="27">
        <f t="shared" ref="E47" si="19">D47/D46-1</f>
        <v>0.16529524121228034</v>
      </c>
      <c r="F47" s="33">
        <f t="shared" ref="F47" si="20">D47/D35-1</f>
        <v>0.42710809544497197</v>
      </c>
      <c r="G47" s="39" t="s">
        <v>601</v>
      </c>
      <c r="H47" s="68">
        <v>30719498</v>
      </c>
      <c r="I47" s="68">
        <v>405262.9</v>
      </c>
      <c r="J47" s="30">
        <f t="shared" si="4"/>
        <v>75.801406938557662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1443446.3</v>
      </c>
      <c r="E48" s="27">
        <f t="shared" ref="E48" si="21">D48/D47-1</f>
        <v>-0.10722891044638816</v>
      </c>
      <c r="F48" s="33">
        <f t="shared" ref="F48" si="22">D48/D36-1</f>
        <v>0.16802833366420389</v>
      </c>
      <c r="G48" s="39" t="s">
        <v>634</v>
      </c>
      <c r="H48" s="68">
        <v>28868926</v>
      </c>
      <c r="I48" s="68">
        <v>374360.5</v>
      </c>
      <c r="J48" s="30">
        <f t="shared" si="4"/>
        <v>77.115309975277839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1509493.3129186605</v>
      </c>
      <c r="B49" s="27">
        <f>A49/A46-1</f>
        <v>0.10491238849636053</v>
      </c>
      <c r="C49" s="27">
        <f>A49/A37-1</f>
        <v>0.1831270636824327</v>
      </c>
      <c r="D49" s="26">
        <f>H49/22</f>
        <v>1468217.9545454546</v>
      </c>
      <c r="E49" s="27">
        <f t="shared" ref="E49" si="23">D49/D48-1</f>
        <v>1.7161465962020506E-2</v>
      </c>
      <c r="F49" s="33">
        <f t="shared" ref="F49" si="24">D49/D37-1</f>
        <v>6.4402071296443264E-3</v>
      </c>
      <c r="G49" s="39" t="s">
        <v>672</v>
      </c>
      <c r="H49" s="68">
        <v>32300795</v>
      </c>
      <c r="I49" s="68">
        <v>410627.4</v>
      </c>
      <c r="J49" s="30">
        <f t="shared" si="4"/>
        <v>78.662054699710737</v>
      </c>
      <c r="K49" s="32">
        <f>H49+H48+H47</f>
        <v>91889219</v>
      </c>
      <c r="L49" s="27">
        <f>K49/K46-1</f>
        <v>0.10289999149383111</v>
      </c>
      <c r="M49" s="27">
        <f>K49/K37-1</f>
        <v>0.17403336810319336</v>
      </c>
      <c r="N49" s="32">
        <f>AVERAGE(J47:J49)</f>
        <v>77.192923871182074</v>
      </c>
      <c r="O49" s="58">
        <f>N49/N46-1</f>
        <v>4.3760443486237088E-2</v>
      </c>
    </row>
    <row r="50" spans="1:15" s="37" customFormat="1" ht="17.399999999999999">
      <c r="A50" s="92"/>
      <c r="B50" s="130"/>
      <c r="C50" s="130"/>
      <c r="D50" s="93">
        <f>H50/18</f>
        <v>1533187.6666666667</v>
      </c>
      <c r="E50" s="130">
        <f t="shared" ref="E50" si="25">D50/D49-1</f>
        <v>4.4250727162185033E-2</v>
      </c>
      <c r="F50" s="131">
        <f t="shared" ref="F50" si="26">D50/D38-1</f>
        <v>5.6868464083600356E-2</v>
      </c>
      <c r="G50" s="132" t="s">
        <v>714</v>
      </c>
      <c r="H50" s="95">
        <v>27597378</v>
      </c>
      <c r="I50" s="95">
        <v>361923</v>
      </c>
      <c r="J50" s="133">
        <f t="shared" ref="J50" si="27">H50/I50</f>
        <v>76.252070191725863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1307237.45</v>
      </c>
      <c r="E51" s="130">
        <f t="shared" ref="E51" si="28">D51/D50-1</f>
        <v>-0.14737283737607254</v>
      </c>
      <c r="F51" s="131">
        <f t="shared" ref="F51" si="29">D51/D39-1</f>
        <v>0.10127155969206103</v>
      </c>
      <c r="G51" s="132" t="s">
        <v>721</v>
      </c>
      <c r="H51" s="95">
        <v>26144749</v>
      </c>
      <c r="I51" s="95">
        <v>337713.11</v>
      </c>
      <c r="J51" s="133">
        <f t="shared" ref="J51" si="30">H51/I51</f>
        <v>77.41703897725499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1302837.8873737373</v>
      </c>
      <c r="B52" s="27">
        <f>A52/A49-1</f>
        <v>-0.13690383639086634</v>
      </c>
      <c r="C52" s="27">
        <f>A52/A40-1</f>
        <v>4.9692117024433324E-2</v>
      </c>
      <c r="D52" s="93">
        <f>H52/22</f>
        <v>1068088.5454545454</v>
      </c>
      <c r="E52" s="130">
        <f t="shared" ref="E52:E53" si="31">D52/D51-1</f>
        <v>-0.18294220728258248</v>
      </c>
      <c r="F52" s="131">
        <f t="shared" ref="F52:F53" si="32">D52/D40-1</f>
        <v>-1.6285663725587041E-2</v>
      </c>
      <c r="G52" s="132" t="s">
        <v>726</v>
      </c>
      <c r="H52" s="95">
        <v>23497948</v>
      </c>
      <c r="I52" s="95">
        <v>297531.14</v>
      </c>
      <c r="J52" s="133">
        <f t="shared" ref="J52" si="33">H52/I52</f>
        <v>78.976432517282049</v>
      </c>
      <c r="K52" s="32">
        <f>H52+H51+H50</f>
        <v>77240075</v>
      </c>
      <c r="L52" s="27">
        <f>K52/K49-1</f>
        <v>-0.15942179245206123</v>
      </c>
      <c r="M52" s="27">
        <f>K52/K40-1</f>
        <v>6.48353809424429E-3</v>
      </c>
      <c r="N52" s="32">
        <f>AVERAGE(J50:J52)</f>
        <v>77.548513895420967</v>
      </c>
      <c r="O52" s="58">
        <f>N52/N49-1</f>
        <v>4.6065106282577872E-3</v>
      </c>
    </row>
    <row r="53" spans="1:15" s="37" customFormat="1" ht="17.399999999999999">
      <c r="A53" s="31"/>
      <c r="B53" s="27"/>
      <c r="C53" s="27"/>
      <c r="D53" s="93">
        <f>H53/21</f>
        <v>1525188.5714285714</v>
      </c>
      <c r="E53" s="130">
        <f t="shared" si="31"/>
        <v>0.42796079774406559</v>
      </c>
      <c r="F53" s="131">
        <f t="shared" si="32"/>
        <v>0.24110619050583382</v>
      </c>
      <c r="G53" s="132" t="s">
        <v>729</v>
      </c>
      <c r="H53" s="95">
        <v>32028960</v>
      </c>
      <c r="I53" s="95">
        <v>390489.48</v>
      </c>
      <c r="J53" s="133">
        <f t="shared" ref="J53" si="34">H53/I53</f>
        <v>82.022593796893077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1584444.705882353</v>
      </c>
      <c r="E54" s="130">
        <f t="shared" ref="E54" si="35">D54/D53-1</f>
        <v>3.8851677467186319E-2</v>
      </c>
      <c r="F54" s="131">
        <f t="shared" ref="F54" si="36">D54/D42-1</f>
        <v>0.40735035211842519</v>
      </c>
      <c r="G54" s="132" t="s">
        <v>742</v>
      </c>
      <c r="H54" s="95">
        <v>26935560</v>
      </c>
      <c r="I54" s="95">
        <v>326738.09000000003</v>
      </c>
      <c r="J54" s="133">
        <f t="shared" ref="J54" si="37">H54/I54</f>
        <v>82.437771488472606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1591789.441643324</v>
      </c>
      <c r="B55" s="27">
        <f>A55/A52-1</f>
        <v>0.22178626908989862</v>
      </c>
      <c r="C55" s="27">
        <f>A55/A43-1</f>
        <v>0.33292472919046556</v>
      </c>
      <c r="D55" s="93">
        <f>H55/21</f>
        <v>1665735.0476190476</v>
      </c>
      <c r="E55" s="130">
        <f t="shared" ref="E55" si="38">D55/D54-1</f>
        <v>5.1305256305189451E-2</v>
      </c>
      <c r="F55" s="131">
        <f t="shared" ref="F55" si="39">D55/D43-1</f>
        <v>0.35657847730877457</v>
      </c>
      <c r="G55" s="132" t="s">
        <v>749</v>
      </c>
      <c r="H55" s="95">
        <v>34980436</v>
      </c>
      <c r="I55" s="95">
        <v>409825.1</v>
      </c>
      <c r="J55" s="133">
        <f t="shared" ref="J55" si="40">H55/I55</f>
        <v>85.354547586275217</v>
      </c>
      <c r="K55" s="32">
        <f>H55+H54+H53</f>
        <v>93944956</v>
      </c>
      <c r="L55" s="27">
        <f>K55/K52-1</f>
        <v>0.2162722006678528</v>
      </c>
      <c r="M55" s="27">
        <f>K55/K43-1</f>
        <v>0.35769017202388387</v>
      </c>
      <c r="N55" s="32">
        <f>AVERAGE(J53:J55)</f>
        <v>83.271637623880295</v>
      </c>
      <c r="O55" s="58">
        <f>N55/N52-1</f>
        <v>7.3800559688059542E-2</v>
      </c>
    </row>
    <row r="56" spans="1:15" s="124" customFormat="1" ht="17.399999999999999">
      <c r="A56" s="94"/>
      <c r="B56" s="45"/>
      <c r="C56" s="45"/>
      <c r="D56" s="98">
        <f>H56/22</f>
        <v>1599528.6818181819</v>
      </c>
      <c r="E56" s="118">
        <f t="shared" ref="E56" si="41">D56/D55-1</f>
        <v>-3.9746036379254335E-2</v>
      </c>
      <c r="F56" s="158">
        <f t="shared" ref="F56" si="42">D56/D44-1</f>
        <v>0.17029874358681885</v>
      </c>
      <c r="G56" s="122" t="s">
        <v>752</v>
      </c>
      <c r="H56" s="96">
        <v>35189631</v>
      </c>
      <c r="I56" s="96">
        <v>406348.96</v>
      </c>
      <c r="J56" s="125">
        <f t="shared" ref="J56" si="43">H56/I56</f>
        <v>86.599535040030617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1775588.8333333333</v>
      </c>
      <c r="E57" s="118">
        <f t="shared" ref="E57" si="44">D57/D56-1</f>
        <v>0.11007001844757425</v>
      </c>
      <c r="F57" s="158">
        <f t="shared" ref="F57" si="45">D57/D45-1</f>
        <v>0.32087271979218013</v>
      </c>
      <c r="G57" s="122" t="s">
        <v>756</v>
      </c>
      <c r="H57" s="96">
        <v>31960599</v>
      </c>
      <c r="I57" s="96">
        <v>364959.61</v>
      </c>
      <c r="J57" s="125">
        <f t="shared" ref="J57" si="46">H57/I57</f>
        <v>87.572975541046858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1687558.7575757576</v>
      </c>
      <c r="B58" s="27">
        <f>A58/A55-1</f>
        <v>6.0164562866784621E-2</v>
      </c>
      <c r="C58" s="27">
        <f>A58/A46-1</f>
        <v>0.23525196276338578</v>
      </c>
      <c r="K58" s="32">
        <f>H58+H57+H56</f>
        <v>67150230</v>
      </c>
      <c r="L58" s="27">
        <f>K58/K55-1</f>
        <v>-0.28521729256012429</v>
      </c>
      <c r="M58" s="27">
        <f>K58/K46-1</f>
        <v>-0.19402962717738637</v>
      </c>
      <c r="N58" s="32">
        <f>AVERAGE(J56:J58)</f>
        <v>87.08625529053873</v>
      </c>
      <c r="O58" s="58">
        <f>N58/N55-1</f>
        <v>4.5809326866948608E-2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875F-14D1-4121-B013-EF585FD96C2E}">
  <dimension ref="A1:P58"/>
  <sheetViews>
    <sheetView topLeftCell="A51" zoomScaleNormal="10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해성디에스</v>
      </c>
      <c r="G1" s="19"/>
      <c r="H1" s="19"/>
      <c r="I1" s="19"/>
      <c r="J1" s="20"/>
      <c r="P1" s="18" t="s">
        <v>313</v>
      </c>
    </row>
    <row r="2" spans="1:16" ht="15" customHeight="1">
      <c r="G2" s="21"/>
      <c r="H2" s="21"/>
      <c r="I2" s="21"/>
      <c r="J2" s="22"/>
      <c r="P2" s="23" t="s">
        <v>716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206500.25</v>
      </c>
      <c r="E5" s="27"/>
      <c r="F5" s="26"/>
      <c r="G5" s="28" t="s">
        <v>7</v>
      </c>
      <c r="H5" s="29">
        <v>4130005</v>
      </c>
      <c r="I5" s="29">
        <v>50828.3</v>
      </c>
      <c r="J5" s="30">
        <f>H5/I5</f>
        <v>81.254045482536299</v>
      </c>
    </row>
    <row r="6" spans="1:16" ht="15" hidden="1" customHeight="1">
      <c r="D6" s="26">
        <f>H6/18</f>
        <v>215432.83333333334</v>
      </c>
      <c r="E6" s="27">
        <f t="shared" ref="E6:E50" si="0">D6/D5-1</f>
        <v>4.3257009777631472E-2</v>
      </c>
      <c r="F6" s="26"/>
      <c r="G6" s="28" t="s">
        <v>3</v>
      </c>
      <c r="H6" s="29">
        <v>3877791</v>
      </c>
      <c r="I6" s="29">
        <v>59562.92</v>
      </c>
      <c r="J6" s="30">
        <f t="shared" ref="J6:J50" si="1">H6/I6</f>
        <v>65.104111752748182</v>
      </c>
    </row>
    <row r="7" spans="1:16" ht="15" hidden="1" customHeight="1">
      <c r="A7" s="31">
        <f>AVERAGE(D5:D7)</f>
        <v>204689.17929292933</v>
      </c>
      <c r="B7" s="31"/>
      <c r="C7" s="31"/>
      <c r="D7" s="26">
        <f>H7/22</f>
        <v>192134.45454545456</v>
      </c>
      <c r="E7" s="27">
        <f t="shared" si="0"/>
        <v>-0.10814683364364353</v>
      </c>
      <c r="F7" s="26"/>
      <c r="G7" s="28" t="s">
        <v>6</v>
      </c>
      <c r="H7" s="29">
        <v>4226958</v>
      </c>
      <c r="I7" s="29">
        <v>59548.800000000003</v>
      </c>
      <c r="J7" s="30">
        <f t="shared" si="1"/>
        <v>70.98309285829437</v>
      </c>
      <c r="K7" s="32">
        <f>H7+H6+H5</f>
        <v>12234754</v>
      </c>
      <c r="L7" s="32"/>
      <c r="M7" s="32"/>
      <c r="N7" s="32">
        <f>AVERAGE(J5:J7)</f>
        <v>72.447083364526279</v>
      </c>
      <c r="O7" s="35"/>
    </row>
    <row r="8" spans="1:16" ht="15" hidden="1" customHeight="1">
      <c r="D8" s="26">
        <f>H8/21</f>
        <v>192192.57142857142</v>
      </c>
      <c r="E8" s="27">
        <f t="shared" si="0"/>
        <v>3.0248027744095296E-4</v>
      </c>
      <c r="F8" s="26"/>
      <c r="G8" s="28" t="s">
        <v>2</v>
      </c>
      <c r="H8" s="29">
        <v>4036044</v>
      </c>
      <c r="I8" s="29">
        <v>59653.15</v>
      </c>
      <c r="J8" s="30">
        <f t="shared" si="1"/>
        <v>67.65852264297861</v>
      </c>
    </row>
    <row r="9" spans="1:16" ht="15" hidden="1" customHeight="1">
      <c r="D9" s="26">
        <f>H9/21</f>
        <v>173131.57142857142</v>
      </c>
      <c r="E9" s="27">
        <f t="shared" si="0"/>
        <v>-9.9176569928375424E-2</v>
      </c>
      <c r="F9" s="26"/>
      <c r="G9" s="28" t="s">
        <v>5</v>
      </c>
      <c r="H9" s="29">
        <v>3635763</v>
      </c>
      <c r="I9" s="29">
        <v>41733.160000000003</v>
      </c>
      <c r="J9" s="30">
        <f t="shared" si="1"/>
        <v>87.119283562519584</v>
      </c>
    </row>
    <row r="10" spans="1:16" ht="15" hidden="1" customHeight="1">
      <c r="A10" s="31">
        <f>AVERAGE(D8:D10)</f>
        <v>180292.07936507938</v>
      </c>
      <c r="B10" s="27">
        <f>A10/A7-1</f>
        <v>-0.11919096071480861</v>
      </c>
      <c r="C10" s="27"/>
      <c r="D10" s="26">
        <f>H10/21</f>
        <v>175552.09523809524</v>
      </c>
      <c r="E10" s="27">
        <f t="shared" si="0"/>
        <v>1.3980834284302857E-2</v>
      </c>
      <c r="F10" s="26"/>
      <c r="G10" s="28" t="s">
        <v>0</v>
      </c>
      <c r="H10" s="29">
        <v>3686594</v>
      </c>
      <c r="I10" s="29">
        <v>42844.04</v>
      </c>
      <c r="J10" s="30">
        <f t="shared" si="1"/>
        <v>86.046834052064185</v>
      </c>
      <c r="K10" s="32">
        <f>H10+H9+H8</f>
        <v>11358401</v>
      </c>
      <c r="L10" s="27">
        <f>K10/K7-1</f>
        <v>-7.1628166778016089E-2</v>
      </c>
      <c r="M10" s="32"/>
      <c r="N10" s="32">
        <f>AVERAGE(J8:J10)</f>
        <v>80.274880085854122</v>
      </c>
      <c r="O10" s="58">
        <f>N10/N7-1</f>
        <v>0.10804847286869146</v>
      </c>
    </row>
    <row r="11" spans="1:16" ht="15" hidden="1" customHeight="1">
      <c r="D11" s="26">
        <f>H11/21</f>
        <v>194229.95238095237</v>
      </c>
      <c r="E11" s="27">
        <f t="shared" si="0"/>
        <v>0.10639495425859202</v>
      </c>
      <c r="F11" s="26"/>
      <c r="G11" s="28" t="s">
        <v>10</v>
      </c>
      <c r="H11" s="29">
        <v>4078829</v>
      </c>
      <c r="I11" s="29">
        <v>58194.74</v>
      </c>
      <c r="J11" s="30">
        <f t="shared" si="1"/>
        <v>70.08930704046449</v>
      </c>
    </row>
    <row r="12" spans="1:16" ht="15" hidden="1" customHeight="1">
      <c r="D12" s="26">
        <f>H12/22</f>
        <v>146597.95454545456</v>
      </c>
      <c r="E12" s="27">
        <f t="shared" si="0"/>
        <v>-0.24523507961364743</v>
      </c>
      <c r="F12" s="26"/>
      <c r="G12" s="28" t="s">
        <v>4</v>
      </c>
      <c r="H12" s="29">
        <v>3225155</v>
      </c>
      <c r="I12" s="29">
        <v>43841.98</v>
      </c>
      <c r="J12" s="30">
        <f t="shared" si="1"/>
        <v>73.563169364157361</v>
      </c>
    </row>
    <row r="13" spans="1:16" ht="15" hidden="1" customHeight="1">
      <c r="A13" s="31">
        <f>AVERAGE(D11:D13)</f>
        <v>162571.70230880231</v>
      </c>
      <c r="B13" s="27">
        <f>A13/A10-1</f>
        <v>-9.8287052424496646E-2</v>
      </c>
      <c r="C13" s="27"/>
      <c r="D13" s="26">
        <f>H13/20</f>
        <v>146887.20000000001</v>
      </c>
      <c r="E13" s="27">
        <f t="shared" si="0"/>
        <v>1.9730524579437692E-3</v>
      </c>
      <c r="F13" s="26"/>
      <c r="G13" s="28" t="s">
        <v>8</v>
      </c>
      <c r="H13" s="29">
        <v>2937744</v>
      </c>
      <c r="I13" s="29">
        <v>55298.96</v>
      </c>
      <c r="J13" s="30">
        <f t="shared" si="1"/>
        <v>53.124760393323854</v>
      </c>
      <c r="K13" s="32">
        <f>H13+H12+H11</f>
        <v>10241728</v>
      </c>
      <c r="L13" s="27">
        <f>K13/K10-1</f>
        <v>-9.8312517756680706E-2</v>
      </c>
      <c r="M13" s="32"/>
      <c r="N13" s="32">
        <f>AVERAGE(J11:J13)</f>
        <v>65.592412265981906</v>
      </c>
      <c r="O13" s="58">
        <f>N13/N10-1</f>
        <v>-0.18290239492316018</v>
      </c>
    </row>
    <row r="14" spans="1:16" ht="15" hidden="1" customHeight="1">
      <c r="D14" s="26">
        <f>H14/20</f>
        <v>96833.8</v>
      </c>
      <c r="E14" s="27">
        <f t="shared" si="0"/>
        <v>-0.34076080148576593</v>
      </c>
      <c r="F14" s="26"/>
      <c r="G14" s="28" t="s">
        <v>11</v>
      </c>
      <c r="H14" s="29">
        <v>1936676</v>
      </c>
      <c r="I14" s="29">
        <v>32534.639999999999</v>
      </c>
      <c r="J14" s="30">
        <f t="shared" si="1"/>
        <v>59.526584587996055</v>
      </c>
    </row>
    <row r="15" spans="1:16" ht="15" hidden="1" customHeight="1">
      <c r="A15" s="31"/>
      <c r="B15" s="31"/>
      <c r="C15" s="31"/>
      <c r="D15" s="26">
        <f>H15/22</f>
        <v>86640.545454545456</v>
      </c>
      <c r="E15" s="27">
        <f t="shared" si="0"/>
        <v>-0.10526546046374863</v>
      </c>
      <c r="F15" s="26"/>
      <c r="G15" s="28" t="s">
        <v>9</v>
      </c>
      <c r="H15" s="29">
        <v>1906092</v>
      </c>
      <c r="I15" s="29">
        <v>37214.480000000003</v>
      </c>
      <c r="J15" s="30">
        <f t="shared" si="1"/>
        <v>51.219095362880253</v>
      </c>
    </row>
    <row r="16" spans="1:16" ht="15" hidden="1" customHeight="1">
      <c r="A16" s="31">
        <f>AVERAGE(D14:D16)</f>
        <v>91709.872727272726</v>
      </c>
      <c r="B16" s="27">
        <f>A16/A13-1</f>
        <v>-0.43588046735789654</v>
      </c>
      <c r="C16" s="27"/>
      <c r="D16" s="26">
        <f>H16/22</f>
        <v>91655.272727272721</v>
      </c>
      <c r="E16" s="27">
        <f t="shared" si="0"/>
        <v>5.7879682617627992E-2</v>
      </c>
      <c r="F16" s="26"/>
      <c r="G16" s="28" t="s">
        <v>13</v>
      </c>
      <c r="H16" s="29">
        <v>2016416</v>
      </c>
      <c r="I16" s="29">
        <v>36479.01</v>
      </c>
      <c r="J16" s="30">
        <f t="shared" si="1"/>
        <v>55.276061493993389</v>
      </c>
      <c r="K16" s="32">
        <f>H16+H15+H14</f>
        <v>5859184</v>
      </c>
      <c r="L16" s="27">
        <f>K16/K13-1</f>
        <v>-0.42791060258581359</v>
      </c>
      <c r="M16" s="32"/>
      <c r="N16" s="32">
        <f>AVERAGE(J14:J16)</f>
        <v>55.340580481623228</v>
      </c>
      <c r="O16" s="58">
        <f>N16/N13-1</f>
        <v>-0.15629600178122383</v>
      </c>
    </row>
    <row r="17" spans="1:15" ht="15" hidden="1" customHeight="1">
      <c r="D17" s="26">
        <f>H17/20</f>
        <v>67012.25</v>
      </c>
      <c r="E17" s="27">
        <f t="shared" si="0"/>
        <v>-0.26886639463285344</v>
      </c>
      <c r="F17" s="33">
        <f t="shared" ref="F17:F50" si="2">D17/D5-1</f>
        <v>-0.67548586502921903</v>
      </c>
      <c r="G17" s="39" t="s">
        <v>162</v>
      </c>
      <c r="H17" s="29">
        <v>1340245</v>
      </c>
      <c r="I17" s="29">
        <v>30224.83</v>
      </c>
      <c r="J17" s="30">
        <f t="shared" si="1"/>
        <v>44.34251573954262</v>
      </c>
    </row>
    <row r="18" spans="1:15" hidden="1">
      <c r="D18" s="26">
        <f>H18/20</f>
        <v>53960.55</v>
      </c>
      <c r="E18" s="27">
        <f t="shared" si="0"/>
        <v>-0.19476588235733017</v>
      </c>
      <c r="F18" s="33">
        <f t="shared" si="2"/>
        <v>-0.74952494861120678</v>
      </c>
      <c r="G18" s="39" t="s">
        <v>163</v>
      </c>
      <c r="H18" s="29">
        <v>1079211</v>
      </c>
      <c r="I18" s="29">
        <v>34938.68</v>
      </c>
      <c r="J18" s="30">
        <f t="shared" si="1"/>
        <v>30.888717032240486</v>
      </c>
    </row>
    <row r="19" spans="1:15" ht="17.399999999999999" hidden="1">
      <c r="A19" s="31">
        <f>AVERAGE(D17:D19)</f>
        <v>66656.251515151511</v>
      </c>
      <c r="B19" s="27">
        <f>A19/A16-1</f>
        <v>-0.27318346942456018</v>
      </c>
      <c r="C19" s="27">
        <f>A19/A7-1</f>
        <v>-0.67435380929560429</v>
      </c>
      <c r="D19" s="26">
        <f>H19/22</f>
        <v>78995.954545454544</v>
      </c>
      <c r="E19" s="27">
        <f t="shared" si="0"/>
        <v>0.46395754945890166</v>
      </c>
      <c r="F19" s="33">
        <f t="shared" si="2"/>
        <v>-0.5888506580855547</v>
      </c>
      <c r="G19" s="39" t="s">
        <v>158</v>
      </c>
      <c r="H19" s="29">
        <v>1737911</v>
      </c>
      <c r="I19" s="29">
        <v>56032.89</v>
      </c>
      <c r="J19" s="30">
        <f t="shared" si="1"/>
        <v>31.015908692198458</v>
      </c>
      <c r="K19" s="32">
        <f>H19+H18+H17</f>
        <v>4157367</v>
      </c>
      <c r="L19" s="27">
        <f>K19/K16-1</f>
        <v>-0.29045290265675217</v>
      </c>
      <c r="M19" s="27">
        <f>K19/K7-1</f>
        <v>-0.66020019691446186</v>
      </c>
      <c r="N19" s="32">
        <f>AVERAGE(J17:J19)</f>
        <v>35.415713821327188</v>
      </c>
      <c r="O19" s="58">
        <f>N19/N16-1</f>
        <v>-0.36004079622750662</v>
      </c>
    </row>
    <row r="20" spans="1:15" hidden="1">
      <c r="D20" s="26">
        <f>H20/20</f>
        <v>140480.45000000001</v>
      </c>
      <c r="E20" s="27">
        <f t="shared" si="0"/>
        <v>0.77832460925789659</v>
      </c>
      <c r="F20" s="33">
        <f t="shared" si="2"/>
        <v>-0.26906410088690802</v>
      </c>
      <c r="G20" s="39" t="s">
        <v>154</v>
      </c>
      <c r="H20" s="29">
        <v>2809609</v>
      </c>
      <c r="I20" s="29">
        <v>43148.68</v>
      </c>
      <c r="J20" s="30">
        <f t="shared" si="1"/>
        <v>65.11459910245226</v>
      </c>
    </row>
    <row r="21" spans="1:15" hidden="1">
      <c r="D21" s="26">
        <f>H21/21</f>
        <v>149985.71428571429</v>
      </c>
      <c r="E21" s="27">
        <f t="shared" si="0"/>
        <v>6.7662541554460276E-2</v>
      </c>
      <c r="F21" s="33">
        <f t="shared" si="2"/>
        <v>-0.13368940714782562</v>
      </c>
      <c r="G21" s="39" t="s">
        <v>155</v>
      </c>
      <c r="H21" s="29">
        <v>3149700</v>
      </c>
      <c r="I21" s="29">
        <v>40080.92</v>
      </c>
      <c r="J21" s="30">
        <f t="shared" si="1"/>
        <v>78.583525527857148</v>
      </c>
    </row>
    <row r="22" spans="1:15" ht="17.399999999999999" hidden="1">
      <c r="A22" s="31">
        <f>AVERAGE(D20:D22)</f>
        <v>130659.68968253967</v>
      </c>
      <c r="B22" s="27">
        <f>A22/A19-1</f>
        <v>0.96020158218527563</v>
      </c>
      <c r="C22" s="27">
        <f>A22/A10-1</f>
        <v>-0.27528879725235988</v>
      </c>
      <c r="D22" s="26">
        <f>H22/21</f>
        <v>101512.90476190476</v>
      </c>
      <c r="E22" s="27">
        <f t="shared" si="0"/>
        <v>-0.32318284281042642</v>
      </c>
      <c r="F22" s="33">
        <f t="shared" si="2"/>
        <v>-0.42175053721673716</v>
      </c>
      <c r="G22" s="39" t="s">
        <v>156</v>
      </c>
      <c r="H22" s="29">
        <v>2131771</v>
      </c>
      <c r="I22" s="29">
        <v>57289.14</v>
      </c>
      <c r="J22" s="30">
        <f t="shared" si="1"/>
        <v>37.210734879245877</v>
      </c>
      <c r="K22" s="32">
        <f>H22+H21+H20</f>
        <v>8091080</v>
      </c>
      <c r="L22" s="27">
        <f>K22/K19-1</f>
        <v>0.94620296933130987</v>
      </c>
      <c r="M22" s="27">
        <f>K22/K10-1</f>
        <v>-0.28765677492809072</v>
      </c>
      <c r="N22" s="32">
        <f>AVERAGE(J20:J22)</f>
        <v>60.302953169851754</v>
      </c>
      <c r="O22" s="58">
        <f>N22/N19-1</f>
        <v>0.7027174285990978</v>
      </c>
    </row>
    <row r="23" spans="1:15" hidden="1">
      <c r="A23" s="31"/>
      <c r="B23" s="27"/>
      <c r="C23" s="27"/>
      <c r="D23" s="26">
        <f>H23/21</f>
        <v>64667.952380952382</v>
      </c>
      <c r="E23" s="27">
        <f t="shared" si="0"/>
        <v>-0.36295831025002212</v>
      </c>
      <c r="F23" s="33">
        <f t="shared" si="2"/>
        <v>-0.66705468652890332</v>
      </c>
      <c r="G23" s="39" t="s">
        <v>168</v>
      </c>
      <c r="H23" s="29">
        <v>1358027</v>
      </c>
      <c r="I23" s="29">
        <v>42008.05</v>
      </c>
      <c r="J23" s="30">
        <f t="shared" si="1"/>
        <v>32.327780032636596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26426.272727272728</v>
      </c>
      <c r="E24" s="27">
        <f t="shared" si="0"/>
        <v>-0.59135442279665473</v>
      </c>
      <c r="F24" s="33">
        <f t="shared" si="2"/>
        <v>-0.81973641576916456</v>
      </c>
      <c r="G24" s="39" t="s">
        <v>176</v>
      </c>
      <c r="H24" s="29">
        <v>581378</v>
      </c>
      <c r="I24" s="29">
        <v>24512.38</v>
      </c>
      <c r="J24" s="30">
        <f t="shared" si="1"/>
        <v>23.717729571751089</v>
      </c>
      <c r="K24" s="32"/>
      <c r="L24" s="27"/>
      <c r="M24" s="27"/>
      <c r="N24" s="27"/>
    </row>
    <row r="25" spans="1:15" ht="17.399999999999999" hidden="1">
      <c r="A25" s="31">
        <f>AVERAGE(D23:D25)</f>
        <v>51944.794334320643</v>
      </c>
      <c r="B25" s="27">
        <f>A25/A22-1</f>
        <v>-0.60244208094685125</v>
      </c>
      <c r="C25" s="27">
        <f>A25/A13-1</f>
        <v>-0.68048071345373295</v>
      </c>
      <c r="D25" s="26">
        <f>H25/19</f>
        <v>64740.15789473684</v>
      </c>
      <c r="E25" s="27">
        <f t="shared" si="0"/>
        <v>1.4498406779826731</v>
      </c>
      <c r="F25" s="33">
        <f t="shared" si="2"/>
        <v>-0.55925255641923299</v>
      </c>
      <c r="G25" s="39" t="s">
        <v>190</v>
      </c>
      <c r="H25" s="29">
        <v>1230063</v>
      </c>
      <c r="I25" s="29">
        <v>27801.040000000001</v>
      </c>
      <c r="J25" s="30">
        <f t="shared" si="1"/>
        <v>44.245215286910131</v>
      </c>
      <c r="K25" s="32">
        <f>H25+H24+H23</f>
        <v>3169468</v>
      </c>
      <c r="L25" s="27">
        <f>K25/K22-1</f>
        <v>-0.60827627461352507</v>
      </c>
      <c r="M25" s="27">
        <f>K25/K13-1</f>
        <v>-0.69053386303561282</v>
      </c>
      <c r="N25" s="32">
        <f>AVERAGE(J23:J25)</f>
        <v>33.430241630432612</v>
      </c>
      <c r="O25" s="58">
        <f>N25/N22-1</f>
        <v>-0.44562844979960381</v>
      </c>
    </row>
    <row r="26" spans="1:15" ht="17.399999999999999" hidden="1">
      <c r="D26" s="26">
        <f>H26/19</f>
        <v>74139.421052631573</v>
      </c>
      <c r="E26" s="27">
        <f t="shared" si="0"/>
        <v>0.14518443364282962</v>
      </c>
      <c r="F26" s="33">
        <f t="shared" si="2"/>
        <v>-0.23436422971491799</v>
      </c>
      <c r="G26" s="39" t="s">
        <v>202</v>
      </c>
      <c r="H26" s="29">
        <v>1408649</v>
      </c>
      <c r="I26" s="29">
        <v>31372.93</v>
      </c>
      <c r="J26" s="30">
        <f t="shared" si="1"/>
        <v>44.900141618905216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47777.36363636364</v>
      </c>
      <c r="E27" s="27">
        <f t="shared" si="0"/>
        <v>-0.35557409326886313</v>
      </c>
      <c r="F27" s="33">
        <f t="shared" si="2"/>
        <v>-0.44855652298000304</v>
      </c>
      <c r="G27" s="39" t="s">
        <v>203</v>
      </c>
      <c r="H27" s="29">
        <v>1051102</v>
      </c>
      <c r="I27" s="29">
        <v>29917.78</v>
      </c>
      <c r="J27" s="30">
        <f t="shared" si="1"/>
        <v>35.133021233527359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69412.542264752788</v>
      </c>
      <c r="B28" s="27">
        <f>A28/A25-1</f>
        <v>0.33627523516617264</v>
      </c>
      <c r="C28" s="27">
        <f>A28/A16-1</f>
        <v>-0.2431290088999235</v>
      </c>
      <c r="D28" s="26">
        <f>H28/19</f>
        <v>86320.84210526316</v>
      </c>
      <c r="E28" s="27">
        <f t="shared" si="0"/>
        <v>0.80673096075907891</v>
      </c>
      <c r="F28" s="33">
        <f t="shared" si="2"/>
        <v>-5.8201022846580464E-2</v>
      </c>
      <c r="G28" s="39" t="s">
        <v>208</v>
      </c>
      <c r="H28" s="29">
        <v>1640096</v>
      </c>
      <c r="I28" s="29">
        <v>46020.77</v>
      </c>
      <c r="J28" s="30">
        <f t="shared" si="1"/>
        <v>35.638169461310625</v>
      </c>
      <c r="K28" s="32">
        <f>H28+H27+H26</f>
        <v>4099847</v>
      </c>
      <c r="L28" s="27">
        <f>K28/K25-1</f>
        <v>0.29354421625332705</v>
      </c>
      <c r="M28" s="27">
        <f>K28/K16-1</f>
        <v>-0.30026996933361372</v>
      </c>
      <c r="N28" s="32">
        <f>AVERAGE(J26:J28)</f>
        <v>38.557110771247736</v>
      </c>
      <c r="O28" s="58">
        <f>N28/N25-1</f>
        <v>0.15336021789767651</v>
      </c>
    </row>
    <row r="29" spans="1:15" hidden="1">
      <c r="D29" s="26">
        <f>H29/22</f>
        <v>91430.681818181823</v>
      </c>
      <c r="E29" s="27">
        <f t="shared" si="0"/>
        <v>5.9195897402014586E-2</v>
      </c>
      <c r="F29" s="33">
        <f t="shared" si="2"/>
        <v>0.36438758313863251</v>
      </c>
      <c r="G29" s="39" t="s">
        <v>215</v>
      </c>
      <c r="H29" s="29">
        <v>2011475</v>
      </c>
      <c r="I29" s="29">
        <v>58446.11</v>
      </c>
      <c r="J29" s="30">
        <f t="shared" si="1"/>
        <v>34.415891836086267</v>
      </c>
    </row>
    <row r="30" spans="1:15" hidden="1">
      <c r="D30" s="26">
        <f>H30/19</f>
        <v>140155.57894736843</v>
      </c>
      <c r="E30" s="27">
        <f t="shared" si="0"/>
        <v>0.532916261371434</v>
      </c>
      <c r="F30" s="33">
        <f t="shared" si="2"/>
        <v>1.5973712081764995</v>
      </c>
      <c r="G30" s="39" t="s">
        <v>210</v>
      </c>
      <c r="H30" s="29">
        <v>2662956</v>
      </c>
      <c r="I30" s="29">
        <v>45698.26</v>
      </c>
      <c r="J30" s="30">
        <f t="shared" si="1"/>
        <v>58.272590685072032</v>
      </c>
    </row>
    <row r="31" spans="1:15" ht="17.399999999999999" hidden="1">
      <c r="A31" s="31">
        <f>AVERAGE(D29:D31)</f>
        <v>102998.45358851676</v>
      </c>
      <c r="B31" s="27">
        <f>A31/A28-1</f>
        <v>0.48385940390514492</v>
      </c>
      <c r="C31" s="27">
        <f>A31/A19-1</f>
        <v>0.5452182090543205</v>
      </c>
      <c r="D31" s="26">
        <f>H31/20</f>
        <v>77409.100000000006</v>
      </c>
      <c r="E31" s="27">
        <f t="shared" si="0"/>
        <v>-0.44769162539673957</v>
      </c>
      <c r="F31" s="33">
        <f t="shared" si="2"/>
        <v>-2.008779505970093E-2</v>
      </c>
      <c r="G31" s="39" t="s">
        <v>211</v>
      </c>
      <c r="H31" s="29">
        <v>1548182</v>
      </c>
      <c r="I31" s="29">
        <v>9426.44</v>
      </c>
      <c r="J31" s="30">
        <f t="shared" si="1"/>
        <v>164.23824901023079</v>
      </c>
      <c r="K31" s="32">
        <f>H31+H30+H29</f>
        <v>6222613</v>
      </c>
      <c r="L31" s="27">
        <f>K31/K28-1</f>
        <v>0.51776712643179112</v>
      </c>
      <c r="M31" s="27">
        <f>K31/K19-1</f>
        <v>0.49676778595683269</v>
      </c>
      <c r="N31" s="32">
        <f>AVERAGE(J29:J31)</f>
        <v>85.642243843796379</v>
      </c>
      <c r="O31" s="58">
        <f>N31/N28-1</f>
        <v>1.2211789766068337</v>
      </c>
    </row>
    <row r="32" spans="1:15" ht="17.399999999999999" hidden="1">
      <c r="D32" s="26">
        <f>H32/21</f>
        <v>68735.476190476184</v>
      </c>
      <c r="E32" s="27">
        <f t="shared" si="0"/>
        <v>-0.11204914938326138</v>
      </c>
      <c r="F32" s="33">
        <f t="shared" si="2"/>
        <v>-0.51071144639360011</v>
      </c>
      <c r="G32" s="39" t="s">
        <v>222</v>
      </c>
      <c r="H32" s="29">
        <v>1443445</v>
      </c>
      <c r="I32" s="29">
        <v>8653.02</v>
      </c>
      <c r="J32" s="30">
        <f t="shared" si="1"/>
        <v>166.81401406676511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89930.809523809527</v>
      </c>
      <c r="E33" s="27">
        <f t="shared" si="0"/>
        <v>0.30836090048460463</v>
      </c>
      <c r="F33" s="33">
        <f t="shared" si="2"/>
        <v>-0.40040416547607705</v>
      </c>
      <c r="G33" s="39" t="s">
        <v>223</v>
      </c>
      <c r="H33" s="29">
        <v>1888547</v>
      </c>
      <c r="I33" s="29">
        <v>15222.34</v>
      </c>
      <c r="J33" s="30">
        <f t="shared" si="1"/>
        <v>124.0641714742937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79263.007518796992</v>
      </c>
      <c r="B34" s="27">
        <f>A34/A31-1</f>
        <v>-0.23044468380606853</v>
      </c>
      <c r="C34" s="27">
        <f>A34/A22-1</f>
        <v>-0.39336295906273622</v>
      </c>
      <c r="D34" s="26">
        <f>H34/19</f>
        <v>79122.736842105267</v>
      </c>
      <c r="E34" s="27">
        <f t="shared" si="0"/>
        <v>-0.12018209041966621</v>
      </c>
      <c r="F34" s="33">
        <f t="shared" si="2"/>
        <v>-0.22056474467275777</v>
      </c>
      <c r="G34" s="39" t="s">
        <v>220</v>
      </c>
      <c r="H34" s="29">
        <v>1503332</v>
      </c>
      <c r="I34" s="29">
        <v>21779.9</v>
      </c>
      <c r="J34" s="30">
        <f t="shared" si="1"/>
        <v>69.023824719121748</v>
      </c>
      <c r="K34" s="32">
        <f>H34+H33+H32</f>
        <v>4835324</v>
      </c>
      <c r="L34" s="27">
        <f>K34/K31-1</f>
        <v>-0.22294315908766948</v>
      </c>
      <c r="M34" s="27">
        <f>K34/K22-1</f>
        <v>-0.40238830910088641</v>
      </c>
      <c r="N34" s="32">
        <f>AVERAGE(J32:J34)</f>
        <v>119.96733675339352</v>
      </c>
      <c r="O34" s="58">
        <f>N34/N31-1</f>
        <v>0.40079628194005501</v>
      </c>
      <c r="P34" s="58"/>
    </row>
    <row r="35" spans="1:16" ht="17.399999999999999" hidden="1">
      <c r="D35" s="26">
        <f>H35/23</f>
        <v>83177.391304347824</v>
      </c>
      <c r="E35" s="27">
        <f t="shared" si="0"/>
        <v>5.1245124019583477E-2</v>
      </c>
      <c r="F35" s="33">
        <f t="shared" si="2"/>
        <v>0.28622274622765542</v>
      </c>
      <c r="G35" s="39" t="s">
        <v>226</v>
      </c>
      <c r="H35" s="68">
        <v>1913080</v>
      </c>
      <c r="I35" s="68">
        <v>22442.65</v>
      </c>
      <c r="J35" s="30">
        <f t="shared" si="1"/>
        <v>85.243052848037109</v>
      </c>
      <c r="P35" s="16"/>
    </row>
    <row r="36" spans="1:16" ht="17.399999999999999" hidden="1">
      <c r="D36" s="26">
        <f>H36/21</f>
        <v>71889.71428571429</v>
      </c>
      <c r="E36" s="27">
        <f t="shared" si="0"/>
        <v>-0.1357060715853865</v>
      </c>
      <c r="F36" s="33">
        <f t="shared" si="2"/>
        <v>1.7203879649483027</v>
      </c>
      <c r="G36" s="39" t="s">
        <v>228</v>
      </c>
      <c r="H36" s="68">
        <v>1509684</v>
      </c>
      <c r="I36" s="68">
        <v>23747.17</v>
      </c>
      <c r="J36" s="30">
        <f t="shared" si="1"/>
        <v>63.573217356004953</v>
      </c>
      <c r="P36" s="16"/>
    </row>
    <row r="37" spans="1:16" ht="17.399999999999999" hidden="1">
      <c r="A37" s="31">
        <f>AVERAGE(D35:D37)</f>
        <v>83586.924085576262</v>
      </c>
      <c r="B37" s="27">
        <f>A37/A34-1</f>
        <v>5.4551507722613968E-2</v>
      </c>
      <c r="C37" s="27">
        <f>A37/A25-1</f>
        <v>0.60914919688784352</v>
      </c>
      <c r="D37" s="26">
        <f>H37/18</f>
        <v>95693.666666666672</v>
      </c>
      <c r="E37" s="27">
        <f t="shared" si="0"/>
        <v>0.33111763786328785</v>
      </c>
      <c r="F37" s="33">
        <f t="shared" si="2"/>
        <v>0.47811914240706921</v>
      </c>
      <c r="G37" s="39" t="s">
        <v>225</v>
      </c>
      <c r="H37" s="68">
        <v>1722486</v>
      </c>
      <c r="I37" s="68">
        <v>10347.35</v>
      </c>
      <c r="J37" s="30">
        <f t="shared" si="1"/>
        <v>166.46638994525168</v>
      </c>
      <c r="K37" s="32">
        <f>H37+H36+H35</f>
        <v>5145250</v>
      </c>
      <c r="L37" s="27">
        <f>K37/K34-1</f>
        <v>6.4096221887095961E-2</v>
      </c>
      <c r="M37" s="27">
        <f>K37/K25-1</f>
        <v>0.6233796965295122</v>
      </c>
      <c r="N37" s="32">
        <f>AVERAGE(J35:J37)</f>
        <v>105.09422004976459</v>
      </c>
      <c r="O37" s="16">
        <f>N37/N34-1</f>
        <v>-0.12397638479048945</v>
      </c>
      <c r="P37" s="16"/>
    </row>
    <row r="38" spans="1:16" ht="17.399999999999999" hidden="1">
      <c r="A38" s="31"/>
      <c r="B38" s="27"/>
      <c r="C38" s="27"/>
      <c r="D38" s="26">
        <f>H38/20</f>
        <v>104846</v>
      </c>
      <c r="E38" s="27">
        <f t="shared" si="0"/>
        <v>9.5641996509695737E-2</v>
      </c>
      <c r="F38" s="33">
        <f t="shared" si="2"/>
        <v>0.41417343852159072</v>
      </c>
      <c r="G38" s="39" t="s">
        <v>231</v>
      </c>
      <c r="H38" s="68">
        <v>2096920</v>
      </c>
      <c r="I38" s="68">
        <v>14704.02</v>
      </c>
      <c r="J38" s="30">
        <f t="shared" si="1"/>
        <v>142.60861995563118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83623.952380952382</v>
      </c>
      <c r="E39" s="27">
        <f t="shared" si="0"/>
        <v>-0.20241160958975657</v>
      </c>
      <c r="F39" s="33">
        <f t="shared" si="2"/>
        <v>0.7502839423585459</v>
      </c>
      <c r="G39" s="39" t="s">
        <v>234</v>
      </c>
      <c r="H39" s="68">
        <v>1756103</v>
      </c>
      <c r="I39" s="68">
        <v>19805.11</v>
      </c>
      <c r="J39" s="30">
        <f t="shared" si="1"/>
        <v>88.669186891665831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81717.730158730163</v>
      </c>
      <c r="B40" s="27">
        <f>A40/A37-1</f>
        <v>-2.2362276723239871E-2</v>
      </c>
      <c r="C40" s="27">
        <f>A40/A28-1</f>
        <v>0.17727614480741849</v>
      </c>
      <c r="D40" s="26">
        <f>H40/21</f>
        <v>56683.238095238092</v>
      </c>
      <c r="E40" s="27">
        <f t="shared" si="0"/>
        <v>-0.32216504384993372</v>
      </c>
      <c r="F40" s="33">
        <f t="shared" si="2"/>
        <v>-0.34334238739102851</v>
      </c>
      <c r="G40" s="39" t="s">
        <v>236</v>
      </c>
      <c r="H40" s="68">
        <v>1190348</v>
      </c>
      <c r="I40" s="68">
        <v>24777.05</v>
      </c>
      <c r="J40" s="30">
        <f t="shared" si="1"/>
        <v>48.042361782375224</v>
      </c>
      <c r="K40" s="32">
        <f>H40+H39+H38</f>
        <v>5043371</v>
      </c>
      <c r="L40" s="27">
        <f>K40/K37-1</f>
        <v>-1.9800592779748327E-2</v>
      </c>
      <c r="M40" s="27">
        <f>K40/K28-1</f>
        <v>0.23013639289466159</v>
      </c>
      <c r="N40" s="32">
        <f>AVERAGE(J38:J40)</f>
        <v>93.106722876557413</v>
      </c>
      <c r="O40" s="58">
        <f>N40/N37-1</f>
        <v>-0.11406428600479468</v>
      </c>
    </row>
    <row r="41" spans="1:16" ht="17.399999999999999">
      <c r="A41" s="31"/>
      <c r="B41" s="27"/>
      <c r="C41" s="27"/>
      <c r="D41" s="26">
        <f>H41/18</f>
        <v>55249.388888888891</v>
      </c>
      <c r="E41" s="27">
        <f t="shared" si="0"/>
        <v>-2.5295823854312505E-2</v>
      </c>
      <c r="F41" s="33">
        <f t="shared" si="2"/>
        <v>-0.39572375716548525</v>
      </c>
      <c r="G41" s="39" t="s">
        <v>370</v>
      </c>
      <c r="H41" s="68">
        <v>994489</v>
      </c>
      <c r="I41" s="68">
        <v>21837.73</v>
      </c>
      <c r="J41" s="30">
        <f t="shared" si="1"/>
        <v>45.539943941059811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56379.6</v>
      </c>
      <c r="E42" s="27">
        <f t="shared" si="0"/>
        <v>2.0456535969729073E-2</v>
      </c>
      <c r="F42" s="33">
        <f t="shared" si="2"/>
        <v>-0.59773559908612839</v>
      </c>
      <c r="G42" s="39" t="s">
        <v>405</v>
      </c>
      <c r="H42" s="68">
        <v>1127592</v>
      </c>
      <c r="I42" s="68">
        <v>12659.9</v>
      </c>
      <c r="J42" s="30">
        <f t="shared" si="1"/>
        <v>89.068002116920354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49167.029629629629</v>
      </c>
      <c r="B43" s="27">
        <f>A43/A40-1</f>
        <v>-0.39833094318544338</v>
      </c>
      <c r="C43" s="27">
        <f>A43/A31-1</f>
        <v>-0.52264303087448261</v>
      </c>
      <c r="D43" s="26">
        <f>H43/20</f>
        <v>35872.1</v>
      </c>
      <c r="E43" s="27">
        <f t="shared" si="0"/>
        <v>-0.36373972145953504</v>
      </c>
      <c r="F43" s="33">
        <f t="shared" si="2"/>
        <v>-0.5365906592377383</v>
      </c>
      <c r="G43" s="39" t="s">
        <v>429</v>
      </c>
      <c r="H43" s="68">
        <v>717442</v>
      </c>
      <c r="I43" s="68">
        <v>12862.66</v>
      </c>
      <c r="J43" s="30">
        <f t="shared" si="1"/>
        <v>55.777109866854914</v>
      </c>
      <c r="K43" s="32">
        <f>H43+H42+H41</f>
        <v>2839523</v>
      </c>
      <c r="L43" s="27">
        <f>K43/K40-1</f>
        <v>-0.43697915541014132</v>
      </c>
      <c r="M43" s="27">
        <f>K43/K31-1</f>
        <v>-0.54367674801566479</v>
      </c>
      <c r="N43" s="32">
        <f>AVERAGE(J41:J43)</f>
        <v>63.461685308278362</v>
      </c>
      <c r="O43" s="58">
        <f>N43/N40-1</f>
        <v>-0.31839846417517004</v>
      </c>
    </row>
    <row r="44" spans="1:16" ht="17.399999999999999">
      <c r="A44" s="31"/>
      <c r="B44" s="27"/>
      <c r="C44" s="27"/>
      <c r="D44" s="26">
        <f>H44/22</f>
        <v>42491.409090909088</v>
      </c>
      <c r="E44" s="27">
        <f t="shared" si="0"/>
        <v>0.18452527426353882</v>
      </c>
      <c r="F44" s="33">
        <f t="shared" si="2"/>
        <v>-0.3818125450508395</v>
      </c>
      <c r="G44" s="39" t="s">
        <v>461</v>
      </c>
      <c r="H44" s="68">
        <v>934811</v>
      </c>
      <c r="I44" s="68">
        <v>12860.9</v>
      </c>
      <c r="J44" s="30">
        <f t="shared" si="1"/>
        <v>72.686281675465949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87426.95</v>
      </c>
      <c r="E45" s="27">
        <f t="shared" si="0"/>
        <v>1.0575206111181834</v>
      </c>
      <c r="F45" s="33">
        <f t="shared" si="2"/>
        <v>-2.7842065884513434E-2</v>
      </c>
      <c r="G45" s="39" t="s">
        <v>497</v>
      </c>
      <c r="H45" s="68">
        <v>1748539</v>
      </c>
      <c r="I45" s="68">
        <v>15667.28</v>
      </c>
      <c r="J45" s="30">
        <f t="shared" si="1"/>
        <v>111.60450314285568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55644.593381180224</v>
      </c>
      <c r="B46" s="27">
        <f>A46/A43-1</f>
        <v>0.13174608676475774</v>
      </c>
      <c r="C46" s="27">
        <f>A46/A34-1</f>
        <v>-0.29797524566571276</v>
      </c>
      <c r="D46" s="26">
        <f>H46/19</f>
        <v>37015.42105263158</v>
      </c>
      <c r="E46" s="27">
        <f t="shared" si="0"/>
        <v>-0.57661314900460803</v>
      </c>
      <c r="F46" s="33">
        <f t="shared" si="2"/>
        <v>-0.53217719040105582</v>
      </c>
      <c r="G46" s="39" t="s">
        <v>548</v>
      </c>
      <c r="H46" s="68">
        <v>703293</v>
      </c>
      <c r="I46" s="68">
        <v>5400.56</v>
      </c>
      <c r="J46" s="30">
        <f t="shared" si="1"/>
        <v>130.22593953219666</v>
      </c>
      <c r="K46" s="32">
        <f>H46+H45+H44</f>
        <v>3386643</v>
      </c>
      <c r="L46" s="27">
        <f>K46/K43-1</f>
        <v>0.19268024946443463</v>
      </c>
      <c r="M46" s="27">
        <f>K46/K34-1</f>
        <v>-0.29960370804521064</v>
      </c>
      <c r="N46" s="32">
        <f>AVERAGE(J44:J46)</f>
        <v>104.83890811683943</v>
      </c>
      <c r="O46" s="58">
        <f>N46/N43-1</f>
        <v>0.65200321434204889</v>
      </c>
    </row>
    <row r="47" spans="1:16" ht="17.399999999999999">
      <c r="A47" s="31"/>
      <c r="B47" s="27"/>
      <c r="C47" s="27"/>
      <c r="D47" s="26">
        <f>H47/19</f>
        <v>93736.631578947374</v>
      </c>
      <c r="E47" s="27">
        <f t="shared" si="0"/>
        <v>1.5323670219951002</v>
      </c>
      <c r="F47" s="33">
        <f t="shared" si="2"/>
        <v>0.12694844246753378</v>
      </c>
      <c r="G47" s="39" t="s">
        <v>598</v>
      </c>
      <c r="H47" s="68">
        <v>1780996</v>
      </c>
      <c r="I47" s="68">
        <v>5779.12</v>
      </c>
      <c r="J47" s="30">
        <f t="shared" si="1"/>
        <v>308.17771563836709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71519.100000000006</v>
      </c>
      <c r="E48" s="27">
        <f t="shared" si="0"/>
        <v>-0.23702080184346286</v>
      </c>
      <c r="F48" s="33">
        <f t="shared" si="2"/>
        <v>-5.1553172716939377E-3</v>
      </c>
      <c r="G48" s="39" t="s">
        <v>631</v>
      </c>
      <c r="H48" s="68">
        <v>1430382</v>
      </c>
      <c r="I48" s="68">
        <v>8708.7900000000009</v>
      </c>
      <c r="J48" s="30">
        <f t="shared" si="1"/>
        <v>164.24577926439838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90732.168102073367</v>
      </c>
      <c r="B49" s="27">
        <f>A49/A46-1</f>
        <v>0.63056574931788889</v>
      </c>
      <c r="C49" s="27">
        <f>A49/A37-1</f>
        <v>8.548279643813439E-2</v>
      </c>
      <c r="D49" s="26">
        <f>H49/22</f>
        <v>106940.77272727272</v>
      </c>
      <c r="E49" s="27">
        <f t="shared" si="0"/>
        <v>0.49527570575234736</v>
      </c>
      <c r="F49" s="33">
        <f t="shared" si="2"/>
        <v>0.11753239741333688</v>
      </c>
      <c r="G49" s="39" t="s">
        <v>672</v>
      </c>
      <c r="H49" s="68">
        <v>2352697</v>
      </c>
      <c r="I49" s="68">
        <v>10896.34</v>
      </c>
      <c r="J49" s="30">
        <f t="shared" si="1"/>
        <v>215.91626179065631</v>
      </c>
      <c r="K49" s="32">
        <f>H49+H48+H47</f>
        <v>5564075</v>
      </c>
      <c r="L49" s="27">
        <f>K49/K46-1</f>
        <v>0.64294701272026611</v>
      </c>
      <c r="M49" s="27">
        <f>K49/K37-1</f>
        <v>8.140032068412606E-2</v>
      </c>
      <c r="N49" s="32">
        <f>AVERAGE(J47:J49)</f>
        <v>229.44658556447393</v>
      </c>
      <c r="O49" s="58">
        <f>N49/N46-1</f>
        <v>1.1885632890106357</v>
      </c>
    </row>
    <row r="50" spans="1:15" s="37" customFormat="1" ht="17.399999999999999">
      <c r="A50" s="92"/>
      <c r="B50" s="130"/>
      <c r="C50" s="130"/>
      <c r="D50" s="93">
        <f>H50/18</f>
        <v>123646.72222222222</v>
      </c>
      <c r="E50" s="130">
        <f t="shared" si="0"/>
        <v>0.15621683918026386</v>
      </c>
      <c r="F50" s="131">
        <f t="shared" si="2"/>
        <v>0.17931749634914262</v>
      </c>
      <c r="G50" s="132" t="s">
        <v>714</v>
      </c>
      <c r="H50" s="95">
        <v>2225641</v>
      </c>
      <c r="I50" s="95">
        <v>7863.09</v>
      </c>
      <c r="J50" s="133">
        <f t="shared" si="1"/>
        <v>283.04915751949932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172686.3</v>
      </c>
      <c r="E51" s="130">
        <f t="shared" ref="E51" si="3">D51/D50-1</f>
        <v>0.39661041470749314</v>
      </c>
      <c r="F51" s="131">
        <f t="shared" ref="F51" si="4">D51/D39-1</f>
        <v>1.0650339416309862</v>
      </c>
      <c r="G51" s="132" t="s">
        <v>721</v>
      </c>
      <c r="H51" s="95">
        <v>3453726</v>
      </c>
      <c r="I51" s="95">
        <v>8993.15</v>
      </c>
      <c r="J51" s="133">
        <f t="shared" ref="J51" si="5">H51/I51</f>
        <v>384.03963016295739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134066.11346801344</v>
      </c>
      <c r="B52" s="27">
        <f>A52/A49-1</f>
        <v>0.4776028863014663</v>
      </c>
      <c r="C52" s="27">
        <f>A52/A40-1</f>
        <v>0.64060006570912731</v>
      </c>
      <c r="D52" s="93">
        <f>H52/22</f>
        <v>105865.31818181818</v>
      </c>
      <c r="E52" s="130">
        <f t="shared" ref="E52:E53" si="6">D52/D51-1</f>
        <v>-0.38695010442740285</v>
      </c>
      <c r="F52" s="131">
        <f t="shared" ref="F52:F53" si="7">D52/D40-1</f>
        <v>0.8676653229292457</v>
      </c>
      <c r="G52" s="132" t="s">
        <v>726</v>
      </c>
      <c r="H52" s="95">
        <v>2329037</v>
      </c>
      <c r="I52" s="95">
        <v>7019.85</v>
      </c>
      <c r="J52" s="133">
        <f t="shared" ref="J52" si="8">H52/I52</f>
        <v>331.77874171100518</v>
      </c>
      <c r="K52" s="32">
        <f>H52+H51+H50</f>
        <v>8008404</v>
      </c>
      <c r="L52" s="27">
        <f>K52/K49-1</f>
        <v>0.43930554494682394</v>
      </c>
      <c r="M52" s="27">
        <f>K52/K40-1</f>
        <v>0.58790697729752583</v>
      </c>
      <c r="N52" s="32">
        <f>AVERAGE(J50:J52)</f>
        <v>332.95584313115398</v>
      </c>
      <c r="O52" s="58">
        <f>N52/N49-1</f>
        <v>0.45112572632986159</v>
      </c>
    </row>
    <row r="53" spans="1:15" s="37" customFormat="1" ht="17.399999999999999">
      <c r="A53" s="31"/>
      <c r="B53" s="27"/>
      <c r="C53" s="27"/>
      <c r="D53" s="93">
        <f>H53/21</f>
        <v>105863.80952380953</v>
      </c>
      <c r="E53" s="130">
        <f t="shared" si="6"/>
        <v>-1.4250729460374423E-5</v>
      </c>
      <c r="F53" s="131">
        <f t="shared" si="7"/>
        <v>0.91610824396104062</v>
      </c>
      <c r="G53" s="132" t="s">
        <v>729</v>
      </c>
      <c r="H53" s="95">
        <v>2223140</v>
      </c>
      <c r="I53" s="95">
        <v>7673.4</v>
      </c>
      <c r="J53" s="133">
        <f t="shared" ref="J53" si="9">H53/I53</f>
        <v>289.72033257747546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116241.64705882352</v>
      </c>
      <c r="E54" s="130">
        <f t="shared" ref="E54" si="10">D54/D53-1</f>
        <v>9.8030078283551259E-2</v>
      </c>
      <c r="F54" s="131">
        <f t="shared" ref="F54" si="11">D54/D42-1</f>
        <v>1.0617678567925903</v>
      </c>
      <c r="G54" s="132" t="s">
        <v>742</v>
      </c>
      <c r="H54" s="95">
        <v>1976108</v>
      </c>
      <c r="I54" s="95">
        <v>7327.63</v>
      </c>
      <c r="J54" s="133">
        <f t="shared" ref="J54" si="12">H54/I54</f>
        <v>269.67900944780234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91940.406162464991</v>
      </c>
      <c r="B55" s="27">
        <f>A55/A52-1</f>
        <v>-0.31421592090531614</v>
      </c>
      <c r="C55" s="27">
        <f>A55/A43-1</f>
        <v>0.86996055802115713</v>
      </c>
      <c r="D55" s="93">
        <f>H55/21</f>
        <v>53715.761904761908</v>
      </c>
      <c r="E55" s="130">
        <f t="shared" ref="E55" si="13">D55/D54-1</f>
        <v>-0.53789572615416137</v>
      </c>
      <c r="F55" s="131">
        <f t="shared" ref="F55" si="14">D55/D43-1</f>
        <v>0.49742451389135045</v>
      </c>
      <c r="G55" s="132" t="s">
        <v>749</v>
      </c>
      <c r="H55" s="95">
        <v>1128031</v>
      </c>
      <c r="I55" s="95">
        <v>7274.43</v>
      </c>
      <c r="J55" s="133">
        <f t="shared" ref="J55" si="15">H55/I55</f>
        <v>155.06795721451715</v>
      </c>
      <c r="K55" s="32">
        <f>H55+H54+H53</f>
        <v>5327279</v>
      </c>
      <c r="L55" s="27">
        <f>K55/K52-1</f>
        <v>-0.33478892922984405</v>
      </c>
      <c r="M55" s="27">
        <f>K55/K43-1</f>
        <v>0.87611757326846806</v>
      </c>
      <c r="N55" s="32">
        <f>AVERAGE(J53:J55)</f>
        <v>238.15576641326496</v>
      </c>
      <c r="O55" s="58">
        <f>N55/N52-1</f>
        <v>-0.28472267020869346</v>
      </c>
    </row>
    <row r="56" spans="1:15" s="124" customFormat="1" ht="17.399999999999999">
      <c r="A56" s="94"/>
      <c r="B56" s="45"/>
      <c r="C56" s="45"/>
      <c r="D56" s="98">
        <f>H56/22</f>
        <v>64433.681818181816</v>
      </c>
      <c r="E56" s="118">
        <f t="shared" ref="E56" si="16">D56/D55-1</f>
        <v>0.19953025952462133</v>
      </c>
      <c r="F56" s="158">
        <f t="shared" ref="F56" si="17">D56/D44-1</f>
        <v>0.51639315326841473</v>
      </c>
      <c r="G56" s="122" t="s">
        <v>752</v>
      </c>
      <c r="H56" s="96">
        <v>1417541</v>
      </c>
      <c r="I56" s="96">
        <v>9706.0400000000009</v>
      </c>
      <c r="J56" s="125">
        <f t="shared" ref="J56" si="18">H56/I56</f>
        <v>146.04730662556508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55651.055555555555</v>
      </c>
      <c r="E57" s="118">
        <f t="shared" ref="E57" si="19">D57/D56-1</f>
        <v>-0.13630489543355551</v>
      </c>
      <c r="F57" s="158">
        <f t="shared" ref="F57" si="20">D57/D45-1</f>
        <v>-0.3634565136316027</v>
      </c>
      <c r="G57" s="122" t="s">
        <v>756</v>
      </c>
      <c r="H57" s="96">
        <v>1001719</v>
      </c>
      <c r="I57" s="96">
        <v>8777.39</v>
      </c>
      <c r="J57" s="125">
        <f t="shared" ref="J57" si="21">H57/I57</f>
        <v>114.12492779744321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60042.368686868685</v>
      </c>
      <c r="B58" s="27">
        <f>A58/A55-1</f>
        <v>-0.34694253383251639</v>
      </c>
      <c r="C58" s="27">
        <f>A58/A46-1</f>
        <v>7.9033290360530417E-2</v>
      </c>
      <c r="K58" s="32">
        <f>H58+H57+H56</f>
        <v>2419260</v>
      </c>
      <c r="L58" s="27">
        <f>K58/K55-1</f>
        <v>-0.54587323096837992</v>
      </c>
      <c r="M58" s="27">
        <f>K58/K46-1</f>
        <v>-0.28564658276647403</v>
      </c>
      <c r="N58" s="32">
        <f>AVERAGE(J56:J58)</f>
        <v>130.08611721150413</v>
      </c>
      <c r="O58" s="58">
        <f>N58/N55-1</f>
        <v>-0.45377716789872147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Q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7.09765625" style="18" bestFit="1" customWidth="1"/>
    <col min="14" max="14" width="7.6992187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토모큐브</v>
      </c>
      <c r="G1" s="19"/>
      <c r="H1" s="19"/>
      <c r="I1" s="19"/>
      <c r="J1" s="20"/>
      <c r="P1" s="18" t="s">
        <v>628</v>
      </c>
    </row>
    <row r="2" spans="1:17" ht="15" customHeight="1">
      <c r="G2" s="21"/>
      <c r="H2" s="21"/>
      <c r="I2" s="21"/>
      <c r="J2" s="22"/>
      <c r="P2" s="23">
        <v>9011804000</v>
      </c>
      <c r="Q2" s="18" t="s">
        <v>627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2870</v>
      </c>
      <c r="E5" s="27"/>
      <c r="F5" s="26"/>
      <c r="G5" s="28" t="s">
        <v>7</v>
      </c>
      <c r="H5" s="29">
        <v>57400</v>
      </c>
      <c r="I5" s="29">
        <v>30</v>
      </c>
      <c r="J5" s="30">
        <f>H5/I5</f>
        <v>1913.3333333333333</v>
      </c>
    </row>
    <row r="6" spans="1:17" ht="15" hidden="1" customHeight="1">
      <c r="D6" s="26">
        <f>H6/18</f>
        <v>0</v>
      </c>
      <c r="E6" s="27">
        <f t="shared" ref="E6:E47" si="0">D6/D5-1</f>
        <v>-1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7" ht="15" hidden="1" customHeight="1">
      <c r="A7" s="31">
        <f>AVERAGE(D5:D7)</f>
        <v>3104.8333333333335</v>
      </c>
      <c r="B7" s="31"/>
      <c r="C7" s="31"/>
      <c r="D7" s="26">
        <f>H7/22</f>
        <v>6444.5</v>
      </c>
      <c r="E7" s="27" t="e">
        <f t="shared" si="0"/>
        <v>#DIV/0!</v>
      </c>
      <c r="F7" s="26"/>
      <c r="G7" s="28" t="s">
        <v>6</v>
      </c>
      <c r="H7" s="29">
        <v>141779</v>
      </c>
      <c r="I7" s="29">
        <v>90</v>
      </c>
      <c r="J7" s="30">
        <f t="shared" si="1"/>
        <v>1575.3222222222223</v>
      </c>
      <c r="K7" s="32">
        <f>H7+H6+H5</f>
        <v>199179</v>
      </c>
      <c r="L7" s="32"/>
      <c r="M7" s="32"/>
      <c r="N7" s="32" t="e">
        <f>AVERAGE(J5:J7)</f>
        <v>#DIV/0!</v>
      </c>
      <c r="O7" s="32"/>
    </row>
    <row r="8" spans="1:17" ht="15" hidden="1" customHeight="1">
      <c r="D8" s="26">
        <f>H8/21</f>
        <v>4452</v>
      </c>
      <c r="E8" s="27">
        <f t="shared" si="0"/>
        <v>-0.30917836915199004</v>
      </c>
      <c r="F8" s="26"/>
      <c r="G8" s="28" t="s">
        <v>2</v>
      </c>
      <c r="H8" s="29">
        <v>93492</v>
      </c>
      <c r="I8" s="29">
        <v>60</v>
      </c>
      <c r="J8" s="30">
        <f t="shared" si="1"/>
        <v>1558.2</v>
      </c>
    </row>
    <row r="9" spans="1:17" ht="15" hidden="1" customHeight="1">
      <c r="D9" s="26">
        <f>H9/21</f>
        <v>3579</v>
      </c>
      <c r="E9" s="27">
        <f t="shared" si="0"/>
        <v>-0.1960916442048517</v>
      </c>
      <c r="F9" s="26"/>
      <c r="G9" s="28" t="s">
        <v>5</v>
      </c>
      <c r="H9" s="29">
        <v>75159</v>
      </c>
      <c r="I9" s="29">
        <v>60</v>
      </c>
      <c r="J9" s="30">
        <f t="shared" si="1"/>
        <v>1252.6500000000001</v>
      </c>
    </row>
    <row r="10" spans="1:17" ht="15" hidden="1" customHeight="1">
      <c r="A10" s="31">
        <f>AVERAGE(D8:D10)</f>
        <v>4397.6349206349205</v>
      </c>
      <c r="B10" s="27">
        <f>A10/A7-1</f>
        <v>0.41638356990764525</v>
      </c>
      <c r="C10" s="27"/>
      <c r="D10" s="26">
        <f>H10/21</f>
        <v>5161.9047619047615</v>
      </c>
      <c r="E10" s="27">
        <f t="shared" si="0"/>
        <v>0.4422757088306124</v>
      </c>
      <c r="F10" s="26"/>
      <c r="G10" s="28" t="s">
        <v>0</v>
      </c>
      <c r="H10" s="29">
        <v>108400</v>
      </c>
      <c r="I10" s="29">
        <v>60</v>
      </c>
      <c r="J10" s="30">
        <f t="shared" si="1"/>
        <v>1806.6666666666667</v>
      </c>
      <c r="K10" s="32">
        <f>H10+H9+H8</f>
        <v>277051</v>
      </c>
      <c r="L10" s="27">
        <f>K10/K7-1</f>
        <v>0.3909649109594886</v>
      </c>
      <c r="M10" s="32"/>
      <c r="N10" s="32">
        <f>AVERAGE(J8:J10)</f>
        <v>1539.1722222222224</v>
      </c>
      <c r="O10" s="58" t="e">
        <f>N10/N7-1</f>
        <v>#DIV/0!</v>
      </c>
    </row>
    <row r="11" spans="1:17" ht="15" hidden="1" customHeight="1">
      <c r="D11" s="26">
        <f>H11/21</f>
        <v>9813.6190476190477</v>
      </c>
      <c r="E11" s="27">
        <f t="shared" si="0"/>
        <v>0.9011623616236164</v>
      </c>
      <c r="F11" s="26"/>
      <c r="G11" s="28" t="s">
        <v>10</v>
      </c>
      <c r="H11" s="29">
        <v>206086</v>
      </c>
      <c r="I11" s="29">
        <v>210.2</v>
      </c>
      <c r="J11" s="30">
        <f t="shared" si="1"/>
        <v>980.4281636536632</v>
      </c>
    </row>
    <row r="12" spans="1:17" ht="15" hidden="1" customHeight="1">
      <c r="D12" s="26">
        <f>H12/22</f>
        <v>6505.954545454545</v>
      </c>
      <c r="E12" s="27">
        <f t="shared" si="0"/>
        <v>-0.33704839021308852</v>
      </c>
      <c r="F12" s="26"/>
      <c r="G12" s="28" t="s">
        <v>4</v>
      </c>
      <c r="H12" s="29">
        <v>143131</v>
      </c>
      <c r="I12" s="29">
        <v>170.9</v>
      </c>
      <c r="J12" s="30">
        <f t="shared" si="1"/>
        <v>837.51316559391455</v>
      </c>
    </row>
    <row r="13" spans="1:17" ht="15" hidden="1" customHeight="1">
      <c r="A13" s="31">
        <f>AVERAGE(D11:D13)</f>
        <v>6265.2411976911981</v>
      </c>
      <c r="B13" s="27">
        <f>A13/A10-1</f>
        <v>0.42468424750152667</v>
      </c>
      <c r="C13" s="27"/>
      <c r="D13" s="26">
        <f>H13/20</f>
        <v>2476.15</v>
      </c>
      <c r="E13" s="27">
        <f t="shared" si="0"/>
        <v>-0.61940250539715369</v>
      </c>
      <c r="F13" s="26"/>
      <c r="G13" s="28" t="s">
        <v>8</v>
      </c>
      <c r="H13" s="29">
        <v>49523</v>
      </c>
      <c r="I13" s="29">
        <v>30.9</v>
      </c>
      <c r="J13" s="30">
        <f t="shared" si="1"/>
        <v>1602.686084142395</v>
      </c>
      <c r="K13" s="32">
        <f>H13+H12+H11</f>
        <v>398740</v>
      </c>
      <c r="L13" s="27">
        <f>K13/K10-1</f>
        <v>0.43922960032629366</v>
      </c>
      <c r="M13" s="32"/>
      <c r="N13" s="32">
        <f>AVERAGE(J11:J13)</f>
        <v>1140.2091377966576</v>
      </c>
      <c r="O13" s="58">
        <f>N13/N10-1</f>
        <v>-0.25920626598208152</v>
      </c>
    </row>
    <row r="14" spans="1:17" ht="15" hidden="1" customHeight="1">
      <c r="D14" s="26">
        <f>H14/20</f>
        <v>4751.6000000000004</v>
      </c>
      <c r="E14" s="27">
        <f t="shared" si="0"/>
        <v>0.91894675201421561</v>
      </c>
      <c r="F14" s="26"/>
      <c r="G14" s="28" t="s">
        <v>11</v>
      </c>
      <c r="H14" s="29">
        <v>95032</v>
      </c>
      <c r="I14" s="29">
        <v>80</v>
      </c>
      <c r="J14" s="30">
        <f t="shared" si="1"/>
        <v>1187.9000000000001</v>
      </c>
    </row>
    <row r="15" spans="1:17" ht="15" hidden="1" customHeight="1">
      <c r="A15" s="31"/>
      <c r="B15" s="31"/>
      <c r="C15" s="31"/>
      <c r="D15" s="26">
        <f>H15/22</f>
        <v>4169.136363636364</v>
      </c>
      <c r="E15" s="27">
        <f t="shared" si="0"/>
        <v>-0.12258263245299195</v>
      </c>
      <c r="F15" s="26"/>
      <c r="G15" s="28" t="s">
        <v>9</v>
      </c>
      <c r="H15" s="29">
        <v>91721</v>
      </c>
      <c r="I15" s="29">
        <v>120</v>
      </c>
      <c r="J15" s="30">
        <f t="shared" si="1"/>
        <v>764.3416666666667</v>
      </c>
    </row>
    <row r="16" spans="1:17" ht="15" hidden="1" customHeight="1">
      <c r="A16" s="31">
        <f>AVERAGE(D14:D16)</f>
        <v>8361.2151515151509</v>
      </c>
      <c r="B16" s="27">
        <f>A16/A13-1</f>
        <v>0.33454002610407718</v>
      </c>
      <c r="C16" s="27"/>
      <c r="D16" s="26">
        <f>H16/22</f>
        <v>16162.90909090909</v>
      </c>
      <c r="E16" s="27">
        <f t="shared" si="0"/>
        <v>2.8768002965514983</v>
      </c>
      <c r="F16" s="26"/>
      <c r="G16" s="28" t="s">
        <v>13</v>
      </c>
      <c r="H16" s="29">
        <v>355584</v>
      </c>
      <c r="I16" s="29">
        <v>215</v>
      </c>
      <c r="J16" s="30">
        <f t="shared" si="1"/>
        <v>1653.8790697674419</v>
      </c>
      <c r="K16" s="32">
        <f>H16+H15+H14</f>
        <v>542337</v>
      </c>
      <c r="L16" s="27">
        <f>K16/K13-1</f>
        <v>0.36012689973416268</v>
      </c>
      <c r="M16" s="32"/>
      <c r="N16" s="32">
        <f>AVERAGE(J14:J16)</f>
        <v>1202.0402454780362</v>
      </c>
      <c r="O16" s="58">
        <f>N16/N13-1</f>
        <v>5.4227865425514166E-2</v>
      </c>
    </row>
    <row r="17" spans="1:15" ht="15" hidden="1" customHeight="1">
      <c r="D17" s="26">
        <f>H17/20</f>
        <v>2294.4</v>
      </c>
      <c r="E17" s="27">
        <f t="shared" si="0"/>
        <v>-0.85804535637149026</v>
      </c>
      <c r="F17" s="33">
        <f t="shared" ref="F17:F47" si="2">D17/D5-1</f>
        <v>-0.20055749128919853</v>
      </c>
      <c r="G17" s="39" t="s">
        <v>162</v>
      </c>
      <c r="H17" s="29">
        <v>45888</v>
      </c>
      <c r="I17" s="29">
        <v>90</v>
      </c>
      <c r="J17" s="30">
        <f t="shared" si="1"/>
        <v>509.86666666666667</v>
      </c>
    </row>
    <row r="18" spans="1:15" hidden="1">
      <c r="D18" s="26">
        <f>H18/20</f>
        <v>5950</v>
      </c>
      <c r="E18" s="27">
        <f t="shared" si="0"/>
        <v>1.5932705718270572</v>
      </c>
      <c r="F18" s="33" t="e">
        <f t="shared" si="2"/>
        <v>#DIV/0!</v>
      </c>
      <c r="G18" s="39" t="s">
        <v>163</v>
      </c>
      <c r="H18" s="29">
        <v>119000</v>
      </c>
      <c r="I18" s="29">
        <v>90</v>
      </c>
      <c r="J18" s="30">
        <f t="shared" si="1"/>
        <v>1322.2222222222222</v>
      </c>
    </row>
    <row r="19" spans="1:15" ht="17.399999999999999" hidden="1">
      <c r="A19" s="31">
        <f>AVERAGE(D17:D19)</f>
        <v>7921.3</v>
      </c>
      <c r="B19" s="27">
        <f>A19/A16-1</f>
        <v>-5.2613782033276935E-2</v>
      </c>
      <c r="C19" s="27">
        <f>A19/A7-1</f>
        <v>1.5512802619571633</v>
      </c>
      <c r="D19" s="26">
        <f>H19/22</f>
        <v>15519.5</v>
      </c>
      <c r="E19" s="27">
        <f t="shared" si="0"/>
        <v>1.6083193277310923</v>
      </c>
      <c r="F19" s="33">
        <f t="shared" si="2"/>
        <v>1.4081775157110714</v>
      </c>
      <c r="G19" s="39" t="s">
        <v>158</v>
      </c>
      <c r="H19" s="29">
        <v>341429</v>
      </c>
      <c r="I19" s="29">
        <v>300</v>
      </c>
      <c r="J19" s="30">
        <f t="shared" si="1"/>
        <v>1138.0966666666666</v>
      </c>
      <c r="K19" s="32">
        <f>H19+H18+H17</f>
        <v>506317</v>
      </c>
      <c r="L19" s="27">
        <f>K19/K16-1</f>
        <v>-6.6416268851286153E-2</v>
      </c>
      <c r="M19" s="27">
        <f>K19/K7-1</f>
        <v>1.5420199920674369</v>
      </c>
      <c r="N19" s="32">
        <f>AVERAGE(J17:J19)</f>
        <v>990.06185185185188</v>
      </c>
      <c r="O19" s="58">
        <f>N19/N16-1</f>
        <v>-0.17634883226549813</v>
      </c>
    </row>
    <row r="20" spans="1:15" hidden="1">
      <c r="D20" s="26">
        <f>H20/20</f>
        <v>1664.7</v>
      </c>
      <c r="E20" s="27">
        <f t="shared" si="0"/>
        <v>-0.89273494635780792</v>
      </c>
      <c r="F20" s="33">
        <f t="shared" si="2"/>
        <v>-0.62607816711590303</v>
      </c>
      <c r="G20" s="39" t="s">
        <v>154</v>
      </c>
      <c r="H20" s="29">
        <v>33294</v>
      </c>
      <c r="I20" s="29">
        <v>30</v>
      </c>
      <c r="J20" s="30">
        <f t="shared" si="1"/>
        <v>1109.8</v>
      </c>
    </row>
    <row r="21" spans="1:15" hidden="1">
      <c r="D21" s="26">
        <f>H21/21</f>
        <v>5367</v>
      </c>
      <c r="E21" s="27">
        <f t="shared" si="0"/>
        <v>2.2240043251036221</v>
      </c>
      <c r="F21" s="33">
        <f t="shared" si="2"/>
        <v>0.4995808885163453</v>
      </c>
      <c r="G21" s="39" t="s">
        <v>155</v>
      </c>
      <c r="H21" s="29">
        <v>112707</v>
      </c>
      <c r="I21" s="29">
        <v>91</v>
      </c>
      <c r="J21" s="30">
        <f t="shared" si="1"/>
        <v>1238.5384615384614</v>
      </c>
    </row>
    <row r="22" spans="1:15" ht="17.399999999999999" hidden="1">
      <c r="A22" s="31">
        <f>AVERAGE(D20:D22)</f>
        <v>13410.614285714284</v>
      </c>
      <c r="B22" s="27">
        <f>A22/A19-1</f>
        <v>0.69298149113330942</v>
      </c>
      <c r="C22" s="27">
        <f>A22/A10-1</f>
        <v>2.0495060476230007</v>
      </c>
      <c r="D22" s="26">
        <f>H22/21</f>
        <v>33200.142857142855</v>
      </c>
      <c r="E22" s="27">
        <f t="shared" si="0"/>
        <v>5.1859778008464419</v>
      </c>
      <c r="F22" s="33">
        <f t="shared" si="2"/>
        <v>5.4317619926199265</v>
      </c>
      <c r="G22" s="39" t="s">
        <v>156</v>
      </c>
      <c r="H22" s="29">
        <v>697203</v>
      </c>
      <c r="I22" s="29">
        <v>689.1</v>
      </c>
      <c r="J22" s="30">
        <f t="shared" si="1"/>
        <v>1011.7588158467566</v>
      </c>
      <c r="K22" s="32">
        <f>H22+H21+H20</f>
        <v>843204</v>
      </c>
      <c r="L22" s="27">
        <f>K22/K19-1</f>
        <v>0.66536774392327347</v>
      </c>
      <c r="M22" s="27">
        <f>K22/K10-1</f>
        <v>2.0434974066146667</v>
      </c>
      <c r="N22" s="32">
        <f>AVERAGE(J20:J22)</f>
        <v>1120.0324257950726</v>
      </c>
      <c r="O22" s="58">
        <f>N22/N19-1</f>
        <v>0.13127520639252843</v>
      </c>
    </row>
    <row r="23" spans="1:15" hidden="1">
      <c r="A23" s="31"/>
      <c r="B23" s="27"/>
      <c r="C23" s="27"/>
      <c r="D23" s="26">
        <f>H23/21</f>
        <v>0</v>
      </c>
      <c r="E23" s="27">
        <f t="shared" si="0"/>
        <v>-1</v>
      </c>
      <c r="F23" s="33">
        <f t="shared" si="2"/>
        <v>-1</v>
      </c>
      <c r="G23" s="39" t="s">
        <v>168</v>
      </c>
      <c r="H23" s="29">
        <v>0</v>
      </c>
      <c r="I23" s="29">
        <v>0</v>
      </c>
      <c r="J23" s="30" t="e">
        <f t="shared" si="1"/>
        <v>#DIV/0!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0</v>
      </c>
      <c r="E24" s="27" t="e">
        <f t="shared" si="0"/>
        <v>#DIV/0!</v>
      </c>
      <c r="F24" s="33">
        <f t="shared" si="2"/>
        <v>-1</v>
      </c>
      <c r="G24" s="39" t="s">
        <v>176</v>
      </c>
      <c r="H24" s="29">
        <v>0</v>
      </c>
      <c r="I24" s="29">
        <v>0</v>
      </c>
      <c r="J24" s="30" t="e">
        <f t="shared" si="1"/>
        <v>#DIV/0!</v>
      </c>
      <c r="K24" s="32"/>
      <c r="L24" s="27"/>
      <c r="M24" s="27"/>
      <c r="N24" s="27"/>
    </row>
    <row r="25" spans="1:15" ht="17.399999999999999" hidden="1">
      <c r="A25" s="31">
        <f>AVERAGE(D23:D25)</f>
        <v>7937</v>
      </c>
      <c r="B25" s="27">
        <f>A25/A22-1</f>
        <v>-0.40815537372848576</v>
      </c>
      <c r="C25" s="27">
        <f>A25/A13-1</f>
        <v>0.26683071721562146</v>
      </c>
      <c r="D25" s="26">
        <f>H25/19</f>
        <v>23811</v>
      </c>
      <c r="E25" s="27" t="e">
        <f t="shared" si="0"/>
        <v>#DIV/0!</v>
      </c>
      <c r="F25" s="33">
        <f t="shared" si="2"/>
        <v>8.6161379561012055</v>
      </c>
      <c r="G25" s="39" t="s">
        <v>190</v>
      </c>
      <c r="H25" s="29">
        <v>452409</v>
      </c>
      <c r="I25" s="29">
        <v>471</v>
      </c>
      <c r="J25" s="30">
        <f t="shared" si="1"/>
        <v>960.52866242038215</v>
      </c>
      <c r="K25" s="32">
        <f>H25+H24+H23</f>
        <v>452409</v>
      </c>
      <c r="L25" s="27">
        <f>K25/K22-1</f>
        <v>-0.46346435737970881</v>
      </c>
      <c r="M25" s="27">
        <f>K25/K13-1</f>
        <v>0.13459647890856208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D26" s="26">
        <f>H26/19</f>
        <v>35169.315789473687</v>
      </c>
      <c r="E26" s="27">
        <f t="shared" si="0"/>
        <v>0.47701968793724281</v>
      </c>
      <c r="F26" s="33">
        <f t="shared" si="2"/>
        <v>6.4015733204549381</v>
      </c>
      <c r="G26" s="39" t="s">
        <v>202</v>
      </c>
      <c r="H26" s="29">
        <v>668217</v>
      </c>
      <c r="I26" s="29">
        <v>614.4</v>
      </c>
      <c r="J26" s="30">
        <f t="shared" si="1"/>
        <v>1087.5927734375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0</v>
      </c>
      <c r="E27" s="27">
        <f t="shared" si="0"/>
        <v>-1</v>
      </c>
      <c r="F27" s="33">
        <f t="shared" si="2"/>
        <v>-1</v>
      </c>
      <c r="G27" s="39" t="s">
        <v>203</v>
      </c>
      <c r="H27" s="29">
        <v>0</v>
      </c>
      <c r="I27" s="29">
        <v>0</v>
      </c>
      <c r="J27" s="30" t="e">
        <f t="shared" si="1"/>
        <v>#DIV/0!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30556.894736842107</v>
      </c>
      <c r="B28" s="27">
        <f>A28/A25-1</f>
        <v>2.8499300411795523</v>
      </c>
      <c r="C28" s="27">
        <f>A28/A16-1</f>
        <v>2.6545997421564778</v>
      </c>
      <c r="D28" s="26">
        <f>H28/19</f>
        <v>56501.368421052633</v>
      </c>
      <c r="E28" s="27" t="e">
        <f t="shared" si="0"/>
        <v>#DIV/0!</v>
      </c>
      <c r="F28" s="33">
        <f t="shared" si="2"/>
        <v>2.4957425116516996</v>
      </c>
      <c r="G28" s="39" t="s">
        <v>208</v>
      </c>
      <c r="H28" s="29">
        <v>1073526</v>
      </c>
      <c r="I28" s="29">
        <v>828.9</v>
      </c>
      <c r="J28" s="30">
        <f t="shared" si="1"/>
        <v>1295.1212450235253</v>
      </c>
      <c r="K28" s="32">
        <f>H28+H27+H26</f>
        <v>1741743</v>
      </c>
      <c r="L28" s="27">
        <f>K28/K25-1</f>
        <v>2.8499300411795523</v>
      </c>
      <c r="M28" s="27">
        <f>K28/K16-1</f>
        <v>2.211551120428811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3583.318181818182</v>
      </c>
      <c r="E29" s="27">
        <f t="shared" si="0"/>
        <v>-0.93657997528281056</v>
      </c>
      <c r="F29" s="33">
        <f t="shared" si="2"/>
        <v>0.56176698998351715</v>
      </c>
      <c r="G29" s="39" t="s">
        <v>215</v>
      </c>
      <c r="H29" s="29">
        <v>78833</v>
      </c>
      <c r="I29" s="29">
        <v>266</v>
      </c>
      <c r="J29" s="30">
        <f t="shared" si="1"/>
        <v>296.36466165413532</v>
      </c>
    </row>
    <row r="30" spans="1:15" hidden="1">
      <c r="D30" s="26">
        <f>H30/19</f>
        <v>1851.3157894736842</v>
      </c>
      <c r="E30" s="27">
        <f t="shared" si="0"/>
        <v>-0.48335154861008656</v>
      </c>
      <c r="F30" s="33">
        <f t="shared" si="2"/>
        <v>-0.68885448916408665</v>
      </c>
      <c r="G30" s="39" t="s">
        <v>210</v>
      </c>
      <c r="H30" s="29">
        <v>35175</v>
      </c>
      <c r="I30" s="29">
        <v>261</v>
      </c>
      <c r="J30" s="30">
        <f t="shared" si="1"/>
        <v>134.77011494252875</v>
      </c>
    </row>
    <row r="31" spans="1:15" ht="17.399999999999999" hidden="1">
      <c r="A31" s="31">
        <f>AVERAGE(D29:D31)</f>
        <v>11678.461323763955</v>
      </c>
      <c r="B31" s="27">
        <f>A31/A28-1</f>
        <v>-0.6178125616382294</v>
      </c>
      <c r="C31" s="27">
        <f>A31/A19-1</f>
        <v>0.47431120191937626</v>
      </c>
      <c r="D31" s="26">
        <f>H31/20</f>
        <v>29600.75</v>
      </c>
      <c r="E31" s="27">
        <f t="shared" si="0"/>
        <v>14.989033404406539</v>
      </c>
      <c r="F31" s="33">
        <f t="shared" si="2"/>
        <v>0.9073262669544766</v>
      </c>
      <c r="G31" s="39" t="s">
        <v>211</v>
      </c>
      <c r="H31" s="29">
        <v>592015</v>
      </c>
      <c r="I31" s="29">
        <v>1154</v>
      </c>
      <c r="J31" s="30">
        <f t="shared" si="1"/>
        <v>513.01126516464467</v>
      </c>
      <c r="K31" s="32">
        <f>H31+H30+H29</f>
        <v>706023</v>
      </c>
      <c r="L31" s="27">
        <f>K31/K28-1</f>
        <v>-0.59464570835077279</v>
      </c>
      <c r="M31" s="27">
        <f>K31/K19-1</f>
        <v>0.39442878670872195</v>
      </c>
      <c r="N31" s="32">
        <f>AVERAGE(J29:J31)</f>
        <v>314.71534725376961</v>
      </c>
      <c r="O31" s="58" t="e">
        <f>N31/N28-1</f>
        <v>#DIV/0!</v>
      </c>
    </row>
    <row r="32" spans="1:15" ht="17.399999999999999" hidden="1">
      <c r="D32" s="26">
        <f>H32/21</f>
        <v>0</v>
      </c>
      <c r="E32" s="27">
        <f t="shared" si="0"/>
        <v>-1</v>
      </c>
      <c r="F32" s="33">
        <f t="shared" si="2"/>
        <v>-1</v>
      </c>
      <c r="G32" s="39" t="s">
        <v>222</v>
      </c>
      <c r="H32" s="29">
        <v>0</v>
      </c>
      <c r="I32" s="29">
        <v>0</v>
      </c>
      <c r="J32" s="30" t="e">
        <f t="shared" si="1"/>
        <v>#DIV/0!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1904.7619047619048</v>
      </c>
      <c r="E33" s="27" t="e">
        <f t="shared" si="0"/>
        <v>#DIV/0!</v>
      </c>
      <c r="F33" s="33">
        <f t="shared" si="2"/>
        <v>-0.64509746510864452</v>
      </c>
      <c r="G33" s="39" t="s">
        <v>223</v>
      </c>
      <c r="H33" s="29">
        <v>40000</v>
      </c>
      <c r="I33" s="29">
        <v>172</v>
      </c>
      <c r="J33" s="30">
        <f t="shared" si="1"/>
        <v>232.55813953488371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12534.096073517127</v>
      </c>
      <c r="B34" s="27">
        <f>A34/A31-1</f>
        <v>7.3266051582675518E-2</v>
      </c>
      <c r="C34" s="27">
        <f>A34/A22-1</f>
        <v>-6.536003448633021E-2</v>
      </c>
      <c r="D34" s="26">
        <f>H34/19</f>
        <v>35697.526315789473</v>
      </c>
      <c r="E34" s="27">
        <f t="shared" si="0"/>
        <v>17.741201315789471</v>
      </c>
      <c r="F34" s="33">
        <f t="shared" si="2"/>
        <v>7.5222069657731039E-2</v>
      </c>
      <c r="G34" s="39" t="s">
        <v>220</v>
      </c>
      <c r="H34" s="29">
        <v>678253</v>
      </c>
      <c r="I34" s="29">
        <v>422</v>
      </c>
      <c r="J34" s="30">
        <f t="shared" si="1"/>
        <v>1607.2345971563982</v>
      </c>
      <c r="K34" s="32">
        <f>H34+H33+H32</f>
        <v>718253</v>
      </c>
      <c r="L34" s="27">
        <f>K34/K31-1</f>
        <v>1.7322381848750013E-2</v>
      </c>
      <c r="M34" s="27">
        <f>K34/K22-1</f>
        <v>-0.14818596685973973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4718.608695652174</v>
      </c>
      <c r="E35" s="27">
        <f t="shared" si="0"/>
        <v>-0.86781692787589393</v>
      </c>
      <c r="F35" s="33" t="e">
        <f t="shared" si="2"/>
        <v>#DIV/0!</v>
      </c>
      <c r="G35" s="39" t="s">
        <v>226</v>
      </c>
      <c r="H35" s="68">
        <v>108528</v>
      </c>
      <c r="I35" s="68">
        <v>90</v>
      </c>
      <c r="J35" s="30">
        <f t="shared" si="1"/>
        <v>1205.8666666666666</v>
      </c>
      <c r="P35" s="16"/>
    </row>
    <row r="36" spans="1:16" ht="17.399999999999999" hidden="1">
      <c r="D36" s="26">
        <f>H36/21</f>
        <v>56.047619047619051</v>
      </c>
      <c r="E36" s="27">
        <f t="shared" si="0"/>
        <v>-0.98812200318723986</v>
      </c>
      <c r="F36" s="33" t="e">
        <f t="shared" si="2"/>
        <v>#DIV/0!</v>
      </c>
      <c r="G36" s="39" t="s">
        <v>228</v>
      </c>
      <c r="H36" s="68">
        <v>1177</v>
      </c>
      <c r="I36" s="68">
        <v>0.3</v>
      </c>
      <c r="J36" s="30">
        <f t="shared" si="1"/>
        <v>3923.3333333333335</v>
      </c>
      <c r="P36" s="16"/>
    </row>
    <row r="37" spans="1:16" ht="17.399999999999999" hidden="1">
      <c r="A37" s="31">
        <f>AVERAGE(D35:D37)</f>
        <v>1591.552104899931</v>
      </c>
      <c r="B37" s="27">
        <f>A37/A34-1</f>
        <v>-0.87302218719524038</v>
      </c>
      <c r="C37" s="27">
        <f>A37/A25-1</f>
        <v>-0.7994768672168413</v>
      </c>
      <c r="D37" s="26">
        <f>H37/18</f>
        <v>0</v>
      </c>
      <c r="E37" s="27">
        <f t="shared" si="0"/>
        <v>-1</v>
      </c>
      <c r="F37" s="33">
        <f t="shared" si="2"/>
        <v>-1</v>
      </c>
      <c r="G37" s="39" t="s">
        <v>225</v>
      </c>
      <c r="H37" s="68">
        <v>0</v>
      </c>
      <c r="I37" s="68">
        <v>0</v>
      </c>
      <c r="J37" s="30" t="e">
        <f t="shared" si="1"/>
        <v>#DIV/0!</v>
      </c>
      <c r="K37" s="32">
        <f>H37+H36+H35</f>
        <v>109705</v>
      </c>
      <c r="L37" s="27">
        <f>K37/K34-1</f>
        <v>-0.84726134105948736</v>
      </c>
      <c r="M37" s="27">
        <f>K37/K25-1</f>
        <v>-0.75750924495312866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3113.6</v>
      </c>
      <c r="E38" s="27" t="e">
        <f t="shared" si="0"/>
        <v>#DIV/0!</v>
      </c>
      <c r="F38" s="33">
        <f t="shared" si="2"/>
        <v>-0.91146828051366546</v>
      </c>
      <c r="G38" s="39" t="s">
        <v>231</v>
      </c>
      <c r="H38" s="68">
        <v>62272</v>
      </c>
      <c r="I38" s="68">
        <v>30</v>
      </c>
      <c r="J38" s="30">
        <f t="shared" si="1"/>
        <v>2075.7333333333331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>
        <f t="shared" si="0"/>
        <v>-1</v>
      </c>
      <c r="F39" s="33" t="e">
        <f t="shared" si="2"/>
        <v>#DIV/0!</v>
      </c>
      <c r="G39" s="39" t="s">
        <v>234</v>
      </c>
      <c r="H39" s="68">
        <v>0</v>
      </c>
      <c r="I39" s="68">
        <v>0</v>
      </c>
      <c r="J39" s="30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26223.580952380955</v>
      </c>
      <c r="B40" s="27">
        <f>A40/A37-1</f>
        <v>15.476734171407958</v>
      </c>
      <c r="C40" s="27">
        <f>A40/A28-1</f>
        <v>-0.14181132676536412</v>
      </c>
      <c r="D40" s="26">
        <f>H40/21</f>
        <v>75557.142857142855</v>
      </c>
      <c r="E40" s="27" t="e">
        <f t="shared" si="0"/>
        <v>#DIV/0!</v>
      </c>
      <c r="F40" s="33">
        <f t="shared" si="2"/>
        <v>0.33726217556511373</v>
      </c>
      <c r="G40" s="39" t="s">
        <v>236</v>
      </c>
      <c r="H40" s="68">
        <v>1586700</v>
      </c>
      <c r="I40" s="68">
        <v>933</v>
      </c>
      <c r="J40" s="30">
        <f t="shared" si="1"/>
        <v>1700.6430868167204</v>
      </c>
      <c r="K40" s="32">
        <f>H40+H39+H38</f>
        <v>1648972</v>
      </c>
      <c r="L40" s="27">
        <f>K40/K37-1</f>
        <v>14.030964860307188</v>
      </c>
      <c r="M40" s="27">
        <f>K40/K28-1</f>
        <v>-5.3263311521849044E-2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2616.6666666666665</v>
      </c>
      <c r="E41" s="27">
        <f t="shared" si="0"/>
        <v>-0.96536837461397873</v>
      </c>
      <c r="F41" s="33">
        <f t="shared" si="2"/>
        <v>-0.2697643541833159</v>
      </c>
      <c r="G41" s="39" t="s">
        <v>370</v>
      </c>
      <c r="H41" s="68">
        <v>47100</v>
      </c>
      <c r="I41" s="68">
        <v>95</v>
      </c>
      <c r="J41" s="30">
        <f t="shared" si="1"/>
        <v>495.78947368421052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19483.900000000001</v>
      </c>
      <c r="E42" s="27">
        <f t="shared" si="0"/>
        <v>6.4460764331210205</v>
      </c>
      <c r="F42" s="33">
        <f t="shared" si="2"/>
        <v>9.5243525230987931</v>
      </c>
      <c r="G42" s="39" t="s">
        <v>405</v>
      </c>
      <c r="H42" s="68">
        <v>389678</v>
      </c>
      <c r="I42" s="68">
        <v>282.60000000000002</v>
      </c>
      <c r="J42" s="30">
        <f t="shared" si="1"/>
        <v>1378.9030431705589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9759.7888888888901</v>
      </c>
      <c r="B43" s="27">
        <f>A43/A40-1</f>
        <v>-0.62782394568417033</v>
      </c>
      <c r="C43" s="27">
        <f>A43/A31-1</f>
        <v>-0.16429154335347651</v>
      </c>
      <c r="D43" s="26">
        <f>H43/20</f>
        <v>7178.8</v>
      </c>
      <c r="E43" s="27">
        <f t="shared" si="0"/>
        <v>-0.63155220464075468</v>
      </c>
      <c r="F43" s="33">
        <f t="shared" si="2"/>
        <v>-0.75747911792775524</v>
      </c>
      <c r="G43" s="39" t="s">
        <v>429</v>
      </c>
      <c r="H43" s="68">
        <v>143576</v>
      </c>
      <c r="I43" s="68">
        <v>205</v>
      </c>
      <c r="J43" s="30">
        <f t="shared" si="1"/>
        <v>700.37073170731708</v>
      </c>
      <c r="K43" s="32">
        <f>H43+H42+H41</f>
        <v>580354</v>
      </c>
      <c r="L43" s="27">
        <f>K43/K40-1</f>
        <v>-0.64805102815572369</v>
      </c>
      <c r="M43" s="27">
        <f>K43/K31-1</f>
        <v>-0.17799561770650529</v>
      </c>
      <c r="N43" s="32">
        <f>AVERAGE(J41:J43)</f>
        <v>858.35441618736229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18405.590909090908</v>
      </c>
      <c r="E44" s="27">
        <f t="shared" si="0"/>
        <v>1.5638812766884307</v>
      </c>
      <c r="F44" s="33" t="e">
        <f t="shared" si="2"/>
        <v>#DIV/0!</v>
      </c>
      <c r="G44" s="39" t="s">
        <v>461</v>
      </c>
      <c r="H44" s="68">
        <v>404923</v>
      </c>
      <c r="I44" s="68">
        <v>320</v>
      </c>
      <c r="J44" s="30">
        <f t="shared" si="1"/>
        <v>1265.3843750000001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0</v>
      </c>
      <c r="E45" s="27">
        <f t="shared" si="0"/>
        <v>-1</v>
      </c>
      <c r="F45" s="33">
        <f t="shared" si="2"/>
        <v>-1</v>
      </c>
      <c r="G45" s="39" t="s">
        <v>497</v>
      </c>
      <c r="H45" s="68">
        <v>0</v>
      </c>
      <c r="I45" s="68">
        <v>0</v>
      </c>
      <c r="J45" s="30" t="e">
        <f t="shared" si="1"/>
        <v>#DIV/0!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12716.40749601276</v>
      </c>
      <c r="B46" s="27">
        <f>A46/A43-1</f>
        <v>0.30293878697415844</v>
      </c>
      <c r="C46" s="27">
        <f>A46/A34-1</f>
        <v>1.454523895670734E-2</v>
      </c>
      <c r="D46" s="26">
        <f>H46/19</f>
        <v>19743.63157894737</v>
      </c>
      <c r="E46" s="27" t="e">
        <f t="shared" si="0"/>
        <v>#DIV/0!</v>
      </c>
      <c r="F46" s="33">
        <f t="shared" si="2"/>
        <v>-0.44691877514732703</v>
      </c>
      <c r="G46" s="39" t="s">
        <v>548</v>
      </c>
      <c r="H46" s="68">
        <v>375129</v>
      </c>
      <c r="I46" s="68">
        <v>317.7</v>
      </c>
      <c r="J46" s="30">
        <f t="shared" si="1"/>
        <v>1180.7648725212464</v>
      </c>
      <c r="K46" s="32">
        <f>H46+H45+H44</f>
        <v>780052</v>
      </c>
      <c r="L46" s="27">
        <f>K46/K43-1</f>
        <v>0.34409687880155904</v>
      </c>
      <c r="M46" s="27">
        <f>K46/K34-1</f>
        <v>8.6040712673667974E-2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50680.210526315786</v>
      </c>
      <c r="E47" s="27">
        <f t="shared" si="0"/>
        <v>1.5669143148090385</v>
      </c>
      <c r="F47" s="33">
        <f t="shared" si="2"/>
        <v>9.740498692551812</v>
      </c>
      <c r="G47" s="39" t="s">
        <v>598</v>
      </c>
      <c r="H47" s="68">
        <v>962924</v>
      </c>
      <c r="I47" s="68">
        <v>835.9</v>
      </c>
      <c r="J47" s="30">
        <f t="shared" si="1"/>
        <v>1151.9607608565618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17034.3</v>
      </c>
      <c r="E48" s="27">
        <f t="shared" ref="E48" si="3">D48/D47-1</f>
        <v>-0.66388655802534779</v>
      </c>
      <c r="F48" s="33">
        <f t="shared" ref="F48" si="4">D48/D36-1</f>
        <v>302.92548853016137</v>
      </c>
      <c r="G48" s="39" t="s">
        <v>632</v>
      </c>
      <c r="H48" s="68">
        <v>340686</v>
      </c>
      <c r="I48" s="68">
        <v>186.9</v>
      </c>
      <c r="J48" s="30">
        <f t="shared" si="1"/>
        <v>1822.8250401284108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32225.139872408294</v>
      </c>
      <c r="B49" s="27">
        <f>A49/A46-1</f>
        <v>1.5341386616080457</v>
      </c>
      <c r="C49" s="27">
        <f>A49/A37-1</f>
        <v>19.247618518549508</v>
      </c>
      <c r="D49" s="26">
        <f>H49/22</f>
        <v>28960.909090909092</v>
      </c>
      <c r="E49" s="27">
        <f t="shared" ref="E49" si="5">D49/D48-1</f>
        <v>0.70015257984825285</v>
      </c>
      <c r="F49" s="33" t="e">
        <f t="shared" ref="F49" si="6">D49/D37-1</f>
        <v>#DIV/0!</v>
      </c>
      <c r="G49" s="39" t="s">
        <v>672</v>
      </c>
      <c r="H49" s="68">
        <v>637140</v>
      </c>
      <c r="I49" s="68">
        <v>410</v>
      </c>
      <c r="J49" s="30">
        <f t="shared" si="1"/>
        <v>1554</v>
      </c>
      <c r="K49" s="32">
        <f>H49+H48+H47</f>
        <v>1940750</v>
      </c>
      <c r="L49" s="27">
        <f>K49/K46-1</f>
        <v>1.4879751606303171</v>
      </c>
      <c r="M49" s="27">
        <f>K49/K37-1</f>
        <v>16.69062485757258</v>
      </c>
      <c r="N49" s="32">
        <f>AVERAGE(J47:J49)</f>
        <v>1509.5952669949909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0</v>
      </c>
      <c r="E50" s="130">
        <f t="shared" ref="E50" si="7">D50/D49-1</f>
        <v>-1</v>
      </c>
      <c r="F50" s="131">
        <f t="shared" ref="F50" si="8">D50/D38-1</f>
        <v>-1</v>
      </c>
      <c r="G50" s="132" t="s">
        <v>714</v>
      </c>
      <c r="H50" s="95">
        <v>0</v>
      </c>
      <c r="I50" s="95">
        <v>0</v>
      </c>
      <c r="J50" s="133" t="e">
        <f t="shared" ref="J50" si="9">H50/I50</f>
        <v>#DIV/0!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38022.949999999997</v>
      </c>
      <c r="E51" s="130" t="e">
        <f t="shared" ref="E51" si="10">D51/D50-1</f>
        <v>#DIV/0!</v>
      </c>
      <c r="F51" s="131" t="e">
        <f t="shared" ref="F51" si="11">D51/D39-1</f>
        <v>#DIV/0!</v>
      </c>
      <c r="G51" s="132" t="s">
        <v>721</v>
      </c>
      <c r="H51" s="95">
        <v>760459</v>
      </c>
      <c r="I51" s="95">
        <v>554.79</v>
      </c>
      <c r="J51" s="133">
        <f t="shared" ref="J51" si="12">H51/I51</f>
        <v>1370.7150453324682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25843.589393939397</v>
      </c>
      <c r="B52" s="27">
        <f>A52/A49-1</f>
        <v>-0.19803018710658526</v>
      </c>
      <c r="C52" s="27">
        <f>A52/A40-1</f>
        <v>-1.4490452662875408E-2</v>
      </c>
      <c r="D52" s="93">
        <f>H52/22</f>
        <v>39507.818181818184</v>
      </c>
      <c r="E52" s="130">
        <f t="shared" ref="E52:E53" si="13">D52/D51-1</f>
        <v>3.9051893180781283E-2</v>
      </c>
      <c r="F52" s="131">
        <f t="shared" ref="F52:F53" si="14">D52/D40-1</f>
        <v>-0.47711339142989739</v>
      </c>
      <c r="G52" s="132" t="s">
        <v>726</v>
      </c>
      <c r="H52" s="95">
        <v>869172</v>
      </c>
      <c r="I52" s="95">
        <v>709</v>
      </c>
      <c r="J52" s="133">
        <f t="shared" ref="J52" si="15">H52/I52</f>
        <v>1225.9125528913964</v>
      </c>
      <c r="K52" s="32">
        <f>H52+H51+H50</f>
        <v>1629631</v>
      </c>
      <c r="L52" s="27">
        <f>K52/K49-1</f>
        <v>-0.16030864356563179</v>
      </c>
      <c r="M52" s="27">
        <f>K52/K40-1</f>
        <v>-1.1729125782608762E-2</v>
      </c>
      <c r="N52" s="32" t="e">
        <f>AVERAGE(J50:J52)</f>
        <v>#DIV/0!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5218.5714285714284</v>
      </c>
      <c r="E53" s="130">
        <f t="shared" si="13"/>
        <v>-0.86791041194542462</v>
      </c>
      <c r="F53" s="131">
        <f t="shared" si="14"/>
        <v>0.99435850773430401</v>
      </c>
      <c r="G53" s="132" t="s">
        <v>729</v>
      </c>
      <c r="H53" s="95">
        <v>109590</v>
      </c>
      <c r="I53" s="95">
        <v>60.4</v>
      </c>
      <c r="J53" s="133">
        <f t="shared" ref="J53" si="16">H53/I53</f>
        <v>1814.4039735099338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18347.411764705881</v>
      </c>
      <c r="E54" s="130">
        <f t="shared" ref="E54" si="17">D54/D53-1</f>
        <v>2.5157920162316225</v>
      </c>
      <c r="F54" s="131">
        <f t="shared" ref="F54" si="18">D54/D42-1</f>
        <v>-5.8329607280581452E-2</v>
      </c>
      <c r="G54" s="132" t="s">
        <v>742</v>
      </c>
      <c r="H54" s="95">
        <v>311906</v>
      </c>
      <c r="I54" s="95">
        <v>285</v>
      </c>
      <c r="J54" s="133">
        <f t="shared" ref="J54" si="19">H54/I54</f>
        <v>1094.4070175438596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11404.740429505133</v>
      </c>
      <c r="B55" s="27">
        <f>A55/A52-1</f>
        <v>-0.55870137635836037</v>
      </c>
      <c r="C55" s="27">
        <f>A55/A43-1</f>
        <v>0.16854376250791159</v>
      </c>
      <c r="D55" s="93">
        <f>H55/21</f>
        <v>10648.238095238095</v>
      </c>
      <c r="E55" s="130">
        <f t="shared" ref="E55" si="20">D55/D54-1</f>
        <v>-0.4196326854275082</v>
      </c>
      <c r="F55" s="131">
        <f t="shared" ref="F55" si="21">D55/D43-1</f>
        <v>0.48328942096702732</v>
      </c>
      <c r="G55" s="132" t="s">
        <v>749</v>
      </c>
      <c r="H55" s="95">
        <v>223613</v>
      </c>
      <c r="I55" s="95">
        <v>150</v>
      </c>
      <c r="J55" s="133">
        <f t="shared" ref="J55" si="22">H55/I55</f>
        <v>1490.7533333333333</v>
      </c>
      <c r="K55" s="32">
        <f>H55+H54+H53</f>
        <v>645109</v>
      </c>
      <c r="L55" s="27">
        <f>K55/K52-1</f>
        <v>-0.60413799197487039</v>
      </c>
      <c r="M55" s="27">
        <f>K55/K43-1</f>
        <v>0.11157845039406977</v>
      </c>
      <c r="N55" s="32">
        <f>AVERAGE(J53:J55)</f>
        <v>1466.5214414623754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60065.045454545456</v>
      </c>
      <c r="E56" s="118">
        <f t="shared" ref="E56" si="23">D56/D55-1</f>
        <v>4.640843575934559</v>
      </c>
      <c r="F56" s="158">
        <f t="shared" ref="F56" si="24">D56/D44-1</f>
        <v>2.2634130439614446</v>
      </c>
      <c r="G56" s="122" t="s">
        <v>752</v>
      </c>
      <c r="H56" s="96">
        <v>1321431</v>
      </c>
      <c r="I56" s="96">
        <v>850.6</v>
      </c>
      <c r="J56" s="125">
        <f t="shared" ref="J56" si="25">H56/I56</f>
        <v>1553.5280978133082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25589.333333333332</v>
      </c>
      <c r="E57" s="118">
        <f t="shared" ref="E57" si="26">D57/D56-1</f>
        <v>-0.57397296314878843</v>
      </c>
      <c r="F57" s="158" t="e">
        <f t="shared" ref="F57" si="27">D57/D45-1</f>
        <v>#DIV/0!</v>
      </c>
      <c r="G57" s="122" t="s">
        <v>756</v>
      </c>
      <c r="H57" s="96">
        <v>460608</v>
      </c>
      <c r="I57" s="96">
        <v>300</v>
      </c>
      <c r="J57" s="125">
        <f t="shared" ref="J57" si="28">H57/I57</f>
        <v>1535.36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42827.189393939392</v>
      </c>
      <c r="B58" s="27">
        <f>A58/A55-1</f>
        <v>2.7552094814136616</v>
      </c>
      <c r="C58" s="27">
        <f>A58/A46-1</f>
        <v>2.367868590823933</v>
      </c>
      <c r="K58" s="32">
        <f>H58+H57+H56</f>
        <v>1782039</v>
      </c>
      <c r="L58" s="27">
        <f>K58/K55-1</f>
        <v>1.7623843412508582</v>
      </c>
      <c r="M58" s="27">
        <f>K58/K46-1</f>
        <v>1.2845130837431351</v>
      </c>
      <c r="N58" s="32">
        <f>AVERAGE(J56:J58)</f>
        <v>1544.4440489066542</v>
      </c>
      <c r="O58" s="58">
        <f>N58/N55-1</f>
        <v>5.3134311740151929E-2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8"/>
  <sheetViews>
    <sheetView topLeftCell="A45" zoomScale="85" zoomScaleNormal="85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한화엔진 / HD현대마린엔진 / STX엔진</v>
      </c>
      <c r="G1" s="19"/>
      <c r="H1" s="19"/>
      <c r="I1" s="19"/>
      <c r="J1" s="20"/>
      <c r="P1" s="18" t="s">
        <v>626</v>
      </c>
    </row>
    <row r="2" spans="1:17" ht="15" customHeight="1">
      <c r="G2" s="21"/>
      <c r="H2" s="21"/>
      <c r="I2" s="21"/>
      <c r="J2" s="22"/>
      <c r="P2" s="23">
        <v>840810</v>
      </c>
      <c r="Q2" s="18" t="s">
        <v>625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706590.35</v>
      </c>
      <c r="E5" s="27"/>
      <c r="F5" s="26"/>
      <c r="G5" s="28" t="s">
        <v>7</v>
      </c>
      <c r="H5" s="29">
        <v>14131807</v>
      </c>
      <c r="I5" s="29">
        <v>2655364</v>
      </c>
      <c r="J5" s="30">
        <f>H5/I5</f>
        <v>5.3219848578198699</v>
      </c>
    </row>
    <row r="6" spans="1:17" ht="15" hidden="1" customHeight="1">
      <c r="D6" s="26">
        <f>H6/18</f>
        <v>905958.66666666663</v>
      </c>
      <c r="E6" s="27">
        <f t="shared" ref="E6:E47" si="0">D6/D5-1</f>
        <v>0.28215544787254254</v>
      </c>
      <c r="F6" s="26"/>
      <c r="G6" s="28" t="s">
        <v>3</v>
      </c>
      <c r="H6" s="29">
        <v>16307256</v>
      </c>
      <c r="I6" s="29">
        <v>2111259</v>
      </c>
      <c r="J6" s="30">
        <f t="shared" ref="J6:J49" si="1">H6/I6</f>
        <v>7.7239486012848255</v>
      </c>
    </row>
    <row r="7" spans="1:17" ht="15" hidden="1" customHeight="1">
      <c r="A7" s="31">
        <f>AVERAGE(D5:D7)</f>
        <v>888027.68737373734</v>
      </c>
      <c r="B7" s="31"/>
      <c r="C7" s="31"/>
      <c r="D7" s="26">
        <f>H7/22</f>
        <v>1051534.0454545454</v>
      </c>
      <c r="E7" s="27">
        <f t="shared" si="0"/>
        <v>0.16068655684204747</v>
      </c>
      <c r="F7" s="26"/>
      <c r="G7" s="28" t="s">
        <v>6</v>
      </c>
      <c r="H7" s="29">
        <v>23133749</v>
      </c>
      <c r="I7" s="29">
        <v>3486829</v>
      </c>
      <c r="J7" s="30">
        <f t="shared" si="1"/>
        <v>6.6346095549853459</v>
      </c>
      <c r="K7" s="32">
        <f>H7+H6+H5</f>
        <v>53572812</v>
      </c>
      <c r="L7" s="32"/>
      <c r="M7" s="32"/>
      <c r="N7" s="32">
        <f>AVERAGE(J5:J7)</f>
        <v>6.5601810046966804</v>
      </c>
      <c r="O7" s="32"/>
    </row>
    <row r="8" spans="1:17" ht="15" hidden="1" customHeight="1">
      <c r="D8" s="26">
        <f>H8/21</f>
        <v>1078518.6666666667</v>
      </c>
      <c r="E8" s="27">
        <f t="shared" si="0"/>
        <v>2.5662146964016586E-2</v>
      </c>
      <c r="F8" s="26"/>
      <c r="G8" s="28" t="s">
        <v>2</v>
      </c>
      <c r="H8" s="29">
        <v>22648892</v>
      </c>
      <c r="I8" s="29">
        <v>3475229.5</v>
      </c>
      <c r="J8" s="30">
        <f t="shared" si="1"/>
        <v>6.5172363436716916</v>
      </c>
    </row>
    <row r="9" spans="1:17" ht="15" hidden="1" customHeight="1">
      <c r="D9" s="26">
        <f>H9/21</f>
        <v>1031090.1428571428</v>
      </c>
      <c r="E9" s="27">
        <f t="shared" si="0"/>
        <v>-4.3975616997069977E-2</v>
      </c>
      <c r="F9" s="26"/>
      <c r="G9" s="28" t="s">
        <v>5</v>
      </c>
      <c r="H9" s="29">
        <v>21652893</v>
      </c>
      <c r="I9" s="29">
        <v>4078898</v>
      </c>
      <c r="J9" s="30">
        <f t="shared" si="1"/>
        <v>5.3085154372578085</v>
      </c>
    </row>
    <row r="10" spans="1:17" ht="15" hidden="1" customHeight="1">
      <c r="A10" s="31">
        <f>AVERAGE(D8:D10)</f>
        <v>943436.2857142858</v>
      </c>
      <c r="B10" s="27">
        <f>A10/A7-1</f>
        <v>6.2395124756092324E-2</v>
      </c>
      <c r="C10" s="27"/>
      <c r="D10" s="26">
        <f>H10/21</f>
        <v>720700.04761904757</v>
      </c>
      <c r="E10" s="27">
        <f t="shared" si="0"/>
        <v>-0.30103099849059434</v>
      </c>
      <c r="F10" s="26"/>
      <c r="G10" s="28" t="s">
        <v>0</v>
      </c>
      <c r="H10" s="29">
        <v>15134701</v>
      </c>
      <c r="I10" s="29">
        <v>2702999</v>
      </c>
      <c r="J10" s="30">
        <f t="shared" si="1"/>
        <v>5.5992255269054851</v>
      </c>
      <c r="K10" s="32">
        <f>H10+H9+H8</f>
        <v>59436486</v>
      </c>
      <c r="L10" s="27">
        <f>K10/K7-1</f>
        <v>0.10945242150066714</v>
      </c>
      <c r="M10" s="32"/>
      <c r="N10" s="32">
        <f>AVERAGE(J8:J10)</f>
        <v>5.808325769278329</v>
      </c>
      <c r="O10" s="58">
        <f>N10/N7-1</f>
        <v>-0.11460891626009562</v>
      </c>
    </row>
    <row r="11" spans="1:17" ht="15" hidden="1" customHeight="1">
      <c r="D11" s="26">
        <f>H11/21</f>
        <v>1086745.8095238095</v>
      </c>
      <c r="E11" s="27">
        <f t="shared" si="0"/>
        <v>0.50790306329804591</v>
      </c>
      <c r="F11" s="26"/>
      <c r="G11" s="28" t="s">
        <v>10</v>
      </c>
      <c r="H11" s="29">
        <v>22821662</v>
      </c>
      <c r="I11" s="29">
        <v>3103136</v>
      </c>
      <c r="J11" s="30">
        <f t="shared" si="1"/>
        <v>7.3543866591731719</v>
      </c>
    </row>
    <row r="12" spans="1:17" ht="15" hidden="1" customHeight="1">
      <c r="D12" s="26">
        <f>H12/22</f>
        <v>1048510.0454545454</v>
      </c>
      <c r="E12" s="27">
        <f t="shared" si="0"/>
        <v>-3.5183723492817731E-2</v>
      </c>
      <c r="F12" s="26"/>
      <c r="G12" s="28" t="s">
        <v>4</v>
      </c>
      <c r="H12" s="29">
        <v>23067221</v>
      </c>
      <c r="I12" s="29">
        <v>3302050</v>
      </c>
      <c r="J12" s="30">
        <f t="shared" si="1"/>
        <v>6.9857273511909268</v>
      </c>
    </row>
    <row r="13" spans="1:17" ht="15" hidden="1" customHeight="1">
      <c r="A13" s="31">
        <f>AVERAGE(D11:D13)</f>
        <v>798830.40165945154</v>
      </c>
      <c r="B13" s="27">
        <f>A13/A10-1</f>
        <v>-0.1532757285727584</v>
      </c>
      <c r="C13" s="27"/>
      <c r="D13" s="26">
        <f>H13/20</f>
        <v>261235.35</v>
      </c>
      <c r="E13" s="27">
        <f t="shared" si="0"/>
        <v>-0.75085088489853202</v>
      </c>
      <c r="F13" s="26"/>
      <c r="G13" s="28" t="s">
        <v>8</v>
      </c>
      <c r="H13" s="29">
        <v>5224707</v>
      </c>
      <c r="I13" s="29">
        <v>685167</v>
      </c>
      <c r="J13" s="30">
        <f t="shared" si="1"/>
        <v>7.6254504376305334</v>
      </c>
      <c r="K13" s="32">
        <f>H13+H12+H11</f>
        <v>51113590</v>
      </c>
      <c r="L13" s="27">
        <f>K13/K10-1</f>
        <v>-0.14003008185914623</v>
      </c>
      <c r="M13" s="32"/>
      <c r="N13" s="32">
        <f>AVERAGE(J11:J13)</f>
        <v>7.3218548159982104</v>
      </c>
      <c r="O13" s="58">
        <f>N13/N10-1</f>
        <v>0.26057922830797664</v>
      </c>
    </row>
    <row r="14" spans="1:17" ht="15" hidden="1" customHeight="1">
      <c r="D14" s="26">
        <f>H14/20</f>
        <v>1640867.5</v>
      </c>
      <c r="E14" s="27">
        <f t="shared" si="0"/>
        <v>5.2811847630881497</v>
      </c>
      <c r="F14" s="26"/>
      <c r="G14" s="28" t="s">
        <v>11</v>
      </c>
      <c r="H14" s="29">
        <v>32817350</v>
      </c>
      <c r="I14" s="29">
        <v>4578126</v>
      </c>
      <c r="J14" s="30">
        <f t="shared" si="1"/>
        <v>7.1682933147755215</v>
      </c>
    </row>
    <row r="15" spans="1:17" ht="15" hidden="1" customHeight="1">
      <c r="A15" s="31"/>
      <c r="B15" s="31"/>
      <c r="C15" s="31"/>
      <c r="D15" s="26">
        <f>H15/22</f>
        <v>1418786.4545454546</v>
      </c>
      <c r="E15" s="27">
        <f t="shared" si="0"/>
        <v>-0.13534367976362838</v>
      </c>
      <c r="F15" s="26"/>
      <c r="G15" s="28" t="s">
        <v>9</v>
      </c>
      <c r="H15" s="29">
        <v>31213302</v>
      </c>
      <c r="I15" s="29">
        <v>4715834</v>
      </c>
      <c r="J15" s="30">
        <f t="shared" si="1"/>
        <v>6.6188296704252103</v>
      </c>
    </row>
    <row r="16" spans="1:17" ht="15" hidden="1" customHeight="1">
      <c r="A16" s="31">
        <f>AVERAGE(D14:D16)</f>
        <v>1368218.5303030303</v>
      </c>
      <c r="B16" s="27">
        <f>A16/A13-1</f>
        <v>0.71277723965031803</v>
      </c>
      <c r="C16" s="27"/>
      <c r="D16" s="26">
        <f>H16/22</f>
        <v>1045001.6363636364</v>
      </c>
      <c r="E16" s="27">
        <f t="shared" si="0"/>
        <v>-0.26345389539370112</v>
      </c>
      <c r="F16" s="26"/>
      <c r="G16" s="28" t="s">
        <v>13</v>
      </c>
      <c r="H16" s="29">
        <v>22990036</v>
      </c>
      <c r="I16" s="29">
        <v>4010654</v>
      </c>
      <c r="J16" s="30">
        <f t="shared" si="1"/>
        <v>5.7322411756287126</v>
      </c>
      <c r="K16" s="32">
        <f>H16+H15+H14</f>
        <v>87020688</v>
      </c>
      <c r="L16" s="27">
        <f>K16/K13-1</f>
        <v>0.70249610719967048</v>
      </c>
      <c r="M16" s="32"/>
      <c r="N16" s="32">
        <f>AVERAGE(J14:J16)</f>
        <v>6.5064547202764809</v>
      </c>
      <c r="O16" s="58">
        <f>N16/N13-1</f>
        <v>-0.11136523684409649</v>
      </c>
    </row>
    <row r="17" spans="1:15" ht="15" hidden="1" customHeight="1">
      <c r="D17" s="26">
        <f>H17/20</f>
        <v>482825.75</v>
      </c>
      <c r="E17" s="27">
        <f t="shared" si="0"/>
        <v>-0.53796651297109754</v>
      </c>
      <c r="F17" s="33">
        <f t="shared" ref="F17:F47" si="2">D17/D5-1</f>
        <v>-0.31668221905379823</v>
      </c>
      <c r="G17" s="39" t="s">
        <v>162</v>
      </c>
      <c r="H17" s="29">
        <v>9656515</v>
      </c>
      <c r="I17" s="29">
        <v>1284355</v>
      </c>
      <c r="J17" s="30">
        <f t="shared" si="1"/>
        <v>7.5185715787301799</v>
      </c>
    </row>
    <row r="18" spans="1:15" hidden="1">
      <c r="D18" s="26">
        <f>H18/20</f>
        <v>1351413.65</v>
      </c>
      <c r="E18" s="27">
        <f t="shared" si="0"/>
        <v>1.7989676399819188</v>
      </c>
      <c r="F18" s="33">
        <f t="shared" si="2"/>
        <v>0.49169459901776236</v>
      </c>
      <c r="G18" s="39" t="s">
        <v>163</v>
      </c>
      <c r="H18" s="29">
        <v>27028273</v>
      </c>
      <c r="I18" s="29">
        <v>4365925</v>
      </c>
      <c r="J18" s="30">
        <f t="shared" si="1"/>
        <v>6.1907323190389203</v>
      </c>
    </row>
    <row r="19" spans="1:15" ht="17.399999999999999" hidden="1">
      <c r="A19" s="31">
        <f>AVERAGE(D17:D19)</f>
        <v>909115.58787878789</v>
      </c>
      <c r="B19" s="27">
        <f>A19/A16-1</f>
        <v>-0.33554796420025179</v>
      </c>
      <c r="C19" s="27">
        <f>A19/A7-1</f>
        <v>2.3746895288159431E-2</v>
      </c>
      <c r="D19" s="26">
        <f>H19/22</f>
        <v>893107.36363636365</v>
      </c>
      <c r="E19" s="27">
        <f t="shared" si="0"/>
        <v>-0.33913101763004705</v>
      </c>
      <c r="F19" s="33">
        <f t="shared" si="2"/>
        <v>-0.15066243694439663</v>
      </c>
      <c r="G19" s="39" t="s">
        <v>158</v>
      </c>
      <c r="H19" s="29">
        <v>19648362</v>
      </c>
      <c r="I19" s="29">
        <v>2841100</v>
      </c>
      <c r="J19" s="30">
        <f t="shared" si="1"/>
        <v>6.9157586850163666</v>
      </c>
      <c r="K19" s="32">
        <f>H19+H18+H17</f>
        <v>56333150</v>
      </c>
      <c r="L19" s="27">
        <f>K19/K16-1</f>
        <v>-0.35264646494176188</v>
      </c>
      <c r="M19" s="27">
        <f>K19/K7-1</f>
        <v>5.1524978752282014E-2</v>
      </c>
      <c r="N19" s="32">
        <f>AVERAGE(J17:J19)</f>
        <v>6.8750208609284895</v>
      </c>
      <c r="O19" s="58">
        <f>N19/N16-1</f>
        <v>5.6646231549636772E-2</v>
      </c>
    </row>
    <row r="20" spans="1:15" hidden="1">
      <c r="D20" s="26">
        <f>H20/20</f>
        <v>1010097.05</v>
      </c>
      <c r="E20" s="27">
        <f t="shared" si="0"/>
        <v>0.13099173864976632</v>
      </c>
      <c r="F20" s="33">
        <f t="shared" si="2"/>
        <v>-6.3440363881818174E-2</v>
      </c>
      <c r="G20" s="39" t="s">
        <v>154</v>
      </c>
      <c r="H20" s="29">
        <v>20201941</v>
      </c>
      <c r="I20" s="29">
        <v>2123072</v>
      </c>
      <c r="J20" s="30">
        <f t="shared" si="1"/>
        <v>9.5154290575166556</v>
      </c>
    </row>
    <row r="21" spans="1:15" hidden="1">
      <c r="D21" s="26">
        <f>H21/21</f>
        <v>1433815.8095238095</v>
      </c>
      <c r="E21" s="27">
        <f t="shared" si="0"/>
        <v>0.41948321651252174</v>
      </c>
      <c r="F21" s="33">
        <f t="shared" si="2"/>
        <v>0.39058240393096666</v>
      </c>
      <c r="G21" s="39" t="s">
        <v>155</v>
      </c>
      <c r="H21" s="29">
        <v>30110132</v>
      </c>
      <c r="I21" s="29">
        <v>3544884</v>
      </c>
      <c r="J21" s="30">
        <f t="shared" si="1"/>
        <v>8.4939682088327864</v>
      </c>
    </row>
    <row r="22" spans="1:15" ht="17.399999999999999" hidden="1">
      <c r="A22" s="31">
        <f>AVERAGE(D20:D22)</f>
        <v>1232316.0642857142</v>
      </c>
      <c r="B22" s="27">
        <f>A22/A19-1</f>
        <v>0.35551087311245011</v>
      </c>
      <c r="C22" s="27">
        <f>A22/A10-1</f>
        <v>0.30619956317740571</v>
      </c>
      <c r="D22" s="26">
        <f>H22/21</f>
        <v>1253035.3333333333</v>
      </c>
      <c r="E22" s="27">
        <f t="shared" si="0"/>
        <v>-0.12608347250022023</v>
      </c>
      <c r="F22" s="33">
        <f t="shared" si="2"/>
        <v>0.73863639592219221</v>
      </c>
      <c r="G22" s="39" t="s">
        <v>156</v>
      </c>
      <c r="H22" s="29">
        <v>26313742</v>
      </c>
      <c r="I22" s="29">
        <v>3280331</v>
      </c>
      <c r="J22" s="30">
        <f t="shared" si="1"/>
        <v>8.021672812896016</v>
      </c>
      <c r="K22" s="32">
        <f>H22+H21+H20</f>
        <v>76625815</v>
      </c>
      <c r="L22" s="27">
        <f>K22/K19-1</f>
        <v>0.3602259948183264</v>
      </c>
      <c r="M22" s="27">
        <f>K22/K10-1</f>
        <v>0.28920500111665426</v>
      </c>
      <c r="N22" s="32">
        <f>AVERAGE(J20:J22)</f>
        <v>8.6770233597484872</v>
      </c>
      <c r="O22" s="58">
        <f>N22/N19-1</f>
        <v>0.26210865905309166</v>
      </c>
    </row>
    <row r="23" spans="1:15" hidden="1">
      <c r="A23" s="31"/>
      <c r="B23" s="27"/>
      <c r="C23" s="27"/>
      <c r="D23" s="26">
        <f>H23/21</f>
        <v>1420781.0476190476</v>
      </c>
      <c r="E23" s="27">
        <f t="shared" si="0"/>
        <v>0.1338714957378544</v>
      </c>
      <c r="F23" s="33">
        <f t="shared" si="2"/>
        <v>0.30737200472077797</v>
      </c>
      <c r="G23" s="39" t="s">
        <v>168</v>
      </c>
      <c r="H23" s="29">
        <v>29836402</v>
      </c>
      <c r="I23" s="29">
        <v>3127941</v>
      </c>
      <c r="J23" s="30">
        <f t="shared" si="1"/>
        <v>9.5386716053787453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903082.5</v>
      </c>
      <c r="E24" s="27">
        <f t="shared" si="0"/>
        <v>-0.36437602295343785</v>
      </c>
      <c r="F24" s="33">
        <f t="shared" si="2"/>
        <v>-0.13869923906308435</v>
      </c>
      <c r="G24" s="39" t="s">
        <v>176</v>
      </c>
      <c r="H24" s="29">
        <v>19867815</v>
      </c>
      <c r="I24" s="29">
        <v>2292294</v>
      </c>
      <c r="J24" s="30">
        <f t="shared" si="1"/>
        <v>8.667219388088963</v>
      </c>
      <c r="K24" s="32"/>
      <c r="L24" s="27"/>
      <c r="M24" s="27"/>
      <c r="N24" s="27"/>
    </row>
    <row r="25" spans="1:15" ht="17.399999999999999" hidden="1">
      <c r="A25" s="31">
        <f>AVERAGE(D23:D25)</f>
        <v>1421040.9895572264</v>
      </c>
      <c r="B25" s="27">
        <f>A25/A22-1</f>
        <v>0.15314652688626818</v>
      </c>
      <c r="C25" s="27">
        <f>A25/A13-1</f>
        <v>0.77890198796293286</v>
      </c>
      <c r="D25" s="26">
        <f>H25/19</f>
        <v>1939259.4210526317</v>
      </c>
      <c r="E25" s="27">
        <f t="shared" si="0"/>
        <v>1.14737792068015</v>
      </c>
      <c r="F25" s="33">
        <f t="shared" si="2"/>
        <v>6.4234188483780299</v>
      </c>
      <c r="G25" s="39" t="s">
        <v>190</v>
      </c>
      <c r="H25" s="29">
        <v>36845929</v>
      </c>
      <c r="I25" s="29">
        <v>4227423</v>
      </c>
      <c r="J25" s="30">
        <f t="shared" si="1"/>
        <v>8.7159314315127681</v>
      </c>
      <c r="K25" s="32">
        <f>H25+H24+H23</f>
        <v>86550146</v>
      </c>
      <c r="L25" s="27">
        <f>K25/K22-1</f>
        <v>0.12951680840197266</v>
      </c>
      <c r="M25" s="27">
        <f>K25/K13-1</f>
        <v>0.69329029715971813</v>
      </c>
      <c r="N25" s="32">
        <f>AVERAGE(J23:J25)</f>
        <v>8.9739408083268248</v>
      </c>
      <c r="O25" s="58">
        <f>N25/N22-1</f>
        <v>3.4218814018145416E-2</v>
      </c>
    </row>
    <row r="26" spans="1:15" ht="17.399999999999999" hidden="1">
      <c r="D26" s="26">
        <f>H26/19</f>
        <v>1360217.0526315789</v>
      </c>
      <c r="E26" s="27">
        <f t="shared" si="0"/>
        <v>-0.29858943168456964</v>
      </c>
      <c r="F26" s="33">
        <f t="shared" si="2"/>
        <v>-0.17103784880157669</v>
      </c>
      <c r="G26" s="39" t="s">
        <v>202</v>
      </c>
      <c r="H26" s="29">
        <v>25844124</v>
      </c>
      <c r="I26" s="29">
        <v>2670869</v>
      </c>
      <c r="J26" s="30">
        <f t="shared" si="1"/>
        <v>9.6762978641034056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1081120.2727272727</v>
      </c>
      <c r="E27" s="27">
        <f t="shared" si="0"/>
        <v>-0.20518547342451299</v>
      </c>
      <c r="F27" s="33">
        <f t="shared" si="2"/>
        <v>-0.23799647983414252</v>
      </c>
      <c r="G27" s="39" t="s">
        <v>203</v>
      </c>
      <c r="H27" s="29">
        <v>23784646</v>
      </c>
      <c r="I27" s="29">
        <v>1955807</v>
      </c>
      <c r="J27" s="30">
        <f t="shared" si="1"/>
        <v>12.161039407262578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1619736.1259968102</v>
      </c>
      <c r="B28" s="27">
        <f>A28/A25-1</f>
        <v>0.13982364893041832</v>
      </c>
      <c r="C28" s="27">
        <f>A28/A16-1</f>
        <v>0.18382852601628952</v>
      </c>
      <c r="D28" s="26">
        <f>H28/19</f>
        <v>2417871.0526315789</v>
      </c>
      <c r="E28" s="27">
        <f t="shared" si="0"/>
        <v>1.2364496473016557</v>
      </c>
      <c r="F28" s="33">
        <f t="shared" si="2"/>
        <v>1.3137485803804192</v>
      </c>
      <c r="G28" s="39" t="s">
        <v>208</v>
      </c>
      <c r="H28" s="29">
        <v>45939550</v>
      </c>
      <c r="I28" s="29">
        <v>4565117</v>
      </c>
      <c r="J28" s="30">
        <f t="shared" si="1"/>
        <v>10.063170341526844</v>
      </c>
      <c r="K28" s="32">
        <f>H28+H27+H26</f>
        <v>95568320</v>
      </c>
      <c r="L28" s="27">
        <f>K28/K25-1</f>
        <v>0.10419594208425709</v>
      </c>
      <c r="M28" s="27">
        <f>K28/K16-1</f>
        <v>9.8225286382474852E-2</v>
      </c>
      <c r="N28" s="32">
        <f>AVERAGE(J26:J28)</f>
        <v>10.633502537630941</v>
      </c>
      <c r="O28" s="58">
        <f>N28/N25-1</f>
        <v>0.18493120968262078</v>
      </c>
    </row>
    <row r="29" spans="1:15" hidden="1">
      <c r="D29" s="26">
        <f>H29/22</f>
        <v>395404.72727272729</v>
      </c>
      <c r="E29" s="27">
        <f t="shared" si="0"/>
        <v>-0.83646575079246932</v>
      </c>
      <c r="F29" s="33">
        <f t="shared" si="2"/>
        <v>-0.18106122701051608</v>
      </c>
      <c r="G29" s="39" t="s">
        <v>215</v>
      </c>
      <c r="H29" s="29">
        <v>8698904</v>
      </c>
      <c r="I29" s="29">
        <v>931098</v>
      </c>
      <c r="J29" s="30">
        <f t="shared" si="1"/>
        <v>9.3426298842871542</v>
      </c>
    </row>
    <row r="30" spans="1:15" hidden="1">
      <c r="D30" s="26">
        <f>H30/19</f>
        <v>2508696.2631578948</v>
      </c>
      <c r="E30" s="27">
        <f t="shared" si="0"/>
        <v>5.3446289083629024</v>
      </c>
      <c r="F30" s="33">
        <f t="shared" si="2"/>
        <v>0.85634965516138961</v>
      </c>
      <c r="G30" s="39" t="s">
        <v>210</v>
      </c>
      <c r="H30" s="29">
        <v>47665229</v>
      </c>
      <c r="I30" s="29">
        <v>5073972</v>
      </c>
      <c r="J30" s="30">
        <f t="shared" si="1"/>
        <v>9.394066226616939</v>
      </c>
    </row>
    <row r="31" spans="1:15" ht="17.399999999999999" hidden="1">
      <c r="A31" s="31">
        <f>AVERAGE(D29:D31)</f>
        <v>1432383.6301435407</v>
      </c>
      <c r="B31" s="27">
        <f>A31/A28-1</f>
        <v>-0.11566852948838802</v>
      </c>
      <c r="C31" s="27">
        <f>A31/A19-1</f>
        <v>0.57557922143396345</v>
      </c>
      <c r="D31" s="26">
        <f>H31/20</f>
        <v>1393049.9</v>
      </c>
      <c r="E31" s="27">
        <f t="shared" si="0"/>
        <v>-0.44471161357475075</v>
      </c>
      <c r="F31" s="33">
        <f t="shared" si="2"/>
        <v>0.55977876425525941</v>
      </c>
      <c r="G31" s="39" t="s">
        <v>211</v>
      </c>
      <c r="H31" s="29">
        <v>27860998</v>
      </c>
      <c r="I31" s="29">
        <v>3083039</v>
      </c>
      <c r="J31" s="30">
        <f t="shared" si="1"/>
        <v>9.0368620053135889</v>
      </c>
      <c r="K31" s="32">
        <f>H31+H30+H29</f>
        <v>84225131</v>
      </c>
      <c r="L31" s="27">
        <f>K31/K28-1</f>
        <v>-0.11869193682592727</v>
      </c>
      <c r="M31" s="27">
        <f>K31/K19-1</f>
        <v>0.49512553443221274</v>
      </c>
      <c r="N31" s="32">
        <f>AVERAGE(J29:J31)</f>
        <v>9.2578527054058934</v>
      </c>
      <c r="O31" s="58">
        <f>N31/N28-1</f>
        <v>-0.12936939896866106</v>
      </c>
    </row>
    <row r="32" spans="1:15" ht="17.399999999999999" hidden="1">
      <c r="D32" s="26">
        <f>H32/21</f>
        <v>736457.28571428568</v>
      </c>
      <c r="E32" s="27">
        <f t="shared" si="0"/>
        <v>-0.47133459776689568</v>
      </c>
      <c r="F32" s="33">
        <f t="shared" si="2"/>
        <v>-0.27090442872367004</v>
      </c>
      <c r="G32" s="39" t="s">
        <v>222</v>
      </c>
      <c r="H32" s="29">
        <v>15465603</v>
      </c>
      <c r="I32" s="29">
        <v>1427820</v>
      </c>
      <c r="J32" s="30">
        <f t="shared" si="1"/>
        <v>10.831619531873766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1389934.6666666667</v>
      </c>
      <c r="E33" s="27">
        <f t="shared" si="0"/>
        <v>0.88732557017013836</v>
      </c>
      <c r="F33" s="33">
        <f t="shared" si="2"/>
        <v>-3.0604449027323954E-2</v>
      </c>
      <c r="G33" s="39" t="s">
        <v>223</v>
      </c>
      <c r="H33" s="29">
        <v>29188628</v>
      </c>
      <c r="I33" s="29">
        <v>3140215</v>
      </c>
      <c r="J33" s="30">
        <f t="shared" si="1"/>
        <v>9.2951049530048095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986477.63324979122</v>
      </c>
      <c r="B34" s="27">
        <f>A34/A31-1</f>
        <v>-0.3113034717166272</v>
      </c>
      <c r="C34" s="27">
        <f>A34/A22-1</f>
        <v>-0.19949300196651898</v>
      </c>
      <c r="D34" s="26">
        <f>H34/19</f>
        <v>833040.94736842101</v>
      </c>
      <c r="E34" s="27">
        <f t="shared" si="0"/>
        <v>-0.40066179558913007</v>
      </c>
      <c r="F34" s="33">
        <f t="shared" si="2"/>
        <v>-0.33518159846908724</v>
      </c>
      <c r="G34" s="39" t="s">
        <v>220</v>
      </c>
      <c r="H34" s="29">
        <v>15827778</v>
      </c>
      <c r="I34" s="29">
        <v>1450551</v>
      </c>
      <c r="J34" s="30">
        <f t="shared" si="1"/>
        <v>10.91156257173998</v>
      </c>
      <c r="K34" s="32">
        <f>H34+H33+H32</f>
        <v>60482009</v>
      </c>
      <c r="L34" s="27">
        <f>K34/K31-1</f>
        <v>-0.28190068353826603</v>
      </c>
      <c r="M34" s="27">
        <f>K34/K22-1</f>
        <v>-0.2106836449308892</v>
      </c>
      <c r="N34" s="32">
        <f>AVERAGE(J32:J34)</f>
        <v>10.346095685539519</v>
      </c>
      <c r="O34" s="58">
        <f>N34/N31-1</f>
        <v>0.11754809832934288</v>
      </c>
      <c r="P34" s="58"/>
    </row>
    <row r="35" spans="1:16" ht="17.399999999999999" hidden="1">
      <c r="D35" s="26">
        <f>H35/23</f>
        <v>2038922.3478260869</v>
      </c>
      <c r="E35" s="27">
        <f t="shared" si="0"/>
        <v>1.4475655779791485</v>
      </c>
      <c r="F35" s="33">
        <f t="shared" si="2"/>
        <v>0.4350714708947756</v>
      </c>
      <c r="G35" s="39" t="s">
        <v>226</v>
      </c>
      <c r="H35" s="68">
        <v>46895214</v>
      </c>
      <c r="I35" s="68">
        <v>4873776</v>
      </c>
      <c r="J35" s="30">
        <f t="shared" si="1"/>
        <v>9.6219469257512031</v>
      </c>
      <c r="P35" s="16"/>
    </row>
    <row r="36" spans="1:16" ht="17.399999999999999" hidden="1">
      <c r="D36" s="26">
        <f>H36/21</f>
        <v>431437.04761904763</v>
      </c>
      <c r="E36" s="27">
        <f t="shared" si="0"/>
        <v>-0.78839947088762408</v>
      </c>
      <c r="F36" s="33">
        <f t="shared" si="2"/>
        <v>-0.52226175613075476</v>
      </c>
      <c r="G36" s="39" t="s">
        <v>228</v>
      </c>
      <c r="H36" s="68">
        <v>9060178</v>
      </c>
      <c r="I36" s="68">
        <v>808874</v>
      </c>
      <c r="J36" s="30">
        <f t="shared" si="1"/>
        <v>11.200975677299555</v>
      </c>
      <c r="P36" s="16"/>
    </row>
    <row r="37" spans="1:16" ht="17.399999999999999" hidden="1">
      <c r="A37" s="31">
        <f>AVERAGE(D35:D37)</f>
        <v>2115919.5392224523</v>
      </c>
      <c r="B37" s="27">
        <f>A37/A34-1</f>
        <v>1.1449239880400501</v>
      </c>
      <c r="C37" s="27">
        <f>A37/A25-1</f>
        <v>0.4889926151122066</v>
      </c>
      <c r="D37" s="26">
        <f>H37/18</f>
        <v>3877399.222222222</v>
      </c>
      <c r="E37" s="27">
        <f t="shared" si="0"/>
        <v>7.9871726214061862</v>
      </c>
      <c r="F37" s="33">
        <f t="shared" si="2"/>
        <v>0.99942265595263491</v>
      </c>
      <c r="G37" s="39" t="s">
        <v>225</v>
      </c>
      <c r="H37" s="68">
        <v>69793186</v>
      </c>
      <c r="I37" s="68">
        <v>6755330</v>
      </c>
      <c r="J37" s="30">
        <f t="shared" si="1"/>
        <v>10.331573142984873</v>
      </c>
      <c r="K37" s="32">
        <f>H37+H36+H35</f>
        <v>125748578</v>
      </c>
      <c r="L37" s="27">
        <f>K37/K34-1</f>
        <v>1.0791071606103562</v>
      </c>
      <c r="M37" s="27">
        <f>K37/K25-1</f>
        <v>0.45289850810881349</v>
      </c>
      <c r="N37" s="32">
        <f>AVERAGE(J35:J37)</f>
        <v>10.38483191534521</v>
      </c>
      <c r="O37" s="16">
        <f>N37/N34-1</f>
        <v>3.7440432587367845E-3</v>
      </c>
      <c r="P37" s="16"/>
    </row>
    <row r="38" spans="1:16" ht="17.399999999999999" hidden="1">
      <c r="A38" s="31"/>
      <c r="B38" s="27"/>
      <c r="C38" s="27"/>
      <c r="D38" s="26">
        <f>H38/20</f>
        <v>597059.6</v>
      </c>
      <c r="E38" s="27">
        <f t="shared" si="0"/>
        <v>-0.84601544339872947</v>
      </c>
      <c r="F38" s="33">
        <f t="shared" si="2"/>
        <v>-0.5610556426675557</v>
      </c>
      <c r="G38" s="39" t="s">
        <v>231</v>
      </c>
      <c r="H38" s="68">
        <v>11941192</v>
      </c>
      <c r="I38" s="68">
        <v>1067092</v>
      </c>
      <c r="J38" s="30">
        <f t="shared" si="1"/>
        <v>11.190405325876307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926435.38095238095</v>
      </c>
      <c r="E39" s="27">
        <f t="shared" si="0"/>
        <v>0.55166315214156336</v>
      </c>
      <c r="F39" s="33">
        <f t="shared" si="2"/>
        <v>-0.14307833797684522</v>
      </c>
      <c r="G39" s="39" t="s">
        <v>234</v>
      </c>
      <c r="H39" s="68">
        <v>19455143</v>
      </c>
      <c r="I39" s="68">
        <v>1825972</v>
      </c>
      <c r="J39" s="30">
        <f t="shared" si="1"/>
        <v>10.654677618276731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1397950.5015873015</v>
      </c>
      <c r="B40" s="27">
        <f>A40/A37-1</f>
        <v>-0.33931774073932253</v>
      </c>
      <c r="C40" s="27">
        <f>A40/A28-1</f>
        <v>-0.1369270098072416</v>
      </c>
      <c r="D40" s="26">
        <f>H40/21</f>
        <v>2670356.5238095238</v>
      </c>
      <c r="E40" s="27">
        <f t="shared" si="0"/>
        <v>1.8823991167785299</v>
      </c>
      <c r="F40" s="33">
        <f t="shared" si="2"/>
        <v>0.1044247049085365</v>
      </c>
      <c r="G40" s="39" t="s">
        <v>236</v>
      </c>
      <c r="H40" s="68">
        <v>56077487</v>
      </c>
      <c r="I40" s="68">
        <v>5599201</v>
      </c>
      <c r="J40" s="30">
        <f t="shared" si="1"/>
        <v>10.015265928120815</v>
      </c>
      <c r="K40" s="32">
        <f>H40+H39+H38</f>
        <v>87473822</v>
      </c>
      <c r="L40" s="27">
        <f>K40/K37-1</f>
        <v>-0.30437525901883355</v>
      </c>
      <c r="M40" s="27">
        <f>K40/K28-1</f>
        <v>-8.4698548640386284E-2</v>
      </c>
      <c r="N40" s="32">
        <f>AVERAGE(J38:J40)</f>
        <v>10.62011629075795</v>
      </c>
      <c r="O40" s="58">
        <f>N40/N37-1</f>
        <v>2.2656541514655792E-2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0"/>
        <v>-1</v>
      </c>
      <c r="F41" s="33">
        <f t="shared" si="2"/>
        <v>-1</v>
      </c>
      <c r="G41" s="39" t="s">
        <v>370</v>
      </c>
      <c r="H41" s="68">
        <v>0</v>
      </c>
      <c r="I41" s="68">
        <v>0</v>
      </c>
      <c r="J41" s="30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1351284.45</v>
      </c>
      <c r="E42" s="27" t="e">
        <f t="shared" si="0"/>
        <v>#DIV/0!</v>
      </c>
      <c r="F42" s="33">
        <f t="shared" si="2"/>
        <v>-0.46135988248372839</v>
      </c>
      <c r="G42" s="39" t="s">
        <v>405</v>
      </c>
      <c r="H42" s="68">
        <v>27025689</v>
      </c>
      <c r="I42" s="68">
        <v>2341532</v>
      </c>
      <c r="J42" s="30">
        <f t="shared" si="1"/>
        <v>11.541883262752762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777803.6333333333</v>
      </c>
      <c r="B43" s="27">
        <f>A43/A40-1</f>
        <v>-0.44361146374626503</v>
      </c>
      <c r="C43" s="27">
        <f>A43/A31-1</f>
        <v>-0.45698651048156091</v>
      </c>
      <c r="D43" s="26">
        <f>H43/20</f>
        <v>982126.45</v>
      </c>
      <c r="E43" s="27">
        <f t="shared" si="0"/>
        <v>-0.27319044483935262</v>
      </c>
      <c r="F43" s="33">
        <f t="shared" si="2"/>
        <v>-0.29498114173799517</v>
      </c>
      <c r="G43" s="39" t="s">
        <v>429</v>
      </c>
      <c r="H43" s="68">
        <v>19642529</v>
      </c>
      <c r="I43" s="68">
        <v>1952290</v>
      </c>
      <c r="J43" s="30">
        <f t="shared" si="1"/>
        <v>10.061276244820185</v>
      </c>
      <c r="K43" s="32">
        <f>H43+H42+H41</f>
        <v>46668218</v>
      </c>
      <c r="L43" s="27">
        <f>K43/K40-1</f>
        <v>-0.46648932294281142</v>
      </c>
      <c r="M43" s="27">
        <f>K43/K31-1</f>
        <v>-0.44591100725031818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2604721.2727272729</v>
      </c>
      <c r="E44" s="27">
        <f t="shared" si="0"/>
        <v>1.6521241462616887</v>
      </c>
      <c r="F44" s="33">
        <f t="shared" si="2"/>
        <v>2.5368259955510779</v>
      </c>
      <c r="G44" s="39" t="s">
        <v>461</v>
      </c>
      <c r="H44" s="68">
        <v>57303868</v>
      </c>
      <c r="I44" s="68">
        <v>5487495</v>
      </c>
      <c r="J44" s="30">
        <f t="shared" si="1"/>
        <v>10.442627829273649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1020381.5</v>
      </c>
      <c r="E45" s="27">
        <f t="shared" si="0"/>
        <v>-0.60825693302239214</v>
      </c>
      <c r="F45" s="33">
        <f t="shared" si="2"/>
        <v>-0.26587808443754191</v>
      </c>
      <c r="G45" s="39" t="s">
        <v>497</v>
      </c>
      <c r="H45" s="68">
        <v>20407630</v>
      </c>
      <c r="I45" s="68">
        <v>1589265</v>
      </c>
      <c r="J45" s="30">
        <f t="shared" si="1"/>
        <v>12.840923319899451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1702432.8014354066</v>
      </c>
      <c r="B46" s="27">
        <f>A46/A43-1</f>
        <v>1.1887694123252017</v>
      </c>
      <c r="C46" s="27">
        <f>A46/A34-1</f>
        <v>0.72576928665581253</v>
      </c>
      <c r="D46" s="26">
        <f>H46/19</f>
        <v>1482195.6315789474</v>
      </c>
      <c r="E46" s="27">
        <f t="shared" si="0"/>
        <v>0.45258967511557935</v>
      </c>
      <c r="F46" s="33">
        <f t="shared" si="2"/>
        <v>0.77925903433823773</v>
      </c>
      <c r="G46" s="39" t="s">
        <v>548</v>
      </c>
      <c r="H46" s="68">
        <v>28161717</v>
      </c>
      <c r="I46" s="68">
        <v>2873540</v>
      </c>
      <c r="J46" s="30">
        <f t="shared" si="1"/>
        <v>9.8003567028821585</v>
      </c>
      <c r="K46" s="32">
        <f>H46+H45+H44</f>
        <v>105873215</v>
      </c>
      <c r="L46" s="27">
        <f>K46/K43-1</f>
        <v>1.2686363340464384</v>
      </c>
      <c r="M46" s="27">
        <f>K46/K34-1</f>
        <v>0.75049104271652078</v>
      </c>
      <c r="N46" s="32">
        <f>AVERAGE(J44:J46)</f>
        <v>11.02796928401842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1880811.2631578948</v>
      </c>
      <c r="E47" s="27">
        <f t="shared" si="0"/>
        <v>0.26893591040631515</v>
      </c>
      <c r="F47" s="33">
        <f t="shared" si="2"/>
        <v>-7.7546398388722904E-2</v>
      </c>
      <c r="G47" s="39" t="s">
        <v>598</v>
      </c>
      <c r="H47" s="68">
        <v>35735414</v>
      </c>
      <c r="I47" s="68">
        <v>3232591</v>
      </c>
      <c r="J47" s="30">
        <f t="shared" si="1"/>
        <v>11.054727925679432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651568.94999999995</v>
      </c>
      <c r="E48" s="27">
        <f t="shared" ref="E48" si="3">D48/D47-1</f>
        <v>-0.65357026366058057</v>
      </c>
      <c r="F48" s="33">
        <f t="shared" ref="F48" si="4">D48/D36-1</f>
        <v>0.51022948445383731</v>
      </c>
      <c r="G48" s="39" t="s">
        <v>632</v>
      </c>
      <c r="H48" s="68">
        <v>13031379</v>
      </c>
      <c r="I48" s="68">
        <v>1125342</v>
      </c>
      <c r="J48" s="30">
        <f t="shared" si="1"/>
        <v>11.579927701978599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1243553.5559011165</v>
      </c>
      <c r="B49" s="27">
        <f>A49/A46-1</f>
        <v>-0.26954323550825965</v>
      </c>
      <c r="C49" s="27">
        <f>A49/A37-1</f>
        <v>-0.41228693584535292</v>
      </c>
      <c r="D49" s="26">
        <f>H49/22</f>
        <v>1198280.4545454546</v>
      </c>
      <c r="E49" s="27">
        <f t="shared" ref="E49" si="5">D49/D48-1</f>
        <v>0.83906930271225266</v>
      </c>
      <c r="F49" s="33">
        <f t="shared" ref="F49" si="6">D49/D37-1</f>
        <v>-0.69095767913764272</v>
      </c>
      <c r="G49" s="39" t="s">
        <v>672</v>
      </c>
      <c r="H49" s="68">
        <v>26362170</v>
      </c>
      <c r="I49" s="68">
        <v>2271573</v>
      </c>
      <c r="J49" s="30">
        <f t="shared" si="1"/>
        <v>11.605248873798024</v>
      </c>
      <c r="K49" s="32">
        <f>H49+H48+H47</f>
        <v>75128963</v>
      </c>
      <c r="L49" s="27">
        <f>K49/K46-1</f>
        <v>-0.29038744124281102</v>
      </c>
      <c r="M49" s="27">
        <f>K49/K37-1</f>
        <v>-0.40254622203362012</v>
      </c>
      <c r="N49" s="32">
        <f>AVERAGE(J47:J49)</f>
        <v>11.413301500485352</v>
      </c>
      <c r="O49" s="58">
        <f>N49/N46-1</f>
        <v>3.4941357428819542E-2</v>
      </c>
    </row>
    <row r="50" spans="1:15" s="37" customFormat="1" ht="17.399999999999999">
      <c r="A50" s="92"/>
      <c r="B50" s="130"/>
      <c r="C50" s="130"/>
      <c r="D50" s="93">
        <f>H50/18</f>
        <v>1256728.1666666667</v>
      </c>
      <c r="E50" s="130">
        <f t="shared" ref="E50" si="7">D50/D49-1</f>
        <v>4.8776321018590973E-2</v>
      </c>
      <c r="F50" s="131">
        <f t="shared" ref="F50" si="8">D50/D38-1</f>
        <v>1.1048621723303116</v>
      </c>
      <c r="G50" s="132" t="s">
        <v>714</v>
      </c>
      <c r="H50" s="95">
        <v>22621107</v>
      </c>
      <c r="I50" s="95">
        <v>1956209</v>
      </c>
      <c r="J50" s="133">
        <f t="shared" ref="J50" si="9">H50/I50</f>
        <v>11.563747534133622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876915.75</v>
      </c>
      <c r="E51" s="130">
        <f t="shared" ref="E51" si="10">D51/D50-1</f>
        <v>-0.30222320684836512</v>
      </c>
      <c r="F51" s="131">
        <f t="shared" ref="F51" si="11">D51/D39-1</f>
        <v>-5.3451791641932367E-2</v>
      </c>
      <c r="G51" s="132" t="s">
        <v>721</v>
      </c>
      <c r="H51" s="95">
        <v>17538315</v>
      </c>
      <c r="I51" s="95">
        <v>1336827.2</v>
      </c>
      <c r="J51" s="133">
        <f t="shared" ref="J51" si="12">H51/I51</f>
        <v>13.119358283553776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1378191.5934343433</v>
      </c>
      <c r="B52" s="27">
        <f>A52/A49-1</f>
        <v>0.10826878898324899</v>
      </c>
      <c r="C52" s="27">
        <f>A52/A40-1</f>
        <v>-1.4134197262723469E-2</v>
      </c>
      <c r="D52" s="93">
        <f>H52/22</f>
        <v>2000930.8636363635</v>
      </c>
      <c r="E52" s="130">
        <f t="shared" ref="E52:E53" si="13">D52/D51-1</f>
        <v>1.2817823304420788</v>
      </c>
      <c r="F52" s="131">
        <f t="shared" ref="F52:F53" si="14">D52/D40-1</f>
        <v>-0.25068774682496675</v>
      </c>
      <c r="G52" s="132" t="s">
        <v>726</v>
      </c>
      <c r="H52" s="95">
        <v>44020479</v>
      </c>
      <c r="I52" s="95">
        <v>3656245</v>
      </c>
      <c r="J52" s="133">
        <f t="shared" ref="J52" si="15">H52/I52</f>
        <v>12.039805592896537</v>
      </c>
      <c r="K52" s="32">
        <f>H52+H51+H50</f>
        <v>84179901</v>
      </c>
      <c r="L52" s="27">
        <f>K52/K49-1</f>
        <v>0.12047202089026565</v>
      </c>
      <c r="M52" s="27">
        <f>K52/K40-1</f>
        <v>-3.7656077266179144E-2</v>
      </c>
      <c r="N52" s="32">
        <f>AVERAGE(J50:J52)</f>
        <v>12.240970470194645</v>
      </c>
      <c r="O52" s="58">
        <f>N52/N49-1</f>
        <v>7.2517927409005756E-2</v>
      </c>
    </row>
    <row r="53" spans="1:15" s="37" customFormat="1" ht="17.399999999999999">
      <c r="A53" s="31"/>
      <c r="B53" s="27"/>
      <c r="C53" s="27"/>
      <c r="D53" s="93">
        <f>H53/21</f>
        <v>1804101.5238095238</v>
      </c>
      <c r="E53" s="130">
        <f t="shared" si="13"/>
        <v>-9.8368885904001058E-2</v>
      </c>
      <c r="F53" s="131" t="e">
        <f t="shared" si="14"/>
        <v>#DIV/0!</v>
      </c>
      <c r="G53" s="132" t="s">
        <v>729</v>
      </c>
      <c r="H53" s="95">
        <v>37886132</v>
      </c>
      <c r="I53" s="95">
        <v>3474153</v>
      </c>
      <c r="J53" s="133">
        <f t="shared" ref="J53" si="16">H53/I53</f>
        <v>10.905142059086057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449677.0588235294</v>
      </c>
      <c r="E54" s="130">
        <f t="shared" ref="E54" si="17">D54/D53-1</f>
        <v>-0.75074736488554394</v>
      </c>
      <c r="F54" s="131">
        <f t="shared" ref="F54" si="18">D54/D42-1</f>
        <v>-0.66722250165497765</v>
      </c>
      <c r="G54" s="132" t="s">
        <v>742</v>
      </c>
      <c r="H54" s="95">
        <v>7644510</v>
      </c>
      <c r="I54" s="95">
        <v>544578</v>
      </c>
      <c r="J54" s="133">
        <f t="shared" ref="J54" si="19">H54/I54</f>
        <v>14.037493251655411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1275617.2418300651</v>
      </c>
      <c r="B55" s="27">
        <f>A55/A52-1</f>
        <v>-7.4426772077945347E-2</v>
      </c>
      <c r="C55" s="27">
        <f>A55/A43-1</f>
        <v>0.64002479181450456</v>
      </c>
      <c r="D55" s="93">
        <f>H55/21</f>
        <v>1573073.142857143</v>
      </c>
      <c r="E55" s="130">
        <f t="shared" ref="E55" si="20">D55/D54-1</f>
        <v>2.4982285886958655</v>
      </c>
      <c r="F55" s="131">
        <f t="shared" ref="F55" si="21">D55/D43-1</f>
        <v>0.60170122987436403</v>
      </c>
      <c r="G55" s="132" t="s">
        <v>749</v>
      </c>
      <c r="H55" s="95">
        <v>33034536</v>
      </c>
      <c r="I55" s="95">
        <v>2462438</v>
      </c>
      <c r="J55" s="133">
        <f t="shared" ref="J55" si="22">H55/I55</f>
        <v>13.415377767886948</v>
      </c>
      <c r="K55" s="32">
        <f>H55+H54+H53</f>
        <v>78565178</v>
      </c>
      <c r="L55" s="27">
        <f>K55/K52-1</f>
        <v>-6.6699092459136966E-2</v>
      </c>
      <c r="M55" s="27">
        <f>K55/K43-1</f>
        <v>0.6834835647677826</v>
      </c>
      <c r="N55" s="32">
        <f>AVERAGE(J53:J55)</f>
        <v>12.786004359542806</v>
      </c>
      <c r="O55" s="58">
        <f>N55/N52-1</f>
        <v>4.4525382254230195E-2</v>
      </c>
    </row>
    <row r="56" spans="1:15" s="124" customFormat="1" ht="17.399999999999999">
      <c r="A56" s="94"/>
      <c r="B56" s="45"/>
      <c r="C56" s="45"/>
      <c r="D56" s="98">
        <f>H56/22</f>
        <v>1521147.5</v>
      </c>
      <c r="E56" s="118">
        <f t="shared" ref="E56" si="23">D56/D55-1</f>
        <v>-3.3009045442624063E-2</v>
      </c>
      <c r="F56" s="158">
        <f t="shared" ref="F56" si="24">D56/D44-1</f>
        <v>-0.41600373294172743</v>
      </c>
      <c r="G56" s="122" t="s">
        <v>752</v>
      </c>
      <c r="H56" s="96">
        <v>33465245</v>
      </c>
      <c r="I56" s="96">
        <v>3053831</v>
      </c>
      <c r="J56" s="125">
        <f t="shared" ref="J56" si="25">H56/I56</f>
        <v>10.958446947457144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589206.0555555555</v>
      </c>
      <c r="E57" s="118">
        <f t="shared" ref="E57" si="26">D57/D56-1</f>
        <v>-0.61265685572532869</v>
      </c>
      <c r="F57" s="158">
        <f t="shared" ref="F57" si="27">D57/D45-1</f>
        <v>-0.42256297712614788</v>
      </c>
      <c r="G57" s="122" t="s">
        <v>756</v>
      </c>
      <c r="H57" s="96">
        <v>10605709</v>
      </c>
      <c r="I57" s="96">
        <v>1002650</v>
      </c>
      <c r="J57" s="125">
        <f t="shared" ref="J57" si="28">H57/I57</f>
        <v>10.577678152894828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1055176.7777777778</v>
      </c>
      <c r="B58" s="27">
        <f>A58/A55-1</f>
        <v>-0.17281082194846498</v>
      </c>
      <c r="C58" s="27">
        <f>A58/A46-1</f>
        <v>-0.38019475606431852</v>
      </c>
      <c r="K58" s="32">
        <f>H58+H57+H56</f>
        <v>44070954</v>
      </c>
      <c r="L58" s="27">
        <f>K58/K55-1</f>
        <v>-0.43905232417343976</v>
      </c>
      <c r="M58" s="27">
        <f>K58/K46-1</f>
        <v>-0.58373839880086764</v>
      </c>
      <c r="N58" s="32">
        <f>AVERAGE(J56:J58)</f>
        <v>10.768062550175987</v>
      </c>
      <c r="O58" s="58">
        <f>N58/N55-1</f>
        <v>-0.15782427039927704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596</v>
      </c>
      <c r="G1" s="19"/>
      <c r="H1" s="19"/>
      <c r="I1" s="19"/>
      <c r="J1" s="20"/>
      <c r="P1" s="18" t="s">
        <v>596</v>
      </c>
    </row>
    <row r="2" spans="1:17" ht="15" customHeight="1">
      <c r="G2" s="21"/>
      <c r="H2" s="21"/>
      <c r="I2" s="21"/>
      <c r="J2" s="22"/>
      <c r="P2" s="23">
        <v>8408</v>
      </c>
      <c r="Q2" s="18" t="s">
        <v>597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1890777.45</v>
      </c>
      <c r="E5" s="27"/>
      <c r="F5" s="26"/>
      <c r="G5" s="28" t="s">
        <v>7</v>
      </c>
      <c r="H5" s="29">
        <v>37815549</v>
      </c>
      <c r="I5" s="29">
        <v>2543144</v>
      </c>
      <c r="J5" s="30">
        <f>H5/I5</f>
        <v>14.869605889403038</v>
      </c>
    </row>
    <row r="6" spans="1:17" ht="15" hidden="1" customHeight="1">
      <c r="D6" s="26">
        <f>H6/18</f>
        <v>2681613.888888889</v>
      </c>
      <c r="E6" s="27">
        <f t="shared" ref="E6:E46" si="0">D6/D5-1</f>
        <v>0.4182599273589227</v>
      </c>
      <c r="F6" s="26"/>
      <c r="G6" s="28" t="s">
        <v>3</v>
      </c>
      <c r="H6" s="29">
        <v>48269050</v>
      </c>
      <c r="I6" s="29">
        <v>3108723</v>
      </c>
      <c r="J6" s="30">
        <f t="shared" ref="J6:J49" si="1">H6/I6</f>
        <v>15.526970399099566</v>
      </c>
    </row>
    <row r="7" spans="1:17" ht="15" hidden="1" customHeight="1">
      <c r="A7" s="31">
        <f>AVERAGE(D5:D7)</f>
        <v>2304079.2493265993</v>
      </c>
      <c r="B7" s="31"/>
      <c r="C7" s="31"/>
      <c r="D7" s="26">
        <f>H7/22</f>
        <v>2339846.4090909092</v>
      </c>
      <c r="E7" s="27">
        <f t="shared" si="0"/>
        <v>-0.12744842992276906</v>
      </c>
      <c r="F7" s="26"/>
      <c r="G7" s="28" t="s">
        <v>6</v>
      </c>
      <c r="H7" s="29">
        <v>51476621</v>
      </c>
      <c r="I7" s="29">
        <v>3476737.4</v>
      </c>
      <c r="J7" s="30">
        <f t="shared" si="1"/>
        <v>14.80601353441304</v>
      </c>
      <c r="K7" s="32">
        <f>H7+H6+H5</f>
        <v>137561220</v>
      </c>
      <c r="L7" s="32"/>
      <c r="M7" s="32"/>
      <c r="N7" s="32">
        <f>AVERAGE(J5:J7)</f>
        <v>15.06752994097188</v>
      </c>
      <c r="O7" s="32"/>
    </row>
    <row r="8" spans="1:17" ht="15" hidden="1" customHeight="1">
      <c r="D8" s="26">
        <f>H8/21</f>
        <v>2254310.6666666665</v>
      </c>
      <c r="E8" s="27">
        <f t="shared" si="0"/>
        <v>-3.6556135518944433E-2</v>
      </c>
      <c r="F8" s="26"/>
      <c r="G8" s="28" t="s">
        <v>2</v>
      </c>
      <c r="H8" s="29">
        <v>47340524</v>
      </c>
      <c r="I8" s="29">
        <v>3016998</v>
      </c>
      <c r="J8" s="30">
        <f t="shared" si="1"/>
        <v>15.691267942504437</v>
      </c>
    </row>
    <row r="9" spans="1:17" ht="15" hidden="1" customHeight="1">
      <c r="D9" s="26">
        <f>H9/21</f>
        <v>1830652.857142857</v>
      </c>
      <c r="E9" s="27">
        <f t="shared" si="0"/>
        <v>-0.18793230932551575</v>
      </c>
      <c r="F9" s="26"/>
      <c r="G9" s="28" t="s">
        <v>5</v>
      </c>
      <c r="H9" s="29">
        <v>38443710</v>
      </c>
      <c r="I9" s="29">
        <v>2578759</v>
      </c>
      <c r="J9" s="30">
        <f t="shared" si="1"/>
        <v>14.907833574211471</v>
      </c>
    </row>
    <row r="10" spans="1:17" ht="15" hidden="1" customHeight="1">
      <c r="A10" s="31">
        <f>AVERAGE(D8:D10)</f>
        <v>2136792.0317460317</v>
      </c>
      <c r="B10" s="27">
        <f>A10/A7-1</f>
        <v>-7.2604801952649733E-2</v>
      </c>
      <c r="C10" s="27"/>
      <c r="D10" s="26">
        <f>H10/21</f>
        <v>2325412.5714285714</v>
      </c>
      <c r="E10" s="27">
        <f t="shared" si="0"/>
        <v>0.27026408221266895</v>
      </c>
      <c r="F10" s="26"/>
      <c r="G10" s="28" t="s">
        <v>0</v>
      </c>
      <c r="H10" s="29">
        <v>48833664</v>
      </c>
      <c r="I10" s="29">
        <v>3089286.9</v>
      </c>
      <c r="J10" s="30">
        <f t="shared" si="1"/>
        <v>15.807422742122139</v>
      </c>
      <c r="K10" s="32">
        <f>H10+H9+H8</f>
        <v>134617898</v>
      </c>
      <c r="L10" s="27">
        <f>K10/K7-1</f>
        <v>-2.1396451703467045E-2</v>
      </c>
      <c r="M10" s="32"/>
      <c r="N10" s="32">
        <f>AVERAGE(J8:J10)</f>
        <v>15.468841419612682</v>
      </c>
      <c r="O10" s="58">
        <f>N10/N7-1</f>
        <v>2.6634191550504172E-2</v>
      </c>
    </row>
    <row r="11" spans="1:17" ht="15" hidden="1" customHeight="1">
      <c r="D11" s="26">
        <f>H11/21</f>
        <v>2831669.5238095238</v>
      </c>
      <c r="E11" s="27">
        <f t="shared" si="0"/>
        <v>0.21770629375670025</v>
      </c>
      <c r="F11" s="26"/>
      <c r="G11" s="28" t="s">
        <v>10</v>
      </c>
      <c r="H11" s="29">
        <v>59465060</v>
      </c>
      <c r="I11" s="29">
        <v>4222630.5</v>
      </c>
      <c r="J11" s="30">
        <f t="shared" si="1"/>
        <v>14.082468262378155</v>
      </c>
    </row>
    <row r="12" spans="1:17" ht="15" hidden="1" customHeight="1">
      <c r="D12" s="26">
        <f>H12/22</f>
        <v>2037000.7727272727</v>
      </c>
      <c r="E12" s="27">
        <f t="shared" si="0"/>
        <v>-0.2806361209881445</v>
      </c>
      <c r="F12" s="26"/>
      <c r="G12" s="28" t="s">
        <v>4</v>
      </c>
      <c r="H12" s="29">
        <v>44814017</v>
      </c>
      <c r="I12" s="29">
        <v>3356324</v>
      </c>
      <c r="J12" s="30">
        <f t="shared" si="1"/>
        <v>13.352112906858814</v>
      </c>
    </row>
    <row r="13" spans="1:17" ht="15" hidden="1" customHeight="1">
      <c r="A13" s="31">
        <f>AVERAGE(D11:D13)</f>
        <v>2269914.4655122659</v>
      </c>
      <c r="B13" s="27">
        <f>A13/A10-1</f>
        <v>6.2300135805662071E-2</v>
      </c>
      <c r="C13" s="27"/>
      <c r="D13" s="26">
        <f>H13/20</f>
        <v>1941073.1</v>
      </c>
      <c r="E13" s="27">
        <f t="shared" si="0"/>
        <v>-4.7092604976697316E-2</v>
      </c>
      <c r="F13" s="26"/>
      <c r="G13" s="28" t="s">
        <v>8</v>
      </c>
      <c r="H13" s="29">
        <v>38821462</v>
      </c>
      <c r="I13" s="29">
        <v>2696828.3</v>
      </c>
      <c r="J13" s="30">
        <f t="shared" si="1"/>
        <v>14.39522938853764</v>
      </c>
      <c r="K13" s="32">
        <f>H13+H12+H11</f>
        <v>143100539</v>
      </c>
      <c r="L13" s="27">
        <f>K13/K10-1</f>
        <v>6.3012728069784529E-2</v>
      </c>
      <c r="M13" s="32"/>
      <c r="N13" s="32">
        <f>AVERAGE(J11:J13)</f>
        <v>13.943270185924868</v>
      </c>
      <c r="O13" s="58">
        <f>N13/N10-1</f>
        <v>-9.8622203971498901E-2</v>
      </c>
    </row>
    <row r="14" spans="1:17" ht="15" hidden="1" customHeight="1">
      <c r="D14" s="26">
        <f>H14/20</f>
        <v>1470826.2</v>
      </c>
      <c r="E14" s="27">
        <f t="shared" si="0"/>
        <v>-0.24226130381179367</v>
      </c>
      <c r="F14" s="26"/>
      <c r="G14" s="28" t="s">
        <v>11</v>
      </c>
      <c r="H14" s="29">
        <v>29416524</v>
      </c>
      <c r="I14" s="29">
        <v>2115430.29</v>
      </c>
      <c r="J14" s="30">
        <f t="shared" si="1"/>
        <v>13.905692916971516</v>
      </c>
    </row>
    <row r="15" spans="1:17" ht="15" hidden="1" customHeight="1">
      <c r="A15" s="31"/>
      <c r="B15" s="31"/>
      <c r="C15" s="31"/>
      <c r="D15" s="26">
        <f>H15/22</f>
        <v>2009288.4090909092</v>
      </c>
      <c r="E15" s="27">
        <f t="shared" si="0"/>
        <v>0.36609506214324261</v>
      </c>
      <c r="F15" s="26"/>
      <c r="G15" s="28" t="s">
        <v>9</v>
      </c>
      <c r="H15" s="29">
        <v>44204345</v>
      </c>
      <c r="I15" s="29">
        <v>2928460.9</v>
      </c>
      <c r="J15" s="30">
        <f t="shared" si="1"/>
        <v>15.094736282803025</v>
      </c>
    </row>
    <row r="16" spans="1:17" ht="15" hidden="1" customHeight="1">
      <c r="A16" s="31">
        <f>AVERAGE(D14:D16)</f>
        <v>1755510.218181818</v>
      </c>
      <c r="B16" s="27">
        <f>A16/A13-1</f>
        <v>-0.22661833965376266</v>
      </c>
      <c r="C16" s="27"/>
      <c r="D16" s="26">
        <f>H16/22</f>
        <v>1786416.0454545454</v>
      </c>
      <c r="E16" s="27">
        <f t="shared" si="0"/>
        <v>-0.11092104181161377</v>
      </c>
      <c r="F16" s="26"/>
      <c r="G16" s="28" t="s">
        <v>13</v>
      </c>
      <c r="H16" s="29">
        <v>39301153</v>
      </c>
      <c r="I16" s="29">
        <v>2619368.9</v>
      </c>
      <c r="J16" s="30">
        <f t="shared" si="1"/>
        <v>15.004054220846863</v>
      </c>
      <c r="K16" s="32">
        <f>H16+H15+H14</f>
        <v>112922022</v>
      </c>
      <c r="L16" s="27">
        <f>K16/K13-1</f>
        <v>-0.21089030978422796</v>
      </c>
      <c r="M16" s="32"/>
      <c r="N16" s="32">
        <f>AVERAGE(J14:J16)</f>
        <v>14.668161140207134</v>
      </c>
      <c r="O16" s="58">
        <f>N16/N13-1</f>
        <v>5.1988589808294128E-2</v>
      </c>
    </row>
    <row r="17" spans="1:15" ht="15" hidden="1" customHeight="1">
      <c r="D17" s="26">
        <f>H17/20</f>
        <v>2127581.4500000002</v>
      </c>
      <c r="E17" s="27">
        <f t="shared" si="0"/>
        <v>0.19097757513628166</v>
      </c>
      <c r="F17" s="33">
        <f t="shared" ref="F17:F46" si="2">D17/D5-1</f>
        <v>0.12524160365885484</v>
      </c>
      <c r="G17" s="39" t="s">
        <v>162</v>
      </c>
      <c r="H17" s="29">
        <v>42551629</v>
      </c>
      <c r="I17" s="29">
        <v>2748659.7</v>
      </c>
      <c r="J17" s="30">
        <f t="shared" si="1"/>
        <v>15.480864728361972</v>
      </c>
    </row>
    <row r="18" spans="1:15" hidden="1">
      <c r="D18" s="26">
        <f>H18/20</f>
        <v>2176252.25</v>
      </c>
      <c r="E18" s="27">
        <f t="shared" si="0"/>
        <v>2.2876115976664391E-2</v>
      </c>
      <c r="F18" s="33">
        <f t="shared" si="2"/>
        <v>-0.18845428903199879</v>
      </c>
      <c r="G18" s="39" t="s">
        <v>163</v>
      </c>
      <c r="H18" s="29">
        <v>43525045</v>
      </c>
      <c r="I18" s="29">
        <v>2953428.4</v>
      </c>
      <c r="J18" s="30">
        <f t="shared" si="1"/>
        <v>14.737125504718517</v>
      </c>
    </row>
    <row r="19" spans="1:15" ht="17.399999999999999" hidden="1">
      <c r="A19" s="31">
        <f>AVERAGE(D17:D19)</f>
        <v>2258594.7333333334</v>
      </c>
      <c r="B19" s="27">
        <f>A19/A16-1</f>
        <v>0.28657452969573716</v>
      </c>
      <c r="C19" s="27">
        <f>A19/A7-1</f>
        <v>-1.9740864385007328E-2</v>
      </c>
      <c r="D19" s="26">
        <f>H19/22</f>
        <v>2471950.5</v>
      </c>
      <c r="E19" s="27">
        <f t="shared" si="0"/>
        <v>0.13587498875647341</v>
      </c>
      <c r="F19" s="33">
        <f t="shared" si="2"/>
        <v>5.6458445475665586E-2</v>
      </c>
      <c r="G19" s="39" t="s">
        <v>158</v>
      </c>
      <c r="H19" s="29">
        <v>54382911</v>
      </c>
      <c r="I19" s="29">
        <v>3747135.9</v>
      </c>
      <c r="J19" s="30">
        <f t="shared" si="1"/>
        <v>14.513194197200054</v>
      </c>
      <c r="K19" s="32">
        <f>H19+H18+H17</f>
        <v>140459585</v>
      </c>
      <c r="L19" s="27">
        <f>K19/K16-1</f>
        <v>0.24386353088859858</v>
      </c>
      <c r="M19" s="27">
        <f>K19/K7-1</f>
        <v>2.106963721316224E-2</v>
      </c>
      <c r="N19" s="32">
        <f>AVERAGE(J17:J19)</f>
        <v>14.910394810093514</v>
      </c>
      <c r="O19" s="58">
        <f>N19/N16-1</f>
        <v>1.6514249303028805E-2</v>
      </c>
    </row>
    <row r="20" spans="1:15" hidden="1">
      <c r="D20" s="26">
        <f>H20/20</f>
        <v>2146553.35</v>
      </c>
      <c r="E20" s="27">
        <f t="shared" si="0"/>
        <v>-0.13163578720528579</v>
      </c>
      <c r="F20" s="33">
        <f t="shared" si="2"/>
        <v>-4.7800561945617548E-2</v>
      </c>
      <c r="G20" s="39" t="s">
        <v>154</v>
      </c>
      <c r="H20" s="29">
        <v>42931067</v>
      </c>
      <c r="I20" s="29">
        <v>2936889.6</v>
      </c>
      <c r="J20" s="30">
        <f t="shared" si="1"/>
        <v>14.617868850092288</v>
      </c>
    </row>
    <row r="21" spans="1:15" hidden="1">
      <c r="D21" s="26">
        <f>H21/21</f>
        <v>1966834.6190476189</v>
      </c>
      <c r="E21" s="27">
        <f t="shared" si="0"/>
        <v>-8.3724325301479774E-2</v>
      </c>
      <c r="F21" s="33">
        <f t="shared" si="2"/>
        <v>7.4389724612947017E-2</v>
      </c>
      <c r="G21" s="39" t="s">
        <v>155</v>
      </c>
      <c r="H21" s="29">
        <v>41303527</v>
      </c>
      <c r="I21" s="29">
        <v>2880152.71</v>
      </c>
      <c r="J21" s="30">
        <f t="shared" si="1"/>
        <v>14.340742022668652</v>
      </c>
    </row>
    <row r="22" spans="1:15" ht="17.399999999999999" hidden="1">
      <c r="A22" s="31">
        <f>AVERAGE(D20:D22)</f>
        <v>1995616.9896825396</v>
      </c>
      <c r="B22" s="27">
        <f>A22/A19-1</f>
        <v>-0.11643423221069837</v>
      </c>
      <c r="C22" s="27">
        <f>A22/A10-1</f>
        <v>-6.6068686126714016E-2</v>
      </c>
      <c r="D22" s="26">
        <f>H22/21</f>
        <v>1873463</v>
      </c>
      <c r="E22" s="27">
        <f t="shared" si="0"/>
        <v>-4.7473040256344134E-2</v>
      </c>
      <c r="F22" s="33">
        <f t="shared" si="2"/>
        <v>-0.19435242458972557</v>
      </c>
      <c r="G22" s="39" t="s">
        <v>156</v>
      </c>
      <c r="H22" s="29">
        <v>39342723</v>
      </c>
      <c r="I22" s="29">
        <v>2505436</v>
      </c>
      <c r="J22" s="30">
        <f t="shared" si="1"/>
        <v>15.702944717007339</v>
      </c>
      <c r="K22" s="32">
        <f>H22+H21+H20</f>
        <v>123577317</v>
      </c>
      <c r="L22" s="27">
        <f>K22/K19-1</f>
        <v>-0.12019306478799574</v>
      </c>
      <c r="M22" s="27">
        <f>K22/K10-1</f>
        <v>-8.2014213295768412E-2</v>
      </c>
      <c r="N22" s="32">
        <f>AVERAGE(J20:J22)</f>
        <v>14.887185196589426</v>
      </c>
      <c r="O22" s="58">
        <f>N22/N19-1</f>
        <v>-1.5566062334162467E-3</v>
      </c>
    </row>
    <row r="23" spans="1:15" hidden="1">
      <c r="A23" s="31"/>
      <c r="B23" s="27"/>
      <c r="C23" s="27"/>
      <c r="D23" s="26">
        <f>H23/21</f>
        <v>2025854.7142857143</v>
      </c>
      <c r="E23" s="27">
        <f t="shared" si="0"/>
        <v>8.1342259914241266E-2</v>
      </c>
      <c r="F23" s="33">
        <f t="shared" si="2"/>
        <v>-0.28457233541847937</v>
      </c>
      <c r="G23" s="39" t="s">
        <v>168</v>
      </c>
      <c r="H23" s="29">
        <v>42542949</v>
      </c>
      <c r="I23" s="29">
        <v>2624675</v>
      </c>
      <c r="J23" s="30">
        <f t="shared" si="1"/>
        <v>16.208844523607684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1112283.6818181819</v>
      </c>
      <c r="E24" s="27">
        <f t="shared" si="0"/>
        <v>-0.45095584891912832</v>
      </c>
      <c r="F24" s="33">
        <f t="shared" si="2"/>
        <v>-0.45396010806172538</v>
      </c>
      <c r="G24" s="39" t="s">
        <v>176</v>
      </c>
      <c r="H24" s="29">
        <v>24470241</v>
      </c>
      <c r="I24" s="29">
        <v>1592604.1</v>
      </c>
      <c r="J24" s="30">
        <f t="shared" si="1"/>
        <v>15.364924026002443</v>
      </c>
      <c r="K24" s="32"/>
      <c r="L24" s="27"/>
      <c r="M24" s="27"/>
      <c r="N24" s="27"/>
    </row>
    <row r="25" spans="1:15" ht="17.399999999999999" hidden="1">
      <c r="A25" s="31">
        <f>AVERAGE(D23:D25)</f>
        <v>1668304.0969469128</v>
      </c>
      <c r="B25" s="27">
        <f>A25/A22-1</f>
        <v>-0.16401588803255041</v>
      </c>
      <c r="C25" s="27">
        <f>A25/A13-1</f>
        <v>-0.26503658076366499</v>
      </c>
      <c r="D25" s="26">
        <f>H25/19</f>
        <v>1866773.894736842</v>
      </c>
      <c r="E25" s="27">
        <f t="shared" si="0"/>
        <v>0.67832534563964941</v>
      </c>
      <c r="F25" s="33">
        <f t="shared" si="2"/>
        <v>-3.8277386494696142E-2</v>
      </c>
      <c r="G25" s="39" t="s">
        <v>190</v>
      </c>
      <c r="H25" s="29">
        <v>35468704</v>
      </c>
      <c r="I25" s="29">
        <v>2346612.5</v>
      </c>
      <c r="J25" s="30">
        <f t="shared" si="1"/>
        <v>15.114853432341301</v>
      </c>
      <c r="K25" s="32">
        <f>H25+H24+H23</f>
        <v>102481894</v>
      </c>
      <c r="L25" s="27">
        <f>K25/K22-1</f>
        <v>-0.17070627128116078</v>
      </c>
      <c r="M25" s="27">
        <f>K25/K13-1</f>
        <v>-0.28384690430830595</v>
      </c>
      <c r="N25" s="32">
        <f>AVERAGE(J23:J25)</f>
        <v>15.562873993983809</v>
      </c>
      <c r="O25" s="58">
        <f>N25/N22-1</f>
        <v>4.538727694132394E-2</v>
      </c>
    </row>
    <row r="26" spans="1:15" ht="17.399999999999999" hidden="1">
      <c r="D26" s="26">
        <f>H26/19</f>
        <v>1709479.3157894737</v>
      </c>
      <c r="E26" s="27">
        <f t="shared" si="0"/>
        <v>-8.4260112802542753E-2</v>
      </c>
      <c r="F26" s="33">
        <f t="shared" si="2"/>
        <v>0.16225786281851229</v>
      </c>
      <c r="G26" s="39" t="s">
        <v>202</v>
      </c>
      <c r="H26" s="29">
        <v>32480107</v>
      </c>
      <c r="I26" s="29">
        <v>2089598</v>
      </c>
      <c r="J26" s="30">
        <f t="shared" si="1"/>
        <v>15.54371079987634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1842626.7727272727</v>
      </c>
      <c r="E27" s="27">
        <f t="shared" si="0"/>
        <v>7.7887726226338438E-2</v>
      </c>
      <c r="F27" s="33">
        <f t="shared" si="2"/>
        <v>-8.2945601840724081E-2</v>
      </c>
      <c r="G27" s="39" t="s">
        <v>203</v>
      </c>
      <c r="H27" s="29">
        <v>40537789</v>
      </c>
      <c r="I27" s="29">
        <v>2608715</v>
      </c>
      <c r="J27" s="30">
        <f t="shared" si="1"/>
        <v>15.539370533001881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1660288.1698564596</v>
      </c>
      <c r="B28" s="27">
        <f>A28/A25-1</f>
        <v>-4.804835704187771E-3</v>
      </c>
      <c r="C28" s="27">
        <f>A28/A16-1</f>
        <v>-5.4241808073313247E-2</v>
      </c>
      <c r="D28" s="26">
        <f>H28/19</f>
        <v>1428758.4210526317</v>
      </c>
      <c r="E28" s="27">
        <f t="shared" si="0"/>
        <v>-0.22460780327319041</v>
      </c>
      <c r="F28" s="33">
        <f t="shared" si="2"/>
        <v>-0.20020959020825935</v>
      </c>
      <c r="G28" s="39" t="s">
        <v>208</v>
      </c>
      <c r="H28" s="29">
        <v>27146410</v>
      </c>
      <c r="I28" s="29">
        <v>1684729.5</v>
      </c>
      <c r="J28" s="30">
        <f t="shared" si="1"/>
        <v>16.113215801112286</v>
      </c>
      <c r="K28" s="32">
        <f>H28+H27+H26</f>
        <v>100164306</v>
      </c>
      <c r="L28" s="27">
        <f>K28/K25-1</f>
        <v>-2.2614609366997107E-2</v>
      </c>
      <c r="M28" s="27">
        <f>K28/K16-1</f>
        <v>-0.11297810448346379</v>
      </c>
      <c r="N28" s="32">
        <f>AVERAGE(J26:J28)</f>
        <v>15.732099044663505</v>
      </c>
      <c r="O28" s="58">
        <f>N28/N25-1</f>
        <v>1.0873637526405133E-2</v>
      </c>
    </row>
    <row r="29" spans="1:15" hidden="1">
      <c r="D29" s="26">
        <f>H29/22</f>
        <v>1512166</v>
      </c>
      <c r="E29" s="27">
        <f t="shared" si="0"/>
        <v>5.8377663934199742E-2</v>
      </c>
      <c r="F29" s="33">
        <f t="shared" si="2"/>
        <v>-0.2892558825421232</v>
      </c>
      <c r="G29" s="39" t="s">
        <v>215</v>
      </c>
      <c r="H29" s="29">
        <v>33267652</v>
      </c>
      <c r="I29" s="29">
        <v>1957583.5</v>
      </c>
      <c r="J29" s="30">
        <f t="shared" si="1"/>
        <v>16.994244179111643</v>
      </c>
    </row>
    <row r="30" spans="1:15" hidden="1">
      <c r="D30" s="26">
        <f>H30/19</f>
        <v>2248194</v>
      </c>
      <c r="E30" s="27">
        <f t="shared" si="0"/>
        <v>0.48673756717185812</v>
      </c>
      <c r="F30" s="33">
        <f t="shared" si="2"/>
        <v>3.3057633828982746E-2</v>
      </c>
      <c r="G30" s="39" t="s">
        <v>210</v>
      </c>
      <c r="H30" s="29">
        <v>42715686</v>
      </c>
      <c r="I30" s="29">
        <v>2729205.9</v>
      </c>
      <c r="J30" s="30">
        <f t="shared" si="1"/>
        <v>15.651324071958074</v>
      </c>
    </row>
    <row r="31" spans="1:15" ht="17.399999999999999" hidden="1">
      <c r="A31" s="31">
        <f>AVERAGE(D29:D31)</f>
        <v>2328102.3000000003</v>
      </c>
      <c r="B31" s="27">
        <f>A31/A28-1</f>
        <v>0.40222784349615437</v>
      </c>
      <c r="C31" s="27">
        <f>A31/A19-1</f>
        <v>3.0774696159892478E-2</v>
      </c>
      <c r="D31" s="26">
        <f>H31/20</f>
        <v>3223946.9</v>
      </c>
      <c r="E31" s="27">
        <f t="shared" si="0"/>
        <v>0.43401632599321949</v>
      </c>
      <c r="F31" s="33">
        <f t="shared" si="2"/>
        <v>0.3042117550493022</v>
      </c>
      <c r="G31" s="39" t="s">
        <v>211</v>
      </c>
      <c r="H31" s="29">
        <v>64478938</v>
      </c>
      <c r="I31" s="29">
        <v>2724812</v>
      </c>
      <c r="J31" s="30">
        <f t="shared" si="1"/>
        <v>23.663628169576469</v>
      </c>
      <c r="K31" s="32">
        <f>H31+H30+H29</f>
        <v>140462276</v>
      </c>
      <c r="L31" s="27">
        <f>K31/K28-1</f>
        <v>0.40231866629216206</v>
      </c>
      <c r="M31" s="27">
        <f>K31/K19-1</f>
        <v>1.915853588774219E-5</v>
      </c>
      <c r="N31" s="32">
        <f>AVERAGE(J29:J31)</f>
        <v>18.769732140215396</v>
      </c>
      <c r="O31" s="58">
        <f>N31/N28-1</f>
        <v>0.19308504776940683</v>
      </c>
    </row>
    <row r="32" spans="1:15" ht="17.399999999999999" hidden="1">
      <c r="D32" s="26">
        <f>H32/21</f>
        <v>2473948.3809523811</v>
      </c>
      <c r="E32" s="27">
        <f t="shared" si="0"/>
        <v>-0.23263364512846629</v>
      </c>
      <c r="F32" s="33">
        <f t="shared" si="2"/>
        <v>0.15252126435729219</v>
      </c>
      <c r="G32" s="39" t="s">
        <v>222</v>
      </c>
      <c r="H32" s="29">
        <v>51952916</v>
      </c>
      <c r="I32" s="29">
        <v>3186327.45</v>
      </c>
      <c r="J32" s="30">
        <f t="shared" si="1"/>
        <v>16.30495195966127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1743611.2857142857</v>
      </c>
      <c r="E33" s="27">
        <f t="shared" si="0"/>
        <v>-0.2952111292463353</v>
      </c>
      <c r="F33" s="33">
        <f t="shared" si="2"/>
        <v>-0.11349369752370053</v>
      </c>
      <c r="G33" s="39" t="s">
        <v>223</v>
      </c>
      <c r="H33" s="29">
        <v>36615837</v>
      </c>
      <c r="I33" s="29">
        <v>2320504.29</v>
      </c>
      <c r="J33" s="30">
        <f t="shared" si="1"/>
        <v>15.779258481784577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2054272.4678362573</v>
      </c>
      <c r="B34" s="27">
        <f>A34/A31-1</f>
        <v>-0.11761932977075062</v>
      </c>
      <c r="C34" s="27">
        <f>A34/A22-1</f>
        <v>2.9392152129877669E-2</v>
      </c>
      <c r="D34" s="26">
        <f>H34/19</f>
        <v>1945257.7368421052</v>
      </c>
      <c r="E34" s="27">
        <f t="shared" si="0"/>
        <v>0.1156487416547165</v>
      </c>
      <c r="F34" s="33">
        <f t="shared" si="2"/>
        <v>3.8321940087477024E-2</v>
      </c>
      <c r="G34" s="39" t="s">
        <v>220</v>
      </c>
      <c r="H34" s="29">
        <v>36959897</v>
      </c>
      <c r="I34" s="29">
        <v>2332587.79</v>
      </c>
      <c r="J34" s="30">
        <f t="shared" si="1"/>
        <v>15.845018634861328</v>
      </c>
      <c r="K34" s="32">
        <f>H34+H33+H32</f>
        <v>125528650</v>
      </c>
      <c r="L34" s="27">
        <f>K34/K31-1</f>
        <v>-0.10631769913795219</v>
      </c>
      <c r="M34" s="27">
        <f>K34/K22-1</f>
        <v>1.5790381660414354E-2</v>
      </c>
      <c r="N34" s="32">
        <f>AVERAGE(J32:J34)</f>
        <v>15.976409692102392</v>
      </c>
      <c r="O34" s="58">
        <f>N34/N31-1</f>
        <v>-0.14882058130857001</v>
      </c>
      <c r="P34" s="58"/>
    </row>
    <row r="35" spans="1:16" ht="17.399999999999999" hidden="1">
      <c r="D35" s="26">
        <f>H35/23</f>
        <v>1724702.6521739131</v>
      </c>
      <c r="E35" s="27">
        <f t="shared" si="0"/>
        <v>-0.11338090603162798</v>
      </c>
      <c r="F35" s="33">
        <f t="shared" si="2"/>
        <v>-0.14865432352486485</v>
      </c>
      <c r="G35" s="39" t="s">
        <v>226</v>
      </c>
      <c r="H35" s="68">
        <v>39668161</v>
      </c>
      <c r="I35" s="68">
        <v>2446913.2000000002</v>
      </c>
      <c r="J35" s="30">
        <f t="shared" si="1"/>
        <v>16.211511303302462</v>
      </c>
      <c r="P35" s="16"/>
    </row>
    <row r="36" spans="1:16" ht="17.399999999999999" hidden="1">
      <c r="D36" s="26">
        <f>H36/21</f>
        <v>1305842.2857142857</v>
      </c>
      <c r="E36" s="27">
        <f t="shared" si="0"/>
        <v>-0.24285946677919934</v>
      </c>
      <c r="F36" s="33">
        <f t="shared" si="2"/>
        <v>0.17401909877856458</v>
      </c>
      <c r="G36" s="39" t="s">
        <v>228</v>
      </c>
      <c r="H36" s="68">
        <v>27422688</v>
      </c>
      <c r="I36" s="68">
        <v>1820395.8</v>
      </c>
      <c r="J36" s="30">
        <f t="shared" si="1"/>
        <v>15.064134953508463</v>
      </c>
      <c r="P36" s="16"/>
    </row>
    <row r="37" spans="1:16" ht="17.399999999999999" hidden="1">
      <c r="A37" s="31">
        <f>AVERAGE(D35:D37)</f>
        <v>1505621.3496664364</v>
      </c>
      <c r="B37" s="27">
        <f>A37/A34-1</f>
        <v>-0.26707806620594443</v>
      </c>
      <c r="C37" s="27">
        <f>A37/A25-1</f>
        <v>-9.7513845094665097E-2</v>
      </c>
      <c r="D37" s="26">
        <f>H37/18</f>
        <v>1486319.111111111</v>
      </c>
      <c r="E37" s="27">
        <f t="shared" si="0"/>
        <v>0.1382072148920388</v>
      </c>
      <c r="F37" s="33">
        <f t="shared" si="2"/>
        <v>-0.20380335545637329</v>
      </c>
      <c r="G37" s="39" t="s">
        <v>225</v>
      </c>
      <c r="H37" s="68">
        <v>26753744</v>
      </c>
      <c r="I37" s="68">
        <v>1591607.82</v>
      </c>
      <c r="J37" s="30">
        <f t="shared" si="1"/>
        <v>16.809256441074787</v>
      </c>
      <c r="K37" s="32">
        <f>H37+H36+H35</f>
        <v>93844593</v>
      </c>
      <c r="L37" s="27">
        <f>K37/K34-1</f>
        <v>-0.25240498483812257</v>
      </c>
      <c r="M37" s="27">
        <f>K37/K25-1</f>
        <v>-8.4281238986469109E-2</v>
      </c>
      <c r="N37" s="32">
        <f>AVERAGE(J35:J37)</f>
        <v>16.028300899295235</v>
      </c>
      <c r="O37" s="16">
        <f>N37/N34-1</f>
        <v>3.2479892662300447E-3</v>
      </c>
      <c r="P37" s="16"/>
    </row>
    <row r="38" spans="1:16" ht="17.399999999999999" hidden="1">
      <c r="A38" s="31"/>
      <c r="B38" s="27"/>
      <c r="C38" s="27"/>
      <c r="D38" s="26">
        <f>H38/20</f>
        <v>909117</v>
      </c>
      <c r="E38" s="27">
        <f t="shared" si="0"/>
        <v>-0.38834332869448096</v>
      </c>
      <c r="F38" s="33">
        <f t="shared" si="2"/>
        <v>-0.46819069900231547</v>
      </c>
      <c r="G38" s="39" t="s">
        <v>231</v>
      </c>
      <c r="H38" s="68">
        <v>18182340</v>
      </c>
      <c r="I38" s="68">
        <v>1287843.5</v>
      </c>
      <c r="J38" s="30">
        <f t="shared" si="1"/>
        <v>14.118439080524924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1192191.4285714286</v>
      </c>
      <c r="E39" s="27">
        <f t="shared" si="0"/>
        <v>0.31137293502533625</v>
      </c>
      <c r="F39" s="33">
        <f t="shared" si="2"/>
        <v>-0.35299353823733626</v>
      </c>
      <c r="G39" s="39" t="s">
        <v>234</v>
      </c>
      <c r="H39" s="68">
        <v>25036020</v>
      </c>
      <c r="I39" s="68">
        <v>1681911.66</v>
      </c>
      <c r="J39" s="30">
        <f t="shared" si="1"/>
        <v>14.885454804445557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1254888.3174603174</v>
      </c>
      <c r="B40" s="27">
        <f>A40/A37-1</f>
        <v>-0.16653126781289851</v>
      </c>
      <c r="C40" s="27">
        <f>A40/A28-1</f>
        <v>-0.24417439078132508</v>
      </c>
      <c r="D40" s="26">
        <f>H40/21</f>
        <v>1663356.5238095238</v>
      </c>
      <c r="E40" s="27">
        <f t="shared" si="0"/>
        <v>0.39520926249459776</v>
      </c>
      <c r="F40" s="33">
        <f t="shared" si="2"/>
        <v>0.16419717938323886</v>
      </c>
      <c r="G40" s="39" t="s">
        <v>236</v>
      </c>
      <c r="H40" s="68">
        <v>34930487</v>
      </c>
      <c r="I40" s="68">
        <v>2499318.5</v>
      </c>
      <c r="J40" s="30">
        <f t="shared" si="1"/>
        <v>13.976004658870007</v>
      </c>
      <c r="K40" s="32">
        <f>H40+H39+H38</f>
        <v>78148847</v>
      </c>
      <c r="L40" s="27">
        <f>K40/K37-1</f>
        <v>-0.16725253419768149</v>
      </c>
      <c r="M40" s="27">
        <f>K40/K28-1</f>
        <v>-0.21979345616391532</v>
      </c>
      <c r="N40" s="32">
        <f>AVERAGE(J38:J40)</f>
        <v>14.326632847946831</v>
      </c>
      <c r="O40" s="58">
        <f>N40/N37-1</f>
        <v>-0.10616646530657703</v>
      </c>
    </row>
    <row r="41" spans="1:16" ht="17.399999999999999">
      <c r="A41" s="31"/>
      <c r="B41" s="27"/>
      <c r="C41" s="27"/>
      <c r="D41" s="26">
        <f>H41/18</f>
        <v>1355345.2222222222</v>
      </c>
      <c r="E41" s="27">
        <f t="shared" si="0"/>
        <v>-0.18517455348771206</v>
      </c>
      <c r="F41" s="33">
        <f t="shared" si="2"/>
        <v>-0.10370605990200665</v>
      </c>
      <c r="G41" s="39" t="s">
        <v>370</v>
      </c>
      <c r="H41" s="68">
        <v>24396214</v>
      </c>
      <c r="I41" s="68">
        <v>1548443.3</v>
      </c>
      <c r="J41" s="30">
        <f t="shared" si="1"/>
        <v>15.755316323174377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1490690</v>
      </c>
      <c r="E42" s="27">
        <f t="shared" si="0"/>
        <v>9.9860002867657949E-2</v>
      </c>
      <c r="F42" s="33">
        <f t="shared" si="2"/>
        <v>-0.33693889406341271</v>
      </c>
      <c r="G42" s="39" t="s">
        <v>405</v>
      </c>
      <c r="H42" s="68">
        <v>29813800</v>
      </c>
      <c r="I42" s="68">
        <v>1855721</v>
      </c>
      <c r="J42" s="30">
        <f t="shared" si="1"/>
        <v>16.065884904034604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1512316.174074074</v>
      </c>
      <c r="B43" s="27">
        <f>A43/A40-1</f>
        <v>0.20514005352663345</v>
      </c>
      <c r="C43" s="27">
        <f>A43/A31-1</f>
        <v>-0.35040819551869617</v>
      </c>
      <c r="D43" s="26">
        <f>H43/20</f>
        <v>1690913.3</v>
      </c>
      <c r="E43" s="27">
        <f t="shared" si="0"/>
        <v>0.13431585373216426</v>
      </c>
      <c r="F43" s="33">
        <f t="shared" si="2"/>
        <v>-0.47551453158239043</v>
      </c>
      <c r="G43" s="39" t="s">
        <v>429</v>
      </c>
      <c r="H43" s="68">
        <v>33818266</v>
      </c>
      <c r="I43" s="68">
        <v>2237994.1</v>
      </c>
      <c r="J43" s="30">
        <f t="shared" si="1"/>
        <v>15.110971919005506</v>
      </c>
      <c r="K43" s="32">
        <f>H43+H42+H41</f>
        <v>88028280</v>
      </c>
      <c r="L43" s="27">
        <f>K43/K40-1</f>
        <v>0.12641815432030623</v>
      </c>
      <c r="M43" s="27">
        <f>K43/K31-1</f>
        <v>-0.37329593036068986</v>
      </c>
      <c r="N43" s="32">
        <f>AVERAGE(J41:J43)</f>
        <v>15.644057715404829</v>
      </c>
      <c r="O43" s="58">
        <f>N43/N40-1</f>
        <v>9.1956350207355264E-2</v>
      </c>
    </row>
    <row r="44" spans="1:16" ht="17.399999999999999">
      <c r="A44" s="31"/>
      <c r="B44" s="27"/>
      <c r="C44" s="27"/>
      <c r="D44" s="26">
        <f>H44/22</f>
        <v>1507199.5909090908</v>
      </c>
      <c r="E44" s="27">
        <f t="shared" si="0"/>
        <v>-0.10864762202231726</v>
      </c>
      <c r="F44" s="33">
        <f t="shared" si="2"/>
        <v>-0.39077160925691046</v>
      </c>
      <c r="G44" s="39" t="s">
        <v>461</v>
      </c>
      <c r="H44" s="68">
        <v>33158391</v>
      </c>
      <c r="I44" s="68">
        <v>2147819.79</v>
      </c>
      <c r="J44" s="30">
        <f t="shared" si="1"/>
        <v>15.438162528523867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1747041.4</v>
      </c>
      <c r="E45" s="27">
        <f t="shared" si="0"/>
        <v>0.15913075516842778</v>
      </c>
      <c r="F45" s="33">
        <f t="shared" si="2"/>
        <v>1.9672471231504396E-3</v>
      </c>
      <c r="G45" s="39" t="s">
        <v>497</v>
      </c>
      <c r="H45" s="68">
        <v>34940828</v>
      </c>
      <c r="I45" s="68">
        <v>2410607.7000000002</v>
      </c>
      <c r="J45" s="30">
        <f t="shared" si="1"/>
        <v>14.49461395149447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1688181.8917065391</v>
      </c>
      <c r="B46" s="27">
        <f>A46/A43-1</f>
        <v>0.11628898814108113</v>
      </c>
      <c r="C46" s="27">
        <f>A46/A34-1</f>
        <v>-0.17820935725985632</v>
      </c>
      <c r="D46" s="26">
        <f>H46/19</f>
        <v>1810304.6842105263</v>
      </c>
      <c r="E46" s="27">
        <f t="shared" si="0"/>
        <v>3.6211668601858094E-2</v>
      </c>
      <c r="F46" s="33">
        <f t="shared" si="2"/>
        <v>-6.9375409785368158E-2</v>
      </c>
      <c r="G46" s="39" t="s">
        <v>548</v>
      </c>
      <c r="H46" s="68">
        <v>34395789</v>
      </c>
      <c r="I46" s="68">
        <v>2236117.5</v>
      </c>
      <c r="J46" s="30">
        <f t="shared" si="1"/>
        <v>15.381923803199072</v>
      </c>
      <c r="K46" s="32">
        <f>H46+H45+H44</f>
        <v>102495008</v>
      </c>
      <c r="L46" s="27">
        <f>K46/K43-1</f>
        <v>0.16434182287782972</v>
      </c>
      <c r="M46" s="27">
        <f>K46/K34-1</f>
        <v>-0.18349310695207832</v>
      </c>
      <c r="N46" s="32">
        <f>AVERAGE(J44:J46)</f>
        <v>15.104900094405801</v>
      </c>
      <c r="O46" s="58">
        <f>N46/N43-1</f>
        <v>-3.446405215368864E-2</v>
      </c>
    </row>
    <row r="47" spans="1:16" ht="17.399999999999999">
      <c r="A47" s="31"/>
      <c r="B47" s="27"/>
      <c r="C47" s="27"/>
      <c r="D47" s="26">
        <f>H47/19</f>
        <v>2096705.5789473683</v>
      </c>
      <c r="E47" s="27">
        <f t="shared" ref="E47" si="3">D47/D46-1</f>
        <v>0.1582059071242703</v>
      </c>
      <c r="F47" s="33">
        <f t="shared" ref="F47" si="4">D47/D35-1</f>
        <v>0.21569105045705217</v>
      </c>
      <c r="G47" s="39" t="s">
        <v>598</v>
      </c>
      <c r="H47" s="68">
        <v>39837406</v>
      </c>
      <c r="I47" s="68">
        <v>2225905.4</v>
      </c>
      <c r="J47" s="30">
        <f t="shared" si="1"/>
        <v>17.897169394530422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1092550.6499999999</v>
      </c>
      <c r="E48" s="27">
        <f t="shared" ref="E48" si="5">D48/D47-1</f>
        <v>-0.47892033055565919</v>
      </c>
      <c r="F48" s="33">
        <f t="shared" ref="F48" si="6">D48/D36-1</f>
        <v>-0.16333644426104399</v>
      </c>
      <c r="G48" s="39" t="s">
        <v>632</v>
      </c>
      <c r="H48" s="68">
        <v>21851013</v>
      </c>
      <c r="I48" s="68">
        <v>1426584.3</v>
      </c>
      <c r="J48" s="30">
        <f t="shared" si="1"/>
        <v>15.317014914576026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1500634.4551036684</v>
      </c>
      <c r="B49" s="27">
        <f>A49/A46-1</f>
        <v>-0.11109433025210569</v>
      </c>
      <c r="C49" s="27">
        <f>A49/A37-1</f>
        <v>-3.3121837465129866E-3</v>
      </c>
      <c r="D49" s="26">
        <f>H49/22</f>
        <v>1312647.1363636365</v>
      </c>
      <c r="E49" s="27">
        <f t="shared" ref="E49" si="7">D49/D48-1</f>
        <v>0.20145197512228519</v>
      </c>
      <c r="F49" s="33">
        <f t="shared" ref="F49" si="8">D49/D37-1</f>
        <v>-0.11684703066062607</v>
      </c>
      <c r="G49" s="39" t="s">
        <v>672</v>
      </c>
      <c r="H49" s="68">
        <v>28878237</v>
      </c>
      <c r="I49" s="68">
        <v>1925724.84</v>
      </c>
      <c r="J49" s="30">
        <f t="shared" si="1"/>
        <v>14.996034947547335</v>
      </c>
      <c r="K49" s="32">
        <f>H49+H48+H47</f>
        <v>90566656</v>
      </c>
      <c r="L49" s="27">
        <f>K49/K46-1</f>
        <v>-0.11637983383541961</v>
      </c>
      <c r="M49" s="27">
        <f>K49/K37-1</f>
        <v>-3.4929417830178E-2</v>
      </c>
      <c r="N49" s="32">
        <f>AVERAGE(J47:J49)</f>
        <v>16.070073085551261</v>
      </c>
      <c r="O49" s="58">
        <f>N49/N46-1</f>
        <v>6.3898005621561005E-2</v>
      </c>
    </row>
    <row r="50" spans="1:15" s="37" customFormat="1" ht="17.399999999999999">
      <c r="A50" s="92"/>
      <c r="B50" s="130"/>
      <c r="C50" s="130"/>
      <c r="D50" s="93">
        <f>H50/18</f>
        <v>1689865.1666666667</v>
      </c>
      <c r="E50" s="130">
        <f t="shared" ref="E50" si="9">D50/D49-1</f>
        <v>0.28737199804360158</v>
      </c>
      <c r="F50" s="131">
        <f t="shared" ref="F50" si="10">D50/D38-1</f>
        <v>0.85879833582109533</v>
      </c>
      <c r="G50" s="132" t="s">
        <v>714</v>
      </c>
      <c r="H50" s="95">
        <v>30417573</v>
      </c>
      <c r="I50" s="95">
        <v>2022481.9</v>
      </c>
      <c r="J50" s="133">
        <f t="shared" ref="J50" si="11">H50/I50</f>
        <v>15.039725695443801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1250990.8500000001</v>
      </c>
      <c r="E51" s="130">
        <f t="shared" ref="E51" si="12">D51/D50-1</f>
        <v>-0.25970966519912686</v>
      </c>
      <c r="F51" s="131">
        <f t="shared" ref="F51" si="13">D51/D39-1</f>
        <v>4.9320453091186156E-2</v>
      </c>
      <c r="G51" s="132" t="s">
        <v>721</v>
      </c>
      <c r="H51" s="95">
        <v>25019817</v>
      </c>
      <c r="I51" s="95">
        <v>1681426.4</v>
      </c>
      <c r="J51" s="133">
        <f t="shared" ref="J51" si="14">H51/I51</f>
        <v>14.880114288677756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1532562.066161616</v>
      </c>
      <c r="B52" s="27">
        <f>A52/A49-1</f>
        <v>2.1276074895762553E-2</v>
      </c>
      <c r="C52" s="27">
        <f>A52/A40-1</f>
        <v>0.22127367418900157</v>
      </c>
      <c r="D52" s="93">
        <f>H52/22</f>
        <v>1656830.1818181819</v>
      </c>
      <c r="E52" s="130">
        <f t="shared" ref="E52:E53" si="15">D52/D51-1</f>
        <v>0.32441430872030907</v>
      </c>
      <c r="F52" s="131">
        <f t="shared" ref="F52:F53" si="16">D52/D40-1</f>
        <v>-3.9235977963369972E-3</v>
      </c>
      <c r="G52" s="132" t="s">
        <v>726</v>
      </c>
      <c r="H52" s="95">
        <v>36450264</v>
      </c>
      <c r="I52" s="95">
        <v>2229715.29</v>
      </c>
      <c r="J52" s="133">
        <f t="shared" ref="J52" si="17">H52/I52</f>
        <v>16.34749699366326</v>
      </c>
      <c r="K52" s="32">
        <f>H52+H51+H50</f>
        <v>91887654</v>
      </c>
      <c r="L52" s="27">
        <f>K52/K49-1</f>
        <v>1.4585920010119491E-2</v>
      </c>
      <c r="M52" s="27">
        <f>K52/K40-1</f>
        <v>0.17580306719048577</v>
      </c>
      <c r="N52" s="32">
        <f>AVERAGE(J50:J52)</f>
        <v>15.422445659261607</v>
      </c>
      <c r="O52" s="58">
        <f>N52/N49-1</f>
        <v>-4.0300216610211992E-2</v>
      </c>
    </row>
    <row r="53" spans="1:15" s="37" customFormat="1" ht="17.399999999999999">
      <c r="A53" s="31"/>
      <c r="B53" s="27"/>
      <c r="C53" s="27"/>
      <c r="D53" s="93">
        <f>H53/21</f>
        <v>6029</v>
      </c>
      <c r="E53" s="130">
        <f t="shared" si="15"/>
        <v>-0.99636112374933694</v>
      </c>
      <c r="F53" s="131">
        <f t="shared" si="16"/>
        <v>-0.99555168683140749</v>
      </c>
      <c r="G53" s="132" t="s">
        <v>729</v>
      </c>
      <c r="H53" s="95">
        <v>126609</v>
      </c>
      <c r="I53" s="95">
        <v>54170.6</v>
      </c>
      <c r="J53" s="133">
        <f t="shared" ref="J53" si="18">H53/I53</f>
        <v>2.3372272044245403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1313.7058823529412</v>
      </c>
      <c r="E54" s="130">
        <f t="shared" ref="E54" si="19">D54/D53-1</f>
        <v>-0.78210219234484302</v>
      </c>
      <c r="F54" s="131">
        <f t="shared" ref="F54" si="20">D54/D42-1</f>
        <v>-0.99911872630637288</v>
      </c>
      <c r="G54" s="132" t="s">
        <v>742</v>
      </c>
      <c r="H54" s="95">
        <v>22333</v>
      </c>
      <c r="I54" s="95">
        <v>818</v>
      </c>
      <c r="J54" s="133">
        <f t="shared" ref="J54" si="21">H54/I54</f>
        <v>27.301955990220048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3682.7432306255837</v>
      </c>
      <c r="B55" s="27">
        <f>A55/A52-1</f>
        <v>-0.99759700222787762</v>
      </c>
      <c r="C55" s="27">
        <f>A55/A43-1</f>
        <v>-0.99756483247765282</v>
      </c>
      <c r="D55" s="93">
        <f>H55/21</f>
        <v>3705.5238095238096</v>
      </c>
      <c r="E55" s="130">
        <f t="shared" ref="E55" si="22">D55/D54-1</f>
        <v>1.8206647007524634</v>
      </c>
      <c r="F55" s="131">
        <f t="shared" ref="F55" si="23">D55/D43-1</f>
        <v>-0.9978085666429356</v>
      </c>
      <c r="G55" s="132" t="s">
        <v>749</v>
      </c>
      <c r="H55" s="95">
        <v>77816</v>
      </c>
      <c r="I55" s="95">
        <v>34463.599999999999</v>
      </c>
      <c r="J55" s="133">
        <f t="shared" ref="J55" si="24">H55/I55</f>
        <v>2.2579184995183326</v>
      </c>
      <c r="K55" s="32">
        <f>H55+H54+H53</f>
        <v>226758</v>
      </c>
      <c r="L55" s="27">
        <f>K55/K52-1</f>
        <v>-0.99753222560236443</v>
      </c>
      <c r="M55" s="27">
        <f>K55/K43-1</f>
        <v>-0.99742403236777999</v>
      </c>
      <c r="N55" s="32">
        <f>AVERAGE(J53:J55)</f>
        <v>10.63236723138764</v>
      </c>
      <c r="O55" s="58">
        <f>N55/N52-1</f>
        <v>-0.3105913636335228</v>
      </c>
    </row>
    <row r="56" spans="1:15" s="124" customFormat="1" ht="17.399999999999999">
      <c r="A56" s="94"/>
      <c r="B56" s="45"/>
      <c r="C56" s="45"/>
      <c r="D56" s="98">
        <f>H56/22</f>
        <v>4502.636363636364</v>
      </c>
      <c r="E56" s="118">
        <f t="shared" ref="E56" si="25">D56/D55-1</f>
        <v>0.21511467611241453</v>
      </c>
      <c r="F56" s="158">
        <f t="shared" ref="F56" si="26">D56/D44-1</f>
        <v>-0.99701258121963754</v>
      </c>
      <c r="G56" s="122" t="s">
        <v>752</v>
      </c>
      <c r="H56" s="96">
        <v>99058</v>
      </c>
      <c r="I56" s="96">
        <v>65561.39</v>
      </c>
      <c r="J56" s="125">
        <f t="shared" ref="J56" si="27">H56/I56</f>
        <v>1.5109197654290125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5972.3888888888887</v>
      </c>
      <c r="E57" s="118">
        <f t="shared" ref="E57" si="28">D57/D56-1</f>
        <v>0.32642043606327142</v>
      </c>
      <c r="F57" s="158">
        <f t="shared" ref="F57" si="29">D57/D45-1</f>
        <v>-0.9965814268117007</v>
      </c>
      <c r="G57" s="122" t="s">
        <v>756</v>
      </c>
      <c r="H57" s="96">
        <v>107503</v>
      </c>
      <c r="I57" s="96">
        <v>64664.2</v>
      </c>
      <c r="J57" s="125">
        <f t="shared" ref="J57" si="30">H57/I57</f>
        <v>1.6624809399946183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5237.5126262626263</v>
      </c>
      <c r="B58" s="27">
        <f>A58/A55-1</f>
        <v>0.42217697468224946</v>
      </c>
      <c r="C58" s="27">
        <f>A58/A46-1</f>
        <v>-0.99689754246743623</v>
      </c>
      <c r="K58" s="32">
        <f>H58+H57+H56</f>
        <v>206561</v>
      </c>
      <c r="L58" s="27">
        <f>K58/K55-1</f>
        <v>-8.9068522389507798E-2</v>
      </c>
      <c r="M58" s="27">
        <f>K58/K46-1</f>
        <v>-0.99798467258034651</v>
      </c>
      <c r="N58" s="32">
        <f>AVERAGE(J56:J58)</f>
        <v>1.5867003527118153</v>
      </c>
      <c r="O58" s="58">
        <f>N58/N55-1</f>
        <v>-0.85076697237960874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594</v>
      </c>
      <c r="G1" s="19"/>
      <c r="H1" s="19"/>
      <c r="I1" s="19"/>
      <c r="J1" s="20"/>
      <c r="P1" s="18" t="s">
        <v>594</v>
      </c>
    </row>
    <row r="2" spans="1:17" ht="15" customHeight="1">
      <c r="G2" s="21"/>
      <c r="H2" s="21"/>
      <c r="I2" s="21"/>
      <c r="J2" s="22"/>
      <c r="P2" s="23">
        <v>841950</v>
      </c>
      <c r="Q2" s="18" t="s">
        <v>595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756715.5</v>
      </c>
      <c r="E5" s="27"/>
      <c r="F5" s="26"/>
      <c r="G5" s="28" t="s">
        <v>7</v>
      </c>
      <c r="H5" s="29">
        <v>15134310</v>
      </c>
      <c r="I5" s="29">
        <v>2821065.84</v>
      </c>
      <c r="J5" s="30">
        <f>H5/I5</f>
        <v>5.3647489489291749</v>
      </c>
    </row>
    <row r="6" spans="1:17" ht="15" hidden="1" customHeight="1">
      <c r="D6" s="26">
        <f>H6/18</f>
        <v>1097131.111111111</v>
      </c>
      <c r="E6" s="27">
        <f t="shared" ref="E6:E46" si="0">D6/D5-1</f>
        <v>0.44985944005522693</v>
      </c>
      <c r="F6" s="26"/>
      <c r="G6" s="28" t="s">
        <v>3</v>
      </c>
      <c r="H6" s="29">
        <v>19748360</v>
      </c>
      <c r="I6" s="29">
        <v>3671610.8</v>
      </c>
      <c r="J6" s="30">
        <f t="shared" ref="J6:J49" si="1">H6/I6</f>
        <v>5.3786637734043055</v>
      </c>
    </row>
    <row r="7" spans="1:17" ht="15" hidden="1" customHeight="1">
      <c r="A7" s="31">
        <f>AVERAGE(D5:D7)</f>
        <v>667085.6582491583</v>
      </c>
      <c r="B7" s="31"/>
      <c r="C7" s="31"/>
      <c r="D7" s="26">
        <f>H7/22</f>
        <v>147410.36363636365</v>
      </c>
      <c r="E7" s="27">
        <f t="shared" si="0"/>
        <v>-0.86564015718497411</v>
      </c>
      <c r="F7" s="26"/>
      <c r="G7" s="28" t="s">
        <v>6</v>
      </c>
      <c r="H7" s="29">
        <v>3243028</v>
      </c>
      <c r="I7" s="29">
        <v>412797.7</v>
      </c>
      <c r="J7" s="30">
        <f t="shared" si="1"/>
        <v>7.8562162531428834</v>
      </c>
      <c r="K7" s="32">
        <f>H7+H6+H5</f>
        <v>38125698</v>
      </c>
      <c r="L7" s="32"/>
      <c r="M7" s="32"/>
      <c r="N7" s="32">
        <f>AVERAGE(J5:J7)</f>
        <v>6.1998763251587876</v>
      </c>
      <c r="O7" s="32"/>
    </row>
    <row r="8" spans="1:17" ht="15" hidden="1" customHeight="1">
      <c r="D8" s="26">
        <f>H8/21</f>
        <v>445.09523809523807</v>
      </c>
      <c r="E8" s="27">
        <f t="shared" si="0"/>
        <v>-0.99698057024543263</v>
      </c>
      <c r="F8" s="26"/>
      <c r="G8" s="28" t="s">
        <v>2</v>
      </c>
      <c r="H8" s="29">
        <v>9347</v>
      </c>
      <c r="I8" s="29">
        <v>46.51</v>
      </c>
      <c r="J8" s="30">
        <f t="shared" si="1"/>
        <v>200.96753386368525</v>
      </c>
    </row>
    <row r="9" spans="1:17" ht="15" hidden="1" customHeight="1">
      <c r="D9" s="26">
        <f>H9/21</f>
        <v>1529.7619047619048</v>
      </c>
      <c r="E9" s="27">
        <f t="shared" si="0"/>
        <v>2.4369316358189796</v>
      </c>
      <c r="F9" s="26"/>
      <c r="G9" s="28" t="s">
        <v>5</v>
      </c>
      <c r="H9" s="29">
        <v>32125</v>
      </c>
      <c r="I9" s="29">
        <v>2880</v>
      </c>
      <c r="J9" s="30">
        <f t="shared" si="1"/>
        <v>11.154513888888889</v>
      </c>
    </row>
    <row r="10" spans="1:17" ht="15" hidden="1" customHeight="1">
      <c r="A10" s="31">
        <f>AVERAGE(D8:D10)</f>
        <v>116741.7142857143</v>
      </c>
      <c r="B10" s="27">
        <f>A10/A7-1</f>
        <v>-0.8249974154861669</v>
      </c>
      <c r="C10" s="27"/>
      <c r="D10" s="26">
        <f>H10/21</f>
        <v>348250.28571428574</v>
      </c>
      <c r="E10" s="27">
        <f t="shared" si="0"/>
        <v>226.64999221789884</v>
      </c>
      <c r="F10" s="26"/>
      <c r="G10" s="28" t="s">
        <v>0</v>
      </c>
      <c r="H10" s="29">
        <v>7313256</v>
      </c>
      <c r="I10" s="29">
        <v>1627998.5</v>
      </c>
      <c r="J10" s="30">
        <f t="shared" si="1"/>
        <v>4.4921761291549105</v>
      </c>
      <c r="K10" s="32">
        <f>H10+H9+H8</f>
        <v>7354728</v>
      </c>
      <c r="L10" s="27">
        <f>K10/K7-1</f>
        <v>-0.80709263342536053</v>
      </c>
      <c r="M10" s="32"/>
      <c r="N10" s="32">
        <f>AVERAGE(J8:J10)</f>
        <v>72.204741293909677</v>
      </c>
      <c r="O10" s="58">
        <f>N10/N7-1</f>
        <v>10.646158327530898</v>
      </c>
    </row>
    <row r="11" spans="1:17" ht="15" hidden="1" customHeight="1">
      <c r="D11" s="26">
        <f>H11/21</f>
        <v>831002.71428571432</v>
      </c>
      <c r="E11" s="27">
        <f t="shared" si="0"/>
        <v>1.3862226346240307</v>
      </c>
      <c r="F11" s="26"/>
      <c r="G11" s="28" t="s">
        <v>10</v>
      </c>
      <c r="H11" s="29">
        <v>17451057</v>
      </c>
      <c r="I11" s="29">
        <v>4125350</v>
      </c>
      <c r="J11" s="30">
        <f t="shared" si="1"/>
        <v>4.2302003466372549</v>
      </c>
    </row>
    <row r="12" spans="1:17" ht="15" hidden="1" customHeight="1">
      <c r="D12" s="26">
        <f>H12/22</f>
        <v>80460.272727272721</v>
      </c>
      <c r="E12" s="27">
        <f t="shared" si="0"/>
        <v>-0.9031768833674243</v>
      </c>
      <c r="F12" s="26"/>
      <c r="G12" s="28" t="s">
        <v>4</v>
      </c>
      <c r="H12" s="29">
        <v>1770126</v>
      </c>
      <c r="I12" s="29">
        <v>343345</v>
      </c>
      <c r="J12" s="30">
        <f t="shared" si="1"/>
        <v>5.1555316081492375</v>
      </c>
    </row>
    <row r="13" spans="1:17" ht="15" hidden="1" customHeight="1">
      <c r="A13" s="31">
        <f>AVERAGE(D11:D13)</f>
        <v>343811.76233766234</v>
      </c>
      <c r="B13" s="27">
        <f>A13/A10-1</f>
        <v>1.9450635057166932</v>
      </c>
      <c r="C13" s="27"/>
      <c r="D13" s="26">
        <f>H13/20</f>
        <v>119972.3</v>
      </c>
      <c r="E13" s="27">
        <f t="shared" si="0"/>
        <v>0.49107498562249252</v>
      </c>
      <c r="F13" s="26"/>
      <c r="G13" s="28" t="s">
        <v>8</v>
      </c>
      <c r="H13" s="29">
        <v>2399446</v>
      </c>
      <c r="I13" s="29">
        <v>616841</v>
      </c>
      <c r="J13" s="30">
        <f t="shared" si="1"/>
        <v>3.8898938300145418</v>
      </c>
      <c r="K13" s="32">
        <f>H13+H12+H11</f>
        <v>21620629</v>
      </c>
      <c r="L13" s="27">
        <f>K13/K10-1</f>
        <v>1.9396911755268178</v>
      </c>
      <c r="M13" s="32"/>
      <c r="N13" s="32">
        <f>AVERAGE(J11:J13)</f>
        <v>4.4252085949336779</v>
      </c>
      <c r="O13" s="58">
        <f>N13/N10-1</f>
        <v>-0.93871304687706236</v>
      </c>
    </row>
    <row r="14" spans="1:17" ht="15" hidden="1" customHeight="1">
      <c r="D14" s="26">
        <f>H14/20</f>
        <v>259291.9</v>
      </c>
      <c r="E14" s="27">
        <f t="shared" si="0"/>
        <v>1.161264725274084</v>
      </c>
      <c r="F14" s="26"/>
      <c r="G14" s="28" t="s">
        <v>11</v>
      </c>
      <c r="H14" s="29">
        <v>5185838</v>
      </c>
      <c r="I14" s="29">
        <v>1350272</v>
      </c>
      <c r="J14" s="30">
        <f t="shared" si="1"/>
        <v>3.8405876741871268</v>
      </c>
    </row>
    <row r="15" spans="1:17" ht="15" hidden="1" customHeight="1">
      <c r="A15" s="31"/>
      <c r="B15" s="31"/>
      <c r="C15" s="31"/>
      <c r="D15" s="26">
        <f>H15/22</f>
        <v>1290313.8181818181</v>
      </c>
      <c r="E15" s="27">
        <f t="shared" si="0"/>
        <v>3.9762982113279213</v>
      </c>
      <c r="F15" s="26"/>
      <c r="G15" s="28" t="s">
        <v>9</v>
      </c>
      <c r="H15" s="29">
        <v>28386904</v>
      </c>
      <c r="I15" s="29">
        <v>3076761.3</v>
      </c>
      <c r="J15" s="30">
        <f t="shared" si="1"/>
        <v>9.2262288920495727</v>
      </c>
    </row>
    <row r="16" spans="1:17" ht="15" hidden="1" customHeight="1">
      <c r="A16" s="31">
        <f>AVERAGE(D14:D16)</f>
        <v>596241.36060606048</v>
      </c>
      <c r="B16" s="27">
        <f>A16/A13-1</f>
        <v>0.73420873256943286</v>
      </c>
      <c r="C16" s="27"/>
      <c r="D16" s="26">
        <f>H16/22</f>
        <v>239118.36363636365</v>
      </c>
      <c r="E16" s="27">
        <f t="shared" si="0"/>
        <v>-0.81468200970419313</v>
      </c>
      <c r="F16" s="26"/>
      <c r="G16" s="28" t="s">
        <v>13</v>
      </c>
      <c r="H16" s="29">
        <v>5260604</v>
      </c>
      <c r="I16" s="29">
        <v>150323.43</v>
      </c>
      <c r="J16" s="30">
        <f t="shared" si="1"/>
        <v>34.995236604167431</v>
      </c>
      <c r="K16" s="32">
        <f>H16+H15+H14</f>
        <v>38833346</v>
      </c>
      <c r="L16" s="27">
        <f>K16/K13-1</f>
        <v>0.79612471034029575</v>
      </c>
      <c r="M16" s="32"/>
      <c r="N16" s="32">
        <f>AVERAGE(J14:J16)</f>
        <v>16.020684390134708</v>
      </c>
      <c r="O16" s="58">
        <f>N16/N13-1</f>
        <v>2.620322985107737</v>
      </c>
    </row>
    <row r="17" spans="1:15" ht="15" hidden="1" customHeight="1">
      <c r="D17" s="26">
        <f>H17/20</f>
        <v>826285</v>
      </c>
      <c r="E17" s="27">
        <f t="shared" si="0"/>
        <v>2.4555480701455572</v>
      </c>
      <c r="F17" s="33">
        <f t="shared" ref="F17:F46" si="2">D17/D5-1</f>
        <v>9.1936137161191978E-2</v>
      </c>
      <c r="G17" s="39" t="s">
        <v>162</v>
      </c>
      <c r="H17" s="29">
        <v>16525700</v>
      </c>
      <c r="I17" s="29">
        <v>2019890.6</v>
      </c>
      <c r="J17" s="30">
        <f t="shared" si="1"/>
        <v>8.1814827001026682</v>
      </c>
    </row>
    <row r="18" spans="1:15" hidden="1">
      <c r="D18" s="26">
        <f>H18/20</f>
        <v>220140.65</v>
      </c>
      <c r="E18" s="27">
        <f t="shared" si="0"/>
        <v>-0.73357782121180948</v>
      </c>
      <c r="F18" s="33">
        <f t="shared" si="2"/>
        <v>-0.79934882187685452</v>
      </c>
      <c r="G18" s="39" t="s">
        <v>163</v>
      </c>
      <c r="H18" s="29">
        <v>4402813</v>
      </c>
      <c r="I18" s="29">
        <v>717038</v>
      </c>
      <c r="J18" s="30">
        <f t="shared" si="1"/>
        <v>6.140278478964853</v>
      </c>
    </row>
    <row r="19" spans="1:15" ht="17.399999999999999" hidden="1">
      <c r="A19" s="31">
        <f>AVERAGE(D17:D19)</f>
        <v>523015.44393939391</v>
      </c>
      <c r="B19" s="27">
        <f>A19/A16-1</f>
        <v>-0.12281254120350649</v>
      </c>
      <c r="C19" s="27">
        <f>A19/A7-1</f>
        <v>-0.21596958730591354</v>
      </c>
      <c r="D19" s="26">
        <f>H19/22</f>
        <v>522620.68181818182</v>
      </c>
      <c r="E19" s="27">
        <f t="shared" si="0"/>
        <v>1.3740307926690587</v>
      </c>
      <c r="F19" s="33">
        <f t="shared" si="2"/>
        <v>2.545345584435287</v>
      </c>
      <c r="G19" s="39" t="s">
        <v>158</v>
      </c>
      <c r="H19" s="29">
        <v>11497655</v>
      </c>
      <c r="I19" s="29">
        <v>1421071.8</v>
      </c>
      <c r="J19" s="30">
        <f t="shared" si="1"/>
        <v>8.090833271056395</v>
      </c>
      <c r="K19" s="32">
        <f>H19+H18+H17</f>
        <v>32426168</v>
      </c>
      <c r="L19" s="27">
        <f>K19/K16-1</f>
        <v>-0.16499165433748619</v>
      </c>
      <c r="M19" s="27">
        <f>K19/K7-1</f>
        <v>-0.14949313190279168</v>
      </c>
      <c r="N19" s="32">
        <f>AVERAGE(J17:J19)</f>
        <v>7.470864816707973</v>
      </c>
      <c r="O19" s="58">
        <f>N19/N16-1</f>
        <v>-0.53367380351688243</v>
      </c>
    </row>
    <row r="20" spans="1:15" hidden="1">
      <c r="D20" s="26">
        <f>H20/20</f>
        <v>1530340.4</v>
      </c>
      <c r="E20" s="27">
        <f t="shared" si="0"/>
        <v>1.9282048208960867</v>
      </c>
      <c r="F20" s="33">
        <f t="shared" si="2"/>
        <v>3437.2313469562428</v>
      </c>
      <c r="G20" s="39" t="s">
        <v>154</v>
      </c>
      <c r="H20" s="29">
        <v>30606808</v>
      </c>
      <c r="I20" s="29">
        <v>4461735.08</v>
      </c>
      <c r="J20" s="30">
        <f t="shared" si="1"/>
        <v>6.8598443097163893</v>
      </c>
    </row>
    <row r="21" spans="1:15" hidden="1">
      <c r="D21" s="26">
        <f>H21/21</f>
        <v>241197.85714285713</v>
      </c>
      <c r="E21" s="27">
        <f t="shared" si="0"/>
        <v>-0.84238940751818536</v>
      </c>
      <c r="F21" s="33">
        <f t="shared" si="2"/>
        <v>156.67019455252918</v>
      </c>
      <c r="G21" s="39" t="s">
        <v>155</v>
      </c>
      <c r="H21" s="29">
        <v>5065155</v>
      </c>
      <c r="I21" s="29">
        <v>450075</v>
      </c>
      <c r="J21" s="30">
        <f t="shared" si="1"/>
        <v>11.254024329278453</v>
      </c>
    </row>
    <row r="22" spans="1:15" ht="17.399999999999999" hidden="1">
      <c r="A22" s="31">
        <f>AVERAGE(D20:D22)</f>
        <v>747743.21269841259</v>
      </c>
      <c r="B22" s="27">
        <f>A22/A19-1</f>
        <v>0.429677118263184</v>
      </c>
      <c r="C22" s="27">
        <f>A22/A10-1</f>
        <v>5.4051073540720997</v>
      </c>
      <c r="D22" s="26">
        <f>H22/21</f>
        <v>471691.38095238095</v>
      </c>
      <c r="E22" s="27">
        <f t="shared" si="0"/>
        <v>0.95562011429067817</v>
      </c>
      <c r="F22" s="33">
        <f t="shared" si="2"/>
        <v>0.3544608584739819</v>
      </c>
      <c r="G22" s="39" t="s">
        <v>156</v>
      </c>
      <c r="H22" s="29">
        <v>9905519</v>
      </c>
      <c r="I22" s="29">
        <v>386964</v>
      </c>
      <c r="J22" s="30">
        <f t="shared" si="1"/>
        <v>25.598037543544102</v>
      </c>
      <c r="K22" s="32">
        <f>H22+H21+H20</f>
        <v>45577482</v>
      </c>
      <c r="L22" s="27">
        <f>K22/K19-1</f>
        <v>0.40557718691891065</v>
      </c>
      <c r="M22" s="27">
        <f>K22/K10-1</f>
        <v>5.1970316237391785</v>
      </c>
      <c r="N22" s="32">
        <f>AVERAGE(J20:J22)</f>
        <v>14.570635394179646</v>
      </c>
      <c r="O22" s="58">
        <f>N22/N19-1</f>
        <v>0.95032780697538821</v>
      </c>
    </row>
    <row r="23" spans="1:15" hidden="1">
      <c r="A23" s="31"/>
      <c r="B23" s="27"/>
      <c r="C23" s="27"/>
      <c r="D23" s="26">
        <f>H23/21</f>
        <v>1226035.1904761905</v>
      </c>
      <c r="E23" s="27">
        <f t="shared" si="0"/>
        <v>1.5992317010345447</v>
      </c>
      <c r="F23" s="33">
        <f t="shared" si="2"/>
        <v>0.47536845475892942</v>
      </c>
      <c r="G23" s="39" t="s">
        <v>168</v>
      </c>
      <c r="H23" s="29">
        <v>25746739</v>
      </c>
      <c r="I23" s="29">
        <v>2958866.31</v>
      </c>
      <c r="J23" s="30">
        <f t="shared" si="1"/>
        <v>8.7015553602352522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446546.95454545453</v>
      </c>
      <c r="E24" s="27">
        <f t="shared" si="0"/>
        <v>-0.6357796594957309</v>
      </c>
      <c r="F24" s="33">
        <f t="shared" si="2"/>
        <v>4.5499060518855723</v>
      </c>
      <c r="G24" s="39" t="s">
        <v>176</v>
      </c>
      <c r="H24" s="29">
        <v>9824033</v>
      </c>
      <c r="I24" s="29">
        <v>709585</v>
      </c>
      <c r="J24" s="30">
        <f t="shared" si="1"/>
        <v>13.844758556057414</v>
      </c>
      <c r="K24" s="32"/>
      <c r="L24" s="27"/>
      <c r="M24" s="27"/>
      <c r="N24" s="27"/>
    </row>
    <row r="25" spans="1:15" ht="17.399999999999999" hidden="1">
      <c r="A25" s="31">
        <f>AVERAGE(D23:D25)</f>
        <v>692963.41676160099</v>
      </c>
      <c r="B25" s="27">
        <f>A25/A22-1</f>
        <v>-7.326017141516461E-2</v>
      </c>
      <c r="C25" s="27">
        <f>A25/A13-1</f>
        <v>1.0155314409546929</v>
      </c>
      <c r="D25" s="26">
        <f>H25/19</f>
        <v>406308.10526315792</v>
      </c>
      <c r="E25" s="27">
        <f t="shared" si="0"/>
        <v>-9.0111126887554738E-2</v>
      </c>
      <c r="F25" s="33">
        <f t="shared" si="2"/>
        <v>2.3866826364348932</v>
      </c>
      <c r="G25" s="39" t="s">
        <v>190</v>
      </c>
      <c r="H25" s="29">
        <v>7719854</v>
      </c>
      <c r="I25" s="29">
        <v>1158485.6200000001</v>
      </c>
      <c r="J25" s="30">
        <f t="shared" si="1"/>
        <v>6.6637460722214223</v>
      </c>
      <c r="K25" s="32">
        <f>H25+H24+H23</f>
        <v>43290626</v>
      </c>
      <c r="L25" s="27">
        <f>K25/K22-1</f>
        <v>-5.017512814771119E-2</v>
      </c>
      <c r="M25" s="27">
        <f>K25/K13-1</f>
        <v>1.002283374826884</v>
      </c>
      <c r="N25" s="32">
        <f>AVERAGE(J23:J25)</f>
        <v>9.7366866628380304</v>
      </c>
      <c r="O25" s="58">
        <f>N25/N22-1</f>
        <v>-0.33175963851738233</v>
      </c>
    </row>
    <row r="26" spans="1:15" ht="17.399999999999999" hidden="1">
      <c r="D26" s="26">
        <f>H26/19</f>
        <v>424885.36842105264</v>
      </c>
      <c r="E26" s="27">
        <f t="shared" si="0"/>
        <v>4.5722108216036172E-2</v>
      </c>
      <c r="F26" s="33">
        <f t="shared" si="2"/>
        <v>0.63863725947880612</v>
      </c>
      <c r="G26" s="39" t="s">
        <v>202</v>
      </c>
      <c r="H26" s="29">
        <v>8072822</v>
      </c>
      <c r="I26" s="29">
        <v>1507846</v>
      </c>
      <c r="J26" s="30">
        <f t="shared" si="1"/>
        <v>5.353876987437709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588583.36363636365</v>
      </c>
      <c r="E27" s="27">
        <f t="shared" si="0"/>
        <v>0.38527567052647882</v>
      </c>
      <c r="F27" s="33">
        <f t="shared" si="2"/>
        <v>-0.54384479547329279</v>
      </c>
      <c r="G27" s="39" t="s">
        <v>203</v>
      </c>
      <c r="H27" s="29">
        <v>12948834</v>
      </c>
      <c r="I27" s="29">
        <v>2218892</v>
      </c>
      <c r="J27" s="30">
        <f t="shared" si="1"/>
        <v>5.8357207110575908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762186.06858054234</v>
      </c>
      <c r="B28" s="27">
        <f>A28/A25-1</f>
        <v>9.989365981603604E-2</v>
      </c>
      <c r="C28" s="27">
        <f>A28/A16-1</f>
        <v>0.27831800834112608</v>
      </c>
      <c r="D28" s="26">
        <f>H28/19</f>
        <v>1273089.4736842106</v>
      </c>
      <c r="E28" s="27">
        <f t="shared" si="0"/>
        <v>1.162972235264784</v>
      </c>
      <c r="F28" s="33">
        <f t="shared" si="2"/>
        <v>4.324097465053943</v>
      </c>
      <c r="G28" s="39" t="s">
        <v>208</v>
      </c>
      <c r="H28" s="29">
        <v>24188700</v>
      </c>
      <c r="I28" s="29">
        <v>2117158</v>
      </c>
      <c r="J28" s="30">
        <f t="shared" si="1"/>
        <v>11.425080225472071</v>
      </c>
      <c r="K28" s="32">
        <f>H28+H27+H26</f>
        <v>45210356</v>
      </c>
      <c r="L28" s="27">
        <f>K28/K25-1</f>
        <v>4.4345166087457422E-2</v>
      </c>
      <c r="M28" s="27">
        <f>K28/K16-1</f>
        <v>0.16421479622178325</v>
      </c>
      <c r="N28" s="32">
        <f>AVERAGE(J26:J28)</f>
        <v>7.5382259746557905</v>
      </c>
      <c r="O28" s="58">
        <f>N28/N25-1</f>
        <v>-0.22579145907745957</v>
      </c>
    </row>
    <row r="29" spans="1:15" hidden="1">
      <c r="D29" s="26">
        <f>H29/22</f>
        <v>773226.81818181823</v>
      </c>
      <c r="E29" s="27">
        <f t="shared" si="0"/>
        <v>-0.39263749000754289</v>
      </c>
      <c r="F29" s="33">
        <f t="shared" si="2"/>
        <v>-6.4212931153514563E-2</v>
      </c>
      <c r="G29" s="39" t="s">
        <v>215</v>
      </c>
      <c r="H29" s="29">
        <v>17010990</v>
      </c>
      <c r="I29" s="29">
        <v>1471236</v>
      </c>
      <c r="J29" s="30">
        <f t="shared" si="1"/>
        <v>11.562380202768285</v>
      </c>
    </row>
    <row r="30" spans="1:15" hidden="1">
      <c r="D30" s="26">
        <f>H30/19</f>
        <v>171073.42105263157</v>
      </c>
      <c r="E30" s="27">
        <f t="shared" si="0"/>
        <v>-0.77875389597208078</v>
      </c>
      <c r="F30" s="33">
        <f t="shared" si="2"/>
        <v>-0.22289036099134085</v>
      </c>
      <c r="G30" s="39" t="s">
        <v>210</v>
      </c>
      <c r="H30" s="29">
        <v>3250395</v>
      </c>
      <c r="I30" s="29">
        <v>296791</v>
      </c>
      <c r="J30" s="30">
        <f t="shared" si="1"/>
        <v>10.951797729715524</v>
      </c>
    </row>
    <row r="31" spans="1:15" ht="17.399999999999999" hidden="1">
      <c r="A31" s="31">
        <f>AVERAGE(D29:D31)</f>
        <v>625460.26307814999</v>
      </c>
      <c r="B31" s="27">
        <f>A31/A28-1</f>
        <v>-0.17938638757465575</v>
      </c>
      <c r="C31" s="27">
        <f>A31/A19-1</f>
        <v>0.19587341124601121</v>
      </c>
      <c r="D31" s="26">
        <f>H31/20</f>
        <v>932080.55</v>
      </c>
      <c r="E31" s="27">
        <f t="shared" si="0"/>
        <v>4.448424099224864</v>
      </c>
      <c r="F31" s="33">
        <f t="shared" si="2"/>
        <v>0.78347429106196009</v>
      </c>
      <c r="G31" s="39" t="s">
        <v>211</v>
      </c>
      <c r="H31" s="29">
        <v>18641611</v>
      </c>
      <c r="I31" s="29">
        <v>1688180</v>
      </c>
      <c r="J31" s="30">
        <f t="shared" si="1"/>
        <v>11.042430901918042</v>
      </c>
      <c r="K31" s="32">
        <f>H31+H30+H29</f>
        <v>38902996</v>
      </c>
      <c r="L31" s="27">
        <f>K31/K28-1</f>
        <v>-0.13951139867157869</v>
      </c>
      <c r="M31" s="27">
        <f>K31/K19-1</f>
        <v>0.19974077726359774</v>
      </c>
      <c r="N31" s="32">
        <f>AVERAGE(J29:J31)</f>
        <v>11.185536278133952</v>
      </c>
      <c r="O31" s="58">
        <f>N31/N28-1</f>
        <v>0.48384199621247159</v>
      </c>
    </row>
    <row r="32" spans="1:15" ht="17.399999999999999" hidden="1">
      <c r="D32" s="26">
        <f>H32/21</f>
        <v>742672.61904761905</v>
      </c>
      <c r="E32" s="27">
        <f t="shared" si="0"/>
        <v>-0.20320983090182598</v>
      </c>
      <c r="F32" s="33">
        <f t="shared" si="2"/>
        <v>-0.51470103053698435</v>
      </c>
      <c r="G32" s="39" t="s">
        <v>222</v>
      </c>
      <c r="H32" s="29">
        <v>15596125</v>
      </c>
      <c r="I32" s="29">
        <v>1875349.16</v>
      </c>
      <c r="J32" s="30">
        <f t="shared" si="1"/>
        <v>8.3163846672691069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307181.19047619047</v>
      </c>
      <c r="E33" s="27">
        <f t="shared" si="0"/>
        <v>-0.58638411784978639</v>
      </c>
      <c r="F33" s="33">
        <f t="shared" si="2"/>
        <v>0.27356517224053367</v>
      </c>
      <c r="G33" s="39" t="s">
        <v>223</v>
      </c>
      <c r="H33" s="29">
        <v>6450805</v>
      </c>
      <c r="I33" s="29">
        <v>530757</v>
      </c>
      <c r="J33" s="30">
        <f t="shared" si="1"/>
        <v>12.153970649468588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475847.69089390134</v>
      </c>
      <c r="B34" s="27">
        <f>A34/A31-1</f>
        <v>-0.23920396069279126</v>
      </c>
      <c r="C34" s="27">
        <f>A34/A22-1</f>
        <v>-0.36362151763746586</v>
      </c>
      <c r="D34" s="26">
        <f>H34/19</f>
        <v>377689.26315789472</v>
      </c>
      <c r="E34" s="27">
        <f t="shared" si="0"/>
        <v>0.2295325197887379</v>
      </c>
      <c r="F34" s="33">
        <f t="shared" si="2"/>
        <v>-0.19928733402906107</v>
      </c>
      <c r="G34" s="39" t="s">
        <v>220</v>
      </c>
      <c r="H34" s="29">
        <v>7176096</v>
      </c>
      <c r="I34" s="29">
        <v>870316.58</v>
      </c>
      <c r="J34" s="30">
        <f t="shared" si="1"/>
        <v>8.2453858341984017</v>
      </c>
      <c r="K34" s="32">
        <f>H34+H33+H32</f>
        <v>29223026</v>
      </c>
      <c r="L34" s="27">
        <f>K34/K31-1</f>
        <v>-0.24882325258445392</v>
      </c>
      <c r="M34" s="27">
        <f>K34/K22-1</f>
        <v>-0.35882754558490093</v>
      </c>
      <c r="N34" s="32">
        <f>AVERAGE(J32:J34)</f>
        <v>9.571913716978699</v>
      </c>
      <c r="O34" s="58">
        <f>N34/N31-1</f>
        <v>-0.14425974052845758</v>
      </c>
      <c r="P34" s="58"/>
    </row>
    <row r="35" spans="1:16" ht="17.399999999999999" hidden="1">
      <c r="D35" s="26">
        <f>H35/23</f>
        <v>89618.304347826081</v>
      </c>
      <c r="E35" s="27">
        <f t="shared" si="0"/>
        <v>-0.76271948109268672</v>
      </c>
      <c r="F35" s="33">
        <f t="shared" si="2"/>
        <v>-0.92690397058422247</v>
      </c>
      <c r="G35" s="39" t="s">
        <v>226</v>
      </c>
      <c r="H35" s="68">
        <v>2061221</v>
      </c>
      <c r="I35" s="68">
        <v>484352</v>
      </c>
      <c r="J35" s="30">
        <f t="shared" si="1"/>
        <v>4.2556260735993661</v>
      </c>
      <c r="P35" s="16"/>
    </row>
    <row r="36" spans="1:16" ht="17.399999999999999" hidden="1">
      <c r="D36" s="26">
        <f>H36/21</f>
        <v>244425.57142857142</v>
      </c>
      <c r="E36" s="27">
        <f t="shared" si="0"/>
        <v>1.7274067860055489</v>
      </c>
      <c r="F36" s="33">
        <f t="shared" si="2"/>
        <v>-0.4526318700854759</v>
      </c>
      <c r="G36" s="39" t="s">
        <v>228</v>
      </c>
      <c r="H36" s="68">
        <v>5132937</v>
      </c>
      <c r="I36" s="68">
        <v>662091</v>
      </c>
      <c r="J36" s="30">
        <f t="shared" si="1"/>
        <v>7.7526155770128273</v>
      </c>
      <c r="P36" s="16"/>
    </row>
    <row r="37" spans="1:16" ht="17.399999999999999" hidden="1">
      <c r="A37" s="31">
        <f>AVERAGE(D35:D37)</f>
        <v>248368.36599953994</v>
      </c>
      <c r="B37" s="27">
        <f>A37/A34-1</f>
        <v>-0.47805070666000549</v>
      </c>
      <c r="C37" s="27">
        <f>A37/A25-1</f>
        <v>-0.64158516886760031</v>
      </c>
      <c r="D37" s="26">
        <f>H37/18</f>
        <v>411061.22222222225</v>
      </c>
      <c r="E37" s="27">
        <f t="shared" si="0"/>
        <v>0.68174393464534377</v>
      </c>
      <c r="F37" s="33">
        <f t="shared" si="2"/>
        <v>1.1698307017493192E-2</v>
      </c>
      <c r="G37" s="39" t="s">
        <v>225</v>
      </c>
      <c r="H37" s="68">
        <v>7399102</v>
      </c>
      <c r="I37" s="68">
        <v>1401571.3</v>
      </c>
      <c r="J37" s="30">
        <f t="shared" si="1"/>
        <v>5.2791477679373138</v>
      </c>
      <c r="K37" s="32">
        <f>H37+H36+H35</f>
        <v>14593260</v>
      </c>
      <c r="L37" s="27">
        <f>K37/K34-1</f>
        <v>-0.50062461019608306</v>
      </c>
      <c r="M37" s="27">
        <f>K37/K25-1</f>
        <v>-0.66290023156514299</v>
      </c>
      <c r="N37" s="32">
        <f>AVERAGE(J35:J37)</f>
        <v>5.7624631395165027</v>
      </c>
      <c r="O37" s="16">
        <f>N37/N34-1</f>
        <v>-0.39798212667807253</v>
      </c>
      <c r="P37" s="16"/>
    </row>
    <row r="38" spans="1:16" ht="17.399999999999999" hidden="1">
      <c r="A38" s="31"/>
      <c r="B38" s="27"/>
      <c r="C38" s="27"/>
      <c r="D38" s="26">
        <f>H38/20</f>
        <v>506883.05</v>
      </c>
      <c r="E38" s="27">
        <f t="shared" si="0"/>
        <v>0.23310840964214297</v>
      </c>
      <c r="F38" s="33">
        <f t="shared" si="2"/>
        <v>0.19298777428760339</v>
      </c>
      <c r="G38" s="39" t="s">
        <v>231</v>
      </c>
      <c r="H38" s="68">
        <v>10137661</v>
      </c>
      <c r="I38" s="68">
        <v>462771</v>
      </c>
      <c r="J38" s="30">
        <f t="shared" si="1"/>
        <v>21.90643104256749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1630177.7619047619</v>
      </c>
      <c r="E39" s="27">
        <f t="shared" si="0"/>
        <v>2.2160826090056904</v>
      </c>
      <c r="F39" s="33">
        <f t="shared" si="2"/>
        <v>1.7696633350852102</v>
      </c>
      <c r="G39" s="39" t="s">
        <v>234</v>
      </c>
      <c r="H39" s="68">
        <v>34233733</v>
      </c>
      <c r="I39" s="68">
        <v>2309557</v>
      </c>
      <c r="J39" s="30">
        <f t="shared" si="1"/>
        <v>14.82264044576514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1642983.7944444444</v>
      </c>
      <c r="B40" s="27">
        <f>A40/A37-1</f>
        <v>5.6151089243285019</v>
      </c>
      <c r="C40" s="27">
        <f>A40/A28-1</f>
        <v>1.1556203428176746</v>
      </c>
      <c r="D40" s="26">
        <f>H40/21</f>
        <v>2791890.5714285714</v>
      </c>
      <c r="E40" s="27">
        <f t="shared" si="0"/>
        <v>0.71262952830764914</v>
      </c>
      <c r="F40" s="33">
        <f t="shared" si="2"/>
        <v>1.1930042068049485</v>
      </c>
      <c r="G40" s="39" t="s">
        <v>236</v>
      </c>
      <c r="H40" s="68">
        <v>58629702</v>
      </c>
      <c r="I40" s="68">
        <v>4233368</v>
      </c>
      <c r="J40" s="30">
        <f t="shared" si="1"/>
        <v>13.849422492918169</v>
      </c>
      <c r="K40" s="32">
        <f>H40+H39+H38</f>
        <v>103001096</v>
      </c>
      <c r="L40" s="27">
        <f>K40/K37-1</f>
        <v>6.0581279302911071</v>
      </c>
      <c r="M40" s="27">
        <f>K40/K28-1</f>
        <v>1.2782633253319218</v>
      </c>
      <c r="N40" s="32">
        <f>AVERAGE(J38:J40)</f>
        <v>16.859497993750267</v>
      </c>
      <c r="O40" s="58">
        <f>N40/N37-1</f>
        <v>1.9257450478312053</v>
      </c>
    </row>
    <row r="41" spans="1:16" ht="17.399999999999999">
      <c r="A41" s="31"/>
      <c r="B41" s="27"/>
      <c r="C41" s="27"/>
      <c r="D41" s="26">
        <f>H41/18</f>
        <v>86519.944444444438</v>
      </c>
      <c r="E41" s="27">
        <f t="shared" si="0"/>
        <v>-0.96901026661651235</v>
      </c>
      <c r="F41" s="33">
        <f t="shared" si="2"/>
        <v>-0.88810534967231314</v>
      </c>
      <c r="G41" s="39" t="s">
        <v>370</v>
      </c>
      <c r="H41" s="68">
        <v>1557359</v>
      </c>
      <c r="I41" s="68">
        <v>135570</v>
      </c>
      <c r="J41" s="30">
        <f t="shared" si="1"/>
        <v>11.487489857638121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850877.75</v>
      </c>
      <c r="E42" s="27">
        <f t="shared" si="0"/>
        <v>8.8344694447458814</v>
      </c>
      <c r="F42" s="33">
        <f t="shared" si="2"/>
        <v>3.9737577279069161</v>
      </c>
      <c r="G42" s="39" t="s">
        <v>405</v>
      </c>
      <c r="H42" s="68">
        <v>17017555</v>
      </c>
      <c r="I42" s="68">
        <v>3441575.27</v>
      </c>
      <c r="J42" s="30">
        <f t="shared" si="1"/>
        <v>4.9446993498416205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574738.31481481483</v>
      </c>
      <c r="B43" s="27">
        <f>A43/A40-1</f>
        <v>-0.65018625457035872</v>
      </c>
      <c r="C43" s="27">
        <f>A43/A31-1</f>
        <v>-8.109539687415368E-2</v>
      </c>
      <c r="D43" s="26">
        <f>H43/20</f>
        <v>786817.25</v>
      </c>
      <c r="E43" s="27">
        <f t="shared" si="0"/>
        <v>-7.5287548651965519E-2</v>
      </c>
      <c r="F43" s="33">
        <f t="shared" si="2"/>
        <v>-0.15584844035207046</v>
      </c>
      <c r="G43" s="39" t="s">
        <v>429</v>
      </c>
      <c r="H43" s="68">
        <v>15736345</v>
      </c>
      <c r="I43" s="68">
        <v>2977335</v>
      </c>
      <c r="J43" s="30">
        <f t="shared" si="1"/>
        <v>5.2853793745077393</v>
      </c>
      <c r="K43" s="32">
        <f>H43+H42+H41</f>
        <v>34311259</v>
      </c>
      <c r="L43" s="27">
        <f>K43/K40-1</f>
        <v>-0.66688452518990671</v>
      </c>
      <c r="M43" s="27">
        <f>K43/K31-1</f>
        <v>-0.11803042110175777</v>
      </c>
      <c r="N43" s="32">
        <f>AVERAGE(J41:J43)</f>
        <v>7.2391895273291595</v>
      </c>
      <c r="O43" s="58">
        <f>N43/N40-1</f>
        <v>-0.57061654326761735</v>
      </c>
    </row>
    <row r="44" spans="1:16" ht="17.399999999999999">
      <c r="A44" s="31"/>
      <c r="B44" s="27"/>
      <c r="C44" s="27"/>
      <c r="D44" s="26">
        <f>H44/22</f>
        <v>1988873.1818181819</v>
      </c>
      <c r="E44" s="27">
        <f t="shared" si="0"/>
        <v>1.5277447613383943</v>
      </c>
      <c r="F44" s="33">
        <f t="shared" si="2"/>
        <v>1.6779944901814918</v>
      </c>
      <c r="G44" s="39" t="s">
        <v>461</v>
      </c>
      <c r="H44" s="68">
        <v>43755210</v>
      </c>
      <c r="I44" s="68">
        <v>5076873.96</v>
      </c>
      <c r="J44" s="30">
        <f t="shared" si="1"/>
        <v>8.6185338349427916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1176305.1000000001</v>
      </c>
      <c r="E45" s="27">
        <f t="shared" si="0"/>
        <v>-0.4085570106965547</v>
      </c>
      <c r="F45" s="33">
        <f t="shared" si="2"/>
        <v>2.8293526311832404</v>
      </c>
      <c r="G45" s="39" t="s">
        <v>497</v>
      </c>
      <c r="H45" s="68">
        <v>23526102</v>
      </c>
      <c r="I45" s="68">
        <v>742539.6</v>
      </c>
      <c r="J45" s="30">
        <f t="shared" si="1"/>
        <v>31.683296082794776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1161350.2869218502</v>
      </c>
      <c r="B46" s="27">
        <f>A46/A43-1</f>
        <v>1.0206592408860828</v>
      </c>
      <c r="C46" s="27">
        <f>A46/A34-1</f>
        <v>1.4405924608779781</v>
      </c>
      <c r="D46" s="26">
        <f>H46/19</f>
        <v>318872.57894736843</v>
      </c>
      <c r="E46" s="27">
        <f t="shared" si="0"/>
        <v>-0.72892017645135732</v>
      </c>
      <c r="F46" s="33">
        <f t="shared" si="2"/>
        <v>-0.15572771044311551</v>
      </c>
      <c r="G46" s="39" t="s">
        <v>548</v>
      </c>
      <c r="H46" s="68">
        <v>6058579</v>
      </c>
      <c r="I46" s="68">
        <v>522772</v>
      </c>
      <c r="J46" s="30">
        <f t="shared" si="1"/>
        <v>11.589333399646501</v>
      </c>
      <c r="K46" s="32">
        <f>H46+H45+H44</f>
        <v>73339891</v>
      </c>
      <c r="L46" s="27">
        <f>K46/K43-1</f>
        <v>1.1374876101165508</v>
      </c>
      <c r="M46" s="27">
        <f>K46/K34-1</f>
        <v>1.5096610802727959</v>
      </c>
      <c r="N46" s="32">
        <f>AVERAGE(J44:J46)</f>
        <v>17.297054439128022</v>
      </c>
      <c r="O46" s="58">
        <f>N46/N43-1</f>
        <v>1.3893633912786409</v>
      </c>
    </row>
    <row r="47" spans="1:16" ht="17.399999999999999">
      <c r="A47" s="31"/>
      <c r="B47" s="27"/>
      <c r="C47" s="27"/>
      <c r="D47" s="26">
        <f>H47/19</f>
        <v>411535.10526315792</v>
      </c>
      <c r="E47" s="27">
        <f t="shared" ref="E47" si="3">D47/D46-1</f>
        <v>0.29059421359364968</v>
      </c>
      <c r="F47" s="33">
        <f t="shared" ref="F47" si="4">D47/D35-1</f>
        <v>3.592087612659018</v>
      </c>
      <c r="G47" s="39" t="s">
        <v>601</v>
      </c>
      <c r="H47" s="68">
        <v>7819167</v>
      </c>
      <c r="I47" s="68">
        <v>214040.8</v>
      </c>
      <c r="J47" s="30">
        <f t="shared" si="1"/>
        <v>36.531198724729116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809085</v>
      </c>
      <c r="E48" s="27">
        <f t="shared" ref="E48" si="5">D48/D47-1</f>
        <v>0.9660169683036568</v>
      </c>
      <c r="F48" s="33">
        <f t="shared" ref="F48" si="6">D48/D36-1</f>
        <v>2.3101487510951335</v>
      </c>
      <c r="G48" s="39" t="s">
        <v>632</v>
      </c>
      <c r="H48" s="68">
        <v>16181700</v>
      </c>
      <c r="I48" s="68">
        <v>2109096</v>
      </c>
      <c r="J48" s="30">
        <f t="shared" si="1"/>
        <v>7.6723392391811469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597252.89872408297</v>
      </c>
      <c r="B49" s="27">
        <f>A49/A46-1</f>
        <v>-0.48572544782582605</v>
      </c>
      <c r="C49" s="27">
        <f>A49/A37-1</f>
        <v>1.4047059951475034</v>
      </c>
      <c r="D49" s="26">
        <f>H49/22</f>
        <v>571138.59090909094</v>
      </c>
      <c r="E49" s="27">
        <f t="shared" ref="E49" si="7">D49/D48-1</f>
        <v>-0.2940932152875273</v>
      </c>
      <c r="F49" s="33">
        <f t="shared" ref="F49" si="8">D49/D37-1</f>
        <v>0.38942464049875736</v>
      </c>
      <c r="G49" s="39" t="s">
        <v>672</v>
      </c>
      <c r="H49" s="68">
        <v>12565049</v>
      </c>
      <c r="I49" s="68">
        <v>817587.15</v>
      </c>
      <c r="J49" s="30">
        <f t="shared" si="1"/>
        <v>15.368452158280618</v>
      </c>
      <c r="K49" s="32">
        <f>H49+H48+H47</f>
        <v>36565916</v>
      </c>
      <c r="L49" s="27">
        <f>K49/K46-1</f>
        <v>-0.50141845724859335</v>
      </c>
      <c r="M49" s="27">
        <f>K49/K37-1</f>
        <v>1.5056715223329125</v>
      </c>
      <c r="N49" s="32">
        <f>AVERAGE(J47:J49)</f>
        <v>19.857330040730293</v>
      </c>
      <c r="O49" s="58">
        <f>N49/N46-1</f>
        <v>0.14801801142572679</v>
      </c>
    </row>
    <row r="50" spans="1:15" s="37" customFormat="1" ht="17.399999999999999">
      <c r="A50" s="92"/>
      <c r="B50" s="130"/>
      <c r="C50" s="130"/>
      <c r="D50" s="93">
        <f>H50/18</f>
        <v>1629895.6666666667</v>
      </c>
      <c r="E50" s="130">
        <f t="shared" ref="E50" si="9">D50/D49-1</f>
        <v>1.8537656054239555</v>
      </c>
      <c r="F50" s="131">
        <f t="shared" ref="F50" si="10">D50/D38-1</f>
        <v>2.2155260797666578</v>
      </c>
      <c r="G50" s="132" t="s">
        <v>714</v>
      </c>
      <c r="H50" s="95">
        <v>29338122</v>
      </c>
      <c r="I50" s="95">
        <v>3079010</v>
      </c>
      <c r="J50" s="133">
        <f t="shared" ref="J50" si="11">H50/I50</f>
        <v>9.5284269943910544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907625.2</v>
      </c>
      <c r="E51" s="130">
        <f t="shared" ref="E51" si="12">D51/D50-1</f>
        <v>-0.44313908027241833</v>
      </c>
      <c r="F51" s="131">
        <f t="shared" ref="F51" si="13">D51/D39-1</f>
        <v>-0.4432354426553482</v>
      </c>
      <c r="G51" s="132" t="s">
        <v>721</v>
      </c>
      <c r="H51" s="95">
        <v>18152504</v>
      </c>
      <c r="I51" s="95">
        <v>1752102.5</v>
      </c>
      <c r="J51" s="133">
        <f t="shared" ref="J51" si="14">H51/I51</f>
        <v>10.36041213342256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1315022.5010101011</v>
      </c>
      <c r="B52" s="27">
        <f>A52/A49-1</f>
        <v>1.2017850458648187</v>
      </c>
      <c r="C52" s="27">
        <f>A52/A40-1</f>
        <v>-0.19961322475809296</v>
      </c>
      <c r="D52" s="93">
        <f>H52/22</f>
        <v>1407546.6363636365</v>
      </c>
      <c r="E52" s="130">
        <f t="shared" ref="E52:E53" si="15">D52/D51-1</f>
        <v>0.55080162644628694</v>
      </c>
      <c r="F52" s="131">
        <f t="shared" ref="F52:F53" si="16">D52/D40-1</f>
        <v>-0.49584462558523035</v>
      </c>
      <c r="G52" s="132" t="s">
        <v>726</v>
      </c>
      <c r="H52" s="95">
        <v>30966026</v>
      </c>
      <c r="I52" s="95">
        <v>3804403</v>
      </c>
      <c r="J52" s="133">
        <f t="shared" ref="J52" si="17">H52/I52</f>
        <v>8.1395230736596513</v>
      </c>
      <c r="K52" s="32">
        <f>H52+H51+H50</f>
        <v>78456652</v>
      </c>
      <c r="L52" s="27">
        <f>K52/K49-1</f>
        <v>1.1456224971911002</v>
      </c>
      <c r="M52" s="27">
        <f>K52/K40-1</f>
        <v>-0.23829303719253625</v>
      </c>
      <c r="N52" s="32">
        <f>AVERAGE(J50:J52)</f>
        <v>9.3427874004910887</v>
      </c>
      <c r="O52" s="58">
        <f>N52/N49-1</f>
        <v>-0.52950435021588182</v>
      </c>
    </row>
    <row r="53" spans="1:15" s="37" customFormat="1" ht="17.399999999999999">
      <c r="A53" s="31"/>
      <c r="B53" s="27"/>
      <c r="C53" s="27"/>
      <c r="D53" s="93">
        <f>H53/21</f>
        <v>577458.61904761905</v>
      </c>
      <c r="E53" s="130">
        <f t="shared" si="15"/>
        <v>-0.5897410400983446</v>
      </c>
      <c r="F53" s="131">
        <f t="shared" si="16"/>
        <v>5.6742832852650826</v>
      </c>
      <c r="G53" s="132" t="s">
        <v>729</v>
      </c>
      <c r="H53" s="95">
        <v>12126631</v>
      </c>
      <c r="I53" s="95">
        <v>1182196.95</v>
      </c>
      <c r="J53" s="133">
        <f t="shared" ref="J53" si="18">H53/I53</f>
        <v>10.257707905607438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606268.8823529412</v>
      </c>
      <c r="E54" s="130">
        <f t="shared" ref="E54" si="19">D54/D53-1</f>
        <v>4.9891476817573333E-2</v>
      </c>
      <c r="F54" s="131">
        <f t="shared" ref="F54" si="20">D54/D42-1</f>
        <v>-0.28747827481334276</v>
      </c>
      <c r="G54" s="132" t="s">
        <v>742</v>
      </c>
      <c r="H54" s="95">
        <v>10306571</v>
      </c>
      <c r="I54" s="95">
        <v>862515.26</v>
      </c>
      <c r="J54" s="133">
        <f t="shared" ref="J54" si="21">H54/I54</f>
        <v>11.949436117802716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450081.75443510734</v>
      </c>
      <c r="B55" s="27">
        <f>A55/A52-1</f>
        <v>-0.65773836258361473</v>
      </c>
      <c r="C55" s="27">
        <f>A55/A43-1</f>
        <v>-0.2168927269445623</v>
      </c>
      <c r="D55" s="93">
        <f>H55/21</f>
        <v>166517.76190476189</v>
      </c>
      <c r="E55" s="130">
        <f t="shared" ref="E55" si="22">D55/D54-1</f>
        <v>-0.72534008135383221</v>
      </c>
      <c r="F55" s="131">
        <f t="shared" ref="F55" si="23">D55/D43-1</f>
        <v>-0.78836538992407457</v>
      </c>
      <c r="G55" s="132" t="s">
        <v>749</v>
      </c>
      <c r="H55" s="95">
        <v>3496873</v>
      </c>
      <c r="I55" s="95">
        <v>406776.23</v>
      </c>
      <c r="J55" s="133">
        <f t="shared" ref="J55" si="24">H55/I55</f>
        <v>8.5965519666672758</v>
      </c>
      <c r="K55" s="32">
        <f>H55+H54+H53</f>
        <v>25930075</v>
      </c>
      <c r="L55" s="27">
        <f>K55/K52-1</f>
        <v>-0.66949806881894469</v>
      </c>
      <c r="M55" s="27">
        <f>K55/K43-1</f>
        <v>-0.24426920621012482</v>
      </c>
      <c r="N55" s="32">
        <f>AVERAGE(J53:J55)</f>
        <v>10.267898663359142</v>
      </c>
      <c r="O55" s="58">
        <f>N55/N52-1</f>
        <v>9.901876423083622E-2</v>
      </c>
    </row>
    <row r="56" spans="1:15" s="124" customFormat="1" ht="17.399999999999999">
      <c r="A56" s="94"/>
      <c r="B56" s="45"/>
      <c r="C56" s="45"/>
      <c r="D56" s="98">
        <f>H56/22</f>
        <v>555874.90909090906</v>
      </c>
      <c r="E56" s="118">
        <f t="shared" ref="E56" si="25">D56/D55-1</f>
        <v>2.3382319263264897</v>
      </c>
      <c r="F56" s="158">
        <f t="shared" ref="F56" si="26">D56/D44-1</f>
        <v>-0.72050761497887916</v>
      </c>
      <c r="G56" s="122" t="s">
        <v>752</v>
      </c>
      <c r="H56" s="96">
        <v>12229248</v>
      </c>
      <c r="I56" s="96">
        <v>1096792.7</v>
      </c>
      <c r="J56" s="125">
        <f t="shared" ref="J56" si="27">H56/I56</f>
        <v>11.150008565884875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801783.83333333337</v>
      </c>
      <c r="E57" s="118">
        <f t="shared" ref="E57" si="28">D57/D56-1</f>
        <v>0.44238176651036398</v>
      </c>
      <c r="F57" s="158">
        <f t="shared" ref="F57" si="29">D57/D45-1</f>
        <v>-0.31838786269537278</v>
      </c>
      <c r="G57" s="122" t="s">
        <v>756</v>
      </c>
      <c r="H57" s="96">
        <v>14432109</v>
      </c>
      <c r="I57" s="96">
        <v>1001271</v>
      </c>
      <c r="J57" s="125">
        <f t="shared" ref="J57" si="30">H57/I57</f>
        <v>14.413789074086836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678829.37121212122</v>
      </c>
      <c r="B58" s="27">
        <f>A58/A55-1</f>
        <v>0.50823570278718022</v>
      </c>
      <c r="C58" s="27">
        <f>A58/A46-1</f>
        <v>-0.41548266801452893</v>
      </c>
      <c r="K58" s="32">
        <f>H58+H57+H56</f>
        <v>26661357</v>
      </c>
      <c r="L58" s="27">
        <f>K58/K55-1</f>
        <v>2.8202078088860105E-2</v>
      </c>
      <c r="M58" s="27">
        <f>K58/K46-1</f>
        <v>-0.63646854888289917</v>
      </c>
      <c r="N58" s="32">
        <f>AVERAGE(J56:J58)</f>
        <v>12.781898819985855</v>
      </c>
      <c r="O58" s="58">
        <f>N58/N55-1</f>
        <v>0.24484076431313917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593</v>
      </c>
      <c r="G1" s="19"/>
      <c r="H1" s="19"/>
      <c r="I1" s="19"/>
      <c r="J1" s="20"/>
      <c r="P1" s="18" t="s">
        <v>591</v>
      </c>
    </row>
    <row r="2" spans="1:17" ht="15" customHeight="1">
      <c r="G2" s="21"/>
      <c r="H2" s="21"/>
      <c r="I2" s="21"/>
      <c r="J2" s="22"/>
      <c r="P2" s="23">
        <v>8402</v>
      </c>
      <c r="Q2" s="18" t="s">
        <v>592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10412.9</v>
      </c>
      <c r="E5" s="27"/>
      <c r="F5" s="26"/>
      <c r="G5" s="28" t="s">
        <v>7</v>
      </c>
      <c r="H5" s="29">
        <v>208258</v>
      </c>
      <c r="I5" s="29">
        <v>26826.1</v>
      </c>
      <c r="J5" s="30">
        <f>H5/I5</f>
        <v>7.7632604068425906</v>
      </c>
    </row>
    <row r="6" spans="1:17" ht="15" hidden="1" customHeight="1">
      <c r="D6" s="26">
        <f>H6/18</f>
        <v>40937.777777777781</v>
      </c>
      <c r="E6" s="27">
        <f t="shared" ref="E6:E46" si="0">D6/D5-1</f>
        <v>2.9314482783641234</v>
      </c>
      <c r="F6" s="26"/>
      <c r="G6" s="28" t="s">
        <v>3</v>
      </c>
      <c r="H6" s="29">
        <v>736880</v>
      </c>
      <c r="I6" s="29">
        <v>15068.1</v>
      </c>
      <c r="J6" s="30">
        <f t="shared" ref="J6:J49" si="1">H6/I6</f>
        <v>48.903312295511711</v>
      </c>
    </row>
    <row r="7" spans="1:17" ht="15" hidden="1" customHeight="1">
      <c r="A7" s="31">
        <f>AVERAGE(D5:D7)</f>
        <v>17274.498653198654</v>
      </c>
      <c r="B7" s="31"/>
      <c r="C7" s="31"/>
      <c r="D7" s="26">
        <f>H7/22</f>
        <v>472.81818181818181</v>
      </c>
      <c r="E7" s="27">
        <f t="shared" si="0"/>
        <v>-0.98845032125620558</v>
      </c>
      <c r="F7" s="26"/>
      <c r="G7" s="28" t="s">
        <v>6</v>
      </c>
      <c r="H7" s="29">
        <v>10402</v>
      </c>
      <c r="I7" s="29">
        <v>1574.17</v>
      </c>
      <c r="J7" s="30">
        <f t="shared" si="1"/>
        <v>6.6079267169365439</v>
      </c>
      <c r="K7" s="32">
        <f>H7+H6+H5</f>
        <v>955540</v>
      </c>
      <c r="L7" s="32"/>
      <c r="M7" s="32"/>
      <c r="N7" s="32">
        <f>AVERAGE(J5:J7)</f>
        <v>21.091499806430281</v>
      </c>
      <c r="O7" s="32"/>
    </row>
    <row r="8" spans="1:17" ht="15" hidden="1" customHeight="1">
      <c r="D8" s="26">
        <f>H8/21</f>
        <v>322.66666666666669</v>
      </c>
      <c r="E8" s="27">
        <f t="shared" si="0"/>
        <v>-0.31756713452541174</v>
      </c>
      <c r="F8" s="26"/>
      <c r="G8" s="28" t="s">
        <v>2</v>
      </c>
      <c r="H8" s="29">
        <v>6776</v>
      </c>
      <c r="I8" s="29">
        <v>129.69</v>
      </c>
      <c r="J8" s="30">
        <f t="shared" si="1"/>
        <v>52.247667514843087</v>
      </c>
    </row>
    <row r="9" spans="1:17" ht="15" hidden="1" customHeight="1">
      <c r="D9" s="26">
        <f>H9/21</f>
        <v>152975.71428571429</v>
      </c>
      <c r="E9" s="27">
        <f t="shared" si="0"/>
        <v>473.09828807556079</v>
      </c>
      <c r="F9" s="26"/>
      <c r="G9" s="28" t="s">
        <v>5</v>
      </c>
      <c r="H9" s="29">
        <v>3212490</v>
      </c>
      <c r="I9" s="29">
        <v>806214.28</v>
      </c>
      <c r="J9" s="30">
        <f t="shared" si="1"/>
        <v>3.9846602568240295</v>
      </c>
    </row>
    <row r="10" spans="1:17" ht="15" hidden="1" customHeight="1">
      <c r="A10" s="31">
        <f>AVERAGE(D8:D10)</f>
        <v>60930.746031746028</v>
      </c>
      <c r="B10" s="27">
        <f>A10/A7-1</f>
        <v>2.5272077792233762</v>
      </c>
      <c r="C10" s="27"/>
      <c r="D10" s="26">
        <f>H10/21</f>
        <v>29493.857142857141</v>
      </c>
      <c r="E10" s="27">
        <f t="shared" si="0"/>
        <v>-0.80719908855747413</v>
      </c>
      <c r="F10" s="26"/>
      <c r="G10" s="28" t="s">
        <v>0</v>
      </c>
      <c r="H10" s="29">
        <v>619371</v>
      </c>
      <c r="I10" s="29">
        <v>64480.31</v>
      </c>
      <c r="J10" s="30">
        <f t="shared" si="1"/>
        <v>9.6055834719156898</v>
      </c>
      <c r="K10" s="32">
        <f>H10+H9+H8</f>
        <v>3838637</v>
      </c>
      <c r="L10" s="27">
        <f>K10/K7-1</f>
        <v>3.0172436528036499</v>
      </c>
      <c r="M10" s="32"/>
      <c r="N10" s="32">
        <f>AVERAGE(J8:J10)</f>
        <v>21.945970414527604</v>
      </c>
      <c r="O10" s="58">
        <f>N10/N7-1</f>
        <v>4.0512557947008476E-2</v>
      </c>
    </row>
    <row r="11" spans="1:17" ht="15" hidden="1" customHeight="1">
      <c r="D11" s="26">
        <f>H11/21</f>
        <v>152507.76190476189</v>
      </c>
      <c r="E11" s="27">
        <f t="shared" si="0"/>
        <v>4.1708313757021234</v>
      </c>
      <c r="F11" s="26"/>
      <c r="G11" s="28" t="s">
        <v>10</v>
      </c>
      <c r="H11" s="29">
        <v>3202663</v>
      </c>
      <c r="I11" s="29">
        <v>342662.07</v>
      </c>
      <c r="J11" s="30">
        <f t="shared" si="1"/>
        <v>9.3464181781193343</v>
      </c>
    </row>
    <row r="12" spans="1:17" ht="15" hidden="1" customHeight="1">
      <c r="D12" s="26">
        <f>H12/22</f>
        <v>54806.181818181816</v>
      </c>
      <c r="E12" s="27">
        <f t="shared" si="0"/>
        <v>-0.6406334921339466</v>
      </c>
      <c r="F12" s="26"/>
      <c r="G12" s="28" t="s">
        <v>4</v>
      </c>
      <c r="H12" s="29">
        <v>1205736</v>
      </c>
      <c r="I12" s="29">
        <v>287957</v>
      </c>
      <c r="J12" s="30">
        <f t="shared" si="1"/>
        <v>4.1872085068256721</v>
      </c>
    </row>
    <row r="13" spans="1:17" ht="15" hidden="1" customHeight="1">
      <c r="A13" s="31">
        <f>AVERAGE(D11:D13)</f>
        <v>570356.49790764798</v>
      </c>
      <c r="B13" s="27">
        <f>A13/A10-1</f>
        <v>8.3607338667818354</v>
      </c>
      <c r="C13" s="27"/>
      <c r="D13" s="26">
        <f>H13/20</f>
        <v>1503755.55</v>
      </c>
      <c r="E13" s="27">
        <f t="shared" si="0"/>
        <v>26.437699546169313</v>
      </c>
      <c r="F13" s="26"/>
      <c r="G13" s="28" t="s">
        <v>8</v>
      </c>
      <c r="H13" s="29">
        <v>30075111</v>
      </c>
      <c r="I13" s="29">
        <v>5427353.75</v>
      </c>
      <c r="J13" s="30">
        <f t="shared" si="1"/>
        <v>5.5413950122562028</v>
      </c>
      <c r="K13" s="32">
        <f>H13+H12+H11</f>
        <v>34483510</v>
      </c>
      <c r="L13" s="27">
        <f>K13/K10-1</f>
        <v>7.9832693218973301</v>
      </c>
      <c r="M13" s="32"/>
      <c r="N13" s="32">
        <f>AVERAGE(J11:J13)</f>
        <v>6.3583405657337364</v>
      </c>
      <c r="O13" s="58">
        <f>N13/N10-1</f>
        <v>-0.71027298198102473</v>
      </c>
    </row>
    <row r="14" spans="1:17" ht="15" hidden="1" customHeight="1">
      <c r="D14" s="26">
        <f>H14/20</f>
        <v>701710.15</v>
      </c>
      <c r="E14" s="27">
        <f t="shared" si="0"/>
        <v>-0.53336155600556223</v>
      </c>
      <c r="F14" s="26"/>
      <c r="G14" s="28" t="s">
        <v>11</v>
      </c>
      <c r="H14" s="29">
        <v>14034203</v>
      </c>
      <c r="I14" s="29">
        <v>4083825.61</v>
      </c>
      <c r="J14" s="30">
        <f t="shared" si="1"/>
        <v>3.4365333734218884</v>
      </c>
    </row>
    <row r="15" spans="1:17" ht="15" hidden="1" customHeight="1">
      <c r="A15" s="31"/>
      <c r="B15" s="31"/>
      <c r="C15" s="31"/>
      <c r="D15" s="26">
        <f>H15/22</f>
        <v>171861.86363636365</v>
      </c>
      <c r="E15" s="27">
        <f t="shared" si="0"/>
        <v>-0.75508140556843362</v>
      </c>
      <c r="F15" s="26"/>
      <c r="G15" s="28" t="s">
        <v>9</v>
      </c>
      <c r="H15" s="29">
        <v>3780961</v>
      </c>
      <c r="I15" s="29">
        <v>470223.08</v>
      </c>
      <c r="J15" s="30">
        <f t="shared" si="1"/>
        <v>8.0407814095386385</v>
      </c>
    </row>
    <row r="16" spans="1:17" ht="15" hidden="1" customHeight="1">
      <c r="A16" s="31">
        <f>AVERAGE(D14:D16)</f>
        <v>616118.15606060612</v>
      </c>
      <c r="B16" s="27">
        <f>A16/A13-1</f>
        <v>8.0233430005329565E-2</v>
      </c>
      <c r="C16" s="27"/>
      <c r="D16" s="26">
        <f>H16/22</f>
        <v>974782.45454545459</v>
      </c>
      <c r="E16" s="27">
        <f t="shared" si="0"/>
        <v>4.6718950552518264</v>
      </c>
      <c r="F16" s="26"/>
      <c r="G16" s="28" t="s">
        <v>13</v>
      </c>
      <c r="H16" s="29">
        <v>21445214</v>
      </c>
      <c r="I16" s="29">
        <v>4792828.9800000004</v>
      </c>
      <c r="J16" s="30">
        <f t="shared" si="1"/>
        <v>4.4744375585877876</v>
      </c>
      <c r="K16" s="32">
        <f>H16+H15+H14</f>
        <v>39260378</v>
      </c>
      <c r="L16" s="27">
        <f>K16/K13-1</f>
        <v>0.13852615351511499</v>
      </c>
      <c r="M16" s="32"/>
      <c r="N16" s="32">
        <f>AVERAGE(J14:J16)</f>
        <v>5.3172507805161047</v>
      </c>
      <c r="O16" s="58">
        <f>N16/N13-1</f>
        <v>-0.16373608403869644</v>
      </c>
    </row>
    <row r="17" spans="1:15" ht="15" hidden="1" customHeight="1">
      <c r="D17" s="26">
        <f>H17/20</f>
        <v>750875.1</v>
      </c>
      <c r="E17" s="27">
        <f t="shared" si="0"/>
        <v>-0.22969982020230717</v>
      </c>
      <c r="F17" s="33">
        <f t="shared" ref="F17:F46" si="2">D17/D5-1</f>
        <v>71.110084606593745</v>
      </c>
      <c r="G17" s="39" t="s">
        <v>162</v>
      </c>
      <c r="H17" s="29">
        <v>15017502</v>
      </c>
      <c r="I17" s="29">
        <v>3769830.05</v>
      </c>
      <c r="J17" s="30">
        <f t="shared" si="1"/>
        <v>3.9836018602483154</v>
      </c>
    </row>
    <row r="18" spans="1:15" hidden="1">
      <c r="D18" s="26">
        <f>H18/20</f>
        <v>584632.30000000005</v>
      </c>
      <c r="E18" s="27">
        <f t="shared" si="0"/>
        <v>-0.22139873861844661</v>
      </c>
      <c r="F18" s="33">
        <f t="shared" si="2"/>
        <v>13.280997448702639</v>
      </c>
      <c r="G18" s="39" t="s">
        <v>163</v>
      </c>
      <c r="H18" s="29">
        <v>11692646</v>
      </c>
      <c r="I18" s="29">
        <v>3913444.45</v>
      </c>
      <c r="J18" s="30">
        <f t="shared" si="1"/>
        <v>2.9878144814346346</v>
      </c>
    </row>
    <row r="19" spans="1:15" ht="17.399999999999999" hidden="1">
      <c r="A19" s="31">
        <f>AVERAGE(D17:D19)</f>
        <v>570534.37575757573</v>
      </c>
      <c r="B19" s="27">
        <f>A19/A16-1</f>
        <v>-7.3985452067324653E-2</v>
      </c>
      <c r="C19" s="27">
        <f>A19/A7-1</f>
        <v>32.027550449455852</v>
      </c>
      <c r="D19" s="26">
        <f>H19/22</f>
        <v>376095.72727272729</v>
      </c>
      <c r="E19" s="27">
        <f t="shared" si="0"/>
        <v>-0.35669697470918516</v>
      </c>
      <c r="F19" s="33">
        <f t="shared" si="2"/>
        <v>794.43414727936943</v>
      </c>
      <c r="G19" s="39" t="s">
        <v>158</v>
      </c>
      <c r="H19" s="29">
        <v>8274106</v>
      </c>
      <c r="I19" s="29">
        <v>2672323.6</v>
      </c>
      <c r="J19" s="30">
        <f t="shared" si="1"/>
        <v>3.0962215803505235</v>
      </c>
      <c r="K19" s="32">
        <f>H19+H18+H17</f>
        <v>34984254</v>
      </c>
      <c r="L19" s="27">
        <f>K19/K16-1</f>
        <v>-0.10891703589812607</v>
      </c>
      <c r="M19" s="27">
        <f>K19/K7-1</f>
        <v>35.612024614354191</v>
      </c>
      <c r="N19" s="32">
        <f>AVERAGE(J17:J19)</f>
        <v>3.355879307344491</v>
      </c>
      <c r="O19" s="58">
        <f>N19/N16-1</f>
        <v>-0.36886946922996899</v>
      </c>
    </row>
    <row r="20" spans="1:15" hidden="1">
      <c r="D20" s="26">
        <f>H20/20</f>
        <v>386589.45</v>
      </c>
      <c r="E20" s="27">
        <f t="shared" si="0"/>
        <v>2.7901733431986431E-2</v>
      </c>
      <c r="F20" s="33">
        <f t="shared" si="2"/>
        <v>1197.1077995867768</v>
      </c>
      <c r="G20" s="39" t="s">
        <v>154</v>
      </c>
      <c r="H20" s="29">
        <v>7731789</v>
      </c>
      <c r="I20" s="29">
        <v>2018675.45</v>
      </c>
      <c r="J20" s="30">
        <f t="shared" si="1"/>
        <v>3.8301298012020704</v>
      </c>
    </row>
    <row r="21" spans="1:15" hidden="1">
      <c r="D21" s="26">
        <f>H21/21</f>
        <v>42548.142857142855</v>
      </c>
      <c r="E21" s="27">
        <f t="shared" si="0"/>
        <v>-0.889939720659364</v>
      </c>
      <c r="F21" s="33">
        <f t="shared" si="2"/>
        <v>-0.72186341436082291</v>
      </c>
      <c r="G21" s="39" t="s">
        <v>155</v>
      </c>
      <c r="H21" s="29">
        <v>893511</v>
      </c>
      <c r="I21" s="29">
        <v>66411.87</v>
      </c>
      <c r="J21" s="30">
        <f t="shared" si="1"/>
        <v>13.454085843389143</v>
      </c>
    </row>
    <row r="22" spans="1:15" ht="17.399999999999999" hidden="1">
      <c r="A22" s="31">
        <f>AVERAGE(D20:D22)</f>
        <v>167101.67380952381</v>
      </c>
      <c r="B22" s="27">
        <f>A22/A19-1</f>
        <v>-0.70711375000386201</v>
      </c>
      <c r="C22" s="27">
        <f>A22/A10-1</f>
        <v>1.7424852753724824</v>
      </c>
      <c r="D22" s="26">
        <f>H22/21</f>
        <v>72167.428571428565</v>
      </c>
      <c r="E22" s="27">
        <f t="shared" si="0"/>
        <v>0.69613580582667689</v>
      </c>
      <c r="F22" s="33">
        <f t="shared" si="2"/>
        <v>1.4468630271678848</v>
      </c>
      <c r="G22" s="39" t="s">
        <v>156</v>
      </c>
      <c r="H22" s="29">
        <v>1515516</v>
      </c>
      <c r="I22" s="29">
        <v>271097.06</v>
      </c>
      <c r="J22" s="30">
        <f t="shared" si="1"/>
        <v>5.5903077665246537</v>
      </c>
      <c r="K22" s="32">
        <f>H22+H21+H20</f>
        <v>10140816</v>
      </c>
      <c r="L22" s="27">
        <f>K22/K19-1</f>
        <v>-0.71013199252440828</v>
      </c>
      <c r="M22" s="27">
        <f>K22/K10-1</f>
        <v>1.6417751926009152</v>
      </c>
      <c r="N22" s="32">
        <f>AVERAGE(J20:J22)</f>
        <v>7.6248411370386222</v>
      </c>
      <c r="O22" s="58">
        <f>N22/N19-1</f>
        <v>1.272084434130667</v>
      </c>
    </row>
    <row r="23" spans="1:15" hidden="1">
      <c r="A23" s="31"/>
      <c r="B23" s="27"/>
      <c r="C23" s="27"/>
      <c r="D23" s="26">
        <f>H23/21</f>
        <v>107211.04761904762</v>
      </c>
      <c r="E23" s="27">
        <f t="shared" si="0"/>
        <v>0.48558774701157903</v>
      </c>
      <c r="F23" s="33">
        <f t="shared" si="2"/>
        <v>-0.29701251739567969</v>
      </c>
      <c r="G23" s="39" t="s">
        <v>168</v>
      </c>
      <c r="H23" s="29">
        <v>2251432</v>
      </c>
      <c r="I23" s="29">
        <v>153527.67000000001</v>
      </c>
      <c r="J23" s="30">
        <f t="shared" si="1"/>
        <v>14.664665984965445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438248.63636363635</v>
      </c>
      <c r="E24" s="27">
        <f t="shared" si="0"/>
        <v>3.0877190000125978</v>
      </c>
      <c r="F24" s="33">
        <f t="shared" si="2"/>
        <v>6.9963358479799886</v>
      </c>
      <c r="G24" s="39" t="s">
        <v>176</v>
      </c>
      <c r="H24" s="29">
        <v>9641470</v>
      </c>
      <c r="I24" s="29">
        <v>963649.9</v>
      </c>
      <c r="J24" s="30">
        <f t="shared" si="1"/>
        <v>10.00515851244316</v>
      </c>
      <c r="K24" s="32"/>
      <c r="L24" s="27"/>
      <c r="M24" s="27"/>
      <c r="N24" s="27"/>
    </row>
    <row r="25" spans="1:15" ht="17.399999999999999" hidden="1">
      <c r="A25" s="31">
        <f>AVERAGE(D23:D25)</f>
        <v>250464.85957317534</v>
      </c>
      <c r="B25" s="27">
        <f>A25/A22-1</f>
        <v>0.49887702416838575</v>
      </c>
      <c r="C25" s="27">
        <f>A25/A13-1</f>
        <v>-0.56086261751728028</v>
      </c>
      <c r="D25" s="26">
        <f>H25/19</f>
        <v>205934.89473684211</v>
      </c>
      <c r="E25" s="27">
        <f t="shared" si="0"/>
        <v>-0.53009575467117287</v>
      </c>
      <c r="F25" s="33">
        <f t="shared" si="2"/>
        <v>-0.86305294451824821</v>
      </c>
      <c r="G25" s="39" t="s">
        <v>190</v>
      </c>
      <c r="H25" s="29">
        <v>3912763</v>
      </c>
      <c r="I25" s="29">
        <v>1003487.72</v>
      </c>
      <c r="J25" s="30">
        <f t="shared" si="1"/>
        <v>3.8991638084021596</v>
      </c>
      <c r="K25" s="32">
        <f>H25+H24+H23</f>
        <v>15805665</v>
      </c>
      <c r="L25" s="27">
        <f>K25/K22-1</f>
        <v>0.55861865554014578</v>
      </c>
      <c r="M25" s="27">
        <f>K25/K13-1</f>
        <v>-0.54164570254014166</v>
      </c>
      <c r="N25" s="32">
        <f>AVERAGE(J23:J25)</f>
        <v>9.522996101936922</v>
      </c>
      <c r="O25" s="58">
        <f>N25/N22-1</f>
        <v>0.24894354266317409</v>
      </c>
    </row>
    <row r="26" spans="1:15" ht="17.399999999999999" hidden="1">
      <c r="D26" s="26">
        <f>H26/19</f>
        <v>9006.3157894736851</v>
      </c>
      <c r="E26" s="27">
        <f t="shared" si="0"/>
        <v>-0.95626619859163464</v>
      </c>
      <c r="F26" s="33">
        <f t="shared" si="2"/>
        <v>-0.98716519094176747</v>
      </c>
      <c r="G26" s="39" t="s">
        <v>202</v>
      </c>
      <c r="H26" s="29">
        <v>171120</v>
      </c>
      <c r="I26" s="29">
        <v>13485.25</v>
      </c>
      <c r="J26" s="30">
        <f t="shared" si="1"/>
        <v>12.689419921766374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100718.31818181818</v>
      </c>
      <c r="E27" s="27">
        <f t="shared" si="0"/>
        <v>10.183076469463215</v>
      </c>
      <c r="F27" s="33">
        <f t="shared" si="2"/>
        <v>-0.41395772133063535</v>
      </c>
      <c r="G27" s="39" t="s">
        <v>203</v>
      </c>
      <c r="H27" s="29">
        <v>2215803</v>
      </c>
      <c r="I27" s="29">
        <v>71944.92</v>
      </c>
      <c r="J27" s="30">
        <f t="shared" si="1"/>
        <v>30.798602597653872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39190.527113237637</v>
      </c>
      <c r="B28" s="27">
        <f>A28/A25-1</f>
        <v>-0.84352884001363149</v>
      </c>
      <c r="C28" s="27">
        <f>A28/A16-1</f>
        <v>-0.9363912153411974</v>
      </c>
      <c r="D28" s="26">
        <f>H28/19</f>
        <v>7846.9473684210525</v>
      </c>
      <c r="E28" s="27">
        <f t="shared" si="0"/>
        <v>-0.92209016681299594</v>
      </c>
      <c r="F28" s="33">
        <f t="shared" si="2"/>
        <v>-0.99195005272014247</v>
      </c>
      <c r="G28" s="39" t="s">
        <v>208</v>
      </c>
      <c r="H28" s="29">
        <v>149092</v>
      </c>
      <c r="I28" s="29">
        <v>6828.5</v>
      </c>
      <c r="J28" s="30">
        <f t="shared" si="1"/>
        <v>21.833784872226698</v>
      </c>
      <c r="K28" s="32">
        <f>H28+H27+H26</f>
        <v>2536015</v>
      </c>
      <c r="L28" s="27">
        <f>K28/K25-1</f>
        <v>-0.83955024986294469</v>
      </c>
      <c r="M28" s="27">
        <f>K28/K16-1</f>
        <v>-0.93540523221656191</v>
      </c>
      <c r="N28" s="32">
        <f>AVERAGE(J26:J28)</f>
        <v>21.773935797215646</v>
      </c>
      <c r="O28" s="58">
        <f>N28/N25-1</f>
        <v>1.2864585435236031</v>
      </c>
    </row>
    <row r="29" spans="1:15" hidden="1">
      <c r="D29" s="26">
        <f>H29/22</f>
        <v>10141.363636363636</v>
      </c>
      <c r="E29" s="27">
        <f t="shared" si="0"/>
        <v>0.29239603124855185</v>
      </c>
      <c r="F29" s="33">
        <f t="shared" si="2"/>
        <v>-0.98649394068818685</v>
      </c>
      <c r="G29" s="39" t="s">
        <v>215</v>
      </c>
      <c r="H29" s="29">
        <v>223110</v>
      </c>
      <c r="I29" s="29">
        <v>16919.150000000001</v>
      </c>
      <c r="J29" s="30">
        <f t="shared" si="1"/>
        <v>13.186832671854081</v>
      </c>
    </row>
    <row r="30" spans="1:15" hidden="1">
      <c r="D30" s="26">
        <f>H30/19</f>
        <v>4367.4736842105267</v>
      </c>
      <c r="E30" s="27">
        <f t="shared" si="0"/>
        <v>-0.5693405896076752</v>
      </c>
      <c r="F30" s="33">
        <f t="shared" si="2"/>
        <v>-0.99252953748157513</v>
      </c>
      <c r="G30" s="39" t="s">
        <v>210</v>
      </c>
      <c r="H30" s="29">
        <v>82982</v>
      </c>
      <c r="I30" s="29">
        <v>3919.1</v>
      </c>
      <c r="J30" s="30">
        <f t="shared" si="1"/>
        <v>21.173738868617797</v>
      </c>
    </row>
    <row r="31" spans="1:15" ht="17.399999999999999" hidden="1">
      <c r="A31" s="31">
        <f>AVERAGE(D29:D31)</f>
        <v>7373.3124401913883</v>
      </c>
      <c r="B31" s="27">
        <f>A31/A28-1</f>
        <v>-0.81185982982860017</v>
      </c>
      <c r="C31" s="27">
        <f>A31/A19-1</f>
        <v>-0.98707647995723158</v>
      </c>
      <c r="D31" s="26">
        <f>H31/20</f>
        <v>7611.1</v>
      </c>
      <c r="E31" s="27">
        <f t="shared" si="0"/>
        <v>0.74267793015352712</v>
      </c>
      <c r="F31" s="33">
        <f t="shared" si="2"/>
        <v>-0.97976286501526566</v>
      </c>
      <c r="G31" s="39" t="s">
        <v>211</v>
      </c>
      <c r="H31" s="29">
        <v>152222</v>
      </c>
      <c r="I31" s="29">
        <v>1048</v>
      </c>
      <c r="J31" s="30">
        <f t="shared" si="1"/>
        <v>145.25</v>
      </c>
      <c r="K31" s="32">
        <f>H31+H30+H29</f>
        <v>458314</v>
      </c>
      <c r="L31" s="27">
        <f>K31/K28-1</f>
        <v>-0.81927788282009373</v>
      </c>
      <c r="M31" s="27">
        <f>K31/K19-1</f>
        <v>-0.98689942052215829</v>
      </c>
      <c r="N31" s="32">
        <f>AVERAGE(J29:J31)</f>
        <v>59.870190513490627</v>
      </c>
      <c r="O31" s="58">
        <f>N31/N28-1</f>
        <v>1.7496264832904744</v>
      </c>
    </row>
    <row r="32" spans="1:15" ht="17.399999999999999" hidden="1">
      <c r="D32" s="26">
        <f>H32/21</f>
        <v>294656.04761904763</v>
      </c>
      <c r="E32" s="27">
        <f t="shared" si="0"/>
        <v>37.713989780589877</v>
      </c>
      <c r="F32" s="33">
        <f t="shared" si="2"/>
        <v>-0.23780628876693966</v>
      </c>
      <c r="G32" s="39" t="s">
        <v>222</v>
      </c>
      <c r="H32" s="29">
        <v>6187777</v>
      </c>
      <c r="I32" s="29">
        <v>2132534.34</v>
      </c>
      <c r="J32" s="30">
        <f t="shared" si="1"/>
        <v>2.9016072022549473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10116.952380952382</v>
      </c>
      <c r="E33" s="27">
        <f t="shared" si="0"/>
        <v>-0.96566521385628479</v>
      </c>
      <c r="F33" s="33">
        <f t="shared" si="2"/>
        <v>-0.76222340855344806</v>
      </c>
      <c r="G33" s="39" t="s">
        <v>223</v>
      </c>
      <c r="H33" s="29">
        <v>212456</v>
      </c>
      <c r="I33" s="29">
        <v>44363.95</v>
      </c>
      <c r="J33" s="30">
        <f t="shared" si="1"/>
        <v>4.788933356926063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113935.35087719298</v>
      </c>
      <c r="B34" s="27">
        <f>A34/A31-1</f>
        <v>14.452396979156843</v>
      </c>
      <c r="C34" s="27">
        <f>A34/A22-1</f>
        <v>-0.31816750676557659</v>
      </c>
      <c r="D34" s="26">
        <f>H34/19</f>
        <v>37033.052631578947</v>
      </c>
      <c r="E34" s="27">
        <f t="shared" si="0"/>
        <v>2.6604949037125705</v>
      </c>
      <c r="F34" s="33">
        <f t="shared" si="2"/>
        <v>-0.48684533501252514</v>
      </c>
      <c r="G34" s="39" t="s">
        <v>220</v>
      </c>
      <c r="H34" s="29">
        <v>703628</v>
      </c>
      <c r="I34" s="29">
        <v>44390.18</v>
      </c>
      <c r="J34" s="30">
        <f t="shared" si="1"/>
        <v>15.850983258008865</v>
      </c>
      <c r="K34" s="32">
        <f>H34+H33+H32</f>
        <v>7103861</v>
      </c>
      <c r="L34" s="27">
        <f>K34/K31-1</f>
        <v>14.499986908538688</v>
      </c>
      <c r="M34" s="27">
        <f>K34/K22-1</f>
        <v>-0.29947836544909201</v>
      </c>
      <c r="N34" s="32">
        <f>AVERAGE(J32:J34)</f>
        <v>7.8471746057299585</v>
      </c>
      <c r="O34" s="58">
        <f>N34/N31-1</f>
        <v>-0.86893018815495926</v>
      </c>
      <c r="P34" s="58"/>
    </row>
    <row r="35" spans="1:16" ht="17.399999999999999" hidden="1">
      <c r="D35" s="26">
        <f>H35/23</f>
        <v>2306</v>
      </c>
      <c r="E35" s="27">
        <f t="shared" si="0"/>
        <v>-0.937731301198929</v>
      </c>
      <c r="F35" s="33">
        <f t="shared" si="2"/>
        <v>-0.97849102260250365</v>
      </c>
      <c r="G35" s="39" t="s">
        <v>226</v>
      </c>
      <c r="H35" s="68">
        <v>53038</v>
      </c>
      <c r="I35" s="68">
        <v>6807.75</v>
      </c>
      <c r="J35" s="30">
        <f t="shared" si="1"/>
        <v>7.7908266314127284</v>
      </c>
      <c r="P35" s="16"/>
    </row>
    <row r="36" spans="1:16" ht="17.399999999999999" hidden="1">
      <c r="D36" s="26">
        <f>H36/21</f>
        <v>39302.904761904763</v>
      </c>
      <c r="E36" s="27">
        <f t="shared" si="0"/>
        <v>16.043757485648207</v>
      </c>
      <c r="F36" s="33">
        <f t="shared" si="2"/>
        <v>-0.9103182497314305</v>
      </c>
      <c r="G36" s="39" t="s">
        <v>228</v>
      </c>
      <c r="H36" s="68">
        <v>825361</v>
      </c>
      <c r="I36" s="68">
        <v>107114.13</v>
      </c>
      <c r="J36" s="30">
        <f t="shared" si="1"/>
        <v>7.7054353146498968</v>
      </c>
      <c r="P36" s="16"/>
    </row>
    <row r="37" spans="1:16" ht="17.399999999999999" hidden="1">
      <c r="A37" s="31">
        <f>AVERAGE(D35:D37)</f>
        <v>31582.468253968254</v>
      </c>
      <c r="B37" s="27">
        <f>A37/A34-1</f>
        <v>-0.72280360738951055</v>
      </c>
      <c r="C37" s="27">
        <f>A37/A25-1</f>
        <v>-0.87390459361129991</v>
      </c>
      <c r="D37" s="26">
        <f>H37/18</f>
        <v>53138.5</v>
      </c>
      <c r="E37" s="27">
        <f t="shared" si="0"/>
        <v>0.35202475038195402</v>
      </c>
      <c r="F37" s="33">
        <f t="shared" si="2"/>
        <v>-0.7419645657045929</v>
      </c>
      <c r="G37" s="39" t="s">
        <v>225</v>
      </c>
      <c r="H37" s="68">
        <v>956493</v>
      </c>
      <c r="I37" s="68">
        <v>139058.70000000001</v>
      </c>
      <c r="J37" s="30">
        <f t="shared" si="1"/>
        <v>6.8783398665455664</v>
      </c>
      <c r="K37" s="32">
        <f>H37+H36+H35</f>
        <v>1834892</v>
      </c>
      <c r="L37" s="27">
        <f>K37/K34-1</f>
        <v>-0.74170496860791624</v>
      </c>
      <c r="M37" s="27">
        <f>K37/K25-1</f>
        <v>-0.8839092186250942</v>
      </c>
      <c r="N37" s="32">
        <f>AVERAGE(J35:J37)</f>
        <v>7.4582006042027302</v>
      </c>
      <c r="O37" s="16">
        <f>N37/N34-1</f>
        <v>-4.9568669116041075E-2</v>
      </c>
      <c r="P37" s="16"/>
    </row>
    <row r="38" spans="1:16" ht="17.399999999999999" hidden="1">
      <c r="A38" s="31"/>
      <c r="B38" s="27"/>
      <c r="C38" s="27"/>
      <c r="D38" s="26">
        <f>H38/20</f>
        <v>21441.35</v>
      </c>
      <c r="E38" s="27">
        <f t="shared" si="0"/>
        <v>-0.59650065395146645</v>
      </c>
      <c r="F38" s="33">
        <f t="shared" si="2"/>
        <v>1.3807015544647028</v>
      </c>
      <c r="G38" s="39" t="s">
        <v>231</v>
      </c>
      <c r="H38" s="68">
        <v>428827</v>
      </c>
      <c r="I38" s="68">
        <v>5597</v>
      </c>
      <c r="J38" s="30">
        <f t="shared" si="1"/>
        <v>76.617294979453277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11648.285714285714</v>
      </c>
      <c r="E39" s="27">
        <f t="shared" si="0"/>
        <v>-0.45673729899070181</v>
      </c>
      <c r="F39" s="33">
        <f t="shared" si="2"/>
        <v>-0.88434789296959804</v>
      </c>
      <c r="G39" s="39" t="s">
        <v>234</v>
      </c>
      <c r="H39" s="68">
        <v>244614</v>
      </c>
      <c r="I39" s="68">
        <v>21925.8</v>
      </c>
      <c r="J39" s="30">
        <f t="shared" si="1"/>
        <v>11.156445830938894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11783.529365079366</v>
      </c>
      <c r="B40" s="27">
        <f>A40/A37-1</f>
        <v>-0.62689650250503148</v>
      </c>
      <c r="C40" s="27">
        <f>A40/A28-1</f>
        <v>-0.69932710190317482</v>
      </c>
      <c r="D40" s="26">
        <f>H40/21</f>
        <v>2260.9523809523807</v>
      </c>
      <c r="E40" s="27">
        <f t="shared" si="0"/>
        <v>-0.8058982723801581</v>
      </c>
      <c r="F40" s="33">
        <f t="shared" si="2"/>
        <v>-0.7118685426575857</v>
      </c>
      <c r="G40" s="39" t="s">
        <v>236</v>
      </c>
      <c r="H40" s="68">
        <v>47480</v>
      </c>
      <c r="I40" s="68">
        <v>1663.25</v>
      </c>
      <c r="J40" s="30">
        <f t="shared" si="1"/>
        <v>28.546520366751842</v>
      </c>
      <c r="K40" s="32">
        <f>H40+H39+H38</f>
        <v>720921</v>
      </c>
      <c r="L40" s="27">
        <f>K40/K37-1</f>
        <v>-0.60710439633504309</v>
      </c>
      <c r="M40" s="27">
        <f>K40/K28-1</f>
        <v>-0.71572683915513124</v>
      </c>
      <c r="N40" s="32">
        <f>AVERAGE(J38:J40)</f>
        <v>38.773420392381333</v>
      </c>
      <c r="O40" s="58">
        <f>N40/N37-1</f>
        <v>4.1987634082317831</v>
      </c>
    </row>
    <row r="41" spans="1:16" ht="17.399999999999999">
      <c r="A41" s="31"/>
      <c r="B41" s="27"/>
      <c r="C41" s="27"/>
      <c r="D41" s="26">
        <f>H41/18</f>
        <v>49645.388888888891</v>
      </c>
      <c r="E41" s="27">
        <f t="shared" si="0"/>
        <v>20.957733080595339</v>
      </c>
      <c r="F41" s="33">
        <f t="shared" si="2"/>
        <v>3.8953366301625012</v>
      </c>
      <c r="G41" s="39" t="s">
        <v>370</v>
      </c>
      <c r="H41" s="68">
        <v>893617</v>
      </c>
      <c r="I41" s="68">
        <v>8041.2</v>
      </c>
      <c r="J41" s="30">
        <f t="shared" si="1"/>
        <v>111.12980649654281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12504.85</v>
      </c>
      <c r="E42" s="27">
        <f t="shared" si="0"/>
        <v>-0.74811658685991866</v>
      </c>
      <c r="F42" s="33">
        <f t="shared" si="2"/>
        <v>1.863176954038225</v>
      </c>
      <c r="G42" s="39" t="s">
        <v>405</v>
      </c>
      <c r="H42" s="68">
        <v>250097</v>
      </c>
      <c r="I42" s="68">
        <v>9362.7000000000007</v>
      </c>
      <c r="J42" s="30">
        <f t="shared" si="1"/>
        <v>26.712059555470109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25736.412962962961</v>
      </c>
      <c r="B43" s="27">
        <f>A43/A40-1</f>
        <v>1.1841005496394938</v>
      </c>
      <c r="C43" s="27">
        <f>A43/A31-1</f>
        <v>2.4904818114956924</v>
      </c>
      <c r="D43" s="26">
        <f>H43/20</f>
        <v>15059</v>
      </c>
      <c r="E43" s="27">
        <f t="shared" si="0"/>
        <v>0.204252749933026</v>
      </c>
      <c r="F43" s="33">
        <f t="shared" si="2"/>
        <v>0.97855763293085096</v>
      </c>
      <c r="G43" s="39" t="s">
        <v>429</v>
      </c>
      <c r="H43" s="68">
        <v>301180</v>
      </c>
      <c r="I43" s="68">
        <v>12137.35</v>
      </c>
      <c r="J43" s="30">
        <f t="shared" si="1"/>
        <v>24.814312844237005</v>
      </c>
      <c r="K43" s="32">
        <f>H43+H42+H41</f>
        <v>1444894</v>
      </c>
      <c r="L43" s="27">
        <f>K43/K40-1</f>
        <v>1.0042334735706131</v>
      </c>
      <c r="M43" s="27">
        <f>K43/K31-1</f>
        <v>2.152628983622582</v>
      </c>
      <c r="N43" s="32">
        <f>AVERAGE(J41:J43)</f>
        <v>54.218726298749978</v>
      </c>
      <c r="O43" s="58">
        <f>N43/N40-1</f>
        <v>0.39834777922773923</v>
      </c>
    </row>
    <row r="44" spans="1:16" ht="17.399999999999999">
      <c r="A44" s="31"/>
      <c r="B44" s="27"/>
      <c r="C44" s="27"/>
      <c r="D44" s="26">
        <f>H44/22</f>
        <v>1532438.5</v>
      </c>
      <c r="E44" s="27">
        <f t="shared" si="0"/>
        <v>100.76230161365297</v>
      </c>
      <c r="F44" s="33">
        <f t="shared" si="2"/>
        <v>4.2007705675236844</v>
      </c>
      <c r="G44" s="39" t="s">
        <v>461</v>
      </c>
      <c r="H44" s="68">
        <v>33713647</v>
      </c>
      <c r="I44" s="68">
        <v>7017117.2999999998</v>
      </c>
      <c r="J44" s="30">
        <f t="shared" si="1"/>
        <v>4.8044867370251882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984505.45</v>
      </c>
      <c r="E45" s="27">
        <f t="shared" si="0"/>
        <v>-0.35755630650104397</v>
      </c>
      <c r="F45" s="33">
        <f t="shared" si="2"/>
        <v>96.312452696087647</v>
      </c>
      <c r="G45" s="39" t="s">
        <v>497</v>
      </c>
      <c r="H45" s="68">
        <v>19690109</v>
      </c>
      <c r="I45" s="68">
        <v>4163968.14</v>
      </c>
      <c r="J45" s="30">
        <f t="shared" si="1"/>
        <v>4.7286886781991564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1020215.5271929825</v>
      </c>
      <c r="B46" s="27">
        <f>A46/A43-1</f>
        <v>38.640937090229528</v>
      </c>
      <c r="C46" s="27">
        <f>A46/A34-1</f>
        <v>7.9543369932009771</v>
      </c>
      <c r="D46" s="26">
        <f>H46/19</f>
        <v>543702.63157894742</v>
      </c>
      <c r="E46" s="27">
        <f t="shared" si="0"/>
        <v>-0.44774035371876564</v>
      </c>
      <c r="F46" s="33">
        <f t="shared" si="2"/>
        <v>13.681550478377781</v>
      </c>
      <c r="G46" s="39" t="s">
        <v>548</v>
      </c>
      <c r="H46" s="68">
        <v>10330350</v>
      </c>
      <c r="I46" s="68">
        <v>977279.4</v>
      </c>
      <c r="J46" s="30">
        <f t="shared" si="1"/>
        <v>10.570518523157247</v>
      </c>
      <c r="K46" s="32">
        <f>H46+H45+H44</f>
        <v>63734106</v>
      </c>
      <c r="L46" s="27">
        <f>K46/K43-1</f>
        <v>43.109883493183581</v>
      </c>
      <c r="M46" s="27">
        <f>K46/K34-1</f>
        <v>7.9717557818206188</v>
      </c>
      <c r="N46" s="32">
        <f>AVERAGE(J44:J46)</f>
        <v>6.7012313127938645</v>
      </c>
      <c r="O46" s="58">
        <f>N46/N43-1</f>
        <v>-0.87640374884740957</v>
      </c>
    </row>
    <row r="47" spans="1:16" ht="17.399999999999999">
      <c r="A47" s="31"/>
      <c r="B47" s="27"/>
      <c r="C47" s="27"/>
      <c r="D47" s="26">
        <f>H47/19</f>
        <v>932429.63157894742</v>
      </c>
      <c r="E47" s="27">
        <f t="shared" ref="E47" si="3">D47/D46-1</f>
        <v>0.71496251337079575</v>
      </c>
      <c r="F47" s="33">
        <f t="shared" ref="F47" si="4">D47/D35-1</f>
        <v>403.34936321723654</v>
      </c>
      <c r="G47" s="39" t="s">
        <v>619</v>
      </c>
      <c r="H47" s="68">
        <v>17716163</v>
      </c>
      <c r="I47" s="68">
        <v>3763395.4</v>
      </c>
      <c r="J47" s="30">
        <f t="shared" si="1"/>
        <v>4.7074944609859495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938986.4</v>
      </c>
      <c r="E48" s="27">
        <f t="shared" ref="E48" si="5">D48/D47-1</f>
        <v>7.0319176900777158E-3</v>
      </c>
      <c r="F48" s="33">
        <f t="shared" ref="F48" si="6">D48/D36-1</f>
        <v>22.891017869756386</v>
      </c>
      <c r="G48" s="39" t="s">
        <v>632</v>
      </c>
      <c r="H48" s="68">
        <v>18779728</v>
      </c>
      <c r="I48" s="68">
        <v>3255188.62</v>
      </c>
      <c r="J48" s="30">
        <f t="shared" si="1"/>
        <v>5.7691673793084224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841129.9802232855</v>
      </c>
      <c r="B49" s="27">
        <f>A49/A46-1</f>
        <v>-0.17553697448854988</v>
      </c>
      <c r="C49" s="27">
        <f>A49/A37-1</f>
        <v>25.632813289303307</v>
      </c>
      <c r="D49" s="26">
        <f>H49/22</f>
        <v>651973.90909090906</v>
      </c>
      <c r="E49" s="27">
        <f t="shared" ref="E49" si="7">D49/D48-1</f>
        <v>-0.30566203185593632</v>
      </c>
      <c r="F49" s="33">
        <f t="shared" ref="F49" si="8">D49/D37-1</f>
        <v>11.269332199646378</v>
      </c>
      <c r="G49" s="39" t="s">
        <v>674</v>
      </c>
      <c r="H49" s="68">
        <v>14343426</v>
      </c>
      <c r="I49" s="68">
        <v>2429647.75</v>
      </c>
      <c r="J49" s="30">
        <f t="shared" si="1"/>
        <v>5.9035002090323587</v>
      </c>
      <c r="K49" s="32">
        <f>H49+H48+H47</f>
        <v>50839317</v>
      </c>
      <c r="L49" s="27">
        <f>K49/K46-1</f>
        <v>-0.20232164235582129</v>
      </c>
      <c r="M49" s="27">
        <f>K49/K37-1</f>
        <v>26.706980574333532</v>
      </c>
      <c r="N49" s="32">
        <f>AVERAGE(J47:J49)</f>
        <v>5.4600540164422435</v>
      </c>
      <c r="O49" s="58">
        <f>N49/N46-1</f>
        <v>-0.1852163040517627</v>
      </c>
    </row>
    <row r="50" spans="1:15" s="37" customFormat="1" ht="17.399999999999999">
      <c r="A50" s="92"/>
      <c r="B50" s="130"/>
      <c r="C50" s="130"/>
      <c r="D50" s="93">
        <f>H50/18</f>
        <v>1179757.0555555555</v>
      </c>
      <c r="E50" s="130">
        <f t="shared" ref="E50" si="9">D50/D49-1</f>
        <v>0.80951574764789269</v>
      </c>
      <c r="F50" s="131">
        <f t="shared" ref="F50" si="10">D50/D38-1</f>
        <v>54.022517497991295</v>
      </c>
      <c r="G50" s="132" t="s">
        <v>714</v>
      </c>
      <c r="H50" s="95">
        <v>21235627</v>
      </c>
      <c r="I50" s="95">
        <v>2268559.88</v>
      </c>
      <c r="J50" s="133">
        <f t="shared" ref="J50" si="11">H50/I50</f>
        <v>9.3608404112304058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560307.6</v>
      </c>
      <c r="E51" s="130">
        <f t="shared" ref="E51" si="12">D51/D50-1</f>
        <v>-0.52506526885219817</v>
      </c>
      <c r="F51" s="131">
        <f t="shared" ref="F51" si="13">D51/D39-1</f>
        <v>47.102151144251764</v>
      </c>
      <c r="G51" s="132" t="s">
        <v>721</v>
      </c>
      <c r="H51" s="95">
        <v>11206152</v>
      </c>
      <c r="I51" s="95">
        <v>1843732.11</v>
      </c>
      <c r="J51" s="133">
        <f t="shared" ref="J51" si="14">H51/I51</f>
        <v>6.0779719240231707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782359.79427609441</v>
      </c>
      <c r="B52" s="27">
        <f>A52/A49-1</f>
        <v>-6.9870516244813885E-2</v>
      </c>
      <c r="C52" s="27">
        <f>A52/A40-1</f>
        <v>65.394351814035204</v>
      </c>
      <c r="D52" s="93">
        <f>H52/22</f>
        <v>607014.72727272729</v>
      </c>
      <c r="E52" s="130">
        <f t="shared" ref="E52:E53" si="15">D52/D51-1</f>
        <v>8.3359796070457293E-2</v>
      </c>
      <c r="F52" s="131">
        <f t="shared" ref="F52:F53" si="16">D52/D40-1</f>
        <v>267.47744887799649</v>
      </c>
      <c r="G52" s="132" t="s">
        <v>726</v>
      </c>
      <c r="H52" s="95">
        <v>13354324</v>
      </c>
      <c r="I52" s="95">
        <v>3195994.99</v>
      </c>
      <c r="J52" s="133">
        <f t="shared" ref="J52" si="17">H52/I52</f>
        <v>4.178455861722111</v>
      </c>
      <c r="K52" s="32">
        <f>H52+H51+H50</f>
        <v>45796103</v>
      </c>
      <c r="L52" s="27">
        <f>K52/K49-1</f>
        <v>-9.9199090341831275E-2</v>
      </c>
      <c r="M52" s="27">
        <f>K52/K40-1</f>
        <v>62.524440264605971</v>
      </c>
      <c r="N52" s="32">
        <f>AVERAGE(J50:J52)</f>
        <v>6.5390893989918952</v>
      </c>
      <c r="O52" s="58">
        <f>N52/N49-1</f>
        <v>0.1976235728255209</v>
      </c>
    </row>
    <row r="53" spans="1:15" s="37" customFormat="1" ht="17.399999999999999">
      <c r="A53" s="31"/>
      <c r="B53" s="27"/>
      <c r="C53" s="27"/>
      <c r="D53" s="93">
        <f>H53/21</f>
        <v>417964.76190476189</v>
      </c>
      <c r="E53" s="130">
        <f t="shared" si="15"/>
        <v>-0.31144213949693289</v>
      </c>
      <c r="F53" s="131">
        <f t="shared" si="16"/>
        <v>7.4190046902484106</v>
      </c>
      <c r="G53" s="132" t="s">
        <v>729</v>
      </c>
      <c r="H53" s="95">
        <v>8777260</v>
      </c>
      <c r="I53" s="95">
        <v>2331061.9</v>
      </c>
      <c r="J53" s="133">
        <f t="shared" ref="J53" si="18">H53/I53</f>
        <v>3.7653483161472461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258681.58823529413</v>
      </c>
      <c r="E54" s="130">
        <f t="shared" ref="E54" si="19">D54/D53-1</f>
        <v>-0.38109235080866044</v>
      </c>
      <c r="F54" s="131">
        <f t="shared" ref="F54" si="20">D54/D42-1</f>
        <v>19.686500696553267</v>
      </c>
      <c r="G54" s="132" t="s">
        <v>742</v>
      </c>
      <c r="H54" s="95">
        <v>4397587</v>
      </c>
      <c r="I54" s="95">
        <v>294936.08</v>
      </c>
      <c r="J54" s="133">
        <f t="shared" ref="J54" si="21">H54/I54</f>
        <v>14.910305310899906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323228.86274509801</v>
      </c>
      <c r="B55" s="27">
        <f>A55/A52-1</f>
        <v>-0.5868539448091441</v>
      </c>
      <c r="C55" s="27">
        <f>A55/A43-1</f>
        <v>11.559204082179352</v>
      </c>
      <c r="D55" s="93">
        <f>H55/21</f>
        <v>293040.23809523811</v>
      </c>
      <c r="E55" s="130">
        <f t="shared" ref="E55" si="22">D55/D54-1</f>
        <v>0.13282216988977091</v>
      </c>
      <c r="F55" s="131">
        <f t="shared" ref="F55" si="23">D55/D43-1</f>
        <v>18.459475270286081</v>
      </c>
      <c r="G55" s="132" t="s">
        <v>749</v>
      </c>
      <c r="H55" s="95">
        <v>6153845</v>
      </c>
      <c r="I55" s="95">
        <v>712311.9</v>
      </c>
      <c r="J55" s="133">
        <f t="shared" ref="J55" si="24">H55/I55</f>
        <v>8.6392562022338808</v>
      </c>
      <c r="K55" s="32">
        <f>H55+H54+H53</f>
        <v>19328692</v>
      </c>
      <c r="L55" s="27">
        <f>K55/K52-1</f>
        <v>-0.57794024526497378</v>
      </c>
      <c r="M55" s="27">
        <f>K55/K43-1</f>
        <v>12.377238745541195</v>
      </c>
      <c r="N55" s="32">
        <f>AVERAGE(J53:J55)</f>
        <v>9.1049699430936766</v>
      </c>
      <c r="O55" s="58">
        <f>N55/N52-1</f>
        <v>0.39239110945590561</v>
      </c>
    </row>
    <row r="56" spans="1:15" s="124" customFormat="1" ht="17.399999999999999">
      <c r="A56" s="94"/>
      <c r="B56" s="45"/>
      <c r="C56" s="45"/>
      <c r="D56" s="98">
        <f>H56/22</f>
        <v>107997.77272727272</v>
      </c>
      <c r="E56" s="118">
        <f t="shared" ref="E56" si="25">D56/D55-1</f>
        <v>-0.63145753146646899</v>
      </c>
      <c r="F56" s="158">
        <f t="shared" ref="F56" si="26">D56/D44-1</f>
        <v>-0.92952554198600945</v>
      </c>
      <c r="G56" s="122" t="s">
        <v>752</v>
      </c>
      <c r="H56" s="96">
        <v>2375951</v>
      </c>
      <c r="I56" s="96">
        <v>316261.40000000002</v>
      </c>
      <c r="J56" s="125">
        <f t="shared" ref="J56" si="27">H56/I56</f>
        <v>7.5126177269815404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69898.277777777781</v>
      </c>
      <c r="E57" s="118">
        <f t="shared" ref="E57" si="28">D57/D56-1</f>
        <v>-0.35278037673709972</v>
      </c>
      <c r="F57" s="158">
        <f t="shared" ref="F57" si="29">D57/D45-1</f>
        <v>-0.92900163449803375</v>
      </c>
      <c r="G57" s="122" t="s">
        <v>756</v>
      </c>
      <c r="H57" s="96">
        <v>1258169</v>
      </c>
      <c r="I57" s="96">
        <v>23315.3</v>
      </c>
      <c r="J57" s="125">
        <f t="shared" ref="J57" si="30">H57/I57</f>
        <v>53.963234442619225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88948.025252525258</v>
      </c>
      <c r="B58" s="27">
        <f>A58/A55-1</f>
        <v>-0.72481410076713759</v>
      </c>
      <c r="C58" s="27">
        <f>A58/A46-1</f>
        <v>-0.91281447607717114</v>
      </c>
      <c r="K58" s="32">
        <f>H58+H57+H56</f>
        <v>3634120</v>
      </c>
      <c r="L58" s="27">
        <f>K58/K55-1</f>
        <v>-0.81198313884871254</v>
      </c>
      <c r="M58" s="27">
        <f>K58/K46-1</f>
        <v>-0.94297997998120509</v>
      </c>
      <c r="N58" s="32">
        <f>AVERAGE(J56:J58)</f>
        <v>30.737926084800382</v>
      </c>
      <c r="O58" s="58">
        <f>N58/N55-1</f>
        <v>2.3759503081188957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6"/>
  <dimension ref="A1:P58"/>
  <sheetViews>
    <sheetView topLeftCell="B1" zoomScaleNormal="10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휴젤</v>
      </c>
      <c r="G1" s="19"/>
      <c r="H1" s="19"/>
      <c r="I1" s="19"/>
      <c r="J1" s="20"/>
      <c r="P1" s="18" t="s">
        <v>267</v>
      </c>
    </row>
    <row r="2" spans="1:16" ht="15" customHeight="1">
      <c r="G2" s="21"/>
      <c r="H2" s="21"/>
      <c r="I2" s="21"/>
      <c r="J2" s="22"/>
      <c r="P2" s="23" t="s">
        <v>352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6" ht="15" hidden="1" customHeight="1">
      <c r="D5" s="26">
        <f>H5/20</f>
        <v>405676.1</v>
      </c>
      <c r="E5" s="27"/>
      <c r="F5" s="26"/>
      <c r="G5" s="28" t="s">
        <v>7</v>
      </c>
      <c r="H5" s="29">
        <f>'휴젤(톡신)'!H5+'휴젤(필러)'!H5</f>
        <v>8113522</v>
      </c>
      <c r="I5" s="29">
        <f>'휴젤(톡신)'!I5+'휴젤(필러)'!I5</f>
        <v>23546.61</v>
      </c>
      <c r="J5" s="30">
        <f>H5/I5</f>
        <v>344.57282810561691</v>
      </c>
    </row>
    <row r="6" spans="1:16" ht="15" hidden="1" customHeight="1">
      <c r="D6" s="26">
        <f>H6/18</f>
        <v>333558.77777777775</v>
      </c>
      <c r="E6" s="27">
        <f t="shared" ref="E6:E34" si="0">D6/D5-1</f>
        <v>-0.17777069495151976</v>
      </c>
      <c r="F6" s="26"/>
      <c r="G6" s="28" t="s">
        <v>3</v>
      </c>
      <c r="H6" s="29">
        <f>'휴젤(톡신)'!H6+'휴젤(필러)'!H6</f>
        <v>6004058</v>
      </c>
      <c r="I6" s="29">
        <f>'휴젤(톡신)'!I6+'휴젤(필러)'!I6</f>
        <v>25037.05</v>
      </c>
      <c r="J6" s="30">
        <f t="shared" ref="J6:J49" si="1">H6/I6</f>
        <v>239.80692613546725</v>
      </c>
    </row>
    <row r="7" spans="1:16" ht="15" hidden="1" customHeight="1">
      <c r="A7" s="31">
        <f>AVERAGE(D5:D7)</f>
        <v>325896.91380471381</v>
      </c>
      <c r="B7" s="31"/>
      <c r="C7" s="31"/>
      <c r="D7" s="26">
        <f>H7/22</f>
        <v>238455.86363636365</v>
      </c>
      <c r="E7" s="27">
        <f t="shared" si="0"/>
        <v>-0.28511590903110096</v>
      </c>
      <c r="F7" s="26"/>
      <c r="G7" s="28" t="s">
        <v>6</v>
      </c>
      <c r="H7" s="29">
        <f>'휴젤(톡신)'!H7+'휴젤(필러)'!H7</f>
        <v>5246029</v>
      </c>
      <c r="I7" s="29">
        <f>'휴젤(톡신)'!I7+'휴젤(필러)'!I7</f>
        <v>20442.129999999997</v>
      </c>
      <c r="J7" s="30">
        <f t="shared" si="1"/>
        <v>256.62829656205105</v>
      </c>
      <c r="K7" s="32">
        <f>H7+H6+H5</f>
        <v>19363609</v>
      </c>
      <c r="L7" s="32"/>
      <c r="M7" s="32"/>
      <c r="N7" s="32">
        <f>AVERAGE(J5:J7)</f>
        <v>280.33601693437839</v>
      </c>
      <c r="O7" s="32"/>
    </row>
    <row r="8" spans="1:16" ht="15" hidden="1" customHeight="1">
      <c r="D8" s="26">
        <f>H8/21</f>
        <v>331893.52380952379</v>
      </c>
      <c r="E8" s="27">
        <f t="shared" si="0"/>
        <v>0.39184467409721191</v>
      </c>
      <c r="F8" s="26"/>
      <c r="G8" s="28" t="s">
        <v>2</v>
      </c>
      <c r="H8" s="29">
        <f>'휴젤(톡신)'!H8+'휴젤(필러)'!H8</f>
        <v>6969764</v>
      </c>
      <c r="I8" s="29">
        <f>'휴젤(톡신)'!I8+'휴젤(필러)'!I8</f>
        <v>21638.379999999997</v>
      </c>
      <c r="J8" s="30">
        <f t="shared" si="1"/>
        <v>322.10193184517516</v>
      </c>
    </row>
    <row r="9" spans="1:16" ht="15" hidden="1" customHeight="1">
      <c r="D9" s="26">
        <f>H9/21</f>
        <v>261769.90476190476</v>
      </c>
      <c r="E9" s="27">
        <f t="shared" si="0"/>
        <v>-0.21128348104756478</v>
      </c>
      <c r="F9" s="26"/>
      <c r="G9" s="28" t="s">
        <v>5</v>
      </c>
      <c r="H9" s="29">
        <f>'휴젤(톡신)'!H9+'휴젤(필러)'!H9</f>
        <v>5497168</v>
      </c>
      <c r="I9" s="29">
        <f>'휴젤(톡신)'!I9+'휴젤(필러)'!I9</f>
        <v>38716.769999999997</v>
      </c>
      <c r="J9" s="30">
        <f t="shared" si="1"/>
        <v>141.98415828593141</v>
      </c>
    </row>
    <row r="10" spans="1:16" ht="15" hidden="1" customHeight="1">
      <c r="A10" s="31">
        <f>AVERAGE(D8:D10)</f>
        <v>393009.07936507929</v>
      </c>
      <c r="B10" s="27">
        <f>A10/A7-1</f>
        <v>0.20593065695792645</v>
      </c>
      <c r="C10" s="27"/>
      <c r="D10" s="26">
        <f>H10/21</f>
        <v>585363.80952380947</v>
      </c>
      <c r="E10" s="27">
        <f t="shared" si="0"/>
        <v>1.2361768823510575</v>
      </c>
      <c r="F10" s="26"/>
      <c r="G10" s="28" t="s">
        <v>0</v>
      </c>
      <c r="H10" s="29">
        <f>'휴젤(톡신)'!H10+'휴젤(필러)'!H10</f>
        <v>12292640</v>
      </c>
      <c r="I10" s="29">
        <f>'휴젤(톡신)'!I10+'휴젤(필러)'!I10</f>
        <v>29052.06</v>
      </c>
      <c r="J10" s="30">
        <f t="shared" si="1"/>
        <v>423.12455639978714</v>
      </c>
      <c r="K10" s="32">
        <f>H10+H9+H8</f>
        <v>24759572</v>
      </c>
      <c r="L10" s="27">
        <f>K10/K7-1</f>
        <v>0.27866514966295797</v>
      </c>
      <c r="M10" s="32"/>
      <c r="N10" s="32">
        <f>AVERAGE(J8:J10)</f>
        <v>295.73688217696457</v>
      </c>
      <c r="O10" s="58">
        <f>N10/N7-1</f>
        <v>5.4937162234816483E-2</v>
      </c>
    </row>
    <row r="11" spans="1:16" ht="15" hidden="1" customHeight="1">
      <c r="D11" s="26">
        <f>H11/21</f>
        <v>195574.85714285713</v>
      </c>
      <c r="E11" s="27">
        <f t="shared" si="0"/>
        <v>-0.66589178565385465</v>
      </c>
      <c r="F11" s="26"/>
      <c r="G11" s="28" t="s">
        <v>10</v>
      </c>
      <c r="H11" s="29">
        <f>'휴젤(톡신)'!H11+'휴젤(필러)'!H11</f>
        <v>4107072</v>
      </c>
      <c r="I11" s="29">
        <f>'휴젤(톡신)'!I11+'휴젤(필러)'!I11</f>
        <v>16636.490000000002</v>
      </c>
      <c r="J11" s="30">
        <f t="shared" si="1"/>
        <v>246.87130518516824</v>
      </c>
    </row>
    <row r="12" spans="1:16" ht="15" hidden="1" customHeight="1">
      <c r="D12" s="26">
        <f>H12/22</f>
        <v>423068.27272727271</v>
      </c>
      <c r="E12" s="27">
        <f t="shared" si="0"/>
        <v>1.1632037926953136</v>
      </c>
      <c r="F12" s="26"/>
      <c r="G12" s="28" t="s">
        <v>4</v>
      </c>
      <c r="H12" s="29">
        <f>'휴젤(톡신)'!H12+'휴젤(필러)'!H12</f>
        <v>9307502</v>
      </c>
      <c r="I12" s="29">
        <f>'휴젤(톡신)'!I12+'휴젤(필러)'!I12</f>
        <v>19886.63</v>
      </c>
      <c r="J12" s="30">
        <f t="shared" si="1"/>
        <v>468.02811738338772</v>
      </c>
    </row>
    <row r="13" spans="1:16" ht="15" hidden="1" customHeight="1">
      <c r="A13" s="31">
        <f>AVERAGE(D11:D13)</f>
        <v>441308.44329004333</v>
      </c>
      <c r="B13" s="27">
        <f>A13/A10-1</f>
        <v>0.1228963056095127</v>
      </c>
      <c r="C13" s="27"/>
      <c r="D13" s="26">
        <f>H13/20</f>
        <v>705282.2</v>
      </c>
      <c r="E13" s="27">
        <f t="shared" si="0"/>
        <v>0.66706473981955638</v>
      </c>
      <c r="F13" s="26"/>
      <c r="G13" s="28" t="s">
        <v>8</v>
      </c>
      <c r="H13" s="29">
        <f>'휴젤(톡신)'!H13+'휴젤(필러)'!H13</f>
        <v>14105644</v>
      </c>
      <c r="I13" s="29">
        <f>'휴젤(톡신)'!I13+'휴젤(필러)'!I13</f>
        <v>22643.65</v>
      </c>
      <c r="J13" s="30">
        <f t="shared" si="1"/>
        <v>622.94038284463852</v>
      </c>
      <c r="K13" s="32">
        <f>H13+H12+H11</f>
        <v>27520218</v>
      </c>
      <c r="L13" s="27">
        <f>K13/K10-1</f>
        <v>0.11149813090468608</v>
      </c>
      <c r="M13" s="32"/>
      <c r="N13" s="32">
        <f>AVERAGE(J11:J13)</f>
        <v>445.94660180439814</v>
      </c>
      <c r="O13" s="58">
        <f>N13/N10-1</f>
        <v>0.50791676209513259</v>
      </c>
    </row>
    <row r="14" spans="1:16" ht="15" hidden="1" customHeight="1">
      <c r="D14" s="26">
        <f>H14/20</f>
        <v>392501.3</v>
      </c>
      <c r="E14" s="27">
        <f t="shared" si="0"/>
        <v>-0.44348333192018741</v>
      </c>
      <c r="F14" s="26"/>
      <c r="G14" s="28" t="s">
        <v>11</v>
      </c>
      <c r="H14" s="29">
        <f>'휴젤(톡신)'!H14+'휴젤(필러)'!H14</f>
        <v>7850026</v>
      </c>
      <c r="I14" s="29">
        <f>'휴젤(톡신)'!I14+'휴젤(필러)'!I14</f>
        <v>38303.01</v>
      </c>
      <c r="J14" s="30">
        <f t="shared" si="1"/>
        <v>204.94540768467022</v>
      </c>
    </row>
    <row r="15" spans="1:16" ht="15" hidden="1" customHeight="1">
      <c r="A15" s="31"/>
      <c r="B15" s="31"/>
      <c r="C15" s="31"/>
      <c r="D15" s="26">
        <f>H15/22</f>
        <v>422420.68181818182</v>
      </c>
      <c r="E15" s="27">
        <f t="shared" si="0"/>
        <v>7.6227471904378064E-2</v>
      </c>
      <c r="F15" s="26"/>
      <c r="G15" s="28" t="s">
        <v>9</v>
      </c>
      <c r="H15" s="29">
        <f>'휴젤(톡신)'!H15+'휴젤(필러)'!H15</f>
        <v>9293255</v>
      </c>
      <c r="I15" s="29">
        <f>'휴젤(톡신)'!I15+'휴젤(필러)'!I15</f>
        <v>29155.260000000002</v>
      </c>
      <c r="J15" s="30">
        <f t="shared" si="1"/>
        <v>318.75054449865991</v>
      </c>
    </row>
    <row r="16" spans="1:16" ht="15" hidden="1" customHeight="1">
      <c r="A16" s="31">
        <f>AVERAGE(D14:D16)</f>
        <v>474720.8575757576</v>
      </c>
      <c r="B16" s="27">
        <f>A16/A13-1</f>
        <v>7.5712157321573104E-2</v>
      </c>
      <c r="C16" s="27"/>
      <c r="D16" s="26">
        <f>H16/22</f>
        <v>609240.59090909094</v>
      </c>
      <c r="E16" s="27">
        <f t="shared" si="0"/>
        <v>0.44226032751710798</v>
      </c>
      <c r="F16" s="26"/>
      <c r="G16" s="28" t="s">
        <v>13</v>
      </c>
      <c r="H16" s="29">
        <f>'휴젤(톡신)'!H16+'휴젤(필러)'!H16</f>
        <v>13403293</v>
      </c>
      <c r="I16" s="29">
        <f>'휴젤(톡신)'!I16+'휴젤(필러)'!I16</f>
        <v>34110.450000000004</v>
      </c>
      <c r="J16" s="30">
        <f t="shared" si="1"/>
        <v>392.93802925496436</v>
      </c>
      <c r="K16" s="32">
        <f>H16+H15+H14</f>
        <v>30546574</v>
      </c>
      <c r="L16" s="27">
        <f>K16/K13-1</f>
        <v>0.10996846027891194</v>
      </c>
      <c r="M16" s="32"/>
      <c r="N16" s="32">
        <f>AVERAGE(J14:J16)</f>
        <v>305.54466047943146</v>
      </c>
      <c r="O16" s="58">
        <f>N16/N13-1</f>
        <v>-0.31484025387091086</v>
      </c>
    </row>
    <row r="17" spans="1:15" ht="15" hidden="1" customHeight="1">
      <c r="D17" s="26">
        <f>H17/20</f>
        <v>529193.65</v>
      </c>
      <c r="E17" s="27">
        <f t="shared" si="0"/>
        <v>-0.13138806262013369</v>
      </c>
      <c r="F17" s="33">
        <f t="shared" ref="F17:F34" si="2">D17/D5-1</f>
        <v>0.30447332243629854</v>
      </c>
      <c r="G17" s="39" t="s">
        <v>162</v>
      </c>
      <c r="H17" s="29">
        <f>'휴젤(톡신)'!H17+'휴젤(필러)'!H17</f>
        <v>10583873</v>
      </c>
      <c r="I17" s="29">
        <f>'휴젤(톡신)'!I17+'휴젤(필러)'!I17</f>
        <v>27223.95</v>
      </c>
      <c r="J17" s="30">
        <f t="shared" si="1"/>
        <v>388.77065965813188</v>
      </c>
    </row>
    <row r="18" spans="1:15" hidden="1">
      <c r="D18" s="26">
        <f>H18/20</f>
        <v>427910.15</v>
      </c>
      <c r="E18" s="27">
        <f t="shared" si="0"/>
        <v>-0.19139213027216029</v>
      </c>
      <c r="F18" s="33">
        <f t="shared" si="2"/>
        <v>0.28286280712145029</v>
      </c>
      <c r="G18" s="39" t="s">
        <v>163</v>
      </c>
      <c r="H18" s="29">
        <f>'휴젤(톡신)'!H18+'휴젤(필러)'!H18</f>
        <v>8558203</v>
      </c>
      <c r="I18" s="29">
        <f>'휴젤(톡신)'!I18+'휴젤(필러)'!I18</f>
        <v>56299.16</v>
      </c>
      <c r="J18" s="30">
        <f t="shared" si="1"/>
        <v>152.0129785240135</v>
      </c>
    </row>
    <row r="19" spans="1:15" ht="17.399999999999999" hidden="1">
      <c r="A19" s="31">
        <f>AVERAGE(D17:D19)</f>
        <v>414344.05454545451</v>
      </c>
      <c r="B19" s="27">
        <f>A19/A16-1</f>
        <v>-0.12718380089433501</v>
      </c>
      <c r="C19" s="27">
        <f>A19/A7-1</f>
        <v>0.27139606726604537</v>
      </c>
      <c r="D19" s="26">
        <f>H19/22</f>
        <v>285928.36363636365</v>
      </c>
      <c r="E19" s="27">
        <f t="shared" si="0"/>
        <v>-0.33180280104044357</v>
      </c>
      <c r="F19" s="33">
        <f t="shared" si="2"/>
        <v>0.1990829635139264</v>
      </c>
      <c r="G19" s="39" t="s">
        <v>158</v>
      </c>
      <c r="H19" s="29">
        <f>'휴젤(톡신)'!H19+'휴젤(필러)'!H19</f>
        <v>6290424</v>
      </c>
      <c r="I19" s="29">
        <f>'휴젤(톡신)'!I19+'휴젤(필러)'!I19</f>
        <v>26204.04</v>
      </c>
      <c r="J19" s="30">
        <f t="shared" si="1"/>
        <v>240.05550289192047</v>
      </c>
      <c r="K19" s="32">
        <f>H19+H18+H17</f>
        <v>25432500</v>
      </c>
      <c r="L19" s="27">
        <f>K19/K16-1</f>
        <v>-0.1674189059630713</v>
      </c>
      <c r="M19" s="27">
        <f>K19/K7-1</f>
        <v>0.31341734900761531</v>
      </c>
      <c r="N19" s="32">
        <f>AVERAGE(J17:J19)</f>
        <v>260.27971369135531</v>
      </c>
      <c r="O19" s="58">
        <f>N19/N16-1</f>
        <v>-0.14814510820464255</v>
      </c>
    </row>
    <row r="20" spans="1:15" hidden="1">
      <c r="D20" s="26">
        <f>H20/20</f>
        <v>385569.55</v>
      </c>
      <c r="E20" s="27">
        <f t="shared" si="0"/>
        <v>0.34848304343236625</v>
      </c>
      <c r="F20" s="33">
        <f t="shared" si="2"/>
        <v>0.16172664526374203</v>
      </c>
      <c r="G20" s="39" t="s">
        <v>154</v>
      </c>
      <c r="H20" s="29">
        <f>'휴젤(톡신)'!H20+'휴젤(필러)'!H20</f>
        <v>7711391</v>
      </c>
      <c r="I20" s="29">
        <f>'휴젤(톡신)'!I20+'휴젤(필러)'!I20</f>
        <v>37420.799999999996</v>
      </c>
      <c r="J20" s="30">
        <f t="shared" si="1"/>
        <v>206.07231806909527</v>
      </c>
    </row>
    <row r="21" spans="1:15" hidden="1">
      <c r="D21" s="26">
        <f>H21/21</f>
        <v>463430.61904761905</v>
      </c>
      <c r="E21" s="27">
        <f t="shared" si="0"/>
        <v>0.20193780615616319</v>
      </c>
      <c r="F21" s="33">
        <f t="shared" si="2"/>
        <v>0.7703739452750944</v>
      </c>
      <c r="G21" s="39" t="s">
        <v>155</v>
      </c>
      <c r="H21" s="29">
        <f>'휴젤(톡신)'!H21+'휴젤(필러)'!H21</f>
        <v>9732043</v>
      </c>
      <c r="I21" s="29">
        <f>'휴젤(톡신)'!I21+'휴젤(필러)'!I21</f>
        <v>36303.520000000004</v>
      </c>
      <c r="J21" s="30">
        <f t="shared" si="1"/>
        <v>268.07436303697267</v>
      </c>
    </row>
    <row r="22" spans="1:15" ht="17.399999999999999" hidden="1">
      <c r="A22" s="31">
        <f>AVERAGE(D20:D22)</f>
        <v>431474.48492063489</v>
      </c>
      <c r="B22" s="27">
        <f>A22/A19-1</f>
        <v>4.1343492653642455E-2</v>
      </c>
      <c r="C22" s="27">
        <f>A22/A10-1</f>
        <v>9.7874088857432762E-2</v>
      </c>
      <c r="D22" s="26">
        <f>H22/21</f>
        <v>445423.28571428574</v>
      </c>
      <c r="E22" s="27">
        <f t="shared" si="0"/>
        <v>-3.885658951568538E-2</v>
      </c>
      <c r="F22" s="33">
        <f t="shared" si="2"/>
        <v>-0.23906589634122521</v>
      </c>
      <c r="G22" s="39" t="s">
        <v>156</v>
      </c>
      <c r="H22" s="29">
        <f>'휴젤(톡신)'!H22+'휴젤(필러)'!H22</f>
        <v>9353889</v>
      </c>
      <c r="I22" s="29">
        <f>'휴젤(톡신)'!I22+'휴젤(필러)'!I22</f>
        <v>43720.43</v>
      </c>
      <c r="J22" s="30">
        <f t="shared" si="1"/>
        <v>213.94778139190305</v>
      </c>
      <c r="K22" s="32">
        <f>H22+H21+H20</f>
        <v>26797323</v>
      </c>
      <c r="L22" s="27">
        <f>K22/K19-1</f>
        <v>5.3664523739309855E-2</v>
      </c>
      <c r="M22" s="27">
        <f>K22/K10-1</f>
        <v>8.2301543823132262E-2</v>
      </c>
      <c r="N22" s="32">
        <f>AVERAGE(J20:J22)</f>
        <v>229.36482083265699</v>
      </c>
      <c r="O22" s="58">
        <f>N22/N19-1</f>
        <v>-0.11877565262484424</v>
      </c>
    </row>
    <row r="23" spans="1:15" hidden="1">
      <c r="A23" s="31"/>
      <c r="B23" s="27"/>
      <c r="C23" s="27"/>
      <c r="D23" s="26">
        <f>H23/21</f>
        <v>439034.19047619047</v>
      </c>
      <c r="E23" s="27">
        <f t="shared" si="0"/>
        <v>-1.4343873441303501E-2</v>
      </c>
      <c r="F23" s="33">
        <f t="shared" si="2"/>
        <v>1.2448396327115767</v>
      </c>
      <c r="G23" s="39" t="s">
        <v>168</v>
      </c>
      <c r="H23" s="29">
        <f>'휴젤(톡신)'!H23+'휴젤(필러)'!H23</f>
        <v>9219718</v>
      </c>
      <c r="I23" s="29">
        <f>'휴젤(톡신)'!I23+'휴젤(필러)'!I23</f>
        <v>34128.54</v>
      </c>
      <c r="J23" s="30">
        <f t="shared" si="1"/>
        <v>270.14686242071883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314111.13636363635</v>
      </c>
      <c r="E24" s="27">
        <f t="shared" si="0"/>
        <v>-0.28454060486054311</v>
      </c>
      <c r="F24" s="33">
        <f t="shared" si="2"/>
        <v>-0.2575403153284308</v>
      </c>
      <c r="G24" s="39" t="s">
        <v>176</v>
      </c>
      <c r="H24" s="29">
        <f>'휴젤(톡신)'!H24+'휴젤(필러)'!H24</f>
        <v>6910445</v>
      </c>
      <c r="I24" s="29">
        <f>'휴젤(톡신)'!I24+'휴젤(필러)'!I24</f>
        <v>39486.49</v>
      </c>
      <c r="J24" s="30">
        <f t="shared" si="1"/>
        <v>175.0078317925954</v>
      </c>
      <c r="K24" s="32"/>
      <c r="L24" s="27"/>
      <c r="M24" s="27"/>
      <c r="N24" s="27"/>
    </row>
    <row r="25" spans="1:15" ht="17.399999999999999" hidden="1">
      <c r="A25" s="31">
        <f>AVERAGE(D23:D25)</f>
        <v>452312.61771853874</v>
      </c>
      <c r="B25" s="27">
        <f>A25/A22-1</f>
        <v>4.8295168141256006E-2</v>
      </c>
      <c r="C25" s="27">
        <f>A25/A13-1</f>
        <v>2.4935336261543206E-2</v>
      </c>
      <c r="D25" s="26">
        <f>H25/19</f>
        <v>603792.52631578944</v>
      </c>
      <c r="E25" s="27">
        <f t="shared" si="0"/>
        <v>0.92222578704372404</v>
      </c>
      <c r="F25" s="33">
        <f t="shared" si="2"/>
        <v>-0.14389938337336539</v>
      </c>
      <c r="G25" s="39" t="s">
        <v>190</v>
      </c>
      <c r="H25" s="29">
        <f>'휴젤(톡신)'!H25+'휴젤(필러)'!H25</f>
        <v>11472058</v>
      </c>
      <c r="I25" s="29">
        <f>'휴젤(톡신)'!I25+'휴젤(필러)'!I25</f>
        <v>28190.880000000001</v>
      </c>
      <c r="J25" s="30">
        <f t="shared" si="1"/>
        <v>406.94217420669378</v>
      </c>
      <c r="K25" s="32">
        <f>H25+H24+H23</f>
        <v>27602221</v>
      </c>
      <c r="L25" s="27">
        <f>K25/K22-1</f>
        <v>3.0036507751165953E-2</v>
      </c>
      <c r="M25" s="27">
        <f>K25/K13-1</f>
        <v>2.9797365704007372E-3</v>
      </c>
      <c r="N25" s="32">
        <f>AVERAGE(J23:J25)</f>
        <v>284.03228947333599</v>
      </c>
      <c r="O25" s="58">
        <f>N25/N22-1</f>
        <v>0.23834286549358863</v>
      </c>
    </row>
    <row r="26" spans="1:15" ht="17.399999999999999" hidden="1">
      <c r="D26" s="26">
        <f>H26/19</f>
        <v>724309.31578947371</v>
      </c>
      <c r="E26" s="27">
        <f t="shared" si="0"/>
        <v>0.19959967078269658</v>
      </c>
      <c r="F26" s="33">
        <f t="shared" si="2"/>
        <v>0.84536794092012868</v>
      </c>
      <c r="G26" s="39" t="s">
        <v>202</v>
      </c>
      <c r="H26" s="29">
        <f>'휴젤(톡신)'!H26+'휴젤(필러)'!H26</f>
        <v>13761877</v>
      </c>
      <c r="I26" s="29">
        <f>'휴젤(톡신)'!I26+'휴젤(필러)'!I26</f>
        <v>34942.82</v>
      </c>
      <c r="J26" s="30">
        <f t="shared" si="1"/>
        <v>393.83990759761235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501820.81818181818</v>
      </c>
      <c r="E27" s="27">
        <f t="shared" si="0"/>
        <v>-0.30717332051038204</v>
      </c>
      <c r="F27" s="33">
        <f t="shared" si="2"/>
        <v>0.1879646044362282</v>
      </c>
      <c r="G27" s="39" t="s">
        <v>203</v>
      </c>
      <c r="H27" s="29">
        <f>'휴젤(톡신)'!H27+'휴젤(필러)'!H27</f>
        <v>11040058</v>
      </c>
      <c r="I27" s="29">
        <f>'휴젤(톡신)'!I27+'휴젤(필러)'!I27</f>
        <v>39931.700000000004</v>
      </c>
      <c r="J27" s="30">
        <f t="shared" si="1"/>
        <v>276.47352854999912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591611.92185007979</v>
      </c>
      <c r="B28" s="27">
        <f>A28/A25-1</f>
        <v>0.30797129833380654</v>
      </c>
      <c r="C28" s="27">
        <f>A28/A16-1</f>
        <v>0.24623115333766066</v>
      </c>
      <c r="D28" s="26">
        <f>H28/19</f>
        <v>548705.63157894742</v>
      </c>
      <c r="E28" s="27">
        <f t="shared" si="0"/>
        <v>9.3429390926826894E-2</v>
      </c>
      <c r="F28" s="33">
        <f t="shared" si="2"/>
        <v>-9.9361336446435744E-2</v>
      </c>
      <c r="G28" s="39" t="s">
        <v>208</v>
      </c>
      <c r="H28" s="29">
        <f>'휴젤(톡신)'!H28+'휴젤(필러)'!H28</f>
        <v>10425407</v>
      </c>
      <c r="I28" s="29">
        <f>'휴젤(톡신)'!I28+'휴젤(필러)'!I28</f>
        <v>49311.7</v>
      </c>
      <c r="J28" s="30">
        <f t="shared" si="1"/>
        <v>211.41852744886103</v>
      </c>
      <c r="K28" s="32">
        <f>H28+H27+H26</f>
        <v>35227342</v>
      </c>
      <c r="L28" s="27">
        <f>K28/K25-1</f>
        <v>0.27625026986053047</v>
      </c>
      <c r="M28" s="27">
        <f>K28/K16-1</f>
        <v>0.15323381273461312</v>
      </c>
      <c r="N28" s="32">
        <f>AVERAGE(J26:J28)</f>
        <v>293.91065453215748</v>
      </c>
      <c r="O28" s="58">
        <f>N28/N25-1</f>
        <v>3.4779021346968531E-2</v>
      </c>
    </row>
    <row r="29" spans="1:15" hidden="1">
      <c r="D29" s="26">
        <f>H29/22</f>
        <v>348615.40909090912</v>
      </c>
      <c r="E29" s="27">
        <f t="shared" si="0"/>
        <v>-0.36465859100491016</v>
      </c>
      <c r="F29" s="33">
        <f t="shared" si="2"/>
        <v>-0.34123281885391277</v>
      </c>
      <c r="G29" s="39" t="s">
        <v>215</v>
      </c>
      <c r="H29" s="29">
        <f>'휴젤(톡신)'!H29+'휴젤(필러)'!H29</f>
        <v>7669539</v>
      </c>
      <c r="I29" s="29">
        <f>'휴젤(톡신)'!I29+'휴젤(필러)'!I29</f>
        <v>60841.62</v>
      </c>
      <c r="J29" s="30">
        <f t="shared" si="1"/>
        <v>126.05744225745468</v>
      </c>
    </row>
    <row r="30" spans="1:15" hidden="1">
      <c r="D30" s="26">
        <f>H30/19</f>
        <v>438386.31578947371</v>
      </c>
      <c r="E30" s="27">
        <f t="shared" si="0"/>
        <v>0.25750699584009173</v>
      </c>
      <c r="F30" s="33">
        <f t="shared" si="2"/>
        <v>2.4482162410668806E-2</v>
      </c>
      <c r="G30" s="39" t="s">
        <v>210</v>
      </c>
      <c r="H30" s="29">
        <f>'휴젤(톡신)'!H30+'휴젤(필러)'!H30</f>
        <v>8329340</v>
      </c>
      <c r="I30" s="29">
        <f>'휴젤(톡신)'!I30+'휴젤(필러)'!I30</f>
        <v>40755.53</v>
      </c>
      <c r="J30" s="30">
        <f t="shared" si="1"/>
        <v>204.37324701703056</v>
      </c>
    </row>
    <row r="31" spans="1:15" ht="17.399999999999999" hidden="1">
      <c r="A31" s="31">
        <f>AVERAGE(D29:D31)</f>
        <v>437506.80829346093</v>
      </c>
      <c r="B31" s="27">
        <f>A31/A28-1</f>
        <v>-0.26048344846517579</v>
      </c>
      <c r="C31" s="27">
        <f>A31/A19-1</f>
        <v>5.5902223029159925E-2</v>
      </c>
      <c r="D31" s="26">
        <f>H31/20</f>
        <v>525518.69999999995</v>
      </c>
      <c r="E31" s="27">
        <f t="shared" si="0"/>
        <v>0.19875708039292417</v>
      </c>
      <c r="F31" s="33">
        <f t="shared" si="2"/>
        <v>0.83793833293272413</v>
      </c>
      <c r="G31" s="39" t="s">
        <v>211</v>
      </c>
      <c r="H31" s="29">
        <f>'휴젤(톡신)'!H31+'휴젤(필러)'!H31</f>
        <v>10510374</v>
      </c>
      <c r="I31" s="29">
        <f>'휴젤(톡신)'!I31+'휴젤(필러)'!I31</f>
        <v>80721.679999999993</v>
      </c>
      <c r="J31" s="30">
        <f t="shared" si="1"/>
        <v>130.2050948394533</v>
      </c>
      <c r="K31" s="32">
        <f>H31+H30+H29</f>
        <v>26509253</v>
      </c>
      <c r="L31" s="27">
        <f>K31/K28-1</f>
        <v>-0.24748074947011334</v>
      </c>
      <c r="M31" s="27">
        <f>K31/K19-1</f>
        <v>4.2337678167698733E-2</v>
      </c>
      <c r="N31" s="32">
        <f>AVERAGE(J29:J31)</f>
        <v>153.54526137131285</v>
      </c>
      <c r="O31" s="58">
        <f>N31/N28-1</f>
        <v>-0.47757844432103402</v>
      </c>
    </row>
    <row r="32" spans="1:15" ht="17.399999999999999" hidden="1">
      <c r="D32" s="26">
        <f>H32/21</f>
        <v>450843.09523809527</v>
      </c>
      <c r="E32" s="27">
        <f t="shared" si="0"/>
        <v>-0.14209885349827645</v>
      </c>
      <c r="F32" s="33">
        <f t="shared" si="2"/>
        <v>0.16929123484490738</v>
      </c>
      <c r="G32" s="39" t="s">
        <v>222</v>
      </c>
      <c r="H32" s="29">
        <f>'휴젤(톡신)'!H32+'휴젤(필러)'!H32</f>
        <v>9467705</v>
      </c>
      <c r="I32" s="29">
        <f>'휴젤(톡신)'!I32+'휴젤(필러)'!I32</f>
        <v>97112.989999999991</v>
      </c>
      <c r="J32" s="30">
        <f t="shared" si="1"/>
        <v>97.491643496920446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784387.57142857148</v>
      </c>
      <c r="E33" s="27">
        <f t="shared" si="0"/>
        <v>0.73982385382730032</v>
      </c>
      <c r="F33" s="33">
        <f t="shared" si="2"/>
        <v>0.69256742905883173</v>
      </c>
      <c r="G33" s="39" t="s">
        <v>223</v>
      </c>
      <c r="H33" s="29">
        <f>'휴젤(톡신)'!H33+'휴젤(필러)'!H33</f>
        <v>16472139</v>
      </c>
      <c r="I33" s="29">
        <f>'휴젤(톡신)'!I33+'휴젤(필러)'!I33</f>
        <v>86019.790000000008</v>
      </c>
      <c r="J33" s="30">
        <f t="shared" si="1"/>
        <v>191.49243447350892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660905.13450292405</v>
      </c>
      <c r="B34" s="27">
        <f>A34/A31-1</f>
        <v>0.51061679949816252</v>
      </c>
      <c r="C34" s="27">
        <f>A34/A22-1</f>
        <v>0.53173630794064319</v>
      </c>
      <c r="D34" s="26">
        <f>H34/19</f>
        <v>747484.73684210528</v>
      </c>
      <c r="E34" s="27">
        <f t="shared" si="0"/>
        <v>-4.7046684484376322E-2</v>
      </c>
      <c r="F34" s="33">
        <f t="shared" si="2"/>
        <v>0.67814472394147618</v>
      </c>
      <c r="G34" s="39" t="s">
        <v>220</v>
      </c>
      <c r="H34" s="29">
        <f>'휴젤(톡신)'!H34+'휴젤(필러)'!H34</f>
        <v>14202210</v>
      </c>
      <c r="I34" s="29">
        <f>'휴젤(톡신)'!I34+'휴젤(필러)'!I34</f>
        <v>67958.039999999994</v>
      </c>
      <c r="J34" s="30">
        <f t="shared" si="1"/>
        <v>208.98498544101628</v>
      </c>
      <c r="K34" s="32">
        <f>H34+H33+H32</f>
        <v>40142054</v>
      </c>
      <c r="L34" s="27">
        <f>K34/K31-1</f>
        <v>0.51426575467818725</v>
      </c>
      <c r="M34" s="27">
        <f>K34/K22-1</f>
        <v>0.49798746688241957</v>
      </c>
      <c r="N34" s="32">
        <f>AVERAGE(J32:J34)</f>
        <v>165.9896878038152</v>
      </c>
      <c r="O34" s="58">
        <f>N34/N31-1</f>
        <v>8.1047284177715229E-2</v>
      </c>
      <c r="P34" s="58"/>
    </row>
    <row r="35" spans="1:16" ht="17.399999999999999" hidden="1">
      <c r="D35" s="26">
        <f>H35/23</f>
        <v>451070.4347826087</v>
      </c>
      <c r="E35" s="27">
        <f t="shared" ref="E35:E41" si="3">D35/D34-1</f>
        <v>-0.3965489694301404</v>
      </c>
      <c r="F35" s="33">
        <f t="shared" ref="F35:F41" si="4">D35/D23-1</f>
        <v>2.7415277824634376E-2</v>
      </c>
      <c r="G35" s="39" t="s">
        <v>226</v>
      </c>
      <c r="H35" s="68">
        <f>'휴젤(톡신)'!H35+'휴젤(필러)'!H35</f>
        <v>10374620</v>
      </c>
      <c r="I35" s="68">
        <f>'휴젤(톡신)'!I35+'휴젤(필러)'!I35</f>
        <v>65095.72</v>
      </c>
      <c r="J35" s="30">
        <f t="shared" si="1"/>
        <v>159.37484061932182</v>
      </c>
      <c r="P35" s="16"/>
    </row>
    <row r="36" spans="1:16" ht="17.399999999999999" hidden="1">
      <c r="D36" s="26">
        <f>H36/21</f>
        <v>441706.33333333331</v>
      </c>
      <c r="E36" s="27">
        <f t="shared" si="3"/>
        <v>-2.07597322440084E-2</v>
      </c>
      <c r="F36" s="33">
        <f t="shared" si="4"/>
        <v>0.40621035741306577</v>
      </c>
      <c r="G36" s="39" t="s">
        <v>228</v>
      </c>
      <c r="H36" s="68">
        <f>'휴젤(톡신)'!H36+'휴젤(필러)'!H36</f>
        <v>9275833</v>
      </c>
      <c r="I36" s="68">
        <f>'휴젤(톡신)'!I36+'휴젤(필러)'!I36</f>
        <v>41430.339999999997</v>
      </c>
      <c r="J36" s="30">
        <f t="shared" si="1"/>
        <v>223.88985946048237</v>
      </c>
      <c r="P36" s="16"/>
    </row>
    <row r="37" spans="1:16" ht="17.399999999999999" hidden="1">
      <c r="A37" s="31">
        <f>AVERAGE(D35:D37)</f>
        <v>630021.8671497585</v>
      </c>
      <c r="B37" s="27">
        <f>A37/A34-1</f>
        <v>-4.6728744778769649E-2</v>
      </c>
      <c r="C37" s="27">
        <f>A37/A25-1</f>
        <v>0.39289032069806895</v>
      </c>
      <c r="D37" s="26">
        <f>H37/18</f>
        <v>997288.83333333337</v>
      </c>
      <c r="E37" s="27">
        <f t="shared" si="3"/>
        <v>1.2578096759611781</v>
      </c>
      <c r="F37" s="33">
        <f t="shared" si="4"/>
        <v>0.65170781330894023</v>
      </c>
      <c r="G37" s="39" t="s">
        <v>225</v>
      </c>
      <c r="H37" s="68">
        <f>'휴젤(톡신)'!H37+'휴젤(필러)'!H37</f>
        <v>17951199</v>
      </c>
      <c r="I37" s="68">
        <f>'휴젤(톡신)'!I37+'휴젤(필러)'!I37</f>
        <v>72746.180000000008</v>
      </c>
      <c r="J37" s="30">
        <f t="shared" si="1"/>
        <v>246.76483356239459</v>
      </c>
      <c r="K37" s="32">
        <f>H37+H36+H35</f>
        <v>37601652</v>
      </c>
      <c r="L37" s="27">
        <f>K37/K34-1</f>
        <v>-6.3285301743652655E-2</v>
      </c>
      <c r="M37" s="27">
        <f>K37/K25-1</f>
        <v>0.36226907247789941</v>
      </c>
      <c r="N37" s="32">
        <f>AVERAGE(J35:J37)</f>
        <v>210.00984454739958</v>
      </c>
      <c r="O37" s="16">
        <f>N37/N34-1</f>
        <v>0.26519814167981459</v>
      </c>
      <c r="P37" s="16"/>
    </row>
    <row r="38" spans="1:16" ht="17.399999999999999" hidden="1">
      <c r="A38" s="31"/>
      <c r="B38" s="27"/>
      <c r="C38" s="27"/>
      <c r="D38" s="26">
        <f>H38/20</f>
        <v>782655.1</v>
      </c>
      <c r="E38" s="27">
        <f t="shared" si="3"/>
        <v>-0.21521722309468028</v>
      </c>
      <c r="F38" s="33">
        <f t="shared" si="4"/>
        <v>8.0553684646360368E-2</v>
      </c>
      <c r="G38" s="39" t="s">
        <v>231</v>
      </c>
      <c r="H38" s="68">
        <f>'휴젤(톡신)'!H38+'휴젤(필러)'!H38</f>
        <v>15653102</v>
      </c>
      <c r="I38" s="68">
        <f>'휴젤(톡신)'!I38+'휴젤(필러)'!I38</f>
        <v>62587.11</v>
      </c>
      <c r="J38" s="30">
        <f t="shared" si="1"/>
        <v>250.10105115893671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382631.95238095237</v>
      </c>
      <c r="E39" s="27">
        <f t="shared" si="3"/>
        <v>-0.51111038261815156</v>
      </c>
      <c r="F39" s="33">
        <f t="shared" si="4"/>
        <v>-0.23751279636565747</v>
      </c>
      <c r="G39" s="39" t="s">
        <v>234</v>
      </c>
      <c r="H39" s="68">
        <f>'휴젤(톡신)'!H39+'휴젤(필러)'!H39</f>
        <v>8035271</v>
      </c>
      <c r="I39" s="68">
        <f>'휴젤(톡신)'!I39+'휴젤(필러)'!I39</f>
        <v>54172.62</v>
      </c>
      <c r="J39" s="30">
        <f t="shared" si="1"/>
        <v>148.32716231926756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574723.5253968254</v>
      </c>
      <c r="B40" s="27">
        <f>A40/A37-1</f>
        <v>-8.777209909094863E-2</v>
      </c>
      <c r="C40" s="27">
        <f>A40/A28-1</f>
        <v>-2.8546409951377028E-2</v>
      </c>
      <c r="D40" s="26">
        <f>H40/21</f>
        <v>558883.52380952379</v>
      </c>
      <c r="E40" s="27">
        <f t="shared" si="3"/>
        <v>0.46062951703806876</v>
      </c>
      <c r="F40" s="33">
        <f t="shared" si="4"/>
        <v>1.8548911556254044E-2</v>
      </c>
      <c r="G40" s="39" t="s">
        <v>236</v>
      </c>
      <c r="H40" s="68">
        <f>'휴젤(톡신)'!H40+'휴젤(필러)'!H40</f>
        <v>11736554</v>
      </c>
      <c r="I40" s="68">
        <f>'휴젤(톡신)'!I40+'휴젤(필러)'!I40</f>
        <v>98151.989999999991</v>
      </c>
      <c r="J40" s="30">
        <f t="shared" si="1"/>
        <v>119.57530356745697</v>
      </c>
      <c r="K40" s="32">
        <f>H40+H39+H38</f>
        <v>35424927</v>
      </c>
      <c r="L40" s="27">
        <f>K40/K37-1</f>
        <v>-5.7889078916000813E-2</v>
      </c>
      <c r="M40" s="27">
        <f>K40/K28-1</f>
        <v>5.6088534865901263E-3</v>
      </c>
      <c r="N40" s="32">
        <f>AVERAGE(J38:J40)</f>
        <v>172.66783901522044</v>
      </c>
      <c r="O40" s="58">
        <f>N40/N37-1</f>
        <v>-0.17781073840922246</v>
      </c>
    </row>
    <row r="41" spans="1:16" ht="17.399999999999999">
      <c r="A41" s="31"/>
      <c r="B41" s="27"/>
      <c r="C41" s="27"/>
      <c r="D41" s="26">
        <f>H41/18</f>
        <v>535152.16666666663</v>
      </c>
      <c r="E41" s="27">
        <f t="shared" si="3"/>
        <v>-4.2462080436898253E-2</v>
      </c>
      <c r="F41" s="33">
        <f t="shared" si="4"/>
        <v>0.53507892282269709</v>
      </c>
      <c r="G41" s="39" t="s">
        <v>370</v>
      </c>
      <c r="H41" s="68">
        <f>'휴젤(톡신)'!H41+'휴젤(필러)'!H41</f>
        <v>9632739</v>
      </c>
      <c r="I41" s="68">
        <f>'휴젤(톡신)'!I41+'휴젤(필러)'!I41</f>
        <v>60822.74</v>
      </c>
      <c r="J41" s="30">
        <f t="shared" si="1"/>
        <v>158.37397328696471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596890.05000000005</v>
      </c>
      <c r="E42" s="27">
        <f t="shared" ref="E42" si="5">D42/D41-1</f>
        <v>0.11536510020670154</v>
      </c>
      <c r="F42" s="33">
        <f t="shared" ref="F42" si="6">D42/D30-1</f>
        <v>0.36156177440229365</v>
      </c>
      <c r="G42" s="39" t="s">
        <v>405</v>
      </c>
      <c r="H42" s="68">
        <f>'휴젤(톡신)'!H42+'휴젤(필러)'!H42</f>
        <v>11937801</v>
      </c>
      <c r="I42" s="68">
        <f>'휴젤(톡신)'!I42+'휴젤(필러)'!I42</f>
        <v>70275.97</v>
      </c>
      <c r="J42" s="30">
        <f t="shared" si="1"/>
        <v>169.87031271144318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529873.6555555556</v>
      </c>
      <c r="B43" s="27">
        <f>A43/A40-1</f>
        <v>-7.8037295950783681E-2</v>
      </c>
      <c r="C43" s="27">
        <f>A43/A31-1</f>
        <v>0.21112093688868705</v>
      </c>
      <c r="D43" s="26">
        <f>H43/20</f>
        <v>457578.75</v>
      </c>
      <c r="E43" s="27">
        <f t="shared" ref="E43" si="7">D43/D42-1</f>
        <v>-0.23339524590835459</v>
      </c>
      <c r="F43" s="33">
        <f t="shared" ref="F43" si="8">D43/D31-1</f>
        <v>-0.12928169825355396</v>
      </c>
      <c r="G43" s="39" t="s">
        <v>429</v>
      </c>
      <c r="H43" s="68">
        <f>'휴젤(톡신)'!H43+'휴젤(필러)'!H43</f>
        <v>9151575</v>
      </c>
      <c r="I43" s="68">
        <f>'휴젤(톡신)'!I43+'휴젤(필러)'!I43</f>
        <v>95212.05</v>
      </c>
      <c r="J43" s="30">
        <f t="shared" si="1"/>
        <v>96.117823321732914</v>
      </c>
      <c r="K43" s="32">
        <f>H43+H42+H41</f>
        <v>30722115</v>
      </c>
      <c r="L43" s="27">
        <f>K43/K40-1</f>
        <v>-0.13275431732011755</v>
      </c>
      <c r="M43" s="27">
        <f>K43/K31-1</f>
        <v>0.15892043431023883</v>
      </c>
      <c r="N43" s="32">
        <f>AVERAGE(J41:J43)</f>
        <v>141.45403644004693</v>
      </c>
      <c r="O43" s="58">
        <f>N43/N40-1</f>
        <v>-0.1807736909965153</v>
      </c>
    </row>
    <row r="44" spans="1:16" ht="17.399999999999999">
      <c r="A44" s="31"/>
      <c r="B44" s="27"/>
      <c r="C44" s="27"/>
      <c r="D44" s="26">
        <f>H44/22</f>
        <v>609164.09090909094</v>
      </c>
      <c r="E44" s="27">
        <f t="shared" ref="E44" si="9">D44/D43-1</f>
        <v>0.33127705539011787</v>
      </c>
      <c r="F44" s="33">
        <f t="shared" ref="F44" si="10">D44/D32-1</f>
        <v>0.35116650857741227</v>
      </c>
      <c r="G44" s="39" t="s">
        <v>464</v>
      </c>
      <c r="H44" s="68">
        <f>'휴젤(톡신)'!H44+'휴젤(필러)'!H44</f>
        <v>13401610</v>
      </c>
      <c r="I44" s="68">
        <f>'휴젤(톡신)'!I44+'휴젤(필러)'!I44</f>
        <v>121532.25</v>
      </c>
      <c r="J44" s="30">
        <f t="shared" si="1"/>
        <v>110.2720471315227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742091.75</v>
      </c>
      <c r="E45" s="27">
        <f t="shared" ref="E45" si="11">D45/D44-1</f>
        <v>0.21821322214271266</v>
      </c>
      <c r="F45" s="33">
        <f t="shared" ref="F45" si="12">D45/D33-1</f>
        <v>-5.3922095363571287E-2</v>
      </c>
      <c r="G45" s="39" t="s">
        <v>498</v>
      </c>
      <c r="H45" s="68">
        <f>'휴젤(톡신)'!H45+'휴젤(필러)'!H45</f>
        <v>14841835</v>
      </c>
      <c r="I45" s="68">
        <f>'휴젤(톡신)'!I45+'휴젤(필러)'!I45</f>
        <v>107370.45</v>
      </c>
      <c r="J45" s="30">
        <f t="shared" si="1"/>
        <v>138.23016481722857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690004.64872408286</v>
      </c>
      <c r="B46" s="27">
        <f>A46/A43-1</f>
        <v>0.3022059909746504</v>
      </c>
      <c r="C46" s="27">
        <f>A46/A34-1</f>
        <v>4.4029789907813255E-2</v>
      </c>
      <c r="D46" s="26">
        <f>H46/19</f>
        <v>718758.10526315786</v>
      </c>
      <c r="E46" s="27">
        <f t="shared" ref="E46" si="13">D46/D45-1</f>
        <v>-3.1443072553821172E-2</v>
      </c>
      <c r="F46" s="33">
        <f t="shared" ref="F46" si="14">D46/D34-1</f>
        <v>-3.8431061081338869E-2</v>
      </c>
      <c r="G46" s="39" t="s">
        <v>548</v>
      </c>
      <c r="H46" s="68">
        <f>'휴젤(톡신)'!H46+'휴젤(필러)'!H46</f>
        <v>13656404</v>
      </c>
      <c r="I46" s="68">
        <f>'휴젤(톡신)'!I46+'휴젤(필러)'!I46</f>
        <v>103514.87</v>
      </c>
      <c r="J46" s="30">
        <f t="shared" si="1"/>
        <v>131.926978220617</v>
      </c>
      <c r="K46" s="32">
        <f>H46+H45+H44</f>
        <v>41899849</v>
      </c>
      <c r="L46" s="27">
        <f>K46/K43-1</f>
        <v>0.3638334795635001</v>
      </c>
      <c r="M46" s="27">
        <f>K46/K34-1</f>
        <v>4.3789363643425006E-2</v>
      </c>
      <c r="N46" s="32">
        <f>AVERAGE(J44:J46)</f>
        <v>126.80973005645609</v>
      </c>
      <c r="O46" s="58">
        <f>N46/N43-1</f>
        <v>-0.10352696007934425</v>
      </c>
    </row>
    <row r="47" spans="1:16" ht="17.399999999999999">
      <c r="A47" s="31"/>
      <c r="B47" s="27"/>
      <c r="C47" s="27"/>
      <c r="D47" s="26">
        <f>H47/19</f>
        <v>477764.36842105264</v>
      </c>
      <c r="E47" s="27">
        <f t="shared" ref="E47" si="15">D47/D46-1</f>
        <v>-0.33529185281864826</v>
      </c>
      <c r="F47" s="33">
        <f t="shared" ref="F47" si="16">D47/D35-1</f>
        <v>5.917908064914279E-2</v>
      </c>
      <c r="G47" s="39" t="s">
        <v>598</v>
      </c>
      <c r="H47" s="68">
        <f>'휴젤(톡신)'!H47+'휴젤(필러)'!H47</f>
        <v>9077523</v>
      </c>
      <c r="I47" s="68">
        <f>'휴젤(톡신)'!I47+'휴젤(필러)'!I47</f>
        <v>78514.210000000006</v>
      </c>
      <c r="J47" s="30">
        <f t="shared" si="1"/>
        <v>115.61630690801066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1088338.45</v>
      </c>
      <c r="E48" s="27">
        <f t="shared" ref="E48" si="17">D48/D47-1</f>
        <v>1.2779816200961429</v>
      </c>
      <c r="F48" s="33">
        <f t="shared" ref="F48" si="18">D48/D36-1</f>
        <v>1.4639412384849964</v>
      </c>
      <c r="G48" s="39" t="s">
        <v>661</v>
      </c>
      <c r="H48" s="68">
        <f>'휴젤(톡신)'!H48+'휴젤(필러)'!H48</f>
        <v>21766769</v>
      </c>
      <c r="I48" s="68">
        <f>'휴젤(톡신)'!I48+'휴젤(필러)'!I48</f>
        <v>101364.23</v>
      </c>
      <c r="J48" s="30">
        <f t="shared" si="1"/>
        <v>214.7381674975482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755999.80311004783</v>
      </c>
      <c r="B49" s="27">
        <f>A49/A46-1</f>
        <v>9.5644506900061321E-2</v>
      </c>
      <c r="C49" s="27">
        <f>A49/A37-1</f>
        <v>0.19995803721895888</v>
      </c>
      <c r="D49" s="26">
        <f>H49/22</f>
        <v>701896.59090909094</v>
      </c>
      <c r="E49" s="27">
        <f t="shared" ref="E49" si="19">D49/D48-1</f>
        <v>-0.3550750771425093</v>
      </c>
      <c r="F49" s="33">
        <f t="shared" ref="F49" si="20">D49/D37-1</f>
        <v>-0.29619527718657479</v>
      </c>
      <c r="G49" s="39" t="s">
        <v>672</v>
      </c>
      <c r="H49" s="68">
        <f>'휴젤(톡신)'!H49+'휴젤(필러)'!H49</f>
        <v>15441725</v>
      </c>
      <c r="I49" s="68">
        <f>'휴젤(톡신)'!I49+'휴젤(필러)'!I49</f>
        <v>93619.39</v>
      </c>
      <c r="J49" s="30">
        <f t="shared" si="1"/>
        <v>164.94152546817492</v>
      </c>
      <c r="K49" s="32">
        <f>H49+H48+H47</f>
        <v>46286017</v>
      </c>
      <c r="L49" s="27">
        <f>K49/K46-1</f>
        <v>0.10468219109811105</v>
      </c>
      <c r="M49" s="27">
        <f>K49/K37-1</f>
        <v>0.2309570068889526</v>
      </c>
      <c r="N49" s="32">
        <f>AVERAGE(J47:J49)</f>
        <v>165.09866662457793</v>
      </c>
      <c r="O49" s="58">
        <f>N49/N46-1</f>
        <v>0.30194005263693469</v>
      </c>
    </row>
    <row r="50" spans="1:15" s="37" customFormat="1" ht="17.399999999999999">
      <c r="A50" s="92"/>
      <c r="B50" s="130"/>
      <c r="C50" s="130"/>
      <c r="D50" s="93">
        <f>H50/18</f>
        <v>768043.11111111112</v>
      </c>
      <c r="E50" s="130">
        <f t="shared" ref="E50" si="21">D50/D49-1</f>
        <v>9.4239694363450033E-2</v>
      </c>
      <c r="F50" s="131">
        <f t="shared" ref="F50" si="22">D50/D38-1</f>
        <v>-1.8669767677855664E-2</v>
      </c>
      <c r="G50" s="132" t="s">
        <v>714</v>
      </c>
      <c r="H50" s="95">
        <f>'휴젤(톡신)'!H50+'휴젤(필러)'!H50</f>
        <v>13824776</v>
      </c>
      <c r="I50" s="95">
        <f>'휴젤(톡신)'!I50+'휴젤(필러)'!I50</f>
        <v>50510.020000000004</v>
      </c>
      <c r="J50" s="133">
        <f t="shared" ref="J50" si="23">H50/I50</f>
        <v>273.70363345728231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676420.8</v>
      </c>
      <c r="E51" s="130">
        <f t="shared" ref="E51" si="24">D51/D50-1</f>
        <v>-0.11929318782452603</v>
      </c>
      <c r="F51" s="131">
        <f t="shared" ref="F51" si="25">D51/D39-1</f>
        <v>0.76781054428655882</v>
      </c>
      <c r="G51" s="132" t="s">
        <v>721</v>
      </c>
      <c r="H51" s="95">
        <f>'휴젤(톡신)'!H51+'휴젤(필러)'!H51</f>
        <v>13528416</v>
      </c>
      <c r="I51" s="95">
        <f>'휴젤(톡신)'!I51+'휴젤(필러)'!I51</f>
        <v>105042.84000000001</v>
      </c>
      <c r="J51" s="133">
        <f t="shared" ref="J51" si="26">H51/I51</f>
        <v>128.78951102236002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824676.04612794612</v>
      </c>
      <c r="B52" s="27">
        <f>A52/A49-1</f>
        <v>9.0841614951983507E-2</v>
      </c>
      <c r="C52" s="27">
        <f>A52/A40-1</f>
        <v>0.4349091514194372</v>
      </c>
      <c r="D52" s="93">
        <f>H52/22</f>
        <v>1029564.2272727273</v>
      </c>
      <c r="E52" s="130">
        <f t="shared" ref="E52:E53" si="27">D52/D51-1</f>
        <v>0.52207653471437787</v>
      </c>
      <c r="F52" s="131">
        <f t="shared" ref="F52:F53" si="28">D52/D40-1</f>
        <v>0.84218031738509236</v>
      </c>
      <c r="G52" s="132" t="s">
        <v>726</v>
      </c>
      <c r="H52" s="95">
        <f>'휴젤(톡신)'!H52+'휴젤(필러)'!H52</f>
        <v>22650413</v>
      </c>
      <c r="I52" s="95">
        <f>'휴젤(톡신)'!I52+'휴젤(필러)'!I52</f>
        <v>123216.95000000001</v>
      </c>
      <c r="J52" s="133">
        <f t="shared" ref="J52" si="29">H52/I52</f>
        <v>183.82546394793897</v>
      </c>
      <c r="K52" s="32">
        <f>H52+H51+H50</f>
        <v>50003605</v>
      </c>
      <c r="L52" s="27">
        <f>K52/K49-1</f>
        <v>8.0317733971363214E-2</v>
      </c>
      <c r="M52" s="27">
        <f>K52/K40-1</f>
        <v>0.41153727712692256</v>
      </c>
      <c r="N52" s="32">
        <f>AVERAGE(J50:J52)</f>
        <v>195.43953614252709</v>
      </c>
      <c r="O52" s="58">
        <f>N52/N49-1</f>
        <v>0.18377416449366035</v>
      </c>
    </row>
    <row r="53" spans="1:15" s="37" customFormat="1" ht="17.399999999999999">
      <c r="A53" s="31"/>
      <c r="B53" s="27"/>
      <c r="C53" s="27"/>
      <c r="D53" s="93">
        <f>H53/21</f>
        <v>546411.80952380947</v>
      </c>
      <c r="E53" s="130">
        <f t="shared" si="27"/>
        <v>-0.46927855975412858</v>
      </c>
      <c r="F53" s="131">
        <f t="shared" si="28"/>
        <v>2.1040077119142353E-2</v>
      </c>
      <c r="G53" s="132" t="s">
        <v>729</v>
      </c>
      <c r="H53" s="95">
        <f>'휴젤(톡신)'!H53+'휴젤(필러)'!H53</f>
        <v>11474648</v>
      </c>
      <c r="I53" s="95">
        <f>'휴젤(톡신)'!I53+'휴젤(필러)'!I53</f>
        <v>107732.77</v>
      </c>
      <c r="J53" s="133">
        <f t="shared" ref="J53" si="30">H53/I53</f>
        <v>106.51028466083254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1191856.7647058824</v>
      </c>
      <c r="E54" s="130">
        <f t="shared" ref="E54" si="31">D54/D53-1</f>
        <v>1.1812426889978265</v>
      </c>
      <c r="F54" s="131">
        <f t="shared" ref="F54" si="32">D54/D42-1</f>
        <v>0.99677773939418546</v>
      </c>
      <c r="G54" s="132" t="s">
        <v>742</v>
      </c>
      <c r="H54" s="95">
        <f>'휴젤(톡신)'!H54+'휴젤(필러)'!H54</f>
        <v>20261565</v>
      </c>
      <c r="I54" s="95">
        <f>'휴젤(톡신)'!I54+'휴젤(필러)'!I54</f>
        <v>107995.44</v>
      </c>
      <c r="J54" s="133">
        <f t="shared" ref="J54" si="33">H54/I54</f>
        <v>187.61500485576056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880126.20728291327</v>
      </c>
      <c r="B55" s="27">
        <f>A55/A52-1</f>
        <v>6.7238719270820368E-2</v>
      </c>
      <c r="C55" s="27">
        <f>A55/A43-1</f>
        <v>0.66101144688940816</v>
      </c>
      <c r="D55" s="93">
        <f>H55/21</f>
        <v>902110.04761904757</v>
      </c>
      <c r="E55" s="130">
        <f t="shared" ref="E55" si="34">D55/D54-1</f>
        <v>-0.24310531740643881</v>
      </c>
      <c r="F55" s="131">
        <f t="shared" ref="F55" si="35">D55/D43-1</f>
        <v>0.97148588656935564</v>
      </c>
      <c r="G55" s="132" t="s">
        <v>749</v>
      </c>
      <c r="H55" s="95">
        <f>'휴젤(톡신)'!H55+'휴젤(필러)'!H55</f>
        <v>18944311</v>
      </c>
      <c r="I55" s="95">
        <f>'휴젤(톡신)'!I55+'휴젤(필러)'!I55</f>
        <v>123724.26999999999</v>
      </c>
      <c r="J55" s="133">
        <f t="shared" ref="J55" si="36">H55/I55</f>
        <v>153.11717741393829</v>
      </c>
      <c r="K55" s="32">
        <f>H55+H54+H53</f>
        <v>50680524</v>
      </c>
      <c r="L55" s="27">
        <f>K55/K52-1</f>
        <v>1.3537403953175042E-2</v>
      </c>
      <c r="M55" s="27">
        <f>K55/K43-1</f>
        <v>0.64964306656621784</v>
      </c>
      <c r="N55" s="32">
        <f>AVERAGE(J53:J55)</f>
        <v>149.08082231017713</v>
      </c>
      <c r="O55" s="58">
        <f>N55/N52-1</f>
        <v>-0.2372023324827286</v>
      </c>
    </row>
    <row r="56" spans="1:15" s="124" customFormat="1" ht="17.399999999999999">
      <c r="A56" s="94"/>
      <c r="B56" s="45"/>
      <c r="C56" s="45"/>
      <c r="D56" s="98">
        <f>H56/22</f>
        <v>833885.36363636365</v>
      </c>
      <c r="E56" s="118">
        <f t="shared" ref="E56" si="37">D56/D55-1</f>
        <v>-7.5627895025391134E-2</v>
      </c>
      <c r="F56" s="158">
        <f t="shared" ref="F56" si="38">D56/D44-1</f>
        <v>0.36890104994847639</v>
      </c>
      <c r="G56" s="122" t="s">
        <v>752</v>
      </c>
      <c r="H56" s="96">
        <f>'휴젤(톡신)'!H56+'휴젤(필러)'!H56</f>
        <v>18345478</v>
      </c>
      <c r="I56" s="96">
        <f>'휴젤(톡신)'!I56+'휴젤(필러)'!I56</f>
        <v>116663.64</v>
      </c>
      <c r="J56" s="125">
        <f t="shared" ref="J56" si="39">H56/I56</f>
        <v>157.25103382682042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884633.83333333337</v>
      </c>
      <c r="E57" s="118">
        <f t="shared" ref="E57" si="40">D57/D56-1</f>
        <v>6.085784918405146E-2</v>
      </c>
      <c r="F57" s="158">
        <f t="shared" ref="F57" si="41">D57/D45-1</f>
        <v>0.19208148228751143</v>
      </c>
      <c r="G57" s="122" t="s">
        <v>756</v>
      </c>
      <c r="H57" s="96">
        <f>'휴젤(톡신)'!H57+'휴젤(필러)'!H57</f>
        <v>15923409</v>
      </c>
      <c r="I57" s="96">
        <f>'휴젤(톡신)'!I57+'휴젤(필러)'!I57</f>
        <v>98106.47</v>
      </c>
      <c r="J57" s="125">
        <f t="shared" ref="J57" si="42">H57/I57</f>
        <v>162.30742987694899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859259.59848484851</v>
      </c>
      <c r="B58" s="27">
        <f>A58/A55-1</f>
        <v>-2.3708655219440877E-2</v>
      </c>
      <c r="C58" s="27">
        <f>A58/A46-1</f>
        <v>0.24529537601484597</v>
      </c>
      <c r="K58" s="32">
        <f>H58+H57+H56</f>
        <v>34268887</v>
      </c>
      <c r="L58" s="27">
        <f>K58/K55-1</f>
        <v>-0.32382532193234626</v>
      </c>
      <c r="M58" s="27">
        <f>K58/K46-1</f>
        <v>-0.18212385443202905</v>
      </c>
      <c r="N58" s="32">
        <f>AVERAGE(J56:J58)</f>
        <v>159.7792318518847</v>
      </c>
      <c r="O58" s="58">
        <f>N58/N55-1</f>
        <v>7.1762480082438129E-2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9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휴젤</v>
      </c>
      <c r="G1" s="19"/>
      <c r="H1" s="19"/>
      <c r="I1" s="19"/>
      <c r="J1" s="20"/>
      <c r="P1" s="18" t="s">
        <v>267</v>
      </c>
    </row>
    <row r="2" spans="1:16" ht="15" customHeight="1">
      <c r="G2" s="21"/>
      <c r="H2" s="21"/>
      <c r="I2" s="21"/>
      <c r="J2" s="22"/>
      <c r="P2" s="23" t="s">
        <v>352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6" ht="15" hidden="1" customHeight="1">
      <c r="D5" s="26">
        <f>H5/20</f>
        <v>270800.5</v>
      </c>
      <c r="E5" s="27"/>
      <c r="F5" s="26"/>
      <c r="G5" s="28" t="s">
        <v>7</v>
      </c>
      <c r="H5" s="29">
        <v>5416010</v>
      </c>
      <c r="I5" s="29">
        <v>5576.81</v>
      </c>
      <c r="J5" s="30">
        <f>H5/I5</f>
        <v>971.1663119238417</v>
      </c>
    </row>
    <row r="6" spans="1:16" ht="15" hidden="1" customHeight="1">
      <c r="D6" s="26">
        <f>H6/18</f>
        <v>114583</v>
      </c>
      <c r="E6" s="27">
        <f t="shared" ref="E6:E34" si="0">D6/D5-1</f>
        <v>-0.57687301168203153</v>
      </c>
      <c r="F6" s="26"/>
      <c r="G6" s="28" t="s">
        <v>3</v>
      </c>
      <c r="H6" s="29">
        <v>2062494</v>
      </c>
      <c r="I6" s="29">
        <v>664.17</v>
      </c>
      <c r="J6" s="30">
        <f t="shared" ref="J6:J49" si="1">H6/I6</f>
        <v>3105.3706129454808</v>
      </c>
    </row>
    <row r="7" spans="1:16" ht="15" hidden="1" customHeight="1">
      <c r="A7" s="31">
        <f>AVERAGE(D5:D7)</f>
        <v>168256</v>
      </c>
      <c r="B7" s="31"/>
      <c r="C7" s="31"/>
      <c r="D7" s="26">
        <f>H7/22</f>
        <v>119384.5</v>
      </c>
      <c r="E7" s="27">
        <f t="shared" si="0"/>
        <v>4.190412190290016E-2</v>
      </c>
      <c r="F7" s="26"/>
      <c r="G7" s="28" t="s">
        <v>6</v>
      </c>
      <c r="H7" s="29">
        <v>2626459</v>
      </c>
      <c r="I7" s="29">
        <v>1059.96</v>
      </c>
      <c r="J7" s="30">
        <f t="shared" si="1"/>
        <v>2477.8850145288502</v>
      </c>
      <c r="K7" s="32">
        <f>H7+H6+H5</f>
        <v>10104963</v>
      </c>
      <c r="L7" s="32"/>
      <c r="M7" s="32"/>
      <c r="N7" s="32">
        <f>AVERAGE(J5:J7)</f>
        <v>2184.8073131327242</v>
      </c>
      <c r="O7" s="32"/>
    </row>
    <row r="8" spans="1:16" ht="15" hidden="1" customHeight="1">
      <c r="D8" s="26">
        <f>H8/21</f>
        <v>159132.33333333334</v>
      </c>
      <c r="E8" s="27">
        <f t="shared" si="0"/>
        <v>0.33293964738582771</v>
      </c>
      <c r="F8" s="26"/>
      <c r="G8" s="28" t="s">
        <v>2</v>
      </c>
      <c r="H8" s="29">
        <v>3341779</v>
      </c>
      <c r="I8" s="29">
        <v>1646.33</v>
      </c>
      <c r="J8" s="30">
        <f t="shared" si="1"/>
        <v>2029.8354521875931</v>
      </c>
    </row>
    <row r="9" spans="1:16" ht="15" hidden="1" customHeight="1">
      <c r="D9" s="26">
        <f>H9/21</f>
        <v>143298.33333333334</v>
      </c>
      <c r="E9" s="27">
        <f t="shared" si="0"/>
        <v>-9.9502091550638161E-2</v>
      </c>
      <c r="F9" s="26"/>
      <c r="G9" s="28" t="s">
        <v>5</v>
      </c>
      <c r="H9" s="29">
        <v>3009265</v>
      </c>
      <c r="I9" s="29">
        <v>2114.63</v>
      </c>
      <c r="J9" s="30">
        <f t="shared" si="1"/>
        <v>1423.0692839882154</v>
      </c>
    </row>
    <row r="10" spans="1:16" ht="15" hidden="1" customHeight="1">
      <c r="A10" s="31">
        <f>AVERAGE(D8:D10)</f>
        <v>237470.60317460317</v>
      </c>
      <c r="B10" s="27">
        <f>A10/A7-1</f>
        <v>0.41136484389622452</v>
      </c>
      <c r="C10" s="27"/>
      <c r="D10" s="26">
        <f>H10/21</f>
        <v>409981.14285714284</v>
      </c>
      <c r="E10" s="27">
        <f t="shared" si="0"/>
        <v>1.8610321789539968</v>
      </c>
      <c r="F10" s="26"/>
      <c r="G10" s="28" t="s">
        <v>0</v>
      </c>
      <c r="H10" s="29">
        <v>8609604</v>
      </c>
      <c r="I10" s="29">
        <v>6421.72</v>
      </c>
      <c r="J10" s="30">
        <f t="shared" si="1"/>
        <v>1340.7006222631942</v>
      </c>
      <c r="K10" s="32">
        <f>H10+H9+H8</f>
        <v>14960648</v>
      </c>
      <c r="L10" s="27">
        <f>K10/K7-1</f>
        <v>0.48052476787891263</v>
      </c>
      <c r="M10" s="32"/>
      <c r="N10" s="32">
        <f>AVERAGE(J8:J10)</f>
        <v>1597.8684528130009</v>
      </c>
      <c r="O10" s="58">
        <f>N10/N7-1</f>
        <v>-0.2686455948731381</v>
      </c>
    </row>
    <row r="11" spans="1:16" ht="15" hidden="1" customHeight="1">
      <c r="D11" s="26">
        <f>H11/21</f>
        <v>80502.809523809527</v>
      </c>
      <c r="E11" s="27">
        <f t="shared" si="0"/>
        <v>-0.80364265301865223</v>
      </c>
      <c r="F11" s="26"/>
      <c r="G11" s="28" t="s">
        <v>10</v>
      </c>
      <c r="H11" s="29">
        <v>1690559</v>
      </c>
      <c r="I11" s="29">
        <v>1410.45</v>
      </c>
      <c r="J11" s="30">
        <f t="shared" si="1"/>
        <v>1198.5954837108725</v>
      </c>
    </row>
    <row r="12" spans="1:16" ht="15" hidden="1" customHeight="1">
      <c r="D12" s="26">
        <f>H12/22</f>
        <v>237443.90909090909</v>
      </c>
      <c r="E12" s="27">
        <f t="shared" si="0"/>
        <v>1.9495108368942407</v>
      </c>
      <c r="F12" s="26"/>
      <c r="G12" s="28" t="s">
        <v>4</v>
      </c>
      <c r="H12" s="29">
        <v>5223766</v>
      </c>
      <c r="I12" s="29">
        <v>1979.77</v>
      </c>
      <c r="J12" s="30">
        <f t="shared" si="1"/>
        <v>2638.572157371816</v>
      </c>
    </row>
    <row r="13" spans="1:16" ht="15" hidden="1" customHeight="1">
      <c r="A13" s="31">
        <f>AVERAGE(D11:D13)</f>
        <v>300830.02287157287</v>
      </c>
      <c r="B13" s="27">
        <f>A13/A10-1</f>
        <v>0.26680952863198781</v>
      </c>
      <c r="C13" s="27"/>
      <c r="D13" s="26">
        <f>H13/20</f>
        <v>584543.35</v>
      </c>
      <c r="E13" s="27">
        <f t="shared" si="0"/>
        <v>1.4618165706503699</v>
      </c>
      <c r="F13" s="26"/>
      <c r="G13" s="28" t="s">
        <v>8</v>
      </c>
      <c r="H13" s="29">
        <v>11690867</v>
      </c>
      <c r="I13" s="29">
        <v>8049.16</v>
      </c>
      <c r="J13" s="30">
        <f t="shared" si="1"/>
        <v>1452.4331731509872</v>
      </c>
      <c r="K13" s="32">
        <f>H13+H12+H11</f>
        <v>18605192</v>
      </c>
      <c r="L13" s="27">
        <f>K13/K10-1</f>
        <v>0.24360869930232965</v>
      </c>
      <c r="M13" s="32"/>
      <c r="N13" s="32">
        <f>AVERAGE(J11:J13)</f>
        <v>1763.2002714112252</v>
      </c>
      <c r="O13" s="58">
        <f>N13/N10-1</f>
        <v>0.10347023142434697</v>
      </c>
    </row>
    <row r="14" spans="1:16" ht="15" hidden="1" customHeight="1">
      <c r="D14" s="26">
        <f>H14/20</f>
        <v>210522.95</v>
      </c>
      <c r="E14" s="27">
        <f t="shared" si="0"/>
        <v>-0.63985057737805073</v>
      </c>
      <c r="F14" s="26"/>
      <c r="G14" s="28" t="s">
        <v>11</v>
      </c>
      <c r="H14" s="29">
        <v>4210459</v>
      </c>
      <c r="I14" s="29">
        <v>2045.78</v>
      </c>
      <c r="J14" s="30">
        <f t="shared" si="1"/>
        <v>2058.1191525970535</v>
      </c>
    </row>
    <row r="15" spans="1:16" ht="15" hidden="1" customHeight="1">
      <c r="A15" s="31"/>
      <c r="B15" s="31"/>
      <c r="C15" s="31"/>
      <c r="D15" s="26">
        <f>H15/22</f>
        <v>257957.45454545456</v>
      </c>
      <c r="E15" s="27">
        <f t="shared" si="0"/>
        <v>0.22531749885442198</v>
      </c>
      <c r="F15" s="26"/>
      <c r="G15" s="28" t="s">
        <v>9</v>
      </c>
      <c r="H15" s="29">
        <v>5675064</v>
      </c>
      <c r="I15" s="29">
        <v>4364.74</v>
      </c>
      <c r="J15" s="30">
        <f t="shared" si="1"/>
        <v>1300.2066560665698</v>
      </c>
    </row>
    <row r="16" spans="1:16" ht="15" hidden="1" customHeight="1">
      <c r="A16" s="31">
        <f>AVERAGE(D14:D16)</f>
        <v>314255.6651515151</v>
      </c>
      <c r="B16" s="27">
        <f>A16/A13-1</f>
        <v>4.4628664891182668E-2</v>
      </c>
      <c r="C16" s="27"/>
      <c r="D16" s="26">
        <f>H16/22</f>
        <v>474286.59090909088</v>
      </c>
      <c r="E16" s="27">
        <f t="shared" si="0"/>
        <v>0.83862331772822274</v>
      </c>
      <c r="F16" s="26"/>
      <c r="G16" s="28" t="s">
        <v>13</v>
      </c>
      <c r="H16" s="29">
        <v>10434305</v>
      </c>
      <c r="I16" s="29">
        <v>8877.6200000000008</v>
      </c>
      <c r="J16" s="30">
        <f t="shared" si="1"/>
        <v>1175.3493616532357</v>
      </c>
      <c r="K16" s="32">
        <f>H16+H15+H14</f>
        <v>20319828</v>
      </c>
      <c r="L16" s="27">
        <f>K16/K13-1</f>
        <v>9.2159005937697325E-2</v>
      </c>
      <c r="M16" s="32"/>
      <c r="N16" s="32">
        <f>AVERAGE(J14:J16)</f>
        <v>1511.2250567722865</v>
      </c>
      <c r="O16" s="58">
        <f>N16/N13-1</f>
        <v>-0.14290788104136554</v>
      </c>
    </row>
    <row r="17" spans="1:15" ht="15" hidden="1" customHeight="1">
      <c r="D17" s="26">
        <f>H17/20</f>
        <v>374093.65</v>
      </c>
      <c r="E17" s="27">
        <f t="shared" si="0"/>
        <v>-0.21124978616208734</v>
      </c>
      <c r="F17" s="33">
        <f t="shared" ref="F17:F34" si="2">D17/D5-1</f>
        <v>0.38143633412789124</v>
      </c>
      <c r="G17" s="39" t="s">
        <v>162</v>
      </c>
      <c r="H17" s="29">
        <v>7481873</v>
      </c>
      <c r="I17" s="29">
        <v>5143.8599999999997</v>
      </c>
      <c r="J17" s="30">
        <f t="shared" si="1"/>
        <v>1454.525006512619</v>
      </c>
    </row>
    <row r="18" spans="1:15" hidden="1">
      <c r="D18" s="26">
        <f>H18/20</f>
        <v>237058.6</v>
      </c>
      <c r="E18" s="27">
        <f t="shared" si="0"/>
        <v>-0.36631215205069645</v>
      </c>
      <c r="F18" s="33">
        <f t="shared" si="2"/>
        <v>1.0688810731085763</v>
      </c>
      <c r="G18" s="39" t="s">
        <v>163</v>
      </c>
      <c r="H18" s="29">
        <v>4741172</v>
      </c>
      <c r="I18" s="29">
        <v>3954.61</v>
      </c>
      <c r="J18" s="30">
        <f t="shared" si="1"/>
        <v>1198.8974892593706</v>
      </c>
    </row>
    <row r="19" spans="1:15" ht="17.399999999999999" hidden="1">
      <c r="A19" s="31">
        <f>AVERAGE(D17:D19)</f>
        <v>246036.2196969697</v>
      </c>
      <c r="B19" s="27">
        <f>A19/A16-1</f>
        <v>-0.21708262736219608</v>
      </c>
      <c r="C19" s="27">
        <f>A19/A7-1</f>
        <v>0.46227308207118734</v>
      </c>
      <c r="D19" s="26">
        <f>H19/22</f>
        <v>126956.40909090909</v>
      </c>
      <c r="E19" s="27">
        <f t="shared" si="0"/>
        <v>-0.46445136733740477</v>
      </c>
      <c r="F19" s="33">
        <f t="shared" si="2"/>
        <v>6.3424557550679328E-2</v>
      </c>
      <c r="G19" s="39" t="s">
        <v>158</v>
      </c>
      <c r="H19" s="29">
        <v>2793041</v>
      </c>
      <c r="I19" s="29">
        <v>1826.56</v>
      </c>
      <c r="J19" s="30">
        <f t="shared" si="1"/>
        <v>1529.1263358444289</v>
      </c>
      <c r="K19" s="32">
        <f>H19+H18+H17</f>
        <v>15016086</v>
      </c>
      <c r="L19" s="27">
        <f>K19/K16-1</f>
        <v>-0.26101313455999731</v>
      </c>
      <c r="M19" s="27">
        <f>K19/K7-1</f>
        <v>0.48601098291997702</v>
      </c>
      <c r="N19" s="32">
        <f>AVERAGE(J17:J19)</f>
        <v>1394.1829438721397</v>
      </c>
      <c r="O19" s="58">
        <f>N19/N16-1</f>
        <v>-7.7448499398314885E-2</v>
      </c>
    </row>
    <row r="20" spans="1:15" hidden="1">
      <c r="D20" s="26">
        <f>H20/20</f>
        <v>213369.75</v>
      </c>
      <c r="E20" s="27">
        <f t="shared" si="0"/>
        <v>0.68065363165094972</v>
      </c>
      <c r="F20" s="33">
        <f t="shared" si="2"/>
        <v>0.34083215855985682</v>
      </c>
      <c r="G20" s="39" t="s">
        <v>154</v>
      </c>
      <c r="H20" s="29">
        <v>4267395</v>
      </c>
      <c r="I20" s="29">
        <v>2391.2399999999998</v>
      </c>
      <c r="J20" s="30">
        <f t="shared" si="1"/>
        <v>1784.5950218296784</v>
      </c>
    </row>
    <row r="21" spans="1:15" hidden="1">
      <c r="D21" s="26">
        <f>H21/21</f>
        <v>249830.90476190476</v>
      </c>
      <c r="E21" s="27">
        <f t="shared" si="0"/>
        <v>0.17088249277090473</v>
      </c>
      <c r="F21" s="33">
        <f t="shared" si="2"/>
        <v>0.74343203406811953</v>
      </c>
      <c r="G21" s="39" t="s">
        <v>155</v>
      </c>
      <c r="H21" s="29">
        <v>5246449</v>
      </c>
      <c r="I21" s="29">
        <v>3765.73</v>
      </c>
      <c r="J21" s="30">
        <f t="shared" si="1"/>
        <v>1393.2090192339865</v>
      </c>
    </row>
    <row r="22" spans="1:15" ht="17.399999999999999" hidden="1">
      <c r="A22" s="31">
        <f>AVERAGE(D20:D22)</f>
        <v>235145.74206349207</v>
      </c>
      <c r="B22" s="27">
        <f>A22/A19-1</f>
        <v>-4.4263717134375047E-2</v>
      </c>
      <c r="C22" s="27">
        <f>A22/A10-1</f>
        <v>-9.7901006694361969E-3</v>
      </c>
      <c r="D22" s="26">
        <f>H22/21</f>
        <v>242236.57142857142</v>
      </c>
      <c r="E22" s="27">
        <f t="shared" si="0"/>
        <v>-3.0397893889752892E-2</v>
      </c>
      <c r="F22" s="33">
        <f t="shared" si="2"/>
        <v>-0.40915191918234561</v>
      </c>
      <c r="G22" s="39" t="s">
        <v>156</v>
      </c>
      <c r="H22" s="29">
        <v>5086968</v>
      </c>
      <c r="I22" s="29">
        <v>3226.6</v>
      </c>
      <c r="J22" s="30">
        <f t="shared" si="1"/>
        <v>1576.5722432281659</v>
      </c>
      <c r="K22" s="32">
        <f>H22+H21+H20</f>
        <v>14600812</v>
      </c>
      <c r="L22" s="27">
        <f>K22/K19-1</f>
        <v>-2.7655275815548719E-2</v>
      </c>
      <c r="M22" s="27">
        <f>K22/K10-1</f>
        <v>-2.4052166724329083E-2</v>
      </c>
      <c r="N22" s="32">
        <f>AVERAGE(J20:J22)</f>
        <v>1584.7920947639439</v>
      </c>
      <c r="O22" s="58">
        <f>N22/N19-1</f>
        <v>0.13671746002172069</v>
      </c>
    </row>
    <row r="23" spans="1:15" hidden="1">
      <c r="A23" s="31"/>
      <c r="B23" s="27"/>
      <c r="C23" s="27"/>
      <c r="D23" s="26">
        <f>H23/21</f>
        <v>287238.90476190473</v>
      </c>
      <c r="E23" s="27">
        <f t="shared" si="0"/>
        <v>0.18577844405547661</v>
      </c>
      <c r="F23" s="33">
        <f t="shared" si="2"/>
        <v>2.5680606237345156</v>
      </c>
      <c r="G23" s="39" t="s">
        <v>168</v>
      </c>
      <c r="H23" s="29">
        <v>6032017</v>
      </c>
      <c r="I23" s="29">
        <v>2950.76</v>
      </c>
      <c r="J23" s="30">
        <f t="shared" si="1"/>
        <v>2044.2248776586368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127702.45454545454</v>
      </c>
      <c r="E24" s="27">
        <f t="shared" si="0"/>
        <v>-0.55541379517754241</v>
      </c>
      <c r="F24" s="33">
        <f t="shared" si="2"/>
        <v>-0.46217843601723352</v>
      </c>
      <c r="G24" s="39" t="s">
        <v>176</v>
      </c>
      <c r="H24" s="29">
        <v>2809454</v>
      </c>
      <c r="I24" s="29">
        <v>1244.72</v>
      </c>
      <c r="J24" s="30">
        <f t="shared" si="1"/>
        <v>2257.0971784819076</v>
      </c>
      <c r="K24" s="32"/>
      <c r="L24" s="27"/>
      <c r="M24" s="27"/>
      <c r="N24" s="27"/>
    </row>
    <row r="25" spans="1:15" ht="17.399999999999999" hidden="1">
      <c r="A25" s="31">
        <f>AVERAGE(D23:D25)</f>
        <v>274585.17240069871</v>
      </c>
      <c r="B25" s="27">
        <f>A25/A22-1</f>
        <v>0.16772334464196903</v>
      </c>
      <c r="C25" s="27">
        <f>A25/A13-1</f>
        <v>-8.7241460211829769E-2</v>
      </c>
      <c r="D25" s="26">
        <f>H25/19</f>
        <v>408814.15789473685</v>
      </c>
      <c r="E25" s="27">
        <f t="shared" si="0"/>
        <v>2.2013022721440576</v>
      </c>
      <c r="F25" s="33">
        <f t="shared" si="2"/>
        <v>-0.30062644986939491</v>
      </c>
      <c r="G25" s="39" t="s">
        <v>190</v>
      </c>
      <c r="H25" s="29">
        <v>7767469</v>
      </c>
      <c r="I25" s="29">
        <v>6331.52</v>
      </c>
      <c r="J25" s="30">
        <f t="shared" si="1"/>
        <v>1226.793724097847</v>
      </c>
      <c r="K25" s="32">
        <f>H25+H24+H23</f>
        <v>16608940</v>
      </c>
      <c r="L25" s="27">
        <f>K25/K22-1</f>
        <v>0.13753536447151027</v>
      </c>
      <c r="M25" s="27">
        <f>K25/K13-1</f>
        <v>-0.1072954259219685</v>
      </c>
      <c r="N25" s="32">
        <f>AVERAGE(J23:J25)</f>
        <v>1842.7052600794639</v>
      </c>
      <c r="O25" s="58">
        <f>N25/N22-1</f>
        <v>0.16274258697254318</v>
      </c>
    </row>
    <row r="26" spans="1:15" ht="17.399999999999999" hidden="1">
      <c r="D26" s="26">
        <f>H26/19</f>
        <v>532342.26315789472</v>
      </c>
      <c r="E26" s="27">
        <f t="shared" si="0"/>
        <v>0.30216200412257832</v>
      </c>
      <c r="F26" s="33">
        <f t="shared" si="2"/>
        <v>1.5286661770505052</v>
      </c>
      <c r="G26" s="39" t="s">
        <v>202</v>
      </c>
      <c r="H26" s="29">
        <v>10114503</v>
      </c>
      <c r="I26" s="29">
        <v>9265.59</v>
      </c>
      <c r="J26" s="30">
        <f t="shared" si="1"/>
        <v>1091.6199615998548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316095.22727272729</v>
      </c>
      <c r="E27" s="27">
        <f t="shared" si="0"/>
        <v>-0.4062180496479344</v>
      </c>
      <c r="F27" s="33">
        <f t="shared" si="2"/>
        <v>0.22537737019353443</v>
      </c>
      <c r="G27" s="39" t="s">
        <v>203</v>
      </c>
      <c r="H27" s="29">
        <v>6954095</v>
      </c>
      <c r="I27" s="29">
        <v>4900.72</v>
      </c>
      <c r="J27" s="30">
        <f t="shared" si="1"/>
        <v>1418.9945559019898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394016.46172248805</v>
      </c>
      <c r="B28" s="27">
        <f>A28/A25-1</f>
        <v>0.43495170652370385</v>
      </c>
      <c r="C28" s="27">
        <f>A28/A16-1</f>
        <v>0.25380861959168532</v>
      </c>
      <c r="D28" s="26">
        <f>H28/19</f>
        <v>333611.89473684208</v>
      </c>
      <c r="E28" s="27">
        <f t="shared" si="0"/>
        <v>5.5415792308060929E-2</v>
      </c>
      <c r="F28" s="33">
        <f t="shared" si="2"/>
        <v>-0.29660272685046818</v>
      </c>
      <c r="G28" s="39" t="s">
        <v>208</v>
      </c>
      <c r="H28" s="29">
        <v>6338626</v>
      </c>
      <c r="I28" s="29">
        <v>4108.7700000000004</v>
      </c>
      <c r="J28" s="30">
        <f t="shared" si="1"/>
        <v>1542.7064547297607</v>
      </c>
      <c r="K28" s="32">
        <f>H28+H27+H26</f>
        <v>23407224</v>
      </c>
      <c r="L28" s="27">
        <f>K28/K25-1</f>
        <v>0.40931474254226941</v>
      </c>
      <c r="M28" s="27">
        <f>K28/K16-1</f>
        <v>0.15194006563441387</v>
      </c>
      <c r="N28" s="32">
        <f>AVERAGE(J26:J28)</f>
        <v>1351.1069907438684</v>
      </c>
      <c r="O28" s="58">
        <f>N28/N25-1</f>
        <v>-0.26678073807332381</v>
      </c>
    </row>
    <row r="29" spans="1:15" hidden="1">
      <c r="D29" s="26">
        <f>H29/22</f>
        <v>153598.45454545456</v>
      </c>
      <c r="E29" s="27">
        <f t="shared" si="0"/>
        <v>-0.53958939423723107</v>
      </c>
      <c r="F29" s="33">
        <f t="shared" si="2"/>
        <v>-0.58941175680085844</v>
      </c>
      <c r="G29" s="39" t="s">
        <v>215</v>
      </c>
      <c r="H29" s="29">
        <v>3379166</v>
      </c>
      <c r="I29" s="29">
        <v>3221.98</v>
      </c>
      <c r="J29" s="30">
        <f t="shared" si="1"/>
        <v>1048.7855293949683</v>
      </c>
    </row>
    <row r="30" spans="1:15" hidden="1">
      <c r="D30" s="26">
        <f>H30/19</f>
        <v>218704.15789473685</v>
      </c>
      <c r="E30" s="27">
        <f t="shared" si="0"/>
        <v>0.42386952096588626</v>
      </c>
      <c r="F30" s="33">
        <f t="shared" si="2"/>
        <v>-7.742575930703699E-2</v>
      </c>
      <c r="G30" s="39" t="s">
        <v>210</v>
      </c>
      <c r="H30" s="29">
        <v>4155379</v>
      </c>
      <c r="I30" s="29">
        <v>2343.91</v>
      </c>
      <c r="J30" s="30">
        <f t="shared" si="1"/>
        <v>1772.8406807428614</v>
      </c>
    </row>
    <row r="31" spans="1:15" ht="17.399999999999999" hidden="1">
      <c r="A31" s="31">
        <f>AVERAGE(D29:D31)</f>
        <v>199785.53748006382</v>
      </c>
      <c r="B31" s="27">
        <f>A31/A28-1</f>
        <v>-0.49295129293157325</v>
      </c>
      <c r="C31" s="27">
        <f>A31/A19-1</f>
        <v>-0.1879832256968933</v>
      </c>
      <c r="D31" s="26">
        <f>H31/20</f>
        <v>227054</v>
      </c>
      <c r="E31" s="27">
        <f t="shared" si="0"/>
        <v>3.8178707646161714E-2</v>
      </c>
      <c r="F31" s="33">
        <f t="shared" si="2"/>
        <v>0.78844062797502801</v>
      </c>
      <c r="G31" s="39" t="s">
        <v>211</v>
      </c>
      <c r="H31" s="29">
        <v>4541080</v>
      </c>
      <c r="I31" s="29">
        <v>3509.95</v>
      </c>
      <c r="J31" s="30">
        <f t="shared" si="1"/>
        <v>1293.7734155757205</v>
      </c>
      <c r="K31" s="32">
        <f>H31+H30+H29</f>
        <v>12075625</v>
      </c>
      <c r="L31" s="27">
        <f>K31/K28-1</f>
        <v>-0.48410691502760006</v>
      </c>
      <c r="M31" s="27">
        <f>K31/K19-1</f>
        <v>-0.19582073517692955</v>
      </c>
      <c r="N31" s="32">
        <f>AVERAGE(J29:J31)</f>
        <v>1371.7998752378501</v>
      </c>
      <c r="O31" s="58">
        <f>N31/N28-1</f>
        <v>1.5315503979880241E-2</v>
      </c>
    </row>
    <row r="32" spans="1:15" ht="17.399999999999999" hidden="1">
      <c r="D32" s="26">
        <f>H32/21</f>
        <v>210463.42857142858</v>
      </c>
      <c r="E32" s="27">
        <f t="shared" si="0"/>
        <v>-7.3068835733223869E-2</v>
      </c>
      <c r="F32" s="33">
        <f t="shared" si="2"/>
        <v>-1.36210565395114E-2</v>
      </c>
      <c r="G32" s="39" t="s">
        <v>222</v>
      </c>
      <c r="H32" s="29">
        <v>4419732</v>
      </c>
      <c r="I32" s="29">
        <v>4435.07</v>
      </c>
      <c r="J32" s="30">
        <f t="shared" si="1"/>
        <v>996.54165548683568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477381.42857142858</v>
      </c>
      <c r="E33" s="27">
        <f t="shared" si="0"/>
        <v>1.2682393412089241</v>
      </c>
      <c r="F33" s="33">
        <f t="shared" si="2"/>
        <v>0.91081815528941568</v>
      </c>
      <c r="G33" s="39" t="s">
        <v>223</v>
      </c>
      <c r="H33" s="29">
        <v>10025010</v>
      </c>
      <c r="I33" s="29">
        <v>10240.52</v>
      </c>
      <c r="J33" s="30">
        <f t="shared" si="1"/>
        <v>978.95517024526089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375372.81203007518</v>
      </c>
      <c r="B34" s="27">
        <f>A34/A31-1</f>
        <v>0.8788788055668586</v>
      </c>
      <c r="C34" s="27">
        <f>A34/A22-1</f>
        <v>0.59634109780614342</v>
      </c>
      <c r="D34" s="26">
        <f>H34/19</f>
        <v>438273.57894736843</v>
      </c>
      <c r="E34" s="27">
        <f t="shared" si="0"/>
        <v>-8.1921598293195008E-2</v>
      </c>
      <c r="F34" s="33">
        <f t="shared" si="2"/>
        <v>0.80927915369130243</v>
      </c>
      <c r="G34" s="39" t="s">
        <v>220</v>
      </c>
      <c r="H34" s="29">
        <v>8327198</v>
      </c>
      <c r="I34" s="29">
        <v>7423.97</v>
      </c>
      <c r="J34" s="30">
        <f t="shared" si="1"/>
        <v>1121.6637459472493</v>
      </c>
      <c r="K34" s="32">
        <f>H34+H33+H32</f>
        <v>22771940</v>
      </c>
      <c r="L34" s="27">
        <f>K34/K31-1</f>
        <v>0.88577734071735414</v>
      </c>
      <c r="M34" s="27">
        <f>K34/K22-1</f>
        <v>0.55963517645456973</v>
      </c>
      <c r="N34" s="32">
        <f>AVERAGE(J32:J34)</f>
        <v>1032.3868572264485</v>
      </c>
      <c r="O34" s="58">
        <f>N34/N31-1</f>
        <v>-0.24742167143917571</v>
      </c>
      <c r="P34" s="58"/>
    </row>
    <row r="35" spans="1:16" ht="17.399999999999999" hidden="1">
      <c r="D35" s="26">
        <f>H35/23</f>
        <v>252439.34782608695</v>
      </c>
      <c r="E35" s="27">
        <f t="shared" ref="E35:E41" si="3">D35/D34-1</f>
        <v>-0.42401422318820181</v>
      </c>
      <c r="F35" s="33">
        <f t="shared" ref="F35:F41" si="4">D35/D23-1</f>
        <v>-0.12115196221299995</v>
      </c>
      <c r="G35" s="39" t="s">
        <v>226</v>
      </c>
      <c r="H35" s="68">
        <v>5806105</v>
      </c>
      <c r="I35" s="68">
        <v>4182.68</v>
      </c>
      <c r="J35" s="30">
        <f t="shared" si="1"/>
        <v>1388.1303374869699</v>
      </c>
      <c r="P35" s="16"/>
    </row>
    <row r="36" spans="1:16" ht="17.399999999999999" hidden="1">
      <c r="D36" s="26">
        <f>H36/21</f>
        <v>267302.71428571426</v>
      </c>
      <c r="E36" s="27">
        <f t="shared" si="3"/>
        <v>5.887896077859911E-2</v>
      </c>
      <c r="F36" s="33">
        <f t="shared" si="4"/>
        <v>1.0931681793991692</v>
      </c>
      <c r="G36" s="39" t="s">
        <v>228</v>
      </c>
      <c r="H36" s="68">
        <v>5613357</v>
      </c>
      <c r="I36" s="68">
        <v>7349.92</v>
      </c>
      <c r="J36" s="30">
        <f t="shared" si="1"/>
        <v>763.73035352765748</v>
      </c>
      <c r="P36" s="16"/>
    </row>
    <row r="37" spans="1:16" ht="17.399999999999999" hidden="1">
      <c r="A37" s="31">
        <f>AVERAGE(D35:D37)</f>
        <v>417318.92811134114</v>
      </c>
      <c r="B37" s="27">
        <f>A37/A34-1</f>
        <v>0.11174521632084855</v>
      </c>
      <c r="C37" s="27">
        <f>A37/A25-1</f>
        <v>0.51981596261269658</v>
      </c>
      <c r="D37" s="26">
        <f>H37/18</f>
        <v>732214.72222222225</v>
      </c>
      <c r="E37" s="27">
        <f t="shared" si="3"/>
        <v>1.7392715565154093</v>
      </c>
      <c r="F37" s="33">
        <f t="shared" si="4"/>
        <v>0.79106987388327177</v>
      </c>
      <c r="G37" s="39" t="s">
        <v>225</v>
      </c>
      <c r="H37" s="95">
        <v>13179865</v>
      </c>
      <c r="I37" s="68">
        <v>10180.700000000001</v>
      </c>
      <c r="J37" s="30">
        <f t="shared" si="1"/>
        <v>1294.5932008604516</v>
      </c>
      <c r="K37" s="32">
        <f>H37+H36+H35</f>
        <v>24599327</v>
      </c>
      <c r="L37" s="27">
        <f>K37/K34-1</f>
        <v>8.0247313140645815E-2</v>
      </c>
      <c r="M37" s="27">
        <f>K37/K25-1</f>
        <v>0.48108952166724661</v>
      </c>
      <c r="N37" s="32">
        <f>AVERAGE(J35:J37)</f>
        <v>1148.8179639583595</v>
      </c>
      <c r="O37" s="16">
        <f>N37/N34-1</f>
        <v>0.11277856349770699</v>
      </c>
      <c r="P37" s="16"/>
    </row>
    <row r="38" spans="1:16" ht="17.399999999999999" hidden="1">
      <c r="A38" s="31"/>
      <c r="B38" s="27"/>
      <c r="C38" s="27"/>
      <c r="D38" s="26">
        <f>H38/20</f>
        <v>554888.15</v>
      </c>
      <c r="E38" s="27">
        <f t="shared" si="3"/>
        <v>-0.24217837587866031</v>
      </c>
      <c r="F38" s="33">
        <f t="shared" si="4"/>
        <v>4.2352239155992288E-2</v>
      </c>
      <c r="G38" s="39" t="s">
        <v>231</v>
      </c>
      <c r="H38" s="95">
        <v>11097763</v>
      </c>
      <c r="I38" s="68">
        <v>10476.870000000001</v>
      </c>
      <c r="J38" s="30">
        <f t="shared" si="1"/>
        <v>1059.2632150632774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202811.90476190476</v>
      </c>
      <c r="E39" s="27">
        <f t="shared" si="3"/>
        <v>-0.63449948469451956</v>
      </c>
      <c r="F39" s="33">
        <f t="shared" si="4"/>
        <v>-0.35838352729407574</v>
      </c>
      <c r="G39" s="39" t="s">
        <v>234</v>
      </c>
      <c r="H39" s="95">
        <v>4259050</v>
      </c>
      <c r="I39" s="68">
        <v>3455.01</v>
      </c>
      <c r="J39" s="30">
        <f t="shared" si="1"/>
        <v>1232.7171267232222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350414.20873015869</v>
      </c>
      <c r="B40" s="27">
        <f>A40/A37-1</f>
        <v>-0.16032035662502275</v>
      </c>
      <c r="C40" s="27">
        <f>A40/A28-1</f>
        <v>-0.11066099320245937</v>
      </c>
      <c r="D40" s="26">
        <f>H40/21</f>
        <v>293542.57142857142</v>
      </c>
      <c r="E40" s="27">
        <f t="shared" si="3"/>
        <v>0.44736361395146806</v>
      </c>
      <c r="F40" s="33">
        <f t="shared" si="4"/>
        <v>-0.12010759790168135</v>
      </c>
      <c r="G40" s="39" t="s">
        <v>236</v>
      </c>
      <c r="H40" s="68">
        <v>6164394</v>
      </c>
      <c r="I40" s="68">
        <v>4519.26</v>
      </c>
      <c r="J40" s="30">
        <f t="shared" si="1"/>
        <v>1364.0272965042948</v>
      </c>
      <c r="K40" s="32">
        <f>H40+H39+H38</f>
        <v>21521207</v>
      </c>
      <c r="L40" s="27">
        <f>K40/K37-1</f>
        <v>-0.12513025254715304</v>
      </c>
      <c r="M40" s="27">
        <f>K40/K28-1</f>
        <v>-8.0574142410052563E-2</v>
      </c>
      <c r="N40" s="32">
        <f>AVERAGE(J38:J40)</f>
        <v>1218.6692127635981</v>
      </c>
      <c r="O40" s="58">
        <f>N40/N37-1</f>
        <v>6.0802712872420228E-2</v>
      </c>
    </row>
    <row r="41" spans="1:16" ht="17.399999999999999">
      <c r="A41" s="31"/>
      <c r="B41" s="27"/>
      <c r="C41" s="27"/>
      <c r="D41" s="26">
        <f>H41/18</f>
        <v>315527.05555555556</v>
      </c>
      <c r="E41" s="27">
        <f t="shared" si="3"/>
        <v>7.4893682439290288E-2</v>
      </c>
      <c r="F41" s="33">
        <f t="shared" si="4"/>
        <v>1.0542332700501311</v>
      </c>
      <c r="G41" s="39" t="s">
        <v>370</v>
      </c>
      <c r="H41" s="68">
        <v>5679487</v>
      </c>
      <c r="I41" s="68">
        <v>4493.18</v>
      </c>
      <c r="J41" s="30">
        <f t="shared" si="1"/>
        <v>1264.0239206975905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349403.35</v>
      </c>
      <c r="E42" s="27">
        <f t="shared" ref="E42" si="5">D42/D41-1</f>
        <v>0.10736415102279473</v>
      </c>
      <c r="F42" s="33">
        <f t="shared" ref="F42" si="6">D42/D30-1</f>
        <v>0.59760725796612024</v>
      </c>
      <c r="G42" s="39" t="s">
        <v>405</v>
      </c>
      <c r="H42" s="68">
        <v>6988067</v>
      </c>
      <c r="I42" s="68">
        <v>8856.2900000000009</v>
      </c>
      <c r="J42" s="30">
        <f t="shared" si="1"/>
        <v>789.05128445432558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258915.23518518521</v>
      </c>
      <c r="B43" s="27">
        <f>A43/A40-1</f>
        <v>-0.26111661931903429</v>
      </c>
      <c r="C43" s="27">
        <f>A43/A31-1</f>
        <v>0.29596585644254558</v>
      </c>
      <c r="D43" s="26">
        <f>H43/20</f>
        <v>111815.3</v>
      </c>
      <c r="E43" s="27">
        <f t="shared" ref="E43" si="7">D43/D42-1</f>
        <v>-0.67998217532831329</v>
      </c>
      <c r="F43" s="33">
        <f t="shared" ref="F43" si="8">D43/D31-1</f>
        <v>-0.50753873527883231</v>
      </c>
      <c r="G43" s="39" t="s">
        <v>434</v>
      </c>
      <c r="H43" s="68">
        <v>2236306</v>
      </c>
      <c r="I43" s="68">
        <v>1192.7</v>
      </c>
      <c r="J43" s="30">
        <f t="shared" si="1"/>
        <v>1874.9945501802631</v>
      </c>
      <c r="K43" s="32">
        <f>H43+H42+H41</f>
        <v>14903860</v>
      </c>
      <c r="L43" s="27">
        <f>K43/K40-1</f>
        <v>-0.30748029141674071</v>
      </c>
      <c r="M43" s="27">
        <f>K43/K31-1</f>
        <v>0.23421023756534343</v>
      </c>
      <c r="N43" s="32">
        <f>AVERAGE(J41:J43)</f>
        <v>1309.3565851107264</v>
      </c>
      <c r="O43" s="58">
        <f>N43/N40-1</f>
        <v>7.4415084419401145E-2</v>
      </c>
    </row>
    <row r="44" spans="1:16" ht="17.399999999999999">
      <c r="A44" s="31"/>
      <c r="B44" s="27"/>
      <c r="C44" s="27"/>
      <c r="D44" s="26">
        <f>H44/22</f>
        <v>297019.68181818182</v>
      </c>
      <c r="E44" s="27">
        <f t="shared" ref="E44" si="9">D44/D43-1</f>
        <v>1.6563420374329971</v>
      </c>
      <c r="F44" s="33">
        <f t="shared" ref="F44" si="10">D44/D32-1</f>
        <v>0.41126505366882382</v>
      </c>
      <c r="G44" s="39" t="s">
        <v>484</v>
      </c>
      <c r="H44" s="68">
        <v>6534433</v>
      </c>
      <c r="I44" s="68">
        <v>7536.46</v>
      </c>
      <c r="J44" s="30">
        <f t="shared" si="1"/>
        <v>867.04274951369746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485048.65</v>
      </c>
      <c r="E45" s="27">
        <f t="shared" ref="E45" si="11">D45/D44-1</f>
        <v>0.63305221738443107</v>
      </c>
      <c r="F45" s="33">
        <f t="shared" ref="F45" si="12">D45/D33-1</f>
        <v>1.6060996447883946E-2</v>
      </c>
      <c r="G45" s="39" t="s">
        <v>498</v>
      </c>
      <c r="H45" s="68">
        <v>9700973</v>
      </c>
      <c r="I45" s="68">
        <v>9761.3700000000008</v>
      </c>
      <c r="J45" s="30">
        <f t="shared" si="1"/>
        <v>993.81265129792223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389231.35622009571</v>
      </c>
      <c r="B46" s="27">
        <f>A46/A43-1</f>
        <v>0.50331577028174435</v>
      </c>
      <c r="C46" s="27">
        <f>A46/A34-1</f>
        <v>3.6919413835731385E-2</v>
      </c>
      <c r="D46" s="26">
        <f>H46/19</f>
        <v>385625.73684210528</v>
      </c>
      <c r="E46" s="27">
        <f t="shared" ref="E46" si="13">D46/D45-1</f>
        <v>-0.20497513632476816</v>
      </c>
      <c r="F46" s="33">
        <f t="shared" ref="F46" si="14">D46/D34-1</f>
        <v>-0.12012552121373832</v>
      </c>
      <c r="G46" s="39" t="s">
        <v>548</v>
      </c>
      <c r="H46" s="68">
        <v>7326889</v>
      </c>
      <c r="I46" s="68">
        <v>4565.07</v>
      </c>
      <c r="J46" s="30">
        <f t="shared" si="1"/>
        <v>1604.9894087056716</v>
      </c>
      <c r="K46" s="32">
        <f>H46+H45+H44</f>
        <v>23562295</v>
      </c>
      <c r="L46" s="27">
        <f>K46/K43-1</f>
        <v>0.58095251834088613</v>
      </c>
      <c r="M46" s="27">
        <f>K46/K34-1</f>
        <v>3.4707407449694694E-2</v>
      </c>
      <c r="N46" s="32">
        <f>AVERAGE(J44:J46)</f>
        <v>1155.2816031724306</v>
      </c>
      <c r="O46" s="58">
        <f>N46/N43-1</f>
        <v>-0.11767228552584585</v>
      </c>
    </row>
    <row r="47" spans="1:16" ht="17.399999999999999">
      <c r="A47" s="31"/>
      <c r="B47" s="27"/>
      <c r="C47" s="27"/>
      <c r="D47" s="26">
        <f>H47/19</f>
        <v>219905.63157894736</v>
      </c>
      <c r="E47" s="27">
        <f t="shared" ref="E47" si="15">D47/D46-1</f>
        <v>-0.42974337402955065</v>
      </c>
      <c r="F47" s="33">
        <f t="shared" ref="F47" si="16">D47/D35-1</f>
        <v>-0.12887735817457835</v>
      </c>
      <c r="G47" s="39" t="s">
        <v>598</v>
      </c>
      <c r="H47" s="68">
        <v>4178207</v>
      </c>
      <c r="I47" s="68">
        <v>5790.35</v>
      </c>
      <c r="J47" s="30">
        <f t="shared" si="1"/>
        <v>721.58107886397192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822221.05</v>
      </c>
      <c r="E48" s="27">
        <f t="shared" ref="E48" si="17">D48/D47-1</f>
        <v>2.7389722313901639</v>
      </c>
      <c r="F48" s="33">
        <f t="shared" ref="F48" si="18">D48/D36-1</f>
        <v>2.0759921469452243</v>
      </c>
      <c r="G48" s="39" t="s">
        <v>660</v>
      </c>
      <c r="H48" s="68">
        <v>16444421</v>
      </c>
      <c r="I48" s="68">
        <v>11538.83</v>
      </c>
      <c r="J48" s="30">
        <f t="shared" si="1"/>
        <v>1425.1376439379037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477802.78779904312</v>
      </c>
      <c r="B49" s="27">
        <f>A49/A46-1</f>
        <v>0.22755471819917705</v>
      </c>
      <c r="C49" s="27">
        <f>A49/A37-1</f>
        <v>0.14493437899266537</v>
      </c>
      <c r="D49" s="26">
        <f>H49/22</f>
        <v>391281.68181818182</v>
      </c>
      <c r="E49" s="27">
        <f t="shared" ref="E49" si="19">D49/D48-1</f>
        <v>-0.52411619500840834</v>
      </c>
      <c r="F49" s="33">
        <f t="shared" ref="F49" si="20">D49/D37-1</f>
        <v>-0.46561893670934618</v>
      </c>
      <c r="G49" s="39" t="s">
        <v>672</v>
      </c>
      <c r="H49" s="68">
        <v>8608197</v>
      </c>
      <c r="I49" s="68">
        <v>9204.9500000000007</v>
      </c>
      <c r="J49" s="30">
        <f t="shared" si="1"/>
        <v>935.17042460849859</v>
      </c>
      <c r="K49" s="32">
        <f>H49+H48+H47</f>
        <v>29230825</v>
      </c>
      <c r="L49" s="27">
        <f>K49/K46-1</f>
        <v>0.24057631058434681</v>
      </c>
      <c r="M49" s="27">
        <f>K49/K37-1</f>
        <v>0.18827742726457508</v>
      </c>
      <c r="N49" s="32">
        <f>AVERAGE(J47:J49)</f>
        <v>1027.2963824701249</v>
      </c>
      <c r="O49" s="58">
        <f>N49/N46-1</f>
        <v>-0.11078270471100315</v>
      </c>
    </row>
    <row r="50" spans="1:15" s="37" customFormat="1" ht="17.399999999999999">
      <c r="A50" s="92"/>
      <c r="B50" s="130"/>
      <c r="C50" s="130"/>
      <c r="D50" s="93">
        <f>H50/18</f>
        <v>525809.88888888888</v>
      </c>
      <c r="E50" s="130">
        <f t="shared" ref="E50" si="21">D50/D49-1</f>
        <v>0.34381422213682544</v>
      </c>
      <c r="F50" s="131">
        <f t="shared" ref="F50" si="22">D50/D38-1</f>
        <v>-5.2403824286229805E-2</v>
      </c>
      <c r="G50" s="132" t="s">
        <v>714</v>
      </c>
      <c r="H50" s="95">
        <v>9464578</v>
      </c>
      <c r="I50" s="95">
        <v>9247.48</v>
      </c>
      <c r="J50" s="133">
        <f t="shared" ref="J50" si="23">H50/I50</f>
        <v>1023.4764498003781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428953.15</v>
      </c>
      <c r="E51" s="130">
        <f t="shared" ref="E51" si="24">D51/D50-1</f>
        <v>-0.18420486365055044</v>
      </c>
      <c r="F51" s="131">
        <f t="shared" ref="F51" si="25">D51/D39-1</f>
        <v>1.1150294431856871</v>
      </c>
      <c r="G51" s="132" t="s">
        <v>721</v>
      </c>
      <c r="H51" s="95">
        <v>8579063</v>
      </c>
      <c r="I51" s="95">
        <v>9556.35</v>
      </c>
      <c r="J51" s="133">
        <f t="shared" ref="J51" si="26">H51/I51</f>
        <v>897.73428139404689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577049.98265993269</v>
      </c>
      <c r="B52" s="27">
        <f>A52/A49-1</f>
        <v>0.20771581371063808</v>
      </c>
      <c r="C52" s="27">
        <f>A52/A40-1</f>
        <v>0.6467653659109982</v>
      </c>
      <c r="D52" s="93">
        <f>H52/22</f>
        <v>776386.90909090906</v>
      </c>
      <c r="E52" s="130">
        <f t="shared" ref="E52:E53" si="27">D52/D51-1</f>
        <v>0.80995735569469307</v>
      </c>
      <c r="F52" s="131">
        <f t="shared" ref="F52:F53" si="28">D52/D40-1</f>
        <v>1.6448869249611708</v>
      </c>
      <c r="G52" s="132" t="s">
        <v>726</v>
      </c>
      <c r="H52" s="95">
        <v>17080512</v>
      </c>
      <c r="I52" s="95">
        <v>10130.85</v>
      </c>
      <c r="J52" s="133">
        <f t="shared" ref="J52" si="29">H52/I52</f>
        <v>1685.9900205807014</v>
      </c>
      <c r="K52" s="32">
        <f>H52+H51+H50</f>
        <v>35124153</v>
      </c>
      <c r="L52" s="27">
        <f>K52/K49-1</f>
        <v>0.20161346797430446</v>
      </c>
      <c r="M52" s="27">
        <f>K52/K40-1</f>
        <v>0.63207170490019449</v>
      </c>
      <c r="N52" s="32">
        <f>AVERAGE(J50:J52)</f>
        <v>1202.4002505917088</v>
      </c>
      <c r="O52" s="58">
        <f>N52/N49-1</f>
        <v>0.17045116785143177</v>
      </c>
    </row>
    <row r="53" spans="1:15" s="37" customFormat="1" ht="17.399999999999999">
      <c r="A53" s="31"/>
      <c r="B53" s="27"/>
      <c r="C53" s="27"/>
      <c r="D53" s="93">
        <f>H53/21</f>
        <v>274969.47619047621</v>
      </c>
      <c r="E53" s="130">
        <f t="shared" si="27"/>
        <v>-0.64583447637925162</v>
      </c>
      <c r="F53" s="131">
        <f t="shared" si="28"/>
        <v>-0.12853914949914103</v>
      </c>
      <c r="G53" s="132" t="s">
        <v>729</v>
      </c>
      <c r="H53" s="95">
        <v>5774359</v>
      </c>
      <c r="I53" s="95">
        <v>6158.55</v>
      </c>
      <c r="J53" s="133">
        <f t="shared" ref="J53" si="30">H53/I53</f>
        <v>937.61664677562089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810492.5294117647</v>
      </c>
      <c r="E54" s="130">
        <f t="shared" ref="E54" si="31">D54/D53-1</f>
        <v>1.9475727293102243</v>
      </c>
      <c r="F54" s="131">
        <f t="shared" ref="F54" si="32">D54/D42-1</f>
        <v>1.3196472770274377</v>
      </c>
      <c r="G54" s="132" t="s">
        <v>742</v>
      </c>
      <c r="H54" s="95">
        <v>13778373</v>
      </c>
      <c r="I54" s="95">
        <v>11459.81</v>
      </c>
      <c r="J54" s="133">
        <f t="shared" ref="J54" si="33">H54/I54</f>
        <v>1202.321242673308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561739.36694677873</v>
      </c>
      <c r="B55" s="27">
        <f>A55/A52-1</f>
        <v>-2.653256420280814E-2</v>
      </c>
      <c r="C55" s="27">
        <f>A55/A43-1</f>
        <v>1.169587921487135</v>
      </c>
      <c r="D55" s="93">
        <f>H55/21</f>
        <v>599756.09523809527</v>
      </c>
      <c r="E55" s="130">
        <f t="shared" ref="E55" si="34">D55/D54-1</f>
        <v>-0.26001033510650207</v>
      </c>
      <c r="F55" s="131">
        <f t="shared" ref="F55" si="35">D55/D43-1</f>
        <v>4.3638106344846834</v>
      </c>
      <c r="G55" s="132" t="s">
        <v>749</v>
      </c>
      <c r="H55" s="95">
        <v>12594878</v>
      </c>
      <c r="I55" s="95">
        <v>10876.48</v>
      </c>
      <c r="J55" s="133">
        <f t="shared" ref="J55" si="36">H55/I55</f>
        <v>1157.9921077407396</v>
      </c>
      <c r="K55" s="32">
        <f>H55+H54+H53</f>
        <v>32147610</v>
      </c>
      <c r="L55" s="27">
        <f>K55/K52-1</f>
        <v>-8.4743481216472349E-2</v>
      </c>
      <c r="M55" s="27">
        <f>K55/K43-1</f>
        <v>1.1569989251106758</v>
      </c>
      <c r="N55" s="32">
        <f>AVERAGE(J53:J55)</f>
        <v>1099.3099990632229</v>
      </c>
      <c r="O55" s="58">
        <f>N55/N52-1</f>
        <v>-8.5737050934374337E-2</v>
      </c>
    </row>
    <row r="56" spans="1:15" s="124" customFormat="1" ht="17.399999999999999">
      <c r="A56" s="94"/>
      <c r="B56" s="45"/>
      <c r="C56" s="45"/>
      <c r="D56" s="98">
        <f>H56/22</f>
        <v>506988.81818181818</v>
      </c>
      <c r="E56" s="118">
        <f t="shared" ref="E56" si="37">D56/D55-1</f>
        <v>-0.15467500504425835</v>
      </c>
      <c r="F56" s="158">
        <f t="shared" ref="F56" si="38">D56/D44-1</f>
        <v>0.70691994240357192</v>
      </c>
      <c r="G56" s="122" t="s">
        <v>752</v>
      </c>
      <c r="H56" s="96">
        <v>11153754</v>
      </c>
      <c r="I56" s="96">
        <v>10312.530000000001</v>
      </c>
      <c r="J56" s="125">
        <f t="shared" ref="J56" si="39">H56/I56</f>
        <v>1081.5729990603663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529889.61111111112</v>
      </c>
      <c r="E57" s="118">
        <f t="shared" ref="E57" si="40">D57/D56-1</f>
        <v>4.5170213046158647E-2</v>
      </c>
      <c r="F57" s="158">
        <f t="shared" ref="F57" si="41">D57/D45-1</f>
        <v>9.2446316696502606E-2</v>
      </c>
      <c r="G57" s="122" t="s">
        <v>756</v>
      </c>
      <c r="H57" s="96">
        <v>9538013</v>
      </c>
      <c r="I57" s="96">
        <v>4772.7</v>
      </c>
      <c r="J57" s="125">
        <f t="shared" ref="J57" si="42">H57/I57</f>
        <v>1998.4522387746979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518439.21464646468</v>
      </c>
      <c r="B58" s="27">
        <f>A58/A55-1</f>
        <v>-7.7082282012142622E-2</v>
      </c>
      <c r="C58" s="27">
        <f>A58/A46-1</f>
        <v>0.33195644791090984</v>
      </c>
      <c r="K58" s="32">
        <f>H58+H57+H56</f>
        <v>20691767</v>
      </c>
      <c r="L58" s="27">
        <f>K58/K55-1</f>
        <v>-0.35635131196378211</v>
      </c>
      <c r="M58" s="27">
        <f>K58/K46-1</f>
        <v>-0.12182718194471298</v>
      </c>
      <c r="N58" s="32">
        <f>AVERAGE(J56:J58)</f>
        <v>1540.0126189175321</v>
      </c>
      <c r="O58" s="58">
        <f>N58/N55-1</f>
        <v>0.40089021316085005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6"/>
  <dimension ref="A1:P58"/>
  <sheetViews>
    <sheetView topLeftCell="A43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휴젤</v>
      </c>
      <c r="G1" s="19"/>
      <c r="H1" s="19"/>
      <c r="I1" s="19"/>
      <c r="J1" s="20"/>
      <c r="P1" s="18" t="s">
        <v>267</v>
      </c>
    </row>
    <row r="2" spans="1:16" ht="15" customHeight="1">
      <c r="G2" s="21"/>
      <c r="H2" s="21"/>
      <c r="I2" s="21"/>
      <c r="J2" s="22"/>
      <c r="P2" s="23" t="s">
        <v>574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134875.6</v>
      </c>
      <c r="E5" s="27"/>
      <c r="F5" s="26"/>
      <c r="G5" s="28" t="s">
        <v>7</v>
      </c>
      <c r="H5" s="29">
        <v>2697512</v>
      </c>
      <c r="I5" s="29">
        <v>17969.8</v>
      </c>
      <c r="J5" s="30">
        <f>H5/I5</f>
        <v>150.11363509888815</v>
      </c>
    </row>
    <row r="6" spans="1:16" ht="15" hidden="1" customHeight="1">
      <c r="D6" s="26">
        <f>H6/18</f>
        <v>218975.77777777778</v>
      </c>
      <c r="E6" s="27">
        <f t="shared" ref="E6:E34" si="0">D6/D5-1</f>
        <v>0.6235388593472635</v>
      </c>
      <c r="F6" s="26"/>
      <c r="G6" s="28" t="s">
        <v>3</v>
      </c>
      <c r="H6" s="29">
        <v>3941564</v>
      </c>
      <c r="I6" s="29">
        <v>24372.880000000001</v>
      </c>
      <c r="J6" s="30">
        <f t="shared" ref="J6:J49" si="1">H6/I6</f>
        <v>161.71925517214214</v>
      </c>
    </row>
    <row r="7" spans="1:16" ht="15" hidden="1" customHeight="1">
      <c r="A7" s="31">
        <f>AVERAGE(D5:D7)</f>
        <v>157640.91380471381</v>
      </c>
      <c r="B7" s="31"/>
      <c r="C7" s="31"/>
      <c r="D7" s="26">
        <f>H7/22</f>
        <v>119071.36363636363</v>
      </c>
      <c r="E7" s="27">
        <f t="shared" si="0"/>
        <v>-0.45623500076250312</v>
      </c>
      <c r="F7" s="26"/>
      <c r="G7" s="28" t="s">
        <v>6</v>
      </c>
      <c r="H7" s="29">
        <v>2619570</v>
      </c>
      <c r="I7" s="29">
        <v>19382.169999999998</v>
      </c>
      <c r="J7" s="30">
        <f t="shared" si="1"/>
        <v>135.15359735261842</v>
      </c>
      <c r="K7" s="32">
        <f>H7+H6+H5</f>
        <v>9258646</v>
      </c>
      <c r="L7" s="32"/>
      <c r="M7" s="32"/>
      <c r="N7" s="32">
        <f>AVERAGE(J5:J7)</f>
        <v>148.99549587454956</v>
      </c>
      <c r="O7" s="32"/>
    </row>
    <row r="8" spans="1:16" ht="15" hidden="1" customHeight="1">
      <c r="D8" s="26">
        <f>H8/21</f>
        <v>172761.19047619047</v>
      </c>
      <c r="E8" s="27">
        <f t="shared" si="0"/>
        <v>0.45090461048041885</v>
      </c>
      <c r="F8" s="26"/>
      <c r="G8" s="28" t="s">
        <v>2</v>
      </c>
      <c r="H8" s="29">
        <v>3627985</v>
      </c>
      <c r="I8" s="29">
        <v>19992.05</v>
      </c>
      <c r="J8" s="30">
        <f t="shared" si="1"/>
        <v>181.47138487548801</v>
      </c>
    </row>
    <row r="9" spans="1:16" ht="15" hidden="1" customHeight="1">
      <c r="D9" s="26">
        <f>H9/21</f>
        <v>118471.57142857143</v>
      </c>
      <c r="E9" s="27">
        <f t="shared" si="0"/>
        <v>-0.31424661347828065</v>
      </c>
      <c r="F9" s="26"/>
      <c r="G9" s="28" t="s">
        <v>5</v>
      </c>
      <c r="H9" s="29">
        <v>2487903</v>
      </c>
      <c r="I9" s="29">
        <v>36602.14</v>
      </c>
      <c r="J9" s="30">
        <f t="shared" si="1"/>
        <v>67.971517512364031</v>
      </c>
    </row>
    <row r="10" spans="1:16" ht="15" hidden="1" customHeight="1">
      <c r="A10" s="31">
        <f>AVERAGE(D8:D10)</f>
        <v>155538.47619047618</v>
      </c>
      <c r="B10" s="27">
        <f>A10/A7-1</f>
        <v>-1.3336877866885088E-2</v>
      </c>
      <c r="C10" s="27"/>
      <c r="D10" s="26">
        <f>H10/21</f>
        <v>175382.66666666666</v>
      </c>
      <c r="E10" s="27">
        <f t="shared" si="0"/>
        <v>0.48037765137949484</v>
      </c>
      <c r="F10" s="26"/>
      <c r="G10" s="28" t="s">
        <v>0</v>
      </c>
      <c r="H10" s="29">
        <v>3683036</v>
      </c>
      <c r="I10" s="29">
        <v>22630.34</v>
      </c>
      <c r="J10" s="30">
        <f t="shared" si="1"/>
        <v>162.74770949088702</v>
      </c>
      <c r="K10" s="32">
        <f>H10+H9+H8</f>
        <v>9798924</v>
      </c>
      <c r="L10" s="27">
        <f>K10/K7-1</f>
        <v>5.8353888894769224E-2</v>
      </c>
      <c r="M10" s="32"/>
      <c r="N10" s="32">
        <f>AVERAGE(J8:J10)</f>
        <v>137.39687062624634</v>
      </c>
      <c r="O10" s="58">
        <f>N10/N7-1</f>
        <v>-7.784547566504274E-2</v>
      </c>
    </row>
    <row r="11" spans="1:16" ht="15" hidden="1" customHeight="1">
      <c r="D11" s="26">
        <f>H11/21</f>
        <v>115072.04761904762</v>
      </c>
      <c r="E11" s="27">
        <f t="shared" si="0"/>
        <v>-0.34388015756566048</v>
      </c>
      <c r="F11" s="26"/>
      <c r="G11" s="28" t="s">
        <v>10</v>
      </c>
      <c r="H11" s="29">
        <v>2416513</v>
      </c>
      <c r="I11" s="29">
        <v>15226.04</v>
      </c>
      <c r="J11" s="30">
        <f t="shared" si="1"/>
        <v>158.70922446020106</v>
      </c>
    </row>
    <row r="12" spans="1:16" ht="15" hidden="1" customHeight="1">
      <c r="D12" s="26">
        <f>H12/22</f>
        <v>185624.36363636365</v>
      </c>
      <c r="E12" s="27">
        <f t="shared" si="0"/>
        <v>0.61311428341731933</v>
      </c>
      <c r="F12" s="26"/>
      <c r="G12" s="28" t="s">
        <v>4</v>
      </c>
      <c r="H12" s="29">
        <v>4083736</v>
      </c>
      <c r="I12" s="29">
        <v>17906.86</v>
      </c>
      <c r="J12" s="30">
        <f t="shared" si="1"/>
        <v>228.05427640580203</v>
      </c>
    </row>
    <row r="13" spans="1:16" ht="15" hidden="1" customHeight="1">
      <c r="A13" s="31">
        <f>AVERAGE(D11:D13)</f>
        <v>140478.42041847043</v>
      </c>
      <c r="B13" s="27">
        <f>A13/A10-1</f>
        <v>-9.682527526862772E-2</v>
      </c>
      <c r="C13" s="27"/>
      <c r="D13" s="26">
        <f>H13/20</f>
        <v>120738.85</v>
      </c>
      <c r="E13" s="27">
        <f t="shared" si="0"/>
        <v>-0.34955278695782488</v>
      </c>
      <c r="F13" s="26"/>
      <c r="G13" s="28" t="s">
        <v>8</v>
      </c>
      <c r="H13" s="29">
        <v>2414777</v>
      </c>
      <c r="I13" s="29">
        <v>14594.49</v>
      </c>
      <c r="J13" s="30">
        <f t="shared" si="1"/>
        <v>165.45812837584594</v>
      </c>
      <c r="K13" s="32">
        <f>H13+H12+H11</f>
        <v>8915026</v>
      </c>
      <c r="L13" s="27">
        <f>K13/K10-1</f>
        <v>-9.0203577454014305E-2</v>
      </c>
      <c r="M13" s="32"/>
      <c r="N13" s="32">
        <f>AVERAGE(J11:J13)</f>
        <v>184.07387641394971</v>
      </c>
      <c r="O13" s="58">
        <f>N13/N10-1</f>
        <v>0.33972393676036794</v>
      </c>
    </row>
    <row r="14" spans="1:16" ht="15" hidden="1" customHeight="1">
      <c r="D14" s="26">
        <f>H14/20</f>
        <v>181978.35</v>
      </c>
      <c r="E14" s="27">
        <f t="shared" si="0"/>
        <v>0.50720625548446097</v>
      </c>
      <c r="F14" s="26"/>
      <c r="G14" s="28" t="s">
        <v>11</v>
      </c>
      <c r="H14" s="29">
        <v>3639567</v>
      </c>
      <c r="I14" s="29">
        <v>36257.230000000003</v>
      </c>
      <c r="J14" s="30">
        <f t="shared" si="1"/>
        <v>100.3818272934805</v>
      </c>
    </row>
    <row r="15" spans="1:16" ht="15" hidden="1" customHeight="1">
      <c r="A15" s="31"/>
      <c r="B15" s="31"/>
      <c r="C15" s="31"/>
      <c r="D15" s="26">
        <f>H15/22</f>
        <v>164463.22727272726</v>
      </c>
      <c r="E15" s="27">
        <f t="shared" si="0"/>
        <v>-9.6248387389339163E-2</v>
      </c>
      <c r="F15" s="26"/>
      <c r="G15" s="28" t="s">
        <v>9</v>
      </c>
      <c r="H15" s="29">
        <v>3618191</v>
      </c>
      <c r="I15" s="29">
        <v>24790.52</v>
      </c>
      <c r="J15" s="30">
        <f t="shared" si="1"/>
        <v>145.9505891768305</v>
      </c>
    </row>
    <row r="16" spans="1:16" ht="15" hidden="1" customHeight="1">
      <c r="A16" s="31">
        <f>AVERAGE(D14:D16)</f>
        <v>160465.19242424241</v>
      </c>
      <c r="B16" s="27">
        <f>A16/A13-1</f>
        <v>0.14227645745327644</v>
      </c>
      <c r="C16" s="27"/>
      <c r="D16" s="26">
        <f>H16/22</f>
        <v>134954</v>
      </c>
      <c r="E16" s="27">
        <f t="shared" si="0"/>
        <v>-0.17942750949300346</v>
      </c>
      <c r="F16" s="26"/>
      <c r="G16" s="28" t="s">
        <v>13</v>
      </c>
      <c r="H16" s="29">
        <v>2968988</v>
      </c>
      <c r="I16" s="29">
        <v>25232.83</v>
      </c>
      <c r="J16" s="30">
        <f t="shared" si="1"/>
        <v>117.66369448056361</v>
      </c>
      <c r="K16" s="32">
        <f>H16+H15+H14</f>
        <v>10226746</v>
      </c>
      <c r="L16" s="27">
        <f>K16/K13-1</f>
        <v>0.14713585804460916</v>
      </c>
      <c r="M16" s="32"/>
      <c r="N16" s="32">
        <f>AVERAGE(J14:J16)</f>
        <v>121.33203698362486</v>
      </c>
      <c r="O16" s="58">
        <f>N16/N13-1</f>
        <v>-0.34085140516750734</v>
      </c>
    </row>
    <row r="17" spans="1:15" ht="15" hidden="1" customHeight="1">
      <c r="D17" s="26">
        <f>H17/20</f>
        <v>155100</v>
      </c>
      <c r="E17" s="27">
        <f t="shared" si="0"/>
        <v>0.14928049557627032</v>
      </c>
      <c r="F17" s="33">
        <f t="shared" ref="F17:F34" si="2">D17/D5-1</f>
        <v>0.14994854517792677</v>
      </c>
      <c r="G17" s="39" t="s">
        <v>162</v>
      </c>
      <c r="H17" s="29">
        <v>3102000</v>
      </c>
      <c r="I17" s="29">
        <v>22080.09</v>
      </c>
      <c r="J17" s="30">
        <f t="shared" si="1"/>
        <v>140.48855779120464</v>
      </c>
    </row>
    <row r="18" spans="1:15" hidden="1">
      <c r="D18" s="26">
        <f>H18/20</f>
        <v>190851.55</v>
      </c>
      <c r="E18" s="27">
        <f t="shared" si="0"/>
        <v>0.23050644745325588</v>
      </c>
      <c r="F18" s="33">
        <f t="shared" si="2"/>
        <v>-0.12843533683583475</v>
      </c>
      <c r="G18" s="39" t="s">
        <v>163</v>
      </c>
      <c r="H18" s="29">
        <v>3817031</v>
      </c>
      <c r="I18" s="29">
        <v>52344.55</v>
      </c>
      <c r="J18" s="30">
        <f t="shared" si="1"/>
        <v>72.921268785384527</v>
      </c>
    </row>
    <row r="19" spans="1:15" ht="17.399999999999999" hidden="1">
      <c r="A19" s="31">
        <f>AVERAGE(D17:D19)</f>
        <v>168307.83484848484</v>
      </c>
      <c r="B19" s="27">
        <f>A19/A16-1</f>
        <v>4.8874415103730584E-2</v>
      </c>
      <c r="C19" s="27">
        <f>A19/A7-1</f>
        <v>6.7665942719573824E-2</v>
      </c>
      <c r="D19" s="26">
        <f>H19/22</f>
        <v>158971.95454545456</v>
      </c>
      <c r="E19" s="27">
        <f t="shared" si="0"/>
        <v>-0.16703870340348526</v>
      </c>
      <c r="F19" s="33">
        <f t="shared" si="2"/>
        <v>0.33509812679180184</v>
      </c>
      <c r="G19" s="39" t="s">
        <v>158</v>
      </c>
      <c r="H19" s="29">
        <v>3497383</v>
      </c>
      <c r="I19" s="29">
        <v>24377.48</v>
      </c>
      <c r="J19" s="30">
        <f t="shared" si="1"/>
        <v>143.46778255996929</v>
      </c>
      <c r="K19" s="32">
        <f>H19+H18+H17</f>
        <v>10416414</v>
      </c>
      <c r="L19" s="27">
        <f>K19/K16-1</f>
        <v>1.8546270729712155E-2</v>
      </c>
      <c r="M19" s="27">
        <f>K19/K7-1</f>
        <v>0.12504722612788099</v>
      </c>
      <c r="N19" s="32">
        <f>AVERAGE(J17:J19)</f>
        <v>118.95920304551949</v>
      </c>
      <c r="O19" s="58">
        <f>N19/N16-1</f>
        <v>-1.955653261162682E-2</v>
      </c>
    </row>
    <row r="20" spans="1:15" hidden="1">
      <c r="D20" s="26">
        <f>H20/20</f>
        <v>172199.8</v>
      </c>
      <c r="E20" s="27">
        <f t="shared" si="0"/>
        <v>8.3208673456695914E-2</v>
      </c>
      <c r="F20" s="33">
        <f t="shared" si="2"/>
        <v>-3.2495172940352202E-3</v>
      </c>
      <c r="G20" s="39" t="s">
        <v>154</v>
      </c>
      <c r="H20" s="29">
        <v>3443996</v>
      </c>
      <c r="I20" s="29">
        <v>35029.56</v>
      </c>
      <c r="J20" s="30">
        <f t="shared" si="1"/>
        <v>98.316850111734212</v>
      </c>
    </row>
    <row r="21" spans="1:15" hidden="1">
      <c r="D21" s="26">
        <f>H21/21</f>
        <v>213599.71428571429</v>
      </c>
      <c r="E21" s="27">
        <f t="shared" si="0"/>
        <v>0.24041789993782969</v>
      </c>
      <c r="F21" s="33">
        <f t="shared" si="2"/>
        <v>0.80296177141954472</v>
      </c>
      <c r="G21" s="39" t="s">
        <v>155</v>
      </c>
      <c r="H21" s="29">
        <v>4485594</v>
      </c>
      <c r="I21" s="29">
        <v>32537.79</v>
      </c>
      <c r="J21" s="30">
        <f t="shared" si="1"/>
        <v>137.85797990582643</v>
      </c>
    </row>
    <row r="22" spans="1:15" ht="17.399999999999999" hidden="1">
      <c r="A22" s="31">
        <f>AVERAGE(D20:D22)</f>
        <v>196328.74285714285</v>
      </c>
      <c r="B22" s="27">
        <f>A22/A19-1</f>
        <v>0.16648605832214036</v>
      </c>
      <c r="C22" s="27">
        <f>A22/A10-1</f>
        <v>0.26225193704941474</v>
      </c>
      <c r="D22" s="26">
        <f>H22/21</f>
        <v>203186.71428571429</v>
      </c>
      <c r="E22" s="27">
        <f t="shared" si="0"/>
        <v>-4.8750065208754911E-2</v>
      </c>
      <c r="F22" s="33">
        <f t="shared" si="2"/>
        <v>0.15853361194405924</v>
      </c>
      <c r="G22" s="39" t="s">
        <v>156</v>
      </c>
      <c r="H22" s="29">
        <v>4266921</v>
      </c>
      <c r="I22" s="29">
        <v>40493.83</v>
      </c>
      <c r="J22" s="30">
        <f t="shared" si="1"/>
        <v>105.37212706232036</v>
      </c>
      <c r="K22" s="32">
        <f>H22+H21+H20</f>
        <v>12196511</v>
      </c>
      <c r="L22" s="27">
        <f>K22/K19-1</f>
        <v>0.17089345719169757</v>
      </c>
      <c r="M22" s="27">
        <f>K22/K10-1</f>
        <v>0.24467859940540415</v>
      </c>
      <c r="N22" s="32">
        <f>AVERAGE(J20:J22)</f>
        <v>113.84898569329367</v>
      </c>
      <c r="O22" s="58">
        <f>N22/N19-1</f>
        <v>-4.2957730225129387E-2</v>
      </c>
    </row>
    <row r="23" spans="1:15" hidden="1">
      <c r="A23" s="31"/>
      <c r="B23" s="27"/>
      <c r="C23" s="27"/>
      <c r="D23" s="26">
        <f>H23/21</f>
        <v>151795.28571428571</v>
      </c>
      <c r="E23" s="27">
        <f t="shared" si="0"/>
        <v>-0.25292711067301221</v>
      </c>
      <c r="F23" s="33">
        <f t="shared" si="2"/>
        <v>0.31913256829158376</v>
      </c>
      <c r="G23" s="39" t="s">
        <v>168</v>
      </c>
      <c r="H23" s="29">
        <v>3187701</v>
      </c>
      <c r="I23" s="29">
        <v>31177.78</v>
      </c>
      <c r="J23" s="30">
        <f t="shared" si="1"/>
        <v>102.24271901334862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186408.68181818182</v>
      </c>
      <c r="E24" s="27">
        <f t="shared" si="0"/>
        <v>0.22802681875803854</v>
      </c>
      <c r="F24" s="33">
        <f t="shared" si="2"/>
        <v>4.2252976196306413E-3</v>
      </c>
      <c r="G24" s="39" t="s">
        <v>176</v>
      </c>
      <c r="H24" s="29">
        <v>4100991</v>
      </c>
      <c r="I24" s="29">
        <v>38241.769999999997</v>
      </c>
      <c r="J24" s="30">
        <f t="shared" si="1"/>
        <v>107.23852478585589</v>
      </c>
      <c r="K24" s="32"/>
      <c r="L24" s="27"/>
      <c r="M24" s="27"/>
      <c r="N24" s="27"/>
    </row>
    <row r="25" spans="1:15" ht="17.399999999999999" hidden="1">
      <c r="A25" s="31">
        <f>AVERAGE(D23:D25)</f>
        <v>177727.44531784006</v>
      </c>
      <c r="B25" s="27">
        <f>A25/A22-1</f>
        <v>-9.4745666215760749E-2</v>
      </c>
      <c r="C25" s="27">
        <f>A25/A13-1</f>
        <v>0.2651583409637488</v>
      </c>
      <c r="D25" s="26">
        <f>H25/19</f>
        <v>194978.36842105264</v>
      </c>
      <c r="E25" s="27">
        <f t="shared" si="0"/>
        <v>4.5972572303415893E-2</v>
      </c>
      <c r="F25" s="33">
        <f t="shared" si="2"/>
        <v>0.614876805775876</v>
      </c>
      <c r="G25" s="39" t="s">
        <v>190</v>
      </c>
      <c r="H25" s="29">
        <v>3704589</v>
      </c>
      <c r="I25" s="29">
        <v>21859.360000000001</v>
      </c>
      <c r="J25" s="30">
        <f t="shared" si="1"/>
        <v>169.47380893127703</v>
      </c>
      <c r="K25" s="32">
        <f>H25+H24+H23</f>
        <v>10993281</v>
      </c>
      <c r="L25" s="27">
        <f>K25/K22-1</f>
        <v>-9.8653623155015358E-2</v>
      </c>
      <c r="M25" s="27">
        <f>K25/K13-1</f>
        <v>0.2331182208554412</v>
      </c>
      <c r="N25" s="32">
        <f>AVERAGE(J23:J25)</f>
        <v>126.3183509101605</v>
      </c>
      <c r="O25" s="58">
        <f>N25/N22-1</f>
        <v>0.10952548361264269</v>
      </c>
    </row>
    <row r="26" spans="1:15" ht="17.399999999999999" hidden="1">
      <c r="D26" s="26">
        <f>H26/19</f>
        <v>191967.05263157896</v>
      </c>
      <c r="E26" s="27">
        <f t="shared" si="0"/>
        <v>-1.5444358335027109E-2</v>
      </c>
      <c r="F26" s="33">
        <f t="shared" si="2"/>
        <v>5.4889510931267038E-2</v>
      </c>
      <c r="G26" s="39" t="s">
        <v>202</v>
      </c>
      <c r="H26" s="29">
        <v>3647374</v>
      </c>
      <c r="I26" s="29">
        <v>25677.23</v>
      </c>
      <c r="J26" s="30">
        <f t="shared" si="1"/>
        <v>142.04701986935507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185725.59090909091</v>
      </c>
      <c r="E27" s="27">
        <f t="shared" si="0"/>
        <v>-3.2513192430299931E-2</v>
      </c>
      <c r="F27" s="33">
        <f t="shared" si="2"/>
        <v>0.129283390511999</v>
      </c>
      <c r="G27" s="39" t="s">
        <v>203</v>
      </c>
      <c r="H27" s="29">
        <v>4085963</v>
      </c>
      <c r="I27" s="29">
        <v>35030.980000000003</v>
      </c>
      <c r="J27" s="30">
        <f t="shared" si="1"/>
        <v>116.63855821333001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197595.46012759171</v>
      </c>
      <c r="B28" s="27">
        <f>A28/A25-1</f>
        <v>0.11178923308226563</v>
      </c>
      <c r="C28" s="27">
        <f>A28/A16-1</f>
        <v>0.23139141356701987</v>
      </c>
      <c r="D28" s="26">
        <f>H28/19</f>
        <v>215093.73684210525</v>
      </c>
      <c r="E28" s="27">
        <f t="shared" si="0"/>
        <v>0.15812654459335906</v>
      </c>
      <c r="F28" s="33">
        <f t="shared" si="2"/>
        <v>0.59383002239359528</v>
      </c>
      <c r="G28" s="39" t="s">
        <v>208</v>
      </c>
      <c r="H28" s="29">
        <v>4086781</v>
      </c>
      <c r="I28" s="29">
        <v>45202.93</v>
      </c>
      <c r="J28" s="30">
        <f t="shared" si="1"/>
        <v>90.409648224130606</v>
      </c>
      <c r="K28" s="32">
        <f>H28+H27+H26</f>
        <v>11820118</v>
      </c>
      <c r="L28" s="27">
        <f>K28/K25-1</f>
        <v>7.521294143213475E-2</v>
      </c>
      <c r="M28" s="27">
        <f>K28/K16-1</f>
        <v>0.15580439760604214</v>
      </c>
      <c r="N28" s="32">
        <f>AVERAGE(J26:J28)</f>
        <v>116.36507543560522</v>
      </c>
      <c r="O28" s="58">
        <f>N28/N25-1</f>
        <v>-7.8795166362124247E-2</v>
      </c>
    </row>
    <row r="29" spans="1:15" hidden="1">
      <c r="D29" s="26">
        <f>H29/22</f>
        <v>195016.95454545456</v>
      </c>
      <c r="E29" s="27">
        <f t="shared" si="0"/>
        <v>-9.3339688042095581E-2</v>
      </c>
      <c r="F29" s="33">
        <f t="shared" si="2"/>
        <v>0.25736269855225369</v>
      </c>
      <c r="G29" s="39" t="s">
        <v>215</v>
      </c>
      <c r="H29" s="29">
        <v>4290373</v>
      </c>
      <c r="I29" s="29">
        <v>57619.64</v>
      </c>
      <c r="J29" s="30">
        <f t="shared" si="1"/>
        <v>74.460253483013773</v>
      </c>
    </row>
    <row r="30" spans="1:15" hidden="1">
      <c r="D30" s="26">
        <f>H30/19</f>
        <v>219682.15789473685</v>
      </c>
      <c r="E30" s="27">
        <f t="shared" si="0"/>
        <v>0.12647722556621788</v>
      </c>
      <c r="F30" s="33">
        <f t="shared" si="2"/>
        <v>0.15106300103267101</v>
      </c>
      <c r="G30" s="39" t="s">
        <v>210</v>
      </c>
      <c r="H30" s="29">
        <v>4173961</v>
      </c>
      <c r="I30" s="29">
        <v>38411.620000000003</v>
      </c>
      <c r="J30" s="30">
        <f t="shared" si="1"/>
        <v>108.66401885679385</v>
      </c>
    </row>
    <row r="31" spans="1:15" ht="17.399999999999999" hidden="1">
      <c r="A31" s="31">
        <f>AVERAGE(D29:D31)</f>
        <v>237721.27081339713</v>
      </c>
      <c r="B31" s="27">
        <f>A31/A28-1</f>
        <v>0.20307050910934543</v>
      </c>
      <c r="C31" s="27">
        <f>A31/A19-1</f>
        <v>0.41241951705575741</v>
      </c>
      <c r="D31" s="26">
        <f>H31/20</f>
        <v>298464.7</v>
      </c>
      <c r="E31" s="27">
        <f t="shared" si="0"/>
        <v>0.35862057647400158</v>
      </c>
      <c r="F31" s="33">
        <f t="shared" si="2"/>
        <v>0.87746763794528637</v>
      </c>
      <c r="G31" s="39" t="s">
        <v>211</v>
      </c>
      <c r="H31" s="29">
        <v>5969294</v>
      </c>
      <c r="I31" s="29">
        <v>77211.73</v>
      </c>
      <c r="J31" s="30">
        <f t="shared" si="1"/>
        <v>77.310714317630243</v>
      </c>
      <c r="K31" s="32">
        <f>H31+H30+H29</f>
        <v>14433628</v>
      </c>
      <c r="L31" s="27">
        <f>K31/K28-1</f>
        <v>0.22110692972777435</v>
      </c>
      <c r="M31" s="27">
        <f>K31/K19-1</f>
        <v>0.38566189861501288</v>
      </c>
      <c r="N31" s="32">
        <f>AVERAGE(J29:J31)</f>
        <v>86.811662219145958</v>
      </c>
      <c r="O31" s="58">
        <f>N31/N28-1</f>
        <v>-0.25397150395707602</v>
      </c>
    </row>
    <row r="32" spans="1:15" ht="17.399999999999999" hidden="1">
      <c r="D32" s="26">
        <f>H32/21</f>
        <v>240379.66666666666</v>
      </c>
      <c r="E32" s="27">
        <f t="shared" si="0"/>
        <v>-0.19461274091486647</v>
      </c>
      <c r="F32" s="33">
        <f t="shared" si="2"/>
        <v>0.39593464491054386</v>
      </c>
      <c r="G32" s="39" t="s">
        <v>222</v>
      </c>
      <c r="H32" s="29">
        <v>5047973</v>
      </c>
      <c r="I32" s="29">
        <v>92677.92</v>
      </c>
      <c r="J32" s="30">
        <f t="shared" si="1"/>
        <v>54.467914256168029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307006.14285714284</v>
      </c>
      <c r="E33" s="27">
        <f t="shared" si="0"/>
        <v>0.27717184699680453</v>
      </c>
      <c r="F33" s="33">
        <f t="shared" si="2"/>
        <v>0.43729659884510275</v>
      </c>
      <c r="G33" s="39" t="s">
        <v>223</v>
      </c>
      <c r="H33" s="29">
        <v>6447129</v>
      </c>
      <c r="I33" s="29">
        <v>75779.27</v>
      </c>
      <c r="J33" s="30">
        <f t="shared" si="1"/>
        <v>85.0777395981777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285532.32247284875</v>
      </c>
      <c r="B34" s="27">
        <f>A34/A31-1</f>
        <v>0.20112231226031785</v>
      </c>
      <c r="C34" s="27">
        <f>A34/A22-1</f>
        <v>0.45435822751951416</v>
      </c>
      <c r="D34" s="26">
        <f>H34/19</f>
        <v>309211.15789473685</v>
      </c>
      <c r="E34" s="27">
        <f t="shared" si="0"/>
        <v>7.1823156926864584E-3</v>
      </c>
      <c r="F34" s="33">
        <f t="shared" si="2"/>
        <v>0.52180795374216538</v>
      </c>
      <c r="G34" s="39" t="s">
        <v>220</v>
      </c>
      <c r="H34" s="29">
        <v>5875012</v>
      </c>
      <c r="I34" s="29">
        <v>60534.07</v>
      </c>
      <c r="J34" s="30">
        <f t="shared" si="1"/>
        <v>97.052981899284163</v>
      </c>
      <c r="K34" s="32">
        <f>H34+H33+H32</f>
        <v>17370114</v>
      </c>
      <c r="L34" s="27">
        <f>K34/K31-1</f>
        <v>0.20344753238756041</v>
      </c>
      <c r="M34" s="27">
        <f>K34/K22-1</f>
        <v>0.42418713023749177</v>
      </c>
      <c r="N34" s="32">
        <f>AVERAGE(J32:J34)</f>
        <v>78.86621191787664</v>
      </c>
      <c r="O34" s="58">
        <f>N34/N31-1</f>
        <v>-9.1525148789478927E-2</v>
      </c>
      <c r="P34" s="58"/>
    </row>
    <row r="35" spans="1:16" ht="17.399999999999999" hidden="1">
      <c r="D35" s="26">
        <f>H35/23</f>
        <v>198631.08695652173</v>
      </c>
      <c r="E35" s="27">
        <f t="shared" ref="E35:E41" si="3">D35/D34-1</f>
        <v>-0.35761992449140312</v>
      </c>
      <c r="F35" s="33">
        <f t="shared" ref="F35:F41" si="4">D35/D23-1</f>
        <v>0.30854582223582327</v>
      </c>
      <c r="G35" s="39" t="s">
        <v>226</v>
      </c>
      <c r="H35" s="68">
        <v>4568515</v>
      </c>
      <c r="I35" s="68">
        <v>60913.04</v>
      </c>
      <c r="J35" s="30">
        <f t="shared" si="1"/>
        <v>75.000607423303776</v>
      </c>
      <c r="P35" s="16"/>
    </row>
    <row r="36" spans="1:16" ht="17.399999999999999" hidden="1">
      <c r="D36" s="26">
        <f>H36/21</f>
        <v>174403.61904761905</v>
      </c>
      <c r="E36" s="27">
        <f t="shared" si="3"/>
        <v>-0.12197218612716854</v>
      </c>
      <c r="F36" s="33">
        <f t="shared" si="4"/>
        <v>-6.440184359155654E-2</v>
      </c>
      <c r="G36" s="39" t="s">
        <v>228</v>
      </c>
      <c r="H36" s="68">
        <v>3662476</v>
      </c>
      <c r="I36" s="68">
        <v>34080.42</v>
      </c>
      <c r="J36" s="30">
        <f t="shared" si="1"/>
        <v>107.46569437817962</v>
      </c>
      <c r="P36" s="16"/>
    </row>
    <row r="37" spans="1:16" ht="17.399999999999999" hidden="1">
      <c r="A37" s="31">
        <f>AVERAGE(D35:D37)</f>
        <v>212702.9390384173</v>
      </c>
      <c r="B37" s="27">
        <f>A37/A34-1</f>
        <v>-0.25506528579214283</v>
      </c>
      <c r="C37" s="27">
        <f>A37/A25-1</f>
        <v>0.19679286819223996</v>
      </c>
      <c r="D37" s="26">
        <f>H37/18</f>
        <v>265074.11111111112</v>
      </c>
      <c r="E37" s="27">
        <f t="shared" si="3"/>
        <v>0.5198888220245903</v>
      </c>
      <c r="F37" s="33">
        <f t="shared" si="4"/>
        <v>0.35950522746547886</v>
      </c>
      <c r="G37" s="39" t="s">
        <v>225</v>
      </c>
      <c r="H37" s="68">
        <v>4771334</v>
      </c>
      <c r="I37" s="68">
        <v>62565.48</v>
      </c>
      <c r="J37" s="30">
        <f t="shared" si="1"/>
        <v>76.261446407827449</v>
      </c>
      <c r="K37" s="32">
        <f>H37+H36+H35</f>
        <v>13002325</v>
      </c>
      <c r="L37" s="27">
        <f>K37/K34-1</f>
        <v>-0.25145425067446303</v>
      </c>
      <c r="M37" s="27">
        <f>K37/K25-1</f>
        <v>0.18275199187576474</v>
      </c>
      <c r="N37" s="32">
        <f>AVERAGE(J35:J37)</f>
        <v>86.242582736436944</v>
      </c>
      <c r="O37" s="16">
        <f>N37/N34-1</f>
        <v>9.3530177742546128E-2</v>
      </c>
      <c r="P37" s="16"/>
    </row>
    <row r="38" spans="1:16" ht="17.399999999999999" hidden="1">
      <c r="A38" s="31"/>
      <c r="B38" s="27"/>
      <c r="C38" s="27"/>
      <c r="D38" s="26">
        <f>H38/20</f>
        <v>227766.95</v>
      </c>
      <c r="E38" s="27">
        <f t="shared" si="3"/>
        <v>-0.14074237938488476</v>
      </c>
      <c r="F38" s="33">
        <f t="shared" si="4"/>
        <v>0.1864898006072313</v>
      </c>
      <c r="G38" s="39" t="s">
        <v>231</v>
      </c>
      <c r="H38" s="68">
        <v>4555339</v>
      </c>
      <c r="I38" s="68">
        <v>52110.239999999998</v>
      </c>
      <c r="J38" s="30">
        <f t="shared" si="1"/>
        <v>87.4173482985302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179820.04761904763</v>
      </c>
      <c r="E39" s="27">
        <f t="shared" si="3"/>
        <v>-0.21050860267897675</v>
      </c>
      <c r="F39" s="33">
        <f t="shared" si="4"/>
        <v>-3.1797143630755365E-2</v>
      </c>
      <c r="G39" s="39" t="s">
        <v>234</v>
      </c>
      <c r="H39" s="68">
        <v>3776221</v>
      </c>
      <c r="I39" s="68">
        <v>50717.61</v>
      </c>
      <c r="J39" s="30">
        <f t="shared" si="1"/>
        <v>74.455815248392028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224309.31666666665</v>
      </c>
      <c r="B40" s="27">
        <f>A40/A37-1</f>
        <v>5.4566136606852833E-2</v>
      </c>
      <c r="C40" s="27">
        <f>A40/A28-1</f>
        <v>0.1351946877819219</v>
      </c>
      <c r="D40" s="26">
        <f>H40/21</f>
        <v>265340.95238095237</v>
      </c>
      <c r="E40" s="27">
        <f t="shared" si="3"/>
        <v>0.47559160335160455</v>
      </c>
      <c r="F40" s="33">
        <f t="shared" si="4"/>
        <v>0.23360613040877287</v>
      </c>
      <c r="G40" s="39" t="s">
        <v>236</v>
      </c>
      <c r="H40" s="68">
        <v>5572160</v>
      </c>
      <c r="I40" s="68">
        <v>93632.73</v>
      </c>
      <c r="J40" s="30">
        <f t="shared" si="1"/>
        <v>59.510814220625633</v>
      </c>
      <c r="K40" s="32">
        <f>H40+H39+H38</f>
        <v>13903720</v>
      </c>
      <c r="L40" s="27">
        <f>K40/K37-1</f>
        <v>6.9325678292151638E-2</v>
      </c>
      <c r="M40" s="27">
        <f>K40/K28-1</f>
        <v>0.17627590519823921</v>
      </c>
      <c r="N40" s="32">
        <f>AVERAGE(J38:J40)</f>
        <v>73.794659255849282</v>
      </c>
      <c r="O40" s="58">
        <f>N40/N37-1</f>
        <v>-0.14433616301391783</v>
      </c>
    </row>
    <row r="41" spans="1:16" ht="17.399999999999999">
      <c r="A41" s="31"/>
      <c r="B41" s="27"/>
      <c r="C41" s="27"/>
      <c r="D41" s="26">
        <f>H41/18</f>
        <v>219625.11111111112</v>
      </c>
      <c r="E41" s="27">
        <f t="shared" si="3"/>
        <v>-0.17229093684794872</v>
      </c>
      <c r="F41" s="33">
        <f t="shared" si="4"/>
        <v>0.1261847033916268</v>
      </c>
      <c r="G41" s="39" t="s">
        <v>370</v>
      </c>
      <c r="H41" s="68">
        <v>3953252</v>
      </c>
      <c r="I41" s="68">
        <v>56329.56</v>
      </c>
      <c r="J41" s="30">
        <f t="shared" si="1"/>
        <v>70.180771871820056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247486.7</v>
      </c>
      <c r="E42" s="27">
        <f t="shared" ref="E42" si="5">D42/D41-1</f>
        <v>0.12685976001529875</v>
      </c>
      <c r="F42" s="33">
        <f t="shared" ref="F42" si="6">D42/D30-1</f>
        <v>0.12656713850464829</v>
      </c>
      <c r="G42" s="39" t="s">
        <v>406</v>
      </c>
      <c r="H42" s="68">
        <v>4949734</v>
      </c>
      <c r="I42" s="68">
        <v>61419.68</v>
      </c>
      <c r="J42" s="30">
        <f t="shared" si="1"/>
        <v>80.588729866388107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270958.42037037038</v>
      </c>
      <c r="B43" s="27">
        <f>A43/A40-1</f>
        <v>0.20796774916409877</v>
      </c>
      <c r="C43" s="27">
        <f>A43/A31-1</f>
        <v>0.13981563132002295</v>
      </c>
      <c r="D43" s="26">
        <f>H43/20</f>
        <v>345763.45</v>
      </c>
      <c r="E43" s="27">
        <f t="shared" ref="E43" si="7">D43/D42-1</f>
        <v>0.39709911684143018</v>
      </c>
      <c r="F43" s="33">
        <f t="shared" ref="F43" si="8">D43/D31-1</f>
        <v>0.15847351462333736</v>
      </c>
      <c r="G43" s="39" t="s">
        <v>450</v>
      </c>
      <c r="H43" s="68">
        <v>6915269</v>
      </c>
      <c r="I43" s="68">
        <v>94019.35</v>
      </c>
      <c r="J43" s="30">
        <f t="shared" si="1"/>
        <v>73.551550824378168</v>
      </c>
      <c r="K43" s="32">
        <f>H43+H42+H41</f>
        <v>15818255</v>
      </c>
      <c r="L43" s="27">
        <f>K43/K40-1</f>
        <v>0.13769947898835699</v>
      </c>
      <c r="M43" s="27">
        <f>K43/K31-1</f>
        <v>9.5930628113735539E-2</v>
      </c>
      <c r="N43" s="32">
        <f>AVERAGE(J41:J43)</f>
        <v>74.773684187528772</v>
      </c>
      <c r="O43" s="58">
        <f>N43/N40-1</f>
        <v>1.3266880578514106E-2</v>
      </c>
    </row>
    <row r="44" spans="1:16" ht="17.399999999999999">
      <c r="A44" s="31"/>
      <c r="B44" s="27"/>
      <c r="C44" s="27"/>
      <c r="D44" s="26">
        <f>H44/22</f>
        <v>312144.40909090912</v>
      </c>
      <c r="E44" s="27">
        <f t="shared" ref="E44" si="9">D44/D43-1</f>
        <v>-9.7231332314305918E-2</v>
      </c>
      <c r="F44" s="33">
        <f t="shared" ref="F44" si="10">D44/D32-1</f>
        <v>0.29854747458219211</v>
      </c>
      <c r="G44" s="39" t="s">
        <v>462</v>
      </c>
      <c r="H44" s="68">
        <v>6867177</v>
      </c>
      <c r="I44" s="68">
        <v>113995.79</v>
      </c>
      <c r="J44" s="30">
        <f t="shared" si="1"/>
        <v>60.240619412348479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257043.1</v>
      </c>
      <c r="E45" s="27">
        <f t="shared" ref="E45" si="11">D45/D44-1</f>
        <v>-0.17652505534661478</v>
      </c>
      <c r="F45" s="33">
        <f t="shared" ref="F45" si="12">D45/D33-1</f>
        <v>-0.16274281156775361</v>
      </c>
      <c r="G45" s="39" t="s">
        <v>498</v>
      </c>
      <c r="H45" s="68">
        <v>5140862</v>
      </c>
      <c r="I45" s="68">
        <v>97609.08</v>
      </c>
      <c r="J45" s="30">
        <f t="shared" si="1"/>
        <v>52.667866555037705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300773.29250398726</v>
      </c>
      <c r="B46" s="27">
        <f>A46/A43-1</f>
        <v>0.11003486104201232</v>
      </c>
      <c r="C46" s="27">
        <f>A46/A34-1</f>
        <v>5.3377389638918249E-2</v>
      </c>
      <c r="D46" s="26">
        <f>H46/19</f>
        <v>333132.36842105264</v>
      </c>
      <c r="E46" s="27">
        <f t="shared" ref="E46" si="13">D46/D45-1</f>
        <v>0.29601754888986576</v>
      </c>
      <c r="F46" s="33">
        <f t="shared" ref="F46" si="14">D46/D34-1</f>
        <v>7.7362054749845699E-2</v>
      </c>
      <c r="G46" s="39" t="s">
        <v>548</v>
      </c>
      <c r="H46" s="68">
        <v>6329515</v>
      </c>
      <c r="I46" s="68">
        <v>98949.8</v>
      </c>
      <c r="J46" s="30">
        <f t="shared" si="1"/>
        <v>63.966930706277324</v>
      </c>
      <c r="K46" s="32">
        <f>H46+H45+H44</f>
        <v>18337554</v>
      </c>
      <c r="L46" s="27">
        <f>K46/K43-1</f>
        <v>0.15926529190482763</v>
      </c>
      <c r="M46" s="27">
        <f>K46/K34-1</f>
        <v>5.5695662101008736E-2</v>
      </c>
      <c r="N46" s="32">
        <f>AVERAGE(J44:J46)</f>
        <v>58.958472224554498</v>
      </c>
      <c r="O46" s="58">
        <f>N46/N43-1</f>
        <v>-0.2115077267466251</v>
      </c>
    </row>
    <row r="47" spans="1:16" ht="17.399999999999999">
      <c r="A47" s="31"/>
      <c r="B47" s="27"/>
      <c r="C47" s="27"/>
      <c r="D47" s="26">
        <f>H47/19</f>
        <v>257858.73684210525</v>
      </c>
      <c r="E47" s="27">
        <f t="shared" ref="E47" si="15">D47/D46-1</f>
        <v>-0.22595712309710936</v>
      </c>
      <c r="F47" s="33">
        <f t="shared" ref="F47" si="16">D47/D35-1</f>
        <v>0.29817915610836798</v>
      </c>
      <c r="G47" s="39" t="s">
        <v>598</v>
      </c>
      <c r="H47" s="68">
        <v>4899316</v>
      </c>
      <c r="I47" s="68">
        <v>72723.86</v>
      </c>
      <c r="J47" s="30">
        <f t="shared" si="1"/>
        <v>67.368756278888384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266117.40000000002</v>
      </c>
      <c r="E48" s="27">
        <f t="shared" ref="E48" si="17">D48/D47-1</f>
        <v>3.2027858582708513E-2</v>
      </c>
      <c r="F48" s="33">
        <f t="shared" ref="F48" si="18">D48/D36-1</f>
        <v>0.52587085894897334</v>
      </c>
      <c r="G48" s="39" t="s">
        <v>632</v>
      </c>
      <c r="H48" s="68">
        <v>5322348</v>
      </c>
      <c r="I48" s="68">
        <v>89825.4</v>
      </c>
      <c r="J48" s="30">
        <f t="shared" si="1"/>
        <v>59.252149169388616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278197.01531100483</v>
      </c>
      <c r="B49" s="27">
        <f>A49/A46-1</f>
        <v>-7.5060777521272604E-2</v>
      </c>
      <c r="C49" s="27">
        <f>A49/A37-1</f>
        <v>0.30791335826703525</v>
      </c>
      <c r="D49" s="26">
        <f>H49/22</f>
        <v>310614.90909090912</v>
      </c>
      <c r="E49" s="27">
        <f t="shared" ref="E49" si="19">D49/D48-1</f>
        <v>0.16721007003265886</v>
      </c>
      <c r="F49" s="33">
        <f t="shared" ref="F49" si="20">D49/D37-1</f>
        <v>0.17180402035077891</v>
      </c>
      <c r="G49" s="39" t="s">
        <v>672</v>
      </c>
      <c r="H49" s="68">
        <v>6833528</v>
      </c>
      <c r="I49" s="68">
        <v>84414.44</v>
      </c>
      <c r="J49" s="30">
        <f t="shared" si="1"/>
        <v>80.952121461683561</v>
      </c>
      <c r="K49" s="32">
        <f>H49+H48+H47</f>
        <v>17055192</v>
      </c>
      <c r="L49" s="27">
        <f>K49/K46-1</f>
        <v>-6.9930918812836196E-2</v>
      </c>
      <c r="M49" s="27">
        <f>K49/K37-1</f>
        <v>0.31170325307204672</v>
      </c>
      <c r="N49" s="32">
        <f>AVERAGE(J47:J49)</f>
        <v>69.191008969986854</v>
      </c>
      <c r="O49" s="58">
        <f>N49/N46-1</f>
        <v>0.1735549847095732</v>
      </c>
    </row>
    <row r="50" spans="1:15" s="37" customFormat="1" ht="17.399999999999999">
      <c r="A50" s="92"/>
      <c r="B50" s="130"/>
      <c r="C50" s="130"/>
      <c r="D50" s="93">
        <f>H50/18</f>
        <v>242233.22222222222</v>
      </c>
      <c r="E50" s="130">
        <f t="shared" ref="E50" si="21">D50/D49-1</f>
        <v>-0.22014940322350496</v>
      </c>
      <c r="F50" s="131">
        <f t="shared" ref="F50" si="22">D50/D38-1</f>
        <v>6.3513482628722917E-2</v>
      </c>
      <c r="G50" s="132" t="s">
        <v>714</v>
      </c>
      <c r="H50" s="95">
        <v>4360198</v>
      </c>
      <c r="I50" s="95">
        <v>41262.54</v>
      </c>
      <c r="J50" s="133">
        <f t="shared" ref="J50" si="23">H50/I50</f>
        <v>105.66964612454784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247467.65</v>
      </c>
      <c r="E51" s="130">
        <f t="shared" ref="E51" si="24">D51/D50-1</f>
        <v>2.1609041607743462E-2</v>
      </c>
      <c r="F51" s="131">
        <f t="shared" ref="F51" si="25">D51/D39-1</f>
        <v>0.37619610981454721</v>
      </c>
      <c r="G51" s="132" t="s">
        <v>721</v>
      </c>
      <c r="H51" s="95">
        <v>4949353</v>
      </c>
      <c r="I51" s="95">
        <v>95486.49</v>
      </c>
      <c r="J51" s="133">
        <f t="shared" ref="J51" si="26">H51/I51</f>
        <v>51.833018472037246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247626.06346801345</v>
      </c>
      <c r="B52" s="27">
        <f>A52/A49-1</f>
        <v>-0.10988957523075937</v>
      </c>
      <c r="C52" s="27">
        <f>A52/A40-1</f>
        <v>0.10394907865550906</v>
      </c>
      <c r="D52" s="93">
        <f>H52/22</f>
        <v>253177.31818181818</v>
      </c>
      <c r="E52" s="130">
        <f t="shared" ref="E52:E53" si="27">D52/D51-1</f>
        <v>2.3072382114665002E-2</v>
      </c>
      <c r="F52" s="131">
        <f t="shared" ref="F52:F53" si="28">D52/D40-1</f>
        <v>-4.5841526119461351E-2</v>
      </c>
      <c r="G52" s="132" t="s">
        <v>726</v>
      </c>
      <c r="H52" s="95">
        <v>5569901</v>
      </c>
      <c r="I52" s="95">
        <v>113086.1</v>
      </c>
      <c r="J52" s="133">
        <f t="shared" ref="J52" si="29">H52/I52</f>
        <v>49.25363064072419</v>
      </c>
      <c r="K52" s="32">
        <f>H52+H51+H50</f>
        <v>14879452</v>
      </c>
      <c r="L52" s="27">
        <f>K52/K49-1</f>
        <v>-0.12757053687815412</v>
      </c>
      <c r="M52" s="27">
        <f>K52/K40-1</f>
        <v>7.0177765375021961E-2</v>
      </c>
      <c r="N52" s="32">
        <f>AVERAGE(J50:J52)</f>
        <v>68.918765079103096</v>
      </c>
      <c r="O52" s="58">
        <f>N52/N49-1</f>
        <v>-3.9346714975908581E-3</v>
      </c>
    </row>
    <row r="53" spans="1:15" s="37" customFormat="1" ht="17.399999999999999">
      <c r="A53" s="31"/>
      <c r="B53" s="27"/>
      <c r="C53" s="27"/>
      <c r="D53" s="93">
        <f>H53/21</f>
        <v>271442.33333333331</v>
      </c>
      <c r="E53" s="130">
        <f t="shared" si="27"/>
        <v>7.2143173340663225E-2</v>
      </c>
      <c r="F53" s="131">
        <f t="shared" si="28"/>
        <v>0.23593487083545384</v>
      </c>
      <c r="G53" s="132" t="s">
        <v>729</v>
      </c>
      <c r="H53" s="95">
        <v>5700289</v>
      </c>
      <c r="I53" s="95">
        <v>101574.22</v>
      </c>
      <c r="J53" s="133">
        <f t="shared" ref="J53" si="30">H53/I53</f>
        <v>56.119446450093342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381364.23529411765</v>
      </c>
      <c r="E54" s="130">
        <f t="shared" ref="E54" si="31">D54/D53-1</f>
        <v>0.40495489635288173</v>
      </c>
      <c r="F54" s="131">
        <f t="shared" ref="F54" si="32">D54/D42-1</f>
        <v>0.54094840366822794</v>
      </c>
      <c r="G54" s="132" t="s">
        <v>742</v>
      </c>
      <c r="H54" s="95">
        <v>6483192</v>
      </c>
      <c r="I54" s="95">
        <v>96535.63</v>
      </c>
      <c r="J54" s="133">
        <f t="shared" ref="J54" si="33">H54/I54</f>
        <v>67.158540323401837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318386.84033613442</v>
      </c>
      <c r="B55" s="27">
        <f>A55/A52-1</f>
        <v>0.28575657940490307</v>
      </c>
      <c r="C55" s="27">
        <f>A55/A43-1</f>
        <v>0.1750394761710472</v>
      </c>
      <c r="D55" s="93">
        <f>H55/21</f>
        <v>302353.95238095237</v>
      </c>
      <c r="E55" s="130">
        <f t="shared" ref="E55" si="34">D55/D54-1</f>
        <v>-0.20717800884561333</v>
      </c>
      <c r="F55" s="131">
        <f t="shared" ref="F55" si="35">D55/D43-1</f>
        <v>-0.12554680842942667</v>
      </c>
      <c r="G55" s="132" t="s">
        <v>749</v>
      </c>
      <c r="H55" s="95">
        <v>6349433</v>
      </c>
      <c r="I55" s="95">
        <v>112847.79</v>
      </c>
      <c r="J55" s="133">
        <f t="shared" ref="J55" si="36">H55/I55</f>
        <v>56.265461645283445</v>
      </c>
      <c r="K55" s="32">
        <f>H55+H54+H53</f>
        <v>18532914</v>
      </c>
      <c r="L55" s="27">
        <f>K55/K52-1</f>
        <v>0.24553740285596537</v>
      </c>
      <c r="M55" s="27">
        <f>K55/K43-1</f>
        <v>0.17161557959458862</v>
      </c>
      <c r="N55" s="32">
        <f>AVERAGE(J53:J55)</f>
        <v>59.847816139592872</v>
      </c>
      <c r="O55" s="58">
        <f>N55/N52-1</f>
        <v>-0.13161798429061855</v>
      </c>
    </row>
    <row r="56" spans="1:15" s="124" customFormat="1" ht="17.399999999999999">
      <c r="A56" s="94"/>
      <c r="B56" s="45"/>
      <c r="C56" s="45"/>
      <c r="D56" s="98">
        <f>H56/22</f>
        <v>326896.54545454547</v>
      </c>
      <c r="E56" s="118">
        <f t="shared" ref="E56" si="37">D56/D55-1</f>
        <v>8.1171728963114642E-2</v>
      </c>
      <c r="F56" s="158">
        <f t="shared" ref="F56" si="38">D56/D44-1</f>
        <v>4.726061378642199E-2</v>
      </c>
      <c r="G56" s="122" t="s">
        <v>752</v>
      </c>
      <c r="H56" s="96">
        <v>7191724</v>
      </c>
      <c r="I56" s="96">
        <v>106351.11</v>
      </c>
      <c r="J56" s="125">
        <f t="shared" ref="J56" si="39">H56/I56</f>
        <v>67.622462990748289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354744.22222222225</v>
      </c>
      <c r="E57" s="118">
        <f t="shared" ref="E57" si="40">D57/D56-1</f>
        <v>8.5188042378835593E-2</v>
      </c>
      <c r="F57" s="158">
        <f t="shared" ref="F57" si="41">D57/D45-1</f>
        <v>0.38009626487628823</v>
      </c>
      <c r="G57" s="122" t="s">
        <v>756</v>
      </c>
      <c r="H57" s="96">
        <v>6385396</v>
      </c>
      <c r="I57" s="96">
        <v>93333.77</v>
      </c>
      <c r="J57" s="125">
        <f t="shared" ref="J57" si="42">H57/I57</f>
        <v>68.414637060090897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340820.38383838383</v>
      </c>
      <c r="B58" s="27">
        <f>A58/A55-1</f>
        <v>7.0460021144609364E-2</v>
      </c>
      <c r="C58" s="27">
        <f>A58/A46-1</f>
        <v>0.13314709893620513</v>
      </c>
      <c r="K58" s="32">
        <f>H58+H57+H56</f>
        <v>13577120</v>
      </c>
      <c r="L58" s="27">
        <f>K58/K55-1</f>
        <v>-0.2674050071132904</v>
      </c>
      <c r="M58" s="27">
        <f>K58/K46-1</f>
        <v>-0.25960027166109501</v>
      </c>
      <c r="N58" s="32">
        <f>AVERAGE(J56:J58)</f>
        <v>68.018550025419586</v>
      </c>
      <c r="O58" s="58">
        <f>N58/N55-1</f>
        <v>0.13652518024665716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00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메디톡스</v>
      </c>
      <c r="G1" s="19"/>
      <c r="H1" s="19"/>
      <c r="I1" s="19"/>
      <c r="J1" s="20"/>
      <c r="P1" s="18" t="s">
        <v>305</v>
      </c>
    </row>
    <row r="2" spans="1:16" ht="15" customHeight="1">
      <c r="G2" s="21"/>
      <c r="H2" s="21"/>
      <c r="I2" s="21"/>
      <c r="J2" s="22"/>
      <c r="P2" s="23" t="s">
        <v>147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6" ht="15" hidden="1" customHeight="1">
      <c r="D5" s="26">
        <f>H5/20</f>
        <v>208951.4</v>
      </c>
      <c r="E5" s="27"/>
      <c r="F5" s="26"/>
      <c r="G5" s="28" t="s">
        <v>7</v>
      </c>
      <c r="H5" s="29">
        <f>'메디톡스(톡신)'!H5+'메디톡스(필러)'!H5</f>
        <v>4179028</v>
      </c>
      <c r="I5" s="29">
        <f>'메디톡스(톡신)'!I5+'메디톡스(필러)'!I5</f>
        <v>69171.53</v>
      </c>
      <c r="J5" s="30">
        <f>H5/I5</f>
        <v>60.415433922019652</v>
      </c>
    </row>
    <row r="6" spans="1:16" ht="15" hidden="1" customHeight="1">
      <c r="D6" s="26">
        <f>H6/18</f>
        <v>247360.77777777778</v>
      </c>
      <c r="E6" s="27">
        <f t="shared" ref="E6:E34" si="0">D6/D5-1</f>
        <v>0.18381967183650261</v>
      </c>
      <c r="F6" s="26"/>
      <c r="G6" s="28" t="s">
        <v>3</v>
      </c>
      <c r="H6" s="29">
        <f>'메디톡스(톡신)'!H6+'메디톡스(필러)'!H6</f>
        <v>4452494</v>
      </c>
      <c r="I6" s="29">
        <f>'메디톡스(톡신)'!I6+'메디톡스(필러)'!I6</f>
        <v>31587.719999999998</v>
      </c>
      <c r="J6" s="30">
        <f t="shared" ref="J6:J49" si="1">H6/I6</f>
        <v>140.95648562162765</v>
      </c>
    </row>
    <row r="7" spans="1:16" ht="15" hidden="1" customHeight="1">
      <c r="A7" s="31">
        <f>AVERAGE(D5:D7)</f>
        <v>225070.83198653199</v>
      </c>
      <c r="B7" s="31"/>
      <c r="C7" s="31"/>
      <c r="D7" s="26">
        <f>H7/22</f>
        <v>218900.31818181818</v>
      </c>
      <c r="E7" s="27">
        <f t="shared" si="0"/>
        <v>-0.11505647682563369</v>
      </c>
      <c r="F7" s="26"/>
      <c r="G7" s="28" t="s">
        <v>6</v>
      </c>
      <c r="H7" s="29">
        <f>'메디톡스(톡신)'!H7+'메디톡스(필러)'!H7</f>
        <v>4815807</v>
      </c>
      <c r="I7" s="29">
        <f>'메디톡스(톡신)'!I7+'메디톡스(필러)'!I7</f>
        <v>33835.269999999997</v>
      </c>
      <c r="J7" s="30">
        <f t="shared" si="1"/>
        <v>142.33097593132848</v>
      </c>
      <c r="K7" s="32">
        <f>H7+H6+H5</f>
        <v>13447329</v>
      </c>
      <c r="L7" s="32"/>
      <c r="M7" s="32"/>
      <c r="N7" s="32">
        <f>AVERAGE(J5:J7)</f>
        <v>114.56763182499192</v>
      </c>
      <c r="O7" s="32"/>
    </row>
    <row r="8" spans="1:16" ht="15" hidden="1" customHeight="1">
      <c r="D8" s="26">
        <f>H8/21</f>
        <v>281904.23809523811</v>
      </c>
      <c r="E8" s="27">
        <f t="shared" si="0"/>
        <v>0.28782013857599331</v>
      </c>
      <c r="F8" s="26"/>
      <c r="G8" s="28" t="s">
        <v>2</v>
      </c>
      <c r="H8" s="29">
        <f>'메디톡스(톡신)'!H8+'메디톡스(필러)'!H8</f>
        <v>5919989</v>
      </c>
      <c r="I8" s="29">
        <f>'메디톡스(톡신)'!I8+'메디톡스(필러)'!I8</f>
        <v>51549.58</v>
      </c>
      <c r="J8" s="30">
        <f t="shared" si="1"/>
        <v>114.84068347404576</v>
      </c>
    </row>
    <row r="9" spans="1:16" ht="15" hidden="1" customHeight="1">
      <c r="D9" s="26">
        <f>H9/21</f>
        <v>246565.57142857142</v>
      </c>
      <c r="E9" s="27">
        <f t="shared" si="0"/>
        <v>-0.12535698968359577</v>
      </c>
      <c r="F9" s="26"/>
      <c r="G9" s="28" t="s">
        <v>5</v>
      </c>
      <c r="H9" s="29">
        <f>'메디톡스(톡신)'!H9+'메디톡스(필러)'!H9</f>
        <v>5177877</v>
      </c>
      <c r="I9" s="29">
        <f>'메디톡스(톡신)'!I9+'메디톡스(필러)'!I9</f>
        <v>37209.599999999999</v>
      </c>
      <c r="J9" s="30">
        <f t="shared" si="1"/>
        <v>139.15433114035088</v>
      </c>
    </row>
    <row r="10" spans="1:16" ht="15" hidden="1" customHeight="1">
      <c r="A10" s="31">
        <f>AVERAGE(D8:D10)</f>
        <v>297884.79365079361</v>
      </c>
      <c r="B10" s="27">
        <f>A10/A7-1</f>
        <v>0.32351576177857977</v>
      </c>
      <c r="C10" s="27"/>
      <c r="D10" s="26">
        <f>H10/21</f>
        <v>365184.57142857142</v>
      </c>
      <c r="E10" s="27">
        <f t="shared" si="0"/>
        <v>0.48108500839243584</v>
      </c>
      <c r="F10" s="26"/>
      <c r="G10" s="28" t="s">
        <v>0</v>
      </c>
      <c r="H10" s="29">
        <f>'메디톡스(톡신)'!H10+'메디톡스(필러)'!H10</f>
        <v>7668876</v>
      </c>
      <c r="I10" s="29">
        <f>'메디톡스(톡신)'!I10+'메디톡스(필러)'!I10</f>
        <v>43313.189999999995</v>
      </c>
      <c r="J10" s="30">
        <f t="shared" si="1"/>
        <v>177.0563655089824</v>
      </c>
      <c r="K10" s="32">
        <f>H10+H9+H8</f>
        <v>18766742</v>
      </c>
      <c r="L10" s="27">
        <f>K10/K7-1</f>
        <v>0.39557394632049236</v>
      </c>
      <c r="M10" s="32"/>
      <c r="N10" s="32">
        <f>AVERAGE(J8:J10)</f>
        <v>143.68379337445967</v>
      </c>
      <c r="O10" s="58">
        <f>N10/N7-1</f>
        <v>0.25413950769222682</v>
      </c>
    </row>
    <row r="11" spans="1:16" ht="15" hidden="1" customHeight="1">
      <c r="D11" s="26">
        <f>H11/21</f>
        <v>292131.90476190473</v>
      </c>
      <c r="E11" s="27">
        <f t="shared" si="0"/>
        <v>-0.20004313539559127</v>
      </c>
      <c r="F11" s="26"/>
      <c r="G11" s="28" t="s">
        <v>10</v>
      </c>
      <c r="H11" s="29">
        <f>'메디톡스(톡신)'!H11+'메디톡스(필러)'!H11</f>
        <v>6134770</v>
      </c>
      <c r="I11" s="29">
        <f>'메디톡스(톡신)'!I11+'메디톡스(필러)'!I11</f>
        <v>55035.31</v>
      </c>
      <c r="J11" s="30">
        <f t="shared" si="1"/>
        <v>111.46970917398303</v>
      </c>
    </row>
    <row r="12" spans="1:16" ht="15" hidden="1" customHeight="1">
      <c r="D12" s="26">
        <f>H12/22</f>
        <v>293754.04545454547</v>
      </c>
      <c r="E12" s="27">
        <f t="shared" si="0"/>
        <v>5.5527680003415458E-3</v>
      </c>
      <c r="F12" s="26"/>
      <c r="G12" s="28" t="s">
        <v>4</v>
      </c>
      <c r="H12" s="29">
        <f>'메디톡스(톡신)'!H12+'메디톡스(필러)'!H12</f>
        <v>6462589</v>
      </c>
      <c r="I12" s="29">
        <f>'메디톡스(톡신)'!I12+'메디톡스(필러)'!I12</f>
        <v>75040.47</v>
      </c>
      <c r="J12" s="30">
        <f t="shared" si="1"/>
        <v>86.121382235479061</v>
      </c>
    </row>
    <row r="13" spans="1:16" ht="15" hidden="1" customHeight="1">
      <c r="A13" s="31">
        <f>AVERAGE(D11:D13)</f>
        <v>311501.9500721501</v>
      </c>
      <c r="B13" s="27">
        <f>A13/A10-1</f>
        <v>4.5712828286628371E-2</v>
      </c>
      <c r="C13" s="27"/>
      <c r="D13" s="26">
        <f>H13/20</f>
        <v>348619.9</v>
      </c>
      <c r="E13" s="27">
        <f t="shared" si="0"/>
        <v>0.18677480495819876</v>
      </c>
      <c r="F13" s="26"/>
      <c r="G13" s="28" t="s">
        <v>8</v>
      </c>
      <c r="H13" s="29">
        <f>'메디톡스(톡신)'!H13+'메디톡스(필러)'!H13</f>
        <v>6972398</v>
      </c>
      <c r="I13" s="29">
        <f>'메디톡스(톡신)'!I13+'메디톡스(필러)'!I13</f>
        <v>64276.92</v>
      </c>
      <c r="J13" s="30">
        <f t="shared" si="1"/>
        <v>108.47436373740372</v>
      </c>
      <c r="K13" s="32">
        <f>H13+H12+H11</f>
        <v>19569757</v>
      </c>
      <c r="L13" s="27">
        <f>K13/K10-1</f>
        <v>4.278925985128379E-2</v>
      </c>
      <c r="M13" s="32"/>
      <c r="N13" s="32">
        <f>AVERAGE(J11:J13)</f>
        <v>102.0218183822886</v>
      </c>
      <c r="O13" s="58">
        <f>N13/N10-1</f>
        <v>-0.28995597912420257</v>
      </c>
    </row>
    <row r="14" spans="1:16" ht="15" hidden="1" customHeight="1">
      <c r="D14" s="26">
        <f>H14/20</f>
        <v>327065.34999999998</v>
      </c>
      <c r="E14" s="27">
        <f t="shared" si="0"/>
        <v>-6.1828226099542971E-2</v>
      </c>
      <c r="F14" s="26"/>
      <c r="G14" s="28" t="s">
        <v>11</v>
      </c>
      <c r="H14" s="29">
        <f>'메디톡스(톡신)'!H14+'메디톡스(필러)'!H14</f>
        <v>6541307</v>
      </c>
      <c r="I14" s="29">
        <f>'메디톡스(톡신)'!I14+'메디톡스(필러)'!I14</f>
        <v>47968.91</v>
      </c>
      <c r="J14" s="30">
        <f t="shared" si="1"/>
        <v>136.36555427254859</v>
      </c>
    </row>
    <row r="15" spans="1:16" ht="15" hidden="1" customHeight="1">
      <c r="A15" s="31"/>
      <c r="B15" s="31"/>
      <c r="C15" s="31"/>
      <c r="D15" s="26">
        <f>H15/22</f>
        <v>229551.18181818182</v>
      </c>
      <c r="E15" s="27">
        <f t="shared" si="0"/>
        <v>-0.29814888120009708</v>
      </c>
      <c r="F15" s="26"/>
      <c r="G15" s="28" t="s">
        <v>9</v>
      </c>
      <c r="H15" s="29">
        <f>'메디톡스(톡신)'!H15+'메디톡스(필러)'!H15</f>
        <v>5050126</v>
      </c>
      <c r="I15" s="29">
        <f>'메디톡스(톡신)'!I15+'메디톡스(필러)'!I15</f>
        <v>35974.480000000003</v>
      </c>
      <c r="J15" s="30">
        <f t="shared" si="1"/>
        <v>140.38079216155452</v>
      </c>
    </row>
    <row r="16" spans="1:16" ht="15" hidden="1" customHeight="1">
      <c r="A16" s="31">
        <f>AVERAGE(D14:D16)</f>
        <v>306518.08636363636</v>
      </c>
      <c r="B16" s="27">
        <f>A16/A13-1</f>
        <v>-1.599946230628535E-2</v>
      </c>
      <c r="C16" s="27"/>
      <c r="D16" s="26">
        <f>H16/22</f>
        <v>362937.72727272729</v>
      </c>
      <c r="E16" s="27">
        <f t="shared" si="0"/>
        <v>0.58107540287113624</v>
      </c>
      <c r="F16" s="26"/>
      <c r="G16" s="28" t="s">
        <v>13</v>
      </c>
      <c r="H16" s="29">
        <f>'메디톡스(톡신)'!H16+'메디톡스(필러)'!H16</f>
        <v>7984630</v>
      </c>
      <c r="I16" s="29">
        <f>'메디톡스(톡신)'!I16+'메디톡스(필러)'!I16</f>
        <v>54418.11</v>
      </c>
      <c r="J16" s="30">
        <f t="shared" si="1"/>
        <v>146.72744055241904</v>
      </c>
      <c r="K16" s="32">
        <f>H16+H15+H14</f>
        <v>19576063</v>
      </c>
      <c r="L16" s="27">
        <f>K16/K13-1</f>
        <v>3.2223190098878973E-4</v>
      </c>
      <c r="M16" s="32"/>
      <c r="N16" s="32">
        <f>AVERAGE(J14:J16)</f>
        <v>141.15792899550738</v>
      </c>
      <c r="O16" s="58">
        <f>N16/N13-1</f>
        <v>0.38360530358879541</v>
      </c>
    </row>
    <row r="17" spans="1:15" ht="15" hidden="1" customHeight="1">
      <c r="D17" s="26">
        <f>H17/20</f>
        <v>234374.55</v>
      </c>
      <c r="E17" s="27">
        <f t="shared" si="0"/>
        <v>-0.35422930054366963</v>
      </c>
      <c r="F17" s="33">
        <f t="shared" ref="F17:F34" si="2">D17/D5-1</f>
        <v>0.12167015870676146</v>
      </c>
      <c r="G17" s="39" t="s">
        <v>162</v>
      </c>
      <c r="H17" s="29">
        <f>'메디톡스(톡신)'!H17+'메디톡스(필러)'!H17</f>
        <v>4687491</v>
      </c>
      <c r="I17" s="29">
        <f>'메디톡스(톡신)'!I17+'메디톡스(필러)'!I17</f>
        <v>55748.189999999995</v>
      </c>
      <c r="J17" s="30">
        <f t="shared" si="1"/>
        <v>84.083285932691268</v>
      </c>
    </row>
    <row r="18" spans="1:15" hidden="1">
      <c r="D18" s="26">
        <f>H18/20</f>
        <v>373269.95</v>
      </c>
      <c r="E18" s="27">
        <f t="shared" si="0"/>
        <v>0.59262151116663486</v>
      </c>
      <c r="F18" s="33">
        <f t="shared" si="2"/>
        <v>0.50901025357923002</v>
      </c>
      <c r="G18" s="39" t="s">
        <v>163</v>
      </c>
      <c r="H18" s="29">
        <f>'메디톡스(톡신)'!H18+'메디톡스(필러)'!H18</f>
        <v>7465399</v>
      </c>
      <c r="I18" s="29">
        <f>'메디톡스(톡신)'!I18+'메디톡스(필러)'!I18</f>
        <v>78241.38</v>
      </c>
      <c r="J18" s="30">
        <f t="shared" si="1"/>
        <v>95.414970952710689</v>
      </c>
    </row>
    <row r="19" spans="1:15" ht="17.399999999999999" hidden="1">
      <c r="A19" s="31">
        <f>AVERAGE(D17:D19)</f>
        <v>303597.86363636359</v>
      </c>
      <c r="B19" s="27">
        <f>A19/A16-1</f>
        <v>-9.5270812953216488E-3</v>
      </c>
      <c r="C19" s="27">
        <f>A19/A7-1</f>
        <v>0.34889919300840622</v>
      </c>
      <c r="D19" s="26">
        <f>H19/22</f>
        <v>303149.09090909088</v>
      </c>
      <c r="E19" s="27">
        <f t="shared" si="0"/>
        <v>-0.18785562323168292</v>
      </c>
      <c r="F19" s="33">
        <f t="shared" si="2"/>
        <v>0.38487277417886556</v>
      </c>
      <c r="G19" s="39" t="s">
        <v>158</v>
      </c>
      <c r="H19" s="29">
        <f>'메디톡스(톡신)'!H19+'메디톡스(필러)'!H19</f>
        <v>6669280</v>
      </c>
      <c r="I19" s="29">
        <f>'메디톡스(톡신)'!I19+'메디톡스(필러)'!I19</f>
        <v>84895.09</v>
      </c>
      <c r="J19" s="30">
        <f t="shared" si="1"/>
        <v>78.55907803384153</v>
      </c>
      <c r="K19" s="32">
        <f>H19+H18+H17</f>
        <v>18822170</v>
      </c>
      <c r="L19" s="27">
        <f>K19/K16-1</f>
        <v>-3.8510961065051696E-2</v>
      </c>
      <c r="M19" s="27">
        <f>K19/K7-1</f>
        <v>0.39969580576187291</v>
      </c>
      <c r="N19" s="32">
        <f>AVERAGE(J17:J19)</f>
        <v>86.019111639747834</v>
      </c>
      <c r="O19" s="58">
        <f>N19/N16-1</f>
        <v>-0.39061792524254479</v>
      </c>
    </row>
    <row r="20" spans="1:15" hidden="1">
      <c r="D20" s="26">
        <f>H20/20</f>
        <v>353855.4</v>
      </c>
      <c r="E20" s="27">
        <f t="shared" si="0"/>
        <v>0.1672652520212079</v>
      </c>
      <c r="F20" s="33">
        <f t="shared" si="2"/>
        <v>0.25523263641199345</v>
      </c>
      <c r="G20" s="39" t="s">
        <v>154</v>
      </c>
      <c r="H20" s="29">
        <f>'메디톡스(톡신)'!H20+'메디톡스(필러)'!H20</f>
        <v>7077108</v>
      </c>
      <c r="I20" s="29">
        <f>'메디톡스(톡신)'!I20+'메디톡스(필러)'!I20</f>
        <v>94264.28</v>
      </c>
      <c r="J20" s="30">
        <f t="shared" si="1"/>
        <v>75.077303937398128</v>
      </c>
    </row>
    <row r="21" spans="1:15" hidden="1">
      <c r="D21" s="26">
        <f>H21/21</f>
        <v>324180.38095238095</v>
      </c>
      <c r="E21" s="27">
        <f t="shared" si="0"/>
        <v>-8.3861992914673777E-2</v>
      </c>
      <c r="F21" s="33">
        <f t="shared" si="2"/>
        <v>0.31478364588421082</v>
      </c>
      <c r="G21" s="39" t="s">
        <v>155</v>
      </c>
      <c r="H21" s="29">
        <f>'메디톡스(톡신)'!H21+'메디톡스(필러)'!H21</f>
        <v>6807788</v>
      </c>
      <c r="I21" s="29">
        <f>'메디톡스(톡신)'!I21+'메디톡스(필러)'!I21</f>
        <v>95939.06</v>
      </c>
      <c r="J21" s="30">
        <f t="shared" si="1"/>
        <v>70.959502834403423</v>
      </c>
    </row>
    <row r="22" spans="1:15" ht="17.399999999999999" hidden="1">
      <c r="A22" s="31">
        <f>AVERAGE(D20:D22)</f>
        <v>371098.26031746034</v>
      </c>
      <c r="B22" s="27">
        <f>A22/A19-1</f>
        <v>0.22233488692116032</v>
      </c>
      <c r="C22" s="27">
        <f>A22/A10-1</f>
        <v>0.24577779137156597</v>
      </c>
      <c r="D22" s="26">
        <f>H22/21</f>
        <v>435259</v>
      </c>
      <c r="E22" s="27">
        <f t="shared" si="0"/>
        <v>0.34264448305382023</v>
      </c>
      <c r="F22" s="33">
        <f t="shared" si="2"/>
        <v>0.19188770296977031</v>
      </c>
      <c r="G22" s="39" t="s">
        <v>156</v>
      </c>
      <c r="H22" s="29">
        <f>'메디톡스(톡신)'!H22+'메디톡스(필러)'!H22</f>
        <v>9140439</v>
      </c>
      <c r="I22" s="29">
        <f>'메디톡스(톡신)'!I22+'메디톡스(필러)'!I22</f>
        <v>87196.78</v>
      </c>
      <c r="J22" s="30">
        <f t="shared" si="1"/>
        <v>104.82541901203233</v>
      </c>
      <c r="K22" s="32">
        <f>H22+H21+H20</f>
        <v>23025335</v>
      </c>
      <c r="L22" s="27">
        <f>K22/K19-1</f>
        <v>0.22330926774117965</v>
      </c>
      <c r="M22" s="27">
        <f>K22/K10-1</f>
        <v>0.22692233953021779</v>
      </c>
      <c r="N22" s="32">
        <f>AVERAGE(J20:J22)</f>
        <v>83.620741927944621</v>
      </c>
      <c r="O22" s="58">
        <f>N22/N19-1</f>
        <v>-2.7881823772462289E-2</v>
      </c>
    </row>
    <row r="23" spans="1:15" hidden="1">
      <c r="A23" s="31"/>
      <c r="B23" s="27"/>
      <c r="C23" s="27"/>
      <c r="D23" s="26">
        <f>H23/21</f>
        <v>387194.85714285716</v>
      </c>
      <c r="E23" s="27">
        <f t="shared" si="0"/>
        <v>-0.11042653421788595</v>
      </c>
      <c r="F23" s="33">
        <f t="shared" si="2"/>
        <v>0.32541105860529429</v>
      </c>
      <c r="G23" s="39" t="s">
        <v>168</v>
      </c>
      <c r="H23" s="29">
        <f>'메디톡스(톡신)'!H23+'메디톡스(필러)'!H23</f>
        <v>8131092</v>
      </c>
      <c r="I23" s="29">
        <f>'메디톡스(톡신)'!I23+'메디톡스(필러)'!I23</f>
        <v>220457.92</v>
      </c>
      <c r="J23" s="30">
        <f t="shared" si="1"/>
        <v>36.882739345449686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487265.72727272729</v>
      </c>
      <c r="E24" s="27">
        <f t="shared" si="0"/>
        <v>0.25845092795989433</v>
      </c>
      <c r="F24" s="33">
        <f t="shared" si="2"/>
        <v>0.65875409994353662</v>
      </c>
      <c r="G24" s="39" t="s">
        <v>176</v>
      </c>
      <c r="H24" s="29">
        <f>'메디톡스(톡신)'!H24+'메디톡스(필러)'!H24</f>
        <v>10719846</v>
      </c>
      <c r="I24" s="29">
        <f>'메디톡스(톡신)'!I24+'메디톡스(필러)'!I24</f>
        <v>245200.58000000002</v>
      </c>
      <c r="J24" s="30">
        <f t="shared" si="1"/>
        <v>43.718681252711555</v>
      </c>
      <c r="K24" s="32"/>
      <c r="L24" s="27"/>
      <c r="M24" s="27"/>
      <c r="N24" s="27"/>
    </row>
    <row r="25" spans="1:15" ht="17.399999999999999" hidden="1">
      <c r="A25" s="31">
        <f>AVERAGE(D23:D25)</f>
        <v>530959.70357712463</v>
      </c>
      <c r="B25" s="27">
        <f>A25/A22-1</f>
        <v>0.43077928504140361</v>
      </c>
      <c r="C25" s="27">
        <f>A25/A13-1</f>
        <v>0.70451486244032724</v>
      </c>
      <c r="D25" s="26">
        <f>H25/19</f>
        <v>718418.52631578944</v>
      </c>
      <c r="E25" s="27">
        <f t="shared" si="0"/>
        <v>0.47438755920069808</v>
      </c>
      <c r="F25" s="33">
        <f t="shared" si="2"/>
        <v>1.0607501933073511</v>
      </c>
      <c r="G25" s="39" t="s">
        <v>190</v>
      </c>
      <c r="H25" s="29">
        <f>'메디톡스(톡신)'!H25+'메디톡스(필러)'!H25</f>
        <v>13649952</v>
      </c>
      <c r="I25" s="29">
        <f>'메디톡스(톡신)'!I25+'메디톡스(필러)'!I25</f>
        <v>308488.46000000002</v>
      </c>
      <c r="J25" s="30">
        <f t="shared" si="1"/>
        <v>44.247852901855708</v>
      </c>
      <c r="K25" s="32">
        <f>H25+H24+H23</f>
        <v>32500890</v>
      </c>
      <c r="L25" s="27">
        <f>K25/K22-1</f>
        <v>0.41152734585620587</v>
      </c>
      <c r="M25" s="27">
        <f>K25/K13-1</f>
        <v>0.66077126047093993</v>
      </c>
      <c r="N25" s="32">
        <f>AVERAGE(J23:J25)</f>
        <v>41.61642450000565</v>
      </c>
      <c r="O25" s="58">
        <f>N25/N22-1</f>
        <v>-0.50231935832539953</v>
      </c>
    </row>
    <row r="26" spans="1:15" ht="17.399999999999999" hidden="1">
      <c r="D26" s="26">
        <f>H26/19</f>
        <v>409698.31578947371</v>
      </c>
      <c r="E26" s="27">
        <f t="shared" si="0"/>
        <v>-0.42972195067059571</v>
      </c>
      <c r="F26" s="33">
        <f t="shared" si="2"/>
        <v>0.25264970988052915</v>
      </c>
      <c r="G26" s="39" t="s">
        <v>202</v>
      </c>
      <c r="H26" s="29">
        <f>'메디톡스(톡신)'!H26+'메디톡스(필러)'!H26</f>
        <v>7784268</v>
      </c>
      <c r="I26" s="29">
        <f>'메디톡스(톡신)'!I26+'메디톡스(필러)'!I26</f>
        <v>81226.19</v>
      </c>
      <c r="J26" s="30">
        <f t="shared" si="1"/>
        <v>95.834459304320433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395688.77272727271</v>
      </c>
      <c r="E27" s="27">
        <f t="shared" si="0"/>
        <v>-3.4194778260694392E-2</v>
      </c>
      <c r="F27" s="33">
        <f t="shared" si="2"/>
        <v>0.72374966485984693</v>
      </c>
      <c r="G27" s="39" t="s">
        <v>203</v>
      </c>
      <c r="H27" s="29">
        <f>'메디톡스(톡신)'!H27+'메디톡스(필러)'!H27</f>
        <v>8705153</v>
      </c>
      <c r="I27" s="29">
        <f>'메디톡스(톡신)'!I27+'메디톡스(필러)'!I27</f>
        <v>113283.61</v>
      </c>
      <c r="J27" s="30">
        <f t="shared" si="1"/>
        <v>76.843887655063256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441652.43301435403</v>
      </c>
      <c r="B28" s="27">
        <f>A28/A25-1</f>
        <v>-0.16819971451901017</v>
      </c>
      <c r="C28" s="27">
        <f>A28/A16-1</f>
        <v>0.44086907971362455</v>
      </c>
      <c r="D28" s="26">
        <f>H28/19</f>
        <v>519570.21052631579</v>
      </c>
      <c r="E28" s="27">
        <f t="shared" si="0"/>
        <v>0.31307797020672101</v>
      </c>
      <c r="F28" s="33">
        <f t="shared" si="2"/>
        <v>0.43156847988935576</v>
      </c>
      <c r="G28" s="39" t="s">
        <v>208</v>
      </c>
      <c r="H28" s="29">
        <f>'메디톡스(톡신)'!H28+'메디톡스(필러)'!H28</f>
        <v>9871834</v>
      </c>
      <c r="I28" s="29">
        <f>'메디톡스(톡신)'!I28+'메디톡스(필러)'!I28</f>
        <v>97097.53</v>
      </c>
      <c r="J28" s="30">
        <f t="shared" si="1"/>
        <v>101.66925976386835</v>
      </c>
      <c r="K28" s="32">
        <f>H28+H27+H26</f>
        <v>26361255</v>
      </c>
      <c r="L28" s="27">
        <f>K28/K25-1</f>
        <v>-0.18890667301726194</v>
      </c>
      <c r="M28" s="27">
        <f>K28/K16-1</f>
        <v>0.34660656741858675</v>
      </c>
      <c r="N28" s="32">
        <f>AVERAGE(J26:J28)</f>
        <v>91.449202241084024</v>
      </c>
      <c r="O28" s="58">
        <f>N28/N25-1</f>
        <v>1.1974305419023108</v>
      </c>
    </row>
    <row r="29" spans="1:15" hidden="1">
      <c r="D29" s="26">
        <f>H29/22</f>
        <v>384310.81818181818</v>
      </c>
      <c r="E29" s="27">
        <f t="shared" si="0"/>
        <v>-0.26032938302502395</v>
      </c>
      <c r="F29" s="33">
        <f t="shared" si="2"/>
        <v>0.63972930585602494</v>
      </c>
      <c r="G29" s="39" t="s">
        <v>215</v>
      </c>
      <c r="H29" s="29">
        <f>'메디톡스(톡신)'!H29+'메디톡스(필러)'!H29</f>
        <v>8454838</v>
      </c>
      <c r="I29" s="29">
        <f>'메디톡스(톡신)'!I29+'메디톡스(필러)'!I29</f>
        <v>70726.880000000005</v>
      </c>
      <c r="J29" s="30">
        <f t="shared" si="1"/>
        <v>119.54207509224214</v>
      </c>
    </row>
    <row r="30" spans="1:15" hidden="1">
      <c r="D30" s="26">
        <f>H30/19</f>
        <v>337844.36842105264</v>
      </c>
      <c r="E30" s="27">
        <f t="shared" si="0"/>
        <v>-0.12090851353235177</v>
      </c>
      <c r="F30" s="33">
        <f t="shared" si="2"/>
        <v>-9.4906063504301308E-2</v>
      </c>
      <c r="G30" s="39" t="s">
        <v>210</v>
      </c>
      <c r="H30" s="29">
        <f>'메디톡스(톡신)'!H30+'메디톡스(필러)'!H30</f>
        <v>6419043</v>
      </c>
      <c r="I30" s="29">
        <f>'메디톡스(톡신)'!I30+'메디톡스(필러)'!I30</f>
        <v>106761.27</v>
      </c>
      <c r="J30" s="30">
        <f t="shared" si="1"/>
        <v>60.125202706936697</v>
      </c>
    </row>
    <row r="31" spans="1:15" ht="17.399999999999999" hidden="1">
      <c r="A31" s="31">
        <f>AVERAGE(D29:D31)</f>
        <v>432731.89553429029</v>
      </c>
      <c r="B31" s="27">
        <f>A31/A28-1</f>
        <v>-2.0198094277845469E-2</v>
      </c>
      <c r="C31" s="27">
        <f>A31/A19-1</f>
        <v>0.42534565412027359</v>
      </c>
      <c r="D31" s="26">
        <f>H31/20</f>
        <v>576040.5</v>
      </c>
      <c r="E31" s="27">
        <f t="shared" si="0"/>
        <v>0.70504692054563267</v>
      </c>
      <c r="F31" s="33">
        <f t="shared" si="2"/>
        <v>0.90018877599980818</v>
      </c>
      <c r="G31" s="39" t="s">
        <v>211</v>
      </c>
      <c r="H31" s="29">
        <f>'메디톡스(톡신)'!H31+'메디톡스(필러)'!H31</f>
        <v>11520810</v>
      </c>
      <c r="I31" s="29">
        <f>'메디톡스(톡신)'!I31+'메디톡스(필러)'!I31</f>
        <v>157076.79</v>
      </c>
      <c r="J31" s="30">
        <f t="shared" si="1"/>
        <v>73.345081727223985</v>
      </c>
      <c r="K31" s="32">
        <f>H31+H30+H29</f>
        <v>26394691</v>
      </c>
      <c r="L31" s="27">
        <f>K31/K28-1</f>
        <v>1.2683766383656536E-3</v>
      </c>
      <c r="M31" s="27">
        <f>K31/K19-1</f>
        <v>0.40231923311711659</v>
      </c>
      <c r="N31" s="32">
        <f>AVERAGE(J29:J31)</f>
        <v>84.337453175467601</v>
      </c>
      <c r="O31" s="58">
        <f>N31/N28-1</f>
        <v>-7.7767207272820049E-2</v>
      </c>
    </row>
    <row r="32" spans="1:15" ht="17.399999999999999" hidden="1">
      <c r="D32" s="26">
        <f>H32/21</f>
        <v>561441.14285714284</v>
      </c>
      <c r="E32" s="27">
        <f t="shared" si="0"/>
        <v>-2.534432412800347E-2</v>
      </c>
      <c r="F32" s="33">
        <f t="shared" si="2"/>
        <v>0.58664003108937379</v>
      </c>
      <c r="G32" s="39" t="s">
        <v>222</v>
      </c>
      <c r="H32" s="29">
        <f>'메디톡스(톡신)'!H32+'메디톡스(필러)'!H32</f>
        <v>11790264</v>
      </c>
      <c r="I32" s="29">
        <f>'메디톡스(톡신)'!I32+'메디톡스(필러)'!I32</f>
        <v>290578.99000000005</v>
      </c>
      <c r="J32" s="30">
        <f t="shared" si="1"/>
        <v>40.575073923961256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568004.80952380947</v>
      </c>
      <c r="E33" s="27">
        <f t="shared" si="0"/>
        <v>1.1690747552387304E-2</v>
      </c>
      <c r="F33" s="33">
        <f t="shared" si="2"/>
        <v>0.75212580062716383</v>
      </c>
      <c r="G33" s="39" t="s">
        <v>223</v>
      </c>
      <c r="H33" s="29">
        <f>'메디톡스(톡신)'!H33+'메디톡스(필러)'!H33</f>
        <v>11928101</v>
      </c>
      <c r="I33" s="29">
        <f>'메디톡스(톡신)'!I33+'메디톡스(필러)'!I33</f>
        <v>198059.25999999998</v>
      </c>
      <c r="J33" s="30">
        <f t="shared" si="1"/>
        <v>60.224909453867497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577527.70342522976</v>
      </c>
      <c r="B34" s="27">
        <f>A34/A31-1</f>
        <v>0.33460858648323422</v>
      </c>
      <c r="C34" s="27">
        <f>A34/A22-1</f>
        <v>0.55626626471160745</v>
      </c>
      <c r="D34" s="26">
        <f>H34/19</f>
        <v>603137.15789473685</v>
      </c>
      <c r="E34" s="27">
        <f t="shared" si="0"/>
        <v>6.1852202273394052E-2</v>
      </c>
      <c r="F34" s="33">
        <f t="shared" si="2"/>
        <v>0.38569715478539646</v>
      </c>
      <c r="G34" s="39" t="s">
        <v>220</v>
      </c>
      <c r="H34" s="29">
        <f>'메디톡스(톡신)'!H34+'메디톡스(필러)'!H34</f>
        <v>11459606</v>
      </c>
      <c r="I34" s="29">
        <f>'메디톡스(톡신)'!I34+'메디톡스(필러)'!I34</f>
        <v>183344.71</v>
      </c>
      <c r="J34" s="30">
        <f t="shared" si="1"/>
        <v>62.503063219004247</v>
      </c>
      <c r="K34" s="32">
        <f>H34+H33+H32</f>
        <v>35177971</v>
      </c>
      <c r="L34" s="27">
        <f>K34/K31-1</f>
        <v>0.3327669189232032</v>
      </c>
      <c r="M34" s="27">
        <f>K34/K22-1</f>
        <v>0.52779410158418982</v>
      </c>
      <c r="N34" s="32">
        <f>AVERAGE(J32:J34)</f>
        <v>54.434348865610993</v>
      </c>
      <c r="O34" s="58">
        <f>N34/N31-1</f>
        <v>-0.3545649433786191</v>
      </c>
      <c r="P34" s="58"/>
    </row>
    <row r="35" spans="1:16" ht="17.399999999999999" hidden="1">
      <c r="D35" s="26">
        <f>H35/23</f>
        <v>521618.52173913043</v>
      </c>
      <c r="E35" s="27">
        <f t="shared" ref="E35:E41" si="3">D35/D34-1</f>
        <v>-0.13515770847239617</v>
      </c>
      <c r="F35" s="33">
        <f t="shared" ref="F35:F41" si="4">D35/D23-1</f>
        <v>0.3471731664728106</v>
      </c>
      <c r="G35" s="39" t="s">
        <v>226</v>
      </c>
      <c r="H35" s="68">
        <f>'메디톡스(톡신)'!H35+'메디톡스(필러)'!H35</f>
        <v>11997226</v>
      </c>
      <c r="I35" s="68">
        <f>'메디톡스(톡신)'!I35+'메디톡스(필러)'!I35</f>
        <v>284461.18</v>
      </c>
      <c r="J35" s="30">
        <f t="shared" si="1"/>
        <v>42.175266234921757</v>
      </c>
      <c r="P35" s="16"/>
    </row>
    <row r="36" spans="1:16" ht="17.399999999999999" hidden="1">
      <c r="D36" s="26">
        <f>H36/21</f>
        <v>426461.85714285716</v>
      </c>
      <c r="E36" s="27">
        <f t="shared" si="3"/>
        <v>-0.18242577790184877</v>
      </c>
      <c r="F36" s="33">
        <f t="shared" si="4"/>
        <v>-0.12478585446629953</v>
      </c>
      <c r="G36" s="39" t="s">
        <v>228</v>
      </c>
      <c r="H36" s="68">
        <f>'메디톡스(톡신)'!H36+'메디톡스(필러)'!H36</f>
        <v>8955699</v>
      </c>
      <c r="I36" s="68">
        <f>'메디톡스(톡신)'!I36+'메디톡스(필러)'!I36</f>
        <v>305267.11</v>
      </c>
      <c r="J36" s="30">
        <f t="shared" si="1"/>
        <v>29.337254838885201</v>
      </c>
      <c r="P36" s="16"/>
    </row>
    <row r="37" spans="1:16" ht="17.399999999999999" hidden="1">
      <c r="A37" s="31">
        <f>AVERAGE(D35:D37)</f>
        <v>579918.57073844038</v>
      </c>
      <c r="B37" s="27">
        <f>A37/A34-1</f>
        <v>4.1398313864957625E-3</v>
      </c>
      <c r="C37" s="27">
        <f>A37/A25-1</f>
        <v>9.2208253906040927E-2</v>
      </c>
      <c r="D37" s="26">
        <f>H37/18</f>
        <v>791675.33333333337</v>
      </c>
      <c r="E37" s="27">
        <f t="shared" si="3"/>
        <v>0.85638016641693748</v>
      </c>
      <c r="F37" s="33">
        <f t="shared" si="4"/>
        <v>0.10196954050339047</v>
      </c>
      <c r="G37" s="39" t="s">
        <v>225</v>
      </c>
      <c r="H37" s="68">
        <f>'메디톡스(톡신)'!H37+'메디톡스(필러)'!H37</f>
        <v>14250156</v>
      </c>
      <c r="I37" s="68">
        <f>'메디톡스(톡신)'!I37+'메디톡스(필러)'!I37</f>
        <v>373828.27999999997</v>
      </c>
      <c r="J37" s="30">
        <f t="shared" si="1"/>
        <v>38.119523755666641</v>
      </c>
      <c r="K37" s="32">
        <f>H37+H36+H35</f>
        <v>35203081</v>
      </c>
      <c r="L37" s="27">
        <f>K37/K34-1</f>
        <v>7.1379898516599205E-4</v>
      </c>
      <c r="M37" s="27">
        <f>K37/K25-1</f>
        <v>8.3142061648157961E-2</v>
      </c>
      <c r="N37" s="32">
        <f>AVERAGE(J35:J37)</f>
        <v>36.544014943157869</v>
      </c>
      <c r="O37" s="16">
        <f>N37/N34-1</f>
        <v>-0.32865891289746607</v>
      </c>
      <c r="P37" s="16"/>
    </row>
    <row r="38" spans="1:16" ht="17.399999999999999" hidden="1">
      <c r="A38" s="31"/>
      <c r="B38" s="27"/>
      <c r="C38" s="27"/>
      <c r="D38" s="26">
        <f>H38/20</f>
        <v>485537.65</v>
      </c>
      <c r="E38" s="27">
        <f t="shared" si="3"/>
        <v>-0.38669599827538725</v>
      </c>
      <c r="F38" s="33">
        <f t="shared" si="4"/>
        <v>0.18511019276314733</v>
      </c>
      <c r="G38" s="39" t="s">
        <v>231</v>
      </c>
      <c r="H38" s="68">
        <f>'메디톡스(톡신)'!H38+'메디톡스(필러)'!H38</f>
        <v>9710753</v>
      </c>
      <c r="I38" s="68">
        <f>'메디톡스(톡신)'!I38+'메디톡스(필러)'!I38</f>
        <v>331633.64999999997</v>
      </c>
      <c r="J38" s="30">
        <f t="shared" si="1"/>
        <v>29.281567175104218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417769.85714285716</v>
      </c>
      <c r="E39" s="27">
        <f t="shared" si="3"/>
        <v>-0.13957268371905429</v>
      </c>
      <c r="F39" s="33">
        <f t="shared" si="4"/>
        <v>5.5804172211890712E-2</v>
      </c>
      <c r="G39" s="39" t="s">
        <v>234</v>
      </c>
      <c r="H39" s="68">
        <f>'메디톡스(톡신)'!H39+'메디톡스(필러)'!H39</f>
        <v>8773167</v>
      </c>
      <c r="I39" s="68">
        <f>'메디톡스(톡신)'!I39+'메디톡스(필러)'!I39</f>
        <v>345632.74</v>
      </c>
      <c r="J39" s="30">
        <f t="shared" si="1"/>
        <v>25.382916560508708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433739.24841269845</v>
      </c>
      <c r="B40" s="27">
        <f>A40/A37-1</f>
        <v>-0.25206870361058487</v>
      </c>
      <c r="C40" s="27">
        <f>A40/A28-1</f>
        <v>-1.7917221801874272E-2</v>
      </c>
      <c r="D40" s="26">
        <f>H40/21</f>
        <v>397910.23809523811</v>
      </c>
      <c r="E40" s="27">
        <f t="shared" si="3"/>
        <v>-4.7537223445079713E-2</v>
      </c>
      <c r="F40" s="33">
        <f t="shared" si="4"/>
        <v>-0.23415501883342815</v>
      </c>
      <c r="G40" s="39" t="s">
        <v>236</v>
      </c>
      <c r="H40" s="68">
        <f>'메디톡스(톡신)'!H40+'메디톡스(필러)'!H40</f>
        <v>8356115</v>
      </c>
      <c r="I40" s="68">
        <f>'메디톡스(톡신)'!I40+'메디톡스(필러)'!I40</f>
        <v>193951.41</v>
      </c>
      <c r="J40" s="30">
        <f t="shared" si="1"/>
        <v>43.083548606323617</v>
      </c>
      <c r="K40" s="32">
        <f>H40+H39+H38</f>
        <v>26840035</v>
      </c>
      <c r="L40" s="27">
        <f>K40/K37-1</f>
        <v>-0.23756574033960265</v>
      </c>
      <c r="M40" s="27">
        <f>K40/K28-1</f>
        <v>1.8162261242873345E-2</v>
      </c>
      <c r="N40" s="32">
        <f>AVERAGE(J38:J40)</f>
        <v>32.582677447312186</v>
      </c>
      <c r="O40" s="58">
        <f>N40/N37-1</f>
        <v>-0.10839907716782948</v>
      </c>
    </row>
    <row r="41" spans="1:16" ht="17.399999999999999">
      <c r="A41" s="31"/>
      <c r="B41" s="27"/>
      <c r="C41" s="27"/>
      <c r="D41" s="26">
        <f>H41/18</f>
        <v>340813.66666666669</v>
      </c>
      <c r="E41" s="27">
        <f t="shared" si="3"/>
        <v>-0.14349108407435751</v>
      </c>
      <c r="F41" s="33">
        <f t="shared" si="4"/>
        <v>-0.11318221985250732</v>
      </c>
      <c r="G41" s="39" t="s">
        <v>370</v>
      </c>
      <c r="H41" s="68">
        <f>'메디톡스(톡신)'!H41+'메디톡스(필러)'!H41</f>
        <v>6134646</v>
      </c>
      <c r="I41" s="68">
        <f>'메디톡스(톡신)'!I41+'메디톡스(필러)'!I41</f>
        <v>200799.87000000002</v>
      </c>
      <c r="J41" s="30">
        <f t="shared" si="1"/>
        <v>30.551045675477774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342757</v>
      </c>
      <c r="E42" s="27">
        <f t="shared" ref="E42" si="5">D42/D41-1</f>
        <v>5.7020405089387438E-3</v>
      </c>
      <c r="F42" s="33">
        <f t="shared" ref="F42" si="6">D42/D30-1</f>
        <v>1.4541108386405766E-2</v>
      </c>
      <c r="G42" s="39" t="s">
        <v>419</v>
      </c>
      <c r="H42" s="68">
        <f>'메디톡스(톡신)'!H42+'메디톡스(필러)'!H42</f>
        <v>6855140</v>
      </c>
      <c r="I42" s="68">
        <f>'메디톡스(톡신)'!I42+'메디톡스(필러)'!I42</f>
        <v>167330.49</v>
      </c>
      <c r="J42" s="30">
        <f t="shared" si="1"/>
        <v>40.967668235478186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453276.93888888898</v>
      </c>
      <c r="B43" s="27">
        <f>A43/A40-1</f>
        <v>4.5044783352417905E-2</v>
      </c>
      <c r="C43" s="27">
        <f>A43/A31-1</f>
        <v>4.7477534165194513E-2</v>
      </c>
      <c r="D43" s="26">
        <f>H43/20</f>
        <v>676260.15</v>
      </c>
      <c r="E43" s="27">
        <f t="shared" ref="E43" si="7">D43/D42-1</f>
        <v>0.97300171841858818</v>
      </c>
      <c r="F43" s="33">
        <f t="shared" ref="F43" si="8">D43/D31-1</f>
        <v>0.17398021493280424</v>
      </c>
      <c r="G43" s="39" t="s">
        <v>434</v>
      </c>
      <c r="H43" s="68">
        <f>'메디톡스(톡신)'!H43+'메디톡스(필러)'!H43</f>
        <v>13525203</v>
      </c>
      <c r="I43" s="68">
        <f>'메디톡스(톡신)'!I43+'메디톡스(필러)'!I43</f>
        <v>259497.98</v>
      </c>
      <c r="J43" s="30">
        <f t="shared" si="1"/>
        <v>52.12064849213855</v>
      </c>
      <c r="K43" s="32">
        <f>H43+H42+H41</f>
        <v>26514989</v>
      </c>
      <c r="L43" s="27">
        <f>K43/K40-1</f>
        <v>-1.2110490914039374E-2</v>
      </c>
      <c r="M43" s="27">
        <f>K43/K31-1</f>
        <v>4.557658962554223E-3</v>
      </c>
      <c r="N43" s="32">
        <f>AVERAGE(J41:J43)</f>
        <v>41.213120801031501</v>
      </c>
      <c r="O43" s="58">
        <f>N43/N40-1</f>
        <v>0.26487827366781547</v>
      </c>
    </row>
    <row r="44" spans="1:16" ht="17.399999999999999">
      <c r="A44" s="31"/>
      <c r="B44" s="27"/>
      <c r="C44" s="27"/>
      <c r="D44" s="26">
        <f>H44/22</f>
        <v>412424.95454545453</v>
      </c>
      <c r="E44" s="27">
        <f t="shared" ref="E44" si="9">D44/D43-1</f>
        <v>-0.39013861079134338</v>
      </c>
      <c r="F44" s="33">
        <f t="shared" ref="F44" si="10">D44/D32-1</f>
        <v>-0.26541729299237526</v>
      </c>
      <c r="G44" s="39" t="s">
        <v>483</v>
      </c>
      <c r="H44" s="68">
        <f>'메디톡스(톡신)'!H44+'메디톡스(필러)'!H44</f>
        <v>9073349</v>
      </c>
      <c r="I44" s="68">
        <f>'메디톡스(톡신)'!I44+'메디톡스(필러)'!I44</f>
        <v>311615.51</v>
      </c>
      <c r="J44" s="30">
        <f t="shared" si="1"/>
        <v>29.117128990145581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488215.9</v>
      </c>
      <c r="E45" s="27">
        <f t="shared" ref="E45" si="11">D45/D44-1</f>
        <v>0.18376905815041411</v>
      </c>
      <c r="F45" s="33">
        <f t="shared" ref="F45" si="12">D45/D33-1</f>
        <v>-0.14047224281551596</v>
      </c>
      <c r="G45" s="39" t="s">
        <v>498</v>
      </c>
      <c r="H45" s="68">
        <f>'메디톡스(톡신)'!H45+'메디톡스(필러)'!H45</f>
        <v>9764318</v>
      </c>
      <c r="I45" s="68">
        <f>'메디톡스(톡신)'!I45+'메디톡스(필러)'!I45</f>
        <v>200311.8</v>
      </c>
      <c r="J45" s="30">
        <f t="shared" si="1"/>
        <v>48.745595616433981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475412.86379585322</v>
      </c>
      <c r="B46" s="27">
        <f>A46/A43-1</f>
        <v>4.8835321208322791E-2</v>
      </c>
      <c r="C46" s="27">
        <f>A46/A34-1</f>
        <v>-0.17681375113912079</v>
      </c>
      <c r="D46" s="26">
        <f>H46/19</f>
        <v>525597.73684210528</v>
      </c>
      <c r="E46" s="27">
        <f t="shared" ref="E46" si="13">D46/D45-1</f>
        <v>7.6568249502126484E-2</v>
      </c>
      <c r="F46" s="33">
        <f t="shared" ref="F46" si="14">D46/D34-1</f>
        <v>-0.12856017911959627</v>
      </c>
      <c r="G46" s="39" t="s">
        <v>548</v>
      </c>
      <c r="H46" s="68">
        <f>'메디톡스(톡신)'!H46+'메디톡스(필러)'!H46</f>
        <v>9986357</v>
      </c>
      <c r="I46" s="68">
        <f>'메디톡스(톡신)'!I46+'메디톡스(필러)'!I46</f>
        <v>168357.86</v>
      </c>
      <c r="J46" s="30">
        <f t="shared" si="1"/>
        <v>59.316250515419959</v>
      </c>
      <c r="K46" s="32">
        <f>H46+H45+H44</f>
        <v>28824024</v>
      </c>
      <c r="L46" s="27">
        <f>K46/K43-1</f>
        <v>8.7084139465417154E-2</v>
      </c>
      <c r="M46" s="27">
        <f>K46/K34-1</f>
        <v>-0.18062289607322723</v>
      </c>
      <c r="N46" s="32">
        <f>AVERAGE(J44:J46)</f>
        <v>45.726325040666502</v>
      </c>
      <c r="O46" s="58">
        <f>N46/N43-1</f>
        <v>0.10950891735240886</v>
      </c>
    </row>
    <row r="47" spans="1:16" ht="17.399999999999999">
      <c r="A47" s="31"/>
      <c r="B47" s="27"/>
      <c r="C47" s="27"/>
      <c r="D47" s="26">
        <f>H47/19</f>
        <v>576142.52631578944</v>
      </c>
      <c r="E47" s="27">
        <f t="shared" ref="E47" si="15">D47/D46-1</f>
        <v>9.6166299682656886E-2</v>
      </c>
      <c r="F47" s="33">
        <f t="shared" ref="F47" si="16">D47/D35-1</f>
        <v>0.10452850561147686</v>
      </c>
      <c r="G47" s="39" t="s">
        <v>598</v>
      </c>
      <c r="H47" s="68">
        <f>'메디톡스(톡신)'!H47+'메디톡스(필러)'!H47</f>
        <v>10946708</v>
      </c>
      <c r="I47" s="68">
        <f>'메디톡스(톡신)'!I47+'메디톡스(필러)'!I47</f>
        <v>285893.33</v>
      </c>
      <c r="J47" s="30">
        <f t="shared" si="1"/>
        <v>38.289483703589724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376218.25</v>
      </c>
      <c r="E48" s="27">
        <f t="shared" ref="E48" si="17">D48/D47-1</f>
        <v>-0.34700489407409052</v>
      </c>
      <c r="F48" s="33">
        <f t="shared" ref="F48" si="18">D48/D36-1</f>
        <v>-0.11781500807474665</v>
      </c>
      <c r="G48" s="39" t="s">
        <v>632</v>
      </c>
      <c r="H48" s="68">
        <f>'메디톡스(톡신)'!H48+'메디톡스(필러)'!H48</f>
        <v>7524365</v>
      </c>
      <c r="I48" s="68">
        <f>'메디톡스(톡신)'!I48+'메디톡스(필러)'!I48</f>
        <v>197090.51</v>
      </c>
      <c r="J48" s="30">
        <f t="shared" si="1"/>
        <v>38.177205995357156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507878.72846889944</v>
      </c>
      <c r="B49" s="27">
        <f>A49/A46-1</f>
        <v>6.8289832155209451E-2</v>
      </c>
      <c r="C49" s="27">
        <f>A49/A37-1</f>
        <v>-0.12422406507487571</v>
      </c>
      <c r="D49" s="26">
        <f>H49/22</f>
        <v>571275.40909090906</v>
      </c>
      <c r="E49" s="27">
        <f t="shared" ref="E49" si="19">D49/D48-1</f>
        <v>0.51846809422697882</v>
      </c>
      <c r="F49" s="33">
        <f t="shared" ref="F49" si="20">D49/D37-1</f>
        <v>-0.27839685659326374</v>
      </c>
      <c r="G49" s="39" t="s">
        <v>672</v>
      </c>
      <c r="H49" s="68">
        <f>'메디톡스(톡신)'!H49+'메디톡스(필러)'!H49</f>
        <v>12568059</v>
      </c>
      <c r="I49" s="68">
        <f>'메디톡스(톡신)'!I49+'메디톡스(필러)'!I49</f>
        <v>389808.86</v>
      </c>
      <c r="J49" s="30">
        <f t="shared" si="1"/>
        <v>32.241593995580295</v>
      </c>
      <c r="K49" s="32">
        <f>H49+H48+H47</f>
        <v>31039132</v>
      </c>
      <c r="L49" s="27">
        <f>K49/K46-1</f>
        <v>7.68493670418815E-2</v>
      </c>
      <c r="M49" s="27">
        <f>K49/K37-1</f>
        <v>-0.11828365250189321</v>
      </c>
      <c r="N49" s="32">
        <f>AVERAGE(J47:J49)</f>
        <v>36.236094564842396</v>
      </c>
      <c r="O49" s="58">
        <f>N49/N46-1</f>
        <v>-0.2075441327809312</v>
      </c>
    </row>
    <row r="50" spans="1:15" s="37" customFormat="1" ht="17.399999999999999">
      <c r="A50" s="92"/>
      <c r="B50" s="130"/>
      <c r="C50" s="130"/>
      <c r="D50" s="93">
        <f>H50/18</f>
        <v>420730.16666666669</v>
      </c>
      <c r="E50" s="130">
        <f t="shared" ref="E50" si="21">D50/D49-1</f>
        <v>-0.26352480787473487</v>
      </c>
      <c r="F50" s="131">
        <f t="shared" ref="F50" si="22">D50/D38-1</f>
        <v>-0.13347571158144655</v>
      </c>
      <c r="G50" s="132" t="s">
        <v>714</v>
      </c>
      <c r="H50" s="95">
        <f>'메디톡스(톡신)'!H50+'메디톡스(필러)'!H50</f>
        <v>7573143</v>
      </c>
      <c r="I50" s="95">
        <f>'메디톡스(톡신)'!I50+'메디톡스(필러)'!I50</f>
        <v>310680.59999999998</v>
      </c>
      <c r="J50" s="133">
        <f t="shared" ref="J50" si="23">H50/I50</f>
        <v>24.375976485174807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544287.44999999995</v>
      </c>
      <c r="E51" s="130">
        <f t="shared" ref="E51" si="24">D51/D50-1</f>
        <v>0.29367345895884944</v>
      </c>
      <c r="F51" s="131">
        <f t="shared" ref="F51" si="25">D51/D39-1</f>
        <v>0.30284040529491785</v>
      </c>
      <c r="G51" s="132" t="s">
        <v>721</v>
      </c>
      <c r="H51" s="95">
        <f>'메디톡스(톡신)'!H51+'메디톡스(필러)'!H51</f>
        <v>10885749</v>
      </c>
      <c r="I51" s="95">
        <f>'메디톡스(톡신)'!I51+'메디톡스(필러)'!I51</f>
        <v>295888.36</v>
      </c>
      <c r="J51" s="133">
        <f t="shared" ref="J51" si="26">H51/I51</f>
        <v>36.790054870695151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492238.34191919194</v>
      </c>
      <c r="B52" s="27">
        <f>A52/A49-1</f>
        <v>-3.0795514111919053E-2</v>
      </c>
      <c r="C52" s="27">
        <f>A52/A40-1</f>
        <v>0.13487157023620844</v>
      </c>
      <c r="D52" s="93">
        <f>H52/22</f>
        <v>511697.40909090912</v>
      </c>
      <c r="E52" s="130">
        <f t="shared" ref="E52:E53" si="27">D52/D51-1</f>
        <v>-5.9876524636184092E-2</v>
      </c>
      <c r="F52" s="131">
        <f t="shared" ref="F52:F53" si="28">D52/D40-1</f>
        <v>0.28596190824433254</v>
      </c>
      <c r="G52" s="132" t="s">
        <v>726</v>
      </c>
      <c r="H52" s="95">
        <f>'메디톡스(톡신)'!H52+'메디톡스(필러)'!H52</f>
        <v>11257343</v>
      </c>
      <c r="I52" s="95">
        <f>'메디톡스(톡신)'!I52+'메디톡스(필러)'!I52</f>
        <v>285334.60000000003</v>
      </c>
      <c r="J52" s="133">
        <f t="shared" ref="J52" si="29">H52/I52</f>
        <v>39.453129764143569</v>
      </c>
      <c r="K52" s="32">
        <f>H52+H51+H50</f>
        <v>29716235</v>
      </c>
      <c r="L52" s="27">
        <f>K52/K49-1</f>
        <v>-4.2620296211891451E-2</v>
      </c>
      <c r="M52" s="27">
        <f>K52/K40-1</f>
        <v>0.1071608140600413</v>
      </c>
      <c r="N52" s="32">
        <f>AVERAGE(J50:J52)</f>
        <v>33.539720373337843</v>
      </c>
      <c r="O52" s="58">
        <f>N52/N49-1</f>
        <v>-7.4411280351406206E-2</v>
      </c>
    </row>
    <row r="53" spans="1:15" s="37" customFormat="1" ht="17.399999999999999">
      <c r="A53" s="31"/>
      <c r="B53" s="27"/>
      <c r="C53" s="27"/>
      <c r="D53" s="93">
        <f>H53/21</f>
        <v>463441.66666666669</v>
      </c>
      <c r="E53" s="130">
        <f t="shared" si="27"/>
        <v>-9.4305231113001819E-2</v>
      </c>
      <c r="F53" s="131">
        <f t="shared" si="28"/>
        <v>0.35980951468104272</v>
      </c>
      <c r="G53" s="132" t="s">
        <v>729</v>
      </c>
      <c r="H53" s="95">
        <f>'메디톡스(톡신)'!H53+'메디톡스(필러)'!H53</f>
        <v>9732275</v>
      </c>
      <c r="I53" s="95">
        <f>'메디톡스(톡신)'!I53+'메디톡스(필러)'!I53</f>
        <v>426131.14999999997</v>
      </c>
      <c r="J53" s="133">
        <f t="shared" ref="J53" si="30">H53/I53</f>
        <v>22.838684757028442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954406.17647058819</v>
      </c>
      <c r="E54" s="130">
        <f t="shared" ref="E54" si="31">D54/D53-1</f>
        <v>1.0593879340526597</v>
      </c>
      <c r="F54" s="131">
        <f t="shared" ref="F54" si="32">D54/D42-1</f>
        <v>1.7844979868262012</v>
      </c>
      <c r="G54" s="132" t="s">
        <v>742</v>
      </c>
      <c r="H54" s="95">
        <f>'메디톡스(톡신)'!H54+'메디톡스(필러)'!H54</f>
        <v>16224905</v>
      </c>
      <c r="I54" s="95">
        <f>'메디톡스(톡신)'!I54+'메디톡스(필러)'!I54</f>
        <v>400729.05</v>
      </c>
      <c r="J54" s="133">
        <f t="shared" ref="J54" si="33">H54/I54</f>
        <v>40.488467207456011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665986.20168067224</v>
      </c>
      <c r="B55" s="27">
        <f>A55/A52-1</f>
        <v>0.35297506302343984</v>
      </c>
      <c r="C55" s="27">
        <f>A55/A43-1</f>
        <v>0.46926998605575276</v>
      </c>
      <c r="D55" s="93">
        <f>H55/21</f>
        <v>580110.76190476189</v>
      </c>
      <c r="E55" s="130">
        <f t="shared" ref="E55" si="34">D55/D54-1</f>
        <v>-0.39217622831190979</v>
      </c>
      <c r="F55" s="131">
        <f t="shared" ref="F55" si="35">D55/D43-1</f>
        <v>-0.14217810719031443</v>
      </c>
      <c r="G55" s="132" t="s">
        <v>749</v>
      </c>
      <c r="H55" s="95">
        <f>'메디톡스(톡신)'!H55+'메디톡스(필러)'!H55</f>
        <v>12182326</v>
      </c>
      <c r="I55" s="95">
        <f>'메디톡스(톡신)'!I55+'메디톡스(필러)'!I55</f>
        <v>338427.81999999995</v>
      </c>
      <c r="J55" s="133">
        <f t="shared" ref="J55" si="36">H55/I55</f>
        <v>35.996822010672766</v>
      </c>
      <c r="K55" s="32">
        <f>H55+H54+H53</f>
        <v>38139506</v>
      </c>
      <c r="L55" s="27">
        <f>K55/K52-1</f>
        <v>0.28345687130284181</v>
      </c>
      <c r="M55" s="27">
        <f>K55/K43-1</f>
        <v>0.43841304252473945</v>
      </c>
      <c r="N55" s="32">
        <f>AVERAGE(J53:J55)</f>
        <v>33.10799132505241</v>
      </c>
      <c r="O55" s="58">
        <f>N55/N52-1</f>
        <v>-1.2872171964457779E-2</v>
      </c>
    </row>
    <row r="56" spans="1:15" s="124" customFormat="1" ht="17.399999999999999">
      <c r="A56" s="94"/>
      <c r="B56" s="45"/>
      <c r="C56" s="45"/>
      <c r="D56" s="98">
        <f>H56/22</f>
        <v>619540.68181818177</v>
      </c>
      <c r="E56" s="118">
        <f t="shared" ref="E56" si="37">D56/D55-1</f>
        <v>6.7969640459614844E-2</v>
      </c>
      <c r="F56" s="158">
        <f t="shared" ref="F56" si="38">D56/D44-1</f>
        <v>0.50219009541019521</v>
      </c>
      <c r="G56" s="122" t="s">
        <v>752</v>
      </c>
      <c r="H56" s="96">
        <f>'메디톡스(톡신)'!H56+'메디톡스(필러)'!H56</f>
        <v>13629895</v>
      </c>
      <c r="I56" s="96">
        <f>'메디톡스(톡신)'!I56+'메디톡스(필러)'!I56</f>
        <v>437733.25999999995</v>
      </c>
      <c r="J56" s="125">
        <f t="shared" ref="J56" si="39">H56/I56</f>
        <v>31.137444296556314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668820.5555555555</v>
      </c>
      <c r="E57" s="118">
        <f t="shared" ref="E57" si="40">D57/D56-1</f>
        <v>7.9542595318762288E-2</v>
      </c>
      <c r="F57" s="158">
        <f t="shared" ref="F57" si="41">D57/D45-1</f>
        <v>0.36992784453672134</v>
      </c>
      <c r="G57" s="122" t="s">
        <v>756</v>
      </c>
      <c r="H57" s="96">
        <f>'메디톡스(톡신)'!H57+'메디톡스(필러)'!H57</f>
        <v>12038770</v>
      </c>
      <c r="I57" s="96">
        <f>'메디톡스(톡신)'!I57+'메디톡스(필러)'!I57</f>
        <v>478584.2</v>
      </c>
      <c r="J57" s="125">
        <f t="shared" ref="J57" si="42">H57/I57</f>
        <v>25.154967506240279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644180.61868686858</v>
      </c>
      <c r="B58" s="27">
        <f>A58/A55-1</f>
        <v>-3.2741793957255294E-2</v>
      </c>
      <c r="C58" s="27">
        <f>A58/A46-1</f>
        <v>0.35499198221839823</v>
      </c>
      <c r="K58" s="32">
        <f>H58+H57+H56</f>
        <v>25668665</v>
      </c>
      <c r="L58" s="27">
        <f>K58/K55-1</f>
        <v>-0.32697961531017206</v>
      </c>
      <c r="M58" s="27">
        <f>K58/K46-1</f>
        <v>-0.10946976036378542</v>
      </c>
      <c r="N58" s="32">
        <f>AVERAGE(J56:J58)</f>
        <v>28.146205901398297</v>
      </c>
      <c r="O58" s="58">
        <f>N58/N55-1</f>
        <v>-0.14986670060830876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/>
  <dimension ref="A1:P58"/>
  <sheetViews>
    <sheetView topLeftCell="E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5.8984375" style="18" bestFit="1" customWidth="1"/>
    <col min="13" max="13" width="5.19921875" style="18" bestFit="1" customWidth="1"/>
    <col min="14" max="14" width="5.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메디톡스</v>
      </c>
      <c r="G1" s="19"/>
      <c r="H1" s="19"/>
      <c r="I1" s="19"/>
      <c r="J1" s="20"/>
      <c r="P1" s="18" t="s">
        <v>305</v>
      </c>
    </row>
    <row r="2" spans="1:16" ht="15" customHeight="1">
      <c r="G2" s="21"/>
      <c r="H2" s="21"/>
      <c r="I2" s="21"/>
      <c r="J2" s="22"/>
      <c r="P2" s="23" t="s">
        <v>343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6" ht="15" hidden="1" customHeight="1">
      <c r="D5" s="26">
        <f>H5/20</f>
        <v>57388.15</v>
      </c>
      <c r="E5" s="27"/>
      <c r="F5" s="26"/>
      <c r="G5" s="28" t="s">
        <v>7</v>
      </c>
      <c r="H5" s="29">
        <v>1147763</v>
      </c>
      <c r="I5" s="29">
        <v>960.05</v>
      </c>
      <c r="J5" s="30">
        <f>H5/I5</f>
        <v>1195.5241914483622</v>
      </c>
    </row>
    <row r="6" spans="1:16" ht="15" hidden="1" customHeight="1">
      <c r="D6" s="26">
        <f>H6/18</f>
        <v>106144.22222222222</v>
      </c>
      <c r="E6" s="27">
        <f t="shared" ref="E6:E16" si="0">D6/D5-1</f>
        <v>0.84958431701008341</v>
      </c>
      <c r="F6" s="26"/>
      <c r="G6" s="28" t="s">
        <v>3</v>
      </c>
      <c r="H6" s="29">
        <v>1910596</v>
      </c>
      <c r="I6" s="29">
        <v>1039.78</v>
      </c>
      <c r="J6" s="30">
        <f t="shared" ref="J6:J49" si="1">H6/I6</f>
        <v>1837.5002404354768</v>
      </c>
    </row>
    <row r="7" spans="1:16" ht="15" hidden="1" customHeight="1">
      <c r="A7" s="31">
        <f>AVERAGE(D5:D7)</f>
        <v>86746.65437710438</v>
      </c>
      <c r="B7" s="31"/>
      <c r="C7" s="31"/>
      <c r="D7" s="26">
        <f>H7/22</f>
        <v>96707.590909090912</v>
      </c>
      <c r="E7" s="27">
        <f t="shared" si="0"/>
        <v>-8.8903862269346101E-2</v>
      </c>
      <c r="F7" s="26"/>
      <c r="G7" s="28" t="s">
        <v>6</v>
      </c>
      <c r="H7" s="29">
        <v>2127567</v>
      </c>
      <c r="I7" s="29">
        <v>1285.0899999999999</v>
      </c>
      <c r="J7" s="30">
        <f t="shared" si="1"/>
        <v>1655.5782085301419</v>
      </c>
      <c r="K7" s="32">
        <f>H7+H6+H5</f>
        <v>5185926</v>
      </c>
      <c r="L7" s="32"/>
      <c r="M7" s="32"/>
      <c r="N7" s="32">
        <f>AVERAGE(J5:J7)</f>
        <v>1562.8675468046604</v>
      </c>
      <c r="O7" s="32"/>
    </row>
    <row r="8" spans="1:16" ht="15" hidden="1" customHeight="1">
      <c r="D8" s="26">
        <f>H8/21</f>
        <v>150705.09523809524</v>
      </c>
      <c r="E8" s="27">
        <f t="shared" si="0"/>
        <v>0.55835848893975837</v>
      </c>
      <c r="F8" s="26"/>
      <c r="G8" s="28" t="s">
        <v>2</v>
      </c>
      <c r="H8" s="29">
        <v>3164807</v>
      </c>
      <c r="I8" s="29">
        <v>1691.18</v>
      </c>
      <c r="J8" s="30">
        <f t="shared" si="1"/>
        <v>1871.3602336829906</v>
      </c>
    </row>
    <row r="9" spans="1:16" ht="15" hidden="1" customHeight="1">
      <c r="D9" s="26">
        <f>H9/21</f>
        <v>145841.71428571429</v>
      </c>
      <c r="E9" s="27">
        <f t="shared" si="0"/>
        <v>-3.2270846215898707E-2</v>
      </c>
      <c r="F9" s="26"/>
      <c r="G9" s="28" t="s">
        <v>5</v>
      </c>
      <c r="H9" s="29">
        <v>3062676</v>
      </c>
      <c r="I9" s="29">
        <v>1945.42</v>
      </c>
      <c r="J9" s="30">
        <f t="shared" si="1"/>
        <v>1574.3006651519979</v>
      </c>
    </row>
    <row r="10" spans="1:16" ht="15" hidden="1" customHeight="1">
      <c r="A10" s="31">
        <f>AVERAGE(D8:D10)</f>
        <v>178604.09523809524</v>
      </c>
      <c r="B10" s="27">
        <f>A10/A7-1</f>
        <v>1.0589162374109429</v>
      </c>
      <c r="C10" s="27"/>
      <c r="D10" s="26">
        <f>H10/21</f>
        <v>239265.47619047618</v>
      </c>
      <c r="E10" s="27">
        <f t="shared" si="0"/>
        <v>0.64058326770445184</v>
      </c>
      <c r="F10" s="26"/>
      <c r="G10" s="28" t="s">
        <v>0</v>
      </c>
      <c r="H10" s="29">
        <v>5024575</v>
      </c>
      <c r="I10" s="29">
        <v>2987.13</v>
      </c>
      <c r="J10" s="30">
        <f t="shared" si="1"/>
        <v>1682.0744326493991</v>
      </c>
      <c r="K10" s="32">
        <f>H10+H9+H8</f>
        <v>11252058</v>
      </c>
      <c r="L10" s="27">
        <f>K10/K7-1</f>
        <v>1.1697297647517533</v>
      </c>
      <c r="M10" s="32"/>
      <c r="N10" s="32">
        <f>AVERAGE(J8:J10)</f>
        <v>1709.2451104947959</v>
      </c>
      <c r="O10" s="58">
        <f>N10/N7-1</f>
        <v>9.3659609216027118E-2</v>
      </c>
    </row>
    <row r="11" spans="1:16" ht="15" hidden="1" customHeight="1">
      <c r="D11" s="26">
        <f>H11/21</f>
        <v>185734.66666666666</v>
      </c>
      <c r="E11" s="27">
        <f t="shared" si="0"/>
        <v>-0.22372976818934942</v>
      </c>
      <c r="F11" s="26"/>
      <c r="G11" s="28" t="s">
        <v>10</v>
      </c>
      <c r="H11" s="29">
        <v>3900428</v>
      </c>
      <c r="I11" s="29">
        <v>2297.4499999999998</v>
      </c>
      <c r="J11" s="30">
        <f t="shared" si="1"/>
        <v>1697.72051622451</v>
      </c>
    </row>
    <row r="12" spans="1:16" ht="15" hidden="1" customHeight="1">
      <c r="D12" s="26">
        <f>H12/22</f>
        <v>149617.40909090909</v>
      </c>
      <c r="E12" s="27">
        <f t="shared" si="0"/>
        <v>-0.19445620047105316</v>
      </c>
      <c r="F12" s="26"/>
      <c r="G12" s="28" t="s">
        <v>4</v>
      </c>
      <c r="H12" s="29">
        <v>3291583</v>
      </c>
      <c r="I12" s="29">
        <v>2551.4499999999998</v>
      </c>
      <c r="J12" s="30">
        <f t="shared" si="1"/>
        <v>1290.083285974642</v>
      </c>
    </row>
    <row r="13" spans="1:16" ht="15" hidden="1" customHeight="1">
      <c r="A13" s="31">
        <f>AVERAGE(D11:D13)</f>
        <v>187793.9919191919</v>
      </c>
      <c r="B13" s="27">
        <f>A13/A10-1</f>
        <v>5.1454008760805303E-2</v>
      </c>
      <c r="C13" s="27"/>
      <c r="D13" s="26">
        <f>H13/20</f>
        <v>228029.9</v>
      </c>
      <c r="E13" s="27">
        <f t="shared" si="0"/>
        <v>0.52408667805125986</v>
      </c>
      <c r="F13" s="26"/>
      <c r="G13" s="28" t="s">
        <v>8</v>
      </c>
      <c r="H13" s="29">
        <v>4560598</v>
      </c>
      <c r="I13" s="29">
        <v>3159</v>
      </c>
      <c r="J13" s="30">
        <f t="shared" si="1"/>
        <v>1443.6840772396329</v>
      </c>
      <c r="K13" s="32">
        <f>H13+H12+H11</f>
        <v>11752609</v>
      </c>
      <c r="L13" s="27">
        <f>K13/K10-1</f>
        <v>4.4485284380866075E-2</v>
      </c>
      <c r="M13" s="32"/>
      <c r="N13" s="32">
        <f>AVERAGE(J11:J13)</f>
        <v>1477.162626479595</v>
      </c>
      <c r="O13" s="58">
        <f>N13/N10-1</f>
        <v>-0.13578069206704768</v>
      </c>
    </row>
    <row r="14" spans="1:16" ht="15" hidden="1" customHeight="1">
      <c r="D14" s="26">
        <f>H14/20</f>
        <v>184540.5</v>
      </c>
      <c r="E14" s="27">
        <f t="shared" si="0"/>
        <v>-0.19071797163442161</v>
      </c>
      <c r="F14" s="26"/>
      <c r="G14" s="28" t="s">
        <v>11</v>
      </c>
      <c r="H14" s="29">
        <v>3690810</v>
      </c>
      <c r="I14" s="29">
        <v>2768.98</v>
      </c>
      <c r="J14" s="30">
        <f t="shared" si="1"/>
        <v>1332.9132026955774</v>
      </c>
    </row>
    <row r="15" spans="1:16" ht="15" hidden="1" customHeight="1">
      <c r="A15" s="31"/>
      <c r="B15" s="31"/>
      <c r="C15" s="31"/>
      <c r="D15" s="26">
        <f>H15/22</f>
        <v>150030.31818181818</v>
      </c>
      <c r="E15" s="27">
        <f t="shared" si="0"/>
        <v>-0.18700600582626481</v>
      </c>
      <c r="F15" s="26"/>
      <c r="G15" s="28" t="s">
        <v>9</v>
      </c>
      <c r="H15" s="29">
        <v>3300667</v>
      </c>
      <c r="I15" s="29">
        <v>2007.4</v>
      </c>
      <c r="J15" s="30">
        <f t="shared" si="1"/>
        <v>1644.249775829431</v>
      </c>
    </row>
    <row r="16" spans="1:16" ht="15" hidden="1" customHeight="1">
      <c r="A16" s="31">
        <f>AVERAGE(D14:D16)</f>
        <v>201702.98484848486</v>
      </c>
      <c r="B16" s="27">
        <f>A16/A13-1</f>
        <v>7.4065164636779368E-2</v>
      </c>
      <c r="C16" s="27"/>
      <c r="D16" s="26">
        <f>H16/22</f>
        <v>270538.13636363635</v>
      </c>
      <c r="E16" s="27">
        <f t="shared" si="0"/>
        <v>0.80322310611764225</v>
      </c>
      <c r="F16" s="26"/>
      <c r="G16" s="28" t="s">
        <v>13</v>
      </c>
      <c r="H16" s="29">
        <v>5951839</v>
      </c>
      <c r="I16" s="29">
        <v>4106.87</v>
      </c>
      <c r="J16" s="30">
        <f t="shared" si="1"/>
        <v>1449.2396886193135</v>
      </c>
      <c r="K16" s="32">
        <f>H16+H15+H14</f>
        <v>12943316</v>
      </c>
      <c r="L16" s="27">
        <f>K16/K13-1</f>
        <v>0.10131426987828829</v>
      </c>
      <c r="M16" s="32"/>
      <c r="N16" s="32">
        <f>AVERAGE(J14:J16)</f>
        <v>1475.4675557147739</v>
      </c>
      <c r="O16" s="58">
        <f>N16/N13-1</f>
        <v>-1.1475180419781017E-3</v>
      </c>
    </row>
    <row r="17" spans="1:15" ht="15" hidden="1" customHeight="1">
      <c r="D17" s="26">
        <f>H17/20</f>
        <v>79276.899999999994</v>
      </c>
      <c r="E17" s="27">
        <f t="shared" ref="E17:E22" si="2">D17/D16-1</f>
        <v>-0.70696589743102933</v>
      </c>
      <c r="F17" s="33">
        <f t="shared" ref="F17:F22" si="3">D17/D5-1</f>
        <v>0.38141584978780441</v>
      </c>
      <c r="G17" s="39" t="s">
        <v>162</v>
      </c>
      <c r="H17" s="29">
        <v>1585538</v>
      </c>
      <c r="I17" s="29">
        <v>888.1</v>
      </c>
      <c r="J17" s="30">
        <f t="shared" si="1"/>
        <v>1785.3147168111698</v>
      </c>
    </row>
    <row r="18" spans="1:15" hidden="1">
      <c r="D18" s="26">
        <f>H18/20</f>
        <v>222157.85</v>
      </c>
      <c r="E18" s="27">
        <f t="shared" si="2"/>
        <v>1.8023024361447031</v>
      </c>
      <c r="F18" s="33">
        <f t="shared" si="3"/>
        <v>1.0929810907172421</v>
      </c>
      <c r="G18" s="39" t="s">
        <v>163</v>
      </c>
      <c r="H18" s="29">
        <v>4443157</v>
      </c>
      <c r="I18" s="29">
        <v>2503.31</v>
      </c>
      <c r="J18" s="30">
        <f t="shared" si="1"/>
        <v>1774.9128154323676</v>
      </c>
    </row>
    <row r="19" spans="1:15" ht="17.399999999999999" hidden="1">
      <c r="A19" s="31">
        <f>AVERAGE(D17:D19)</f>
        <v>142100.12878787878</v>
      </c>
      <c r="B19" s="27">
        <f>A19/A16-1</f>
        <v>-0.29549813606069597</v>
      </c>
      <c r="C19" s="27">
        <f>A19/A7-1</f>
        <v>0.63810500598838327</v>
      </c>
      <c r="D19" s="26">
        <f>H19/22</f>
        <v>124865.63636363637</v>
      </c>
      <c r="E19" s="27">
        <f t="shared" si="2"/>
        <v>-0.43794182216097088</v>
      </c>
      <c r="F19" s="33">
        <f t="shared" si="3"/>
        <v>0.29116685867002068</v>
      </c>
      <c r="G19" s="39" t="s">
        <v>158</v>
      </c>
      <c r="H19" s="29">
        <v>2747044</v>
      </c>
      <c r="I19" s="29">
        <v>2138</v>
      </c>
      <c r="J19" s="30">
        <f t="shared" si="1"/>
        <v>1284.8662301216091</v>
      </c>
      <c r="K19" s="32">
        <f>H19+H18+H17</f>
        <v>8775739</v>
      </c>
      <c r="L19" s="27">
        <f>K19/K16-1</f>
        <v>-0.32198680770831833</v>
      </c>
      <c r="M19" s="27">
        <f>K19/K7-1</f>
        <v>0.69222217979971168</v>
      </c>
      <c r="N19" s="32">
        <f>AVERAGE(J17:J19)</f>
        <v>1615.0312541217154</v>
      </c>
      <c r="O19" s="58">
        <f>N19/N16-1</f>
        <v>9.4589472920894924E-2</v>
      </c>
    </row>
    <row r="20" spans="1:15" hidden="1">
      <c r="D20" s="26">
        <f>H20/20</f>
        <v>176575.1</v>
      </c>
      <c r="E20" s="27">
        <f t="shared" si="2"/>
        <v>0.41412085135876975</v>
      </c>
      <c r="F20" s="33">
        <f t="shared" si="3"/>
        <v>0.17165978841679763</v>
      </c>
      <c r="G20" s="39" t="s">
        <v>154</v>
      </c>
      <c r="H20" s="29">
        <v>3531502</v>
      </c>
      <c r="I20" s="29">
        <v>2295.4899999999998</v>
      </c>
      <c r="J20" s="30">
        <f t="shared" si="1"/>
        <v>1538.452356577463</v>
      </c>
    </row>
    <row r="21" spans="1:15" hidden="1">
      <c r="D21" s="26">
        <f>H21/21</f>
        <v>144412.71428571429</v>
      </c>
      <c r="E21" s="27">
        <f t="shared" si="2"/>
        <v>-0.18214564632434427</v>
      </c>
      <c r="F21" s="33">
        <f t="shared" si="3"/>
        <v>-9.7982940408976038E-3</v>
      </c>
      <c r="G21" s="39" t="s">
        <v>155</v>
      </c>
      <c r="H21" s="29">
        <v>3032667</v>
      </c>
      <c r="I21" s="29">
        <v>2619.4499999999998</v>
      </c>
      <c r="J21" s="30">
        <f t="shared" si="1"/>
        <v>1157.7495275725821</v>
      </c>
    </row>
    <row r="22" spans="1:15" ht="17.399999999999999" hidden="1">
      <c r="A22" s="31">
        <f>AVERAGE(D20:D22)</f>
        <v>180862.36666666667</v>
      </c>
      <c r="B22" s="27">
        <f>A22/A19-1</f>
        <v>0.27278115937988034</v>
      </c>
      <c r="C22" s="27">
        <f>A22/A10-1</f>
        <v>1.2644006989654732E-2</v>
      </c>
      <c r="D22" s="26">
        <f>H22/21</f>
        <v>221599.28571428571</v>
      </c>
      <c r="E22" s="27">
        <f t="shared" si="2"/>
        <v>0.53448598214047238</v>
      </c>
      <c r="F22" s="33">
        <f t="shared" si="3"/>
        <v>-7.3835100481135174E-2</v>
      </c>
      <c r="G22" s="39" t="s">
        <v>156</v>
      </c>
      <c r="H22" s="29">
        <v>4653585</v>
      </c>
      <c r="I22" s="29">
        <v>3214.8</v>
      </c>
      <c r="J22" s="30">
        <f t="shared" si="1"/>
        <v>1447.55039193729</v>
      </c>
      <c r="K22" s="32">
        <f>H22+H21+H20</f>
        <v>11217754</v>
      </c>
      <c r="L22" s="27">
        <f>K22/K19-1</f>
        <v>0.27826887285503821</v>
      </c>
      <c r="M22" s="27">
        <f>K22/K10-1</f>
        <v>-3.0486867380171701E-3</v>
      </c>
      <c r="N22" s="32">
        <f>AVERAGE(J20:J22)</f>
        <v>1381.2507586957781</v>
      </c>
      <c r="O22" s="58">
        <f>N22/N19-1</f>
        <v>-0.14475292340585166</v>
      </c>
    </row>
    <row r="23" spans="1:15" hidden="1">
      <c r="A23" s="31"/>
      <c r="B23" s="27"/>
      <c r="C23" s="27"/>
      <c r="D23" s="26">
        <f>H23/21</f>
        <v>180150.09523809524</v>
      </c>
      <c r="E23" s="27">
        <f t="shared" ref="E23:E28" si="4">D23/D22-1</f>
        <v>-0.18704568628272611</v>
      </c>
      <c r="F23" s="33">
        <f t="shared" ref="F23:F28" si="5">D23/D11-1</f>
        <v>-3.0067469518729739E-2</v>
      </c>
      <c r="G23" s="39" t="s">
        <v>168</v>
      </c>
      <c r="H23" s="29">
        <v>3783152</v>
      </c>
      <c r="I23" s="29">
        <v>2221.0100000000002</v>
      </c>
      <c r="J23" s="30">
        <f t="shared" si="1"/>
        <v>1703.3475761027639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169322.63636363635</v>
      </c>
      <c r="E24" s="27">
        <f t="shared" si="4"/>
        <v>-6.0102432142202233E-2</v>
      </c>
      <c r="F24" s="33">
        <f t="shared" si="5"/>
        <v>0.13170410711198821</v>
      </c>
      <c r="G24" s="39" t="s">
        <v>176</v>
      </c>
      <c r="H24" s="29">
        <v>3725098</v>
      </c>
      <c r="I24" s="29">
        <v>2213.89</v>
      </c>
      <c r="J24" s="30">
        <f t="shared" si="1"/>
        <v>1682.6030200235784</v>
      </c>
      <c r="K24" s="32"/>
      <c r="L24" s="27"/>
      <c r="M24" s="27"/>
      <c r="N24" s="27"/>
    </row>
    <row r="25" spans="1:15" ht="17.399999999999999" hidden="1">
      <c r="A25" s="31">
        <f>AVERAGE(D23:D25)</f>
        <v>200668.20877952458</v>
      </c>
      <c r="B25" s="27">
        <f>A25/A22-1</f>
        <v>0.10950781236519203</v>
      </c>
      <c r="C25" s="27">
        <f>A25/A13-1</f>
        <v>6.8554998638467923E-2</v>
      </c>
      <c r="D25" s="26">
        <f>H25/19</f>
        <v>252531.89473684211</v>
      </c>
      <c r="E25" s="27">
        <f t="shared" si="4"/>
        <v>0.49142430191380915</v>
      </c>
      <c r="F25" s="33">
        <f t="shared" si="5"/>
        <v>0.10745079806131619</v>
      </c>
      <c r="G25" s="39" t="s">
        <v>190</v>
      </c>
      <c r="H25" s="29">
        <v>4798106</v>
      </c>
      <c r="I25" s="29">
        <v>2766.13</v>
      </c>
      <c r="J25" s="30">
        <f t="shared" si="1"/>
        <v>1734.5916497055453</v>
      </c>
      <c r="K25" s="32">
        <f>H25+H24+H23</f>
        <v>12306356</v>
      </c>
      <c r="L25" s="27">
        <f>K25/K22-1</f>
        <v>9.7042777012225523E-2</v>
      </c>
      <c r="M25" s="27">
        <f>K25/K13-1</f>
        <v>4.711694228915464E-2</v>
      </c>
      <c r="N25" s="32">
        <f>AVERAGE(J23:J25)</f>
        <v>1706.8474152772958</v>
      </c>
      <c r="O25" s="58">
        <f>N25/N22-1</f>
        <v>0.23572595673283581</v>
      </c>
    </row>
    <row r="26" spans="1:15" ht="17.399999999999999" hidden="1">
      <c r="D26" s="26">
        <f>H26/19</f>
        <v>212823</v>
      </c>
      <c r="E26" s="27">
        <f t="shared" si="4"/>
        <v>-0.15724308716814506</v>
      </c>
      <c r="F26" s="33">
        <f t="shared" si="5"/>
        <v>0.15325904069838336</v>
      </c>
      <c r="G26" s="39" t="s">
        <v>202</v>
      </c>
      <c r="H26" s="29">
        <v>4043637</v>
      </c>
      <c r="I26" s="29">
        <v>1858.6</v>
      </c>
      <c r="J26" s="30">
        <f t="shared" si="1"/>
        <v>2175.6359625524587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204074.18181818182</v>
      </c>
      <c r="E27" s="27">
        <f t="shared" si="4"/>
        <v>-4.1108424285994372E-2</v>
      </c>
      <c r="F27" s="33">
        <f t="shared" si="5"/>
        <v>0.36021961621696463</v>
      </c>
      <c r="G27" s="39" t="s">
        <v>203</v>
      </c>
      <c r="H27" s="29">
        <v>4489632</v>
      </c>
      <c r="I27" s="29">
        <v>2718.56</v>
      </c>
      <c r="J27" s="30">
        <f t="shared" si="1"/>
        <v>1651.4743099287859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246497.04306220097</v>
      </c>
      <c r="B28" s="27">
        <f>A28/A25-1</f>
        <v>0.22838113999925524</v>
      </c>
      <c r="C28" s="27">
        <f>A28/A16-1</f>
        <v>0.22207930263086828</v>
      </c>
      <c r="D28" s="26">
        <f>H28/19</f>
        <v>322593.94736842107</v>
      </c>
      <c r="E28" s="27">
        <f t="shared" si="4"/>
        <v>0.58076805450987146</v>
      </c>
      <c r="F28" s="33">
        <f t="shared" si="5"/>
        <v>0.19241579654712826</v>
      </c>
      <c r="G28" s="39" t="s">
        <v>208</v>
      </c>
      <c r="H28" s="29">
        <v>6129285</v>
      </c>
      <c r="I28" s="29">
        <v>3718.27</v>
      </c>
      <c r="J28" s="30">
        <f t="shared" si="1"/>
        <v>1648.4238637861156</v>
      </c>
      <c r="K28" s="32">
        <f>H28+H27+H26</f>
        <v>14662554</v>
      </c>
      <c r="L28" s="27">
        <f>K28/K25-1</f>
        <v>0.19146187547312943</v>
      </c>
      <c r="M28" s="27">
        <f>K28/K16-1</f>
        <v>0.13282824895876755</v>
      </c>
      <c r="N28" s="32">
        <f>AVERAGE(J26:J28)</f>
        <v>1825.1780454224534</v>
      </c>
      <c r="O28" s="58">
        <f>N28/N25-1</f>
        <v>6.9327011357915413E-2</v>
      </c>
    </row>
    <row r="29" spans="1:15" hidden="1">
      <c r="D29" s="26">
        <f>H29/22</f>
        <v>204379.22727272726</v>
      </c>
      <c r="E29" s="27">
        <f t="shared" ref="E29:E41" si="6">D29/D28-1</f>
        <v>-0.36645052103437548</v>
      </c>
      <c r="F29" s="33">
        <f t="shared" ref="F29:F41" si="7">D29/D17-1</f>
        <v>1.5780426236738228</v>
      </c>
      <c r="G29" s="39" t="s">
        <v>215</v>
      </c>
      <c r="H29" s="29">
        <v>4496343</v>
      </c>
      <c r="I29" s="29">
        <v>2579.25</v>
      </c>
      <c r="J29" s="30">
        <f t="shared" si="1"/>
        <v>1743.2753707473103</v>
      </c>
    </row>
    <row r="30" spans="1:15" hidden="1">
      <c r="D30" s="26">
        <f>H30/19</f>
        <v>81380.526315789481</v>
      </c>
      <c r="E30" s="27">
        <f t="shared" si="6"/>
        <v>-0.60181605830619045</v>
      </c>
      <c r="F30" s="33">
        <f t="shared" si="7"/>
        <v>-0.63368151827275299</v>
      </c>
      <c r="G30" s="39" t="s">
        <v>210</v>
      </c>
      <c r="H30" s="29">
        <v>1546230</v>
      </c>
      <c r="I30" s="29">
        <v>1296.08</v>
      </c>
      <c r="J30" s="30">
        <f t="shared" si="1"/>
        <v>1193.005061415962</v>
      </c>
    </row>
    <row r="31" spans="1:15" ht="17.399999999999999" hidden="1">
      <c r="A31" s="31">
        <f>AVERAGE(D29:D31)</f>
        <v>175937.16786283892</v>
      </c>
      <c r="B31" s="27">
        <f>A31/A28-1</f>
        <v>-0.28625039198363533</v>
      </c>
      <c r="C31" s="27">
        <f>A31/A19-1</f>
        <v>0.23812110068859038</v>
      </c>
      <c r="D31" s="26">
        <f>H31/20</f>
        <v>242051.75</v>
      </c>
      <c r="E31" s="27">
        <f t="shared" si="6"/>
        <v>1.9743202822348547</v>
      </c>
      <c r="F31" s="33">
        <f t="shared" si="7"/>
        <v>0.93849770880990624</v>
      </c>
      <c r="G31" s="39" t="s">
        <v>211</v>
      </c>
      <c r="H31" s="29">
        <v>4841035</v>
      </c>
      <c r="I31" s="29">
        <v>2827.98</v>
      </c>
      <c r="J31" s="30">
        <f t="shared" si="1"/>
        <v>1711.8349493277888</v>
      </c>
      <c r="K31" s="32">
        <f>H31+H30+H29</f>
        <v>10883608</v>
      </c>
      <c r="L31" s="27">
        <f>K31/K28-1</f>
        <v>-0.2577276782748763</v>
      </c>
      <c r="M31" s="27">
        <f>K31/K19-1</f>
        <v>0.24019276325332828</v>
      </c>
      <c r="N31" s="32">
        <f>AVERAGE(J29:J31)</f>
        <v>1549.3717938303537</v>
      </c>
      <c r="O31" s="58">
        <f>N31/N28-1</f>
        <v>-0.15111197084789718</v>
      </c>
    </row>
    <row r="32" spans="1:15" ht="17.399999999999999" hidden="1">
      <c r="D32" s="26">
        <f>H32/21</f>
        <v>195488.57142857142</v>
      </c>
      <c r="E32" s="27">
        <f t="shared" si="6"/>
        <v>-0.19236869211409779</v>
      </c>
      <c r="F32" s="33">
        <f t="shared" si="7"/>
        <v>0.1071129022640871</v>
      </c>
      <c r="G32" s="39" t="s">
        <v>222</v>
      </c>
      <c r="H32" s="29">
        <v>4105260</v>
      </c>
      <c r="I32" s="29">
        <v>2805.96</v>
      </c>
      <c r="J32" s="30">
        <f t="shared" si="1"/>
        <v>1463.0500791173074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272193.90476190473</v>
      </c>
      <c r="E33" s="27">
        <f t="shared" si="6"/>
        <v>0.39237758388019262</v>
      </c>
      <c r="F33" s="33">
        <f t="shared" si="7"/>
        <v>0.88483338262987643</v>
      </c>
      <c r="G33" s="39" t="s">
        <v>223</v>
      </c>
      <c r="H33" s="29">
        <v>5716072</v>
      </c>
      <c r="I33" s="29">
        <v>3510.65</v>
      </c>
      <c r="J33" s="30">
        <f t="shared" si="1"/>
        <v>1628.2090211214447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248807.50960735171</v>
      </c>
      <c r="B34" s="27">
        <f>A34/A31-1</f>
        <v>0.41418389661315169</v>
      </c>
      <c r="C34" s="27">
        <f>A34/A22-1</f>
        <v>0.37567319389284237</v>
      </c>
      <c r="D34" s="26">
        <f>H34/19</f>
        <v>278740.05263157893</v>
      </c>
      <c r="E34" s="27">
        <f t="shared" si="6"/>
        <v>2.4049575523743982E-2</v>
      </c>
      <c r="F34" s="33">
        <f t="shared" si="7"/>
        <v>0.25785627752864881</v>
      </c>
      <c r="G34" s="39" t="s">
        <v>220</v>
      </c>
      <c r="H34" s="29">
        <v>5296061</v>
      </c>
      <c r="I34" s="29">
        <v>3175.21</v>
      </c>
      <c r="J34" s="30">
        <f t="shared" si="1"/>
        <v>1667.9403881947965</v>
      </c>
      <c r="K34" s="32">
        <f>H34+H33+H32</f>
        <v>15117393</v>
      </c>
      <c r="L34" s="27">
        <f>K34/K31-1</f>
        <v>0.38900564959708217</v>
      </c>
      <c r="M34" s="27">
        <f>K34/K22-1</f>
        <v>0.34763099636522599</v>
      </c>
      <c r="N34" s="32">
        <f>AVERAGE(J32:J34)</f>
        <v>1586.3998294778496</v>
      </c>
      <c r="O34" s="58">
        <f>N34/N31-1</f>
        <v>2.389874128013858E-2</v>
      </c>
      <c r="P34" s="58"/>
    </row>
    <row r="35" spans="1:16" ht="17.399999999999999" hidden="1">
      <c r="D35" s="26">
        <f>H35/23</f>
        <v>210359.26086956522</v>
      </c>
      <c r="E35" s="27">
        <f t="shared" si="6"/>
        <v>-0.24532101187623423</v>
      </c>
      <c r="F35" s="33">
        <f t="shared" si="7"/>
        <v>0.16768886850458808</v>
      </c>
      <c r="G35" s="39" t="s">
        <v>226</v>
      </c>
      <c r="H35" s="68">
        <v>4838263</v>
      </c>
      <c r="I35" s="68">
        <v>3027.49</v>
      </c>
      <c r="J35" s="30">
        <f t="shared" si="1"/>
        <v>1598.110315806163</v>
      </c>
      <c r="P35" s="16"/>
    </row>
    <row r="36" spans="1:16" ht="17.399999999999999" hidden="1">
      <c r="D36" s="26">
        <f>H36/21</f>
        <v>69204.333333333328</v>
      </c>
      <c r="E36" s="27">
        <f t="shared" si="6"/>
        <v>-0.67101836616433075</v>
      </c>
      <c r="F36" s="33">
        <f t="shared" si="7"/>
        <v>-0.59128717329494873</v>
      </c>
      <c r="G36" s="39" t="s">
        <v>228</v>
      </c>
      <c r="H36" s="68">
        <v>1453291</v>
      </c>
      <c r="I36" s="68">
        <v>1347.5</v>
      </c>
      <c r="J36" s="30">
        <f t="shared" si="1"/>
        <v>1078.5090909090909</v>
      </c>
      <c r="P36" s="16"/>
    </row>
    <row r="37" spans="1:16" ht="17.399999999999999" hidden="1">
      <c r="A37" s="31">
        <f>AVERAGE(D35:D37)</f>
        <v>182414.1610305958</v>
      </c>
      <c r="B37" s="27">
        <f>A37/A34-1</f>
        <v>-0.26684624062003848</v>
      </c>
      <c r="C37" s="27">
        <f>A37/A25-1</f>
        <v>-9.0966316288718208E-2</v>
      </c>
      <c r="D37" s="26">
        <f>H37/18</f>
        <v>267678.88888888888</v>
      </c>
      <c r="E37" s="27">
        <f t="shared" si="6"/>
        <v>2.8679498233090737</v>
      </c>
      <c r="F37" s="33">
        <f t="shared" si="7"/>
        <v>5.9980519165039103E-2</v>
      </c>
      <c r="G37" s="39" t="s">
        <v>225</v>
      </c>
      <c r="H37" s="68">
        <v>4818220</v>
      </c>
      <c r="I37" s="68">
        <v>2746.61</v>
      </c>
      <c r="J37" s="30">
        <f t="shared" si="1"/>
        <v>1754.2425025759026</v>
      </c>
      <c r="K37" s="32">
        <f>H37+H36+H35</f>
        <v>11109774</v>
      </c>
      <c r="L37" s="27">
        <f>K37/K34-1</f>
        <v>-0.26509987535549284</v>
      </c>
      <c r="M37" s="27">
        <f>K37/K25-1</f>
        <v>-9.7232844556097708E-2</v>
      </c>
      <c r="N37" s="32">
        <f>AVERAGE(J35:J37)</f>
        <v>1476.9539697637185</v>
      </c>
      <c r="O37" s="16">
        <f>N37/N34-1</f>
        <v>-6.8990085399942558E-2</v>
      </c>
      <c r="P37" s="16"/>
    </row>
    <row r="38" spans="1:16" ht="17.399999999999999" hidden="1">
      <c r="A38" s="31"/>
      <c r="B38" s="27"/>
      <c r="C38" s="27"/>
      <c r="D38" s="26">
        <f>H38/20</f>
        <v>169619.95</v>
      </c>
      <c r="E38" s="27">
        <f t="shared" si="6"/>
        <v>-0.36633049134327611</v>
      </c>
      <c r="F38" s="33">
        <f t="shared" si="7"/>
        <v>-0.20299991072393486</v>
      </c>
      <c r="G38" s="39" t="s">
        <v>231</v>
      </c>
      <c r="H38" s="68">
        <v>3392399</v>
      </c>
      <c r="I38" s="68">
        <v>1977.54</v>
      </c>
      <c r="J38" s="30">
        <f t="shared" si="1"/>
        <v>1715.4641625453846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90334.095238095237</v>
      </c>
      <c r="E39" s="27">
        <f t="shared" si="6"/>
        <v>-0.46743236725340842</v>
      </c>
      <c r="F39" s="33">
        <f t="shared" si="7"/>
        <v>-0.55734677246640807</v>
      </c>
      <c r="G39" s="39" t="s">
        <v>234</v>
      </c>
      <c r="H39" s="68">
        <v>1897016</v>
      </c>
      <c r="I39" s="68">
        <v>1103.26</v>
      </c>
      <c r="J39" s="30">
        <f t="shared" si="1"/>
        <v>1719.46413356779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144654.30079365079</v>
      </c>
      <c r="B40" s="27">
        <f>A40/A37-1</f>
        <v>-0.20700070665353476</v>
      </c>
      <c r="C40" s="27">
        <f>A40/A28-1</f>
        <v>-0.41316009718969016</v>
      </c>
      <c r="D40" s="26">
        <f>H40/21</f>
        <v>174008.85714285713</v>
      </c>
      <c r="E40" s="27">
        <f t="shared" si="6"/>
        <v>0.92628106457720949</v>
      </c>
      <c r="F40" s="33">
        <f t="shared" si="7"/>
        <v>-0.46059478622477412</v>
      </c>
      <c r="G40" s="39" t="s">
        <v>236</v>
      </c>
      <c r="H40" s="68">
        <v>3654186</v>
      </c>
      <c r="I40" s="68">
        <v>1890.41</v>
      </c>
      <c r="J40" s="30">
        <f t="shared" si="1"/>
        <v>1933.0124152961525</v>
      </c>
      <c r="K40" s="32">
        <f>H40+H39+H38</f>
        <v>8943601</v>
      </c>
      <c r="L40" s="27">
        <f>K40/K37-1</f>
        <v>-0.19497903377692472</v>
      </c>
      <c r="M40" s="27">
        <f>K40/K28-1</f>
        <v>-0.39003798383283017</v>
      </c>
      <c r="N40" s="32">
        <f>AVERAGE(J38:J40)</f>
        <v>1789.3135704697759</v>
      </c>
      <c r="O40" s="58">
        <f>N40/N37-1</f>
        <v>0.21148905592232392</v>
      </c>
    </row>
    <row r="41" spans="1:16" ht="17.399999999999999">
      <c r="A41" s="31"/>
      <c r="B41" s="27"/>
      <c r="C41" s="27"/>
      <c r="D41" s="26">
        <f>H41/18</f>
        <v>122482.11111111111</v>
      </c>
      <c r="E41" s="27">
        <f t="shared" si="6"/>
        <v>-0.29611565110989602</v>
      </c>
      <c r="F41" s="33">
        <f t="shared" si="7"/>
        <v>-0.40071154615107329</v>
      </c>
      <c r="G41" s="39" t="s">
        <v>370</v>
      </c>
      <c r="H41" s="68">
        <v>2204678</v>
      </c>
      <c r="I41" s="68">
        <v>1528.45</v>
      </c>
      <c r="J41" s="30">
        <f t="shared" si="1"/>
        <v>1442.427295626288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133147.45000000001</v>
      </c>
      <c r="E42" s="27">
        <f t="shared" ref="E42" si="8">D42/D41-1</f>
        <v>8.7076706893251643E-2</v>
      </c>
      <c r="F42" s="33">
        <f t="shared" ref="F42" si="9">D42/D30-1</f>
        <v>0.63610947271751295</v>
      </c>
      <c r="G42" s="39" t="s">
        <v>406</v>
      </c>
      <c r="H42" s="68">
        <v>2662949</v>
      </c>
      <c r="I42" s="68">
        <v>1501.52</v>
      </c>
      <c r="J42" s="30">
        <f t="shared" si="1"/>
        <v>1773.5021844530875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193834.08703703704</v>
      </c>
      <c r="B43" s="27">
        <f>A43/A40-1</f>
        <v>0.33998150053997467</v>
      </c>
      <c r="C43" s="27">
        <f>A43/A31-1</f>
        <v>0.10172335607988536</v>
      </c>
      <c r="D43" s="26">
        <f>H43/20</f>
        <v>325872.7</v>
      </c>
      <c r="E43" s="27">
        <f t="shared" ref="E43" si="10">D43/D42-1</f>
        <v>1.4474573114242895</v>
      </c>
      <c r="F43" s="33">
        <f t="shared" ref="F43" si="11">D43/D31-1</f>
        <v>0.34629350954909444</v>
      </c>
      <c r="G43" s="39" t="s">
        <v>429</v>
      </c>
      <c r="H43" s="68">
        <v>6517454</v>
      </c>
      <c r="I43" s="68">
        <v>3676.59</v>
      </c>
      <c r="J43" s="30">
        <f t="shared" si="1"/>
        <v>1772.6899110316897</v>
      </c>
      <c r="K43" s="32">
        <f>H43+H42+H41</f>
        <v>11385081</v>
      </c>
      <c r="L43" s="27">
        <f>K43/K40-1</f>
        <v>0.27298623898807661</v>
      </c>
      <c r="M43" s="27">
        <f>K43/K31-1</f>
        <v>4.6075988771370646E-2</v>
      </c>
      <c r="N43" s="32">
        <f>AVERAGE(J41:J43)</f>
        <v>1662.8731303703551</v>
      </c>
      <c r="O43" s="58">
        <f>N43/N40-1</f>
        <v>-7.0664215700451227E-2</v>
      </c>
    </row>
    <row r="44" spans="1:16" ht="17.399999999999999">
      <c r="A44" s="31"/>
      <c r="B44" s="27"/>
      <c r="C44" s="27"/>
      <c r="D44" s="26">
        <f>H44/22</f>
        <v>204617.54545454544</v>
      </c>
      <c r="E44" s="27">
        <f t="shared" ref="E44" si="12">D44/D43-1</f>
        <v>-0.37209362596331197</v>
      </c>
      <c r="F44" s="33">
        <f t="shared" ref="F44" si="13">D44/D32-1</f>
        <v>4.6698249208443343E-2</v>
      </c>
      <c r="G44" s="39" t="s">
        <v>462</v>
      </c>
      <c r="H44" s="68">
        <v>4501586</v>
      </c>
      <c r="I44" s="68">
        <v>2646.92</v>
      </c>
      <c r="J44" s="30">
        <f t="shared" si="1"/>
        <v>1700.6883472110981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221592.55</v>
      </c>
      <c r="E45" s="27">
        <f t="shared" ref="E45" si="14">D45/D44-1</f>
        <v>8.2959672435448217E-2</v>
      </c>
      <c r="F45" s="33">
        <f t="shared" ref="F45" si="15">D45/D33-1</f>
        <v>-0.18590186582674251</v>
      </c>
      <c r="G45" s="39" t="s">
        <v>498</v>
      </c>
      <c r="H45" s="68">
        <v>4431851</v>
      </c>
      <c r="I45" s="68">
        <v>3196.44</v>
      </c>
      <c r="J45" s="30">
        <f t="shared" si="1"/>
        <v>1386.4959142045525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240245.34760765554</v>
      </c>
      <c r="B46" s="27">
        <f>A46/A43-1</f>
        <v>0.23943807448970733</v>
      </c>
      <c r="C46" s="27">
        <f>A46/A34-1</f>
        <v>-3.441279571186695E-2</v>
      </c>
      <c r="D46" s="26">
        <f>H46/19</f>
        <v>294525.94736842107</v>
      </c>
      <c r="E46" s="27">
        <f t="shared" ref="E46" si="16">D46/D45-1</f>
        <v>0.32913289444262039</v>
      </c>
      <c r="F46" s="33">
        <f t="shared" ref="F46" si="17">D46/D34-1</f>
        <v>5.6633033494138507E-2</v>
      </c>
      <c r="G46" s="39" t="s">
        <v>548</v>
      </c>
      <c r="H46" s="68">
        <v>5595993</v>
      </c>
      <c r="I46" s="68">
        <v>4080.11</v>
      </c>
      <c r="J46" s="30">
        <f t="shared" si="1"/>
        <v>1371.5299342419689</v>
      </c>
      <c r="K46" s="32">
        <f>H46+H45+H44</f>
        <v>14529430</v>
      </c>
      <c r="L46" s="27">
        <f>K46/K43-1</f>
        <v>0.27618152211653135</v>
      </c>
      <c r="M46" s="27">
        <f>K46/K34-1</f>
        <v>-3.8893147780176163E-2</v>
      </c>
      <c r="N46" s="32">
        <f>AVERAGE(J44:J46)</f>
        <v>1486.2380652192066</v>
      </c>
      <c r="O46" s="58">
        <f>N46/N43-1</f>
        <v>-0.10622281515355791</v>
      </c>
    </row>
    <row r="47" spans="1:16" ht="17.399999999999999">
      <c r="A47" s="31"/>
      <c r="B47" s="27"/>
      <c r="C47" s="27"/>
      <c r="D47" s="26">
        <f>H47/19</f>
        <v>266154.68421052629</v>
      </c>
      <c r="E47" s="27">
        <f t="shared" ref="E47" si="18">D47/D46-1</f>
        <v>-9.6328569388846708E-2</v>
      </c>
      <c r="F47" s="33">
        <f t="shared" ref="F47" si="19">D47/D35-1</f>
        <v>0.26523873068539361</v>
      </c>
      <c r="G47" s="39" t="s">
        <v>598</v>
      </c>
      <c r="H47" s="68">
        <v>5056939</v>
      </c>
      <c r="I47" s="68">
        <v>3887.94</v>
      </c>
      <c r="J47" s="30">
        <f t="shared" si="1"/>
        <v>1300.6731070952742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196975.95</v>
      </c>
      <c r="E48" s="27">
        <f t="shared" ref="E48" si="20">D48/D47-1</f>
        <v>-0.25991928120944296</v>
      </c>
      <c r="F48" s="33">
        <f t="shared" ref="F48" si="21">D48/D36-1</f>
        <v>1.8462950296946725</v>
      </c>
      <c r="G48" s="39" t="s">
        <v>632</v>
      </c>
      <c r="H48" s="68">
        <v>3939519</v>
      </c>
      <c r="I48" s="68">
        <v>2734.85</v>
      </c>
      <c r="J48" s="30">
        <f t="shared" si="1"/>
        <v>1440.4881437738816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228447.7871610845</v>
      </c>
      <c r="B49" s="27">
        <f>A49/A46-1</f>
        <v>-4.9106301387519924E-2</v>
      </c>
      <c r="C49" s="27">
        <f>A49/A37-1</f>
        <v>0.25235774388572607</v>
      </c>
      <c r="D49" s="26">
        <f>H49/22</f>
        <v>222212.72727272726</v>
      </c>
      <c r="E49" s="27">
        <f t="shared" ref="E49" si="22">D49/D48-1</f>
        <v>0.12812110957062139</v>
      </c>
      <c r="F49" s="33">
        <f t="shared" ref="F49" si="23">D49/D37-1</f>
        <v>-0.16985337097328657</v>
      </c>
      <c r="G49" s="39" t="s">
        <v>672</v>
      </c>
      <c r="H49" s="68">
        <v>4888680</v>
      </c>
      <c r="I49" s="68">
        <v>3189.86</v>
      </c>
      <c r="J49" s="30">
        <f t="shared" si="1"/>
        <v>1532.5688274720519</v>
      </c>
      <c r="K49" s="32">
        <f>H49+H48+H47</f>
        <v>13885138</v>
      </c>
      <c r="L49" s="27">
        <f>K49/K46-1</f>
        <v>-4.4343928151345247E-2</v>
      </c>
      <c r="M49" s="27">
        <f>K49/K37-1</f>
        <v>0.24981282247505665</v>
      </c>
      <c r="N49" s="32">
        <f>AVERAGE(J47:J49)</f>
        <v>1424.5766927804027</v>
      </c>
      <c r="O49" s="58">
        <f>N49/N46-1</f>
        <v>-4.1488220414883203E-2</v>
      </c>
    </row>
    <row r="50" spans="1:15" s="37" customFormat="1" ht="17.399999999999999">
      <c r="A50" s="92"/>
      <c r="B50" s="130"/>
      <c r="C50" s="130"/>
      <c r="D50" s="93">
        <f>H50/18</f>
        <v>102093.44444444444</v>
      </c>
      <c r="E50" s="130">
        <f t="shared" ref="E50" si="24">D50/D49-1</f>
        <v>-0.54055986937623701</v>
      </c>
      <c r="F50" s="131">
        <f t="shared" ref="F50" si="25">D50/D38-1</f>
        <v>-0.3981047368281595</v>
      </c>
      <c r="G50" s="132" t="s">
        <v>714</v>
      </c>
      <c r="H50" s="95">
        <v>1837682</v>
      </c>
      <c r="I50" s="95">
        <v>1357.36</v>
      </c>
      <c r="J50" s="133">
        <f t="shared" ref="J50" si="26">H50/I50</f>
        <v>1353.8648553073615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168411.4</v>
      </c>
      <c r="E51" s="130">
        <f>D51/D50-1</f>
        <v>0.64958093946613182</v>
      </c>
      <c r="F51" s="131">
        <f>D51/D39-1</f>
        <v>0.86431711698794311</v>
      </c>
      <c r="G51" s="132" t="s">
        <v>721</v>
      </c>
      <c r="H51" s="95">
        <v>3368228</v>
      </c>
      <c r="I51" s="95">
        <v>3514.54</v>
      </c>
      <c r="J51" s="133">
        <f t="shared" ref="J51" si="27">H51/I51</f>
        <v>958.3695163520689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171256.64511784512</v>
      </c>
      <c r="B52" s="27">
        <f>A52/A49-1</f>
        <v>-0.25034666675458939</v>
      </c>
      <c r="C52" s="27">
        <f>A52/A40-1</f>
        <v>0.18390289247011427</v>
      </c>
      <c r="D52" s="93">
        <f>H52/22</f>
        <v>243265.09090909091</v>
      </c>
      <c r="E52" s="130">
        <f t="shared" ref="E52:E53" si="28">D52/D51-1</f>
        <v>0.44446926341738702</v>
      </c>
      <c r="F52" s="131">
        <f t="shared" ref="F52:F53" si="29">D52/D40-1</f>
        <v>0.39800407234084667</v>
      </c>
      <c r="G52" s="132" t="s">
        <v>726</v>
      </c>
      <c r="H52" s="95">
        <v>5351832</v>
      </c>
      <c r="I52" s="95">
        <v>4726.83</v>
      </c>
      <c r="J52" s="133">
        <f t="shared" ref="J52" si="30">H52/I52</f>
        <v>1132.2243448569125</v>
      </c>
      <c r="K52" s="32">
        <f>H52+H51+H50</f>
        <v>10557742</v>
      </c>
      <c r="L52" s="27">
        <f>K52/K49-1</f>
        <v>-0.23963722938871768</v>
      </c>
      <c r="M52" s="27">
        <f>K52/K40-1</f>
        <v>0.18047998787065755</v>
      </c>
      <c r="N52" s="32">
        <f>AVERAGE(J50:J52)</f>
        <v>1148.1529055054477</v>
      </c>
      <c r="O52" s="58">
        <f>N52/N49-1</f>
        <v>-0.19403924595694999</v>
      </c>
    </row>
    <row r="53" spans="1:15" s="37" customFormat="1" ht="17.399999999999999">
      <c r="A53" s="31"/>
      <c r="B53" s="27"/>
      <c r="C53" s="27"/>
      <c r="D53" s="93">
        <f>H53/21</f>
        <v>104370.42857142857</v>
      </c>
      <c r="E53" s="130">
        <f t="shared" si="28"/>
        <v>-0.5709601070116872</v>
      </c>
      <c r="F53" s="131">
        <f t="shared" si="29"/>
        <v>-0.14787206372734962</v>
      </c>
      <c r="G53" s="132" t="s">
        <v>729</v>
      </c>
      <c r="H53" s="95">
        <v>2191779</v>
      </c>
      <c r="I53" s="95">
        <v>3156.61</v>
      </c>
      <c r="J53" s="133">
        <f t="shared" ref="J53" si="31">H53/I53</f>
        <v>694.34583302973761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485800.0588235294</v>
      </c>
      <c r="E54" s="130">
        <f t="shared" ref="E54" si="32">D54/D53-1</f>
        <v>3.6545756827189777</v>
      </c>
      <c r="F54" s="131">
        <f t="shared" ref="F54" si="33">D54/D42-1</f>
        <v>2.648587027566276</v>
      </c>
      <c r="G54" s="132" t="s">
        <v>742</v>
      </c>
      <c r="H54" s="95">
        <v>8258601</v>
      </c>
      <c r="I54" s="95">
        <v>4964.67</v>
      </c>
      <c r="J54" s="133">
        <f t="shared" ref="J54" si="34">H54/I54</f>
        <v>1663.4743094707201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266566.63865546213</v>
      </c>
      <c r="B55" s="27">
        <f>A55/A52-1</f>
        <v>0.55653311129639538</v>
      </c>
      <c r="C55" s="27">
        <f>A55/A43-1</f>
        <v>0.37523096546237311</v>
      </c>
      <c r="D55" s="93">
        <f>H55/21</f>
        <v>209529.42857142858</v>
      </c>
      <c r="E55" s="130">
        <f t="shared" ref="E55" si="35">D55/D54-1</f>
        <v>-0.5686920477555113</v>
      </c>
      <c r="F55" s="131">
        <f t="shared" ref="F55" si="36">D55/D43-1</f>
        <v>-0.35702061396542706</v>
      </c>
      <c r="G55" s="132" t="s">
        <v>749</v>
      </c>
      <c r="H55" s="95">
        <v>4400118</v>
      </c>
      <c r="I55" s="95">
        <v>2643.97</v>
      </c>
      <c r="J55" s="133">
        <f t="shared" ref="J55" si="37">H55/I55</f>
        <v>1664.2087466953105</v>
      </c>
      <c r="K55" s="32">
        <f>H55+H54+H53</f>
        <v>14850498</v>
      </c>
      <c r="L55" s="27">
        <f>K55/K52-1</f>
        <v>0.40659792595803146</v>
      </c>
      <c r="M55" s="27">
        <f>K55/K43-1</f>
        <v>0.30438228766224862</v>
      </c>
      <c r="N55" s="32">
        <f>AVERAGE(J53:J55)</f>
        <v>1340.6762963985893</v>
      </c>
      <c r="O55" s="58">
        <f>N55/N52-1</f>
        <v>0.16768096824907452</v>
      </c>
    </row>
    <row r="56" spans="1:15" s="124" customFormat="1" ht="17.399999999999999">
      <c r="A56" s="94"/>
      <c r="B56" s="45"/>
      <c r="C56" s="45"/>
      <c r="D56" s="98">
        <f>H56/22</f>
        <v>325691.31818181818</v>
      </c>
      <c r="E56" s="118">
        <f t="shared" ref="E56" si="38">D56/D55-1</f>
        <v>0.55439415075190746</v>
      </c>
      <c r="F56" s="158">
        <f t="shared" ref="F56" si="39">D56/D44-1</f>
        <v>0.59170767813832725</v>
      </c>
      <c r="G56" s="122" t="s">
        <v>752</v>
      </c>
      <c r="H56" s="96">
        <v>7165209</v>
      </c>
      <c r="I56" s="96">
        <v>4125.04</v>
      </c>
      <c r="J56" s="125">
        <f t="shared" ref="J56" si="40">H56/I56</f>
        <v>1737.0035199658671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186809.05555555556</v>
      </c>
      <c r="E57" s="118">
        <f t="shared" ref="E57" si="41">D57/D56-1</f>
        <v>-0.42642298051288907</v>
      </c>
      <c r="F57" s="158">
        <f t="shared" ref="F57" si="42">D57/D45-1</f>
        <v>-0.15697050484975428</v>
      </c>
      <c r="G57" s="122" t="s">
        <v>756</v>
      </c>
      <c r="H57" s="96">
        <v>3362563</v>
      </c>
      <c r="I57" s="96">
        <v>2381.58</v>
      </c>
      <c r="J57" s="125">
        <f t="shared" ref="J57" si="43">H57/I57</f>
        <v>1411.9042820312566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256250.18686868687</v>
      </c>
      <c r="B58" s="27">
        <f>A58/A55-1</f>
        <v>-3.8701211219867915E-2</v>
      </c>
      <c r="C58" s="27">
        <f>A58/A46-1</f>
        <v>6.6618727148751278E-2</v>
      </c>
      <c r="K58" s="32">
        <f>H58+H57+H56</f>
        <v>10527772</v>
      </c>
      <c r="L58" s="27">
        <f>K58/K55-1</f>
        <v>-0.2910828983647552</v>
      </c>
      <c r="M58" s="27">
        <f>K58/K46-1</f>
        <v>-0.2754174114194432</v>
      </c>
      <c r="N58" s="32">
        <f>AVERAGE(J56:J58)</f>
        <v>1574.4539009985619</v>
      </c>
      <c r="O58" s="58">
        <f>N58/N55-1</f>
        <v>0.17437289316441329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01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메디톡스</v>
      </c>
      <c r="G1" s="19"/>
      <c r="H1" s="19"/>
      <c r="I1" s="19"/>
      <c r="J1" s="20"/>
      <c r="P1" s="18" t="s">
        <v>305</v>
      </c>
    </row>
    <row r="2" spans="1:16" ht="15" customHeight="1">
      <c r="G2" s="21"/>
      <c r="H2" s="21"/>
      <c r="I2" s="21"/>
      <c r="J2" s="22"/>
      <c r="P2" s="23" t="s">
        <v>620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151563.25</v>
      </c>
      <c r="E5" s="27"/>
      <c r="F5" s="26"/>
      <c r="G5" s="28" t="s">
        <v>7</v>
      </c>
      <c r="H5" s="29">
        <v>3031265</v>
      </c>
      <c r="I5" s="29">
        <v>68211.48</v>
      </c>
      <c r="J5" s="30">
        <f>H5/I5</f>
        <v>44.439220494849259</v>
      </c>
    </row>
    <row r="6" spans="1:16" ht="15" hidden="1" customHeight="1">
      <c r="D6" s="26">
        <f>H6/18</f>
        <v>141216.55555555556</v>
      </c>
      <c r="E6" s="27">
        <f t="shared" ref="E6:E22" si="0">D6/D5-1</f>
        <v>-6.8266512129057877E-2</v>
      </c>
      <c r="F6" s="26"/>
      <c r="G6" s="28" t="s">
        <v>3</v>
      </c>
      <c r="H6" s="29">
        <v>2541898</v>
      </c>
      <c r="I6" s="29">
        <v>30547.94</v>
      </c>
      <c r="J6" s="30">
        <f t="shared" ref="J6:J49" si="1">H6/I6</f>
        <v>83.210128080649625</v>
      </c>
    </row>
    <row r="7" spans="1:16" ht="15" hidden="1" customHeight="1">
      <c r="A7" s="31">
        <f>AVERAGE(D5:D7)</f>
        <v>138324.17760942763</v>
      </c>
      <c r="B7" s="31"/>
      <c r="C7" s="31"/>
      <c r="D7" s="26">
        <f>H7/22</f>
        <v>122192.72727272728</v>
      </c>
      <c r="E7" s="27">
        <f t="shared" si="0"/>
        <v>-0.13471386699659427</v>
      </c>
      <c r="F7" s="26"/>
      <c r="G7" s="28" t="s">
        <v>6</v>
      </c>
      <c r="H7" s="29">
        <v>2688240</v>
      </c>
      <c r="I7" s="29">
        <v>32550.18</v>
      </c>
      <c r="J7" s="30">
        <f t="shared" si="1"/>
        <v>82.587561727769241</v>
      </c>
      <c r="K7" s="32">
        <f>H7+H6+H5</f>
        <v>8261403</v>
      </c>
      <c r="L7" s="32"/>
      <c r="M7" s="32"/>
      <c r="N7" s="32">
        <f>AVERAGE(J5:J7)</f>
        <v>70.078970101089382</v>
      </c>
      <c r="O7" s="32"/>
    </row>
    <row r="8" spans="1:16" ht="15" hidden="1" customHeight="1">
      <c r="D8" s="26">
        <f>H8/21</f>
        <v>131199.14285714287</v>
      </c>
      <c r="E8" s="27">
        <f t="shared" si="0"/>
        <v>7.3706641838951592E-2</v>
      </c>
      <c r="F8" s="26"/>
      <c r="G8" s="28" t="s">
        <v>2</v>
      </c>
      <c r="H8" s="29">
        <v>2755182</v>
      </c>
      <c r="I8" s="29">
        <v>49858.400000000001</v>
      </c>
      <c r="J8" s="30">
        <f t="shared" si="1"/>
        <v>55.260136707154658</v>
      </c>
    </row>
    <row r="9" spans="1:16" ht="15" hidden="1" customHeight="1">
      <c r="D9" s="26">
        <f>H9/21</f>
        <v>100723.85714285714</v>
      </c>
      <c r="E9" s="27">
        <f t="shared" si="0"/>
        <v>-0.23228265864106257</v>
      </c>
      <c r="F9" s="26"/>
      <c r="G9" s="28" t="s">
        <v>5</v>
      </c>
      <c r="H9" s="29">
        <v>2115201</v>
      </c>
      <c r="I9" s="29">
        <v>35264.18</v>
      </c>
      <c r="J9" s="30">
        <f t="shared" si="1"/>
        <v>59.981573369918145</v>
      </c>
    </row>
    <row r="10" spans="1:16" ht="15" hidden="1" customHeight="1">
      <c r="A10" s="31">
        <f>AVERAGE(D8:D10)</f>
        <v>119280.69841269842</v>
      </c>
      <c r="B10" s="27">
        <f>A10/A7-1</f>
        <v>-0.13767281704360035</v>
      </c>
      <c r="C10" s="27"/>
      <c r="D10" s="26">
        <f>H10/21</f>
        <v>125919.09523809524</v>
      </c>
      <c r="E10" s="27">
        <f t="shared" si="0"/>
        <v>0.25014171230062776</v>
      </c>
      <c r="F10" s="26"/>
      <c r="G10" s="28" t="s">
        <v>0</v>
      </c>
      <c r="H10" s="29">
        <v>2644301</v>
      </c>
      <c r="I10" s="29">
        <v>40326.06</v>
      </c>
      <c r="J10" s="30">
        <f t="shared" si="1"/>
        <v>65.573006636403363</v>
      </c>
      <c r="K10" s="32">
        <f>H10+H9+H8</f>
        <v>7514684</v>
      </c>
      <c r="L10" s="27">
        <f>K10/K7-1</f>
        <v>-9.0386463413054674E-2</v>
      </c>
      <c r="M10" s="32"/>
      <c r="N10" s="32">
        <f>AVERAGE(J8:J10)</f>
        <v>60.271572237825389</v>
      </c>
      <c r="O10" s="58">
        <f>N10/N7-1</f>
        <v>-0.13994780244510951</v>
      </c>
    </row>
    <row r="11" spans="1:16" ht="15" hidden="1" customHeight="1">
      <c r="D11" s="26">
        <f>H11/21</f>
        <v>106397.23809523809</v>
      </c>
      <c r="E11" s="27">
        <f t="shared" si="0"/>
        <v>-0.15503492227246451</v>
      </c>
      <c r="F11" s="26"/>
      <c r="G11" s="28" t="s">
        <v>10</v>
      </c>
      <c r="H11" s="29">
        <v>2234342</v>
      </c>
      <c r="I11" s="29">
        <v>52737.86</v>
      </c>
      <c r="J11" s="30">
        <f t="shared" si="1"/>
        <v>42.366944733821207</v>
      </c>
    </row>
    <row r="12" spans="1:16" ht="15" hidden="1" customHeight="1">
      <c r="D12" s="26">
        <f>H12/22</f>
        <v>144136.63636363635</v>
      </c>
      <c r="E12" s="27">
        <f t="shared" si="0"/>
        <v>0.35470280003525123</v>
      </c>
      <c r="F12" s="26"/>
      <c r="G12" s="28" t="s">
        <v>4</v>
      </c>
      <c r="H12" s="29">
        <v>3171006</v>
      </c>
      <c r="I12" s="29">
        <v>72489.02</v>
      </c>
      <c r="J12" s="30">
        <f t="shared" si="1"/>
        <v>43.744638843234462</v>
      </c>
    </row>
    <row r="13" spans="1:16" ht="15" hidden="1" customHeight="1">
      <c r="A13" s="31">
        <f>AVERAGE(D11:D13)</f>
        <v>123707.95815295815</v>
      </c>
      <c r="B13" s="27">
        <f>A13/A10-1</f>
        <v>3.7116313026118286E-2</v>
      </c>
      <c r="C13" s="27"/>
      <c r="D13" s="26">
        <f>H13/20</f>
        <v>120590</v>
      </c>
      <c r="E13" s="27">
        <f t="shared" si="0"/>
        <v>-0.16336329858726217</v>
      </c>
      <c r="F13" s="26"/>
      <c r="G13" s="28" t="s">
        <v>8</v>
      </c>
      <c r="H13" s="29">
        <v>2411800</v>
      </c>
      <c r="I13" s="29">
        <v>61117.919999999998</v>
      </c>
      <c r="J13" s="30">
        <f t="shared" si="1"/>
        <v>39.46142146198693</v>
      </c>
      <c r="K13" s="32">
        <f>H13+H12+H11</f>
        <v>7817148</v>
      </c>
      <c r="L13" s="27">
        <f>K13/K10-1</f>
        <v>4.0249729729154193E-2</v>
      </c>
      <c r="M13" s="32"/>
      <c r="N13" s="32">
        <f>AVERAGE(J11:J13)</f>
        <v>41.857668346347531</v>
      </c>
      <c r="O13" s="58">
        <f>N13/N10-1</f>
        <v>-0.30551557239652716</v>
      </c>
    </row>
    <row r="14" spans="1:16" ht="15" hidden="1" customHeight="1">
      <c r="D14" s="26">
        <f>H14/20</f>
        <v>142524.85</v>
      </c>
      <c r="E14" s="27">
        <f t="shared" si="0"/>
        <v>0.1818960942034995</v>
      </c>
      <c r="F14" s="26"/>
      <c r="G14" s="28" t="s">
        <v>11</v>
      </c>
      <c r="H14" s="29">
        <v>2850497</v>
      </c>
      <c r="I14" s="29">
        <v>45199.93</v>
      </c>
      <c r="J14" s="30">
        <f t="shared" si="1"/>
        <v>63.064190586135865</v>
      </c>
    </row>
    <row r="15" spans="1:16" ht="15" hidden="1" customHeight="1">
      <c r="A15" s="31"/>
      <c r="B15" s="31"/>
      <c r="C15" s="31"/>
      <c r="D15" s="26">
        <f>H15/22</f>
        <v>79520.863636363632</v>
      </c>
      <c r="E15" s="27">
        <f t="shared" si="0"/>
        <v>-0.44205614925142089</v>
      </c>
      <c r="F15" s="26"/>
      <c r="G15" s="28" t="s">
        <v>9</v>
      </c>
      <c r="H15" s="29">
        <v>1749459</v>
      </c>
      <c r="I15" s="29">
        <v>33967.08</v>
      </c>
      <c r="J15" s="30">
        <f t="shared" si="1"/>
        <v>51.504544988853908</v>
      </c>
    </row>
    <row r="16" spans="1:16" ht="15" hidden="1" customHeight="1">
      <c r="A16" s="31">
        <f>AVERAGE(D14:D16)</f>
        <v>104815.10151515152</v>
      </c>
      <c r="B16" s="27">
        <f>A16/A13-1</f>
        <v>-0.15272143296106011</v>
      </c>
      <c r="C16" s="27"/>
      <c r="D16" s="26">
        <f>H16/22</f>
        <v>92399.590909090912</v>
      </c>
      <c r="E16" s="27">
        <f t="shared" si="0"/>
        <v>0.16195406694298065</v>
      </c>
      <c r="F16" s="26"/>
      <c r="G16" s="28" t="s">
        <v>13</v>
      </c>
      <c r="H16" s="29">
        <v>2032791</v>
      </c>
      <c r="I16" s="29">
        <v>50311.24</v>
      </c>
      <c r="J16" s="30">
        <f t="shared" si="1"/>
        <v>40.404311243372256</v>
      </c>
      <c r="K16" s="32">
        <f>H16+H15+H14</f>
        <v>6632747</v>
      </c>
      <c r="L16" s="27">
        <f>K16/K13-1</f>
        <v>-0.15151318613898568</v>
      </c>
      <c r="M16" s="32"/>
      <c r="N16" s="32">
        <f>AVERAGE(J14:J16)</f>
        <v>51.657682272787348</v>
      </c>
      <c r="O16" s="58">
        <f>N16/N13-1</f>
        <v>0.23412708623305245</v>
      </c>
    </row>
    <row r="17" spans="1:15" ht="15" hidden="1" customHeight="1">
      <c r="D17" s="26">
        <f>H17/20</f>
        <v>155097.65</v>
      </c>
      <c r="E17" s="27">
        <f t="shared" si="0"/>
        <v>0.67855342728298185</v>
      </c>
      <c r="F17" s="33">
        <f t="shared" ref="F17:F22" si="2">D17/D5-1</f>
        <v>2.33196371811768E-2</v>
      </c>
      <c r="G17" s="39" t="s">
        <v>162</v>
      </c>
      <c r="H17" s="29">
        <v>3101953</v>
      </c>
      <c r="I17" s="29">
        <v>54860.09</v>
      </c>
      <c r="J17" s="30">
        <f t="shared" si="1"/>
        <v>56.54298051643736</v>
      </c>
    </row>
    <row r="18" spans="1:15" hidden="1">
      <c r="D18" s="26">
        <f>H18/20</f>
        <v>151112.1</v>
      </c>
      <c r="E18" s="27">
        <f t="shared" si="0"/>
        <v>-2.5697036673347329E-2</v>
      </c>
      <c r="F18" s="33">
        <f t="shared" si="2"/>
        <v>7.0073543470273059E-2</v>
      </c>
      <c r="G18" s="39" t="s">
        <v>163</v>
      </c>
      <c r="H18" s="29">
        <v>3022242</v>
      </c>
      <c r="I18" s="29">
        <v>75738.070000000007</v>
      </c>
      <c r="J18" s="30">
        <f t="shared" si="1"/>
        <v>39.903868688494434</v>
      </c>
    </row>
    <row r="19" spans="1:15" ht="17.399999999999999" hidden="1">
      <c r="A19" s="31">
        <f>AVERAGE(D17:D19)</f>
        <v>161497.73484848486</v>
      </c>
      <c r="B19" s="27">
        <f>A19/A16-1</f>
        <v>0.54078689534198099</v>
      </c>
      <c r="C19" s="27">
        <f>A19/A7-1</f>
        <v>0.16753077906951397</v>
      </c>
      <c r="D19" s="26">
        <f>H19/22</f>
        <v>178283.45454545456</v>
      </c>
      <c r="E19" s="27">
        <f t="shared" si="0"/>
        <v>0.17980925779904156</v>
      </c>
      <c r="F19" s="33">
        <f t="shared" si="2"/>
        <v>0.45903490759753596</v>
      </c>
      <c r="G19" s="39" t="s">
        <v>158</v>
      </c>
      <c r="H19" s="29">
        <v>3922236</v>
      </c>
      <c r="I19" s="29">
        <v>82757.09</v>
      </c>
      <c r="J19" s="30">
        <f t="shared" si="1"/>
        <v>47.394561601912301</v>
      </c>
      <c r="K19" s="32">
        <f>H19+H18+H17</f>
        <v>10046431</v>
      </c>
      <c r="L19" s="27">
        <f>K19/K16-1</f>
        <v>0.51467122144113131</v>
      </c>
      <c r="M19" s="27">
        <f>K19/K7-1</f>
        <v>0.21606838451047605</v>
      </c>
      <c r="N19" s="32">
        <f>AVERAGE(J17:J19)</f>
        <v>47.947136935614701</v>
      </c>
      <c r="O19" s="58">
        <f>N19/N16-1</f>
        <v>-7.1829497064511472E-2</v>
      </c>
    </row>
    <row r="20" spans="1:15" hidden="1">
      <c r="D20" s="26">
        <f>H20/20</f>
        <v>177280.3</v>
      </c>
      <c r="E20" s="27">
        <f t="shared" si="0"/>
        <v>-5.6267394414819538E-3</v>
      </c>
      <c r="F20" s="33">
        <f t="shared" si="2"/>
        <v>0.351230626506706</v>
      </c>
      <c r="G20" s="39" t="s">
        <v>154</v>
      </c>
      <c r="H20" s="29">
        <v>3545606</v>
      </c>
      <c r="I20" s="29">
        <v>91968.79</v>
      </c>
      <c r="J20" s="30">
        <f t="shared" si="1"/>
        <v>38.552274092113208</v>
      </c>
    </row>
    <row r="21" spans="1:15" hidden="1">
      <c r="D21" s="26">
        <f>H21/21</f>
        <v>179767.66666666666</v>
      </c>
      <c r="E21" s="27">
        <f t="shared" si="0"/>
        <v>1.4030699782585421E-2</v>
      </c>
      <c r="F21" s="33">
        <f t="shared" si="2"/>
        <v>0.7847575715026609</v>
      </c>
      <c r="G21" s="39" t="s">
        <v>155</v>
      </c>
      <c r="H21" s="29">
        <v>3775121</v>
      </c>
      <c r="I21" s="29">
        <v>93319.61</v>
      </c>
      <c r="J21" s="30">
        <f t="shared" si="1"/>
        <v>40.453673134724845</v>
      </c>
    </row>
    <row r="22" spans="1:15" ht="17.399999999999999" hidden="1">
      <c r="A22" s="31">
        <f>AVERAGE(D20:D22)</f>
        <v>190235.89365079367</v>
      </c>
      <c r="B22" s="27">
        <f>A22/A19-1</f>
        <v>0.177947751584693</v>
      </c>
      <c r="C22" s="27">
        <f>A22/A10-1</f>
        <v>0.59485898542107707</v>
      </c>
      <c r="D22" s="26">
        <f>H22/21</f>
        <v>213659.71428571429</v>
      </c>
      <c r="E22" s="27">
        <f t="shared" si="0"/>
        <v>0.18853250001788036</v>
      </c>
      <c r="F22" s="33">
        <f t="shared" si="2"/>
        <v>0.69680153658755195</v>
      </c>
      <c r="G22" s="39" t="s">
        <v>156</v>
      </c>
      <c r="H22" s="29">
        <v>4486854</v>
      </c>
      <c r="I22" s="29">
        <v>83981.98</v>
      </c>
      <c r="J22" s="30">
        <f t="shared" si="1"/>
        <v>53.426389804098456</v>
      </c>
      <c r="K22" s="32">
        <f>H22+H21+H20</f>
        <v>11807581</v>
      </c>
      <c r="L22" s="27">
        <f>K22/K19-1</f>
        <v>0.17530105964993936</v>
      </c>
      <c r="M22" s="27">
        <f>K22/K10-1</f>
        <v>0.57126780048236236</v>
      </c>
      <c r="N22" s="32">
        <f>AVERAGE(J20:J22)</f>
        <v>44.144112343645503</v>
      </c>
      <c r="O22" s="58">
        <f>N22/N19-1</f>
        <v>-7.9317031944494354E-2</v>
      </c>
    </row>
    <row r="23" spans="1:15" hidden="1">
      <c r="A23" s="31"/>
      <c r="B23" s="27"/>
      <c r="C23" s="27"/>
      <c r="D23" s="26">
        <f>H23/21</f>
        <v>207044.76190476189</v>
      </c>
      <c r="E23" s="27">
        <f t="shared" ref="E23:E28" si="3">D23/D22-1</f>
        <v>-3.096022290896927E-2</v>
      </c>
      <c r="F23" s="33">
        <f t="shared" ref="F23:F28" si="4">D23/D11-1</f>
        <v>0.94595992914244986</v>
      </c>
      <c r="G23" s="39" t="s">
        <v>168</v>
      </c>
      <c r="H23" s="29">
        <v>4347940</v>
      </c>
      <c r="I23" s="29">
        <v>218236.91</v>
      </c>
      <c r="J23" s="30">
        <f t="shared" si="1"/>
        <v>19.923027685830046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317943.09090909088</v>
      </c>
      <c r="E24" s="27">
        <f t="shared" si="3"/>
        <v>0.53562489571864114</v>
      </c>
      <c r="F24" s="33">
        <f t="shared" si="4"/>
        <v>1.2058450851244054</v>
      </c>
      <c r="G24" s="39" t="s">
        <v>176</v>
      </c>
      <c r="H24" s="29">
        <v>6994748</v>
      </c>
      <c r="I24" s="29">
        <v>242986.69</v>
      </c>
      <c r="J24" s="30">
        <f t="shared" si="1"/>
        <v>28.786547938078417</v>
      </c>
      <c r="K24" s="32"/>
      <c r="L24" s="27"/>
      <c r="M24" s="27"/>
      <c r="N24" s="27"/>
    </row>
    <row r="25" spans="1:15" ht="17.399999999999999" hidden="1">
      <c r="A25" s="31">
        <f>AVERAGE(D23:D25)</f>
        <v>330291.49479760003</v>
      </c>
      <c r="B25" s="27">
        <f>A25/A22-1</f>
        <v>0.73622069136910229</v>
      </c>
      <c r="C25" s="27">
        <f>A25/A13-1</f>
        <v>1.669929240843282</v>
      </c>
      <c r="D25" s="26">
        <f>H25/19</f>
        <v>465886.63157894736</v>
      </c>
      <c r="E25" s="27">
        <f t="shared" si="3"/>
        <v>0.4653145323801291</v>
      </c>
      <c r="F25" s="33">
        <f t="shared" si="4"/>
        <v>2.8633935780657382</v>
      </c>
      <c r="G25" s="39" t="s">
        <v>190</v>
      </c>
      <c r="H25" s="29">
        <v>8851846</v>
      </c>
      <c r="I25" s="29">
        <v>305722.33</v>
      </c>
      <c r="J25" s="30">
        <f t="shared" si="1"/>
        <v>28.953874582860859</v>
      </c>
      <c r="K25" s="32">
        <f>H25+H24+H23</f>
        <v>20194534</v>
      </c>
      <c r="L25" s="27">
        <f>K25/K22-1</f>
        <v>0.71030238962578363</v>
      </c>
      <c r="M25" s="27">
        <f>K25/K13-1</f>
        <v>1.5833633954480586</v>
      </c>
      <c r="N25" s="32">
        <f>AVERAGE(J23:J25)</f>
        <v>25.887816735589777</v>
      </c>
      <c r="O25" s="58">
        <f>N25/N22-1</f>
        <v>-0.41356128006238413</v>
      </c>
    </row>
    <row r="26" spans="1:15" ht="17.399999999999999" hidden="1">
      <c r="D26" s="26">
        <f>H26/19</f>
        <v>196875.31578947368</v>
      </c>
      <c r="E26" s="27">
        <f t="shared" si="3"/>
        <v>-0.57741797586627697</v>
      </c>
      <c r="F26" s="33">
        <f t="shared" si="4"/>
        <v>0.38134027707781248</v>
      </c>
      <c r="G26" s="39" t="s">
        <v>202</v>
      </c>
      <c r="H26" s="29">
        <v>3740631</v>
      </c>
      <c r="I26" s="29">
        <v>79367.59</v>
      </c>
      <c r="J26" s="30">
        <f t="shared" si="1"/>
        <v>47.130459675038644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191614.59090909091</v>
      </c>
      <c r="E27" s="27">
        <f t="shared" si="3"/>
        <v>-2.672109938865197E-2</v>
      </c>
      <c r="F27" s="33">
        <f t="shared" si="4"/>
        <v>1.4096140578315928</v>
      </c>
      <c r="G27" s="39" t="s">
        <v>203</v>
      </c>
      <c r="H27" s="29">
        <v>4215521</v>
      </c>
      <c r="I27" s="29">
        <v>110565.05</v>
      </c>
      <c r="J27" s="30">
        <f t="shared" si="1"/>
        <v>38.127066374048582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195155.38995215311</v>
      </c>
      <c r="B28" s="27">
        <f>A28/A25-1</f>
        <v>-0.40914194574782259</v>
      </c>
      <c r="C28" s="27">
        <f>A28/A16-1</f>
        <v>0.8619014543810033</v>
      </c>
      <c r="D28" s="26">
        <f>H28/19</f>
        <v>196976.26315789475</v>
      </c>
      <c r="E28" s="27">
        <f t="shared" si="3"/>
        <v>2.7981544742318842E-2</v>
      </c>
      <c r="F28" s="33">
        <f t="shared" si="4"/>
        <v>1.1317871780589761</v>
      </c>
      <c r="G28" s="39" t="s">
        <v>208</v>
      </c>
      <c r="H28" s="29">
        <v>3742549</v>
      </c>
      <c r="I28" s="29">
        <v>93379.26</v>
      </c>
      <c r="J28" s="30">
        <f t="shared" si="1"/>
        <v>40.079017546294544</v>
      </c>
      <c r="K28" s="32">
        <f>H28+H27+H26</f>
        <v>11698701</v>
      </c>
      <c r="L28" s="27">
        <f>K28/K25-1</f>
        <v>-0.42069963090012374</v>
      </c>
      <c r="M28" s="27">
        <f>K28/K16-1</f>
        <v>0.76377917022916741</v>
      </c>
      <c r="N28" s="32">
        <f>AVERAGE(J26:J28)</f>
        <v>41.778847865127261</v>
      </c>
      <c r="O28" s="58">
        <f>N28/N25-1</f>
        <v>0.61384207451109551</v>
      </c>
    </row>
    <row r="29" spans="1:15" hidden="1">
      <c r="D29" s="26">
        <f>H29/22</f>
        <v>179931.59090909091</v>
      </c>
      <c r="E29" s="27">
        <f t="shared" ref="E29:E41" si="5">D29/D28-1</f>
        <v>-8.6531605258147071E-2</v>
      </c>
      <c r="F29" s="33">
        <f t="shared" ref="F29:F41" si="6">D29/D17-1</f>
        <v>0.16011809920453923</v>
      </c>
      <c r="G29" s="39" t="s">
        <v>215</v>
      </c>
      <c r="H29" s="29">
        <v>3958495</v>
      </c>
      <c r="I29" s="29">
        <v>68147.63</v>
      </c>
      <c r="J29" s="30">
        <f t="shared" si="1"/>
        <v>58.087053064061067</v>
      </c>
    </row>
    <row r="30" spans="1:15" hidden="1">
      <c r="D30" s="26">
        <f>H30/19</f>
        <v>256463.84210526315</v>
      </c>
      <c r="E30" s="27">
        <f t="shared" si="5"/>
        <v>0.42534082430716458</v>
      </c>
      <c r="F30" s="33">
        <f t="shared" si="6"/>
        <v>0.69717608388251584</v>
      </c>
      <c r="G30" s="39" t="s">
        <v>210</v>
      </c>
      <c r="H30" s="29">
        <v>4872813</v>
      </c>
      <c r="I30" s="29">
        <v>105465.19</v>
      </c>
      <c r="J30" s="30">
        <f t="shared" si="1"/>
        <v>46.20304576325136</v>
      </c>
    </row>
    <row r="31" spans="1:15" ht="17.399999999999999" hidden="1">
      <c r="A31" s="31">
        <f>AVERAGE(D29:D31)</f>
        <v>256794.72767145137</v>
      </c>
      <c r="B31" s="27">
        <f>A31/A28-1</f>
        <v>0.31584747792213475</v>
      </c>
      <c r="C31" s="27">
        <f>A31/A19-1</f>
        <v>0.59008253528987842</v>
      </c>
      <c r="D31" s="26">
        <f>H31/20</f>
        <v>333988.75</v>
      </c>
      <c r="E31" s="27">
        <f t="shared" si="5"/>
        <v>0.30228396821302206</v>
      </c>
      <c r="F31" s="33">
        <f t="shared" si="6"/>
        <v>0.87335807942204391</v>
      </c>
      <c r="G31" s="39" t="s">
        <v>211</v>
      </c>
      <c r="H31" s="29">
        <v>6679775</v>
      </c>
      <c r="I31" s="29">
        <v>154248.81</v>
      </c>
      <c r="J31" s="30">
        <f t="shared" si="1"/>
        <v>43.305196325339558</v>
      </c>
      <c r="K31" s="32">
        <f>H31+H30+H29</f>
        <v>15511083</v>
      </c>
      <c r="L31" s="27">
        <f>K31/K28-1</f>
        <v>0.32588079650894564</v>
      </c>
      <c r="M31" s="27">
        <f>K31/K19-1</f>
        <v>0.54393963388590438</v>
      </c>
      <c r="N31" s="32">
        <f>AVERAGE(J29:J31)</f>
        <v>49.198431717550655</v>
      </c>
      <c r="O31" s="58">
        <f>N31/N28-1</f>
        <v>0.17759187319802816</v>
      </c>
    </row>
    <row r="32" spans="1:15" ht="17.399999999999999" hidden="1">
      <c r="D32" s="26">
        <f>H32/21</f>
        <v>365952.57142857142</v>
      </c>
      <c r="E32" s="27">
        <f t="shared" si="5"/>
        <v>9.5703287696281558E-2</v>
      </c>
      <c r="F32" s="33">
        <f t="shared" si="6"/>
        <v>1.0642596578896328</v>
      </c>
      <c r="G32" s="39" t="s">
        <v>222</v>
      </c>
      <c r="H32" s="29">
        <v>7685004</v>
      </c>
      <c r="I32" s="29">
        <v>287773.03000000003</v>
      </c>
      <c r="J32" s="30">
        <f t="shared" si="1"/>
        <v>26.705087686639708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295810.90476190473</v>
      </c>
      <c r="E33" s="27">
        <f t="shared" si="5"/>
        <v>-0.19166873563110709</v>
      </c>
      <c r="F33" s="33">
        <f t="shared" si="6"/>
        <v>0.64551785227546343</v>
      </c>
      <c r="G33" s="39" t="s">
        <v>223</v>
      </c>
      <c r="H33" s="29">
        <v>6212029</v>
      </c>
      <c r="I33" s="29">
        <v>194548.61</v>
      </c>
      <c r="J33" s="30">
        <f t="shared" si="1"/>
        <v>31.930472286592028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328720.19381787808</v>
      </c>
      <c r="B34" s="27">
        <f>A34/A31-1</f>
        <v>0.2800893413919685</v>
      </c>
      <c r="C34" s="27">
        <f>A34/A22-1</f>
        <v>0.72796094106873954</v>
      </c>
      <c r="D34" s="26">
        <f>H34/19</f>
        <v>324397.10526315792</v>
      </c>
      <c r="E34" s="27">
        <f t="shared" si="5"/>
        <v>9.6636736648576083E-2</v>
      </c>
      <c r="F34" s="33">
        <f t="shared" si="6"/>
        <v>0.5182885849475638</v>
      </c>
      <c r="G34" s="39" t="s">
        <v>220</v>
      </c>
      <c r="H34" s="29">
        <v>6163545</v>
      </c>
      <c r="I34" s="29">
        <v>180169.5</v>
      </c>
      <c r="J34" s="30">
        <f t="shared" si="1"/>
        <v>34.209702530117475</v>
      </c>
      <c r="K34" s="32">
        <f>H34+H33+H32</f>
        <v>20060578</v>
      </c>
      <c r="L34" s="27">
        <f>K34/K31-1</f>
        <v>0.29330608314068085</v>
      </c>
      <c r="M34" s="27">
        <f>K34/K22-1</f>
        <v>0.69895747486297144</v>
      </c>
      <c r="N34" s="32">
        <f>AVERAGE(J32:J34)</f>
        <v>30.948420834449735</v>
      </c>
      <c r="O34" s="58">
        <f>N34/N31-1</f>
        <v>-0.37094700473126174</v>
      </c>
      <c r="P34" s="58"/>
    </row>
    <row r="35" spans="1:16" ht="17.399999999999999" hidden="1">
      <c r="D35" s="26">
        <f>H35/23</f>
        <v>311259.26086956525</v>
      </c>
      <c r="E35" s="27">
        <f t="shared" si="5"/>
        <v>-4.0499265192070588E-2</v>
      </c>
      <c r="F35" s="33">
        <f t="shared" si="6"/>
        <v>0.5033428424175288</v>
      </c>
      <c r="G35" s="39" t="s">
        <v>226</v>
      </c>
      <c r="H35" s="68">
        <v>7158963</v>
      </c>
      <c r="I35" s="68">
        <v>281433.69</v>
      </c>
      <c r="J35" s="30">
        <f t="shared" si="1"/>
        <v>25.437476941726487</v>
      </c>
      <c r="P35" s="16"/>
    </row>
    <row r="36" spans="1:16" ht="17.399999999999999" hidden="1">
      <c r="D36" s="26">
        <f>H36/21</f>
        <v>357257.52380952379</v>
      </c>
      <c r="E36" s="27">
        <f t="shared" si="5"/>
        <v>0.14778118669129126</v>
      </c>
      <c r="F36" s="33">
        <f t="shared" si="6"/>
        <v>0.12365242090344419</v>
      </c>
      <c r="G36" s="39" t="s">
        <v>228</v>
      </c>
      <c r="H36" s="68">
        <v>7502408</v>
      </c>
      <c r="I36" s="68">
        <v>303919.61</v>
      </c>
      <c r="J36" s="30">
        <f t="shared" si="1"/>
        <v>24.685501537725717</v>
      </c>
      <c r="P36" s="16"/>
    </row>
    <row r="37" spans="1:16" ht="17.399999999999999" hidden="1">
      <c r="A37" s="31">
        <f>AVERAGE(D35:D37)</f>
        <v>397504.40970784449</v>
      </c>
      <c r="B37" s="27">
        <f>A37/A34-1</f>
        <v>0.20924852559582985</v>
      </c>
      <c r="C37" s="27">
        <f>A37/A25-1</f>
        <v>0.20349574835837658</v>
      </c>
      <c r="D37" s="26">
        <f>H37/18</f>
        <v>523996.44444444444</v>
      </c>
      <c r="E37" s="27">
        <f t="shared" si="5"/>
        <v>0.46671912982249619</v>
      </c>
      <c r="F37" s="33">
        <f t="shared" si="6"/>
        <v>0.124729513419511</v>
      </c>
      <c r="G37" s="39" t="s">
        <v>225</v>
      </c>
      <c r="H37" s="68">
        <v>9431936</v>
      </c>
      <c r="I37" s="68">
        <v>371081.67</v>
      </c>
      <c r="J37" s="30">
        <f t="shared" si="1"/>
        <v>25.417412829903455</v>
      </c>
      <c r="K37" s="32">
        <f>H37+H36+H35</f>
        <v>24093307</v>
      </c>
      <c r="L37" s="27">
        <f>K37/K34-1</f>
        <v>0.20102755763069236</v>
      </c>
      <c r="M37" s="27">
        <f>K37/K25-1</f>
        <v>0.19306080546349813</v>
      </c>
      <c r="N37" s="32">
        <f>AVERAGE(J35:J37)</f>
        <v>25.180130436451886</v>
      </c>
      <c r="O37" s="16">
        <f>N37/N34-1</f>
        <v>-0.1863839977119921</v>
      </c>
      <c r="P37" s="16"/>
    </row>
    <row r="38" spans="1:16" ht="17.399999999999999" hidden="1">
      <c r="A38" s="31"/>
      <c r="B38" s="27"/>
      <c r="C38" s="27"/>
      <c r="D38" s="26">
        <f>H38/20</f>
        <v>315917.7</v>
      </c>
      <c r="E38" s="27">
        <f t="shared" si="5"/>
        <v>-0.39709953502653106</v>
      </c>
      <c r="F38" s="33">
        <f t="shared" si="6"/>
        <v>0.60465875944459646</v>
      </c>
      <c r="G38" s="39" t="s">
        <v>231</v>
      </c>
      <c r="H38" s="68">
        <v>6318354</v>
      </c>
      <c r="I38" s="68">
        <v>329656.11</v>
      </c>
      <c r="J38" s="30">
        <f t="shared" si="1"/>
        <v>19.166500508666442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327435.76190476189</v>
      </c>
      <c r="E39" s="27">
        <f t="shared" si="5"/>
        <v>3.6459058497709584E-2</v>
      </c>
      <c r="F39" s="33">
        <f t="shared" si="6"/>
        <v>0.70882478391277415</v>
      </c>
      <c r="G39" s="39" t="s">
        <v>234</v>
      </c>
      <c r="H39" s="68">
        <v>6876151</v>
      </c>
      <c r="I39" s="68">
        <v>344529.48</v>
      </c>
      <c r="J39" s="30">
        <f t="shared" si="1"/>
        <v>19.958091830051817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289084.9476190476</v>
      </c>
      <c r="B40" s="27">
        <f>A40/A37-1</f>
        <v>-0.27275033796098613</v>
      </c>
      <c r="C40" s="27">
        <f>A40/A28-1</f>
        <v>0.48130649986107743</v>
      </c>
      <c r="D40" s="26">
        <f>H40/21</f>
        <v>223901.38095238095</v>
      </c>
      <c r="E40" s="27">
        <f t="shared" si="5"/>
        <v>-0.31619753551078211</v>
      </c>
      <c r="F40" s="33">
        <f t="shared" si="6"/>
        <v>0.1366921951042559</v>
      </c>
      <c r="G40" s="39" t="s">
        <v>236</v>
      </c>
      <c r="H40" s="68">
        <v>4701929</v>
      </c>
      <c r="I40" s="68">
        <v>192061</v>
      </c>
      <c r="J40" s="30">
        <f t="shared" si="1"/>
        <v>24.481435585569169</v>
      </c>
      <c r="K40" s="32">
        <f>H40+H39+H38</f>
        <v>17896434</v>
      </c>
      <c r="L40" s="27">
        <f>K40/K37-1</f>
        <v>-0.25720308963813066</v>
      </c>
      <c r="M40" s="27">
        <f>K40/K28-1</f>
        <v>0.52977958834916805</v>
      </c>
      <c r="N40" s="32">
        <f>AVERAGE(J38:J40)</f>
        <v>21.202009308095811</v>
      </c>
      <c r="O40" s="58">
        <f>N40/N37-1</f>
        <v>-0.15798651791720542</v>
      </c>
    </row>
    <row r="41" spans="1:16" ht="17.399999999999999">
      <c r="A41" s="31"/>
      <c r="B41" s="27"/>
      <c r="C41" s="27"/>
      <c r="D41" s="26">
        <f>H41/18</f>
        <v>218331.55555555556</v>
      </c>
      <c r="E41" s="27">
        <f t="shared" si="5"/>
        <v>-2.4876244055010877E-2</v>
      </c>
      <c r="F41" s="33">
        <f t="shared" si="6"/>
        <v>0.21341424511644513</v>
      </c>
      <c r="G41" s="39" t="s">
        <v>391</v>
      </c>
      <c r="H41" s="68">
        <v>3929968</v>
      </c>
      <c r="I41" s="68">
        <v>199271.42</v>
      </c>
      <c r="J41" s="30">
        <f t="shared" si="1"/>
        <v>19.721684123092011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209609.55</v>
      </c>
      <c r="E42" s="27">
        <f t="shared" ref="E42" si="7">D42/D41-1</f>
        <v>-3.9948442328283651E-2</v>
      </c>
      <c r="F42" s="33">
        <f t="shared" ref="F42" si="8">D42/D30-1</f>
        <v>-0.18269355914130092</v>
      </c>
      <c r="G42" s="39" t="s">
        <v>406</v>
      </c>
      <c r="H42" s="68">
        <v>4192191</v>
      </c>
      <c r="I42" s="68">
        <v>165828.97</v>
      </c>
      <c r="J42" s="30">
        <f t="shared" si="1"/>
        <v>25.280208880269836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259442.85185185182</v>
      </c>
      <c r="B43" s="27">
        <f>A43/A40-1</f>
        <v>-0.10253766587064828</v>
      </c>
      <c r="C43" s="27">
        <f>A43/A31-1</f>
        <v>1.0312221767218466E-2</v>
      </c>
      <c r="D43" s="26">
        <f>H43/20</f>
        <v>350387.45</v>
      </c>
      <c r="E43" s="27">
        <f t="shared" ref="E43" si="9">D43/D42-1</f>
        <v>0.67161968526720295</v>
      </c>
      <c r="F43" s="33">
        <f t="shared" ref="F43" si="10">D43/D31-1</f>
        <v>4.9099557994094045E-2</v>
      </c>
      <c r="G43" s="39" t="s">
        <v>429</v>
      </c>
      <c r="H43" s="68">
        <v>7007749</v>
      </c>
      <c r="I43" s="68">
        <v>255821.39</v>
      </c>
      <c r="J43" s="30">
        <f t="shared" si="1"/>
        <v>27.393131590755566</v>
      </c>
      <c r="K43" s="32">
        <f>H43+H42+H41</f>
        <v>15129908</v>
      </c>
      <c r="L43" s="27">
        <f>K43/K40-1</f>
        <v>-0.1545853212992041</v>
      </c>
      <c r="M43" s="27">
        <f>K43/K31-1</f>
        <v>-2.4574364020874651E-2</v>
      </c>
      <c r="N43" s="32">
        <f>AVERAGE(J41:J43)</f>
        <v>24.131674864705804</v>
      </c>
      <c r="O43" s="58">
        <f>N43/N40-1</f>
        <v>0.13817867514525273</v>
      </c>
    </row>
    <row r="44" spans="1:16" ht="17.399999999999999">
      <c r="A44" s="31"/>
      <c r="B44" s="27"/>
      <c r="C44" s="27"/>
      <c r="D44" s="26">
        <f>H44/22</f>
        <v>207807.40909090909</v>
      </c>
      <c r="E44" s="27">
        <f t="shared" ref="E44" si="11">D44/D43-1</f>
        <v>-0.40692108381476255</v>
      </c>
      <c r="F44" s="33">
        <f t="shared" ref="F44" si="12">D44/D32-1</f>
        <v>-0.43214660774293789</v>
      </c>
      <c r="G44" s="39" t="s">
        <v>482</v>
      </c>
      <c r="H44" s="68">
        <v>4571763</v>
      </c>
      <c r="I44" s="68">
        <v>308968.59000000003</v>
      </c>
      <c r="J44" s="30">
        <f t="shared" si="1"/>
        <v>14.796853621916712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266623.34999999998</v>
      </c>
      <c r="E45" s="27">
        <f t="shared" ref="E45" si="13">D45/D44-1</f>
        <v>0.28303101013766452</v>
      </c>
      <c r="F45" s="33">
        <f t="shared" ref="F45" si="14">D45/D33-1</f>
        <v>-9.8669637569303026E-2</v>
      </c>
      <c r="G45" s="39" t="s">
        <v>498</v>
      </c>
      <c r="H45" s="68">
        <v>5332467</v>
      </c>
      <c r="I45" s="68">
        <v>197115.36</v>
      </c>
      <c r="J45" s="30">
        <f t="shared" si="1"/>
        <v>27.052518890460899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235167.51618819777</v>
      </c>
      <c r="B46" s="27">
        <f>A46/A43-1</f>
        <v>-9.3567178630598269E-2</v>
      </c>
      <c r="C46" s="27">
        <f>A46/A34-1</f>
        <v>-0.28459668553709727</v>
      </c>
      <c r="D46" s="26">
        <f>H46/19</f>
        <v>231071.78947368421</v>
      </c>
      <c r="E46" s="27">
        <f t="shared" ref="E46" si="15">D46/D45-1</f>
        <v>-0.13334001139178453</v>
      </c>
      <c r="F46" s="33">
        <f t="shared" ref="F46" si="16">D46/D34-1</f>
        <v>-0.2876884974474917</v>
      </c>
      <c r="G46" s="39" t="s">
        <v>548</v>
      </c>
      <c r="H46" s="68">
        <v>4390364</v>
      </c>
      <c r="I46" s="68">
        <v>164277.75</v>
      </c>
      <c r="J46" s="30">
        <f t="shared" si="1"/>
        <v>26.725250376268242</v>
      </c>
      <c r="K46" s="32">
        <f>H46+H45+H44</f>
        <v>14294594</v>
      </c>
      <c r="L46" s="27">
        <f>K46/K43-1</f>
        <v>-5.5209456660278433E-2</v>
      </c>
      <c r="M46" s="27">
        <f>K46/K34-1</f>
        <v>-0.28742860749077115</v>
      </c>
      <c r="N46" s="32">
        <f>AVERAGE(J44:J46)</f>
        <v>22.858207629548616</v>
      </c>
      <c r="O46" s="58">
        <f>N46/N43-1</f>
        <v>-5.2771605878865868E-2</v>
      </c>
    </row>
    <row r="47" spans="1:16" ht="17.399999999999999">
      <c r="A47" s="31"/>
      <c r="B47" s="27"/>
      <c r="C47" s="27"/>
      <c r="D47" s="26">
        <f>H47/19</f>
        <v>309987.84210526315</v>
      </c>
      <c r="E47" s="27">
        <f t="shared" ref="E47" si="17">D47/D46-1</f>
        <v>0.34152179637041469</v>
      </c>
      <c r="F47" s="33">
        <f t="shared" ref="F47" si="18">D47/D35-1</f>
        <v>-4.0847580269584016E-3</v>
      </c>
      <c r="G47" s="39" t="s">
        <v>598</v>
      </c>
      <c r="H47" s="68">
        <v>5889769</v>
      </c>
      <c r="I47" s="68">
        <v>282005.39</v>
      </c>
      <c r="J47" s="30">
        <f t="shared" si="1"/>
        <v>20.885306482971831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179242.3</v>
      </c>
      <c r="E48" s="27">
        <f t="shared" ref="E48" si="19">D48/D47-1</f>
        <v>-0.42177635489609189</v>
      </c>
      <c r="F48" s="33">
        <f t="shared" ref="F48" si="20">D48/D36-1</f>
        <v>-0.49828264471886896</v>
      </c>
      <c r="G48" s="39" t="s">
        <v>632</v>
      </c>
      <c r="H48" s="68">
        <v>3584846</v>
      </c>
      <c r="I48" s="68">
        <v>194355.66</v>
      </c>
      <c r="J48" s="30">
        <f t="shared" si="1"/>
        <v>18.444772845822961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279430.94130781497</v>
      </c>
      <c r="B49" s="27">
        <f>A49/A46-1</f>
        <v>0.18822083014303082</v>
      </c>
      <c r="C49" s="27">
        <f>A49/A37-1</f>
        <v>-0.29703687686587044</v>
      </c>
      <c r="D49" s="26">
        <f>H49/22</f>
        <v>349062.68181818182</v>
      </c>
      <c r="E49" s="27">
        <f t="shared" ref="E49" si="21">D49/D48-1</f>
        <v>0.9474347395574696</v>
      </c>
      <c r="F49" s="33">
        <f t="shared" ref="F49" si="22">D49/D37-1</f>
        <v>-0.33384532372492004</v>
      </c>
      <c r="G49" s="39" t="s">
        <v>672</v>
      </c>
      <c r="H49" s="68">
        <v>7679379</v>
      </c>
      <c r="I49" s="68">
        <v>386619</v>
      </c>
      <c r="J49" s="30">
        <f t="shared" si="1"/>
        <v>19.862911548578833</v>
      </c>
      <c r="K49" s="32">
        <f>H49+H48+H47</f>
        <v>17153994</v>
      </c>
      <c r="L49" s="27">
        <f>K49/K46-1</f>
        <v>0.20003366307570536</v>
      </c>
      <c r="M49" s="27">
        <f>K49/K37-1</f>
        <v>-0.28801828657228334</v>
      </c>
      <c r="N49" s="32">
        <f>AVERAGE(J47:J49)</f>
        <v>19.730996959124543</v>
      </c>
      <c r="O49" s="58">
        <f>N49/N46-1</f>
        <v>-0.13680909374458361</v>
      </c>
    </row>
    <row r="50" spans="1:15" s="37" customFormat="1" ht="17.399999999999999">
      <c r="A50" s="92"/>
      <c r="B50" s="130"/>
      <c r="C50" s="130"/>
      <c r="D50" s="93">
        <f>H50/18</f>
        <v>318636.72222222225</v>
      </c>
      <c r="E50" s="130">
        <f t="shared" ref="E50" si="23">D50/D49-1</f>
        <v>-8.7164744846049524E-2</v>
      </c>
      <c r="F50" s="131">
        <f t="shared" ref="F50" si="24">D50/D38-1</f>
        <v>8.606742269338552E-3</v>
      </c>
      <c r="G50" s="132" t="s">
        <v>714</v>
      </c>
      <c r="H50" s="95">
        <v>5735461</v>
      </c>
      <c r="I50" s="95">
        <v>309323.24</v>
      </c>
      <c r="J50" s="133">
        <f t="shared" ref="J50" si="25">H50/I50</f>
        <v>18.541966002942424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375876.05</v>
      </c>
      <c r="E51" s="130">
        <f t="shared" ref="E51" si="26">D51/D50-1</f>
        <v>0.1796382017068896</v>
      </c>
      <c r="F51" s="131">
        <f t="shared" ref="F51" si="27">D51/D39-1</f>
        <v>0.14793829425793592</v>
      </c>
      <c r="G51" s="132" t="s">
        <v>721</v>
      </c>
      <c r="H51" s="95">
        <v>7517521</v>
      </c>
      <c r="I51" s="95">
        <v>292373.82</v>
      </c>
      <c r="J51" s="133">
        <f t="shared" ref="J51" si="28">H51/I51</f>
        <v>25.712018264836434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320981.69680134678</v>
      </c>
      <c r="B52" s="27">
        <f>A52/A49-1</f>
        <v>0.14869776159741899</v>
      </c>
      <c r="C52" s="27">
        <f>A52/A40-1</f>
        <v>0.11033694228982238</v>
      </c>
      <c r="D52" s="93">
        <f>H52/22</f>
        <v>268432.31818181818</v>
      </c>
      <c r="E52" s="130">
        <f t="shared" ref="E52:E53" si="29">D52/D51-1</f>
        <v>-0.28584883718497578</v>
      </c>
      <c r="F52" s="131">
        <f t="shared" ref="F52:F53" si="30">D52/D40-1</f>
        <v>0.1988863893559818</v>
      </c>
      <c r="G52" s="132" t="s">
        <v>726</v>
      </c>
      <c r="H52" s="95">
        <v>5905511</v>
      </c>
      <c r="I52" s="95">
        <v>280607.77</v>
      </c>
      <c r="J52" s="133">
        <f t="shared" ref="J52" si="31">H52/I52</f>
        <v>21.045429355003247</v>
      </c>
      <c r="K52" s="32">
        <f>H52+H51+H50</f>
        <v>19158493</v>
      </c>
      <c r="L52" s="27">
        <f>K52/K49-1</f>
        <v>0.11685319465542543</v>
      </c>
      <c r="M52" s="27">
        <f>K52/K40-1</f>
        <v>7.0520138257710974E-2</v>
      </c>
      <c r="N52" s="32">
        <f>AVERAGE(J50:J52)</f>
        <v>21.766471207594037</v>
      </c>
      <c r="O52" s="58">
        <f>N52/N49-1</f>
        <v>0.10316124687902284</v>
      </c>
    </row>
    <row r="53" spans="1:15" s="37" customFormat="1" ht="17.399999999999999">
      <c r="A53" s="31"/>
      <c r="B53" s="27"/>
      <c r="C53" s="27"/>
      <c r="D53" s="93">
        <f>H53/21</f>
        <v>359071.23809523811</v>
      </c>
      <c r="E53" s="130">
        <f t="shared" si="29"/>
        <v>0.33766023602279938</v>
      </c>
      <c r="F53" s="131">
        <f t="shared" si="30"/>
        <v>0.64461448177549685</v>
      </c>
      <c r="G53" s="132" t="s">
        <v>729</v>
      </c>
      <c r="H53" s="95">
        <v>7540496</v>
      </c>
      <c r="I53" s="95">
        <v>422974.54</v>
      </c>
      <c r="J53" s="133">
        <f t="shared" ref="J53" si="32">H53/I53</f>
        <v>17.827304688362567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468606.1176470588</v>
      </c>
      <c r="E54" s="130">
        <f t="shared" ref="E54" si="33">D54/D53-1</f>
        <v>0.30505055245546631</v>
      </c>
      <c r="F54" s="131">
        <f t="shared" ref="F54" si="34">D54/D42-1</f>
        <v>1.2356143489027995</v>
      </c>
      <c r="G54" s="132" t="s">
        <v>742</v>
      </c>
      <c r="H54" s="95">
        <v>7966304</v>
      </c>
      <c r="I54" s="95">
        <v>395764.38</v>
      </c>
      <c r="J54" s="133">
        <f t="shared" ref="J54" si="35">H54/I54</f>
        <v>20.128905991994529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399419.56302521005</v>
      </c>
      <c r="B55" s="27">
        <f>A55/A52-1</f>
        <v>0.24436865717115297</v>
      </c>
      <c r="C55" s="27">
        <f>A55/A43-1</f>
        <v>0.53952810869226919</v>
      </c>
      <c r="D55" s="93">
        <f>H55/21</f>
        <v>370581.33333333331</v>
      </c>
      <c r="E55" s="130">
        <f t="shared" ref="E55" si="36">D55/D54-1</f>
        <v>-0.20918374861583655</v>
      </c>
      <c r="F55" s="131">
        <f t="shared" ref="F55" si="37">D55/D43-1</f>
        <v>5.7633009781980826E-2</v>
      </c>
      <c r="G55" s="132" t="s">
        <v>749</v>
      </c>
      <c r="H55" s="95">
        <v>7782208</v>
      </c>
      <c r="I55" s="95">
        <v>335783.85</v>
      </c>
      <c r="J55" s="133">
        <f t="shared" ref="J55" si="38">H55/I55</f>
        <v>23.176242693030055</v>
      </c>
      <c r="K55" s="32">
        <f>H55+H54+H53</f>
        <v>23289008</v>
      </c>
      <c r="L55" s="27">
        <f>K55/K52-1</f>
        <v>0.21559707227494362</v>
      </c>
      <c r="M55" s="27">
        <f>K55/K43-1</f>
        <v>0.5392696373302468</v>
      </c>
      <c r="N55" s="32">
        <f>AVERAGE(J53:J55)</f>
        <v>20.377484457795717</v>
      </c>
      <c r="O55" s="58">
        <f>N55/N52-1</f>
        <v>-6.3813134272022953E-2</v>
      </c>
    </row>
    <row r="56" spans="1:15" s="124" customFormat="1" ht="17.399999999999999">
      <c r="A56" s="94"/>
      <c r="B56" s="45"/>
      <c r="C56" s="45"/>
      <c r="D56" s="98">
        <f>H56/22</f>
        <v>293849.36363636365</v>
      </c>
      <c r="E56" s="118">
        <f t="shared" ref="E56" si="39">D56/D55-1</f>
        <v>-0.20705837772986313</v>
      </c>
      <c r="F56" s="158">
        <f t="shared" ref="F56" si="40">D56/D44-1</f>
        <v>0.41404661615223715</v>
      </c>
      <c r="G56" s="122" t="s">
        <v>752</v>
      </c>
      <c r="H56" s="96">
        <v>6464686</v>
      </c>
      <c r="I56" s="96">
        <v>433608.22</v>
      </c>
      <c r="J56" s="125">
        <f t="shared" ref="J56" si="41">H56/I56</f>
        <v>14.909048541561321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482011.5</v>
      </c>
      <c r="E57" s="118">
        <f t="shared" ref="E57" si="42">D57/D56-1</f>
        <v>0.64033535426159904</v>
      </c>
      <c r="F57" s="158">
        <f t="shared" ref="F57" si="43">D57/D45-1</f>
        <v>0.80783678548784277</v>
      </c>
      <c r="G57" s="122" t="s">
        <v>756</v>
      </c>
      <c r="H57" s="96">
        <v>8676207</v>
      </c>
      <c r="I57" s="96">
        <v>476202.62</v>
      </c>
      <c r="J57" s="125">
        <f t="shared" ref="J57" si="44">H57/I57</f>
        <v>18.219570064524216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387930.43181818182</v>
      </c>
      <c r="B58" s="27">
        <f>A58/A55-1</f>
        <v>-2.8764568064742146E-2</v>
      </c>
      <c r="C58" s="27">
        <f>A58/A46-1</f>
        <v>0.6495919083813102</v>
      </c>
      <c r="K58" s="32">
        <f>H58+H57+H56</f>
        <v>15140893</v>
      </c>
      <c r="L58" s="27">
        <f>K58/K55-1</f>
        <v>-0.34986956078163567</v>
      </c>
      <c r="M58" s="27">
        <f>K58/K46-1</f>
        <v>5.9204129896938573E-2</v>
      </c>
      <c r="N58" s="32">
        <f>AVERAGE(J56:J58)</f>
        <v>16.564309303042769</v>
      </c>
      <c r="O58" s="58">
        <f>N58/N55-1</f>
        <v>-0.18712688323480275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5">
    <tabColor rgb="FFFF0000"/>
  </sheetPr>
  <dimension ref="A1:P58"/>
  <sheetViews>
    <sheetView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6.59765625" style="18" bestFit="1" customWidth="1"/>
    <col min="14" max="14" width="5.5976562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대웅제약</v>
      </c>
      <c r="G1" s="19"/>
      <c r="H1" s="19"/>
      <c r="I1" s="19"/>
      <c r="J1" s="20"/>
      <c r="P1" s="18" t="s">
        <v>322</v>
      </c>
    </row>
    <row r="2" spans="1:16" ht="15" customHeight="1">
      <c r="G2" s="21"/>
      <c r="H2" s="21"/>
      <c r="I2" s="21"/>
      <c r="J2" s="22"/>
      <c r="P2" s="23" t="s">
        <v>366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33217.599999999999</v>
      </c>
      <c r="E5" s="27"/>
      <c r="F5" s="26"/>
      <c r="G5" s="28" t="s">
        <v>7</v>
      </c>
      <c r="H5" s="29">
        <v>664352</v>
      </c>
      <c r="I5" s="29">
        <v>2757.86</v>
      </c>
      <c r="J5" s="30">
        <f>H5/I5</f>
        <v>240.89402652781504</v>
      </c>
    </row>
    <row r="6" spans="1:16" ht="15" hidden="1" customHeight="1">
      <c r="D6" s="26">
        <f>H6/18</f>
        <v>1612.3333333333333</v>
      </c>
      <c r="E6" s="27">
        <f t="shared" ref="E6:E22" si="0">D6/D5-1</f>
        <v>-0.95146147423855632</v>
      </c>
      <c r="F6" s="26"/>
      <c r="G6" s="28" t="s">
        <v>3</v>
      </c>
      <c r="H6" s="29">
        <v>29022</v>
      </c>
      <c r="I6" s="29">
        <v>58.6</v>
      </c>
      <c r="J6" s="30">
        <f t="shared" ref="J6:J49" si="1">H6/I6</f>
        <v>495.25597269624575</v>
      </c>
    </row>
    <row r="7" spans="1:16" ht="15" hidden="1" customHeight="1">
      <c r="A7" s="31">
        <f>AVERAGE(D5:D7)</f>
        <v>14960.462626262626</v>
      </c>
      <c r="B7" s="31"/>
      <c r="C7" s="31"/>
      <c r="D7" s="26">
        <f>H7/22</f>
        <v>10051.454545454546</v>
      </c>
      <c r="E7" s="27">
        <f t="shared" si="0"/>
        <v>5.2341045351175604</v>
      </c>
      <c r="F7" s="26"/>
      <c r="G7" s="28" t="s">
        <v>6</v>
      </c>
      <c r="H7" s="29">
        <v>221132</v>
      </c>
      <c r="I7" s="29">
        <v>635</v>
      </c>
      <c r="J7" s="30">
        <f t="shared" si="1"/>
        <v>348.23937007874014</v>
      </c>
      <c r="K7" s="32">
        <f>H7+H6+H5</f>
        <v>914506</v>
      </c>
      <c r="L7" s="32"/>
      <c r="M7" s="32"/>
      <c r="N7" s="32">
        <f>AVERAGE(J5:J7)</f>
        <v>361.46312310093367</v>
      </c>
      <c r="O7" s="32"/>
    </row>
    <row r="8" spans="1:16" ht="15" hidden="1" customHeight="1">
      <c r="D8" s="26">
        <f>H8/21</f>
        <v>11915.666666666666</v>
      </c>
      <c r="E8" s="27">
        <f t="shared" si="0"/>
        <v>0.18546690061441429</v>
      </c>
      <c r="F8" s="26"/>
      <c r="G8" s="28" t="s">
        <v>2</v>
      </c>
      <c r="H8" s="29">
        <v>250229</v>
      </c>
      <c r="I8" s="29">
        <v>1185.5</v>
      </c>
      <c r="J8" s="30">
        <f t="shared" si="1"/>
        <v>211.07465204555041</v>
      </c>
    </row>
    <row r="9" spans="1:16" ht="15" hidden="1" customHeight="1">
      <c r="D9" s="26">
        <f>H9/21</f>
        <v>2472.0952380952381</v>
      </c>
      <c r="E9" s="27">
        <f t="shared" si="0"/>
        <v>-0.79253403882044049</v>
      </c>
      <c r="F9" s="26"/>
      <c r="G9" s="28" t="s">
        <v>5</v>
      </c>
      <c r="H9" s="29">
        <v>51914</v>
      </c>
      <c r="I9" s="29">
        <v>336.2</v>
      </c>
      <c r="J9" s="30">
        <f t="shared" si="1"/>
        <v>154.41403926234383</v>
      </c>
    </row>
    <row r="10" spans="1:16" ht="15" hidden="1" customHeight="1">
      <c r="A10" s="31">
        <f>AVERAGE(D8:D10)</f>
        <v>77320.714285714275</v>
      </c>
      <c r="B10" s="27">
        <f>A10/A7-1</f>
        <v>4.1683371174618742</v>
      </c>
      <c r="C10" s="27"/>
      <c r="D10" s="26">
        <f>H10/21</f>
        <v>217574.38095238095</v>
      </c>
      <c r="E10" s="27">
        <f t="shared" si="0"/>
        <v>87.012135454790609</v>
      </c>
      <c r="F10" s="26"/>
      <c r="G10" s="28" t="s">
        <v>0</v>
      </c>
      <c r="H10" s="29">
        <v>4569062</v>
      </c>
      <c r="I10" s="29">
        <v>6113.21</v>
      </c>
      <c r="J10" s="30">
        <f t="shared" si="1"/>
        <v>747.40799023753482</v>
      </c>
      <c r="K10" s="32">
        <f>H10+H9+H8</f>
        <v>4871205</v>
      </c>
      <c r="L10" s="27">
        <f>K10/K7-1</f>
        <v>4.3265970917632037</v>
      </c>
      <c r="M10" s="32"/>
      <c r="N10" s="32">
        <f>AVERAGE(J8:J10)</f>
        <v>370.96556051514307</v>
      </c>
      <c r="O10" s="58">
        <f>N10/N7-1</f>
        <v>2.6288815668634502E-2</v>
      </c>
    </row>
    <row r="11" spans="1:16" ht="15" hidden="1" customHeight="1">
      <c r="D11" s="26">
        <f>H11/21</f>
        <v>653957.57142857148</v>
      </c>
      <c r="E11" s="27">
        <f t="shared" si="0"/>
        <v>2.0056735933983827</v>
      </c>
      <c r="F11" s="26"/>
      <c r="G11" s="28" t="s">
        <v>10</v>
      </c>
      <c r="H11" s="29">
        <v>13733109</v>
      </c>
      <c r="I11" s="29">
        <v>8638.2999999999993</v>
      </c>
      <c r="J11" s="30">
        <f t="shared" si="1"/>
        <v>1589.7930148293069</v>
      </c>
    </row>
    <row r="12" spans="1:16" ht="15" hidden="1" customHeight="1">
      <c r="D12" s="26">
        <f>H12/22</f>
        <v>128702.59090909091</v>
      </c>
      <c r="E12" s="27">
        <f t="shared" si="0"/>
        <v>-0.80319427967178381</v>
      </c>
      <c r="F12" s="26"/>
      <c r="G12" s="28" t="s">
        <v>4</v>
      </c>
      <c r="H12" s="29">
        <v>2831457</v>
      </c>
      <c r="I12" s="29">
        <v>4925.54</v>
      </c>
      <c r="J12" s="30">
        <f t="shared" si="1"/>
        <v>574.85209743500207</v>
      </c>
    </row>
    <row r="13" spans="1:16" ht="15" hidden="1" customHeight="1">
      <c r="A13" s="31">
        <f>AVERAGE(D11:D13)</f>
        <v>407956.38744588749</v>
      </c>
      <c r="B13" s="27">
        <f>A13/A10-1</f>
        <v>4.2761590631252258</v>
      </c>
      <c r="C13" s="27"/>
      <c r="D13" s="26">
        <f>H13/20</f>
        <v>441209</v>
      </c>
      <c r="E13" s="27">
        <f t="shared" si="0"/>
        <v>2.4281283452300353</v>
      </c>
      <c r="F13" s="26"/>
      <c r="G13" s="28" t="s">
        <v>8</v>
      </c>
      <c r="H13" s="29">
        <v>8824180</v>
      </c>
      <c r="I13" s="29">
        <v>6156.89</v>
      </c>
      <c r="J13" s="30">
        <f t="shared" si="1"/>
        <v>1433.2203433876518</v>
      </c>
      <c r="K13" s="32">
        <f>H13+H12+H11</f>
        <v>25388746</v>
      </c>
      <c r="L13" s="27">
        <f>K13/K10-1</f>
        <v>4.2120052430558763</v>
      </c>
      <c r="M13" s="32"/>
      <c r="N13" s="32">
        <f>AVERAGE(J11:J13)</f>
        <v>1199.2884852173202</v>
      </c>
      <c r="O13" s="58">
        <f>N13/N10-1</f>
        <v>2.2328836228137257</v>
      </c>
    </row>
    <row r="14" spans="1:16" ht="15" hidden="1" customHeight="1">
      <c r="D14" s="26">
        <f>H14/20</f>
        <v>298198.65000000002</v>
      </c>
      <c r="E14" s="27">
        <f t="shared" si="0"/>
        <v>-0.32413289393462053</v>
      </c>
      <c r="F14" s="26"/>
      <c r="G14" s="28" t="s">
        <v>11</v>
      </c>
      <c r="H14" s="29">
        <v>5963973</v>
      </c>
      <c r="I14" s="29">
        <v>5299.41</v>
      </c>
      <c r="J14" s="30">
        <f t="shared" si="1"/>
        <v>1125.4032052624727</v>
      </c>
    </row>
    <row r="15" spans="1:16" ht="15" hidden="1" customHeight="1">
      <c r="A15" s="31"/>
      <c r="B15" s="31"/>
      <c r="C15" s="31"/>
      <c r="D15" s="26">
        <f>H15/22</f>
        <v>299775.63636363635</v>
      </c>
      <c r="E15" s="27">
        <f t="shared" si="0"/>
        <v>5.2883752613781532E-3</v>
      </c>
      <c r="F15" s="26"/>
      <c r="G15" s="28" t="s">
        <v>9</v>
      </c>
      <c r="H15" s="29">
        <v>6595064</v>
      </c>
      <c r="I15" s="29">
        <v>5286.71</v>
      </c>
      <c r="J15" s="30">
        <f t="shared" si="1"/>
        <v>1247.479812586656</v>
      </c>
    </row>
    <row r="16" spans="1:16" ht="15" hidden="1" customHeight="1">
      <c r="A16" s="31">
        <f>AVERAGE(D14:D16)</f>
        <v>307666.88333333336</v>
      </c>
      <c r="B16" s="27">
        <f>A16/A13-1</f>
        <v>-0.24583388616719926</v>
      </c>
      <c r="C16" s="27"/>
      <c r="D16" s="26">
        <f>H16/22</f>
        <v>325026.36363636365</v>
      </c>
      <c r="E16" s="27">
        <f t="shared" si="0"/>
        <v>8.4232086299693254E-2</v>
      </c>
      <c r="F16" s="26"/>
      <c r="G16" s="28" t="s">
        <v>13</v>
      </c>
      <c r="H16" s="29">
        <v>7150580</v>
      </c>
      <c r="I16" s="29">
        <v>6440.05</v>
      </c>
      <c r="J16" s="30">
        <f t="shared" si="1"/>
        <v>1110.3298887430999</v>
      </c>
      <c r="K16" s="32">
        <f>H16+H15+H14</f>
        <v>19709617</v>
      </c>
      <c r="L16" s="27">
        <f>K16/K13-1</f>
        <v>-0.22368686503854895</v>
      </c>
      <c r="M16" s="32"/>
      <c r="N16" s="32">
        <f>AVERAGE(J14:J16)</f>
        <v>1161.0709688640763</v>
      </c>
      <c r="O16" s="58">
        <f>N16/N13-1</f>
        <v>-3.1866825058625037E-2</v>
      </c>
    </row>
    <row r="17" spans="1:15" ht="15" hidden="1" customHeight="1">
      <c r="D17" s="26">
        <f>H17/20</f>
        <v>558506.19999999995</v>
      </c>
      <c r="E17" s="27">
        <f t="shared" si="0"/>
        <v>0.71834122546702495</v>
      </c>
      <c r="F17" s="33">
        <f t="shared" ref="F17:F22" si="2">D17/D5-1</f>
        <v>15.813562689658493</v>
      </c>
      <c r="G17" s="39" t="s">
        <v>162</v>
      </c>
      <c r="H17" s="29">
        <v>11170124</v>
      </c>
      <c r="I17" s="29">
        <v>8190.15</v>
      </c>
      <c r="J17" s="30">
        <f t="shared" si="1"/>
        <v>1363.8485253627834</v>
      </c>
    </row>
    <row r="18" spans="1:15" hidden="1">
      <c r="D18" s="26">
        <f>H18/20</f>
        <v>448384.7</v>
      </c>
      <c r="E18" s="27">
        <f t="shared" si="0"/>
        <v>-0.19717149066563622</v>
      </c>
      <c r="F18" s="33">
        <f t="shared" si="2"/>
        <v>277.09677486045069</v>
      </c>
      <c r="G18" s="39" t="s">
        <v>163</v>
      </c>
      <c r="H18" s="29">
        <v>8967694</v>
      </c>
      <c r="I18" s="29">
        <v>6320.3</v>
      </c>
      <c r="J18" s="30">
        <f t="shared" si="1"/>
        <v>1418.8715725519357</v>
      </c>
    </row>
    <row r="19" spans="1:15" ht="17.399999999999999" hidden="1">
      <c r="A19" s="31">
        <f>AVERAGE(D17:D19)</f>
        <v>461855.49696969689</v>
      </c>
      <c r="B19" s="27">
        <f>A19/A16-1</f>
        <v>0.50115440428897906</v>
      </c>
      <c r="C19" s="27">
        <f>A19/A7-1</f>
        <v>29.871738963401036</v>
      </c>
      <c r="D19" s="26">
        <f>H19/22</f>
        <v>378675.59090909088</v>
      </c>
      <c r="E19" s="27">
        <f t="shared" si="0"/>
        <v>-0.15546718942664439</v>
      </c>
      <c r="F19" s="33">
        <f t="shared" si="2"/>
        <v>36.67371072481594</v>
      </c>
      <c r="G19" s="39" t="s">
        <v>158</v>
      </c>
      <c r="H19" s="29">
        <v>8330863</v>
      </c>
      <c r="I19" s="29">
        <v>5656.92</v>
      </c>
      <c r="J19" s="30">
        <f t="shared" si="1"/>
        <v>1472.6853128557589</v>
      </c>
      <c r="K19" s="32">
        <f>H19+H18+H17</f>
        <v>28468681</v>
      </c>
      <c r="L19" s="27">
        <f>K19/K16-1</f>
        <v>0.44440559144299963</v>
      </c>
      <c r="M19" s="27">
        <f>K19/K7-1</f>
        <v>30.130119430599692</v>
      </c>
      <c r="N19" s="32">
        <f>AVERAGE(J17:J19)</f>
        <v>1418.4684702568259</v>
      </c>
      <c r="O19" s="58">
        <f>N19/N16-1</f>
        <v>0.22168972293276101</v>
      </c>
    </row>
    <row r="20" spans="1:15" hidden="1">
      <c r="D20" s="26">
        <f>H20/20</f>
        <v>277195.05</v>
      </c>
      <c r="E20" s="27">
        <f t="shared" si="0"/>
        <v>-0.26798807038358452</v>
      </c>
      <c r="F20" s="33">
        <f t="shared" si="2"/>
        <v>22.263075223095644</v>
      </c>
      <c r="G20" s="39" t="s">
        <v>154</v>
      </c>
      <c r="H20" s="29">
        <v>5543901</v>
      </c>
      <c r="I20" s="29">
        <v>4155.8500000000004</v>
      </c>
      <c r="J20" s="30">
        <f t="shared" si="1"/>
        <v>1333.9993021884811</v>
      </c>
    </row>
    <row r="21" spans="1:15" hidden="1">
      <c r="D21" s="26">
        <f>H21/21</f>
        <v>307654.04761904763</v>
      </c>
      <c r="E21" s="27">
        <f t="shared" si="0"/>
        <v>0.10988290598640793</v>
      </c>
      <c r="F21" s="33">
        <f t="shared" si="2"/>
        <v>123.45072620102478</v>
      </c>
      <c r="G21" s="39" t="s">
        <v>155</v>
      </c>
      <c r="H21" s="29">
        <v>6460735</v>
      </c>
      <c r="I21" s="29">
        <v>5144.3</v>
      </c>
      <c r="J21" s="30">
        <f t="shared" si="1"/>
        <v>1255.9016775848997</v>
      </c>
    </row>
    <row r="22" spans="1:15" ht="17.399999999999999" hidden="1">
      <c r="A22" s="31">
        <f>AVERAGE(D20:D22)</f>
        <v>362525.85793650796</v>
      </c>
      <c r="B22" s="27">
        <f>A22/A19-1</f>
        <v>-0.21506648656323368</v>
      </c>
      <c r="C22" s="27">
        <f>A22/A10-1</f>
        <v>3.6885994430536195</v>
      </c>
      <c r="D22" s="26">
        <f>H22/21</f>
        <v>502728.47619047621</v>
      </c>
      <c r="E22" s="27">
        <f t="shared" si="0"/>
        <v>0.63407073653384627</v>
      </c>
      <c r="F22" s="33">
        <f t="shared" si="2"/>
        <v>1.3106051088823047</v>
      </c>
      <c r="G22" s="39" t="s">
        <v>156</v>
      </c>
      <c r="H22" s="29">
        <v>10557298</v>
      </c>
      <c r="I22" s="29">
        <v>9470.33</v>
      </c>
      <c r="J22" s="30">
        <f t="shared" si="1"/>
        <v>1114.7761482440421</v>
      </c>
      <c r="K22" s="32">
        <f>H22+H21+H20</f>
        <v>22561934</v>
      </c>
      <c r="L22" s="27">
        <f>K22/K19-1</f>
        <v>-0.20748228553335502</v>
      </c>
      <c r="M22" s="27">
        <f>K22/K10-1</f>
        <v>3.6316946217619668</v>
      </c>
      <c r="N22" s="32">
        <f>AVERAGE(J20:J22)</f>
        <v>1234.8923760058076</v>
      </c>
      <c r="O22" s="58">
        <f>N22/N19-1</f>
        <v>-0.12941852293536016</v>
      </c>
    </row>
    <row r="23" spans="1:15" hidden="1">
      <c r="A23" s="31"/>
      <c r="B23" s="27"/>
      <c r="C23" s="27"/>
      <c r="D23" s="26">
        <f>H23/21</f>
        <v>488215</v>
      </c>
      <c r="E23" s="27">
        <f t="shared" ref="E23:E28" si="3">D23/D22-1</f>
        <v>-2.8869413366942931E-2</v>
      </c>
      <c r="F23" s="33">
        <f t="shared" ref="F23:F28" si="4">D23/D11-1</f>
        <v>-0.25344545069874569</v>
      </c>
      <c r="G23" s="39" t="s">
        <v>168</v>
      </c>
      <c r="H23" s="29">
        <v>10252515</v>
      </c>
      <c r="I23" s="29">
        <v>6056.23</v>
      </c>
      <c r="J23" s="30">
        <f t="shared" si="1"/>
        <v>1692.8873242925056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123272.18181818182</v>
      </c>
      <c r="E24" s="27">
        <f t="shared" si="3"/>
        <v>-0.7475043130215544</v>
      </c>
      <c r="F24" s="33">
        <f t="shared" si="4"/>
        <v>-4.2193471417718897E-2</v>
      </c>
      <c r="G24" s="39" t="s">
        <v>176</v>
      </c>
      <c r="H24" s="29">
        <v>2711988</v>
      </c>
      <c r="I24" s="29">
        <v>3614.02</v>
      </c>
      <c r="J24" s="30">
        <f t="shared" si="1"/>
        <v>750.40757937144781</v>
      </c>
      <c r="K24" s="32"/>
      <c r="L24" s="27"/>
      <c r="M24" s="27"/>
      <c r="N24" s="27"/>
    </row>
    <row r="25" spans="1:15" ht="17.399999999999999" hidden="1">
      <c r="A25" s="31">
        <f>AVERAGE(D23:D25)</f>
        <v>378109.37639553432</v>
      </c>
      <c r="B25" s="27">
        <f>A25/A22-1</f>
        <v>4.2985950154638575E-2</v>
      </c>
      <c r="C25" s="27">
        <f>A25/A13-1</f>
        <v>-7.3162259419978226E-2</v>
      </c>
      <c r="D25" s="26">
        <f>H25/19</f>
        <v>522840.94736842107</v>
      </c>
      <c r="E25" s="27">
        <f t="shared" si="3"/>
        <v>3.2413538858229698</v>
      </c>
      <c r="F25" s="33">
        <f t="shared" si="4"/>
        <v>0.18501877198430017</v>
      </c>
      <c r="G25" s="39" t="s">
        <v>190</v>
      </c>
      <c r="H25" s="29">
        <v>9933978</v>
      </c>
      <c r="I25" s="29">
        <v>8884.93</v>
      </c>
      <c r="J25" s="30">
        <f t="shared" si="1"/>
        <v>1118.070485642543</v>
      </c>
      <c r="K25" s="32">
        <f>H25+H24+H23</f>
        <v>22898481</v>
      </c>
      <c r="L25" s="27">
        <f>K25/K22-1</f>
        <v>1.4916584721859305E-2</v>
      </c>
      <c r="M25" s="27">
        <f>K25/K13-1</f>
        <v>-9.8085387911636124E-2</v>
      </c>
      <c r="N25" s="32">
        <f>AVERAGE(J23:J25)</f>
        <v>1187.1217964354989</v>
      </c>
      <c r="O25" s="58">
        <f>N25/N22-1</f>
        <v>-3.8684002345872437E-2</v>
      </c>
    </row>
    <row r="26" spans="1:15" ht="17.399999999999999" hidden="1">
      <c r="A26" s="31"/>
      <c r="B26" s="27"/>
      <c r="C26" s="27"/>
      <c r="D26" s="26">
        <f>H26/19</f>
        <v>172099</v>
      </c>
      <c r="E26" s="27">
        <f t="shared" si="3"/>
        <v>-0.67083871134000894</v>
      </c>
      <c r="F26" s="33">
        <f t="shared" si="4"/>
        <v>-0.42287129737173534</v>
      </c>
      <c r="G26" s="39" t="s">
        <v>202</v>
      </c>
      <c r="H26" s="29">
        <v>3269881</v>
      </c>
      <c r="I26" s="29">
        <v>2774.8</v>
      </c>
      <c r="J26" s="30">
        <f t="shared" si="1"/>
        <v>1178.4204266974195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246117.72727272726</v>
      </c>
      <c r="E27" s="27">
        <f t="shared" si="3"/>
        <v>0.43009388359448497</v>
      </c>
      <c r="F27" s="33">
        <f t="shared" si="4"/>
        <v>-0.17899356245822629</v>
      </c>
      <c r="G27" s="39" t="s">
        <v>203</v>
      </c>
      <c r="H27" s="29">
        <v>5414590</v>
      </c>
      <c r="I27" s="29">
        <v>5186.08</v>
      </c>
      <c r="J27" s="30">
        <f t="shared" si="1"/>
        <v>1044.0621818406196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325886.90909090912</v>
      </c>
      <c r="B28" s="27">
        <f>A28/A25-1</f>
        <v>-0.13811471115171736</v>
      </c>
      <c r="C28" s="27">
        <f>A28/A16-1</f>
        <v>5.9219977009471458E-2</v>
      </c>
      <c r="D28" s="26">
        <f>H28/19</f>
        <v>559444</v>
      </c>
      <c r="E28" s="27">
        <f t="shared" si="3"/>
        <v>1.2730747849791029</v>
      </c>
      <c r="F28" s="33">
        <f t="shared" si="4"/>
        <v>0.72122652987589819</v>
      </c>
      <c r="G28" s="39" t="s">
        <v>208</v>
      </c>
      <c r="H28" s="29">
        <v>10629436</v>
      </c>
      <c r="I28" s="29">
        <v>8736.0499999999993</v>
      </c>
      <c r="J28" s="30">
        <f t="shared" si="1"/>
        <v>1216.7325049650588</v>
      </c>
      <c r="K28" s="32">
        <f>H28+H27+H26</f>
        <v>19313907</v>
      </c>
      <c r="L28" s="27">
        <f>K28/K25-1</f>
        <v>-0.15654199944529068</v>
      </c>
      <c r="M28" s="27">
        <f>K28/K16-1</f>
        <v>-2.0077000988908078E-2</v>
      </c>
      <c r="N28" s="32">
        <f>AVERAGE(J26:J28)</f>
        <v>1146.4050378343661</v>
      </c>
      <c r="O28" s="58">
        <f>N28/N25-1</f>
        <v>-3.4298720420592566E-2</v>
      </c>
    </row>
    <row r="29" spans="1:15" hidden="1">
      <c r="D29" s="26">
        <f>H29/22</f>
        <v>163717.90909090909</v>
      </c>
      <c r="E29" s="27">
        <f t="shared" ref="E29:E41" si="5">D29/D28-1</f>
        <v>-0.70735603726037088</v>
      </c>
      <c r="F29" s="33">
        <f t="shared" ref="F29:F41" si="6">D29/D17-1</f>
        <v>-0.70686465236928597</v>
      </c>
      <c r="G29" s="39" t="s">
        <v>215</v>
      </c>
      <c r="H29" s="29">
        <v>3601794</v>
      </c>
      <c r="I29" s="29">
        <v>3001.11</v>
      </c>
      <c r="J29" s="30">
        <f t="shared" si="1"/>
        <v>1200.1539430410749</v>
      </c>
    </row>
    <row r="30" spans="1:15" hidden="1">
      <c r="D30" s="26">
        <f>H30/19</f>
        <v>504676.73684210528</v>
      </c>
      <c r="E30" s="27">
        <f t="shared" si="5"/>
        <v>2.0825994519748536</v>
      </c>
      <c r="F30" s="33">
        <f t="shared" si="6"/>
        <v>0.12554406259202255</v>
      </c>
      <c r="G30" s="39" t="s">
        <v>210</v>
      </c>
      <c r="H30" s="29">
        <v>9588858</v>
      </c>
      <c r="I30" s="29">
        <v>8559.2000000000007</v>
      </c>
      <c r="J30" s="30">
        <f t="shared" si="1"/>
        <v>1120.298392373119</v>
      </c>
    </row>
    <row r="31" spans="1:15" ht="17.399999999999999" hidden="1">
      <c r="A31" s="31">
        <f>AVERAGE(D29:D31)</f>
        <v>445167.23197767144</v>
      </c>
      <c r="B31" s="27">
        <f>A31/A28-1</f>
        <v>0.36601753417928173</v>
      </c>
      <c r="C31" s="27">
        <f>A31/A19-1</f>
        <v>-3.6133087300074695E-2</v>
      </c>
      <c r="D31" s="26">
        <f>H31/20</f>
        <v>667107.05000000005</v>
      </c>
      <c r="E31" s="27">
        <f t="shared" si="5"/>
        <v>0.32185020885698812</v>
      </c>
      <c r="F31" s="33">
        <f t="shared" si="6"/>
        <v>0.76168484585570573</v>
      </c>
      <c r="G31" s="39" t="s">
        <v>211</v>
      </c>
      <c r="H31" s="29">
        <v>13342141</v>
      </c>
      <c r="I31" s="29">
        <v>9327.9500000000007</v>
      </c>
      <c r="J31" s="30">
        <f t="shared" si="1"/>
        <v>1430.3401068830772</v>
      </c>
      <c r="K31" s="32">
        <f>H31+H30+H29</f>
        <v>26532793</v>
      </c>
      <c r="L31" s="27">
        <f>K31/K28-1</f>
        <v>0.37376621933614995</v>
      </c>
      <c r="M31" s="27">
        <f>K31/K19-1</f>
        <v>-6.8000621454854193E-2</v>
      </c>
      <c r="N31" s="32">
        <f>AVERAGE(J29:J31)</f>
        <v>1250.2641474324237</v>
      </c>
      <c r="O31" s="58">
        <f>N31/N28-1</f>
        <v>9.059547556965919E-2</v>
      </c>
    </row>
    <row r="32" spans="1:15" ht="17.399999999999999" hidden="1">
      <c r="D32" s="26">
        <f>H32/21</f>
        <v>479311.38095238095</v>
      </c>
      <c r="E32" s="27">
        <f t="shared" si="5"/>
        <v>-0.28150754672375156</v>
      </c>
      <c r="F32" s="33">
        <f t="shared" si="6"/>
        <v>0.72914841355349225</v>
      </c>
      <c r="G32" s="39" t="s">
        <v>222</v>
      </c>
      <c r="H32" s="29">
        <v>10065539</v>
      </c>
      <c r="I32" s="29">
        <v>7664.66</v>
      </c>
      <c r="J32" s="30">
        <f t="shared" si="1"/>
        <v>1313.2401176307885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561416.52380952379</v>
      </c>
      <c r="E33" s="27">
        <f t="shared" si="5"/>
        <v>0.17129812919109444</v>
      </c>
      <c r="F33" s="33">
        <f t="shared" si="6"/>
        <v>0.82483061137780744</v>
      </c>
      <c r="G33" s="39" t="s">
        <v>223</v>
      </c>
      <c r="H33" s="29">
        <v>11789747</v>
      </c>
      <c r="I33" s="29">
        <v>8354.1</v>
      </c>
      <c r="J33" s="30">
        <f t="shared" si="1"/>
        <v>1411.252798027316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550245.65246449457</v>
      </c>
      <c r="B34" s="27">
        <f>A34/A31-1</f>
        <v>0.236042576673958</v>
      </c>
      <c r="C34" s="27">
        <f>A34/A22-1</f>
        <v>0.51781077244113027</v>
      </c>
      <c r="D34" s="26">
        <f>H34/19</f>
        <v>610009.05263157899</v>
      </c>
      <c r="E34" s="27">
        <f t="shared" si="5"/>
        <v>8.6553435392901834E-2</v>
      </c>
      <c r="F34" s="33">
        <f t="shared" si="6"/>
        <v>0.21339665748406067</v>
      </c>
      <c r="G34" s="39" t="s">
        <v>220</v>
      </c>
      <c r="H34" s="29">
        <v>11590172</v>
      </c>
      <c r="I34" s="29">
        <v>9304.61</v>
      </c>
      <c r="J34" s="30">
        <f t="shared" si="1"/>
        <v>1245.6375925482098</v>
      </c>
      <c r="K34" s="32">
        <f>H34+H33+H32</f>
        <v>33445458</v>
      </c>
      <c r="L34" s="27">
        <f>K34/K31-1</f>
        <v>0.26053288095226157</v>
      </c>
      <c r="M34" s="27">
        <f>K34/K22-1</f>
        <v>0.48238435588012973</v>
      </c>
      <c r="N34" s="32">
        <f>AVERAGE(J32:J34)</f>
        <v>1323.3768360687716</v>
      </c>
      <c r="O34" s="58">
        <f>N34/N31-1</f>
        <v>5.8477793501872544E-2</v>
      </c>
      <c r="P34" s="58"/>
    </row>
    <row r="35" spans="1:16" ht="17.399999999999999" hidden="1">
      <c r="D35" s="26">
        <f>H35/23</f>
        <v>378806.30434782611</v>
      </c>
      <c r="E35" s="27">
        <f t="shared" si="5"/>
        <v>-0.37901527409526836</v>
      </c>
      <c r="F35" s="33">
        <f t="shared" si="6"/>
        <v>-0.22409941450421211</v>
      </c>
      <c r="G35" s="39" t="s">
        <v>226</v>
      </c>
      <c r="H35" s="68">
        <v>8712545</v>
      </c>
      <c r="I35" s="68">
        <v>5469.14</v>
      </c>
      <c r="J35" s="30">
        <f t="shared" si="1"/>
        <v>1593.0374793843273</v>
      </c>
      <c r="P35" s="16"/>
    </row>
    <row r="36" spans="1:16" ht="17.399999999999999" hidden="1">
      <c r="D36" s="26">
        <f>H36/21</f>
        <v>659420.47619047621</v>
      </c>
      <c r="E36" s="27">
        <f t="shared" si="5"/>
        <v>0.74078537928710286</v>
      </c>
      <c r="F36" s="33">
        <f t="shared" si="6"/>
        <v>4.3493048185281333</v>
      </c>
      <c r="G36" s="39" t="s">
        <v>228</v>
      </c>
      <c r="H36" s="68">
        <v>13847830</v>
      </c>
      <c r="I36" s="68">
        <v>9857.5400000000009</v>
      </c>
      <c r="J36" s="30">
        <f t="shared" si="1"/>
        <v>1404.7957198246215</v>
      </c>
      <c r="P36" s="16"/>
    </row>
    <row r="37" spans="1:16" ht="17.399999999999999" hidden="1">
      <c r="A37" s="31">
        <f>AVERAGE(D35:D37)</f>
        <v>513143.44536461931</v>
      </c>
      <c r="B37" s="27">
        <f>A37/A34-1</f>
        <v>-6.742844206709897E-2</v>
      </c>
      <c r="C37" s="27">
        <f>A37/A25-1</f>
        <v>0.35712964924685697</v>
      </c>
      <c r="D37" s="26">
        <f>H37/18</f>
        <v>501203.55555555556</v>
      </c>
      <c r="E37" s="27">
        <f t="shared" si="5"/>
        <v>-0.23993328437259365</v>
      </c>
      <c r="F37" s="33">
        <f t="shared" si="6"/>
        <v>-4.1384271682949669E-2</v>
      </c>
      <c r="G37" s="39" t="s">
        <v>225</v>
      </c>
      <c r="H37" s="68">
        <v>9021664</v>
      </c>
      <c r="I37" s="68">
        <v>6938.1</v>
      </c>
      <c r="J37" s="30">
        <f t="shared" si="1"/>
        <v>1300.3075770023493</v>
      </c>
      <c r="K37" s="32">
        <f>H37+H36+H35</f>
        <v>31582039</v>
      </c>
      <c r="L37" s="27">
        <f>K37/K34-1</f>
        <v>-5.5715158692101086E-2</v>
      </c>
      <c r="M37" s="27">
        <f>K37/K25-1</f>
        <v>0.37921982685227018</v>
      </c>
      <c r="N37" s="32">
        <f>AVERAGE(J35:J37)</f>
        <v>1432.7135920704325</v>
      </c>
      <c r="O37" s="16">
        <f>N37/N34-1</f>
        <v>8.2619517753127036E-2</v>
      </c>
      <c r="P37" s="16"/>
    </row>
    <row r="38" spans="1:16" ht="17.399999999999999" hidden="1">
      <c r="A38" s="31"/>
      <c r="B38" s="27"/>
      <c r="C38" s="27"/>
      <c r="D38" s="26">
        <f>H38/20</f>
        <v>491106.1</v>
      </c>
      <c r="E38" s="27">
        <f t="shared" si="5"/>
        <v>-2.0146416448229565E-2</v>
      </c>
      <c r="F38" s="33">
        <f t="shared" si="6"/>
        <v>1.8536255294917461</v>
      </c>
      <c r="G38" s="39" t="s">
        <v>231</v>
      </c>
      <c r="H38" s="68">
        <v>9822122</v>
      </c>
      <c r="I38" s="68">
        <v>7312.54</v>
      </c>
      <c r="J38" s="30">
        <f t="shared" si="1"/>
        <v>1343.1888235825036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713049.57142857148</v>
      </c>
      <c r="E39" s="27">
        <f t="shared" si="5"/>
        <v>0.45192570694717804</v>
      </c>
      <c r="F39" s="33">
        <f t="shared" si="6"/>
        <v>1.8971889970299824</v>
      </c>
      <c r="G39" s="39" t="s">
        <v>234</v>
      </c>
      <c r="H39" s="68">
        <v>14974041</v>
      </c>
      <c r="I39" s="68">
        <v>10600.32</v>
      </c>
      <c r="J39" s="30">
        <f t="shared" si="1"/>
        <v>1412.6027327476907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528768.46190476196</v>
      </c>
      <c r="B40" s="27">
        <f>A40/A37-1</f>
        <v>3.0449607573258763E-2</v>
      </c>
      <c r="C40" s="27">
        <f>A40/A28-1</f>
        <v>0.62255201775305791</v>
      </c>
      <c r="D40" s="26">
        <f>H40/21</f>
        <v>382149.71428571426</v>
      </c>
      <c r="E40" s="27">
        <f t="shared" si="5"/>
        <v>-0.46406290726731692</v>
      </c>
      <c r="F40" s="33">
        <f t="shared" si="6"/>
        <v>-0.31691158670802755</v>
      </c>
      <c r="G40" s="39" t="s">
        <v>236</v>
      </c>
      <c r="H40" s="68">
        <v>8025144</v>
      </c>
      <c r="I40" s="68">
        <v>9320.2099999999991</v>
      </c>
      <c r="J40" s="30">
        <f t="shared" si="1"/>
        <v>861.04755150366793</v>
      </c>
      <c r="K40" s="32">
        <f>H40+H39+H38</f>
        <v>32821307</v>
      </c>
      <c r="L40" s="27">
        <f>K40/K37-1</f>
        <v>3.9239645040017868E-2</v>
      </c>
      <c r="M40" s="27">
        <f>K40/K28-1</f>
        <v>0.69936134620509449</v>
      </c>
      <c r="N40" s="32">
        <f>AVERAGE(J38:J40)</f>
        <v>1205.6130359446206</v>
      </c>
      <c r="O40" s="58">
        <f>N40/N37-1</f>
        <v>-0.15851078497665816</v>
      </c>
    </row>
    <row r="41" spans="1:16" ht="17.399999999999999">
      <c r="A41" s="31"/>
      <c r="B41" s="27"/>
      <c r="C41" s="27"/>
      <c r="D41" s="26">
        <f>H41/18</f>
        <v>626192.77777777775</v>
      </c>
      <c r="E41" s="27">
        <f t="shared" si="5"/>
        <v>0.63860590331255529</v>
      </c>
      <c r="F41" s="33">
        <f t="shared" si="6"/>
        <v>2.8248276028865367</v>
      </c>
      <c r="G41" s="39" t="s">
        <v>370</v>
      </c>
      <c r="H41" s="68">
        <v>11271470</v>
      </c>
      <c r="I41" s="68">
        <v>7758.58</v>
      </c>
      <c r="J41" s="30">
        <f t="shared" si="1"/>
        <v>1452.7748634415061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368310.75</v>
      </c>
      <c r="E42" s="27">
        <f t="shared" ref="E42" si="7">D42/D41-1</f>
        <v>-0.41182529874098051</v>
      </c>
      <c r="F42" s="33">
        <f t="shared" ref="F42" si="8">D42/D30-1</f>
        <v>-0.2702046218642512</v>
      </c>
      <c r="G42" s="39" t="s">
        <v>405</v>
      </c>
      <c r="H42" s="68">
        <v>7366215</v>
      </c>
      <c r="I42" s="68">
        <v>5796.59</v>
      </c>
      <c r="J42" s="30">
        <f t="shared" si="1"/>
        <v>1270.7842024362599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515506.82592592592</v>
      </c>
      <c r="B43" s="27">
        <f>A43/A40-1</f>
        <v>-2.5080232529497204E-2</v>
      </c>
      <c r="C43" s="27">
        <f>A43/A31-1</f>
        <v>0.15800712383022519</v>
      </c>
      <c r="D43" s="26">
        <f>H43/20</f>
        <v>552016.94999999995</v>
      </c>
      <c r="E43" s="27">
        <f t="shared" ref="E43" si="9">D43/D42-1</f>
        <v>0.49878044558840595</v>
      </c>
      <c r="F43" s="33">
        <f t="shared" ref="F43" si="10">D43/D31-1</f>
        <v>-0.17252118681701845</v>
      </c>
      <c r="G43" s="39" t="s">
        <v>429</v>
      </c>
      <c r="H43" s="68">
        <v>11040339</v>
      </c>
      <c r="I43" s="68">
        <v>7026.15</v>
      </c>
      <c r="J43" s="30">
        <f t="shared" si="1"/>
        <v>1571.3212783672425</v>
      </c>
      <c r="K43" s="32">
        <f>H43+H42+H41</f>
        <v>29678024</v>
      </c>
      <c r="L43" s="27">
        <f>K43/K40-1</f>
        <v>-9.576958650671652E-2</v>
      </c>
      <c r="M43" s="27">
        <f>K43/K31-1</f>
        <v>0.11854127079648191</v>
      </c>
      <c r="N43" s="32">
        <f>AVERAGE(J41:J43)</f>
        <v>1431.6267814150026</v>
      </c>
      <c r="O43" s="58">
        <f>N43/N40-1</f>
        <v>0.18746790116888201</v>
      </c>
    </row>
    <row r="44" spans="1:16" ht="17.399999999999999">
      <c r="A44" s="31"/>
      <c r="B44" s="27"/>
      <c r="C44" s="27"/>
      <c r="D44" s="26">
        <f>H44/22</f>
        <v>938638</v>
      </c>
      <c r="E44" s="27">
        <f t="shared" ref="E44" si="11">D44/D43-1</f>
        <v>0.70037894669719858</v>
      </c>
      <c r="F44" s="33">
        <f t="shared" ref="F44" si="12">D44/D32-1</f>
        <v>0.95830526313593345</v>
      </c>
      <c r="G44" s="39" t="s">
        <v>462</v>
      </c>
      <c r="H44" s="68">
        <v>20650036</v>
      </c>
      <c r="I44" s="68">
        <v>13188.04</v>
      </c>
      <c r="J44" s="30">
        <f t="shared" si="1"/>
        <v>1565.8153903081882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475023.45</v>
      </c>
      <c r="E45" s="27">
        <f t="shared" ref="E45" si="13">D45/D44-1</f>
        <v>-0.49392263044965146</v>
      </c>
      <c r="F45" s="33">
        <f t="shared" ref="F45" si="14">D45/D33-1</f>
        <v>-0.15388409522273883</v>
      </c>
      <c r="G45" s="39" t="s">
        <v>498</v>
      </c>
      <c r="H45" s="68">
        <v>9500469</v>
      </c>
      <c r="I45" s="68">
        <v>6898.17</v>
      </c>
      <c r="J45" s="30">
        <f t="shared" si="1"/>
        <v>1377.2448344995846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693438.39561403508</v>
      </c>
      <c r="B46" s="27">
        <f>A46/A43-1</f>
        <v>0.34515851340768955</v>
      </c>
      <c r="C46" s="27">
        <f>A46/A34-1</f>
        <v>0.26023421086235698</v>
      </c>
      <c r="D46" s="26">
        <f>H46/19</f>
        <v>666653.73684210528</v>
      </c>
      <c r="E46" s="27">
        <f t="shared" ref="E46" si="15">D46/D45-1</f>
        <v>0.40341226699882982</v>
      </c>
      <c r="F46" s="33">
        <f t="shared" ref="F46" si="16">D46/D34-1</f>
        <v>9.2858759990792183E-2</v>
      </c>
      <c r="G46" s="39" t="s">
        <v>548</v>
      </c>
      <c r="H46" s="68">
        <v>12666421</v>
      </c>
      <c r="I46" s="68">
        <v>9447.6200000000008</v>
      </c>
      <c r="J46" s="30">
        <f t="shared" si="1"/>
        <v>1340.6996682762431</v>
      </c>
      <c r="K46" s="32">
        <f>H46+H45+H44</f>
        <v>42816926</v>
      </c>
      <c r="L46" s="27">
        <f>K46/K43-1</f>
        <v>0.44271485190523463</v>
      </c>
      <c r="M46" s="27">
        <f>K46/K34-1</f>
        <v>0.2802015149560817</v>
      </c>
      <c r="N46" s="32">
        <f>AVERAGE(J44:J46)</f>
        <v>1427.9199643613385</v>
      </c>
      <c r="O46" s="58">
        <f>N46/N43-1</f>
        <v>-2.5892342206677021E-3</v>
      </c>
    </row>
    <row r="47" spans="1:16" ht="17.399999999999999">
      <c r="A47" s="31"/>
      <c r="B47" s="27"/>
      <c r="C47" s="27"/>
      <c r="D47" s="26">
        <f>H47/19</f>
        <v>900131.42105263157</v>
      </c>
      <c r="E47" s="27">
        <f t="shared" ref="E47" si="17">D47/D46-1</f>
        <v>0.35022331880489355</v>
      </c>
      <c r="F47" s="33">
        <f t="shared" ref="F47" si="18">D47/D35-1</f>
        <v>1.3762313634202781</v>
      </c>
      <c r="G47" s="39" t="s">
        <v>598</v>
      </c>
      <c r="H47" s="68">
        <v>17102497</v>
      </c>
      <c r="I47" s="68">
        <v>14157.61</v>
      </c>
      <c r="J47" s="30">
        <f t="shared" si="1"/>
        <v>1208.0073543486506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331664.8</v>
      </c>
      <c r="E48" s="27">
        <f t="shared" ref="E48" si="19">D48/D47-1</f>
        <v>-0.63153735972004554</v>
      </c>
      <c r="F48" s="33">
        <f t="shared" ref="F48" si="20">D48/D36-1</f>
        <v>-0.49703593992704997</v>
      </c>
      <c r="G48" s="39" t="s">
        <v>659</v>
      </c>
      <c r="H48" s="68">
        <v>6633296</v>
      </c>
      <c r="I48" s="68">
        <v>8386.24</v>
      </c>
      <c r="J48" s="30">
        <f t="shared" si="1"/>
        <v>790.97378562979361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587256.42216905893</v>
      </c>
      <c r="B49" s="27">
        <f>A49/A46-1</f>
        <v>-0.15312387389647308</v>
      </c>
      <c r="C49" s="27">
        <f>A49/A37-1</f>
        <v>0.14442935493754172</v>
      </c>
      <c r="D49" s="26">
        <f>H49/22</f>
        <v>529973.04545454541</v>
      </c>
      <c r="E49" s="27">
        <f t="shared" ref="E49" si="21">D49/D48-1</f>
        <v>0.59791767306794519</v>
      </c>
      <c r="F49" s="33">
        <f t="shared" ref="F49" si="22">D49/D37-1</f>
        <v>5.7400809671233288E-2</v>
      </c>
      <c r="G49" s="39" t="s">
        <v>672</v>
      </c>
      <c r="H49" s="68">
        <v>11659407</v>
      </c>
      <c r="I49" s="68">
        <v>9995.66</v>
      </c>
      <c r="J49" s="30">
        <f t="shared" si="1"/>
        <v>1166.4469379710795</v>
      </c>
      <c r="K49" s="32">
        <f>H49+H48+H47</f>
        <v>35395200</v>
      </c>
      <c r="L49" s="27">
        <f>K49/K46-1</f>
        <v>-0.17333626426147453</v>
      </c>
      <c r="M49" s="27">
        <f>K49/K37-1</f>
        <v>0.12073827785470082</v>
      </c>
      <c r="N49" s="32">
        <f>AVERAGE(J47:J49)</f>
        <v>1055.1426926498414</v>
      </c>
      <c r="O49" s="58">
        <f>N49/N46-1</f>
        <v>-0.26106314150333221</v>
      </c>
    </row>
    <row r="50" spans="1:15" s="37" customFormat="1" ht="17.399999999999999">
      <c r="A50" s="92"/>
      <c r="B50" s="130"/>
      <c r="C50" s="130"/>
      <c r="D50" s="93">
        <f>H50/18</f>
        <v>1180009.7777777778</v>
      </c>
      <c r="E50" s="130">
        <f t="shared" ref="E50" si="23">D50/D49-1</f>
        <v>1.2265467798757785</v>
      </c>
      <c r="F50" s="131">
        <f t="shared" ref="F50" si="24">D50/D38-1</f>
        <v>1.4027593584721871</v>
      </c>
      <c r="G50" s="132" t="s">
        <v>714</v>
      </c>
      <c r="H50" s="95">
        <v>21240176</v>
      </c>
      <c r="I50" s="95">
        <v>13257.12</v>
      </c>
      <c r="J50" s="133">
        <f t="shared" ref="J50" si="25">H50/I50</f>
        <v>1602.1712106400182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294258.7</v>
      </c>
      <c r="E51" s="130">
        <f t="shared" ref="E51" si="26">D51/D50-1</f>
        <v>-0.75063028667935705</v>
      </c>
      <c r="F51" s="131">
        <f t="shared" ref="F51" si="27">D51/D39-1</f>
        <v>-0.58732364229535627</v>
      </c>
      <c r="G51" s="132" t="s">
        <v>721</v>
      </c>
      <c r="H51" s="95">
        <v>5885174</v>
      </c>
      <c r="I51" s="95">
        <v>6118.41</v>
      </c>
      <c r="J51" s="133">
        <f t="shared" ref="J51" si="28">H51/I51</f>
        <v>961.87963866429357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586656.9471380472</v>
      </c>
      <c r="B52" s="27">
        <f>A52/A49-1</f>
        <v>-1.0208062583590971E-3</v>
      </c>
      <c r="C52" s="27">
        <f>A52/A40-1</f>
        <v>0.10947794621630003</v>
      </c>
      <c r="D52" s="93">
        <f>H52/22</f>
        <v>285702.36363636365</v>
      </c>
      <c r="E52" s="130">
        <f t="shared" ref="E52:E53" si="29">D52/D51-1</f>
        <v>-2.9077598601626287E-2</v>
      </c>
      <c r="F52" s="131">
        <f t="shared" ref="F52:F53" si="30">D52/D40-1</f>
        <v>-0.25238106177737907</v>
      </c>
      <c r="G52" s="132" t="s">
        <v>726</v>
      </c>
      <c r="H52" s="95">
        <v>6285452</v>
      </c>
      <c r="I52" s="95">
        <v>6557.79</v>
      </c>
      <c r="J52" s="133">
        <f t="shared" ref="J52" si="31">H52/I52</f>
        <v>958.4710702843488</v>
      </c>
      <c r="K52" s="32">
        <f>H52+H51+H50</f>
        <v>33410802</v>
      </c>
      <c r="L52" s="27">
        <f>K52/K49-1</f>
        <v>-5.6064042582045004E-2</v>
      </c>
      <c r="M52" s="27">
        <f>K52/K40-1</f>
        <v>1.7960741173409067E-2</v>
      </c>
      <c r="N52" s="32">
        <f>AVERAGE(J50:J52)</f>
        <v>1174.17397319622</v>
      </c>
      <c r="O52" s="58">
        <f>N52/N49-1</f>
        <v>0.11281060028710277</v>
      </c>
    </row>
    <row r="53" spans="1:15" s="37" customFormat="1" ht="17.399999999999999">
      <c r="A53" s="31"/>
      <c r="B53" s="27"/>
      <c r="C53" s="27"/>
      <c r="D53" s="93">
        <f>H53/21</f>
        <v>480774.71428571426</v>
      </c>
      <c r="E53" s="130">
        <f t="shared" si="29"/>
        <v>0.68278171789168285</v>
      </c>
      <c r="F53" s="131">
        <f t="shared" si="30"/>
        <v>-0.23222571171791639</v>
      </c>
      <c r="G53" s="132" t="s">
        <v>729</v>
      </c>
      <c r="H53" s="95">
        <v>10096269</v>
      </c>
      <c r="I53" s="95">
        <v>10547.56</v>
      </c>
      <c r="J53" s="133">
        <f t="shared" ref="J53" si="32">H53/I53</f>
        <v>957.21370629794956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487402.76470588235</v>
      </c>
      <c r="E54" s="130">
        <f t="shared" ref="E54" si="33">D54/D53-1</f>
        <v>1.3786187632632396E-2</v>
      </c>
      <c r="F54" s="131">
        <f t="shared" ref="F54" si="34">D54/D42-1</f>
        <v>0.32334656185268096</v>
      </c>
      <c r="G54" s="132" t="s">
        <v>742</v>
      </c>
      <c r="H54" s="95">
        <v>8285847</v>
      </c>
      <c r="I54" s="95">
        <v>6388.78</v>
      </c>
      <c r="J54" s="133">
        <f t="shared" ref="J54" si="35">H54/I54</f>
        <v>1296.9372869311512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564082.17553688132</v>
      </c>
      <c r="B55" s="27">
        <f>A55/A52-1</f>
        <v>-3.8480361838881927E-2</v>
      </c>
      <c r="C55" s="27">
        <f>A55/A43-1</f>
        <v>9.422833446231671E-2</v>
      </c>
      <c r="D55" s="93">
        <f>H55/21</f>
        <v>724069.04761904757</v>
      </c>
      <c r="E55" s="130">
        <f t="shared" ref="E55" si="36">D55/D54-1</f>
        <v>0.48556614785716046</v>
      </c>
      <c r="F55" s="131">
        <f t="shared" ref="F55" si="37">D55/D43-1</f>
        <v>0.31167901206484272</v>
      </c>
      <c r="G55" s="132" t="s">
        <v>749</v>
      </c>
      <c r="H55" s="95">
        <v>15205450</v>
      </c>
      <c r="I55" s="95">
        <v>11186.11</v>
      </c>
      <c r="J55" s="133">
        <f t="shared" ref="J55" si="38">H55/I55</f>
        <v>1359.3152579404277</v>
      </c>
      <c r="K55" s="32">
        <f>H55+H54+H53</f>
        <v>33587566</v>
      </c>
      <c r="L55" s="27">
        <f>K55/K52-1</f>
        <v>5.2906242717549734E-3</v>
      </c>
      <c r="M55" s="27">
        <f>K55/K43-1</f>
        <v>0.13173188349736487</v>
      </c>
      <c r="N55" s="32">
        <f>AVERAGE(J53:J55)</f>
        <v>1204.4887503898428</v>
      </c>
      <c r="O55" s="58">
        <f>N55/N52-1</f>
        <v>2.581796044337703E-2</v>
      </c>
    </row>
    <row r="56" spans="1:15" s="124" customFormat="1" ht="17.399999999999999">
      <c r="A56" s="94"/>
      <c r="B56" s="45"/>
      <c r="C56" s="45"/>
      <c r="D56" s="98">
        <f>H56/22</f>
        <v>724738.27272727271</v>
      </c>
      <c r="E56" s="118">
        <f t="shared" ref="E56" si="39">D56/D55-1</f>
        <v>9.2425592617950691E-4</v>
      </c>
      <c r="F56" s="158">
        <f t="shared" ref="F56" si="40">D56/D44-1</f>
        <v>-0.22788308940478363</v>
      </c>
      <c r="G56" s="122" t="s">
        <v>752</v>
      </c>
      <c r="H56" s="96">
        <v>15944242</v>
      </c>
      <c r="I56" s="96">
        <v>10088.540000000001</v>
      </c>
      <c r="J56" s="125">
        <f t="shared" ref="J56" si="41">H56/I56</f>
        <v>1580.4310633649663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1273700.611111111</v>
      </c>
      <c r="E57" s="118">
        <f t="shared" ref="E57" si="42">D57/D56-1</f>
        <v>0.75746287872728235</v>
      </c>
      <c r="F57" s="158">
        <f t="shared" ref="F57" si="43">D57/D45-1</f>
        <v>1.681342597109913</v>
      </c>
      <c r="G57" s="122" t="s">
        <v>756</v>
      </c>
      <c r="H57" s="96">
        <v>22926611</v>
      </c>
      <c r="I57" s="96">
        <v>15491.43</v>
      </c>
      <c r="J57" s="125">
        <f t="shared" ref="J57" si="44">H57/I57</f>
        <v>1479.9544651462131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999219.44191919186</v>
      </c>
      <c r="B58" s="27">
        <f>A58/A55-1</f>
        <v>0.77140758076277849</v>
      </c>
      <c r="C58" s="27">
        <f>A58/A46-1</f>
        <v>0.44096353510161457</v>
      </c>
      <c r="K58" s="32">
        <f>H58+H57+H56</f>
        <v>38870853</v>
      </c>
      <c r="L58" s="27">
        <f>K58/K55-1</f>
        <v>0.15729889447779577</v>
      </c>
      <c r="M58" s="27">
        <f>K58/K46-1</f>
        <v>-9.2161520423021503E-2</v>
      </c>
      <c r="N58" s="32">
        <f>AVERAGE(J56:J58)</f>
        <v>1530.1927642555897</v>
      </c>
      <c r="O58" s="58">
        <f>N58/N55-1</f>
        <v>0.27040851461695259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67">
    <tabColor rgb="FFFF0000"/>
  </sheetPr>
  <dimension ref="A1:P58"/>
  <sheetViews>
    <sheetView zoomScaleNormal="10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7.3984375" style="18" bestFit="1" customWidth="1"/>
    <col min="13" max="13" width="6.59765625" style="18" bestFit="1" customWidth="1"/>
    <col min="14" max="14" width="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파마리서치</v>
      </c>
      <c r="G1" s="19"/>
      <c r="H1" s="19"/>
      <c r="I1" s="19"/>
      <c r="J1" s="20"/>
      <c r="P1" s="18" t="s">
        <v>249</v>
      </c>
    </row>
    <row r="2" spans="1:16" ht="15" customHeight="1">
      <c r="G2" s="21"/>
      <c r="H2" s="21"/>
      <c r="I2" s="21"/>
      <c r="J2" s="22"/>
      <c r="P2" s="23" t="s">
        <v>347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16522.95</v>
      </c>
      <c r="E5" s="27"/>
      <c r="F5" s="26"/>
      <c r="G5" s="28" t="s">
        <v>7</v>
      </c>
      <c r="H5" s="29">
        <f>'파마리서치(리쥬란, 기타의약품2)'!H5+'파마리서치(리쥬란, 기타의약품1)'!H5+'파마리서치(화장품)'!H5</f>
        <v>330459</v>
      </c>
      <c r="I5" s="29">
        <f>'파마리서치(리쥬란, 기타의약품2)'!I5+'파마리서치(리쥬란, 기타의약품1)'!I5+'파마리서치(화장품)'!I5</f>
        <v>1112.24</v>
      </c>
      <c r="J5" s="30">
        <f>H5/I5</f>
        <v>297.11123498525495</v>
      </c>
    </row>
    <row r="6" spans="1:16" ht="15" hidden="1" customHeight="1">
      <c r="D6" s="26">
        <f>H6/18</f>
        <v>5799.166666666667</v>
      </c>
      <c r="E6" s="27">
        <f t="shared" ref="E6:E34" si="0">D6/D5-1</f>
        <v>-0.64902352989831313</v>
      </c>
      <c r="F6" s="26"/>
      <c r="G6" s="28" t="s">
        <v>3</v>
      </c>
      <c r="H6" s="29">
        <f>'파마리서치(리쥬란, 기타의약품2)'!H6+'파마리서치(리쥬란, 기타의약품1)'!H6+'파마리서치(화장품)'!H6</f>
        <v>104385</v>
      </c>
      <c r="I6" s="29">
        <f>'파마리서치(리쥬란, 기타의약품2)'!I6+'파마리서치(리쥬란, 기타의약품1)'!I6+'파마리서치(화장품)'!I6</f>
        <v>237</v>
      </c>
      <c r="J6" s="48">
        <f t="shared" ref="J6:J49" si="1">H6/I6</f>
        <v>440.44303797468353</v>
      </c>
    </row>
    <row r="7" spans="1:16" ht="15" hidden="1" customHeight="1">
      <c r="A7" s="31">
        <f>AVERAGE(D5:D7)</f>
        <v>11303.266161616162</v>
      </c>
      <c r="B7" s="31"/>
      <c r="C7" s="31"/>
      <c r="D7" s="26">
        <f>H7/22</f>
        <v>11587.681818181818</v>
      </c>
      <c r="E7" s="27">
        <f t="shared" si="0"/>
        <v>0.99816326797214838</v>
      </c>
      <c r="F7" s="26"/>
      <c r="G7" s="28" t="s">
        <v>6</v>
      </c>
      <c r="H7" s="29">
        <f>'파마리서치(리쥬란, 기타의약품2)'!H7+'파마리서치(리쥬란, 기타의약품1)'!H7+'파마리서치(화장품)'!H7</f>
        <v>254929</v>
      </c>
      <c r="I7" s="29">
        <f>'파마리서치(리쥬란, 기타의약품2)'!I7+'파마리서치(리쥬란, 기타의약품1)'!I7+'파마리서치(화장품)'!I7</f>
        <v>1665.3</v>
      </c>
      <c r="J7" s="48">
        <f t="shared" si="1"/>
        <v>153.08292800096081</v>
      </c>
      <c r="K7" s="32">
        <f>H7+H6+H5</f>
        <v>689773</v>
      </c>
      <c r="L7" s="32"/>
      <c r="M7" s="32"/>
      <c r="N7" s="32">
        <f>AVERAGE(J5:J7)</f>
        <v>296.87906698696645</v>
      </c>
      <c r="O7" s="32"/>
    </row>
    <row r="8" spans="1:16" ht="15" hidden="1" customHeight="1">
      <c r="D8" s="26">
        <f>H8/21</f>
        <v>3431.7142857142858</v>
      </c>
      <c r="E8" s="27">
        <f t="shared" si="0"/>
        <v>-0.70384807422570872</v>
      </c>
      <c r="F8" s="26"/>
      <c r="G8" s="28" t="s">
        <v>2</v>
      </c>
      <c r="H8" s="29">
        <f>'파마리서치(리쥬란, 기타의약품2)'!H8+'파마리서치(리쥬란, 기타의약품1)'!H8+'파마리서치(화장품)'!H8</f>
        <v>72066</v>
      </c>
      <c r="I8" s="29">
        <f>'파마리서치(리쥬란, 기타의약품2)'!I8+'파마리서치(리쥬란, 기타의약품1)'!I8+'파마리서치(화장품)'!I8</f>
        <v>149.01</v>
      </c>
      <c r="J8" s="48">
        <f t="shared" si="1"/>
        <v>483.63197100865716</v>
      </c>
    </row>
    <row r="9" spans="1:16" ht="15" hidden="1" customHeight="1">
      <c r="D9" s="26">
        <f>H9/21</f>
        <v>10423.380952380952</v>
      </c>
      <c r="E9" s="27">
        <f t="shared" si="0"/>
        <v>2.0373685232980878</v>
      </c>
      <c r="F9" s="26"/>
      <c r="G9" s="28" t="s">
        <v>5</v>
      </c>
      <c r="H9" s="29">
        <f>'파마리서치(리쥬란, 기타의약품2)'!H9+'파마리서치(리쥬란, 기타의약품1)'!H9+'파마리서치(화장품)'!H9</f>
        <v>218891</v>
      </c>
      <c r="I9" s="29">
        <f>'파마리서치(리쥬란, 기타의약품2)'!I9+'파마리서치(리쥬란, 기타의약품1)'!I9+'파마리서치(화장품)'!I9</f>
        <v>2022.5</v>
      </c>
      <c r="J9" s="48">
        <f t="shared" si="1"/>
        <v>108.22793572311495</v>
      </c>
    </row>
    <row r="10" spans="1:16" ht="15" hidden="1" customHeight="1">
      <c r="A10" s="31">
        <f>AVERAGE(D8:D10)</f>
        <v>7080.7142857142862</v>
      </c>
      <c r="B10" s="27">
        <f>A10/A7-1</f>
        <v>-0.37356918040565079</v>
      </c>
      <c r="C10" s="27"/>
      <c r="D10" s="26">
        <f>H10/21</f>
        <v>7387.0476190476193</v>
      </c>
      <c r="E10" s="27">
        <f t="shared" si="0"/>
        <v>-0.2913002361906154</v>
      </c>
      <c r="F10" s="26"/>
      <c r="G10" s="28" t="s">
        <v>0</v>
      </c>
      <c r="H10" s="29">
        <f>'파마리서치(리쥬란, 기타의약품2)'!H10+'파마리서치(리쥬란, 기타의약품1)'!H10+'파마리서치(화장품)'!H10</f>
        <v>155128</v>
      </c>
      <c r="I10" s="29">
        <f>'파마리서치(리쥬란, 기타의약품2)'!I10+'파마리서치(리쥬란, 기타의약품1)'!I10+'파마리서치(화장품)'!I10</f>
        <v>330.9</v>
      </c>
      <c r="J10" s="48">
        <f t="shared" si="1"/>
        <v>468.80628588697493</v>
      </c>
      <c r="K10" s="32">
        <f>H10+H9+H8</f>
        <v>446085</v>
      </c>
      <c r="L10" s="27">
        <f>K10/K7-1</f>
        <v>-0.35328724087489649</v>
      </c>
      <c r="M10" s="32"/>
      <c r="N10" s="32">
        <f>AVERAGE(J8:J10)</f>
        <v>353.55539753958237</v>
      </c>
      <c r="O10" s="58">
        <f>N10/N7-1</f>
        <v>0.19090712972061485</v>
      </c>
    </row>
    <row r="11" spans="1:16" ht="15" hidden="1" customHeight="1">
      <c r="D11" s="26">
        <f>H11/21</f>
        <v>24531.476190476191</v>
      </c>
      <c r="E11" s="27">
        <f t="shared" si="0"/>
        <v>2.3208769532257234</v>
      </c>
      <c r="F11" s="26"/>
      <c r="G11" s="28" t="s">
        <v>10</v>
      </c>
      <c r="H11" s="29">
        <f>'파마리서치(리쥬란, 기타의약품2)'!H11+'파마리서치(리쥬란, 기타의약품1)'!H11+'파마리서치(화장품)'!H11</f>
        <v>515161</v>
      </c>
      <c r="I11" s="29">
        <f>'파마리서치(리쥬란, 기타의약품2)'!I11+'파마리서치(리쥬란, 기타의약품1)'!I11+'파마리서치(화장품)'!I11</f>
        <v>671.2</v>
      </c>
      <c r="J11" s="48">
        <f t="shared" si="1"/>
        <v>767.52234803337296</v>
      </c>
    </row>
    <row r="12" spans="1:16" ht="15" hidden="1" customHeight="1">
      <c r="D12" s="26">
        <f>H12/22</f>
        <v>35323.545454545456</v>
      </c>
      <c r="E12" s="27">
        <f t="shared" si="0"/>
        <v>0.43992742957144371</v>
      </c>
      <c r="F12" s="26"/>
      <c r="G12" s="28" t="s">
        <v>4</v>
      </c>
      <c r="H12" s="29">
        <f>'파마리서치(리쥬란, 기타의약품2)'!H12+'파마리서치(리쥬란, 기타의약품1)'!H12+'파마리서치(화장품)'!H12</f>
        <v>777118</v>
      </c>
      <c r="I12" s="29">
        <f>'파마리서치(리쥬란, 기타의약품2)'!I12+'파마리서치(리쥬란, 기타의약품1)'!I12+'파마리서치(화장품)'!I12</f>
        <v>1237.5</v>
      </c>
      <c r="J12" s="48">
        <f t="shared" si="1"/>
        <v>627.9741414141414</v>
      </c>
    </row>
    <row r="13" spans="1:16" ht="15" hidden="1" customHeight="1">
      <c r="A13" s="31">
        <f>AVERAGE(D11:D13)</f>
        <v>26635.423881673883</v>
      </c>
      <c r="B13" s="27">
        <f>A13/A10-1</f>
        <v>2.7616860117364506</v>
      </c>
      <c r="C13" s="27"/>
      <c r="D13" s="26">
        <f>H13/20</f>
        <v>20051.25</v>
      </c>
      <c r="E13" s="27">
        <f t="shared" si="0"/>
        <v>-0.4323545458990784</v>
      </c>
      <c r="F13" s="26"/>
      <c r="G13" s="28" t="s">
        <v>8</v>
      </c>
      <c r="H13" s="29">
        <f>'파마리서치(리쥬란, 기타의약품2)'!H13+'파마리서치(리쥬란, 기타의약품1)'!H13+'파마리서치(화장품)'!H13</f>
        <v>401025</v>
      </c>
      <c r="I13" s="29">
        <f>'파마리서치(리쥬란, 기타의약품2)'!I13+'파마리서치(리쥬란, 기타의약품1)'!I13+'파마리서치(화장품)'!I13</f>
        <v>1088.3</v>
      </c>
      <c r="J13" s="48">
        <f t="shared" si="1"/>
        <v>368.48754938895524</v>
      </c>
      <c r="K13" s="32">
        <f>H13+H12+H11</f>
        <v>1693304</v>
      </c>
      <c r="L13" s="27">
        <f>K13/K10-1</f>
        <v>2.795922301803468</v>
      </c>
      <c r="M13" s="32"/>
      <c r="N13" s="32">
        <f>AVERAGE(J11:J13)</f>
        <v>587.99467961215657</v>
      </c>
      <c r="O13" s="58">
        <f>N13/N10-1</f>
        <v>0.66309066048504461</v>
      </c>
    </row>
    <row r="14" spans="1:16" ht="15" hidden="1" customHeight="1">
      <c r="D14" s="26">
        <f>H14/20</f>
        <v>18910.849999999999</v>
      </c>
      <c r="E14" s="27">
        <f t="shared" si="0"/>
        <v>-5.6874259709494446E-2</v>
      </c>
      <c r="F14" s="26"/>
      <c r="G14" s="28" t="s">
        <v>11</v>
      </c>
      <c r="H14" s="29">
        <f>'파마리서치(리쥬란, 기타의약품2)'!H14+'파마리서치(리쥬란, 기타의약품1)'!H14+'파마리서치(화장품)'!H14</f>
        <v>378217</v>
      </c>
      <c r="I14" s="29">
        <f>'파마리서치(리쥬란, 기타의약품2)'!I14+'파마리서치(리쥬란, 기타의약품1)'!I14+'파마리서치(화장품)'!I14</f>
        <v>1120.81</v>
      </c>
      <c r="J14" s="48">
        <f t="shared" si="1"/>
        <v>337.44970155512533</v>
      </c>
    </row>
    <row r="15" spans="1:16" ht="15" hidden="1" customHeight="1">
      <c r="A15" s="31"/>
      <c r="B15" s="31"/>
      <c r="C15" s="31"/>
      <c r="D15" s="26">
        <f>H15/22</f>
        <v>27385.136363636364</v>
      </c>
      <c r="E15" s="27">
        <f t="shared" si="0"/>
        <v>0.44811768712862543</v>
      </c>
      <c r="F15" s="26"/>
      <c r="G15" s="28" t="s">
        <v>9</v>
      </c>
      <c r="H15" s="29">
        <f>'파마리서치(리쥬란, 기타의약품2)'!H15+'파마리서치(리쥬란, 기타의약품1)'!H15+'파마리서치(화장품)'!H15</f>
        <v>602473</v>
      </c>
      <c r="I15" s="29">
        <f>'파마리서치(리쥬란, 기타의약품2)'!I15+'파마리서치(리쥬란, 기타의약품1)'!I15+'파마리서치(화장품)'!I15</f>
        <v>3624.5</v>
      </c>
      <c r="J15" s="48">
        <f t="shared" si="1"/>
        <v>166.22237550006898</v>
      </c>
    </row>
    <row r="16" spans="1:16" ht="15" hidden="1" customHeight="1">
      <c r="A16" s="31">
        <f>AVERAGE(D14:D16)</f>
        <v>27898.631818181817</v>
      </c>
      <c r="B16" s="27">
        <f>A16/A13-1</f>
        <v>4.7425861969370153E-2</v>
      </c>
      <c r="C16" s="27"/>
      <c r="D16" s="26">
        <f>H16/22</f>
        <v>37399.909090909088</v>
      </c>
      <c r="E16" s="27">
        <f t="shared" si="0"/>
        <v>0.36570103556507916</v>
      </c>
      <c r="F16" s="26"/>
      <c r="G16" s="28" t="s">
        <v>13</v>
      </c>
      <c r="H16" s="29">
        <f>'파마리서치(리쥬란, 기타의약품2)'!H16+'파마리서치(리쥬란, 기타의약품1)'!H16+'파마리서치(화장품)'!H16</f>
        <v>822798</v>
      </c>
      <c r="I16" s="29">
        <f>'파마리서치(리쥬란, 기타의약품2)'!I16+'파마리서치(리쥬란, 기타의약품1)'!I16+'파마리서치(화장품)'!I16</f>
        <v>4198.8</v>
      </c>
      <c r="J16" s="48">
        <f t="shared" si="1"/>
        <v>195.96027436410401</v>
      </c>
      <c r="K16" s="32">
        <f>H16+H15+H14</f>
        <v>1803488</v>
      </c>
      <c r="L16" s="27">
        <f>K16/K13-1</f>
        <v>6.5070418542683361E-2</v>
      </c>
      <c r="M16" s="32"/>
      <c r="N16" s="32">
        <f>AVERAGE(J14:J16)</f>
        <v>233.2107838064328</v>
      </c>
      <c r="O16" s="58">
        <f>N16/N13-1</f>
        <v>-0.60337943200394351</v>
      </c>
    </row>
    <row r="17" spans="1:15" ht="15" hidden="1" customHeight="1">
      <c r="D17" s="26">
        <f>H17/20</f>
        <v>66345</v>
      </c>
      <c r="E17" s="27">
        <f t="shared" si="0"/>
        <v>0.77393479322993008</v>
      </c>
      <c r="F17" s="33">
        <f t="shared" ref="F17:F34" si="2">D17/D5-1</f>
        <v>3.015324140059735</v>
      </c>
      <c r="G17" s="39" t="s">
        <v>162</v>
      </c>
      <c r="H17" s="29">
        <f>'파마리서치(리쥬란, 기타의약품2)'!H17+'파마리서치(리쥬란, 기타의약품1)'!H17+'파마리서치(화장품)'!H17</f>
        <v>1326900</v>
      </c>
      <c r="I17" s="29">
        <f>'파마리서치(리쥬란, 기타의약품2)'!I17+'파마리서치(리쥬란, 기타의약품1)'!I17+'파마리서치(화장품)'!I17</f>
        <v>2048.15</v>
      </c>
      <c r="J17" s="48">
        <f t="shared" si="1"/>
        <v>647.85294045846251</v>
      </c>
    </row>
    <row r="18" spans="1:15" hidden="1">
      <c r="D18" s="26">
        <f>H18/20</f>
        <v>69137.25</v>
      </c>
      <c r="E18" s="27">
        <f t="shared" si="0"/>
        <v>4.2086818901198253E-2</v>
      </c>
      <c r="F18" s="33">
        <f t="shared" si="2"/>
        <v>10.921928437993964</v>
      </c>
      <c r="G18" s="39" t="s">
        <v>163</v>
      </c>
      <c r="H18" s="29">
        <f>'파마리서치(리쥬란, 기타의약품2)'!H18+'파마리서치(리쥬란, 기타의약품1)'!H18+'파마리서치(화장품)'!H18</f>
        <v>1382745</v>
      </c>
      <c r="I18" s="29">
        <f>'파마리서치(리쥬란, 기타의약품2)'!I18+'파마리서치(리쥬란, 기타의약품1)'!I18+'파마리서치(화장품)'!I18</f>
        <v>2206.6</v>
      </c>
      <c r="J18" s="48">
        <f t="shared" si="1"/>
        <v>626.64053294661471</v>
      </c>
    </row>
    <row r="19" spans="1:15" ht="17.399999999999999" hidden="1">
      <c r="A19" s="31">
        <f>AVERAGE(D17:D19)</f>
        <v>78813.401515151505</v>
      </c>
      <c r="B19" s="27">
        <f>A19/A16-1</f>
        <v>1.8249916350302176</v>
      </c>
      <c r="C19" s="27">
        <f>A19/A7-1</f>
        <v>5.9726219296496348</v>
      </c>
      <c r="D19" s="26">
        <f>H19/22</f>
        <v>100957.95454545454</v>
      </c>
      <c r="E19" s="27">
        <f t="shared" si="0"/>
        <v>0.4602541256045698</v>
      </c>
      <c r="F19" s="33">
        <f t="shared" si="2"/>
        <v>7.7125238791977377</v>
      </c>
      <c r="G19" s="39" t="s">
        <v>158</v>
      </c>
      <c r="H19" s="29">
        <f>'파마리서치(리쥬란, 기타의약품2)'!H19+'파마리서치(리쥬란, 기타의약품1)'!H19+'파마리서치(화장품)'!H19</f>
        <v>2221075</v>
      </c>
      <c r="I19" s="29">
        <f>'파마리서치(리쥬란, 기타의약품2)'!I19+'파마리서치(리쥬란, 기타의약품1)'!I19+'파마리서치(화장품)'!I19</f>
        <v>5531.7</v>
      </c>
      <c r="J19" s="48">
        <f t="shared" si="1"/>
        <v>401.51761664587741</v>
      </c>
      <c r="K19" s="32">
        <f>H19+H18+H17</f>
        <v>4930720</v>
      </c>
      <c r="L19" s="27">
        <f>K19/K16-1</f>
        <v>1.7339910218421193</v>
      </c>
      <c r="M19" s="27">
        <f>K19/K7-1</f>
        <v>6.1483227090651562</v>
      </c>
      <c r="N19" s="32">
        <f>AVERAGE(J17:J19)</f>
        <v>558.6703633503181</v>
      </c>
      <c r="O19" s="58">
        <f>N19/N16-1</f>
        <v>1.3955597345533555</v>
      </c>
    </row>
    <row r="20" spans="1:15" hidden="1">
      <c r="D20" s="26">
        <f>H20/20</f>
        <v>86847.2</v>
      </c>
      <c r="E20" s="27">
        <f t="shared" si="0"/>
        <v>-0.13976862555294167</v>
      </c>
      <c r="F20" s="33">
        <f t="shared" si="2"/>
        <v>24.30723503455166</v>
      </c>
      <c r="G20" s="39" t="s">
        <v>154</v>
      </c>
      <c r="H20" s="29">
        <f>'파마리서치(리쥬란, 기타의약품2)'!H20+'파마리서치(리쥬란, 기타의약품1)'!H20+'파마리서치(화장품)'!H20</f>
        <v>1736944</v>
      </c>
      <c r="I20" s="29">
        <f>'파마리서치(리쥬란, 기타의약품2)'!I20+'파마리서치(리쥬란, 기타의약품1)'!I20+'파마리서치(화장품)'!I20</f>
        <v>3130.9</v>
      </c>
      <c r="J20" s="48">
        <f t="shared" si="1"/>
        <v>554.77466543166497</v>
      </c>
    </row>
    <row r="21" spans="1:15" hidden="1">
      <c r="D21" s="26">
        <f>H21/21</f>
        <v>78063.904761904763</v>
      </c>
      <c r="E21" s="27">
        <f t="shared" si="0"/>
        <v>-0.1011350422131656</v>
      </c>
      <c r="F21" s="33">
        <f t="shared" si="2"/>
        <v>6.4893074635320778</v>
      </c>
      <c r="G21" s="39" t="s">
        <v>155</v>
      </c>
      <c r="H21" s="29">
        <f>'파마리서치(리쥬란, 기타의약품2)'!H21+'파마리서치(리쥬란, 기타의약품1)'!H21+'파마리서치(화장품)'!H21</f>
        <v>1639342</v>
      </c>
      <c r="I21" s="29">
        <f>'파마리서치(리쥬란, 기타의약품2)'!I21+'파마리서치(리쥬란, 기타의약품1)'!I21+'파마리서치(화장품)'!I21</f>
        <v>4257.78</v>
      </c>
      <c r="J21" s="48">
        <f t="shared" si="1"/>
        <v>385.02271136601706</v>
      </c>
    </row>
    <row r="22" spans="1:15" ht="17.399999999999999" hidden="1">
      <c r="A22" s="31">
        <f>AVERAGE(D20:D22)</f>
        <v>77557.717460317464</v>
      </c>
      <c r="B22" s="27">
        <f>A22/A19-1</f>
        <v>-1.5932367220473753E-2</v>
      </c>
      <c r="C22" s="27">
        <f>A22/A10-1</f>
        <v>9.953374805250121</v>
      </c>
      <c r="D22" s="26">
        <f>H22/21</f>
        <v>67762.047619047618</v>
      </c>
      <c r="E22" s="27">
        <f t="shared" si="0"/>
        <v>-0.13196697211442154</v>
      </c>
      <c r="F22" s="33">
        <f t="shared" si="2"/>
        <v>8.1730893197875307</v>
      </c>
      <c r="G22" s="39" t="s">
        <v>156</v>
      </c>
      <c r="H22" s="29">
        <f>'파마리서치(리쥬란, 기타의약품2)'!H22+'파마리서치(리쥬란, 기타의약품1)'!H22+'파마리서치(화장품)'!H22</f>
        <v>1423003</v>
      </c>
      <c r="I22" s="29">
        <f>'파마리서치(리쥬란, 기타의약품2)'!I22+'파마리서치(리쥬란, 기타의약품1)'!I22+'파마리서치(화장품)'!I22</f>
        <v>10651.45</v>
      </c>
      <c r="J22" s="48">
        <f t="shared" si="1"/>
        <v>133.59711588563059</v>
      </c>
      <c r="K22" s="32">
        <f>H22+H21+H20</f>
        <v>4799289</v>
      </c>
      <c r="L22" s="27">
        <f>K22/K19-1</f>
        <v>-2.6655539150468921E-2</v>
      </c>
      <c r="M22" s="27">
        <f>K22/K10-1</f>
        <v>9.7586872457042944</v>
      </c>
      <c r="N22" s="32">
        <f>AVERAGE(J20:J22)</f>
        <v>357.79816422777088</v>
      </c>
      <c r="O22" s="58">
        <f>N22/N19-1</f>
        <v>-0.35955406318303107</v>
      </c>
    </row>
    <row r="23" spans="1:15" hidden="1">
      <c r="A23" s="31"/>
      <c r="B23" s="27"/>
      <c r="C23" s="27"/>
      <c r="D23" s="26">
        <f>H23/21</f>
        <v>44096.619047619046</v>
      </c>
      <c r="E23" s="27">
        <f t="shared" si="0"/>
        <v>-0.34924311473693315</v>
      </c>
      <c r="F23" s="33">
        <f t="shared" si="2"/>
        <v>0.79755260976665543</v>
      </c>
      <c r="G23" s="39" t="s">
        <v>168</v>
      </c>
      <c r="H23" s="29">
        <f>'파마리서치(리쥬란, 기타의약품2)'!H23+'파마리서치(리쥬란, 기타의약품1)'!H23+'파마리서치(화장품)'!H23</f>
        <v>926029</v>
      </c>
      <c r="I23" s="29">
        <f>'파마리서치(리쥬란, 기타의약품2)'!I23+'파마리서치(리쥬란, 기타의약품1)'!I23+'파마리서치(화장품)'!I23</f>
        <v>2701.24</v>
      </c>
      <c r="J23" s="48">
        <f t="shared" si="1"/>
        <v>342.81626216108162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57751.681818181816</v>
      </c>
      <c r="E24" s="27">
        <f t="shared" si="0"/>
        <v>0.30966235202333636</v>
      </c>
      <c r="F24" s="33">
        <f t="shared" si="2"/>
        <v>0.63493446297730838</v>
      </c>
      <c r="G24" s="39" t="s">
        <v>176</v>
      </c>
      <c r="H24" s="29">
        <f>'파마리서치(리쥬란, 기타의약품2)'!H24+'파마리서치(리쥬란, 기타의약품1)'!H24+'파마리서치(화장품)'!H24</f>
        <v>1270537</v>
      </c>
      <c r="I24" s="29">
        <f>'파마리서치(리쥬란, 기타의약품2)'!I24+'파마리서치(리쥬란, 기타의약품1)'!I24+'파마리서치(화장품)'!I24</f>
        <v>9541.7599999999984</v>
      </c>
      <c r="J24" s="48">
        <f t="shared" si="1"/>
        <v>133.15541367630291</v>
      </c>
      <c r="K24" s="32"/>
      <c r="L24" s="27"/>
      <c r="M24" s="27"/>
      <c r="N24" s="27"/>
    </row>
    <row r="25" spans="1:15" ht="17.399999999999999" hidden="1">
      <c r="A25" s="31">
        <f>AVERAGE(D23:D25)</f>
        <v>59111.538885091511</v>
      </c>
      <c r="B25" s="27">
        <f>A25/A22-1</f>
        <v>-0.2378380795523537</v>
      </c>
      <c r="C25" s="27">
        <f>A25/A13-1</f>
        <v>1.2192828298017946</v>
      </c>
      <c r="D25" s="26">
        <f>H25/19</f>
        <v>75486.31578947368</v>
      </c>
      <c r="E25" s="27">
        <f t="shared" si="0"/>
        <v>0.30708428591093462</v>
      </c>
      <c r="F25" s="33">
        <f t="shared" si="2"/>
        <v>2.7646688256080632</v>
      </c>
      <c r="G25" s="39" t="s">
        <v>190</v>
      </c>
      <c r="H25" s="29">
        <f>'파마리서치(리쥬란, 기타의약품2)'!H25+'파마리서치(리쥬란, 기타의약품1)'!H25+'파마리서치(화장품)'!H25</f>
        <v>1434240</v>
      </c>
      <c r="I25" s="29">
        <f>'파마리서치(리쥬란, 기타의약품2)'!I25+'파마리서치(리쥬란, 기타의약품1)'!I25+'파마리서치(화장품)'!I25</f>
        <v>20358.649999999998</v>
      </c>
      <c r="J25" s="48">
        <f t="shared" si="1"/>
        <v>70.448679062707996</v>
      </c>
      <c r="K25" s="32">
        <f>H25+H24+H23</f>
        <v>3630806</v>
      </c>
      <c r="L25" s="27">
        <f>K25/K22-1</f>
        <v>-0.24347002233039106</v>
      </c>
      <c r="M25" s="27">
        <f>K25/K13-1</f>
        <v>1.1442139155166466</v>
      </c>
      <c r="N25" s="32">
        <f>AVERAGE(J23:J25)</f>
        <v>182.14011830003085</v>
      </c>
      <c r="O25" s="58">
        <f>N25/N22-1</f>
        <v>-0.4909417193541491</v>
      </c>
    </row>
    <row r="26" spans="1:15" ht="17.399999999999999" hidden="1">
      <c r="A26" s="31"/>
      <c r="B26" s="27"/>
      <c r="C26" s="27"/>
      <c r="D26" s="26">
        <f>H26/19</f>
        <v>86138.68421052632</v>
      </c>
      <c r="E26" s="27">
        <f t="shared" si="0"/>
        <v>0.14111654953145925</v>
      </c>
      <c r="F26" s="33">
        <f t="shared" si="2"/>
        <v>3.554987438984833</v>
      </c>
      <c r="G26" s="39" t="s">
        <v>202</v>
      </c>
      <c r="H26" s="29">
        <f>'파마리서치(리쥬란, 기타의약품2)'!H26+'파마리서치(리쥬란, 기타의약품1)'!H26+'파마리서치(화장품)'!H26</f>
        <v>1636635</v>
      </c>
      <c r="I26" s="29">
        <f>'파마리서치(리쥬란, 기타의약품2)'!I26+'파마리서치(리쥬란, 기타의약품1)'!I26+'파마리서치(화장품)'!I26</f>
        <v>13779.310000000001</v>
      </c>
      <c r="J26" s="48">
        <f t="shared" si="1"/>
        <v>118.77481528465502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40466.681818181816</v>
      </c>
      <c r="E27" s="27">
        <f t="shared" si="0"/>
        <v>-0.53021476716222349</v>
      </c>
      <c r="F27" s="33">
        <f t="shared" si="2"/>
        <v>0.47768779679753282</v>
      </c>
      <c r="G27" s="39" t="s">
        <v>203</v>
      </c>
      <c r="H27" s="29">
        <f>'파마리서치(리쥬란, 기타의약품2)'!H27+'파마리서치(리쥬란, 기타의약품1)'!H27+'파마리서치(화장품)'!H27</f>
        <v>890267</v>
      </c>
      <c r="I27" s="29">
        <f>'파마리서치(리쥬란, 기타의약품2)'!I27+'파마리서치(리쥬란, 기타의약품1)'!I27+'파마리서치(화장품)'!I27</f>
        <v>2287.06</v>
      </c>
      <c r="J27" s="48">
        <f t="shared" si="1"/>
        <v>389.26263412415943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59394.244816586928</v>
      </c>
      <c r="B28" s="27">
        <f>A28/A25-1</f>
        <v>4.7825845313378412E-3</v>
      </c>
      <c r="C28" s="27">
        <f>A28/A16-1</f>
        <v>1.1289303792266652</v>
      </c>
      <c r="D28" s="26">
        <f>H28/19</f>
        <v>51577.368421052633</v>
      </c>
      <c r="E28" s="27">
        <f t="shared" si="0"/>
        <v>0.27456381654397832</v>
      </c>
      <c r="F28" s="33">
        <f t="shared" si="2"/>
        <v>0.37907737411024089</v>
      </c>
      <c r="G28" s="39" t="s">
        <v>208</v>
      </c>
      <c r="H28" s="29">
        <f>'파마리서치(리쥬란, 기타의약품2)'!H28+'파마리서치(리쥬란, 기타의약품1)'!H28+'파마리서치(화장품)'!H28</f>
        <v>979970</v>
      </c>
      <c r="I28" s="29">
        <f>'파마리서치(리쥬란, 기타의약품2)'!I28+'파마리서치(리쥬란, 기타의약품1)'!I28+'파마리서치(화장품)'!I28</f>
        <v>3445.13</v>
      </c>
      <c r="J28" s="48">
        <f t="shared" si="1"/>
        <v>284.450804468917</v>
      </c>
      <c r="K28" s="32">
        <f>H28+H27+H26</f>
        <v>3506872</v>
      </c>
      <c r="L28" s="27">
        <f>K28/K25-1</f>
        <v>-3.4134018727522197E-2</v>
      </c>
      <c r="M28" s="27">
        <f>K28/K16-1</f>
        <v>0.9444942245249206</v>
      </c>
      <c r="N28" s="32">
        <f>AVERAGE(J26:J28)</f>
        <v>264.16275129257718</v>
      </c>
      <c r="O28" s="58">
        <f>N28/N25-1</f>
        <v>0.45032710946983312</v>
      </c>
    </row>
    <row r="29" spans="1:15" hidden="1">
      <c r="D29" s="26">
        <f>H29/22</f>
        <v>41340.5</v>
      </c>
      <c r="E29" s="27">
        <f t="shared" si="0"/>
        <v>-0.1984759737542986</v>
      </c>
      <c r="F29" s="33">
        <f t="shared" si="2"/>
        <v>-0.37688597482854769</v>
      </c>
      <c r="G29" s="39" t="s">
        <v>215</v>
      </c>
      <c r="H29" s="29">
        <f>'파마리서치(리쥬란, 기타의약품2)'!H29+'파마리서치(리쥬란, 기타의약품1)'!H29+'파마리서치(화장품)'!H29</f>
        <v>909491</v>
      </c>
      <c r="I29" s="29">
        <f>'파마리서치(리쥬란, 기타의약품2)'!I29+'파마리서치(리쥬란, 기타의약품1)'!I29+'파마리서치(화장품)'!I29</f>
        <v>3748.25</v>
      </c>
      <c r="J29" s="48">
        <f t="shared" si="1"/>
        <v>242.64416727806309</v>
      </c>
    </row>
    <row r="30" spans="1:15" hidden="1">
      <c r="D30" s="26">
        <f>H30/19</f>
        <v>65231.210526315786</v>
      </c>
      <c r="E30" s="27">
        <f t="shared" si="0"/>
        <v>0.57790086056810597</v>
      </c>
      <c r="F30" s="33">
        <f t="shared" si="2"/>
        <v>-5.6496888055053041E-2</v>
      </c>
      <c r="G30" s="39" t="s">
        <v>210</v>
      </c>
      <c r="H30" s="29">
        <f>'파마리서치(리쥬란, 기타의약품2)'!H30+'파마리서치(리쥬란, 기타의약품1)'!H30+'파마리서치(화장품)'!H30</f>
        <v>1239393</v>
      </c>
      <c r="I30" s="29">
        <f>'파마리서치(리쥬란, 기타의약품2)'!I30+'파마리서치(리쥬란, 기타의약품1)'!I30+'파마리서치(화장품)'!I30</f>
        <v>6968.37</v>
      </c>
      <c r="J30" s="48">
        <f t="shared" si="1"/>
        <v>177.85981513610787</v>
      </c>
    </row>
    <row r="31" spans="1:15" ht="17.399999999999999" hidden="1">
      <c r="A31" s="31">
        <f>AVERAGE(D29:D31)</f>
        <v>52026.336842105258</v>
      </c>
      <c r="B31" s="27">
        <f>A31/A28-1</f>
        <v>-0.12405087390595204</v>
      </c>
      <c r="C31" s="27">
        <f>A31/A19-1</f>
        <v>-0.33987956563321986</v>
      </c>
      <c r="D31" s="26">
        <f>H31/20</f>
        <v>49507.3</v>
      </c>
      <c r="E31" s="27">
        <f t="shared" si="0"/>
        <v>-0.24104888441357974</v>
      </c>
      <c r="F31" s="33">
        <f t="shared" si="2"/>
        <v>-0.50962457368616543</v>
      </c>
      <c r="G31" s="39" t="s">
        <v>211</v>
      </c>
      <c r="H31" s="29">
        <f>'파마리서치(리쥬란, 기타의약품2)'!H31+'파마리서치(리쥬란, 기타의약품1)'!H31+'파마리서치(화장품)'!H31</f>
        <v>990146</v>
      </c>
      <c r="I31" s="29">
        <f>'파마리서치(리쥬란, 기타의약품2)'!I31+'파마리서치(리쥬란, 기타의약품1)'!I31+'파마리서치(화장품)'!I31</f>
        <v>7595.82</v>
      </c>
      <c r="J31" s="48">
        <f t="shared" si="1"/>
        <v>130.35406315578831</v>
      </c>
      <c r="K31" s="32">
        <f>H31+H30+H29</f>
        <v>3139030</v>
      </c>
      <c r="L31" s="27">
        <f>K31/K28-1</f>
        <v>-0.10489176679388357</v>
      </c>
      <c r="M31" s="27">
        <f>K31/K19-1</f>
        <v>-0.36337289483077517</v>
      </c>
      <c r="N31" s="32">
        <f>AVERAGE(J29:J31)</f>
        <v>183.61934852331979</v>
      </c>
      <c r="O31" s="58">
        <f>N31/N28-1</f>
        <v>-0.30490068102012768</v>
      </c>
    </row>
    <row r="32" spans="1:15" ht="17.399999999999999" hidden="1">
      <c r="D32" s="26">
        <f>H32/21</f>
        <v>47216.047619047618</v>
      </c>
      <c r="E32" s="27">
        <f t="shared" si="0"/>
        <v>-4.6281101594156548E-2</v>
      </c>
      <c r="F32" s="33">
        <f t="shared" si="2"/>
        <v>-0.45633195291215356</v>
      </c>
      <c r="G32" s="39" t="s">
        <v>222</v>
      </c>
      <c r="H32" s="29">
        <f>'파마리서치(리쥬란, 기타의약품2)'!H32+'파마리서치(리쥬란, 기타의약품1)'!H32+'파마리서치(화장품)'!H32</f>
        <v>991537</v>
      </c>
      <c r="I32" s="29">
        <f>'파마리서치(리쥬란, 기타의약품2)'!I32+'파마리서치(리쥬란, 기타의약품1)'!I32+'파마리서치(화장품)'!I32</f>
        <v>26408.99</v>
      </c>
      <c r="J32" s="48">
        <f t="shared" si="1"/>
        <v>37.545434338836884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69122.28571428571</v>
      </c>
      <c r="E33" s="27">
        <f t="shared" si="0"/>
        <v>0.46395747208626603</v>
      </c>
      <c r="F33" s="33">
        <f t="shared" si="2"/>
        <v>-0.11454229806837135</v>
      </c>
      <c r="G33" s="39" t="s">
        <v>223</v>
      </c>
      <c r="H33" s="29">
        <f>'파마리서치(리쥬란, 기타의약품2)'!H33+'파마리서치(리쥬란, 기타의약품1)'!H33+'파마리서치(화장품)'!H33</f>
        <v>1451568</v>
      </c>
      <c r="I33" s="29">
        <f>'파마리서치(리쥬란, 기타의약품2)'!I33+'파마리서치(리쥬란, 기타의약품1)'!I33+'파마리서치(화장품)'!I33</f>
        <v>9208.2099999999991</v>
      </c>
      <c r="J33" s="48">
        <f t="shared" si="1"/>
        <v>157.63845524808841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73289.216374269003</v>
      </c>
      <c r="B34" s="27">
        <f>A34/A31-1</f>
        <v>0.40869453478330531</v>
      </c>
      <c r="C34" s="27">
        <f>A34/A22-1</f>
        <v>-5.5036445447642857E-2</v>
      </c>
      <c r="D34" s="26">
        <f>H34/19</f>
        <v>103529.31578947368</v>
      </c>
      <c r="E34" s="27">
        <f t="shared" si="0"/>
        <v>0.49777043278644029</v>
      </c>
      <c r="F34" s="33">
        <f t="shared" si="2"/>
        <v>0.52783629520032438</v>
      </c>
      <c r="G34" s="39" t="s">
        <v>220</v>
      </c>
      <c r="H34" s="29">
        <f>'파마리서치(리쥬란, 기타의약품2)'!H34+'파마리서치(리쥬란, 기타의약품1)'!H34+'파마리서치(화장품)'!H34</f>
        <v>1967057</v>
      </c>
      <c r="I34" s="29">
        <f>'파마리서치(리쥬란, 기타의약품2)'!I34+'파마리서치(리쥬란, 기타의약품1)'!I34+'파마리서치(화장품)'!I34</f>
        <v>8418.3700000000008</v>
      </c>
      <c r="J34" s="48">
        <f t="shared" si="1"/>
        <v>233.66245484577178</v>
      </c>
      <c r="K34" s="32">
        <f>H34+H33+H32</f>
        <v>4410162</v>
      </c>
      <c r="L34" s="27">
        <f>K34/K31-1</f>
        <v>0.40494420250841823</v>
      </c>
      <c r="M34" s="27">
        <f>K34/K22-1</f>
        <v>-8.1080134994996111E-2</v>
      </c>
      <c r="N34" s="32">
        <f>AVERAGE(J32:J34)</f>
        <v>142.94878147756569</v>
      </c>
      <c r="O34" s="58">
        <f>N34/N31-1</f>
        <v>-0.22149390776532962</v>
      </c>
      <c r="P34" s="58"/>
    </row>
    <row r="35" spans="1:16" ht="17.399999999999999" hidden="1">
      <c r="D35" s="26">
        <f>H35/23</f>
        <v>106115.56521739131</v>
      </c>
      <c r="E35" s="27">
        <f t="shared" ref="E35:E41" si="3">D35/D34-1</f>
        <v>2.4980841495917616E-2</v>
      </c>
      <c r="F35" s="33">
        <f t="shared" ref="F35:F41" si="4">D35/D23-1</f>
        <v>1.4064331349938475</v>
      </c>
      <c r="G35" s="39" t="s">
        <v>226</v>
      </c>
      <c r="H35" s="68">
        <f>'파마리서치(리쥬란, 기타의약품2)'!H35+'파마리서치(리쥬란, 기타의약품1)'!H35+'파마리서치(화장품)'!H35</f>
        <v>2440658</v>
      </c>
      <c r="I35" s="68">
        <f>'파마리서치(리쥬란, 기타의약품2)'!I35+'파마리서치(리쥬란, 기타의약품1)'!I35+'파마리서치(화장품)'!I35</f>
        <v>37860.17</v>
      </c>
      <c r="J35" s="48">
        <f t="shared" si="1"/>
        <v>64.465056548874458</v>
      </c>
      <c r="P35" s="16"/>
    </row>
    <row r="36" spans="1:16" ht="17.399999999999999" hidden="1">
      <c r="D36" s="26">
        <f>H36/21</f>
        <v>101541.33333333333</v>
      </c>
      <c r="E36" s="27">
        <f t="shared" si="3"/>
        <v>-4.3106135039539972E-2</v>
      </c>
      <c r="F36" s="33">
        <f t="shared" si="4"/>
        <v>0.75824028212742589</v>
      </c>
      <c r="G36" s="39" t="s">
        <v>228</v>
      </c>
      <c r="H36" s="68">
        <f>'파마리서치(리쥬란, 기타의약품2)'!H36+'파마리서치(리쥬란, 기타의약품1)'!H36+'파마리서치(화장품)'!H36</f>
        <v>2132368</v>
      </c>
      <c r="I36" s="68">
        <f>'파마리서치(리쥬란, 기타의약품2)'!I36+'파마리서치(리쥬란, 기타의약품1)'!I36+'파마리서치(화장품)'!I36</f>
        <v>10319.49</v>
      </c>
      <c r="J36" s="48">
        <f t="shared" si="1"/>
        <v>206.63501781580291</v>
      </c>
      <c r="P36" s="16"/>
    </row>
    <row r="37" spans="1:16" ht="17.399999999999999" hidden="1">
      <c r="A37" s="31">
        <f>AVERAGE(D35:D37)</f>
        <v>112787.1884057971</v>
      </c>
      <c r="B37" s="27">
        <f>A37/A34-1</f>
        <v>0.5389329288202811</v>
      </c>
      <c r="C37" s="27">
        <f>A37/A25-1</f>
        <v>0.90804013113323112</v>
      </c>
      <c r="D37" s="26">
        <f>H37/18</f>
        <v>130704.66666666667</v>
      </c>
      <c r="E37" s="27">
        <f t="shared" si="3"/>
        <v>0.28720652345186215</v>
      </c>
      <c r="F37" s="33">
        <f t="shared" si="4"/>
        <v>0.73150146883831635</v>
      </c>
      <c r="G37" s="39" t="s">
        <v>225</v>
      </c>
      <c r="H37" s="68">
        <f>'파마리서치(리쥬란, 기타의약품2)'!H37+'파마리서치(리쥬란, 기타의약품1)'!H37+'파마리서치(화장품)'!H37</f>
        <v>2352684</v>
      </c>
      <c r="I37" s="68">
        <f>'파마리서치(리쥬란, 기타의약품2)'!I37+'파마리서치(리쥬란, 기타의약품1)'!I37+'파마리서치(화장품)'!I37</f>
        <v>5134.38</v>
      </c>
      <c r="J37" s="48">
        <f t="shared" si="1"/>
        <v>458.22163532890045</v>
      </c>
      <c r="K37" s="32">
        <f>H37+H36+H35</f>
        <v>6925710</v>
      </c>
      <c r="L37" s="27">
        <f>K37/K34-1</f>
        <v>0.57039809421966803</v>
      </c>
      <c r="M37" s="27">
        <f>K37/K25-1</f>
        <v>0.90748555554882304</v>
      </c>
      <c r="N37" s="32">
        <f>AVERAGE(J35:J37)</f>
        <v>243.10723656452592</v>
      </c>
      <c r="O37" s="16">
        <f>N37/N34-1</f>
        <v>0.70065973316938734</v>
      </c>
      <c r="P37" s="16"/>
    </row>
    <row r="38" spans="1:16" ht="17.399999999999999" hidden="1">
      <c r="A38" s="31"/>
      <c r="B38" s="27"/>
      <c r="C38" s="27"/>
      <c r="D38" s="26">
        <f>H38/20</f>
        <v>140766</v>
      </c>
      <c r="E38" s="27">
        <f t="shared" si="3"/>
        <v>7.697761365317235E-2</v>
      </c>
      <c r="F38" s="33">
        <f t="shared" si="4"/>
        <v>0.63417866537132594</v>
      </c>
      <c r="G38" s="39" t="s">
        <v>231</v>
      </c>
      <c r="H38" s="68">
        <f>'파마리서치(리쥬란, 기타의약품2)'!H38+'파마리서치(리쥬란, 기타의약품1)'!H38+'파마리서치(화장품)'!H38</f>
        <v>2815320</v>
      </c>
      <c r="I38" s="68">
        <f>'파마리서치(리쥬란, 기타의약품2)'!I38+'파마리서치(리쥬란, 기타의약품1)'!I38+'파마리서치(화장품)'!I38</f>
        <v>23439.95</v>
      </c>
      <c r="J38" s="48">
        <f t="shared" si="1"/>
        <v>120.10776473499303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209349.85714285713</v>
      </c>
      <c r="E39" s="27">
        <f t="shared" si="3"/>
        <v>0.48721891041059018</v>
      </c>
      <c r="F39" s="33">
        <f t="shared" si="4"/>
        <v>4.1733882724428257</v>
      </c>
      <c r="G39" s="39" t="s">
        <v>234</v>
      </c>
      <c r="H39" s="68">
        <f>'파마리서치(리쥬란, 기타의약품2)'!H39+'파마리서치(리쥬란, 기타의약품1)'!H39+'파마리서치(화장품)'!H39</f>
        <v>4396347</v>
      </c>
      <c r="I39" s="68">
        <f>'파마리서치(리쥬란, 기타의약품2)'!I39+'파마리서치(리쥬란, 기타의약품1)'!I39+'파마리서치(화장품)'!I39</f>
        <v>19949.91</v>
      </c>
      <c r="J39" s="48">
        <f t="shared" si="1"/>
        <v>220.36926482375108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183268</v>
      </c>
      <c r="B40" s="27">
        <f>A40/A37-1</f>
        <v>0.62490086498672115</v>
      </c>
      <c r="C40" s="27">
        <f>A40/A28-1</f>
        <v>2.085618826637881</v>
      </c>
      <c r="D40" s="26">
        <f>H40/21</f>
        <v>199688.14285714287</v>
      </c>
      <c r="E40" s="27">
        <f t="shared" si="3"/>
        <v>-4.6151043127396374E-2</v>
      </c>
      <c r="F40" s="33">
        <f t="shared" si="4"/>
        <v>2.8716233295771447</v>
      </c>
      <c r="G40" s="39" t="s">
        <v>236</v>
      </c>
      <c r="H40" s="68">
        <f>'파마리서치(리쥬란, 기타의약품2)'!H40+'파마리서치(리쥬란, 기타의약품1)'!H40+'파마리서치(화장품)'!H40</f>
        <v>4193451</v>
      </c>
      <c r="I40" s="68">
        <f>'파마리서치(리쥬란, 기타의약품2)'!I40+'파마리서치(리쥬란, 기타의약품1)'!I40+'파마리서치(화장품)'!I40</f>
        <v>41683.840000000004</v>
      </c>
      <c r="J40" s="48">
        <f t="shared" si="1"/>
        <v>100.60136014340328</v>
      </c>
      <c r="K40" s="32">
        <f>H40+H39+H38</f>
        <v>11405118</v>
      </c>
      <c r="L40" s="27">
        <f>K40/K37-1</f>
        <v>0.64677960815569802</v>
      </c>
      <c r="M40" s="27">
        <f>K40/K28-1</f>
        <v>2.2522196418916915</v>
      </c>
      <c r="N40" s="32">
        <f>AVERAGE(J38:J40)</f>
        <v>147.0261299007158</v>
      </c>
      <c r="O40" s="58">
        <f>N40/N37-1</f>
        <v>-0.39522108852694771</v>
      </c>
    </row>
    <row r="41" spans="1:16" ht="17.399999999999999">
      <c r="A41" s="31"/>
      <c r="B41" s="27"/>
      <c r="C41" s="27"/>
      <c r="D41" s="26">
        <f>H41/18</f>
        <v>201639.72222222222</v>
      </c>
      <c r="E41" s="27">
        <f t="shared" si="3"/>
        <v>9.7731359366466375E-3</v>
      </c>
      <c r="F41" s="33">
        <f t="shared" si="4"/>
        <v>3.8775346747674124</v>
      </c>
      <c r="G41" s="39" t="s">
        <v>370</v>
      </c>
      <c r="H41" s="68">
        <f>'파마리서치(리쥬란, 기타의약품2)'!H41+'파마리서치(리쥬란, 기타의약품1)'!H41+'파마리서치(화장품)'!H41</f>
        <v>3629515</v>
      </c>
      <c r="I41" s="68">
        <f>'파마리서치(리쥬란, 기타의약품2)'!I41+'파마리서치(리쥬란, 기타의약품1)'!I41+'파마리서치(화장품)'!I41</f>
        <v>26848.12</v>
      </c>
      <c r="J41" s="48">
        <f t="shared" si="1"/>
        <v>135.18693301430417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273136.25</v>
      </c>
      <c r="E42" s="27">
        <f t="shared" ref="E42" si="5">D42/D41-1</f>
        <v>0.35457561134201132</v>
      </c>
      <c r="F42" s="33">
        <f t="shared" ref="F42" si="6">D42/D30-1</f>
        <v>3.1872019206175928</v>
      </c>
      <c r="G42" s="39" t="s">
        <v>405</v>
      </c>
      <c r="H42" s="68">
        <f>'파마리서치(리쥬란, 기타의약품2)'!H42+'파마리서치(리쥬란, 기타의약품1)'!H42+'파마리서치(화장품)'!H42</f>
        <v>5462725</v>
      </c>
      <c r="I42" s="68">
        <f>'파마리서치(리쥬란, 기타의약품2)'!I42+'파마리서치(리쥬란, 기타의약품1)'!I42+'파마리서치(화장품)'!I42</f>
        <v>41785.910000000003</v>
      </c>
      <c r="J42" s="48">
        <f t="shared" si="1"/>
        <v>130.73126802790699</v>
      </c>
      <c r="K42" s="32"/>
      <c r="L42" s="27"/>
      <c r="M42" s="27"/>
      <c r="N42" s="32"/>
      <c r="O42" s="58"/>
    </row>
    <row r="43" spans="1:16" s="97" customFormat="1" ht="17.399999999999999">
      <c r="A43" s="31">
        <f>AVERAGE(D41:D43)</f>
        <v>247291.15740740742</v>
      </c>
      <c r="B43" s="27">
        <f>A43/A40-1</f>
        <v>0.34934171490607979</v>
      </c>
      <c r="C43" s="27">
        <f>A43/A31-1</f>
        <v>3.7531917951077629</v>
      </c>
      <c r="D43" s="26">
        <f>H43/20</f>
        <v>267097.5</v>
      </c>
      <c r="E43" s="27">
        <f t="shared" ref="E43" si="7">D43/D42-1</f>
        <v>-2.2108929151659629E-2</v>
      </c>
      <c r="F43" s="33">
        <f t="shared" ref="F43" si="8">D43/D31-1</f>
        <v>4.3951134479157616</v>
      </c>
      <c r="G43" s="39" t="s">
        <v>434</v>
      </c>
      <c r="H43" s="68">
        <f>'파마리서치(리쥬란, 기타의약품2)'!H43+'파마리서치(리쥬란, 기타의약품1)'!H43+'파마리서치(화장품)'!H43</f>
        <v>5341950</v>
      </c>
      <c r="I43" s="68">
        <f>'파마리서치(리쥬란, 기타의약품2)'!I43+'파마리서치(리쥬란, 기타의약품1)'!I43+'파마리서치(화장품)'!I43</f>
        <v>41763.910000000003</v>
      </c>
      <c r="J43" s="48">
        <f t="shared" si="1"/>
        <v>127.9082825338911</v>
      </c>
      <c r="K43" s="32">
        <f>H43+H42+H41</f>
        <v>14434190</v>
      </c>
      <c r="L43" s="27">
        <f>K43/K40-1</f>
        <v>0.26558883476698791</v>
      </c>
      <c r="M43" s="27">
        <f>K43/K31-1</f>
        <v>3.5982962889809906</v>
      </c>
      <c r="N43" s="32">
        <f>AVERAGE(J41:J43)</f>
        <v>131.27549452536744</v>
      </c>
      <c r="O43" s="58">
        <f>N43/N40-1</f>
        <v>-0.10712813692358292</v>
      </c>
    </row>
    <row r="44" spans="1:16" ht="17.399999999999999">
      <c r="A44" s="31"/>
      <c r="B44" s="27"/>
      <c r="C44" s="27"/>
      <c r="D44" s="26">
        <f>H44/22</f>
        <v>353114.5</v>
      </c>
      <c r="E44" s="27">
        <f t="shared" ref="E44" si="9">D44/D43-1</f>
        <v>0.32204344855343092</v>
      </c>
      <c r="F44" s="33">
        <f t="shared" ref="F44" si="10">D44/D32-1</f>
        <v>6.4786967102589212</v>
      </c>
      <c r="G44" s="39" t="s">
        <v>464</v>
      </c>
      <c r="H44" s="68">
        <f>'파마리서치(리쥬란, 기타의약품2)'!H44+'파마리서치(리쥬란, 기타의약품1)'!H44+'파마리서치(화장품)'!H44</f>
        <v>7768519</v>
      </c>
      <c r="I44" s="68">
        <f>'파마리서치(리쥬란, 기타의약품2)'!I44+'파마리서치(리쥬란, 기타의약품1)'!I44+'파마리서치(화장품)'!I44</f>
        <v>32663.919999999998</v>
      </c>
      <c r="J44" s="48">
        <f t="shared" si="1"/>
        <v>237.83180340877644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329498.95</v>
      </c>
      <c r="E45" s="27">
        <f t="shared" ref="E45" si="11">D45/D44-1</f>
        <v>-6.6877882386591314E-2</v>
      </c>
      <c r="F45" s="33">
        <f t="shared" ref="F45" si="12">D45/D33-1</f>
        <v>3.7668989327403199</v>
      </c>
      <c r="G45" s="39" t="s">
        <v>498</v>
      </c>
      <c r="H45" s="68">
        <f>'파마리서치(리쥬란, 기타의약품2)'!H45+'파마리서치(리쥬란, 기타의약품1)'!H45+'파마리서치(화장품)'!H45</f>
        <v>6589979</v>
      </c>
      <c r="I45" s="68">
        <f>'파마리서치(리쥬란, 기타의약품2)'!I45+'파마리서치(리쥬란, 기타의약품1)'!I45+'파마리서치(화장품)'!I45</f>
        <v>47447.6</v>
      </c>
      <c r="J45" s="48">
        <f t="shared" si="1"/>
        <v>138.88961717768655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319849.72894736839</v>
      </c>
      <c r="B46" s="27">
        <f>A46/A43-1</f>
        <v>0.29341353043377172</v>
      </c>
      <c r="C46" s="27">
        <f>A46/A34-1</f>
        <v>3.3642127010060916</v>
      </c>
      <c r="D46" s="26">
        <f>H46/19</f>
        <v>276935.73684210528</v>
      </c>
      <c r="E46" s="27">
        <f t="shared" ref="E46" si="13">D46/D45-1</f>
        <v>-0.15952467574750917</v>
      </c>
      <c r="F46" s="33">
        <f t="shared" ref="F46" si="14">D46/D34-1</f>
        <v>1.6749499379021557</v>
      </c>
      <c r="G46" s="39" t="s">
        <v>548</v>
      </c>
      <c r="H46" s="68">
        <f>'파마리서치(리쥬란, 기타의약품2)'!H46+'파마리서치(리쥬란, 기타의약품1)'!H46+'파마리서치(화장품)'!H46</f>
        <v>5261779</v>
      </c>
      <c r="I46" s="68">
        <f>'파마리서치(리쥬란, 기타의약품2)'!I46+'파마리서치(리쥬란, 기타의약품1)'!I46+'파마리서치(화장품)'!I46</f>
        <v>24362.89</v>
      </c>
      <c r="J46" s="48">
        <f t="shared" si="1"/>
        <v>215.97515729866203</v>
      </c>
      <c r="K46" s="32">
        <f>H46+H45+H44</f>
        <v>19620277</v>
      </c>
      <c r="L46" s="27">
        <f>K46/K43-1</f>
        <v>0.35929186189179996</v>
      </c>
      <c r="M46" s="27">
        <f>K46/K34-1</f>
        <v>3.4488789754208575</v>
      </c>
      <c r="N46" s="32">
        <f>AVERAGE(J44:J46)</f>
        <v>197.56552596170832</v>
      </c>
      <c r="O46" s="58">
        <f>N46/N43-1</f>
        <v>0.50496881901695012</v>
      </c>
    </row>
    <row r="47" spans="1:16" ht="17.399999999999999">
      <c r="A47" s="31"/>
      <c r="B47" s="27"/>
      <c r="C47" s="27"/>
      <c r="D47" s="26">
        <f>H47/19</f>
        <v>391140.36842105264</v>
      </c>
      <c r="E47" s="27">
        <f t="shared" ref="E47" si="15">D47/D46-1</f>
        <v>0.41238676120756868</v>
      </c>
      <c r="F47" s="33">
        <f t="shared" ref="F47" si="16">D47/D35-1</f>
        <v>2.685984875260774</v>
      </c>
      <c r="G47" s="39" t="s">
        <v>598</v>
      </c>
      <c r="H47" s="68">
        <f>'파마리서치(리쥬란, 기타의약품2)'!H47+'파마리서치(리쥬란, 기타의약품1)'!H47+'파마리서치(화장품)'!H47</f>
        <v>7431667</v>
      </c>
      <c r="I47" s="68">
        <f>'파마리서치(리쥬란, 기타의약품2)'!I47+'파마리서치(리쥬란, 기타의약품1)'!I47+'파마리서치(화장품)'!I47</f>
        <v>63904.63</v>
      </c>
      <c r="J47" s="48">
        <f t="shared" si="1"/>
        <v>116.29309175250683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269452</v>
      </c>
      <c r="E48" s="27">
        <f t="shared" ref="E48" si="17">D48/D47-1</f>
        <v>-0.31111175998601659</v>
      </c>
      <c r="F48" s="33">
        <f t="shared" ref="F48" si="18">D48/D36-1</f>
        <v>1.6536188875466151</v>
      </c>
      <c r="G48" s="39" t="s">
        <v>632</v>
      </c>
      <c r="H48" s="68">
        <f>'파마리서치(리쥬란, 기타의약품2)'!H48+'파마리서치(리쥬란, 기타의약품1)'!H48+'파마리서치(화장품)'!H48</f>
        <v>5389040</v>
      </c>
      <c r="I48" s="68">
        <f>'파마리서치(리쥬란, 기타의약품2)'!I48+'파마리서치(리쥬란, 기타의약품1)'!I48+'파마리서치(화장품)'!I48</f>
        <v>67553.960000000006</v>
      </c>
      <c r="J48" s="48">
        <f t="shared" si="1"/>
        <v>79.773857816773429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333412.75917065394</v>
      </c>
      <c r="B49" s="27">
        <f>A49/A46-1</f>
        <v>4.2404382420212494E-2</v>
      </c>
      <c r="C49" s="27">
        <f>A49/A37-1</f>
        <v>1.9561226224654873</v>
      </c>
      <c r="D49" s="26">
        <f>H49/22</f>
        <v>339645.90909090912</v>
      </c>
      <c r="E49" s="27">
        <f t="shared" ref="E49" si="19">D49/D48-1</f>
        <v>0.26050617212308369</v>
      </c>
      <c r="F49" s="33">
        <f t="shared" ref="F49" si="20">D49/D37-1</f>
        <v>1.5985752288179644</v>
      </c>
      <c r="G49" s="39" t="s">
        <v>674</v>
      </c>
      <c r="H49" s="68">
        <f>'파마리서치(리쥬란, 기타의약품2)'!H49+'파마리서치(리쥬란, 기타의약품1)'!H49+'파마리서치(화장품)'!H49</f>
        <v>7472210</v>
      </c>
      <c r="I49" s="68">
        <f>'파마리서치(리쥬란, 기타의약품2)'!I49+'파마리서치(리쥬란, 기타의약품1)'!I49+'파마리서치(화장품)'!I49</f>
        <v>71939.19</v>
      </c>
      <c r="J49" s="48">
        <f t="shared" si="1"/>
        <v>103.86841998081991</v>
      </c>
      <c r="K49" s="32">
        <f>H49+H48+H47</f>
        <v>20292917</v>
      </c>
      <c r="L49" s="27">
        <f>K49/K46-1</f>
        <v>3.4282900287289531E-2</v>
      </c>
      <c r="M49" s="27">
        <f>K49/K37-1</f>
        <v>1.93008471333625</v>
      </c>
      <c r="N49" s="32">
        <f>AVERAGE(J47:J49)</f>
        <v>99.978456516700064</v>
      </c>
      <c r="O49" s="58">
        <f>N49/N46-1</f>
        <v>-0.49394786347453323</v>
      </c>
    </row>
    <row r="50" spans="1:15" s="37" customFormat="1" ht="17.399999999999999">
      <c r="A50" s="92"/>
      <c r="B50" s="130"/>
      <c r="C50" s="130"/>
      <c r="D50" s="93">
        <f>H50/18</f>
        <v>424858.66666666669</v>
      </c>
      <c r="E50" s="130">
        <f t="shared" ref="E50" si="21">D50/D49-1</f>
        <v>0.25088704234311754</v>
      </c>
      <c r="F50" s="131">
        <f t="shared" ref="F50" si="22">D50/D38-1</f>
        <v>2.0181909457302663</v>
      </c>
      <c r="G50" s="132" t="s">
        <v>714</v>
      </c>
      <c r="H50" s="95">
        <f>'파마리서치(리쥬란, 기타의약품2)'!H50+'파마리서치(리쥬란, 기타의약품1)'!H50+'파마리서치(화장품)'!H50</f>
        <v>7647456</v>
      </c>
      <c r="I50" s="95">
        <f>'파마리서치(리쥬란, 기타의약품2)'!I50+'파마리서치(리쥬란, 기타의약품1)'!I50+'파마리서치(화장품)'!I50</f>
        <v>85860.14</v>
      </c>
      <c r="J50" s="136">
        <f t="shared" ref="J50" si="23">H50/I50</f>
        <v>89.068757633053011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305750.05</v>
      </c>
      <c r="E51" s="130">
        <f t="shared" ref="E51" si="24">D51/D50-1</f>
        <v>-0.28034879834548909</v>
      </c>
      <c r="F51" s="131">
        <f t="shared" ref="F51" si="25">D51/D39-1</f>
        <v>0.46047412772467688</v>
      </c>
      <c r="G51" s="132" t="s">
        <v>721</v>
      </c>
      <c r="H51" s="95">
        <f>'파마리서치(리쥬란, 기타의약품2)'!H51+'파마리서치(리쥬란, 기타의약품1)'!H51+'파마리서치(화장품)'!H51</f>
        <v>6115001</v>
      </c>
      <c r="I51" s="95">
        <f>'파마리서치(리쥬란, 기타의약품2)'!I51+'파마리서치(리쥬란, 기타의약품1)'!I51+'파마리서치(화장품)'!I51</f>
        <v>45586.07</v>
      </c>
      <c r="J51" s="136">
        <f t="shared" ref="J51" si="26">H51/I51</f>
        <v>134.14187711289875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397666.87525252526</v>
      </c>
      <c r="B52" s="27">
        <f>A52/A49-1</f>
        <v>0.19271642825457524</v>
      </c>
      <c r="C52" s="27">
        <f>A52/A40-1</f>
        <v>1.1698653079235068</v>
      </c>
      <c r="D52" s="93">
        <f>H52/22</f>
        <v>462391.90909090912</v>
      </c>
      <c r="E52" s="130">
        <f t="shared" ref="E52:E53" si="27">D52/D51-1</f>
        <v>0.51231997865874157</v>
      </c>
      <c r="F52" s="131">
        <f t="shared" ref="F52:F53" si="28">D52/D40-1</f>
        <v>1.3155701809581393</v>
      </c>
      <c r="G52" s="132" t="s">
        <v>726</v>
      </c>
      <c r="H52" s="95">
        <f>'파마리서치(리쥬란, 기타의약품2)'!H52+'파마리서치(리쥬란, 기타의약품1)'!H52+'파마리서치(화장품)'!H52</f>
        <v>10172622</v>
      </c>
      <c r="I52" s="95">
        <f>'파마리서치(리쥬란, 기타의약품2)'!I52+'파마리서치(리쥬란, 기타의약품1)'!I52+'파마리서치(화장품)'!I52</f>
        <v>57561.88</v>
      </c>
      <c r="J52" s="136">
        <f t="shared" ref="J52" si="29">H52/I52</f>
        <v>176.72497840584776</v>
      </c>
      <c r="K52" s="32">
        <f>H52+H51+H50</f>
        <v>23935079</v>
      </c>
      <c r="L52" s="27">
        <f>K52/K49-1</f>
        <v>0.17947947059557778</v>
      </c>
      <c r="M52" s="27">
        <f>K52/K40-1</f>
        <v>1.098626160641214</v>
      </c>
      <c r="N52" s="32">
        <f>AVERAGE(J50:J52)</f>
        <v>133.31187105059985</v>
      </c>
      <c r="O52" s="58">
        <f>N52/N49-1</f>
        <v>0.33340597259902571</v>
      </c>
    </row>
    <row r="53" spans="1:15" s="37" customFormat="1" ht="17.399999999999999">
      <c r="A53" s="31"/>
      <c r="B53" s="27"/>
      <c r="C53" s="27"/>
      <c r="D53" s="93">
        <f>H53/21</f>
        <v>328347</v>
      </c>
      <c r="E53" s="130">
        <f t="shared" si="27"/>
        <v>-0.28989458175089966</v>
      </c>
      <c r="F53" s="131">
        <f t="shared" si="28"/>
        <v>0.62838450867402407</v>
      </c>
      <c r="G53" s="132" t="s">
        <v>729</v>
      </c>
      <c r="H53" s="95">
        <f>'파마리서치(리쥬란, 기타의약품2)'!H53+'파마리서치(리쥬란, 기타의약품1)'!H53+'파마리서치(화장품)'!H53</f>
        <v>6895287</v>
      </c>
      <c r="I53" s="95">
        <f>'파마리서치(리쥬란, 기타의약품2)'!I53+'파마리서치(리쥬란, 기타의약품1)'!I53+'파마리서치(화장품)'!I53</f>
        <v>41439.78</v>
      </c>
      <c r="J53" s="136">
        <f t="shared" ref="J53" si="30">H53/I53</f>
        <v>166.39294417103565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334523.8823529412</v>
      </c>
      <c r="E54" s="130">
        <f t="shared" ref="E54" si="31">D54/D53-1</f>
        <v>1.8812056613707995E-2</v>
      </c>
      <c r="F54" s="131">
        <f t="shared" ref="F54" si="32">D54/D42-1</f>
        <v>0.2247509525115805</v>
      </c>
      <c r="G54" s="132" t="s">
        <v>742</v>
      </c>
      <c r="H54" s="95">
        <f>'파마리서치(리쥬란, 기타의약품2)'!H54+'파마리서치(리쥬란, 기타의약품1)'!H54+'파마리서치(화장품)'!H54</f>
        <v>5686906</v>
      </c>
      <c r="I54" s="95">
        <f>'파마리서치(리쥬란, 기타의약품2)'!I54+'파마리서치(리쥬란, 기타의약품1)'!I54+'파마리서치(화장품)'!I54</f>
        <v>33027.86</v>
      </c>
      <c r="J54" s="136">
        <f t="shared" ref="J54" si="33">H54/I54</f>
        <v>172.18511886631467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358787.27824463119</v>
      </c>
      <c r="B55" s="27">
        <f>A55/A52-1</f>
        <v>-9.776926223287985E-2</v>
      </c>
      <c r="C55" s="27">
        <f>A55/A43-1</f>
        <v>0.45086982489040661</v>
      </c>
      <c r="D55" s="93">
        <f>H55/21</f>
        <v>413490.95238095237</v>
      </c>
      <c r="E55" s="130">
        <f t="shared" ref="E55" si="34">D55/D54-1</f>
        <v>0.23605809388728938</v>
      </c>
      <c r="F55" s="131">
        <f t="shared" ref="F55" si="35">D55/D43-1</f>
        <v>0.54808993862148614</v>
      </c>
      <c r="G55" s="132" t="s">
        <v>749</v>
      </c>
      <c r="H55" s="95">
        <f>'파마리서치(리쥬란, 기타의약품2)'!H55+'파마리서치(리쥬란, 기타의약품1)'!H55+'파마리서치(화장품)'!H55</f>
        <v>8683310</v>
      </c>
      <c r="I55" s="95">
        <f>'파마리서치(리쥬란, 기타의약품2)'!I55+'파마리서치(리쥬란, 기타의약품1)'!I55+'파마리서치(화장품)'!I55</f>
        <v>89074.38</v>
      </c>
      <c r="J55" s="136">
        <f t="shared" ref="J55" si="36">H55/I55</f>
        <v>97.483810720882929</v>
      </c>
      <c r="K55" s="32">
        <f>H55+H54+H53</f>
        <v>21265503</v>
      </c>
      <c r="L55" s="27">
        <f>K55/K52-1</f>
        <v>-0.11153403755216351</v>
      </c>
      <c r="M55" s="27">
        <f>K55/K43-1</f>
        <v>0.47327304129985825</v>
      </c>
      <c r="N55" s="32">
        <f>AVERAGE(J53:J55)</f>
        <v>145.35395791941107</v>
      </c>
      <c r="O55" s="58">
        <f>N55/N52-1</f>
        <v>9.0330191706937679E-2</v>
      </c>
    </row>
    <row r="56" spans="1:15" s="124" customFormat="1" ht="17.399999999999999">
      <c r="A56" s="94"/>
      <c r="B56" s="45"/>
      <c r="C56" s="45"/>
      <c r="D56" s="98">
        <f>H56/22</f>
        <v>633851.68181818177</v>
      </c>
      <c r="E56" s="118">
        <f t="shared" ref="E56" si="37">D56/D55-1</f>
        <v>0.53292757234071075</v>
      </c>
      <c r="F56" s="158">
        <f t="shared" ref="F56" si="38">D56/D44-1</f>
        <v>0.79503158838898358</v>
      </c>
      <c r="G56" s="122" t="s">
        <v>752</v>
      </c>
      <c r="H56" s="96">
        <f>'파마리서치(리쥬란, 기타의약품2)'!H56+'파마리서치(리쥬란, 기타의약품1)'!H56+'파마리서치(화장품)'!H56</f>
        <v>13944737</v>
      </c>
      <c r="I56" s="96">
        <f>'파마리서치(리쥬란, 기타의약품2)'!I56+'파마리서치(리쥬란, 기타의약품1)'!I56+'파마리서치(화장품)'!I56</f>
        <v>151673.39000000001</v>
      </c>
      <c r="J56" s="123">
        <f t="shared" ref="J56" si="39">H56/I56</f>
        <v>91.939245242688898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625766.88888888888</v>
      </c>
      <c r="E57" s="118">
        <f t="shared" ref="E57" si="40">D57/D56-1</f>
        <v>-1.2755023235249463E-2</v>
      </c>
      <c r="F57" s="158">
        <f t="shared" ref="F57" si="41">D57/D45-1</f>
        <v>0.89914683761173997</v>
      </c>
      <c r="G57" s="122" t="s">
        <v>756</v>
      </c>
      <c r="H57" s="96">
        <f>'파마리서치(리쥬란, 기타의약품2)'!H57+'파마리서치(리쥬란, 기타의약품1)'!H57+'파마리서치(화장품)'!H57</f>
        <v>11263804</v>
      </c>
      <c r="I57" s="96">
        <f>'파마리서치(리쥬란, 기타의약품2)'!I57+'파마리서치(리쥬란, 기타의약품1)'!I57+'파마리서치(화장품)'!I57</f>
        <v>140194.43</v>
      </c>
      <c r="J57" s="123">
        <f t="shared" ref="J57" si="42">H57/I57</f>
        <v>80.344162032685617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629809.28535353532</v>
      </c>
      <c r="B58" s="27">
        <f>A58/A55-1</f>
        <v>0.75538354769678806</v>
      </c>
      <c r="C58" s="27">
        <f>A58/A46-1</f>
        <v>0.96907869025323179</v>
      </c>
      <c r="K58" s="32">
        <f>H58+H57+H56</f>
        <v>25208541</v>
      </c>
      <c r="L58" s="27">
        <f>K58/K55-1</f>
        <v>0.185419456102214</v>
      </c>
      <c r="M58" s="27">
        <f>K58/K46-1</f>
        <v>0.28482085140795932</v>
      </c>
      <c r="N58" s="32">
        <f>AVERAGE(J56:J58)</f>
        <v>86.141703637687257</v>
      </c>
      <c r="O58" s="58">
        <f>N58/N55-1</f>
        <v>-0.40736595775777229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68">
    <tabColor rgb="FFFF0000"/>
  </sheetPr>
  <dimension ref="A1:P58"/>
  <sheetViews>
    <sheetView topLeftCell="D1"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0.8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7.3984375" style="18" bestFit="1" customWidth="1"/>
    <col min="13" max="13" width="6.5" style="18" bestFit="1" customWidth="1"/>
    <col min="14" max="14" width="7.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파마리서치</v>
      </c>
      <c r="G1" s="19"/>
      <c r="H1" s="19"/>
      <c r="I1" s="19"/>
      <c r="J1" s="20"/>
      <c r="P1" s="18" t="s">
        <v>249</v>
      </c>
    </row>
    <row r="2" spans="1:16" ht="15" customHeight="1">
      <c r="G2" s="21"/>
      <c r="H2" s="21"/>
      <c r="I2" s="21"/>
      <c r="J2" s="22"/>
      <c r="P2" s="23" t="s">
        <v>701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130</v>
      </c>
      <c r="E5" s="27"/>
      <c r="F5" s="26"/>
      <c r="G5" s="28" t="s">
        <v>7</v>
      </c>
      <c r="H5" s="29">
        <v>2600</v>
      </c>
      <c r="I5" s="29">
        <v>17.14</v>
      </c>
      <c r="J5" s="30">
        <f>H5/I5</f>
        <v>151.69194865810968</v>
      </c>
    </row>
    <row r="6" spans="1:16" ht="15" hidden="1" customHeight="1">
      <c r="D6" s="26">
        <f>H6/18</f>
        <v>197.5</v>
      </c>
      <c r="E6" s="27">
        <f t="shared" ref="E6:E34" si="0">D6/D5-1</f>
        <v>0.51923076923076916</v>
      </c>
      <c r="F6" s="26"/>
      <c r="G6" s="28" t="s">
        <v>3</v>
      </c>
      <c r="H6" s="29">
        <v>3555</v>
      </c>
      <c r="I6" s="29">
        <v>7</v>
      </c>
      <c r="J6" s="48">
        <f t="shared" ref="J6:J49" si="1">H6/I6</f>
        <v>507.85714285714283</v>
      </c>
    </row>
    <row r="7" spans="1:16" ht="15" hidden="1" customHeight="1">
      <c r="A7" s="31">
        <f>AVERAGE(D5:D7)</f>
        <v>1699.848484848485</v>
      </c>
      <c r="B7" s="31"/>
      <c r="C7" s="31"/>
      <c r="D7" s="26">
        <f>H7/22</f>
        <v>4772.045454545455</v>
      </c>
      <c r="E7" s="27">
        <f t="shared" si="0"/>
        <v>23.162255466052937</v>
      </c>
      <c r="F7" s="26"/>
      <c r="G7" s="28" t="s">
        <v>6</v>
      </c>
      <c r="H7" s="29">
        <v>104985</v>
      </c>
      <c r="I7" s="29">
        <v>205</v>
      </c>
      <c r="J7" s="48">
        <f t="shared" si="1"/>
        <v>512.1219512195122</v>
      </c>
      <c r="K7" s="32">
        <f>H7+H6+H5</f>
        <v>111140</v>
      </c>
      <c r="L7" s="32"/>
      <c r="M7" s="32"/>
      <c r="N7" s="32">
        <f>AVERAGE(J5:J7)</f>
        <v>390.55701424492162</v>
      </c>
      <c r="O7" s="32"/>
    </row>
    <row r="8" spans="1:16" ht="15" hidden="1" customHeight="1">
      <c r="D8" s="26">
        <f>H8/21</f>
        <v>190.47619047619048</v>
      </c>
      <c r="E8" s="27">
        <f t="shared" si="0"/>
        <v>-0.96008500080510373</v>
      </c>
      <c r="F8" s="26"/>
      <c r="G8" s="28" t="s">
        <v>2</v>
      </c>
      <c r="H8" s="29">
        <v>4000</v>
      </c>
      <c r="I8" s="29">
        <v>11.9</v>
      </c>
      <c r="J8" s="48">
        <f t="shared" si="1"/>
        <v>336.1344537815126</v>
      </c>
    </row>
    <row r="9" spans="1:16" ht="15" hidden="1" customHeight="1">
      <c r="D9" s="26">
        <f>H9/21</f>
        <v>547.61904761904759</v>
      </c>
      <c r="E9" s="27">
        <f t="shared" si="0"/>
        <v>1.8749999999999996</v>
      </c>
      <c r="F9" s="26"/>
      <c r="G9" s="28" t="s">
        <v>5</v>
      </c>
      <c r="H9" s="29">
        <v>11500</v>
      </c>
      <c r="I9" s="29">
        <v>29.8</v>
      </c>
      <c r="J9" s="48">
        <f t="shared" si="1"/>
        <v>385.90604026845637</v>
      </c>
    </row>
    <row r="10" spans="1:16" ht="15" hidden="1" customHeight="1">
      <c r="A10" s="31">
        <f>AVERAGE(D8:D10)</f>
        <v>1002.7777777777778</v>
      </c>
      <c r="B10" s="27">
        <f>A10/A7-1</f>
        <v>-0.4100781412484773</v>
      </c>
      <c r="C10" s="27"/>
      <c r="D10" s="26">
        <f>H10/21</f>
        <v>2270.2380952380954</v>
      </c>
      <c r="E10" s="27">
        <f t="shared" si="0"/>
        <v>3.1456521739130441</v>
      </c>
      <c r="F10" s="26"/>
      <c r="G10" s="28" t="s">
        <v>0</v>
      </c>
      <c r="H10" s="29">
        <v>47675</v>
      </c>
      <c r="I10" s="29">
        <v>114</v>
      </c>
      <c r="J10" s="48">
        <f t="shared" si="1"/>
        <v>418.20175438596493</v>
      </c>
      <c r="K10" s="32">
        <f>H10+H9+H8</f>
        <v>63175</v>
      </c>
      <c r="L10" s="27">
        <f>K10/K7-1</f>
        <v>-0.43157279107432067</v>
      </c>
      <c r="M10" s="32"/>
      <c r="N10" s="32">
        <f>AVERAGE(J8:J10)</f>
        <v>380.08074947864469</v>
      </c>
      <c r="O10" s="58">
        <f>N10/N7-1</f>
        <v>-2.6823906329095371E-2</v>
      </c>
    </row>
    <row r="11" spans="1:16" ht="15" hidden="1" customHeight="1">
      <c r="D11" s="26">
        <f>H11/21</f>
        <v>0</v>
      </c>
      <c r="E11" s="27">
        <f t="shared" si="0"/>
        <v>-1</v>
      </c>
      <c r="F11" s="26"/>
      <c r="G11" s="28" t="s">
        <v>10</v>
      </c>
      <c r="H11" s="29">
        <v>0</v>
      </c>
      <c r="I11" s="29">
        <v>0</v>
      </c>
      <c r="J11" s="48" t="e">
        <f t="shared" si="1"/>
        <v>#DIV/0!</v>
      </c>
    </row>
    <row r="12" spans="1:16" ht="15" hidden="1" customHeight="1">
      <c r="D12" s="26">
        <f>H12/22</f>
        <v>90.909090909090907</v>
      </c>
      <c r="E12" s="27" t="e">
        <f t="shared" si="0"/>
        <v>#DIV/0!</v>
      </c>
      <c r="F12" s="26"/>
      <c r="G12" s="28" t="s">
        <v>4</v>
      </c>
      <c r="H12" s="29">
        <v>2000</v>
      </c>
      <c r="I12" s="29">
        <v>40</v>
      </c>
      <c r="J12" s="48">
        <f t="shared" si="1"/>
        <v>50</v>
      </c>
    </row>
    <row r="13" spans="1:16" ht="15" hidden="1" customHeight="1">
      <c r="A13" s="31">
        <f>AVERAGE(D11:D13)</f>
        <v>145.30303030303028</v>
      </c>
      <c r="B13" s="27">
        <f>A13/A10-1</f>
        <v>-0.8550994711659532</v>
      </c>
      <c r="C13" s="27"/>
      <c r="D13" s="26">
        <f>H13/20</f>
        <v>345</v>
      </c>
      <c r="E13" s="27">
        <f t="shared" si="0"/>
        <v>2.7949999999999999</v>
      </c>
      <c r="F13" s="26"/>
      <c r="G13" s="28" t="s">
        <v>8</v>
      </c>
      <c r="H13" s="29">
        <v>6900</v>
      </c>
      <c r="I13" s="29">
        <v>39</v>
      </c>
      <c r="J13" s="48">
        <f t="shared" si="1"/>
        <v>176.92307692307693</v>
      </c>
      <c r="K13" s="32">
        <f>H13+H12+H11</f>
        <v>8900</v>
      </c>
      <c r="L13" s="27">
        <f>K13/K10-1</f>
        <v>-0.85912148793035215</v>
      </c>
      <c r="M13" s="32"/>
      <c r="N13" s="32" t="e">
        <f>AVERAGE(J11:J13)</f>
        <v>#DIV/0!</v>
      </c>
      <c r="O13" s="58" t="e">
        <f>N13/N10-1</f>
        <v>#DIV/0!</v>
      </c>
    </row>
    <row r="14" spans="1:16" ht="15" hidden="1" customHeight="1">
      <c r="D14" s="26">
        <f>H14/20</f>
        <v>2522.25</v>
      </c>
      <c r="E14" s="27">
        <f t="shared" si="0"/>
        <v>6.3108695652173914</v>
      </c>
      <c r="F14" s="26"/>
      <c r="G14" s="28" t="s">
        <v>11</v>
      </c>
      <c r="H14" s="29">
        <v>50445</v>
      </c>
      <c r="I14" s="29">
        <v>104</v>
      </c>
      <c r="J14" s="48">
        <f t="shared" si="1"/>
        <v>485.04807692307691</v>
      </c>
    </row>
    <row r="15" spans="1:16" ht="15" hidden="1" customHeight="1">
      <c r="A15" s="31"/>
      <c r="B15" s="31"/>
      <c r="C15" s="31"/>
      <c r="D15" s="26">
        <f>H15/22</f>
        <v>90.909090909090907</v>
      </c>
      <c r="E15" s="27">
        <f t="shared" si="0"/>
        <v>-0.96395714504545904</v>
      </c>
      <c r="F15" s="26"/>
      <c r="G15" s="28" t="s">
        <v>9</v>
      </c>
      <c r="H15" s="29">
        <v>2000</v>
      </c>
      <c r="I15" s="29">
        <v>0</v>
      </c>
      <c r="J15" s="48" t="e">
        <f t="shared" si="1"/>
        <v>#DIV/0!</v>
      </c>
    </row>
    <row r="16" spans="1:16" ht="15" hidden="1" customHeight="1">
      <c r="A16" s="31">
        <f>AVERAGE(D14:D16)</f>
        <v>871.05303030303037</v>
      </c>
      <c r="B16" s="27">
        <f>A16/A13-1</f>
        <v>4.9947340980187711</v>
      </c>
      <c r="C16" s="27"/>
      <c r="D16" s="26">
        <f>H16/22</f>
        <v>0</v>
      </c>
      <c r="E16" s="27">
        <f t="shared" si="0"/>
        <v>-1</v>
      </c>
      <c r="F16" s="26"/>
      <c r="G16" s="28" t="s">
        <v>13</v>
      </c>
      <c r="H16" s="29">
        <v>0</v>
      </c>
      <c r="I16" s="29">
        <v>0</v>
      </c>
      <c r="J16" s="48" t="e">
        <f t="shared" si="1"/>
        <v>#DIV/0!</v>
      </c>
      <c r="K16" s="32">
        <f>H16+H15+H14</f>
        <v>52445</v>
      </c>
      <c r="L16" s="27">
        <f>K16/K13-1</f>
        <v>4.892696629213483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3178</v>
      </c>
      <c r="E17" s="27" t="e">
        <f t="shared" si="0"/>
        <v>#DIV/0!</v>
      </c>
      <c r="F17" s="33">
        <f t="shared" ref="F17:F34" si="2">D17/D5-1</f>
        <v>23.446153846153845</v>
      </c>
      <c r="G17" s="39" t="s">
        <v>162</v>
      </c>
      <c r="H17" s="29">
        <v>63560</v>
      </c>
      <c r="I17" s="29">
        <v>140</v>
      </c>
      <c r="J17" s="48">
        <f t="shared" si="1"/>
        <v>454</v>
      </c>
    </row>
    <row r="18" spans="1:15" hidden="1">
      <c r="D18" s="26">
        <f>H18/20</f>
        <v>45</v>
      </c>
      <c r="E18" s="27">
        <f t="shared" si="0"/>
        <v>-0.98584015103838896</v>
      </c>
      <c r="F18" s="33">
        <f t="shared" si="2"/>
        <v>-0.77215189873417722</v>
      </c>
      <c r="G18" s="39" t="s">
        <v>163</v>
      </c>
      <c r="H18" s="29">
        <v>900</v>
      </c>
      <c r="I18" s="29">
        <v>2.6</v>
      </c>
      <c r="J18" s="48">
        <f t="shared" si="1"/>
        <v>346.15384615384613</v>
      </c>
    </row>
    <row r="19" spans="1:15" ht="17.399999999999999" hidden="1">
      <c r="A19" s="31">
        <f>AVERAGE(D17:D19)</f>
        <v>1962.060606060606</v>
      </c>
      <c r="B19" s="27">
        <f>A19/A16-1</f>
        <v>1.2525156767757588</v>
      </c>
      <c r="C19" s="27">
        <f>A19/A7-1</f>
        <v>0.15425617256439961</v>
      </c>
      <c r="D19" s="26">
        <f>H19/22</f>
        <v>2663.181818181818</v>
      </c>
      <c r="E19" s="27">
        <f t="shared" si="0"/>
        <v>58.18181818181818</v>
      </c>
      <c r="F19" s="33">
        <f t="shared" si="2"/>
        <v>-0.44192027432490366</v>
      </c>
      <c r="G19" s="39" t="s">
        <v>158</v>
      </c>
      <c r="H19" s="29">
        <v>58590</v>
      </c>
      <c r="I19" s="29">
        <v>120</v>
      </c>
      <c r="J19" s="48">
        <f t="shared" si="1"/>
        <v>488.25</v>
      </c>
      <c r="K19" s="32">
        <f>H19+H18+H17</f>
        <v>123050</v>
      </c>
      <c r="L19" s="27">
        <f>K19/K16-1</f>
        <v>1.3462675183525596</v>
      </c>
      <c r="M19" s="27">
        <f>K19/K7-1</f>
        <v>0.10716213784416051</v>
      </c>
      <c r="N19" s="32">
        <f>AVERAGE(J17:J19)</f>
        <v>429.46794871794873</v>
      </c>
      <c r="O19" s="58" t="e">
        <f>N19/N16-1</f>
        <v>#DIV/0!</v>
      </c>
    </row>
    <row r="20" spans="1:15" hidden="1">
      <c r="D20" s="26">
        <f>H20/20</f>
        <v>2918.25</v>
      </c>
      <c r="E20" s="27">
        <f t="shared" si="0"/>
        <v>9.5775729646697449E-2</v>
      </c>
      <c r="F20" s="33">
        <f t="shared" si="2"/>
        <v>14.320812499999999</v>
      </c>
      <c r="G20" s="39" t="s">
        <v>154</v>
      </c>
      <c r="H20" s="29">
        <v>58365</v>
      </c>
      <c r="I20" s="29">
        <v>120</v>
      </c>
      <c r="J20" s="48">
        <f t="shared" si="1"/>
        <v>486.375</v>
      </c>
    </row>
    <row r="21" spans="1:15" hidden="1">
      <c r="D21" s="26">
        <f>H21/21</f>
        <v>51.428571428571431</v>
      </c>
      <c r="E21" s="27">
        <f t="shared" si="0"/>
        <v>-0.98237691375702174</v>
      </c>
      <c r="F21" s="33">
        <f t="shared" si="2"/>
        <v>-0.9060869565217391</v>
      </c>
      <c r="G21" s="39" t="s">
        <v>155</v>
      </c>
      <c r="H21" s="29">
        <v>1080</v>
      </c>
      <c r="I21" s="29">
        <v>0.9</v>
      </c>
      <c r="J21" s="48">
        <f t="shared" si="1"/>
        <v>1200</v>
      </c>
    </row>
    <row r="22" spans="1:15" ht="17.399999999999999" hidden="1">
      <c r="A22" s="31">
        <f>AVERAGE(D20:D22)</f>
        <v>2680.8452380952381</v>
      </c>
      <c r="B22" s="27">
        <f>A22/A19-1</f>
        <v>0.3663417071900732</v>
      </c>
      <c r="C22" s="27">
        <f>A22/A10-1</f>
        <v>1.6734190740007913</v>
      </c>
      <c r="D22" s="26">
        <f>H22/21</f>
        <v>5072.8571428571431</v>
      </c>
      <c r="E22" s="27">
        <f t="shared" si="0"/>
        <v>97.638888888888886</v>
      </c>
      <c r="F22" s="33">
        <f t="shared" si="2"/>
        <v>1.2345044572627164</v>
      </c>
      <c r="G22" s="39" t="s">
        <v>156</v>
      </c>
      <c r="H22" s="29">
        <v>106530</v>
      </c>
      <c r="I22" s="29">
        <v>218.1</v>
      </c>
      <c r="J22" s="48">
        <f t="shared" si="1"/>
        <v>488.44566712517195</v>
      </c>
      <c r="K22" s="32">
        <f>H22+H21+H20</f>
        <v>165975</v>
      </c>
      <c r="L22" s="27">
        <f>K22/K19-1</f>
        <v>0.34884193417310039</v>
      </c>
      <c r="M22" s="27">
        <f>K22/K10-1</f>
        <v>1.6272259596359318</v>
      </c>
      <c r="N22" s="32">
        <f>AVERAGE(J20:J22)</f>
        <v>724.94022237505726</v>
      </c>
      <c r="O22" s="58">
        <f>N22/N19-1</f>
        <v>0.68799609968370112</v>
      </c>
    </row>
    <row r="23" spans="1:15" hidden="1">
      <c r="A23" s="31"/>
      <c r="B23" s="27"/>
      <c r="C23" s="27"/>
      <c r="D23" s="26">
        <f>H23/21</f>
        <v>0</v>
      </c>
      <c r="E23" s="27">
        <f t="shared" si="0"/>
        <v>-1</v>
      </c>
      <c r="F23" s="33" t="e">
        <f t="shared" si="2"/>
        <v>#DIV/0!</v>
      </c>
      <c r="G23" s="39" t="s">
        <v>168</v>
      </c>
      <c r="H23" s="29">
        <v>0</v>
      </c>
      <c r="I23" s="29">
        <v>0</v>
      </c>
      <c r="J23" s="48" t="e">
        <f t="shared" si="1"/>
        <v>#DIV/0!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21.818181818181817</v>
      </c>
      <c r="E24" s="27" t="e">
        <f t="shared" si="0"/>
        <v>#DIV/0!</v>
      </c>
      <c r="F24" s="33">
        <f t="shared" si="2"/>
        <v>-0.76</v>
      </c>
      <c r="G24" s="39" t="s">
        <v>176</v>
      </c>
      <c r="H24" s="29">
        <v>480</v>
      </c>
      <c r="I24" s="29">
        <v>4.2</v>
      </c>
      <c r="J24" s="48">
        <f t="shared" si="1"/>
        <v>114.28571428571428</v>
      </c>
      <c r="K24" s="32"/>
      <c r="L24" s="27"/>
      <c r="M24" s="27"/>
      <c r="N24" s="27"/>
    </row>
    <row r="25" spans="1:15" ht="17.399999999999999" hidden="1">
      <c r="A25" s="31">
        <f>AVERAGE(D23:D25)</f>
        <v>1007.5358851674641</v>
      </c>
      <c r="B25" s="27">
        <f>A25/A22-1</f>
        <v>-0.62417230549148506</v>
      </c>
      <c r="C25" s="27">
        <f>A25/A13-1</f>
        <v>5.9340321606937065</v>
      </c>
      <c r="D25" s="26">
        <f>H25/19</f>
        <v>3000.7894736842104</v>
      </c>
      <c r="E25" s="27">
        <f t="shared" si="0"/>
        <v>136.53618421052633</v>
      </c>
      <c r="F25" s="33">
        <f t="shared" si="2"/>
        <v>7.6979405034324948</v>
      </c>
      <c r="G25" s="39" t="s">
        <v>190</v>
      </c>
      <c r="H25" s="29">
        <v>57015</v>
      </c>
      <c r="I25" s="29">
        <v>118.6</v>
      </c>
      <c r="J25" s="48">
        <f t="shared" si="1"/>
        <v>480.73355817875211</v>
      </c>
      <c r="K25" s="32">
        <f>H25+H24+H23</f>
        <v>57495</v>
      </c>
      <c r="L25" s="27">
        <f>K25/K22-1</f>
        <v>-0.65359240849525535</v>
      </c>
      <c r="M25" s="27">
        <f>K25/K13-1</f>
        <v>5.4601123595505614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0</v>
      </c>
      <c r="E26" s="27">
        <f t="shared" si="0"/>
        <v>-1</v>
      </c>
      <c r="F26" s="33">
        <f t="shared" si="2"/>
        <v>-1</v>
      </c>
      <c r="G26" s="39" t="s">
        <v>202</v>
      </c>
      <c r="H26" s="29">
        <v>0</v>
      </c>
      <c r="I26" s="29">
        <v>0</v>
      </c>
      <c r="J26" s="48" t="e">
        <f t="shared" si="1"/>
        <v>#DIV/0!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2747.0454545454545</v>
      </c>
      <c r="E27" s="27" t="e">
        <f t="shared" si="0"/>
        <v>#DIV/0!</v>
      </c>
      <c r="F27" s="33">
        <f t="shared" si="2"/>
        <v>29.217500000000001</v>
      </c>
      <c r="G27" s="39" t="s">
        <v>203</v>
      </c>
      <c r="H27" s="29">
        <v>60435</v>
      </c>
      <c r="I27" s="29">
        <v>124</v>
      </c>
      <c r="J27" s="48">
        <f t="shared" si="1"/>
        <v>487.37903225806451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915.68181818181813</v>
      </c>
      <c r="B28" s="27">
        <f>A28/A25-1</f>
        <v>-9.1167042621393857E-2</v>
      </c>
      <c r="C28" s="27">
        <f>A28/A16-1</f>
        <v>5.1235442993937896E-2</v>
      </c>
      <c r="D28" s="26">
        <f>H28/19</f>
        <v>0</v>
      </c>
      <c r="E28" s="27">
        <f t="shared" si="0"/>
        <v>-1</v>
      </c>
      <c r="F28" s="33" t="e">
        <f t="shared" si="2"/>
        <v>#DIV/0!</v>
      </c>
      <c r="G28" s="39" t="s">
        <v>208</v>
      </c>
      <c r="H28" s="29">
        <v>0</v>
      </c>
      <c r="I28" s="29">
        <v>0</v>
      </c>
      <c r="J28" s="48" t="e">
        <f t="shared" si="1"/>
        <v>#DIV/0!</v>
      </c>
      <c r="K28" s="32">
        <f>H28+H27+H26</f>
        <v>60435</v>
      </c>
      <c r="L28" s="27">
        <f>K28/K25-1</f>
        <v>5.1134881294025547E-2</v>
      </c>
      <c r="M28" s="27">
        <f>K28/K16-1</f>
        <v>0.1523500810372771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2822.7272727272725</v>
      </c>
      <c r="E29" s="27" t="e">
        <f t="shared" si="0"/>
        <v>#DIV/0!</v>
      </c>
      <c r="F29" s="33">
        <f t="shared" si="2"/>
        <v>-0.11179129240803254</v>
      </c>
      <c r="G29" s="39" t="s">
        <v>215</v>
      </c>
      <c r="H29" s="29">
        <v>62100</v>
      </c>
      <c r="I29" s="29">
        <v>127</v>
      </c>
      <c r="J29" s="48">
        <f t="shared" si="1"/>
        <v>488.97637795275591</v>
      </c>
    </row>
    <row r="30" spans="1:15" hidden="1">
      <c r="D30" s="26">
        <f>H30/19</f>
        <v>7938.9473684210525</v>
      </c>
      <c r="E30" s="27">
        <f t="shared" si="0"/>
        <v>1.8125095347063311</v>
      </c>
      <c r="F30" s="33">
        <f t="shared" si="2"/>
        <v>175.42105263157893</v>
      </c>
      <c r="G30" s="39" t="s">
        <v>210</v>
      </c>
      <c r="H30" s="29">
        <v>150840</v>
      </c>
      <c r="I30" s="29">
        <v>312</v>
      </c>
      <c r="J30" s="48">
        <f t="shared" si="1"/>
        <v>483.46153846153845</v>
      </c>
    </row>
    <row r="31" spans="1:15" ht="17.399999999999999" hidden="1">
      <c r="A31" s="31">
        <f>AVERAGE(D29:D31)</f>
        <v>4463.7248803827752</v>
      </c>
      <c r="B31" s="27">
        <f>A31/A28-1</f>
        <v>3.8747553918302833</v>
      </c>
      <c r="C31" s="27">
        <f>A31/A19-1</f>
        <v>1.2750188585382034</v>
      </c>
      <c r="D31" s="26">
        <f>H31/20</f>
        <v>2629.5</v>
      </c>
      <c r="E31" s="27">
        <f t="shared" si="0"/>
        <v>-0.66878480509148774</v>
      </c>
      <c r="F31" s="33">
        <f t="shared" si="2"/>
        <v>-1.2647209421402961E-2</v>
      </c>
      <c r="G31" s="39" t="s">
        <v>211</v>
      </c>
      <c r="H31" s="29">
        <v>52590</v>
      </c>
      <c r="I31" s="29">
        <v>111</v>
      </c>
      <c r="J31" s="48">
        <f t="shared" si="1"/>
        <v>473.7837837837838</v>
      </c>
      <c r="K31" s="32">
        <f>H31+H30+H29</f>
        <v>265530</v>
      </c>
      <c r="L31" s="27">
        <f>K31/K28-1</f>
        <v>3.3936460660213452</v>
      </c>
      <c r="M31" s="27">
        <f>K31/K19-1</f>
        <v>1.1579032913449816</v>
      </c>
      <c r="N31" s="32">
        <f>AVERAGE(J29:J31)</f>
        <v>482.07390006602606</v>
      </c>
      <c r="O31" s="58" t="e">
        <f>N31/N28-1</f>
        <v>#DIV/0!</v>
      </c>
    </row>
    <row r="32" spans="1:15" ht="17.399999999999999" hidden="1">
      <c r="D32" s="26">
        <f>H32/21</f>
        <v>0</v>
      </c>
      <c r="E32" s="27">
        <f t="shared" si="0"/>
        <v>-1</v>
      </c>
      <c r="F32" s="33">
        <f t="shared" si="2"/>
        <v>-1</v>
      </c>
      <c r="G32" s="39" t="s">
        <v>222</v>
      </c>
      <c r="H32" s="29">
        <v>0</v>
      </c>
      <c r="I32" s="29">
        <v>0</v>
      </c>
      <c r="J32" s="48" t="e">
        <f t="shared" si="1"/>
        <v>#DIV/0!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3094.2857142857142</v>
      </c>
      <c r="E33" s="27" t="e">
        <f t="shared" si="0"/>
        <v>#DIV/0!</v>
      </c>
      <c r="F33" s="33">
        <f t="shared" si="2"/>
        <v>59.166666666666664</v>
      </c>
      <c r="G33" s="39" t="s">
        <v>223</v>
      </c>
      <c r="H33" s="29">
        <v>64980</v>
      </c>
      <c r="I33" s="29">
        <v>136</v>
      </c>
      <c r="J33" s="48">
        <f t="shared" si="1"/>
        <v>477.79411764705884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2130.9899749373435</v>
      </c>
      <c r="B34" s="27">
        <f>A34/A31-1</f>
        <v>-0.52259827116526814</v>
      </c>
      <c r="C34" s="27">
        <f>A34/A22-1</f>
        <v>-0.2051051867315441</v>
      </c>
      <c r="D34" s="26">
        <f>H34/19</f>
        <v>3298.6842105263158</v>
      </c>
      <c r="E34" s="27">
        <f t="shared" si="0"/>
        <v>6.6056762404626657E-2</v>
      </c>
      <c r="F34" s="33">
        <f t="shared" si="2"/>
        <v>-0.34973839837555032</v>
      </c>
      <c r="G34" s="39" t="s">
        <v>220</v>
      </c>
      <c r="H34" s="29">
        <v>62675</v>
      </c>
      <c r="I34" s="29">
        <v>133</v>
      </c>
      <c r="J34" s="48">
        <f t="shared" si="1"/>
        <v>471.24060150375942</v>
      </c>
      <c r="K34" s="32">
        <f>H34+H33+H32</f>
        <v>127655</v>
      </c>
      <c r="L34" s="27">
        <f>K34/K31-1</f>
        <v>-0.51924452980830793</v>
      </c>
      <c r="M34" s="27">
        <f>K34/K22-1</f>
        <v>-0.23087814429884024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0</v>
      </c>
      <c r="E35" s="27">
        <f t="shared" ref="E35:E41" si="3">D35/D34-1</f>
        <v>-1</v>
      </c>
      <c r="F35" s="33" t="e">
        <f t="shared" ref="F35:F41" si="4">D35/D23-1</f>
        <v>#DIV/0!</v>
      </c>
      <c r="G35" s="39" t="s">
        <v>226</v>
      </c>
      <c r="H35" s="68">
        <v>0</v>
      </c>
      <c r="I35" s="68">
        <v>0</v>
      </c>
      <c r="J35" s="48" t="e">
        <f t="shared" si="1"/>
        <v>#DIV/0!</v>
      </c>
      <c r="P35" s="16"/>
    </row>
    <row r="36" spans="1:16" ht="17.399999999999999" hidden="1">
      <c r="D36" s="26">
        <f>H36/21</f>
        <v>0</v>
      </c>
      <c r="E36" s="27" t="e">
        <f t="shared" si="3"/>
        <v>#DIV/0!</v>
      </c>
      <c r="F36" s="33">
        <f t="shared" si="4"/>
        <v>-1</v>
      </c>
      <c r="G36" s="39" t="s">
        <v>228</v>
      </c>
      <c r="H36" s="68">
        <v>0</v>
      </c>
      <c r="I36" s="68">
        <v>0</v>
      </c>
      <c r="J36" s="48" t="e">
        <f t="shared" si="1"/>
        <v>#DIV/0!</v>
      </c>
      <c r="P36" s="16"/>
    </row>
    <row r="37" spans="1:16" ht="17.399999999999999" hidden="1">
      <c r="A37" s="31">
        <f>AVERAGE(D35:D37)</f>
        <v>0</v>
      </c>
      <c r="B37" s="27">
        <f>A37/A34-1</f>
        <v>-1</v>
      </c>
      <c r="C37" s="27">
        <f>A37/A25-1</f>
        <v>-1</v>
      </c>
      <c r="D37" s="26">
        <f>H37/18</f>
        <v>0</v>
      </c>
      <c r="E37" s="27" t="e">
        <f t="shared" si="3"/>
        <v>#DIV/0!</v>
      </c>
      <c r="F37" s="33">
        <f t="shared" si="4"/>
        <v>-1</v>
      </c>
      <c r="G37" s="39" t="s">
        <v>225</v>
      </c>
      <c r="H37" s="68">
        <v>0</v>
      </c>
      <c r="I37" s="68">
        <v>0</v>
      </c>
      <c r="J37" s="48" t="e">
        <f t="shared" si="1"/>
        <v>#DIV/0!</v>
      </c>
      <c r="K37" s="32">
        <f>H37+H36+H35</f>
        <v>0</v>
      </c>
      <c r="L37" s="27">
        <f>K37/K34-1</f>
        <v>-1</v>
      </c>
      <c r="M37" s="27">
        <f>K37/K25-1</f>
        <v>-1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6</v>
      </c>
      <c r="E38" s="27" t="e">
        <f t="shared" si="3"/>
        <v>#DIV/0!</v>
      </c>
      <c r="F38" s="33" t="e">
        <f t="shared" si="4"/>
        <v>#DIV/0!</v>
      </c>
      <c r="G38" s="39" t="s">
        <v>231</v>
      </c>
      <c r="H38" s="68">
        <v>120</v>
      </c>
      <c r="I38" s="68">
        <v>2</v>
      </c>
      <c r="J38" s="48">
        <f t="shared" si="1"/>
        <v>60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>
        <f t="shared" si="3"/>
        <v>-1</v>
      </c>
      <c r="F39" s="33">
        <f t="shared" si="4"/>
        <v>-1</v>
      </c>
      <c r="G39" s="39" t="s">
        <v>234</v>
      </c>
      <c r="H39" s="68">
        <v>0</v>
      </c>
      <c r="I39" s="68">
        <v>0</v>
      </c>
      <c r="J39" s="48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2028.4285714285716</v>
      </c>
      <c r="B40" s="27" t="e">
        <f>A40/A37-1</f>
        <v>#DIV/0!</v>
      </c>
      <c r="C40" s="27">
        <f>A40/A28-1</f>
        <v>1.2152111477502396</v>
      </c>
      <c r="D40" s="26">
        <f>H40/21</f>
        <v>6079.2857142857147</v>
      </c>
      <c r="E40" s="27" t="e">
        <f t="shared" si="3"/>
        <v>#DIV/0!</v>
      </c>
      <c r="F40" s="33" t="e">
        <f t="shared" si="4"/>
        <v>#DIV/0!</v>
      </c>
      <c r="G40" s="39" t="s">
        <v>236</v>
      </c>
      <c r="H40" s="68">
        <v>127665</v>
      </c>
      <c r="I40" s="68">
        <v>264</v>
      </c>
      <c r="J40" s="48">
        <f t="shared" si="1"/>
        <v>483.57954545454544</v>
      </c>
      <c r="K40" s="32">
        <f>H40+H39+H38</f>
        <v>127785</v>
      </c>
      <c r="L40" s="27" t="e">
        <f>K40/K37-1</f>
        <v>#DIV/0!</v>
      </c>
      <c r="M40" s="27">
        <f>K40/K28-1</f>
        <v>1.1144204517249938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3"/>
        <v>-1</v>
      </c>
      <c r="F41" s="33">
        <f t="shared" si="4"/>
        <v>-1</v>
      </c>
      <c r="G41" s="39" t="s">
        <v>403</v>
      </c>
      <c r="H41" s="68">
        <v>0</v>
      </c>
      <c r="I41" s="68">
        <v>0</v>
      </c>
      <c r="J41" s="48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2783.25</v>
      </c>
      <c r="E42" s="27" t="e">
        <f t="shared" ref="E42" si="5">D42/D41-1</f>
        <v>#DIV/0!</v>
      </c>
      <c r="F42" s="33">
        <f t="shared" ref="F42" si="6">D42/D30-1</f>
        <v>-0.64941825775656326</v>
      </c>
      <c r="G42" s="39" t="s">
        <v>405</v>
      </c>
      <c r="H42" s="68">
        <v>55665</v>
      </c>
      <c r="I42" s="68">
        <v>114</v>
      </c>
      <c r="J42" s="48">
        <f t="shared" si="1"/>
        <v>488.28947368421052</v>
      </c>
      <c r="K42" s="32"/>
      <c r="L42" s="27"/>
      <c r="M42" s="27"/>
      <c r="N42" s="32"/>
      <c r="O42" s="58"/>
    </row>
    <row r="43" spans="1:16" s="97" customFormat="1" ht="17.399999999999999">
      <c r="A43" s="31">
        <f>AVERAGE(D41:D43)</f>
        <v>1843.5</v>
      </c>
      <c r="B43" s="27">
        <f>A43/A40-1</f>
        <v>-9.1168392140291599E-2</v>
      </c>
      <c r="C43" s="27">
        <f>A43/A31-1</f>
        <v>-0.58700411665113306</v>
      </c>
      <c r="D43" s="43">
        <f>H43/20</f>
        <v>2747.25</v>
      </c>
      <c r="E43" s="45">
        <f t="shared" ref="E43" si="7">D43/D42-1</f>
        <v>-1.2934518997574806E-2</v>
      </c>
      <c r="F43" s="47">
        <f t="shared" ref="F43" si="8">D43/D31-1</f>
        <v>4.478037649743305E-2</v>
      </c>
      <c r="G43" s="50" t="s">
        <v>460</v>
      </c>
      <c r="H43" s="91">
        <v>54945</v>
      </c>
      <c r="I43" s="91">
        <v>114</v>
      </c>
      <c r="J43" s="48">
        <f t="shared" si="1"/>
        <v>481.9736842105263</v>
      </c>
      <c r="K43" s="32">
        <f>H43+H42+H41</f>
        <v>110610</v>
      </c>
      <c r="L43" s="27">
        <f>K43/K40-1</f>
        <v>-0.13440544664866771</v>
      </c>
      <c r="M43" s="27">
        <f>K43/K31-1</f>
        <v>-0.58343689978533497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0</v>
      </c>
      <c r="E44" s="27">
        <f t="shared" ref="E44" si="9">D44/D43-1</f>
        <v>-1</v>
      </c>
      <c r="F44" s="33" t="e">
        <f t="shared" ref="F44" si="10">D44/D32-1</f>
        <v>#DIV/0!</v>
      </c>
      <c r="G44" s="39" t="s">
        <v>462</v>
      </c>
      <c r="H44" s="68">
        <v>0</v>
      </c>
      <c r="I44" s="68">
        <v>0</v>
      </c>
      <c r="J44" s="48" t="e">
        <f t="shared" si="1"/>
        <v>#DIV/0!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0</v>
      </c>
      <c r="E45" s="27" t="e">
        <f t="shared" ref="E45" si="11">D45/D44-1</f>
        <v>#DIV/0!</v>
      </c>
      <c r="F45" s="33">
        <f t="shared" ref="F45" si="12">D45/D33-1</f>
        <v>-1</v>
      </c>
      <c r="G45" s="39" t="s">
        <v>498</v>
      </c>
      <c r="H45" s="68">
        <v>0</v>
      </c>
      <c r="I45" s="68">
        <v>0</v>
      </c>
      <c r="J45" s="48" t="e">
        <f t="shared" si="1"/>
        <v>#DIV/0!</v>
      </c>
      <c r="K45" s="32"/>
      <c r="L45" s="27"/>
      <c r="M45" s="27"/>
      <c r="N45" s="32"/>
      <c r="O45" s="58"/>
    </row>
    <row r="46" spans="1:16" ht="17.399999999999999">
      <c r="A46" s="31">
        <f>AVERAGE(D44:D46)</f>
        <v>0</v>
      </c>
      <c r="B46" s="27">
        <f>A46/A43-1</f>
        <v>-1</v>
      </c>
      <c r="C46" s="27">
        <f>A46/A34-1</f>
        <v>-1</v>
      </c>
      <c r="D46" s="26">
        <f>H46/19</f>
        <v>0</v>
      </c>
      <c r="E46" s="27" t="e">
        <f t="shared" ref="E46" si="13">D46/D45-1</f>
        <v>#DIV/0!</v>
      </c>
      <c r="F46" s="33">
        <f t="shared" ref="F46" si="14">D46/D34-1</f>
        <v>-1</v>
      </c>
      <c r="G46" s="39" t="s">
        <v>548</v>
      </c>
      <c r="H46" s="68">
        <v>0</v>
      </c>
      <c r="I46" s="68">
        <v>0</v>
      </c>
      <c r="J46" s="48" t="e">
        <f t="shared" si="1"/>
        <v>#DIV/0!</v>
      </c>
      <c r="K46" s="32">
        <f>H46+H45+H44</f>
        <v>0</v>
      </c>
      <c r="L46" s="27">
        <f>K46/K43-1</f>
        <v>-1</v>
      </c>
      <c r="M46" s="27">
        <f>K46/K34-1</f>
        <v>-1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0</v>
      </c>
      <c r="E47" s="27" t="e">
        <f t="shared" ref="E47" si="15">D47/D46-1</f>
        <v>#DIV/0!</v>
      </c>
      <c r="F47" s="33" t="e">
        <f t="shared" ref="F47" si="16">D47/D35-1</f>
        <v>#DIV/0!</v>
      </c>
      <c r="G47" s="39" t="s">
        <v>598</v>
      </c>
      <c r="H47" s="68">
        <v>0</v>
      </c>
      <c r="I47" s="68">
        <v>0</v>
      </c>
      <c r="J47" s="48" t="e">
        <f t="shared" si="1"/>
        <v>#DIV/0!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0</v>
      </c>
      <c r="E48" s="27" t="e">
        <f t="shared" ref="E48" si="17">D48/D47-1</f>
        <v>#DIV/0!</v>
      </c>
      <c r="F48" s="33" t="e">
        <f t="shared" ref="F48" si="18">D48/D36-1</f>
        <v>#DIV/0!</v>
      </c>
      <c r="G48" s="39" t="s">
        <v>632</v>
      </c>
      <c r="H48" s="68">
        <v>0</v>
      </c>
      <c r="I48" s="68">
        <v>0</v>
      </c>
      <c r="J48" s="48" t="e">
        <f t="shared" si="1"/>
        <v>#DIV/0!</v>
      </c>
      <c r="K48" s="32"/>
      <c r="L48" s="27"/>
      <c r="M48" s="27"/>
      <c r="N48" s="32"/>
      <c r="O48" s="58"/>
    </row>
    <row r="49" spans="1:15" ht="17.399999999999999">
      <c r="A49" s="31">
        <f>AVERAGE(D47:D49)</f>
        <v>0</v>
      </c>
      <c r="B49" s="27" t="e">
        <f>A49/A46-1</f>
        <v>#DIV/0!</v>
      </c>
      <c r="C49" s="27" t="e">
        <f>A49/A37-1</f>
        <v>#DIV/0!</v>
      </c>
      <c r="D49" s="26">
        <f>H49/22</f>
        <v>0</v>
      </c>
      <c r="E49" s="27" t="e">
        <f t="shared" ref="E49" si="19">D49/D48-1</f>
        <v>#DIV/0!</v>
      </c>
      <c r="F49" s="33" t="e">
        <f t="shared" ref="F49" si="20">D49/D37-1</f>
        <v>#DIV/0!</v>
      </c>
      <c r="G49" s="39" t="s">
        <v>672</v>
      </c>
      <c r="H49" s="68">
        <v>0</v>
      </c>
      <c r="I49" s="68">
        <v>0</v>
      </c>
      <c r="J49" s="48" t="e">
        <f t="shared" si="1"/>
        <v>#DIV/0!</v>
      </c>
      <c r="K49" s="32">
        <f>H49+H48+H47</f>
        <v>0</v>
      </c>
      <c r="L49" s="27" t="e">
        <f>K49/K46-1</f>
        <v>#DIV/0!</v>
      </c>
      <c r="M49" s="27" t="e">
        <f>K49/K37-1</f>
        <v>#DIV/0!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0</v>
      </c>
      <c r="E50" s="130" t="e">
        <f t="shared" ref="E50" si="21">D50/D49-1</f>
        <v>#DIV/0!</v>
      </c>
      <c r="F50" s="131">
        <f t="shared" ref="F50" si="22">D50/D38-1</f>
        <v>-1</v>
      </c>
      <c r="G50" s="132" t="s">
        <v>714</v>
      </c>
      <c r="H50" s="95">
        <v>0</v>
      </c>
      <c r="I50" s="95">
        <v>0</v>
      </c>
      <c r="J50" s="136" t="e">
        <f t="shared" ref="J50" si="23">H50/I50</f>
        <v>#DIV/0!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0</v>
      </c>
      <c r="E51" s="130" t="e">
        <f t="shared" ref="E51" si="24">D51/D50-1</f>
        <v>#DIV/0!</v>
      </c>
      <c r="F51" s="131" t="e">
        <f t="shared" ref="F51" si="25">D51/D39-1</f>
        <v>#DIV/0!</v>
      </c>
      <c r="G51" s="132" t="s">
        <v>721</v>
      </c>
      <c r="H51" s="95">
        <v>0</v>
      </c>
      <c r="I51" s="95">
        <v>0</v>
      </c>
      <c r="J51" s="136" t="e">
        <f t="shared" ref="J51" si="26">H51/I51</f>
        <v>#DIV/0!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60.606060606060602</v>
      </c>
      <c r="B52" s="27" t="e">
        <f>A52/A49-1</f>
        <v>#DIV/0!</v>
      </c>
      <c r="C52" s="27">
        <f>A52/A40-1</f>
        <v>-0.97012166883284567</v>
      </c>
      <c r="D52" s="93">
        <f>H52/22</f>
        <v>181.81818181818181</v>
      </c>
      <c r="E52" s="130" t="e">
        <f t="shared" ref="E52:E53" si="27">D52/D51-1</f>
        <v>#DIV/0!</v>
      </c>
      <c r="F52" s="131">
        <f t="shared" ref="F52:F53" si="28">D52/D40-1</f>
        <v>-0.97009218017325172</v>
      </c>
      <c r="G52" s="132" t="s">
        <v>726</v>
      </c>
      <c r="H52" s="95">
        <v>4000</v>
      </c>
      <c r="I52" s="95">
        <v>14</v>
      </c>
      <c r="J52" s="136">
        <f t="shared" ref="J52" si="29">H52/I52</f>
        <v>285.71428571428572</v>
      </c>
      <c r="K52" s="32">
        <f>H52+H51+H50</f>
        <v>4000</v>
      </c>
      <c r="L52" s="27" t="e">
        <f>K52/K49-1</f>
        <v>#DIV/0!</v>
      </c>
      <c r="M52" s="27">
        <f>K52/K40-1</f>
        <v>-0.96869742145009197</v>
      </c>
      <c r="N52" s="32" t="e">
        <f>AVERAGE(J50:J52)</f>
        <v>#DIV/0!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0</v>
      </c>
      <c r="E53" s="130">
        <f t="shared" si="27"/>
        <v>-1</v>
      </c>
      <c r="F53" s="131" t="e">
        <f t="shared" si="28"/>
        <v>#DIV/0!</v>
      </c>
      <c r="G53" s="132" t="s">
        <v>729</v>
      </c>
      <c r="H53" s="95"/>
      <c r="I53" s="95"/>
      <c r="J53" s="136" t="e">
        <f t="shared" ref="J53" si="30">H53/I53</f>
        <v>#DIV/0!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0</v>
      </c>
      <c r="E54" s="130" t="e">
        <f t="shared" ref="E54" si="31">D54/D53-1</f>
        <v>#DIV/0!</v>
      </c>
      <c r="F54" s="131">
        <f t="shared" ref="F54" si="32">D54/D42-1</f>
        <v>-1</v>
      </c>
      <c r="G54" s="132" t="s">
        <v>742</v>
      </c>
      <c r="H54" s="95"/>
      <c r="I54" s="95"/>
      <c r="J54" s="136" t="e">
        <f t="shared" ref="J54" si="33">H54/I54</f>
        <v>#DIV/0!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0</v>
      </c>
      <c r="B55" s="27">
        <f>A55/A52-1</f>
        <v>-1</v>
      </c>
      <c r="C55" s="27">
        <f>A55/A43-1</f>
        <v>-1</v>
      </c>
      <c r="D55" s="93">
        <f>H55/21</f>
        <v>0</v>
      </c>
      <c r="E55" s="130" t="e">
        <f t="shared" ref="E55" si="34">D55/D54-1</f>
        <v>#DIV/0!</v>
      </c>
      <c r="F55" s="131">
        <f t="shared" ref="F55" si="35">D55/D43-1</f>
        <v>-1</v>
      </c>
      <c r="G55" s="132" t="s">
        <v>749</v>
      </c>
      <c r="H55" s="95"/>
      <c r="I55" s="95"/>
      <c r="J55" s="136" t="e">
        <f t="shared" ref="J55" si="36">H55/I55</f>
        <v>#DIV/0!</v>
      </c>
      <c r="K55" s="32">
        <f>H55+H54+H53</f>
        <v>0</v>
      </c>
      <c r="L55" s="27">
        <f>K55/K52-1</f>
        <v>-1</v>
      </c>
      <c r="M55" s="27">
        <f>K55/K43-1</f>
        <v>-1</v>
      </c>
      <c r="N55" s="32" t="e">
        <f>AVERAGE(J53:J55)</f>
        <v>#DIV/0!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0</v>
      </c>
      <c r="E56" s="118" t="e">
        <f t="shared" ref="E56" si="37">D56/D55-1</f>
        <v>#DIV/0!</v>
      </c>
      <c r="F56" s="158" t="e">
        <f t="shared" ref="F56" si="38">D56/D44-1</f>
        <v>#DIV/0!</v>
      </c>
      <c r="G56" s="122" t="s">
        <v>752</v>
      </c>
      <c r="H56" s="96"/>
      <c r="I56" s="96"/>
      <c r="J56" s="123" t="e">
        <f t="shared" ref="J56" si="39">H56/I56</f>
        <v>#DIV/0!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0</v>
      </c>
      <c r="E57" s="118" t="e">
        <f t="shared" ref="E57" si="40">D57/D56-1</f>
        <v>#DIV/0!</v>
      </c>
      <c r="F57" s="158" t="e">
        <f t="shared" ref="F57" si="41">D57/D45-1</f>
        <v>#DIV/0!</v>
      </c>
      <c r="G57" s="122" t="s">
        <v>756</v>
      </c>
      <c r="H57" s="96"/>
      <c r="I57" s="96"/>
      <c r="J57" s="123" t="e">
        <f t="shared" ref="J57" si="42">H57/I57</f>
        <v>#DIV/0!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0</v>
      </c>
      <c r="B58" s="27" t="e">
        <f>A58/A55-1</f>
        <v>#DIV/0!</v>
      </c>
      <c r="C58" s="27" t="e">
        <f>A58/A46-1</f>
        <v>#DIV/0!</v>
      </c>
      <c r="K58" s="32">
        <f>H58+H57+H56</f>
        <v>0</v>
      </c>
      <c r="L58" s="27" t="e">
        <f>K58/K55-1</f>
        <v>#DIV/0!</v>
      </c>
      <c r="M58" s="27" t="e">
        <f>K58/K46-1</f>
        <v>#DIV/0!</v>
      </c>
      <c r="N58" s="32" t="e">
        <f>AVERAGE(J56:J58)</f>
        <v>#DIV/0!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8">
    <tabColor rgb="FFFF0000"/>
  </sheetPr>
  <dimension ref="A1:P58"/>
  <sheetViews>
    <sheetView topLeftCell="D1"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0.8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6.59765625" style="18" bestFit="1" customWidth="1"/>
    <col min="13" max="13" width="6.5" style="18" bestFit="1" customWidth="1"/>
    <col min="14" max="14" width="7.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파마리서치</v>
      </c>
      <c r="G1" s="19"/>
      <c r="H1" s="19"/>
      <c r="I1" s="19"/>
      <c r="J1" s="20"/>
      <c r="P1" s="18" t="s">
        <v>249</v>
      </c>
    </row>
    <row r="2" spans="1:16" ht="15" customHeight="1">
      <c r="G2" s="21"/>
      <c r="H2" s="21"/>
      <c r="I2" s="21"/>
      <c r="J2" s="22"/>
      <c r="P2" s="23" t="s">
        <v>702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8179.95</v>
      </c>
      <c r="E5" s="27"/>
      <c r="F5" s="26"/>
      <c r="G5" s="28" t="s">
        <v>7</v>
      </c>
      <c r="H5" s="29">
        <v>163599</v>
      </c>
      <c r="I5" s="29">
        <v>272</v>
      </c>
      <c r="J5" s="30">
        <f>H5/I5</f>
        <v>601.46691176470586</v>
      </c>
    </row>
    <row r="6" spans="1:16" ht="15" hidden="1" customHeight="1">
      <c r="D6" s="26">
        <f>H6/18</f>
        <v>4856.666666666667</v>
      </c>
      <c r="E6" s="27">
        <f t="shared" ref="E6:E22" si="0">D6/D5-1</f>
        <v>-0.4062718394774214</v>
      </c>
      <c r="F6" s="26"/>
      <c r="G6" s="28" t="s">
        <v>3</v>
      </c>
      <c r="H6" s="29">
        <v>87420</v>
      </c>
      <c r="I6" s="29">
        <v>78</v>
      </c>
      <c r="J6" s="48">
        <f t="shared" ref="J6:J49" si="1">H6/I6</f>
        <v>1120.7692307692307</v>
      </c>
    </row>
    <row r="7" spans="1:16" ht="15" hidden="1" customHeight="1">
      <c r="A7" s="31">
        <f>AVERAGE(D5:D7)</f>
        <v>6381.3722222222232</v>
      </c>
      <c r="B7" s="31"/>
      <c r="C7" s="31"/>
      <c r="D7" s="26">
        <f>H7/22</f>
        <v>6107.5</v>
      </c>
      <c r="E7" s="27">
        <f t="shared" si="0"/>
        <v>0.25754975978037065</v>
      </c>
      <c r="F7" s="26"/>
      <c r="G7" s="28" t="s">
        <v>6</v>
      </c>
      <c r="H7" s="29">
        <v>134365</v>
      </c>
      <c r="I7" s="29">
        <v>1354.5</v>
      </c>
      <c r="J7" s="48">
        <f t="shared" si="1"/>
        <v>99.198966408268731</v>
      </c>
      <c r="K7" s="32">
        <f>H7+H6+H5</f>
        <v>385384</v>
      </c>
      <c r="L7" s="32"/>
      <c r="M7" s="32"/>
      <c r="N7" s="32">
        <f>AVERAGE(J5:J7)</f>
        <v>607.14503631406842</v>
      </c>
      <c r="O7" s="32"/>
    </row>
    <row r="8" spans="1:16" ht="15" hidden="1" customHeight="1">
      <c r="D8" s="26">
        <f>H8/21</f>
        <v>2688.8571428571427</v>
      </c>
      <c r="E8" s="27">
        <f t="shared" si="0"/>
        <v>-0.55974504414946491</v>
      </c>
      <c r="F8" s="26"/>
      <c r="G8" s="28" t="s">
        <v>2</v>
      </c>
      <c r="H8" s="29">
        <v>56466</v>
      </c>
      <c r="I8" s="29">
        <v>81.61</v>
      </c>
      <c r="J8" s="48">
        <f t="shared" si="1"/>
        <v>691.90050238941308</v>
      </c>
    </row>
    <row r="9" spans="1:16" ht="15" hidden="1" customHeight="1">
      <c r="D9" s="26">
        <f>H9/21</f>
        <v>2542.1428571428573</v>
      </c>
      <c r="E9" s="27">
        <f t="shared" si="0"/>
        <v>-5.4563808309424977E-2</v>
      </c>
      <c r="F9" s="26"/>
      <c r="G9" s="28" t="s">
        <v>5</v>
      </c>
      <c r="H9" s="29">
        <v>53385</v>
      </c>
      <c r="I9" s="29">
        <v>59.4</v>
      </c>
      <c r="J9" s="48">
        <f t="shared" si="1"/>
        <v>898.73737373737379</v>
      </c>
    </row>
    <row r="10" spans="1:16" ht="15" hidden="1" customHeight="1">
      <c r="A10" s="31">
        <f>AVERAGE(D8:D10)</f>
        <v>3044.8888888888887</v>
      </c>
      <c r="B10" s="27">
        <f>A10/A7-1</f>
        <v>-0.52284731514555838</v>
      </c>
      <c r="C10" s="27"/>
      <c r="D10" s="26">
        <f>H10/21</f>
        <v>3903.6666666666665</v>
      </c>
      <c r="E10" s="27">
        <f t="shared" si="0"/>
        <v>0.5355811557553618</v>
      </c>
      <c r="F10" s="26"/>
      <c r="G10" s="28" t="s">
        <v>0</v>
      </c>
      <c r="H10" s="29">
        <v>81977</v>
      </c>
      <c r="I10" s="29">
        <v>57</v>
      </c>
      <c r="J10" s="48">
        <f t="shared" si="1"/>
        <v>1438.1929824561403</v>
      </c>
      <c r="K10" s="32">
        <f>H10+H9+H8</f>
        <v>191828</v>
      </c>
      <c r="L10" s="27">
        <f>K10/K7-1</f>
        <v>-0.50224191974757648</v>
      </c>
      <c r="M10" s="32"/>
      <c r="N10" s="32">
        <f>AVERAGE(J8:J10)</f>
        <v>1009.6102861943091</v>
      </c>
      <c r="O10" s="58">
        <f>N10/N7-1</f>
        <v>0.66288156174935842</v>
      </c>
    </row>
    <row r="11" spans="1:16" ht="15" hidden="1" customHeight="1">
      <c r="D11" s="26">
        <f>H11/21</f>
        <v>2336.7619047619046</v>
      </c>
      <c r="E11" s="27">
        <f t="shared" si="0"/>
        <v>-0.40139307366700416</v>
      </c>
      <c r="F11" s="26"/>
      <c r="G11" s="28" t="s">
        <v>10</v>
      </c>
      <c r="H11" s="29">
        <v>49072</v>
      </c>
      <c r="I11" s="29">
        <v>42</v>
      </c>
      <c r="J11" s="48">
        <f t="shared" si="1"/>
        <v>1168.3809523809523</v>
      </c>
    </row>
    <row r="12" spans="1:16" ht="15" hidden="1" customHeight="1">
      <c r="D12" s="26">
        <f>H12/22</f>
        <v>1242.090909090909</v>
      </c>
      <c r="E12" s="27">
        <f t="shared" si="0"/>
        <v>-0.46845636837893112</v>
      </c>
      <c r="F12" s="26"/>
      <c r="G12" s="28" t="s">
        <v>4</v>
      </c>
      <c r="H12" s="29">
        <v>27326</v>
      </c>
      <c r="I12" s="29">
        <v>34</v>
      </c>
      <c r="J12" s="48">
        <f t="shared" si="1"/>
        <v>803.70588235294122</v>
      </c>
    </row>
    <row r="13" spans="1:16" ht="15" hidden="1" customHeight="1">
      <c r="A13" s="31">
        <f>AVERAGE(D11:D13)</f>
        <v>4274.4676046176037</v>
      </c>
      <c r="B13" s="27">
        <f>A13/A10-1</f>
        <v>0.40381726906869209</v>
      </c>
      <c r="C13" s="27"/>
      <c r="D13" s="26">
        <f>H13/20</f>
        <v>9244.5499999999993</v>
      </c>
      <c r="E13" s="27">
        <f t="shared" si="0"/>
        <v>6.4427321964429476</v>
      </c>
      <c r="F13" s="26"/>
      <c r="G13" s="28" t="s">
        <v>8</v>
      </c>
      <c r="H13" s="29">
        <v>184891</v>
      </c>
      <c r="I13" s="29">
        <v>228.2</v>
      </c>
      <c r="J13" s="48">
        <f t="shared" si="1"/>
        <v>810.21472392638043</v>
      </c>
      <c r="K13" s="32">
        <f>H13+H12+H11</f>
        <v>261289</v>
      </c>
      <c r="L13" s="27">
        <f>K13/K10-1</f>
        <v>0.36210042329586911</v>
      </c>
      <c r="M13" s="32"/>
      <c r="N13" s="32">
        <f>AVERAGE(J11:J13)</f>
        <v>927.43385288675802</v>
      </c>
      <c r="O13" s="58">
        <f>N13/N10-1</f>
        <v>-8.1394211639138736E-2</v>
      </c>
    </row>
    <row r="14" spans="1:16" ht="15" hidden="1" customHeight="1">
      <c r="D14" s="26">
        <f>H14/20</f>
        <v>1227.8</v>
      </c>
      <c r="E14" s="27">
        <f t="shared" si="0"/>
        <v>-0.86718661265286034</v>
      </c>
      <c r="F14" s="26"/>
      <c r="G14" s="28" t="s">
        <v>11</v>
      </c>
      <c r="H14" s="29">
        <v>24556</v>
      </c>
      <c r="I14" s="29">
        <v>58</v>
      </c>
      <c r="J14" s="48">
        <f t="shared" si="1"/>
        <v>423.37931034482756</v>
      </c>
    </row>
    <row r="15" spans="1:16" ht="15" hidden="1" customHeight="1">
      <c r="A15" s="31"/>
      <c r="B15" s="31"/>
      <c r="C15" s="31"/>
      <c r="D15" s="26">
        <f>H15/22</f>
        <v>1638.590909090909</v>
      </c>
      <c r="E15" s="27">
        <f t="shared" si="0"/>
        <v>0.33457477528173074</v>
      </c>
      <c r="F15" s="26"/>
      <c r="G15" s="28" t="s">
        <v>9</v>
      </c>
      <c r="H15" s="29">
        <v>36049</v>
      </c>
      <c r="I15" s="29">
        <v>53.5</v>
      </c>
      <c r="J15" s="48">
        <f t="shared" si="1"/>
        <v>673.81308411214957</v>
      </c>
    </row>
    <row r="16" spans="1:16" ht="15" hidden="1" customHeight="1">
      <c r="A16" s="31">
        <f>AVERAGE(D14:D16)</f>
        <v>1558.1000000000001</v>
      </c>
      <c r="B16" s="27">
        <f>A16/A13-1</f>
        <v>-0.63548676838331342</v>
      </c>
      <c r="C16" s="27"/>
      <c r="D16" s="26">
        <f>H16/22</f>
        <v>1807.909090909091</v>
      </c>
      <c r="E16" s="27">
        <f t="shared" si="0"/>
        <v>0.10333157646536661</v>
      </c>
      <c r="F16" s="26"/>
      <c r="G16" s="28" t="s">
        <v>13</v>
      </c>
      <c r="H16" s="29">
        <v>39774</v>
      </c>
      <c r="I16" s="29">
        <v>71</v>
      </c>
      <c r="J16" s="48">
        <f t="shared" si="1"/>
        <v>560.19718309859149</v>
      </c>
      <c r="K16" s="32">
        <f>H16+H15+H14</f>
        <v>100379</v>
      </c>
      <c r="L16" s="27">
        <f>K16/K13-1</f>
        <v>-0.61583151223358046</v>
      </c>
      <c r="M16" s="32"/>
      <c r="N16" s="32">
        <f>AVERAGE(J14:J16)</f>
        <v>552.46319251852287</v>
      </c>
      <c r="O16" s="58">
        <f>N16/N13-1</f>
        <v>-0.40430986986413142</v>
      </c>
    </row>
    <row r="17" spans="1:15" ht="15" hidden="1" customHeight="1">
      <c r="D17" s="26">
        <f>H17/20</f>
        <v>1600</v>
      </c>
      <c r="E17" s="27">
        <f t="shared" si="0"/>
        <v>-0.11499974857947404</v>
      </c>
      <c r="F17" s="33">
        <f t="shared" ref="F17:F22" si="2">D17/D5-1</f>
        <v>-0.80439978239475796</v>
      </c>
      <c r="G17" s="39" t="s">
        <v>162</v>
      </c>
      <c r="H17" s="29">
        <v>32000</v>
      </c>
      <c r="I17" s="29">
        <v>62</v>
      </c>
      <c r="J17" s="48">
        <f t="shared" si="1"/>
        <v>516.12903225806451</v>
      </c>
    </row>
    <row r="18" spans="1:15" hidden="1">
      <c r="D18" s="26">
        <f>H18/20</f>
        <v>2113.9499999999998</v>
      </c>
      <c r="E18" s="27">
        <f t="shared" si="0"/>
        <v>0.32121874999999989</v>
      </c>
      <c r="F18" s="33">
        <f t="shared" si="2"/>
        <v>-0.564732326698696</v>
      </c>
      <c r="G18" s="39" t="s">
        <v>163</v>
      </c>
      <c r="H18" s="29">
        <v>42279</v>
      </c>
      <c r="I18" s="29">
        <v>30</v>
      </c>
      <c r="J18" s="48">
        <f t="shared" si="1"/>
        <v>1409.3</v>
      </c>
    </row>
    <row r="19" spans="1:15" ht="17.399999999999999" hidden="1">
      <c r="A19" s="31">
        <f>AVERAGE(D17:D19)</f>
        <v>1517.7257575757576</v>
      </c>
      <c r="B19" s="27">
        <f>A19/A16-1</f>
        <v>-2.5912484708454198E-2</v>
      </c>
      <c r="C19" s="27">
        <f>A19/A7-1</f>
        <v>-0.76216310462340797</v>
      </c>
      <c r="D19" s="26">
        <f>H19/22</f>
        <v>839.22727272727275</v>
      </c>
      <c r="E19" s="27">
        <f t="shared" si="0"/>
        <v>-0.6030051454730373</v>
      </c>
      <c r="F19" s="33">
        <f t="shared" si="2"/>
        <v>-0.86259070442451535</v>
      </c>
      <c r="G19" s="39" t="s">
        <v>158</v>
      </c>
      <c r="H19" s="29">
        <v>18463</v>
      </c>
      <c r="I19" s="29">
        <v>16.5</v>
      </c>
      <c r="J19" s="48">
        <f t="shared" si="1"/>
        <v>1118.969696969697</v>
      </c>
      <c r="K19" s="32">
        <f>H19+H18+H17</f>
        <v>92742</v>
      </c>
      <c r="L19" s="27">
        <f>K19/K16-1</f>
        <v>-7.6081650544436608E-2</v>
      </c>
      <c r="M19" s="27">
        <f>K19/K7-1</f>
        <v>-0.75935171153965908</v>
      </c>
      <c r="N19" s="32">
        <f>AVERAGE(J17:J19)</f>
        <v>1014.7995764092539</v>
      </c>
      <c r="O19" s="58">
        <f>N19/N16-1</f>
        <v>0.83686368639885433</v>
      </c>
    </row>
    <row r="20" spans="1:15" hidden="1">
      <c r="D20" s="26">
        <f>H20/20</f>
        <v>4087.65</v>
      </c>
      <c r="E20" s="27">
        <f t="shared" si="0"/>
        <v>3.8707306504901693</v>
      </c>
      <c r="F20" s="33">
        <f t="shared" si="2"/>
        <v>0.52021836149187139</v>
      </c>
      <c r="G20" s="39" t="s">
        <v>154</v>
      </c>
      <c r="H20" s="29">
        <v>81753</v>
      </c>
      <c r="I20" s="29">
        <v>107.5</v>
      </c>
      <c r="J20" s="48">
        <f t="shared" si="1"/>
        <v>760.49302325581391</v>
      </c>
    </row>
    <row r="21" spans="1:15" hidden="1">
      <c r="D21" s="26">
        <f>H21/21</f>
        <v>0</v>
      </c>
      <c r="E21" s="27">
        <f t="shared" si="0"/>
        <v>-1</v>
      </c>
      <c r="F21" s="33">
        <f t="shared" si="2"/>
        <v>-1</v>
      </c>
      <c r="G21" s="39" t="s">
        <v>155</v>
      </c>
      <c r="H21" s="29">
        <v>0</v>
      </c>
      <c r="I21" s="29">
        <v>0</v>
      </c>
      <c r="J21" s="48" t="e">
        <f t="shared" si="1"/>
        <v>#DIV/0!</v>
      </c>
    </row>
    <row r="22" spans="1:15" ht="17.399999999999999" hidden="1">
      <c r="A22" s="31">
        <f>AVERAGE(D20:D22)</f>
        <v>2378.3119047619048</v>
      </c>
      <c r="B22" s="27">
        <f>A22/A19-1</f>
        <v>0.5670234842431281</v>
      </c>
      <c r="C22" s="27">
        <f>A22/A10-1</f>
        <v>-0.21891668578101209</v>
      </c>
      <c r="D22" s="26">
        <f>H22/21</f>
        <v>3047.2857142857142</v>
      </c>
      <c r="E22" s="27" t="e">
        <f t="shared" si="0"/>
        <v>#DIV/0!</v>
      </c>
      <c r="F22" s="33">
        <f t="shared" si="2"/>
        <v>-0.2193786061944204</v>
      </c>
      <c r="G22" s="39" t="s">
        <v>156</v>
      </c>
      <c r="H22" s="29">
        <v>63993</v>
      </c>
      <c r="I22" s="29">
        <v>30</v>
      </c>
      <c r="J22" s="48">
        <f t="shared" si="1"/>
        <v>2133.1</v>
      </c>
      <c r="K22" s="32">
        <f>H22+H21+H20</f>
        <v>145746</v>
      </c>
      <c r="L22" s="27">
        <f>K22/K19-1</f>
        <v>0.57152099372452603</v>
      </c>
      <c r="M22" s="27">
        <f>K22/K10-1</f>
        <v>-0.24022561878349358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1199.3809523809523</v>
      </c>
      <c r="E23" s="27">
        <f t="shared" ref="E23:E28" si="3">D23/D22-1</f>
        <v>-0.60641007610207365</v>
      </c>
      <c r="F23" s="33">
        <f t="shared" ref="F23:F28" si="4">D23/D11-1</f>
        <v>-0.48673377893707204</v>
      </c>
      <c r="G23" s="39" t="s">
        <v>168</v>
      </c>
      <c r="H23" s="29">
        <v>25187</v>
      </c>
      <c r="I23" s="29">
        <v>20</v>
      </c>
      <c r="J23" s="48">
        <f t="shared" si="1"/>
        <v>1259.3499999999999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2006.409090909091</v>
      </c>
      <c r="E24" s="27">
        <f t="shared" si="3"/>
        <v>0.6728705645408708</v>
      </c>
      <c r="F24" s="33">
        <f t="shared" si="4"/>
        <v>0.61534802020054169</v>
      </c>
      <c r="G24" s="39" t="s">
        <v>176</v>
      </c>
      <c r="H24" s="29">
        <v>44141</v>
      </c>
      <c r="I24" s="29">
        <v>78.510000000000005</v>
      </c>
      <c r="J24" s="48">
        <f t="shared" si="1"/>
        <v>562.2341103044198</v>
      </c>
      <c r="K24" s="32"/>
      <c r="L24" s="27"/>
      <c r="M24" s="27"/>
      <c r="N24" s="27"/>
    </row>
    <row r="25" spans="1:15" ht="17.399999999999999" hidden="1">
      <c r="A25" s="31">
        <f>AVERAGE(D23:D25)</f>
        <v>1483.1756284651021</v>
      </c>
      <c r="B25" s="27">
        <f>A25/A22-1</f>
        <v>-0.3763746355154437</v>
      </c>
      <c r="C25" s="27">
        <f>A25/A13-1</f>
        <v>-0.65301512009054341</v>
      </c>
      <c r="D25" s="26">
        <f>H25/19</f>
        <v>1243.7368421052631</v>
      </c>
      <c r="E25" s="27">
        <f t="shared" si="3"/>
        <v>-0.38011801893215402</v>
      </c>
      <c r="F25" s="33">
        <f t="shared" si="4"/>
        <v>-0.86546269509005169</v>
      </c>
      <c r="G25" s="39" t="s">
        <v>190</v>
      </c>
      <c r="H25" s="29">
        <v>23631</v>
      </c>
      <c r="I25" s="29">
        <v>17.59</v>
      </c>
      <c r="J25" s="48">
        <f t="shared" si="1"/>
        <v>1343.433769187038</v>
      </c>
      <c r="K25" s="32">
        <f>H25+H24+H23</f>
        <v>92959</v>
      </c>
      <c r="L25" s="27">
        <f>K25/K22-1</f>
        <v>-0.36218489701261103</v>
      </c>
      <c r="M25" s="27">
        <f>K25/K13-1</f>
        <v>-0.64422918683909391</v>
      </c>
      <c r="N25" s="32">
        <f>AVERAGE(J23:J25)</f>
        <v>1055.0059598304858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84.21052631578948</v>
      </c>
      <c r="E26" s="27">
        <f t="shared" si="3"/>
        <v>-0.9322923278744023</v>
      </c>
      <c r="F26" s="33">
        <f t="shared" si="4"/>
        <v>-0.93141348239469823</v>
      </c>
      <c r="G26" s="39" t="s">
        <v>202</v>
      </c>
      <c r="H26" s="29">
        <v>1600</v>
      </c>
      <c r="I26" s="29">
        <v>3.44</v>
      </c>
      <c r="J26" s="48">
        <f t="shared" si="1"/>
        <v>465.11627906976747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2942.2727272727275</v>
      </c>
      <c r="E27" s="27">
        <f t="shared" si="3"/>
        <v>33.939488636363635</v>
      </c>
      <c r="F27" s="33">
        <f t="shared" si="4"/>
        <v>0.79561152875253138</v>
      </c>
      <c r="G27" s="39" t="s">
        <v>203</v>
      </c>
      <c r="H27" s="29">
        <v>64730</v>
      </c>
      <c r="I27" s="29">
        <v>102.45</v>
      </c>
      <c r="J27" s="48">
        <f t="shared" si="1"/>
        <v>631.82040019521719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1426.5119617224882</v>
      </c>
      <c r="B28" s="27">
        <f>A28/A25-1</f>
        <v>-3.8204286569388679E-2</v>
      </c>
      <c r="C28" s="27">
        <f>A28/A16-1</f>
        <v>-8.4454167433099192E-2</v>
      </c>
      <c r="D28" s="26">
        <f>H28/19</f>
        <v>1253.0526315789473</v>
      </c>
      <c r="E28" s="27">
        <f t="shared" si="3"/>
        <v>-0.57412084204021574</v>
      </c>
      <c r="F28" s="33">
        <f t="shared" si="4"/>
        <v>-0.30690506625592495</v>
      </c>
      <c r="G28" s="39" t="s">
        <v>208</v>
      </c>
      <c r="H28" s="29">
        <v>23808</v>
      </c>
      <c r="I28" s="29">
        <v>15</v>
      </c>
      <c r="J28" s="48">
        <f t="shared" si="1"/>
        <v>1587.2</v>
      </c>
      <c r="K28" s="32">
        <f>H28+H27+H26</f>
        <v>90138</v>
      </c>
      <c r="L28" s="27">
        <f>K28/K25-1</f>
        <v>-3.0346711991308006E-2</v>
      </c>
      <c r="M28" s="27">
        <f>K28/K16-1</f>
        <v>-0.10202333157333709</v>
      </c>
      <c r="N28" s="32">
        <f>AVERAGE(J26:J28)</f>
        <v>894.71222642166151</v>
      </c>
      <c r="O28" s="58">
        <f>N28/N25-1</f>
        <v>-0.15193632975739746</v>
      </c>
    </row>
    <row r="29" spans="1:15" hidden="1">
      <c r="D29" s="26">
        <f>H29/22</f>
        <v>0</v>
      </c>
      <c r="E29" s="27">
        <f t="shared" ref="E29:E41" si="5">D29/D28-1</f>
        <v>-1</v>
      </c>
      <c r="F29" s="33">
        <f t="shared" ref="F29:F41" si="6">D29/D17-1</f>
        <v>-1</v>
      </c>
      <c r="G29" s="39" t="s">
        <v>215</v>
      </c>
      <c r="H29" s="29">
        <v>0</v>
      </c>
      <c r="I29" s="29">
        <v>0</v>
      </c>
      <c r="J29" s="48" t="e">
        <f t="shared" si="1"/>
        <v>#DIV/0!</v>
      </c>
    </row>
    <row r="30" spans="1:15" hidden="1">
      <c r="D30" s="26">
        <f>H30/19</f>
        <v>84.21052631578948</v>
      </c>
      <c r="E30" s="27" t="e">
        <f t="shared" si="5"/>
        <v>#DIV/0!</v>
      </c>
      <c r="F30" s="33">
        <f t="shared" si="6"/>
        <v>-0.9601643717610211</v>
      </c>
      <c r="G30" s="39" t="s">
        <v>210</v>
      </c>
      <c r="H30" s="29">
        <v>1600</v>
      </c>
      <c r="I30" s="29">
        <v>4.4000000000000004</v>
      </c>
      <c r="J30" s="48">
        <f t="shared" si="1"/>
        <v>363.63636363636363</v>
      </c>
    </row>
    <row r="31" spans="1:15" ht="17.399999999999999" hidden="1">
      <c r="A31" s="31">
        <f>AVERAGE(D29:D31)</f>
        <v>1767.7201754385962</v>
      </c>
      <c r="B31" s="27">
        <f>A31/A28-1</f>
        <v>0.23919057314044889</v>
      </c>
      <c r="C31" s="27">
        <f>A31/A19-1</f>
        <v>0.16471646251965266</v>
      </c>
      <c r="D31" s="26">
        <f>H31/20</f>
        <v>5218.95</v>
      </c>
      <c r="E31" s="27">
        <f t="shared" si="5"/>
        <v>60.975031249999994</v>
      </c>
      <c r="F31" s="33">
        <f t="shared" si="6"/>
        <v>5.2187564317824835</v>
      </c>
      <c r="G31" s="39" t="s">
        <v>211</v>
      </c>
      <c r="H31" s="29">
        <v>104379</v>
      </c>
      <c r="I31" s="29">
        <v>156</v>
      </c>
      <c r="J31" s="48">
        <f t="shared" si="1"/>
        <v>669.09615384615381</v>
      </c>
      <c r="K31" s="32">
        <f>H31+H30+H29</f>
        <v>105979</v>
      </c>
      <c r="L31" s="27">
        <f>K31/K28-1</f>
        <v>0.17574164059553121</v>
      </c>
      <c r="M31" s="27">
        <f>K31/K19-1</f>
        <v>0.14272929201440565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356.47619047619048</v>
      </c>
      <c r="E32" s="27">
        <f t="shared" si="5"/>
        <v>-0.93169580270433894</v>
      </c>
      <c r="F32" s="33">
        <f t="shared" si="6"/>
        <v>-0.91279189987494269</v>
      </c>
      <c r="G32" s="39" t="s">
        <v>222</v>
      </c>
      <c r="H32" s="29">
        <v>7486</v>
      </c>
      <c r="I32" s="29">
        <v>6</v>
      </c>
      <c r="J32" s="48">
        <f t="shared" si="1"/>
        <v>1247.6666666666667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4207.9047619047615</v>
      </c>
      <c r="E33" s="27">
        <f t="shared" si="5"/>
        <v>10.80416777985573</v>
      </c>
      <c r="F33" s="33" t="e">
        <f t="shared" si="6"/>
        <v>#DIV/0!</v>
      </c>
      <c r="G33" s="39" t="s">
        <v>223</v>
      </c>
      <c r="H33" s="29">
        <v>88366</v>
      </c>
      <c r="I33" s="29">
        <v>136</v>
      </c>
      <c r="J33" s="48">
        <f t="shared" si="1"/>
        <v>649.75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2310.5655806182122</v>
      </c>
      <c r="B34" s="27">
        <f>A34/A31-1</f>
        <v>0.3070878596749218</v>
      </c>
      <c r="C34" s="27">
        <f>A34/A22-1</f>
        <v>-2.8485046056427432E-2</v>
      </c>
      <c r="D34" s="26">
        <f>H34/19</f>
        <v>2367.3157894736842</v>
      </c>
      <c r="E34" s="27">
        <f t="shared" si="5"/>
        <v>-0.43741222213354258</v>
      </c>
      <c r="F34" s="33">
        <f t="shared" si="6"/>
        <v>-0.22313953746585768</v>
      </c>
      <c r="G34" s="39" t="s">
        <v>220</v>
      </c>
      <c r="H34" s="29">
        <v>44979</v>
      </c>
      <c r="I34" s="29">
        <v>30</v>
      </c>
      <c r="J34" s="48">
        <f t="shared" si="1"/>
        <v>1499.3</v>
      </c>
      <c r="K34" s="32">
        <f>H34+H33+H32</f>
        <v>140831</v>
      </c>
      <c r="L34" s="27">
        <f>K34/K31-1</f>
        <v>0.32885760386491669</v>
      </c>
      <c r="M34" s="27">
        <f>K34/K22-1</f>
        <v>-3.3723052433686007E-2</v>
      </c>
      <c r="N34" s="32">
        <f>AVERAGE(J32:J34)</f>
        <v>1132.2388888888888</v>
      </c>
      <c r="O34" s="58" t="e">
        <f>N34/N31-1</f>
        <v>#DIV/0!</v>
      </c>
      <c r="P34" s="58"/>
    </row>
    <row r="35" spans="1:16" ht="17.399999999999999" hidden="1">
      <c r="D35" s="26">
        <f>H35/23</f>
        <v>0</v>
      </c>
      <c r="E35" s="27">
        <f t="shared" si="5"/>
        <v>-1</v>
      </c>
      <c r="F35" s="33">
        <f t="shared" si="6"/>
        <v>-1</v>
      </c>
      <c r="G35" s="39" t="s">
        <v>226</v>
      </c>
      <c r="H35" s="68">
        <v>0</v>
      </c>
      <c r="I35" s="68">
        <v>0</v>
      </c>
      <c r="J35" s="48" t="e">
        <f t="shared" si="1"/>
        <v>#DIV/0!</v>
      </c>
      <c r="P35" s="16"/>
    </row>
    <row r="36" spans="1:16" ht="17.399999999999999" hidden="1">
      <c r="D36" s="26">
        <f>H36/21</f>
        <v>0</v>
      </c>
      <c r="E36" s="27" t="e">
        <f t="shared" si="5"/>
        <v>#DIV/0!</v>
      </c>
      <c r="F36" s="33">
        <f t="shared" si="6"/>
        <v>-1</v>
      </c>
      <c r="G36" s="39" t="s">
        <v>228</v>
      </c>
      <c r="H36" s="68">
        <v>0</v>
      </c>
      <c r="I36" s="68">
        <v>0</v>
      </c>
      <c r="J36" s="48" t="e">
        <f t="shared" si="1"/>
        <v>#DIV/0!</v>
      </c>
      <c r="P36" s="16"/>
    </row>
    <row r="37" spans="1:16" ht="17.399999999999999" hidden="1">
      <c r="A37" s="31">
        <f>AVERAGE(D35:D37)</f>
        <v>2.3888888888888888</v>
      </c>
      <c r="B37" s="27">
        <f>A37/A34-1</f>
        <v>-0.99896610210550707</v>
      </c>
      <c r="C37" s="27">
        <f>A37/A25-1</f>
        <v>-0.99838934186684214</v>
      </c>
      <c r="D37" s="26">
        <f>H37/18</f>
        <v>7.166666666666667</v>
      </c>
      <c r="E37" s="27" t="e">
        <f t="shared" si="5"/>
        <v>#DIV/0!</v>
      </c>
      <c r="F37" s="33">
        <f t="shared" si="6"/>
        <v>-0.99423779498681109</v>
      </c>
      <c r="G37" s="39" t="s">
        <v>225</v>
      </c>
      <c r="H37" s="116">
        <v>129</v>
      </c>
      <c r="I37" s="116">
        <v>1</v>
      </c>
      <c r="J37" s="48">
        <f t="shared" si="1"/>
        <v>129</v>
      </c>
      <c r="K37" s="32">
        <f>H37+H36+H35</f>
        <v>129</v>
      </c>
      <c r="L37" s="27">
        <f>K37/K34-1</f>
        <v>-0.99908400849244838</v>
      </c>
      <c r="M37" s="27">
        <f>K37/K25-1</f>
        <v>-0.99861229144031238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0</v>
      </c>
      <c r="E38" s="27">
        <f t="shared" si="5"/>
        <v>-1</v>
      </c>
      <c r="F38" s="33">
        <f t="shared" si="6"/>
        <v>-1</v>
      </c>
      <c r="G38" s="114" t="s">
        <v>231</v>
      </c>
      <c r="H38" s="117">
        <v>0</v>
      </c>
      <c r="I38" s="117">
        <v>0</v>
      </c>
      <c r="J38" s="48" t="e">
        <f t="shared" si="1"/>
        <v>#DIV/0!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 t="e">
        <f t="shared" si="5"/>
        <v>#DIV/0!</v>
      </c>
      <c r="F39" s="33">
        <f t="shared" si="6"/>
        <v>-1</v>
      </c>
      <c r="G39" s="114" t="s">
        <v>234</v>
      </c>
      <c r="H39" s="117">
        <v>0</v>
      </c>
      <c r="I39" s="117">
        <v>0</v>
      </c>
      <c r="J39" s="48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67.587301587301582</v>
      </c>
      <c r="B40" s="27">
        <f>A40/A37-1</f>
        <v>27.292358803986708</v>
      </c>
      <c r="C40" s="27">
        <f>A40/A28-1</f>
        <v>-0.95262058545538508</v>
      </c>
      <c r="D40" s="26">
        <f>H40/21</f>
        <v>202.76190476190476</v>
      </c>
      <c r="E40" s="27" t="e">
        <f t="shared" si="5"/>
        <v>#DIV/0!</v>
      </c>
      <c r="F40" s="33">
        <f t="shared" si="6"/>
        <v>-0.83818564388120842</v>
      </c>
      <c r="G40" s="114" t="s">
        <v>236</v>
      </c>
      <c r="H40" s="120">
        <v>4258</v>
      </c>
      <c r="I40" s="120">
        <v>14.04</v>
      </c>
      <c r="J40" s="48">
        <f t="shared" si="1"/>
        <v>303.27635327635329</v>
      </c>
      <c r="K40" s="32">
        <f>H40+H39+H38</f>
        <v>4258</v>
      </c>
      <c r="L40" s="27">
        <f>K40/K37-1</f>
        <v>32.007751937984494</v>
      </c>
      <c r="M40" s="27">
        <f>K40/K28-1</f>
        <v>-0.95276132152921078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5"/>
        <v>-1</v>
      </c>
      <c r="F41" s="33" t="e">
        <f t="shared" si="6"/>
        <v>#DIV/0!</v>
      </c>
      <c r="G41" s="114" t="s">
        <v>402</v>
      </c>
      <c r="H41" s="120">
        <v>0</v>
      </c>
      <c r="I41" s="120">
        <v>0</v>
      </c>
      <c r="J41" s="48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0</v>
      </c>
      <c r="E42" s="27" t="e">
        <f t="shared" ref="E42" si="7">D42/D41-1</f>
        <v>#DIV/0!</v>
      </c>
      <c r="F42" s="33">
        <f t="shared" ref="F42" si="8">D42/D30-1</f>
        <v>-1</v>
      </c>
      <c r="G42" s="114" t="s">
        <v>405</v>
      </c>
      <c r="H42" s="120">
        <v>0</v>
      </c>
      <c r="I42" s="120">
        <v>0</v>
      </c>
      <c r="J42" s="48" t="e">
        <f t="shared" si="1"/>
        <v>#DIV/0!</v>
      </c>
      <c r="K42" s="32"/>
      <c r="L42" s="27"/>
      <c r="M42" s="27"/>
      <c r="N42" s="32"/>
      <c r="O42" s="58"/>
    </row>
    <row r="43" spans="1:16" s="97" customFormat="1" ht="17.399999999999999">
      <c r="A43" s="31">
        <f>AVERAGE(D41:D43)</f>
        <v>910.68333333333339</v>
      </c>
      <c r="B43" s="27">
        <f>A43/A40-1</f>
        <v>12.474178017848757</v>
      </c>
      <c r="C43" s="27">
        <f>A43/A31-1</f>
        <v>-0.48482607938364453</v>
      </c>
      <c r="D43" s="43">
        <f>H43/20</f>
        <v>2732.05</v>
      </c>
      <c r="E43" s="45" t="e">
        <f t="shared" ref="E43" si="9">D43/D42-1</f>
        <v>#DIV/0!</v>
      </c>
      <c r="F43" s="47">
        <f t="shared" ref="F43" si="10">D43/D31-1</f>
        <v>-0.47651347493269713</v>
      </c>
      <c r="G43" s="115" t="s">
        <v>429</v>
      </c>
      <c r="H43" s="121">
        <v>54641</v>
      </c>
      <c r="I43" s="121">
        <v>113.5</v>
      </c>
      <c r="J43" s="48">
        <f t="shared" si="1"/>
        <v>481.4185022026432</v>
      </c>
      <c r="K43" s="32">
        <f>H43+H42+H41</f>
        <v>54641</v>
      </c>
      <c r="L43" s="27">
        <f>K43/K40-1</f>
        <v>11.832550493189292</v>
      </c>
      <c r="M43" s="27">
        <f>K43/K31-1</f>
        <v>-0.48441672406797576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67.727272727272734</v>
      </c>
      <c r="E44" s="27">
        <f t="shared" ref="E44" si="11">D44/D43-1</f>
        <v>-0.97521009032511385</v>
      </c>
      <c r="F44" s="33">
        <f t="shared" ref="F44" si="12">D44/D32-1</f>
        <v>-0.81000898647171682</v>
      </c>
      <c r="G44" s="114" t="s">
        <v>493</v>
      </c>
      <c r="H44" s="120">
        <v>1490</v>
      </c>
      <c r="I44" s="120">
        <v>4.05</v>
      </c>
      <c r="J44" s="48">
        <f t="shared" si="1"/>
        <v>367.90123456790127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0</v>
      </c>
      <c r="E45" s="27">
        <f t="shared" ref="E45" si="13">D45/D44-1</f>
        <v>-1</v>
      </c>
      <c r="F45" s="33">
        <f t="shared" ref="F45" si="14">D45/D33-1</f>
        <v>-1</v>
      </c>
      <c r="G45" s="114" t="s">
        <v>498</v>
      </c>
      <c r="H45" s="120">
        <v>0</v>
      </c>
      <c r="I45" s="120">
        <v>0</v>
      </c>
      <c r="J45" s="48" t="e">
        <f t="shared" si="1"/>
        <v>#DIV/0!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22.575757575757578</v>
      </c>
      <c r="B46" s="27">
        <f>A46/A43-1</f>
        <v>-0.97521009032511385</v>
      </c>
      <c r="C46" s="27">
        <f>A46/A34-1</f>
        <v>-0.99022933702244575</v>
      </c>
      <c r="D46" s="26">
        <f>H46/19</f>
        <v>0</v>
      </c>
      <c r="E46" s="27" t="e">
        <f t="shared" ref="E46" si="15">D46/D45-1</f>
        <v>#DIV/0!</v>
      </c>
      <c r="F46" s="33">
        <f t="shared" ref="F46" si="16">D46/D34-1</f>
        <v>-1</v>
      </c>
      <c r="G46" s="114" t="s">
        <v>548</v>
      </c>
      <c r="H46" s="120">
        <v>0</v>
      </c>
      <c r="I46" s="120">
        <v>0</v>
      </c>
      <c r="J46" s="48" t="e">
        <f t="shared" si="1"/>
        <v>#DIV/0!</v>
      </c>
      <c r="K46" s="32">
        <f>H46+H45+H44</f>
        <v>1490</v>
      </c>
      <c r="L46" s="27">
        <f>K46/K43-1</f>
        <v>-0.97273109935762525</v>
      </c>
      <c r="M46" s="27">
        <f>K46/K34-1</f>
        <v>-0.98941994305231096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6256.2105263157891</v>
      </c>
      <c r="E47" s="27" t="e">
        <f t="shared" ref="E47" si="17">D47/D46-1</f>
        <v>#DIV/0!</v>
      </c>
      <c r="F47" s="33" t="e">
        <f t="shared" ref="F47" si="18">D47/D35-1</f>
        <v>#DIV/0!</v>
      </c>
      <c r="G47" s="114" t="s">
        <v>598</v>
      </c>
      <c r="H47" s="120">
        <v>118868</v>
      </c>
      <c r="I47" s="120">
        <v>260.57</v>
      </c>
      <c r="J47" s="48">
        <f t="shared" si="1"/>
        <v>456.18451855547454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0</v>
      </c>
      <c r="E48" s="27">
        <f t="shared" ref="E48" si="19">D48/D47-1</f>
        <v>-1</v>
      </c>
      <c r="F48" s="33" t="e">
        <f t="shared" ref="F48" si="20">D48/D36-1</f>
        <v>#DIV/0!</v>
      </c>
      <c r="G48" s="114" t="s">
        <v>632</v>
      </c>
      <c r="H48" s="120">
        <v>0</v>
      </c>
      <c r="I48" s="120">
        <v>0</v>
      </c>
      <c r="J48" s="48" t="e">
        <f t="shared" si="1"/>
        <v>#DIV/0!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2085.4035087719299</v>
      </c>
      <c r="B49" s="27">
        <f>A49/A46-1</f>
        <v>91.373578240904266</v>
      </c>
      <c r="C49" s="27">
        <f>A49/A37-1</f>
        <v>871.95960832313347</v>
      </c>
      <c r="D49" s="26">
        <f>H49/22</f>
        <v>0</v>
      </c>
      <c r="E49" s="27" t="e">
        <f t="shared" ref="E49" si="21">D49/D48-1</f>
        <v>#DIV/0!</v>
      </c>
      <c r="F49" s="33">
        <f t="shared" ref="F49" si="22">D49/D37-1</f>
        <v>-1</v>
      </c>
      <c r="G49" s="114" t="s">
        <v>700</v>
      </c>
      <c r="H49" s="120">
        <v>0</v>
      </c>
      <c r="I49" s="120">
        <v>0</v>
      </c>
      <c r="J49" s="48" t="e">
        <f t="shared" si="1"/>
        <v>#DIV/0!</v>
      </c>
      <c r="K49" s="32">
        <f>H49+H48+H47</f>
        <v>118868</v>
      </c>
      <c r="L49" s="27">
        <f>K49/K46-1</f>
        <v>78.77718120805369</v>
      </c>
      <c r="M49" s="27">
        <f>K49/K37-1</f>
        <v>920.45736434108528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36.666666666666664</v>
      </c>
      <c r="E50" s="130" t="e">
        <f t="shared" ref="E50" si="23">D50/D49-1</f>
        <v>#DIV/0!</v>
      </c>
      <c r="F50" s="131" t="e">
        <f t="shared" ref="F50" si="24">D50/D38-1</f>
        <v>#DIV/0!</v>
      </c>
      <c r="G50" s="138" t="s">
        <v>714</v>
      </c>
      <c r="H50" s="139">
        <v>660</v>
      </c>
      <c r="I50" s="139">
        <v>2.7</v>
      </c>
      <c r="J50" s="136">
        <f t="shared" ref="J50" si="25">H50/I50</f>
        <v>244.44444444444443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21475</v>
      </c>
      <c r="E51" s="130">
        <f t="shared" ref="E51" si="26">D51/D50-1</f>
        <v>584.68181818181824</v>
      </c>
      <c r="F51" s="131" t="e">
        <f t="shared" ref="F51" si="27">D51/D39-1</f>
        <v>#DIV/0!</v>
      </c>
      <c r="G51" s="138" t="s">
        <v>721</v>
      </c>
      <c r="H51" s="139">
        <v>429500</v>
      </c>
      <c r="I51" s="139">
        <v>705</v>
      </c>
      <c r="J51" s="136">
        <f t="shared" ref="J51" si="28">H51/I51</f>
        <v>609.21985815602841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10697.828282828283</v>
      </c>
      <c r="B52" s="27">
        <f>A52/A49-1</f>
        <v>4.1298601147593308</v>
      </c>
      <c r="C52" s="27">
        <f>A52/A40-1</f>
        <v>157.28163030018362</v>
      </c>
      <c r="D52" s="93">
        <f>H52/22</f>
        <v>10581.818181818182</v>
      </c>
      <c r="E52" s="130">
        <f t="shared" ref="E52:E53" si="29">D52/D51-1</f>
        <v>-0.50724944438564923</v>
      </c>
      <c r="F52" s="131">
        <f t="shared" ref="F52:F53" si="30">D52/D40-1</f>
        <v>51.18839403902814</v>
      </c>
      <c r="G52" s="138" t="s">
        <v>726</v>
      </c>
      <c r="H52" s="139">
        <v>232800</v>
      </c>
      <c r="I52" s="139">
        <v>464</v>
      </c>
      <c r="J52" s="136">
        <f t="shared" ref="J52" si="31">H52/I52</f>
        <v>501.72413793103448</v>
      </c>
      <c r="K52" s="32">
        <f>H52+H51+H50</f>
        <v>662960</v>
      </c>
      <c r="L52" s="27">
        <f>K52/K49-1</f>
        <v>4.5772789985530169</v>
      </c>
      <c r="M52" s="27">
        <f>K52/K40-1</f>
        <v>154.69751056834195</v>
      </c>
      <c r="N52" s="32">
        <f>AVERAGE(J50:J52)</f>
        <v>451.79614684383574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15666.666666666666</v>
      </c>
      <c r="E53" s="130">
        <f t="shared" si="29"/>
        <v>0.48052691867124842</v>
      </c>
      <c r="F53" s="131" t="e">
        <f t="shared" si="30"/>
        <v>#DIV/0!</v>
      </c>
      <c r="G53" s="138" t="s">
        <v>729</v>
      </c>
      <c r="H53" s="139">
        <v>329000</v>
      </c>
      <c r="I53" s="139">
        <v>133.5</v>
      </c>
      <c r="J53" s="136">
        <f t="shared" ref="J53" si="32">H53/I53</f>
        <v>2464.4194756554307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8088.2352941176468</v>
      </c>
      <c r="E54" s="130">
        <f t="shared" ref="E54" si="33">D54/D53-1</f>
        <v>-0.48372966207759704</v>
      </c>
      <c r="F54" s="131" t="e">
        <f t="shared" ref="F54" si="34">D54/D42-1</f>
        <v>#DIV/0!</v>
      </c>
      <c r="G54" s="138" t="s">
        <v>742</v>
      </c>
      <c r="H54" s="139">
        <v>137500</v>
      </c>
      <c r="I54" s="139">
        <v>169</v>
      </c>
      <c r="J54" s="136">
        <f t="shared" ref="J54" si="35">H54/I54</f>
        <v>813.60946745562126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13136.39589169001</v>
      </c>
      <c r="B55" s="27">
        <f>A55/A52-1</f>
        <v>0.22794978049666548</v>
      </c>
      <c r="C55" s="27">
        <f>A55/A43-1</f>
        <v>13.42476809541188</v>
      </c>
      <c r="D55" s="93">
        <f>H55/21</f>
        <v>15654.285714285714</v>
      </c>
      <c r="E55" s="130">
        <f t="shared" ref="E55" si="36">D55/D54-1</f>
        <v>0.93543896103896107</v>
      </c>
      <c r="F55" s="131">
        <f t="shared" ref="F55" si="37">D55/D43-1</f>
        <v>4.7298679432242139</v>
      </c>
      <c r="G55" s="138" t="s">
        <v>749</v>
      </c>
      <c r="H55" s="139">
        <v>328740</v>
      </c>
      <c r="I55" s="139">
        <v>553</v>
      </c>
      <c r="J55" s="136">
        <f t="shared" ref="J55" si="38">H55/I55</f>
        <v>594.46654611211568</v>
      </c>
      <c r="K55" s="32">
        <f>H55+H54+H53</f>
        <v>795240</v>
      </c>
      <c r="L55" s="27">
        <f>K55/K52-1</f>
        <v>0.19952938337154569</v>
      </c>
      <c r="M55" s="27">
        <f>K55/K43-1</f>
        <v>13.553906407276587</v>
      </c>
      <c r="N55" s="32">
        <f>AVERAGE(J53:J55)</f>
        <v>1290.8318297410558</v>
      </c>
      <c r="O55" s="58">
        <f>N55/N52-1</f>
        <v>1.85711119662832</v>
      </c>
    </row>
    <row r="56" spans="1:15" s="124" customFormat="1" ht="17.399999999999999">
      <c r="A56" s="94"/>
      <c r="B56" s="45"/>
      <c r="C56" s="45"/>
      <c r="D56" s="98">
        <f>H56/22</f>
        <v>18272.727272727272</v>
      </c>
      <c r="E56" s="118">
        <f t="shared" ref="E56" si="39">D56/D55-1</f>
        <v>0.16726675405266378</v>
      </c>
      <c r="F56" s="158">
        <f t="shared" ref="F56" si="40">D56/D44-1</f>
        <v>268.79865771812075</v>
      </c>
      <c r="G56" s="128" t="s">
        <v>752</v>
      </c>
      <c r="H56" s="129">
        <v>402000</v>
      </c>
      <c r="I56" s="129">
        <v>712</v>
      </c>
      <c r="J56" s="123">
        <f t="shared" ref="J56" si="41">H56/I56</f>
        <v>564.60674157303367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6359.7777777777774</v>
      </c>
      <c r="E57" s="118">
        <f t="shared" ref="E57" si="42">D57/D56-1</f>
        <v>-0.6519524599226092</v>
      </c>
      <c r="F57" s="158" t="e">
        <f t="shared" ref="F57" si="43">D57/D45-1</f>
        <v>#DIV/0!</v>
      </c>
      <c r="G57" s="128" t="s">
        <v>756</v>
      </c>
      <c r="H57" s="129">
        <v>114476</v>
      </c>
      <c r="I57" s="129">
        <v>194.4</v>
      </c>
      <c r="J57" s="123">
        <f t="shared" ref="J57" si="44">H57/I57</f>
        <v>588.86831275720158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12316.252525252525</v>
      </c>
      <c r="B58" s="27">
        <f>A58/A55-1</f>
        <v>-6.2432905737585309E-2</v>
      </c>
      <c r="C58" s="27">
        <f>A58/A46-1</f>
        <v>544.55212527964193</v>
      </c>
      <c r="K58" s="32">
        <f>H58+H57+H56</f>
        <v>516476</v>
      </c>
      <c r="L58" s="27">
        <f>K58/K55-1</f>
        <v>-0.35054071726774305</v>
      </c>
      <c r="M58" s="27">
        <f>K58/K46-1</f>
        <v>345.62818791946307</v>
      </c>
      <c r="N58" s="32">
        <f>AVERAGE(J56:J58)</f>
        <v>576.73752716511763</v>
      </c>
      <c r="O58" s="58">
        <f>N58/N55-1</f>
        <v>-0.5532047522559056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6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6.59765625" style="18" bestFit="1" customWidth="1"/>
    <col min="14" max="14" width="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파마리서치</v>
      </c>
      <c r="G1" s="19"/>
      <c r="H1" s="19"/>
      <c r="I1" s="19"/>
      <c r="J1" s="20"/>
      <c r="P1" s="18" t="s">
        <v>249</v>
      </c>
    </row>
    <row r="2" spans="1:16" ht="15" customHeight="1">
      <c r="G2" s="21"/>
      <c r="H2" s="21"/>
      <c r="I2" s="21"/>
      <c r="J2" s="22"/>
      <c r="P2" s="23" t="s">
        <v>347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8213</v>
      </c>
      <c r="E5" s="27"/>
      <c r="F5" s="26"/>
      <c r="G5" s="28" t="s">
        <v>7</v>
      </c>
      <c r="H5" s="29">
        <v>164260</v>
      </c>
      <c r="I5" s="29">
        <v>823.1</v>
      </c>
      <c r="J5" s="30">
        <f>H5/I5</f>
        <v>199.56262908516584</v>
      </c>
    </row>
    <row r="6" spans="1:16" ht="15" hidden="1" customHeight="1">
      <c r="D6" s="26">
        <f>H6/18</f>
        <v>745</v>
      </c>
      <c r="E6" s="27">
        <f t="shared" ref="E6:E22" si="0">D6/D5-1</f>
        <v>-0.9092901497625715</v>
      </c>
      <c r="F6" s="26"/>
      <c r="G6" s="28" t="s">
        <v>3</v>
      </c>
      <c r="H6" s="29">
        <v>13410</v>
      </c>
      <c r="I6" s="29">
        <v>152</v>
      </c>
      <c r="J6" s="48">
        <f t="shared" ref="J6:J49" si="1">H6/I6</f>
        <v>88.223684210526315</v>
      </c>
    </row>
    <row r="7" spans="1:16" ht="15" hidden="1" customHeight="1">
      <c r="A7" s="31">
        <f>AVERAGE(D5:D7)</f>
        <v>3222.0454545454545</v>
      </c>
      <c r="B7" s="31"/>
      <c r="C7" s="31"/>
      <c r="D7" s="26">
        <f>H7/22</f>
        <v>708.13636363636363</v>
      </c>
      <c r="E7" s="27">
        <f t="shared" si="0"/>
        <v>-4.9481391092129345E-2</v>
      </c>
      <c r="F7" s="26"/>
      <c r="G7" s="28" t="s">
        <v>6</v>
      </c>
      <c r="H7" s="29">
        <v>15579</v>
      </c>
      <c r="I7" s="29">
        <v>105.8</v>
      </c>
      <c r="J7" s="48">
        <f t="shared" si="1"/>
        <v>147.24952741020795</v>
      </c>
      <c r="K7" s="32">
        <f>H7+H6+H5</f>
        <v>193249</v>
      </c>
      <c r="L7" s="32"/>
      <c r="M7" s="32"/>
      <c r="N7" s="32">
        <f>AVERAGE(J5:J7)</f>
        <v>145.0119469019667</v>
      </c>
      <c r="O7" s="32"/>
    </row>
    <row r="8" spans="1:16" ht="15" hidden="1" customHeight="1">
      <c r="D8" s="26">
        <f>H8/21</f>
        <v>552.38095238095241</v>
      </c>
      <c r="E8" s="27">
        <f t="shared" si="0"/>
        <v>-0.21995115524867104</v>
      </c>
      <c r="F8" s="26"/>
      <c r="G8" s="28" t="s">
        <v>2</v>
      </c>
      <c r="H8" s="29">
        <v>11600</v>
      </c>
      <c r="I8" s="29">
        <v>55.5</v>
      </c>
      <c r="J8" s="48">
        <f t="shared" si="1"/>
        <v>209.00900900900902</v>
      </c>
    </row>
    <row r="9" spans="1:16" ht="15" hidden="1" customHeight="1">
      <c r="D9" s="26">
        <f>H9/21</f>
        <v>7333.6190476190477</v>
      </c>
      <c r="E9" s="27">
        <f t="shared" si="0"/>
        <v>12.276379310344828</v>
      </c>
      <c r="F9" s="26"/>
      <c r="G9" s="28" t="s">
        <v>5</v>
      </c>
      <c r="H9" s="29">
        <v>154006</v>
      </c>
      <c r="I9" s="29">
        <v>1933.3</v>
      </c>
      <c r="J9" s="48">
        <f t="shared" si="1"/>
        <v>79.659649304298355</v>
      </c>
    </row>
    <row r="10" spans="1:16" ht="15" hidden="1" customHeight="1">
      <c r="A10" s="31">
        <f>AVERAGE(D8:D10)</f>
        <v>3033.0476190476188</v>
      </c>
      <c r="B10" s="27">
        <f>A10/A7-1</f>
        <v>-5.8657718571663797E-2</v>
      </c>
      <c r="C10" s="27"/>
      <c r="D10" s="26">
        <f>H10/21</f>
        <v>1213.1428571428571</v>
      </c>
      <c r="E10" s="27">
        <f t="shared" si="0"/>
        <v>-0.83457787358934066</v>
      </c>
      <c r="F10" s="26"/>
      <c r="G10" s="28" t="s">
        <v>0</v>
      </c>
      <c r="H10" s="29">
        <v>25476</v>
      </c>
      <c r="I10" s="29">
        <v>159.9</v>
      </c>
      <c r="J10" s="48">
        <f t="shared" si="1"/>
        <v>159.32457786116322</v>
      </c>
      <c r="K10" s="32">
        <f>H10+H9+H8</f>
        <v>191082</v>
      </c>
      <c r="L10" s="27">
        <f>K10/K7-1</f>
        <v>-1.1213512100968215E-2</v>
      </c>
      <c r="M10" s="32"/>
      <c r="N10" s="32">
        <f>AVERAGE(J8:J10)</f>
        <v>149.33107872482353</v>
      </c>
      <c r="O10" s="58">
        <f>N10/N7-1</f>
        <v>2.9784661989103123E-2</v>
      </c>
    </row>
    <row r="11" spans="1:16" ht="15" hidden="1" customHeight="1">
      <c r="D11" s="26">
        <f>H11/21</f>
        <v>22194.714285714286</v>
      </c>
      <c r="E11" s="27">
        <f t="shared" si="0"/>
        <v>17.295219029674989</v>
      </c>
      <c r="F11" s="26"/>
      <c r="G11" s="28" t="s">
        <v>10</v>
      </c>
      <c r="H11" s="29">
        <v>466089</v>
      </c>
      <c r="I11" s="29">
        <v>629.20000000000005</v>
      </c>
      <c r="J11" s="48">
        <f t="shared" si="1"/>
        <v>740.76446280991729</v>
      </c>
    </row>
    <row r="12" spans="1:16" ht="15" hidden="1" customHeight="1">
      <c r="D12" s="26">
        <f>H12/22</f>
        <v>33990.545454545456</v>
      </c>
      <c r="E12" s="27">
        <f t="shared" si="0"/>
        <v>0.53147028688824349</v>
      </c>
      <c r="F12" s="26"/>
      <c r="G12" s="28" t="s">
        <v>4</v>
      </c>
      <c r="H12" s="29">
        <v>747792</v>
      </c>
      <c r="I12" s="29">
        <v>1163.5</v>
      </c>
      <c r="J12" s="48">
        <f t="shared" si="1"/>
        <v>642.70906746884395</v>
      </c>
    </row>
    <row r="13" spans="1:16" ht="15" hidden="1" customHeight="1">
      <c r="A13" s="31">
        <f>AVERAGE(D11:D13)</f>
        <v>22215.653246753249</v>
      </c>
      <c r="B13" s="27">
        <f>A13/A10-1</f>
        <v>6.3245316384874286</v>
      </c>
      <c r="C13" s="27"/>
      <c r="D13" s="26">
        <f>H13/20</f>
        <v>10461.700000000001</v>
      </c>
      <c r="E13" s="27">
        <f t="shared" si="0"/>
        <v>-0.69221735455848687</v>
      </c>
      <c r="F13" s="26"/>
      <c r="G13" s="28" t="s">
        <v>8</v>
      </c>
      <c r="H13" s="29">
        <v>209234</v>
      </c>
      <c r="I13" s="29">
        <v>821.1</v>
      </c>
      <c r="J13" s="48">
        <f t="shared" si="1"/>
        <v>254.82158080623552</v>
      </c>
      <c r="K13" s="32">
        <f>H13+H12+H11</f>
        <v>1423115</v>
      </c>
      <c r="L13" s="27">
        <f>K13/K10-1</f>
        <v>6.4476664468657434</v>
      </c>
      <c r="M13" s="32"/>
      <c r="N13" s="32">
        <f>AVERAGE(J11:J13)</f>
        <v>546.09837036166562</v>
      </c>
      <c r="O13" s="58">
        <f>N13/N10-1</f>
        <v>2.6569639423014952</v>
      </c>
    </row>
    <row r="14" spans="1:16" ht="15" hidden="1" customHeight="1">
      <c r="D14" s="26">
        <f>H14/20</f>
        <v>15160.8</v>
      </c>
      <c r="E14" s="27">
        <f t="shared" si="0"/>
        <v>0.44917174073047383</v>
      </c>
      <c r="F14" s="26"/>
      <c r="G14" s="28" t="s">
        <v>11</v>
      </c>
      <c r="H14" s="29">
        <v>303216</v>
      </c>
      <c r="I14" s="29">
        <v>958.81</v>
      </c>
      <c r="J14" s="48">
        <f t="shared" si="1"/>
        <v>316.24200832281684</v>
      </c>
    </row>
    <row r="15" spans="1:16" ht="15" hidden="1" customHeight="1">
      <c r="A15" s="31"/>
      <c r="B15" s="31"/>
      <c r="C15" s="31"/>
      <c r="D15" s="26">
        <f>H15/22</f>
        <v>25655.636363636364</v>
      </c>
      <c r="E15" s="27">
        <f t="shared" si="0"/>
        <v>0.69223499839298497</v>
      </c>
      <c r="F15" s="26"/>
      <c r="G15" s="28" t="s">
        <v>9</v>
      </c>
      <c r="H15" s="29">
        <v>564424</v>
      </c>
      <c r="I15" s="29">
        <v>3571</v>
      </c>
      <c r="J15" s="48">
        <f t="shared" si="1"/>
        <v>158.05768692243069</v>
      </c>
    </row>
    <row r="16" spans="1:16" ht="15" hidden="1" customHeight="1">
      <c r="A16" s="31">
        <f>AVERAGE(D14:D16)</f>
        <v>25469.47878787879</v>
      </c>
      <c r="B16" s="27">
        <f>A16/A13-1</f>
        <v>0.14646544510686743</v>
      </c>
      <c r="C16" s="27"/>
      <c r="D16" s="26">
        <f>H16/22</f>
        <v>35592</v>
      </c>
      <c r="E16" s="27">
        <f t="shared" si="0"/>
        <v>0.38729749266508873</v>
      </c>
      <c r="F16" s="26"/>
      <c r="G16" s="28" t="s">
        <v>13</v>
      </c>
      <c r="H16" s="29">
        <v>783024</v>
      </c>
      <c r="I16" s="29">
        <v>4127.8</v>
      </c>
      <c r="J16" s="48">
        <f t="shared" si="1"/>
        <v>189.69523717234361</v>
      </c>
      <c r="K16" s="32">
        <f>H16+H15+H14</f>
        <v>1650664</v>
      </c>
      <c r="L16" s="27">
        <f>K16/K13-1</f>
        <v>0.15989501902516667</v>
      </c>
      <c r="M16" s="32"/>
      <c r="N16" s="32">
        <f>AVERAGE(J14:J16)</f>
        <v>221.33164413919704</v>
      </c>
      <c r="O16" s="58">
        <f>N16/N13-1</f>
        <v>-0.59470370879771117</v>
      </c>
    </row>
    <row r="17" spans="1:15" ht="15" hidden="1" customHeight="1">
      <c r="D17" s="26">
        <f>H17/20</f>
        <v>61567</v>
      </c>
      <c r="E17" s="27">
        <f t="shared" si="0"/>
        <v>0.72979883119802214</v>
      </c>
      <c r="F17" s="33">
        <f t="shared" ref="F17:F22" si="2">D17/D5-1</f>
        <v>6.4962863752587365</v>
      </c>
      <c r="G17" s="39" t="s">
        <v>162</v>
      </c>
      <c r="H17" s="29">
        <v>1231340</v>
      </c>
      <c r="I17" s="29">
        <v>1846.15</v>
      </c>
      <c r="J17" s="48">
        <f t="shared" si="1"/>
        <v>666.9772228692143</v>
      </c>
    </row>
    <row r="18" spans="1:15" hidden="1">
      <c r="D18" s="26">
        <f>H18/20</f>
        <v>66978.3</v>
      </c>
      <c r="E18" s="27">
        <f t="shared" si="0"/>
        <v>8.7892864684002925E-2</v>
      </c>
      <c r="F18" s="33">
        <f t="shared" si="2"/>
        <v>88.903758389261753</v>
      </c>
      <c r="G18" s="39" t="s">
        <v>163</v>
      </c>
      <c r="H18" s="29">
        <v>1339566</v>
      </c>
      <c r="I18" s="29">
        <v>2174</v>
      </c>
      <c r="J18" s="48">
        <f t="shared" si="1"/>
        <v>616.17571297148118</v>
      </c>
    </row>
    <row r="19" spans="1:15" ht="17.399999999999999" hidden="1">
      <c r="A19" s="31">
        <f>AVERAGE(D17:D19)</f>
        <v>75333.615151515158</v>
      </c>
      <c r="B19" s="27">
        <f>A19/A16-1</f>
        <v>1.9577996384977956</v>
      </c>
      <c r="C19" s="27">
        <f>A19/A7-1</f>
        <v>22.380680444851993</v>
      </c>
      <c r="D19" s="26">
        <f>H19/22</f>
        <v>97455.545454545456</v>
      </c>
      <c r="E19" s="27">
        <f t="shared" si="0"/>
        <v>0.45503163643367261</v>
      </c>
      <c r="F19" s="33">
        <f t="shared" si="2"/>
        <v>136.62256884267282</v>
      </c>
      <c r="G19" s="39" t="s">
        <v>158</v>
      </c>
      <c r="H19" s="29">
        <v>2144022</v>
      </c>
      <c r="I19" s="29">
        <v>5395.2</v>
      </c>
      <c r="J19" s="48">
        <f t="shared" si="1"/>
        <v>397.39435053380782</v>
      </c>
      <c r="K19" s="32">
        <f>H19+H18+H17</f>
        <v>4714928</v>
      </c>
      <c r="L19" s="27">
        <f>K19/K16-1</f>
        <v>1.8563826435907003</v>
      </c>
      <c r="M19" s="27">
        <f>K19/K7-1</f>
        <v>23.398201284353348</v>
      </c>
      <c r="N19" s="32">
        <f>AVERAGE(J17:J19)</f>
        <v>560.18242879150114</v>
      </c>
      <c r="O19" s="58">
        <f>N19/N16-1</f>
        <v>1.530964024462758</v>
      </c>
    </row>
    <row r="20" spans="1:15" hidden="1">
      <c r="D20" s="26">
        <f>H20/20</f>
        <v>79841.3</v>
      </c>
      <c r="E20" s="27">
        <f t="shared" si="0"/>
        <v>-0.1807413356765929</v>
      </c>
      <c r="F20" s="33">
        <f t="shared" si="2"/>
        <v>143.54028448275861</v>
      </c>
      <c r="G20" s="39" t="s">
        <v>154</v>
      </c>
      <c r="H20" s="29">
        <v>1596826</v>
      </c>
      <c r="I20" s="29">
        <v>2903.4</v>
      </c>
      <c r="J20" s="48">
        <f t="shared" si="1"/>
        <v>549.98484535372324</v>
      </c>
    </row>
    <row r="21" spans="1:15" hidden="1">
      <c r="D21" s="26">
        <f>H21/21</f>
        <v>78012.476190476184</v>
      </c>
      <c r="E21" s="27">
        <f t="shared" si="0"/>
        <v>-2.2905736874572646E-2</v>
      </c>
      <c r="F21" s="33">
        <f t="shared" si="2"/>
        <v>9.637650481150084</v>
      </c>
      <c r="G21" s="39" t="s">
        <v>155</v>
      </c>
      <c r="H21" s="29">
        <v>1638262</v>
      </c>
      <c r="I21" s="29">
        <v>4256.88</v>
      </c>
      <c r="J21" s="48">
        <f t="shared" si="1"/>
        <v>384.8504068707598</v>
      </c>
    </row>
    <row r="22" spans="1:15" ht="17.399999999999999" hidden="1">
      <c r="A22" s="31">
        <f>AVERAGE(D20:D22)</f>
        <v>72498.560317460317</v>
      </c>
      <c r="B22" s="27">
        <f>A22/A19-1</f>
        <v>-3.7633330464133752E-2</v>
      </c>
      <c r="C22" s="27">
        <f>A22/A10-1</f>
        <v>22.902875728744728</v>
      </c>
      <c r="D22" s="26">
        <f>H22/21</f>
        <v>59641.904761904763</v>
      </c>
      <c r="E22" s="27">
        <f t="shared" si="0"/>
        <v>-0.23548248082419043</v>
      </c>
      <c r="F22" s="33">
        <f t="shared" si="2"/>
        <v>48.163133929973313</v>
      </c>
      <c r="G22" s="39" t="s">
        <v>156</v>
      </c>
      <c r="H22" s="29">
        <v>1252480</v>
      </c>
      <c r="I22" s="29">
        <v>10403.35</v>
      </c>
      <c r="J22" s="48">
        <f t="shared" si="1"/>
        <v>120.39198911888958</v>
      </c>
      <c r="K22" s="32">
        <f>H22+H21+H20</f>
        <v>4487568</v>
      </c>
      <c r="L22" s="27">
        <f>K22/K19-1</f>
        <v>-4.8221308999840562E-2</v>
      </c>
      <c r="M22" s="27">
        <f>K22/K10-1</f>
        <v>22.485037837158917</v>
      </c>
      <c r="N22" s="32">
        <f>AVERAGE(J20:J22)</f>
        <v>351.74241378112424</v>
      </c>
      <c r="O22" s="58">
        <f>N22/N19-1</f>
        <v>-0.37209309735053808</v>
      </c>
    </row>
    <row r="23" spans="1:15" hidden="1">
      <c r="A23" s="31"/>
      <c r="B23" s="27"/>
      <c r="C23" s="27"/>
      <c r="D23" s="26">
        <f>H23/21</f>
        <v>42897.238095238092</v>
      </c>
      <c r="E23" s="27">
        <f t="shared" ref="E23:E28" si="3">D23/D22-1</f>
        <v>-0.28075338528359739</v>
      </c>
      <c r="F23" s="33">
        <f t="shared" ref="F23:F28" si="4">D23/D11-1</f>
        <v>0.93276820521402537</v>
      </c>
      <c r="G23" s="39" t="s">
        <v>168</v>
      </c>
      <c r="H23" s="29">
        <v>900842</v>
      </c>
      <c r="I23" s="29">
        <v>2681.24</v>
      </c>
      <c r="J23" s="48">
        <f t="shared" si="1"/>
        <v>335.97962136921723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55723.454545454544</v>
      </c>
      <c r="E24" s="27">
        <f t="shared" si="3"/>
        <v>0.29899865398654324</v>
      </c>
      <c r="F24" s="33">
        <f t="shared" si="4"/>
        <v>0.6393810043434538</v>
      </c>
      <c r="G24" s="39" t="s">
        <v>176</v>
      </c>
      <c r="H24" s="29">
        <v>1225916</v>
      </c>
      <c r="I24" s="29">
        <v>9459.0499999999993</v>
      </c>
      <c r="J24" s="48">
        <f t="shared" si="1"/>
        <v>129.60244422008554</v>
      </c>
      <c r="K24" s="32"/>
      <c r="L24" s="27"/>
      <c r="M24" s="27"/>
      <c r="N24" s="27"/>
    </row>
    <row r="25" spans="1:15" ht="17.399999999999999" hidden="1">
      <c r="A25" s="31">
        <f>AVERAGE(D23:D25)</f>
        <v>56620.827371458952</v>
      </c>
      <c r="B25" s="27">
        <f>A25/A22-1</f>
        <v>-0.21900756203261351</v>
      </c>
      <c r="C25" s="27">
        <f>A25/A13-1</f>
        <v>1.5486906345972029</v>
      </c>
      <c r="D25" s="26">
        <f>H25/19</f>
        <v>71241.789473684214</v>
      </c>
      <c r="E25" s="27">
        <f t="shared" si="3"/>
        <v>0.27848838617087357</v>
      </c>
      <c r="F25" s="33">
        <f t="shared" si="4"/>
        <v>5.8097717840966769</v>
      </c>
      <c r="G25" s="39" t="s">
        <v>190</v>
      </c>
      <c r="H25" s="29">
        <v>1353594</v>
      </c>
      <c r="I25" s="29">
        <v>20222.46</v>
      </c>
      <c r="J25" s="48">
        <f t="shared" si="1"/>
        <v>66.935179992938544</v>
      </c>
      <c r="K25" s="32">
        <f>H25+H24+H23</f>
        <v>3480352</v>
      </c>
      <c r="L25" s="27">
        <f>K25/K22-1</f>
        <v>-0.22444584683730695</v>
      </c>
      <c r="M25" s="27">
        <f>K25/K13-1</f>
        <v>1.4455873207716876</v>
      </c>
      <c r="N25" s="32">
        <f>AVERAGE(J23:J25)</f>
        <v>177.50574852741377</v>
      </c>
      <c r="O25" s="58">
        <f>N25/N22-1</f>
        <v>-0.49535301523839326</v>
      </c>
    </row>
    <row r="26" spans="1:15" ht="17.399999999999999" hidden="1">
      <c r="A26" s="31"/>
      <c r="B26" s="27"/>
      <c r="C26" s="27"/>
      <c r="D26" s="26">
        <f>H26/19</f>
        <v>86054.473684210519</v>
      </c>
      <c r="E26" s="27">
        <f t="shared" si="3"/>
        <v>0.20792128215698336</v>
      </c>
      <c r="F26" s="33">
        <f t="shared" si="4"/>
        <v>4.6761169386978603</v>
      </c>
      <c r="G26" s="39" t="s">
        <v>202</v>
      </c>
      <c r="H26" s="29">
        <v>1635035</v>
      </c>
      <c r="I26" s="29">
        <v>13775.87</v>
      </c>
      <c r="J26" s="48">
        <f t="shared" si="1"/>
        <v>118.6883296662933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34777.36363636364</v>
      </c>
      <c r="E27" s="27">
        <f t="shared" si="3"/>
        <v>-0.59586803396201971</v>
      </c>
      <c r="F27" s="33">
        <f t="shared" si="4"/>
        <v>0.35554476776324195</v>
      </c>
      <c r="G27" s="39" t="s">
        <v>203</v>
      </c>
      <c r="H27" s="29">
        <v>765102</v>
      </c>
      <c r="I27" s="29">
        <v>2060.61</v>
      </c>
      <c r="J27" s="48">
        <f t="shared" si="1"/>
        <v>371.29879016407762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57052.051036682613</v>
      </c>
      <c r="B28" s="27">
        <f>A28/A25-1</f>
        <v>7.6159901796317708E-3</v>
      </c>
      <c r="C28" s="27">
        <f>A28/A16-1</f>
        <v>1.2400164334668018</v>
      </c>
      <c r="D28" s="26">
        <f>H28/19</f>
        <v>50324.315789473687</v>
      </c>
      <c r="E28" s="27">
        <f t="shared" si="3"/>
        <v>0.44704228634668453</v>
      </c>
      <c r="F28" s="33">
        <f t="shared" si="4"/>
        <v>0.41392211141474733</v>
      </c>
      <c r="G28" s="39" t="s">
        <v>208</v>
      </c>
      <c r="H28" s="29">
        <v>956162</v>
      </c>
      <c r="I28" s="29">
        <v>3430.13</v>
      </c>
      <c r="J28" s="48">
        <f t="shared" si="1"/>
        <v>278.75386647153312</v>
      </c>
      <c r="K28" s="32">
        <f>H28+H27+H26</f>
        <v>3356299</v>
      </c>
      <c r="L28" s="27">
        <f>K28/K25-1</f>
        <v>-3.5643808442364477E-2</v>
      </c>
      <c r="M28" s="27">
        <f>K28/K16-1</f>
        <v>1.0333023559004135</v>
      </c>
      <c r="N28" s="32">
        <f>AVERAGE(J26:J28)</f>
        <v>256.24699543396804</v>
      </c>
      <c r="O28" s="58">
        <f>N28/N25-1</f>
        <v>0.44359829222315894</v>
      </c>
    </row>
    <row r="29" spans="1:15" hidden="1">
      <c r="D29" s="26">
        <f>H29/22</f>
        <v>38517.772727272728</v>
      </c>
      <c r="E29" s="27">
        <f t="shared" ref="E29:E41" si="5">D29/D28-1</f>
        <v>-0.2346091124535572</v>
      </c>
      <c r="F29" s="33">
        <f t="shared" ref="F29:F41" si="6">D29/D17-1</f>
        <v>-0.37437632616056116</v>
      </c>
      <c r="G29" s="39" t="s">
        <v>215</v>
      </c>
      <c r="H29" s="29">
        <v>847391</v>
      </c>
      <c r="I29" s="29">
        <v>3621.25</v>
      </c>
      <c r="J29" s="48">
        <f t="shared" si="1"/>
        <v>234.00510873317225</v>
      </c>
    </row>
    <row r="30" spans="1:15" hidden="1">
      <c r="D30" s="26">
        <f>H30/19</f>
        <v>57208.052631578947</v>
      </c>
      <c r="E30" s="27">
        <f t="shared" si="5"/>
        <v>0.48523781571286073</v>
      </c>
      <c r="F30" s="33">
        <f t="shared" si="6"/>
        <v>-0.14587183264461856</v>
      </c>
      <c r="G30" s="39" t="s">
        <v>210</v>
      </c>
      <c r="H30" s="29">
        <v>1086953</v>
      </c>
      <c r="I30" s="29">
        <v>6651.97</v>
      </c>
      <c r="J30" s="48">
        <f t="shared" si="1"/>
        <v>163.40317229332061</v>
      </c>
    </row>
    <row r="31" spans="1:15" ht="17.399999999999999" hidden="1">
      <c r="A31" s="31">
        <f>AVERAGE(D29:D31)</f>
        <v>45794.891786283893</v>
      </c>
      <c r="B31" s="27">
        <f>A31/A28-1</f>
        <v>-0.19731383965776672</v>
      </c>
      <c r="C31" s="27">
        <f>A31/A19-1</f>
        <v>-0.39210548047934968</v>
      </c>
      <c r="D31" s="26">
        <f>H31/20</f>
        <v>41658.85</v>
      </c>
      <c r="E31" s="27">
        <f t="shared" si="5"/>
        <v>-0.27180094263505417</v>
      </c>
      <c r="F31" s="33">
        <f t="shared" si="6"/>
        <v>-0.57253484339246519</v>
      </c>
      <c r="G31" s="39" t="s">
        <v>211</v>
      </c>
      <c r="H31" s="29">
        <v>833177</v>
      </c>
      <c r="I31" s="29">
        <v>7328.82</v>
      </c>
      <c r="J31" s="48">
        <f t="shared" si="1"/>
        <v>113.68501341280043</v>
      </c>
      <c r="K31" s="32">
        <f>H31+H30+H29</f>
        <v>2767521</v>
      </c>
      <c r="L31" s="27">
        <f>K31/K28-1</f>
        <v>-0.17542477592133476</v>
      </c>
      <c r="M31" s="27">
        <f>K31/K19-1</f>
        <v>-0.41303006111652185</v>
      </c>
      <c r="N31" s="32">
        <f>AVERAGE(J29:J31)</f>
        <v>170.36443147976445</v>
      </c>
      <c r="O31" s="58">
        <f>N31/N28-1</f>
        <v>-0.33515539883211842</v>
      </c>
    </row>
    <row r="32" spans="1:15" ht="17.399999999999999" hidden="1">
      <c r="D32" s="26">
        <f>H32/21</f>
        <v>46859.571428571428</v>
      </c>
      <c r="E32" s="27">
        <f t="shared" si="5"/>
        <v>0.12484073440748911</v>
      </c>
      <c r="F32" s="33">
        <f t="shared" si="6"/>
        <v>-0.41309107656599497</v>
      </c>
      <c r="G32" s="39" t="s">
        <v>222</v>
      </c>
      <c r="H32" s="29">
        <v>984051</v>
      </c>
      <c r="I32" s="29">
        <v>26402.99</v>
      </c>
      <c r="J32" s="48">
        <f t="shared" si="1"/>
        <v>37.270437931461551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61820.095238095237</v>
      </c>
      <c r="E33" s="27">
        <f t="shared" si="5"/>
        <v>0.31926292438095172</v>
      </c>
      <c r="F33" s="33">
        <f t="shared" si="6"/>
        <v>-0.20756142790347332</v>
      </c>
      <c r="G33" s="39" t="s">
        <v>223</v>
      </c>
      <c r="H33" s="29">
        <v>1298222</v>
      </c>
      <c r="I33" s="29">
        <v>8936.2099999999991</v>
      </c>
      <c r="J33" s="48">
        <f t="shared" si="1"/>
        <v>145.27657698285964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68847.660818713441</v>
      </c>
      <c r="B34" s="27">
        <f>A34/A31-1</f>
        <v>0.503391713207064</v>
      </c>
      <c r="C34" s="27">
        <f>A34/A22-1</f>
        <v>-5.0358234463693252E-2</v>
      </c>
      <c r="D34" s="26">
        <f>H34/19</f>
        <v>97863.31578947368</v>
      </c>
      <c r="E34" s="27">
        <f t="shared" si="5"/>
        <v>0.58303405086260085</v>
      </c>
      <c r="F34" s="33">
        <f t="shared" si="6"/>
        <v>0.64084826231073322</v>
      </c>
      <c r="G34" s="39" t="s">
        <v>220</v>
      </c>
      <c r="H34" s="29">
        <v>1859403</v>
      </c>
      <c r="I34" s="29">
        <v>8255.3700000000008</v>
      </c>
      <c r="J34" s="48">
        <f t="shared" si="1"/>
        <v>225.23557393551104</v>
      </c>
      <c r="K34" s="32">
        <f>H34+H33+H32</f>
        <v>4141676</v>
      </c>
      <c r="L34" s="27">
        <f>K34/K31-1</f>
        <v>0.4965292042951075</v>
      </c>
      <c r="M34" s="27">
        <f>K34/K22-1</f>
        <v>-7.7077829238465068E-2</v>
      </c>
      <c r="N34" s="32">
        <f>AVERAGE(J32:J34)</f>
        <v>135.92752961661074</v>
      </c>
      <c r="O34" s="58">
        <f>N34/N31-1</f>
        <v>-0.20213668759399495</v>
      </c>
      <c r="P34" s="58"/>
    </row>
    <row r="35" spans="1:16" ht="17.399999999999999" hidden="1">
      <c r="D35" s="26">
        <f>H35/23</f>
        <v>106115.56521739131</v>
      </c>
      <c r="E35" s="27">
        <f t="shared" si="5"/>
        <v>8.4324236935422237E-2</v>
      </c>
      <c r="F35" s="33">
        <f t="shared" si="6"/>
        <v>1.4737155567404914</v>
      </c>
      <c r="G35" s="39" t="s">
        <v>226</v>
      </c>
      <c r="H35" s="68">
        <v>2440658</v>
      </c>
      <c r="I35" s="68">
        <v>37860.17</v>
      </c>
      <c r="J35" s="48">
        <f t="shared" si="1"/>
        <v>64.465056548874458</v>
      </c>
      <c r="P35" s="16"/>
    </row>
    <row r="36" spans="1:16" ht="17.399999999999999" hidden="1">
      <c r="D36" s="26">
        <f>H36/21</f>
        <v>101541.33333333333</v>
      </c>
      <c r="E36" s="27">
        <f t="shared" si="5"/>
        <v>-4.3106135039539972E-2</v>
      </c>
      <c r="F36" s="33">
        <f t="shared" si="6"/>
        <v>0.82223686886649117</v>
      </c>
      <c r="G36" s="39" t="s">
        <v>228</v>
      </c>
      <c r="H36" s="68">
        <v>2132368</v>
      </c>
      <c r="I36" s="68">
        <v>10319.49</v>
      </c>
      <c r="J36" s="48">
        <f t="shared" si="1"/>
        <v>206.63501781580291</v>
      </c>
      <c r="P36" s="16"/>
    </row>
    <row r="37" spans="1:16" ht="17.399999999999999" hidden="1">
      <c r="A37" s="31">
        <f>AVERAGE(D35:D37)</f>
        <v>112784.7995169082</v>
      </c>
      <c r="B37" s="27">
        <f>A37/A34-1</f>
        <v>0.63817910696905233</v>
      </c>
      <c r="C37" s="27">
        <f>A37/A25-1</f>
        <v>0.99193132196722367</v>
      </c>
      <c r="D37" s="26">
        <f>H37/18</f>
        <v>130697.5</v>
      </c>
      <c r="E37" s="27">
        <f t="shared" si="5"/>
        <v>0.28713594463994974</v>
      </c>
      <c r="F37" s="33">
        <f t="shared" si="6"/>
        <v>0.83456228381626985</v>
      </c>
      <c r="G37" s="39" t="s">
        <v>225</v>
      </c>
      <c r="H37" s="68">
        <v>2352555</v>
      </c>
      <c r="I37" s="68">
        <v>5133.38</v>
      </c>
      <c r="J37" s="48">
        <f t="shared" si="1"/>
        <v>458.28576883067296</v>
      </c>
      <c r="K37" s="32">
        <f>H37+H36+H35</f>
        <v>6925581</v>
      </c>
      <c r="L37" s="27">
        <f>K37/K34-1</f>
        <v>0.67216870658158667</v>
      </c>
      <c r="M37" s="27">
        <f>K37/K25-1</f>
        <v>0.98990820468734197</v>
      </c>
      <c r="N37" s="32">
        <f>AVERAGE(J35:J37)</f>
        <v>243.12861439845014</v>
      </c>
      <c r="O37" s="16">
        <f>N37/N34-1</f>
        <v>0.78866352595537137</v>
      </c>
      <c r="P37" s="16"/>
    </row>
    <row r="38" spans="1:16" ht="17.399999999999999" hidden="1">
      <c r="A38" s="31"/>
      <c r="B38" s="27"/>
      <c r="C38" s="27"/>
      <c r="D38" s="26">
        <f>H38/20</f>
        <v>140760</v>
      </c>
      <c r="E38" s="27">
        <f t="shared" si="5"/>
        <v>7.6990761108666872E-2</v>
      </c>
      <c r="F38" s="33">
        <f t="shared" si="6"/>
        <v>0.63570810410786316</v>
      </c>
      <c r="G38" s="39" t="s">
        <v>231</v>
      </c>
      <c r="H38" s="68">
        <v>2815200</v>
      </c>
      <c r="I38" s="68">
        <v>23437.95</v>
      </c>
      <c r="J38" s="48">
        <f t="shared" si="1"/>
        <v>120.11289383243842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209349.85714285713</v>
      </c>
      <c r="E39" s="27">
        <f t="shared" si="5"/>
        <v>0.48728230422603813</v>
      </c>
      <c r="F39" s="33">
        <f t="shared" si="6"/>
        <v>5.0197161386885103</v>
      </c>
      <c r="G39" s="39" t="s">
        <v>234</v>
      </c>
      <c r="H39" s="68">
        <v>4396347</v>
      </c>
      <c r="I39" s="68">
        <v>19949.91</v>
      </c>
      <c r="J39" s="48">
        <f t="shared" si="1"/>
        <v>220.36926482375108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181171.98412698414</v>
      </c>
      <c r="B40" s="27">
        <f>A40/A37-1</f>
        <v>0.60635107659010057</v>
      </c>
      <c r="C40" s="27">
        <f>A40/A28-1</f>
        <v>2.1755560200718542</v>
      </c>
      <c r="D40" s="26">
        <f>H40/21</f>
        <v>193406.09523809524</v>
      </c>
      <c r="E40" s="27">
        <f t="shared" si="5"/>
        <v>-7.6158456100030247E-2</v>
      </c>
      <c r="F40" s="33">
        <f t="shared" si="6"/>
        <v>2.8431937365465365</v>
      </c>
      <c r="G40" s="39" t="s">
        <v>236</v>
      </c>
      <c r="H40" s="68">
        <v>4061528</v>
      </c>
      <c r="I40" s="68">
        <v>41405.800000000003</v>
      </c>
      <c r="J40" s="48">
        <f t="shared" si="1"/>
        <v>98.090798873587758</v>
      </c>
      <c r="K40" s="32">
        <f>H40+H39+H38</f>
        <v>11273075</v>
      </c>
      <c r="L40" s="27">
        <f>K40/K37-1</f>
        <v>0.62774430044208573</v>
      </c>
      <c r="M40" s="27">
        <f>K40/K28-1</f>
        <v>2.3587815030782417</v>
      </c>
      <c r="N40" s="32">
        <f>AVERAGE(J38:J40)</f>
        <v>146.19098584325909</v>
      </c>
      <c r="O40" s="58">
        <f>N40/N37-1</f>
        <v>-0.39870925433863291</v>
      </c>
    </row>
    <row r="41" spans="1:16" ht="17.399999999999999">
      <c r="A41" s="31"/>
      <c r="B41" s="27"/>
      <c r="C41" s="27"/>
      <c r="D41" s="26">
        <f>H41/18</f>
        <v>201639.72222222222</v>
      </c>
      <c r="E41" s="27">
        <f t="shared" si="5"/>
        <v>4.2571703720044818E-2</v>
      </c>
      <c r="F41" s="33">
        <f t="shared" si="6"/>
        <v>4.234978762919229</v>
      </c>
      <c r="G41" s="39" t="s">
        <v>370</v>
      </c>
      <c r="H41" s="68">
        <v>3629515</v>
      </c>
      <c r="I41" s="68">
        <v>26848.12</v>
      </c>
      <c r="J41" s="48">
        <f t="shared" si="1"/>
        <v>135.18693301430417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270353</v>
      </c>
      <c r="E42" s="27">
        <f t="shared" ref="E42" si="7">D42/D41-1</f>
        <v>0.34077252745890285</v>
      </c>
      <c r="F42" s="33">
        <f t="shared" ref="F42" si="8">D42/D30-1</f>
        <v>3.7257857515458355</v>
      </c>
      <c r="G42" s="39" t="s">
        <v>405</v>
      </c>
      <c r="H42" s="68">
        <v>5407060</v>
      </c>
      <c r="I42" s="68">
        <v>41671.910000000003</v>
      </c>
      <c r="J42" s="48">
        <f t="shared" si="1"/>
        <v>129.75311186840247</v>
      </c>
      <c r="K42" s="32"/>
      <c r="L42" s="27"/>
      <c r="M42" s="27"/>
      <c r="N42" s="32"/>
      <c r="O42" s="58"/>
    </row>
    <row r="43" spans="1:16" s="97" customFormat="1" ht="17.399999999999999">
      <c r="A43" s="31">
        <f>AVERAGE(D41:D43)</f>
        <v>244536.97407407407</v>
      </c>
      <c r="B43" s="27">
        <f>A43/A40-1</f>
        <v>0.34975048847882118</v>
      </c>
      <c r="C43" s="27">
        <f>A43/A31-1</f>
        <v>4.339830809411712</v>
      </c>
      <c r="D43" s="43">
        <f>H43/20</f>
        <v>261618.2</v>
      </c>
      <c r="E43" s="45">
        <f t="shared" ref="E43" si="9">D43/D42-1</f>
        <v>-3.2308870254814992E-2</v>
      </c>
      <c r="F43" s="47">
        <f t="shared" ref="F43" si="10">D43/D31-1</f>
        <v>5.2800149308010189</v>
      </c>
      <c r="G43" s="50" t="s">
        <v>459</v>
      </c>
      <c r="H43" s="91">
        <v>5232364</v>
      </c>
      <c r="I43" s="91">
        <v>41536.410000000003</v>
      </c>
      <c r="J43" s="48">
        <f t="shared" si="1"/>
        <v>125.97054006352498</v>
      </c>
      <c r="K43" s="32">
        <f>H43+H42+H41</f>
        <v>14268939</v>
      </c>
      <c r="L43" s="27">
        <f>K43/K40-1</f>
        <v>0.26575393138074577</v>
      </c>
      <c r="M43" s="27">
        <f>K43/K31-1</f>
        <v>4.155855727924016</v>
      </c>
      <c r="N43" s="32">
        <f>AVERAGE(J41:J43)</f>
        <v>130.30352831541055</v>
      </c>
      <c r="O43" s="58">
        <f>N43/N40-1</f>
        <v>-0.1086760407025541</v>
      </c>
    </row>
    <row r="44" spans="1:16" ht="17.399999999999999">
      <c r="A44" s="31"/>
      <c r="B44" s="27"/>
      <c r="C44" s="27"/>
      <c r="D44" s="26">
        <f>H44/22</f>
        <v>353046.77272727271</v>
      </c>
      <c r="E44" s="27">
        <f t="shared" ref="E44" si="11">D44/D43-1</f>
        <v>0.34947328865985883</v>
      </c>
      <c r="F44" s="33">
        <f t="shared" ref="F44" si="12">D44/D32-1</f>
        <v>6.5341442946277448</v>
      </c>
      <c r="G44" s="39" t="s">
        <v>462</v>
      </c>
      <c r="H44" s="68">
        <v>7767029</v>
      </c>
      <c r="I44" s="68">
        <v>32659.87</v>
      </c>
      <c r="J44" s="48">
        <f t="shared" si="1"/>
        <v>237.81567409790671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329498.95</v>
      </c>
      <c r="E45" s="27">
        <f t="shared" ref="E45" si="13">D45/D44-1</f>
        <v>-6.6698875464479279E-2</v>
      </c>
      <c r="F45" s="33">
        <f t="shared" ref="F45" si="14">D45/D33-1</f>
        <v>4.3299650984192226</v>
      </c>
      <c r="G45" s="39" t="s">
        <v>498</v>
      </c>
      <c r="H45" s="68">
        <v>6589979</v>
      </c>
      <c r="I45" s="68">
        <v>47447.6</v>
      </c>
      <c r="J45" s="48">
        <f t="shared" si="1"/>
        <v>138.88961717768655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319827.15318979265</v>
      </c>
      <c r="B46" s="27">
        <f>A46/A43-1</f>
        <v>0.30788873298527042</v>
      </c>
      <c r="C46" s="27">
        <f>A46/A34-1</f>
        <v>3.645432384869939</v>
      </c>
      <c r="D46" s="26">
        <f>H46/19</f>
        <v>276935.73684210528</v>
      </c>
      <c r="E46" s="27">
        <f t="shared" ref="E46" si="15">D46/D45-1</f>
        <v>-0.15952467574750917</v>
      </c>
      <c r="F46" s="33">
        <f t="shared" ref="F46" si="16">D46/D34-1</f>
        <v>1.8298217223485174</v>
      </c>
      <c r="G46" s="39" t="s">
        <v>551</v>
      </c>
      <c r="H46" s="68">
        <v>5261779</v>
      </c>
      <c r="I46" s="68">
        <v>24362.89</v>
      </c>
      <c r="J46" s="48">
        <f t="shared" si="1"/>
        <v>215.97515729866203</v>
      </c>
      <c r="K46" s="32">
        <f>H46+H45+H44</f>
        <v>19618787</v>
      </c>
      <c r="L46" s="27">
        <f>K46/K43-1</f>
        <v>0.37492962861499368</v>
      </c>
      <c r="M46" s="27">
        <f>K46/K34-1</f>
        <v>3.7369197880278415</v>
      </c>
      <c r="N46" s="32">
        <f>AVERAGE(J44:J46)</f>
        <v>197.56014952475175</v>
      </c>
      <c r="O46" s="58">
        <f>N46/N43-1</f>
        <v>0.51615349237927743</v>
      </c>
    </row>
    <row r="47" spans="1:16" ht="17.399999999999999">
      <c r="A47" s="31"/>
      <c r="B47" s="27"/>
      <c r="C47" s="27"/>
      <c r="D47" s="26">
        <f>H47/19</f>
        <v>384884.15789473685</v>
      </c>
      <c r="E47" s="27">
        <f t="shared" ref="E47" si="17">D47/D46-1</f>
        <v>0.38979592263377083</v>
      </c>
      <c r="F47" s="33">
        <f t="shared" ref="F47" si="18">D47/D35-1</f>
        <v>2.6270282979339781</v>
      </c>
      <c r="G47" s="39" t="s">
        <v>598</v>
      </c>
      <c r="H47" s="68">
        <v>7312799</v>
      </c>
      <c r="I47" s="68">
        <v>63644.06</v>
      </c>
      <c r="J47" s="48">
        <f t="shared" si="1"/>
        <v>114.90151633946672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269452</v>
      </c>
      <c r="E48" s="27">
        <f t="shared" ref="E48" si="19">D48/D47-1</f>
        <v>-0.29991402744694617</v>
      </c>
      <c r="F48" s="33">
        <f t="shared" ref="F48" si="20">D48/D36-1</f>
        <v>1.6536188875466151</v>
      </c>
      <c r="G48" s="39" t="s">
        <v>632</v>
      </c>
      <c r="H48" s="68">
        <v>5389040</v>
      </c>
      <c r="I48" s="68">
        <v>67553.960000000006</v>
      </c>
      <c r="J48" s="48">
        <f t="shared" si="1"/>
        <v>79.773857816773429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331327.35566188203</v>
      </c>
      <c r="B49" s="27">
        <f>A49/A46-1</f>
        <v>3.5957555064953794E-2</v>
      </c>
      <c r="C49" s="27">
        <f>A49/A37-1</f>
        <v>1.9376951245297103</v>
      </c>
      <c r="D49" s="26">
        <f>H49/22</f>
        <v>339645.90909090912</v>
      </c>
      <c r="E49" s="27">
        <f t="shared" ref="E49" si="21">D49/D48-1</f>
        <v>0.26050617212308369</v>
      </c>
      <c r="F49" s="33">
        <f t="shared" ref="F49" si="22">D49/D37-1</f>
        <v>1.5987177190911006</v>
      </c>
      <c r="G49" s="39" t="s">
        <v>699</v>
      </c>
      <c r="H49" s="68">
        <v>7472210</v>
      </c>
      <c r="I49" s="68">
        <v>71939.19</v>
      </c>
      <c r="J49" s="48">
        <f t="shared" si="1"/>
        <v>103.86841998081991</v>
      </c>
      <c r="K49" s="32">
        <f>H49+H48+H47</f>
        <v>20174049</v>
      </c>
      <c r="L49" s="27">
        <f>K49/K46-1</f>
        <v>2.8302565291116188E-2</v>
      </c>
      <c r="M49" s="27">
        <f>K49/K37-1</f>
        <v>1.9129756766977386</v>
      </c>
      <c r="N49" s="32">
        <f>AVERAGE(J47:J49)</f>
        <v>99.514598045686682</v>
      </c>
      <c r="O49" s="58">
        <f>N49/N46-1</f>
        <v>-0.49628202709363312</v>
      </c>
    </row>
    <row r="50" spans="1:15" s="37" customFormat="1" ht="17.399999999999999">
      <c r="A50" s="92"/>
      <c r="B50" s="130"/>
      <c r="C50" s="130"/>
      <c r="D50" s="93">
        <f>H50/18</f>
        <v>424822</v>
      </c>
      <c r="E50" s="130">
        <f t="shared" ref="E50" si="23">D50/D49-1</f>
        <v>0.25077908677620142</v>
      </c>
      <c r="F50" s="131">
        <f t="shared" ref="F50" si="24">D50/D38-1</f>
        <v>2.0180591077010512</v>
      </c>
      <c r="G50" s="132" t="s">
        <v>714</v>
      </c>
      <c r="H50" s="95">
        <v>7646796</v>
      </c>
      <c r="I50" s="95">
        <v>85857.44</v>
      </c>
      <c r="J50" s="136">
        <f t="shared" ref="J50" si="25">H50/I50</f>
        <v>89.063871459479799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284275.05</v>
      </c>
      <c r="E51" s="130">
        <f t="shared" ref="E51" si="26">D51/D50-1</f>
        <v>-0.33083726831472948</v>
      </c>
      <c r="F51" s="131">
        <f t="shared" ref="F51" si="27">D51/D39-1</f>
        <v>0.35789464525889336</v>
      </c>
      <c r="G51" s="132" t="s">
        <v>721</v>
      </c>
      <c r="H51" s="95">
        <v>5685501</v>
      </c>
      <c r="I51" s="95">
        <v>44881.07</v>
      </c>
      <c r="J51" s="136">
        <f t="shared" ref="J51" si="28">H51/I51</f>
        <v>126.67926589094245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386908.44090909092</v>
      </c>
      <c r="B52" s="27">
        <f>A52/A49-1</f>
        <v>0.16775278073908617</v>
      </c>
      <c r="C52" s="27">
        <f>A52/A40-1</f>
        <v>1.135586485810661</v>
      </c>
      <c r="D52" s="93">
        <f>H52/22</f>
        <v>451628.27272727271</v>
      </c>
      <c r="E52" s="130">
        <f t="shared" ref="E52:E53" si="29">D52/D51-1</f>
        <v>0.58870176164694277</v>
      </c>
      <c r="F52" s="131">
        <f t="shared" ref="F52:F53" si="30">D52/D40-1</f>
        <v>1.3351294703059358</v>
      </c>
      <c r="G52" s="132" t="s">
        <v>726</v>
      </c>
      <c r="H52" s="95">
        <v>9935822</v>
      </c>
      <c r="I52" s="95">
        <v>57083.88</v>
      </c>
      <c r="J52" s="136">
        <f t="shared" ref="J52" si="31">H52/I52</f>
        <v>174.05652874331599</v>
      </c>
      <c r="K52" s="32">
        <f>H52+H51+H50</f>
        <v>23268119</v>
      </c>
      <c r="L52" s="27">
        <f>K52/K49-1</f>
        <v>0.15336881555110726</v>
      </c>
      <c r="M52" s="27">
        <f>K52/K40-1</f>
        <v>1.0640436615564077</v>
      </c>
      <c r="N52" s="32">
        <f>AVERAGE(J50:J52)</f>
        <v>129.93322203124606</v>
      </c>
      <c r="O52" s="58">
        <f>N52/N49-1</f>
        <v>0.30566996785330258</v>
      </c>
    </row>
    <row r="53" spans="1:15" s="37" customFormat="1" ht="17.399999999999999">
      <c r="A53" s="31"/>
      <c r="B53" s="27"/>
      <c r="C53" s="27"/>
      <c r="D53" s="93">
        <f>H53/21</f>
        <v>312680.33333333331</v>
      </c>
      <c r="E53" s="130">
        <f t="shared" si="29"/>
        <v>-0.30765996680160601</v>
      </c>
      <c r="F53" s="131">
        <f t="shared" si="30"/>
        <v>0.55068817734600906</v>
      </c>
      <c r="G53" s="132" t="s">
        <v>729</v>
      </c>
      <c r="H53" s="95">
        <v>6566287</v>
      </c>
      <c r="I53" s="95">
        <v>41306.28</v>
      </c>
      <c r="J53" s="136">
        <f t="shared" ref="J53" si="32">H53/I53</f>
        <v>158.96582795642698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326435.64705882355</v>
      </c>
      <c r="E54" s="130">
        <f t="shared" ref="E54" si="33">D54/D53-1</f>
        <v>4.3991617825309026E-2</v>
      </c>
      <c r="F54" s="131">
        <f t="shared" ref="F54" si="34">D54/D42-1</f>
        <v>0.2074422960308322</v>
      </c>
      <c r="G54" s="132" t="s">
        <v>742</v>
      </c>
      <c r="H54" s="95">
        <v>5549406</v>
      </c>
      <c r="I54" s="95">
        <v>32858.86</v>
      </c>
      <c r="J54" s="136">
        <f t="shared" ref="J54" si="35">H54/I54</f>
        <v>168.88613908090542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345650.8823529412</v>
      </c>
      <c r="B55" s="27">
        <f>A55/A52-1</f>
        <v>-0.10663390661421035</v>
      </c>
      <c r="C55" s="27">
        <f>A55/A43-1</f>
        <v>0.41349128761296505</v>
      </c>
      <c r="D55" s="93">
        <f>H55/21</f>
        <v>397836.66666666669</v>
      </c>
      <c r="E55" s="130">
        <f t="shared" ref="E55" si="36">D55/D54-1</f>
        <v>0.21872923576565362</v>
      </c>
      <c r="F55" s="131">
        <f t="shared" ref="F55" si="37">D55/D43-1</f>
        <v>0.52067656862812561</v>
      </c>
      <c r="G55" s="132" t="s">
        <v>749</v>
      </c>
      <c r="H55" s="95">
        <v>8354570</v>
      </c>
      <c r="I55" s="95">
        <v>88521.38</v>
      </c>
      <c r="J55" s="136">
        <f t="shared" ref="J55" si="38">H55/I55</f>
        <v>94.379120614703467</v>
      </c>
      <c r="K55" s="32">
        <f>H55+H54+H53</f>
        <v>20470263</v>
      </c>
      <c r="L55" s="27">
        <f>K55/K52-1</f>
        <v>-0.12024418475769361</v>
      </c>
      <c r="M55" s="27">
        <f>K55/K43-1</f>
        <v>0.43460302128980999</v>
      </c>
      <c r="N55" s="32">
        <f>AVERAGE(J53:J55)</f>
        <v>140.74369588401197</v>
      </c>
      <c r="O55" s="58">
        <f>N55/N52-1</f>
        <v>8.3200229192855968E-2</v>
      </c>
    </row>
    <row r="56" spans="1:15" s="124" customFormat="1" ht="17.399999999999999">
      <c r="A56" s="94"/>
      <c r="B56" s="45"/>
      <c r="C56" s="45"/>
      <c r="D56" s="98">
        <f>H56/22</f>
        <v>615578.95454545459</v>
      </c>
      <c r="E56" s="118">
        <f t="shared" ref="E56" si="39">D56/D55-1</f>
        <v>0.54731578590574337</v>
      </c>
      <c r="F56" s="158">
        <f t="shared" ref="F56" si="40">D56/D44-1</f>
        <v>0.74361869899030908</v>
      </c>
      <c r="G56" s="122" t="s">
        <v>752</v>
      </c>
      <c r="H56" s="96">
        <v>13542737</v>
      </c>
      <c r="I56" s="96">
        <v>150961.39000000001</v>
      </c>
      <c r="J56" s="123">
        <f t="shared" ref="J56" si="41">H56/I56</f>
        <v>89.709938415378915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619407.11111111112</v>
      </c>
      <c r="E57" s="118">
        <f t="shared" ref="E57" si="42">D57/D56-1</f>
        <v>6.2187905180794978E-3</v>
      </c>
      <c r="F57" s="158">
        <f t="shared" ref="F57" si="43">D57/D45-1</f>
        <v>0.87984547784176881</v>
      </c>
      <c r="G57" s="122" t="s">
        <v>756</v>
      </c>
      <c r="H57" s="96">
        <v>11149328</v>
      </c>
      <c r="I57" s="96">
        <v>140000.03</v>
      </c>
      <c r="J57" s="123">
        <f t="shared" ref="J57" si="44">H57/I57</f>
        <v>79.638040077562835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617493.0328282828</v>
      </c>
      <c r="B58" s="27">
        <f>A58/A55-1</f>
        <v>0.78646450610754082</v>
      </c>
      <c r="C58" s="27">
        <f>A58/A46-1</f>
        <v>0.93070859265613537</v>
      </c>
      <c r="K58" s="32">
        <f>H58+H57+H56</f>
        <v>24692065</v>
      </c>
      <c r="L58" s="27">
        <f>K58/K55-1</f>
        <v>0.20624073076149529</v>
      </c>
      <c r="M58" s="27">
        <f>K58/K46-1</f>
        <v>0.2585928477637276</v>
      </c>
      <c r="N58" s="32">
        <f>AVERAGE(J56:J58)</f>
        <v>84.673989246470882</v>
      </c>
      <c r="O58" s="58">
        <f>N58/N55-1</f>
        <v>-0.39838165599792541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49"/>
  <sheetViews>
    <sheetView zoomScale="70" zoomScaleNormal="70" zoomScaleSheetLayoutView="100" workbookViewId="0">
      <selection activeCell="F47" sqref="F47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12.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369</v>
      </c>
      <c r="G1" s="19"/>
      <c r="H1" s="19"/>
      <c r="I1" s="19"/>
      <c r="J1" s="20"/>
      <c r="P1" s="18" t="s">
        <v>542</v>
      </c>
    </row>
    <row r="2" spans="1:17" ht="15" customHeight="1">
      <c r="G2" s="21"/>
      <c r="H2" s="21"/>
      <c r="I2" s="21"/>
      <c r="J2" s="22"/>
      <c r="P2" s="23" t="s">
        <v>541</v>
      </c>
      <c r="Q2" s="18" t="s">
        <v>545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100</v>
      </c>
      <c r="E5" s="27"/>
      <c r="F5" s="26"/>
      <c r="G5" s="28" t="s">
        <v>7</v>
      </c>
      <c r="H5" s="29">
        <v>2000</v>
      </c>
      <c r="I5" s="29">
        <v>4</v>
      </c>
      <c r="J5" s="30">
        <f>H5/I5</f>
        <v>500</v>
      </c>
    </row>
    <row r="6" spans="1:17" ht="15" hidden="1" customHeight="1">
      <c r="D6" s="26">
        <f>H6/18</f>
        <v>1212.4444444444443</v>
      </c>
      <c r="E6" s="27">
        <f t="shared" ref="E6:E44" si="0">D6/D5-1</f>
        <v>11.124444444444443</v>
      </c>
      <c r="F6" s="26"/>
      <c r="G6" s="28" t="s">
        <v>3</v>
      </c>
      <c r="H6" s="29">
        <v>21824</v>
      </c>
      <c r="I6" s="29">
        <v>817</v>
      </c>
      <c r="J6" s="30">
        <f t="shared" ref="J6:J49" si="1">H6/I6</f>
        <v>26.712362301101592</v>
      </c>
    </row>
    <row r="7" spans="1:17" ht="15" hidden="1" customHeight="1">
      <c r="A7" s="31">
        <f>AVERAGE(D5:D7)</f>
        <v>925.96632996632991</v>
      </c>
      <c r="B7" s="31"/>
      <c r="C7" s="31"/>
      <c r="D7" s="26">
        <f>H7/22</f>
        <v>1465.4545454545455</v>
      </c>
      <c r="E7" s="27">
        <f t="shared" si="0"/>
        <v>0.20867768595041336</v>
      </c>
      <c r="F7" s="26"/>
      <c r="G7" s="28" t="s">
        <v>6</v>
      </c>
      <c r="H7" s="29">
        <v>32240</v>
      </c>
      <c r="I7" s="29">
        <v>246.06</v>
      </c>
      <c r="J7" s="30">
        <f t="shared" si="1"/>
        <v>131.02495326343168</v>
      </c>
      <c r="K7" s="32">
        <f>H7+H6+H5</f>
        <v>56064</v>
      </c>
      <c r="L7" s="32"/>
      <c r="M7" s="32"/>
      <c r="N7" s="32">
        <f>AVERAGE(J5:J7)</f>
        <v>219.24577185484443</v>
      </c>
      <c r="O7" s="32"/>
    </row>
    <row r="8" spans="1:17" ht="15" hidden="1" customHeight="1">
      <c r="D8" s="26">
        <f>H8/21</f>
        <v>346.95238095238096</v>
      </c>
      <c r="E8" s="27">
        <f t="shared" si="0"/>
        <v>-0.76324589389105513</v>
      </c>
      <c r="F8" s="26"/>
      <c r="G8" s="28" t="s">
        <v>2</v>
      </c>
      <c r="H8" s="29">
        <v>7286</v>
      </c>
      <c r="I8" s="29">
        <v>24</v>
      </c>
      <c r="J8" s="30">
        <f t="shared" si="1"/>
        <v>303.58333333333331</v>
      </c>
    </row>
    <row r="9" spans="1:17" ht="15" hidden="1" customHeight="1">
      <c r="D9" s="26">
        <f>H9/21</f>
        <v>1626.6666666666667</v>
      </c>
      <c r="E9" s="27">
        <f t="shared" si="0"/>
        <v>3.6884435904474335</v>
      </c>
      <c r="F9" s="26"/>
      <c r="G9" s="28" t="s">
        <v>5</v>
      </c>
      <c r="H9" s="29">
        <v>34160</v>
      </c>
      <c r="I9" s="29">
        <v>49.6</v>
      </c>
      <c r="J9" s="30">
        <f t="shared" si="1"/>
        <v>688.70967741935488</v>
      </c>
    </row>
    <row r="10" spans="1:17" ht="15" hidden="1" customHeight="1">
      <c r="A10" s="31">
        <f>AVERAGE(D8:D10)</f>
        <v>1089.7460317460318</v>
      </c>
      <c r="B10" s="27">
        <f>A10/A7-1</f>
        <v>0.17687435976819721</v>
      </c>
      <c r="C10" s="27"/>
      <c r="D10" s="26">
        <f>H10/21</f>
        <v>1295.6190476190477</v>
      </c>
      <c r="E10" s="27">
        <f t="shared" si="0"/>
        <v>-0.20351288056206085</v>
      </c>
      <c r="F10" s="26"/>
      <c r="G10" s="28" t="s">
        <v>0</v>
      </c>
      <c r="H10" s="29">
        <v>27208</v>
      </c>
      <c r="I10" s="29">
        <v>55.08</v>
      </c>
      <c r="J10" s="30">
        <f t="shared" si="1"/>
        <v>493.97240377632534</v>
      </c>
      <c r="K10" s="32">
        <f>H10+H9+H8</f>
        <v>68654</v>
      </c>
      <c r="L10" s="27">
        <f>K10/K7-1</f>
        <v>0.22456478310502281</v>
      </c>
      <c r="M10" s="32"/>
      <c r="N10" s="32">
        <f>AVERAGE(J8:J10)</f>
        <v>495.42180484300451</v>
      </c>
      <c r="O10" s="58">
        <f>N10/N7-1</f>
        <v>1.2596641232881214</v>
      </c>
    </row>
    <row r="11" spans="1:17" ht="15" hidden="1" customHeight="1">
      <c r="D11" s="26">
        <f>H11/21</f>
        <v>1808.8571428571429</v>
      </c>
      <c r="E11" s="27">
        <f t="shared" si="0"/>
        <v>0.3961334901499558</v>
      </c>
      <c r="F11" s="26"/>
      <c r="G11" s="28" t="s">
        <v>10</v>
      </c>
      <c r="H11" s="29">
        <v>37986</v>
      </c>
      <c r="I11" s="29">
        <v>264</v>
      </c>
      <c r="J11" s="30">
        <f t="shared" si="1"/>
        <v>143.88636363636363</v>
      </c>
    </row>
    <row r="12" spans="1:17" ht="15" hidden="1" customHeight="1">
      <c r="D12" s="26">
        <f>H12/22</f>
        <v>1372.590909090909</v>
      </c>
      <c r="E12" s="27">
        <f t="shared" si="0"/>
        <v>-0.24118335463304663</v>
      </c>
      <c r="F12" s="26"/>
      <c r="G12" s="28" t="s">
        <v>4</v>
      </c>
      <c r="H12" s="29">
        <v>30197</v>
      </c>
      <c r="I12" s="29">
        <v>141.55000000000001</v>
      </c>
      <c r="J12" s="30">
        <f t="shared" si="1"/>
        <v>213.33097845284351</v>
      </c>
    </row>
    <row r="13" spans="1:17" ht="15" hidden="1" customHeight="1">
      <c r="A13" s="31">
        <f>AVERAGE(D11:D13)</f>
        <v>1060.482683982684</v>
      </c>
      <c r="B13" s="27">
        <f>A13/A10-1</f>
        <v>-2.6853364830758841E-2</v>
      </c>
      <c r="C13" s="27"/>
      <c r="D13" s="26">
        <f>H13/20</f>
        <v>0</v>
      </c>
      <c r="E13" s="27">
        <f t="shared" si="0"/>
        <v>-1</v>
      </c>
      <c r="F13" s="26"/>
      <c r="G13" s="28" t="s">
        <v>8</v>
      </c>
      <c r="H13" s="29">
        <v>0</v>
      </c>
      <c r="I13" s="29">
        <v>0</v>
      </c>
      <c r="J13" s="30" t="e">
        <f t="shared" si="1"/>
        <v>#DIV/0!</v>
      </c>
      <c r="K13" s="32">
        <f>H13+H12+H11</f>
        <v>68183</v>
      </c>
      <c r="L13" s="27">
        <f>K13/K10-1</f>
        <v>-6.8604888280362486E-3</v>
      </c>
      <c r="M13" s="32"/>
      <c r="N13" s="32" t="e">
        <f>AVERAGE(J11:J13)</f>
        <v>#DIV/0!</v>
      </c>
      <c r="O13" s="58" t="e">
        <f>N13/N10-1</f>
        <v>#DIV/0!</v>
      </c>
    </row>
    <row r="14" spans="1:17" ht="15" hidden="1" customHeight="1">
      <c r="D14" s="26">
        <f>H14/20</f>
        <v>585.20000000000005</v>
      </c>
      <c r="E14" s="27" t="e">
        <f t="shared" si="0"/>
        <v>#DIV/0!</v>
      </c>
      <c r="F14" s="26"/>
      <c r="G14" s="28" t="s">
        <v>11</v>
      </c>
      <c r="H14" s="29">
        <v>11704</v>
      </c>
      <c r="I14" s="29">
        <v>46.5</v>
      </c>
      <c r="J14" s="30">
        <f t="shared" si="1"/>
        <v>251.69892473118279</v>
      </c>
    </row>
    <row r="15" spans="1:17" ht="15" hidden="1" customHeight="1">
      <c r="A15" s="31"/>
      <c r="B15" s="31"/>
      <c r="C15" s="31"/>
      <c r="D15" s="26">
        <f>H15/22</f>
        <v>1231.8181818181818</v>
      </c>
      <c r="E15" s="27">
        <f t="shared" si="0"/>
        <v>1.1049524638041381</v>
      </c>
      <c r="F15" s="26"/>
      <c r="G15" s="28" t="s">
        <v>9</v>
      </c>
      <c r="H15" s="29">
        <v>27100</v>
      </c>
      <c r="I15" s="29">
        <v>51</v>
      </c>
      <c r="J15" s="30">
        <f t="shared" si="1"/>
        <v>531.37254901960785</v>
      </c>
    </row>
    <row r="16" spans="1:17" ht="15" hidden="1" customHeight="1">
      <c r="A16" s="31">
        <f>AVERAGE(D14:D16)</f>
        <v>605.67272727272723</v>
      </c>
      <c r="B16" s="27">
        <f>A16/A13-1</f>
        <v>-0.42887070536776728</v>
      </c>
      <c r="C16" s="27"/>
      <c r="D16" s="26">
        <f>H16/22</f>
        <v>0</v>
      </c>
      <c r="E16" s="27">
        <f t="shared" si="0"/>
        <v>-1</v>
      </c>
      <c r="F16" s="26"/>
      <c r="G16" s="28" t="s">
        <v>13</v>
      </c>
      <c r="H16" s="29">
        <v>0</v>
      </c>
      <c r="I16" s="29">
        <v>0</v>
      </c>
      <c r="J16" s="30" t="e">
        <f t="shared" si="1"/>
        <v>#DIV/0!</v>
      </c>
      <c r="K16" s="32">
        <f>H16+H15+H14</f>
        <v>38804</v>
      </c>
      <c r="L16" s="27">
        <f>K16/K13-1</f>
        <v>-0.43088453133479021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311</v>
      </c>
      <c r="E17" s="27" t="e">
        <f t="shared" si="0"/>
        <v>#DIV/0!</v>
      </c>
      <c r="F17" s="33">
        <f t="shared" ref="F17:F45" si="2">D17/D5-1</f>
        <v>2.11</v>
      </c>
      <c r="G17" s="39" t="s">
        <v>162</v>
      </c>
      <c r="H17" s="29">
        <v>6220</v>
      </c>
      <c r="I17" s="29">
        <v>40.08</v>
      </c>
      <c r="J17" s="30">
        <f t="shared" si="1"/>
        <v>155.18962075848304</v>
      </c>
    </row>
    <row r="18" spans="1:15" hidden="1">
      <c r="D18" s="26">
        <f>H18/20</f>
        <v>1964</v>
      </c>
      <c r="E18" s="27">
        <f t="shared" si="0"/>
        <v>5.315112540192926</v>
      </c>
      <c r="F18" s="33">
        <f t="shared" si="2"/>
        <v>0.61986803519061606</v>
      </c>
      <c r="G18" s="39" t="s">
        <v>163</v>
      </c>
      <c r="H18" s="29">
        <v>39280</v>
      </c>
      <c r="I18" s="29">
        <v>42.3</v>
      </c>
      <c r="J18" s="30">
        <f t="shared" si="1"/>
        <v>928.60520094562651</v>
      </c>
    </row>
    <row r="19" spans="1:15" ht="17.399999999999999" hidden="1">
      <c r="A19" s="31">
        <f>AVERAGE(D17:D19)</f>
        <v>1017.4242424242424</v>
      </c>
      <c r="B19" s="27">
        <f>A19/A16-1</f>
        <v>0.67982508805635611</v>
      </c>
      <c r="C19" s="27">
        <f>A19/A7-1</f>
        <v>9.8770235480633684E-2</v>
      </c>
      <c r="D19" s="26">
        <f>H19/22</f>
        <v>777.27272727272725</v>
      </c>
      <c r="E19" s="27">
        <f t="shared" si="0"/>
        <v>-0.60423995556378451</v>
      </c>
      <c r="F19" s="33">
        <f t="shared" si="2"/>
        <v>-0.46960297766749381</v>
      </c>
      <c r="G19" s="39" t="s">
        <v>158</v>
      </c>
      <c r="H19" s="29">
        <v>17100</v>
      </c>
      <c r="I19" s="29">
        <v>32.5</v>
      </c>
      <c r="J19" s="30">
        <f t="shared" si="1"/>
        <v>526.15384615384619</v>
      </c>
      <c r="K19" s="32">
        <f>H19+H18+H17</f>
        <v>62600</v>
      </c>
      <c r="L19" s="27">
        <f>K19/K16-1</f>
        <v>0.61323574889186672</v>
      </c>
      <c r="M19" s="27">
        <f>K19/K7-1</f>
        <v>0.11658105022831045</v>
      </c>
      <c r="N19" s="32">
        <f>AVERAGE(J17:J19)</f>
        <v>536.64955595265189</v>
      </c>
      <c r="O19" s="58" t="e">
        <f>N19/N16-1</f>
        <v>#DIV/0!</v>
      </c>
    </row>
    <row r="20" spans="1:15" hidden="1">
      <c r="D20" s="26">
        <f>H20/20</f>
        <v>877.45</v>
      </c>
      <c r="E20" s="27">
        <f t="shared" si="0"/>
        <v>0.12888304093567271</v>
      </c>
      <c r="F20" s="33">
        <f t="shared" si="2"/>
        <v>1.5290214109250617</v>
      </c>
      <c r="G20" s="39" t="s">
        <v>154</v>
      </c>
      <c r="H20" s="29">
        <v>17549</v>
      </c>
      <c r="I20" s="29">
        <v>46</v>
      </c>
      <c r="J20" s="30">
        <f t="shared" si="1"/>
        <v>381.5</v>
      </c>
    </row>
    <row r="21" spans="1:15" hidden="1">
      <c r="D21" s="26">
        <f>H21/21</f>
        <v>319.04761904761904</v>
      </c>
      <c r="E21" s="27">
        <f t="shared" si="0"/>
        <v>-0.63639225135606692</v>
      </c>
      <c r="F21" s="33">
        <f t="shared" si="2"/>
        <v>-0.80386416861826704</v>
      </c>
      <c r="G21" s="39" t="s">
        <v>155</v>
      </c>
      <c r="H21" s="29">
        <v>6700</v>
      </c>
      <c r="I21" s="29">
        <v>6.5</v>
      </c>
      <c r="J21" s="30">
        <f t="shared" si="1"/>
        <v>1030.7692307692307</v>
      </c>
    </row>
    <row r="22" spans="1:15" ht="17.399999999999999" hidden="1">
      <c r="A22" s="31">
        <f>AVERAGE(D20:D22)</f>
        <v>618.4198412698413</v>
      </c>
      <c r="B22" s="27">
        <f>A22/A19-1</f>
        <v>-0.39217111654788495</v>
      </c>
      <c r="C22" s="27">
        <f>A22/A10-1</f>
        <v>-0.43251012322661464</v>
      </c>
      <c r="D22" s="26">
        <f>H22/21</f>
        <v>658.76190476190482</v>
      </c>
      <c r="E22" s="27">
        <f t="shared" si="0"/>
        <v>1.0647761194029854</v>
      </c>
      <c r="F22" s="33">
        <f t="shared" si="2"/>
        <v>-0.49154660394001759</v>
      </c>
      <c r="G22" s="39" t="s">
        <v>156</v>
      </c>
      <c r="H22" s="29">
        <v>13834</v>
      </c>
      <c r="I22" s="29">
        <v>22</v>
      </c>
      <c r="J22" s="30">
        <f t="shared" si="1"/>
        <v>628.81818181818187</v>
      </c>
      <c r="K22" s="32">
        <f>H22+H21+H20</f>
        <v>38083</v>
      </c>
      <c r="L22" s="27">
        <f>K22/K19-1</f>
        <v>-0.39164536741214062</v>
      </c>
      <c r="M22" s="27">
        <f>K22/K10-1</f>
        <v>-0.4452908788999913</v>
      </c>
      <c r="N22" s="32">
        <f>AVERAGE(J20:J22)</f>
        <v>680.36247086247079</v>
      </c>
      <c r="O22" s="58">
        <f>N22/N19-1</f>
        <v>0.26779657844811222</v>
      </c>
    </row>
    <row r="23" spans="1:15" hidden="1">
      <c r="A23" s="31"/>
      <c r="B23" s="27"/>
      <c r="C23" s="27"/>
      <c r="D23" s="26">
        <f>H23/21</f>
        <v>814.28571428571433</v>
      </c>
      <c r="E23" s="27">
        <f t="shared" si="0"/>
        <v>0.23608500795142406</v>
      </c>
      <c r="F23" s="33">
        <f t="shared" si="2"/>
        <v>-0.54983414942347175</v>
      </c>
      <c r="G23" s="39" t="s">
        <v>168</v>
      </c>
      <c r="H23" s="29">
        <v>17100</v>
      </c>
      <c r="I23" s="29">
        <v>33</v>
      </c>
      <c r="J23" s="30">
        <f t="shared" si="1"/>
        <v>518.18181818181813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672.72727272727275</v>
      </c>
      <c r="E24" s="27">
        <f t="shared" si="0"/>
        <v>-0.17384370015948969</v>
      </c>
      <c r="F24" s="33">
        <f t="shared" si="2"/>
        <v>-0.50988508792264131</v>
      </c>
      <c r="G24" s="39" t="s">
        <v>176</v>
      </c>
      <c r="H24" s="29">
        <v>14800</v>
      </c>
      <c r="I24" s="29">
        <v>20</v>
      </c>
      <c r="J24" s="30">
        <f t="shared" si="1"/>
        <v>740</v>
      </c>
      <c r="K24" s="32"/>
      <c r="L24" s="27"/>
      <c r="M24" s="27"/>
      <c r="N24" s="27"/>
    </row>
    <row r="25" spans="1:15" ht="17.399999999999999" hidden="1">
      <c r="A25" s="31">
        <f>AVERAGE(D23:D25)</f>
        <v>530.6359079516975</v>
      </c>
      <c r="B25" s="27">
        <f>A25/A22-1</f>
        <v>-0.14194876596761741</v>
      </c>
      <c r="C25" s="27">
        <f>A25/A13-1</f>
        <v>-0.4996279373851974</v>
      </c>
      <c r="D25" s="26">
        <f>H25/19</f>
        <v>104.89473684210526</v>
      </c>
      <c r="E25" s="27">
        <f t="shared" si="0"/>
        <v>-0.84407539118065433</v>
      </c>
      <c r="F25" s="33" t="e">
        <f t="shared" si="2"/>
        <v>#DIV/0!</v>
      </c>
      <c r="G25" s="39" t="s">
        <v>190</v>
      </c>
      <c r="H25" s="29">
        <v>1993</v>
      </c>
      <c r="I25" s="29">
        <v>2.95</v>
      </c>
      <c r="J25" s="30">
        <f t="shared" si="1"/>
        <v>675.59322033898297</v>
      </c>
      <c r="K25" s="32">
        <f>H25+H24+H23</f>
        <v>33893</v>
      </c>
      <c r="L25" s="27">
        <f>K25/K22-1</f>
        <v>-0.11002284483890445</v>
      </c>
      <c r="M25" s="27">
        <f>K25/K13-1</f>
        <v>-0.50291128287109688</v>
      </c>
      <c r="N25" s="32">
        <f>AVERAGE(J23:J25)</f>
        <v>644.5916795069337</v>
      </c>
      <c r="O25" s="58">
        <f>N25/N22-1</f>
        <v>-5.2576079498023676E-2</v>
      </c>
    </row>
    <row r="26" spans="1:15" ht="17.399999999999999" hidden="1">
      <c r="D26" s="26">
        <f>H26/19</f>
        <v>628.42105263157896</v>
      </c>
      <c r="E26" s="27">
        <f t="shared" si="0"/>
        <v>4.9909683893627701</v>
      </c>
      <c r="F26" s="33">
        <f t="shared" si="2"/>
        <v>7.3856891031406136E-2</v>
      </c>
      <c r="G26" s="39" t="s">
        <v>202</v>
      </c>
      <c r="H26" s="29">
        <v>11940</v>
      </c>
      <c r="I26" s="29">
        <v>31.55</v>
      </c>
      <c r="J26" s="30">
        <f t="shared" si="1"/>
        <v>378.44690966719492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99.727272727272734</v>
      </c>
      <c r="E27" s="27">
        <f t="shared" si="0"/>
        <v>-0.84130500989797474</v>
      </c>
      <c r="F27" s="33">
        <f t="shared" si="2"/>
        <v>-0.91904059040590402</v>
      </c>
      <c r="G27" s="39" t="s">
        <v>203</v>
      </c>
      <c r="H27" s="29">
        <v>2194</v>
      </c>
      <c r="I27" s="29">
        <v>6</v>
      </c>
      <c r="J27" s="30">
        <f t="shared" si="1"/>
        <v>365.66666666666669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242.71610845295058</v>
      </c>
      <c r="B28" s="27">
        <f>A28/A25-1</f>
        <v>-0.54259388628663174</v>
      </c>
      <c r="C28" s="27">
        <f>A28/A16-1</f>
        <v>-0.59926194869979943</v>
      </c>
      <c r="D28" s="26">
        <f>H28/19</f>
        <v>0</v>
      </c>
      <c r="E28" s="27">
        <f t="shared" si="0"/>
        <v>-1</v>
      </c>
      <c r="F28" s="33" t="e">
        <f t="shared" si="2"/>
        <v>#DIV/0!</v>
      </c>
      <c r="G28" s="39" t="s">
        <v>208</v>
      </c>
      <c r="H28" s="29">
        <v>0</v>
      </c>
      <c r="I28" s="29">
        <v>0</v>
      </c>
      <c r="J28" s="30" t="e">
        <f t="shared" si="1"/>
        <v>#DIV/0!</v>
      </c>
      <c r="K28" s="32">
        <f>H28+H27+H26</f>
        <v>14134</v>
      </c>
      <c r="L28" s="27">
        <f>K28/K25-1</f>
        <v>-0.58298173664178443</v>
      </c>
      <c r="M28" s="27">
        <f>K28/K16-1</f>
        <v>-0.63575920008246567</v>
      </c>
      <c r="N28" s="32" t="e">
        <f>AVERAGE(J26:J28)</f>
        <v>#DIV/0!</v>
      </c>
      <c r="O28" s="58" t="e">
        <f>N28/N25-1</f>
        <v>#DIV/0!</v>
      </c>
    </row>
    <row r="29" spans="1:15">
      <c r="D29" s="26">
        <f>H29/22</f>
        <v>522.68181818181813</v>
      </c>
      <c r="E29" s="27" t="e">
        <f t="shared" si="0"/>
        <v>#DIV/0!</v>
      </c>
      <c r="F29" s="33">
        <f t="shared" si="2"/>
        <v>0.68064893306050855</v>
      </c>
      <c r="G29" s="39" t="s">
        <v>215</v>
      </c>
      <c r="H29" s="29">
        <v>11499</v>
      </c>
      <c r="I29" s="29">
        <v>13</v>
      </c>
      <c r="J29" s="30">
        <f t="shared" si="1"/>
        <v>884.53846153846155</v>
      </c>
    </row>
    <row r="30" spans="1:15">
      <c r="D30" s="26">
        <f>H30/19</f>
        <v>0</v>
      </c>
      <c r="E30" s="27">
        <f t="shared" si="0"/>
        <v>-1</v>
      </c>
      <c r="F30" s="33">
        <f t="shared" si="2"/>
        <v>-1</v>
      </c>
      <c r="G30" s="39" t="s">
        <v>210</v>
      </c>
      <c r="H30" s="29">
        <v>0</v>
      </c>
      <c r="I30" s="29">
        <v>0</v>
      </c>
      <c r="J30" s="30" t="e">
        <f t="shared" si="1"/>
        <v>#DIV/0!</v>
      </c>
    </row>
    <row r="31" spans="1:15" ht="17.399999999999999">
      <c r="A31" s="31">
        <f>AVERAGE(D29:D31)</f>
        <v>1123.0439393939394</v>
      </c>
      <c r="B31" s="27">
        <f>A31/A28-1</f>
        <v>3.6269856028597145</v>
      </c>
      <c r="C31" s="27">
        <f>A31/A19-1</f>
        <v>0.10381087118391652</v>
      </c>
      <c r="D31" s="26">
        <f>H31/20</f>
        <v>2846.45</v>
      </c>
      <c r="E31" s="27" t="e">
        <f t="shared" si="0"/>
        <v>#DIV/0!</v>
      </c>
      <c r="F31" s="33">
        <f t="shared" si="2"/>
        <v>2.6620994152046782</v>
      </c>
      <c r="G31" s="39" t="s">
        <v>211</v>
      </c>
      <c r="H31" s="29">
        <v>56929</v>
      </c>
      <c r="I31" s="29">
        <v>172.16</v>
      </c>
      <c r="J31" s="30">
        <f t="shared" si="1"/>
        <v>330.67495353159853</v>
      </c>
      <c r="K31" s="32">
        <f>H31+H30+H29</f>
        <v>68428</v>
      </c>
      <c r="L31" s="27">
        <f>K31/K28-1</f>
        <v>3.8413754068204327</v>
      </c>
      <c r="M31" s="27">
        <f>K31/K19-1</f>
        <v>9.3099041533546423E-2</v>
      </c>
      <c r="N31" s="32" t="e">
        <f>AVERAGE(J29:J31)</f>
        <v>#DIV/0!</v>
      </c>
      <c r="O31" s="58" t="e">
        <f>N31/N28-1</f>
        <v>#DIV/0!</v>
      </c>
    </row>
    <row r="32" spans="1:15" ht="17.399999999999999">
      <c r="D32" s="26">
        <f>H32/21</f>
        <v>3758.2380952380954</v>
      </c>
      <c r="E32" s="27">
        <f t="shared" si="0"/>
        <v>0.32032464832970731</v>
      </c>
      <c r="F32" s="33">
        <f t="shared" si="2"/>
        <v>3.2831364695858403</v>
      </c>
      <c r="G32" s="39" t="s">
        <v>222</v>
      </c>
      <c r="H32" s="29">
        <v>78923</v>
      </c>
      <c r="I32" s="29">
        <v>62.5</v>
      </c>
      <c r="J32" s="30">
        <f t="shared" si="1"/>
        <v>1262.768</v>
      </c>
      <c r="K32" s="32"/>
      <c r="L32" s="27"/>
      <c r="M32" s="27"/>
      <c r="N32" s="32"/>
      <c r="O32" s="58"/>
    </row>
    <row r="33" spans="1:16" ht="17.399999999999999">
      <c r="D33" s="26">
        <f>H33/21</f>
        <v>134.28571428571428</v>
      </c>
      <c r="E33" s="27">
        <f t="shared" si="0"/>
        <v>-0.96426897102238895</v>
      </c>
      <c r="F33" s="33">
        <f t="shared" si="2"/>
        <v>-0.57910447761194028</v>
      </c>
      <c r="G33" s="39" t="s">
        <v>223</v>
      </c>
      <c r="H33" s="29">
        <v>2820</v>
      </c>
      <c r="I33" s="29">
        <v>19</v>
      </c>
      <c r="J33" s="30">
        <f t="shared" si="1"/>
        <v>148.42105263157896</v>
      </c>
      <c r="K33" s="32"/>
      <c r="L33" s="27"/>
      <c r="M33" s="27"/>
      <c r="N33" s="32"/>
      <c r="O33" s="58"/>
    </row>
    <row r="34" spans="1:16" ht="17.399999999999999">
      <c r="A34" s="31">
        <f>AVERAGE(D32:D34)</f>
        <v>1634.9114452798665</v>
      </c>
      <c r="B34" s="27">
        <f>A34/A31-1</f>
        <v>0.45578582273651813</v>
      </c>
      <c r="C34" s="27">
        <f>A34/A22-1</f>
        <v>1.6436917708248129</v>
      </c>
      <c r="D34" s="26">
        <f>H34/19</f>
        <v>1012.2105263157895</v>
      </c>
      <c r="E34" s="27">
        <f t="shared" si="0"/>
        <v>6.5377379619260925</v>
      </c>
      <c r="F34" s="33">
        <f t="shared" si="2"/>
        <v>0.53653470092753919</v>
      </c>
      <c r="G34" s="39" t="s">
        <v>220</v>
      </c>
      <c r="H34" s="29">
        <v>19232</v>
      </c>
      <c r="I34" s="29">
        <v>28</v>
      </c>
      <c r="J34" s="30">
        <f t="shared" si="1"/>
        <v>686.85714285714289</v>
      </c>
      <c r="K34" s="32">
        <f>H34+H33+H32</f>
        <v>100975</v>
      </c>
      <c r="L34" s="27">
        <f>K34/K31-1</f>
        <v>0.47563862746244223</v>
      </c>
      <c r="M34" s="27">
        <f>K34/K22-1</f>
        <v>1.6514455268755088</v>
      </c>
      <c r="N34" s="32">
        <f>AVERAGE(J32:J34)</f>
        <v>699.34873182957392</v>
      </c>
      <c r="O34" s="58" t="e">
        <f>N34/N31-1</f>
        <v>#DIV/0!</v>
      </c>
      <c r="P34" s="58"/>
    </row>
    <row r="35" spans="1:16" ht="17.399999999999999">
      <c r="D35" s="26">
        <f>H35/23</f>
        <v>523.73913043478262</v>
      </c>
      <c r="E35" s="27">
        <f t="shared" si="0"/>
        <v>-0.48257885408377343</v>
      </c>
      <c r="F35" s="33">
        <f t="shared" si="2"/>
        <v>-0.35681159420289854</v>
      </c>
      <c r="G35" s="39" t="s">
        <v>226</v>
      </c>
      <c r="H35" s="68">
        <v>12046</v>
      </c>
      <c r="I35" s="68">
        <v>32.61</v>
      </c>
      <c r="J35" s="30">
        <f t="shared" si="1"/>
        <v>369.39589083103346</v>
      </c>
      <c r="P35" s="16"/>
    </row>
    <row r="36" spans="1:16" ht="17.399999999999999">
      <c r="D36" s="26">
        <f>H36/21</f>
        <v>1984.6666666666667</v>
      </c>
      <c r="E36" s="27">
        <f t="shared" si="0"/>
        <v>2.7894183408046933</v>
      </c>
      <c r="F36" s="33">
        <f t="shared" si="2"/>
        <v>1.9501801801801801</v>
      </c>
      <c r="G36" s="39" t="s">
        <v>228</v>
      </c>
      <c r="H36" s="68">
        <v>41678</v>
      </c>
      <c r="I36" s="68">
        <v>94.35</v>
      </c>
      <c r="J36" s="30">
        <f t="shared" si="1"/>
        <v>441.73820879703237</v>
      </c>
      <c r="P36" s="16"/>
    </row>
    <row r="37" spans="1:16" ht="17.399999999999999">
      <c r="A37" s="31">
        <f>AVERAGE(D35:D37)</f>
        <v>992.56119162640914</v>
      </c>
      <c r="B37" s="27">
        <f>A37/A34-1</f>
        <v>-0.39289605287673479</v>
      </c>
      <c r="C37" s="27">
        <f>A37/A25-1</f>
        <v>0.87051267498610274</v>
      </c>
      <c r="D37" s="26">
        <f>H37/18</f>
        <v>469.27777777777777</v>
      </c>
      <c r="E37" s="27">
        <f t="shared" si="0"/>
        <v>-0.7635483148583585</v>
      </c>
      <c r="F37" s="33">
        <f t="shared" si="2"/>
        <v>3.4737971790154427</v>
      </c>
      <c r="G37" s="39" t="s">
        <v>225</v>
      </c>
      <c r="H37" s="91">
        <v>8447</v>
      </c>
      <c r="I37" s="68">
        <v>25.12</v>
      </c>
      <c r="J37" s="30">
        <f t="shared" si="1"/>
        <v>336.26592356687894</v>
      </c>
      <c r="K37" s="32">
        <f>H37+H36+H35</f>
        <v>62171</v>
      </c>
      <c r="L37" s="27">
        <f>K37/K34-1</f>
        <v>-0.38429314186679875</v>
      </c>
      <c r="M37" s="27">
        <f>K37/K25-1</f>
        <v>0.83433157289115756</v>
      </c>
      <c r="N37" s="32">
        <f>AVERAGE(J35:J37)</f>
        <v>382.46667439831486</v>
      </c>
      <c r="O37" s="16">
        <f>N37/N34-1</f>
        <v>-0.45311021956422282</v>
      </c>
      <c r="P37" s="16"/>
    </row>
    <row r="38" spans="1:16" ht="17.399999999999999">
      <c r="A38" s="31"/>
      <c r="B38" s="27"/>
      <c r="C38" s="27"/>
      <c r="D38" s="26">
        <f>H38/20</f>
        <v>9538.1</v>
      </c>
      <c r="E38" s="27">
        <f t="shared" si="0"/>
        <v>19.325062152243401</v>
      </c>
      <c r="F38" s="33">
        <f t="shared" si="2"/>
        <v>14.177881072026802</v>
      </c>
      <c r="G38" s="39" t="s">
        <v>231</v>
      </c>
      <c r="H38" s="91">
        <v>190762</v>
      </c>
      <c r="I38" s="68">
        <v>3041.11</v>
      </c>
      <c r="J38" s="30">
        <f t="shared" si="1"/>
        <v>62.727754010871031</v>
      </c>
      <c r="K38" s="32"/>
      <c r="L38" s="27"/>
      <c r="M38" s="27"/>
      <c r="N38" s="32"/>
      <c r="O38" s="16"/>
      <c r="P38" s="16"/>
    </row>
    <row r="39" spans="1:16" ht="17.399999999999999">
      <c r="A39" s="31"/>
      <c r="B39" s="27"/>
      <c r="C39" s="27"/>
      <c r="D39" s="26">
        <f>H39/21</f>
        <v>320.14285714285717</v>
      </c>
      <c r="E39" s="27">
        <f t="shared" si="0"/>
        <v>-0.96643536373671302</v>
      </c>
      <c r="F39" s="33">
        <f t="shared" si="2"/>
        <v>2.2101836176585494</v>
      </c>
      <c r="G39" s="39" t="s">
        <v>234</v>
      </c>
      <c r="H39" s="91">
        <v>6723</v>
      </c>
      <c r="I39" s="68">
        <v>10.1</v>
      </c>
      <c r="J39" s="30">
        <f t="shared" si="1"/>
        <v>665.64356435643572</v>
      </c>
      <c r="K39" s="32"/>
      <c r="L39" s="27"/>
      <c r="M39" s="27"/>
      <c r="N39" s="32"/>
      <c r="O39" s="16"/>
      <c r="P39" s="16"/>
    </row>
    <row r="40" spans="1:16" ht="17.399999999999999">
      <c r="A40" s="92">
        <f>AVERAGE(D38:D40)</f>
        <v>3389.1920634920639</v>
      </c>
      <c r="B40" s="27">
        <f>A40/A37-1</f>
        <v>2.4145925632439238</v>
      </c>
      <c r="C40" s="27">
        <f>A40/A28-1</f>
        <v>12.963605815429608</v>
      </c>
      <c r="D40" s="26">
        <f>H40/21</f>
        <v>309.33333333333331</v>
      </c>
      <c r="E40" s="27">
        <f t="shared" si="0"/>
        <v>-3.3764688383162378E-2</v>
      </c>
      <c r="F40" s="33" t="e">
        <f t="shared" si="2"/>
        <v>#DIV/0!</v>
      </c>
      <c r="G40" s="39" t="s">
        <v>236</v>
      </c>
      <c r="H40" s="91">
        <v>6496</v>
      </c>
      <c r="I40" s="68">
        <v>15.5</v>
      </c>
      <c r="J40" s="30">
        <f t="shared" si="1"/>
        <v>419.09677419354841</v>
      </c>
      <c r="K40" s="32">
        <f>H40+H39+H38</f>
        <v>203981</v>
      </c>
      <c r="L40" s="27">
        <f>K40/K37-1</f>
        <v>2.2809670103424424</v>
      </c>
      <c r="M40" s="27">
        <f>K40/K28-1</f>
        <v>13.43193717277487</v>
      </c>
      <c r="N40" s="32">
        <f>AVERAGE(J38:J40)</f>
        <v>382.48936418695172</v>
      </c>
      <c r="O40" s="16">
        <f>N40/N37-1</f>
        <v>5.9324877579314261E-5</v>
      </c>
    </row>
    <row r="41" spans="1:16" ht="17.399999999999999">
      <c r="A41" s="31"/>
      <c r="B41" s="27"/>
      <c r="C41" s="27"/>
      <c r="D41" s="93">
        <f>H41/18</f>
        <v>1480.0555555555557</v>
      </c>
      <c r="E41" s="27">
        <f t="shared" si="0"/>
        <v>3.7846623563218396</v>
      </c>
      <c r="F41" s="33">
        <f t="shared" si="2"/>
        <v>1.831656859050546</v>
      </c>
      <c r="G41" s="39" t="s">
        <v>370</v>
      </c>
      <c r="H41" s="91">
        <v>26641</v>
      </c>
      <c r="I41" s="68">
        <v>64.5</v>
      </c>
      <c r="J41" s="30">
        <f t="shared" si="1"/>
        <v>413.03875968992247</v>
      </c>
      <c r="K41" s="32"/>
      <c r="L41" s="27"/>
      <c r="M41" s="27"/>
      <c r="N41" s="32"/>
      <c r="O41" s="16"/>
    </row>
    <row r="42" spans="1:16" ht="17.399999999999999">
      <c r="A42" s="31"/>
      <c r="B42" s="27"/>
      <c r="C42" s="27"/>
      <c r="D42" s="93">
        <f>H42/20</f>
        <v>706.75</v>
      </c>
      <c r="E42" s="27">
        <f t="shared" si="0"/>
        <v>-0.52248414098569884</v>
      </c>
      <c r="F42" s="33" t="e">
        <f t="shared" si="2"/>
        <v>#DIV/0!</v>
      </c>
      <c r="G42" s="39" t="s">
        <v>406</v>
      </c>
      <c r="H42" s="91">
        <v>14135</v>
      </c>
      <c r="I42" s="68">
        <v>92.88</v>
      </c>
      <c r="J42" s="30">
        <f t="shared" si="1"/>
        <v>152.18561584840654</v>
      </c>
      <c r="K42" s="32"/>
      <c r="L42" s="27"/>
      <c r="M42" s="27"/>
      <c r="N42" s="32"/>
      <c r="O42" s="16"/>
    </row>
    <row r="43" spans="1:16" ht="17.399999999999999">
      <c r="A43" s="92">
        <f>AVERAGE(D41:D43)</f>
        <v>2307.5851851851853</v>
      </c>
      <c r="B43" s="27">
        <f>A43/A40-1</f>
        <v>-0.31913413522880785</v>
      </c>
      <c r="C43" s="27">
        <f>A43/A31-1</f>
        <v>1.0547594837923207</v>
      </c>
      <c r="D43" s="93">
        <f>H43/20</f>
        <v>4735.95</v>
      </c>
      <c r="E43" s="27">
        <f t="shared" si="0"/>
        <v>5.7010258224266002</v>
      </c>
      <c r="F43" s="33">
        <f t="shared" si="2"/>
        <v>0.66380930632893609</v>
      </c>
      <c r="G43" s="39" t="s">
        <v>430</v>
      </c>
      <c r="H43" s="91">
        <v>94719</v>
      </c>
      <c r="I43" s="68">
        <v>394</v>
      </c>
      <c r="J43" s="30">
        <f t="shared" si="1"/>
        <v>240.40355329949239</v>
      </c>
      <c r="K43" s="32">
        <f>H43+H42+H41</f>
        <v>135495</v>
      </c>
      <c r="L43" s="27">
        <f>K43/K40-1</f>
        <v>-0.33574695682441014</v>
      </c>
      <c r="M43" s="27">
        <f>K43/K31-1</f>
        <v>0.98011048108961241</v>
      </c>
      <c r="N43" s="32">
        <f>AVERAGE(J41:J43)</f>
        <v>268.54264294594049</v>
      </c>
      <c r="O43" s="16">
        <f>N43/N40-1</f>
        <v>-0.29790820846280264</v>
      </c>
    </row>
    <row r="44" spans="1:16" ht="17.399999999999999">
      <c r="A44" s="92"/>
      <c r="B44" s="27"/>
      <c r="C44" s="27"/>
      <c r="D44" s="93">
        <f>H44/22</f>
        <v>1421.2727272727273</v>
      </c>
      <c r="E44" s="27">
        <f t="shared" si="0"/>
        <v>-0.69989701595820741</v>
      </c>
      <c r="F44" s="33">
        <f>D44/D32-1</f>
        <v>-0.62182472444373293</v>
      </c>
      <c r="G44" s="39" t="s">
        <v>462</v>
      </c>
      <c r="H44" s="68">
        <v>31268</v>
      </c>
      <c r="I44" s="68">
        <v>119.6</v>
      </c>
      <c r="J44" s="30">
        <f t="shared" si="1"/>
        <v>261.43812709030101</v>
      </c>
      <c r="K44" s="32"/>
      <c r="L44" s="27"/>
      <c r="M44" s="27"/>
      <c r="N44" s="32"/>
      <c r="O44" s="16"/>
    </row>
    <row r="45" spans="1:16" ht="17.399999999999999">
      <c r="A45" s="92"/>
      <c r="B45" s="27"/>
      <c r="C45" s="27"/>
      <c r="D45" s="93">
        <f>H45/20</f>
        <v>1725.4</v>
      </c>
      <c r="E45" s="27">
        <f>D45/D44-1</f>
        <v>0.21398234616860701</v>
      </c>
      <c r="F45" s="33">
        <f t="shared" si="2"/>
        <v>11.84872340425532</v>
      </c>
      <c r="G45" s="39" t="s">
        <v>501</v>
      </c>
      <c r="H45" s="68">
        <v>34508</v>
      </c>
      <c r="I45" s="68">
        <v>88.46</v>
      </c>
      <c r="J45" s="30">
        <f t="shared" si="1"/>
        <v>390.09721908207104</v>
      </c>
      <c r="K45" s="32"/>
      <c r="L45" s="27"/>
      <c r="M45" s="27"/>
      <c r="N45" s="32"/>
      <c r="O45" s="16"/>
    </row>
    <row r="46" spans="1:16" ht="17.399999999999999">
      <c r="A46" s="92">
        <f>AVERAGE(D44:D46)</f>
        <v>3346.0488038277513</v>
      </c>
      <c r="B46" s="27">
        <f>A46/A43-1</f>
        <v>0.45002179131221487</v>
      </c>
      <c r="C46" s="27">
        <f>A46/A34-1</f>
        <v>1.0466238789190014</v>
      </c>
      <c r="D46" s="93">
        <f>H46/19</f>
        <v>6891.4736842105267</v>
      </c>
      <c r="E46" s="27">
        <f>D46/D45-1</f>
        <v>2.9941310329260036</v>
      </c>
      <c r="F46" s="33">
        <f t="shared" ref="F46" si="3">D46/D34-1</f>
        <v>5.8083402662229622</v>
      </c>
      <c r="G46" s="39" t="s">
        <v>548</v>
      </c>
      <c r="H46" s="68">
        <v>130938</v>
      </c>
      <c r="I46" s="68">
        <v>539.48</v>
      </c>
      <c r="J46" s="30">
        <f t="shared" si="1"/>
        <v>242.71149996292726</v>
      </c>
      <c r="K46" s="32">
        <f>H46+H45+H44</f>
        <v>196714</v>
      </c>
      <c r="L46" s="27">
        <f>K46/K43-1</f>
        <v>0.45181741023653998</v>
      </c>
      <c r="M46" s="27">
        <f>K46/K34-1</f>
        <v>0.94814558058925469</v>
      </c>
      <c r="N46" s="32">
        <f>AVERAGE(J44:J46)</f>
        <v>298.08228204509982</v>
      </c>
      <c r="O46" s="16">
        <f>N46/N43-1</f>
        <v>0.10999980775904517</v>
      </c>
    </row>
    <row r="47" spans="1:16" ht="17.399999999999999">
      <c r="A47" s="92"/>
      <c r="B47" s="27"/>
      <c r="C47" s="27"/>
      <c r="D47" s="98">
        <f>H47/19</f>
        <v>1560.5263157894738</v>
      </c>
      <c r="E47" s="45">
        <f>D47/D46-1</f>
        <v>-0.77355695061784968</v>
      </c>
      <c r="F47" s="47">
        <f t="shared" ref="F47" si="4">D47/D35-1</f>
        <v>1.9795870216800511</v>
      </c>
      <c r="G47" s="50" t="s">
        <v>598</v>
      </c>
      <c r="H47" s="91">
        <v>29650</v>
      </c>
      <c r="I47" s="91">
        <v>165.9</v>
      </c>
      <c r="J47" s="30">
        <f t="shared" si="1"/>
        <v>178.72212176009643</v>
      </c>
      <c r="K47" s="32"/>
      <c r="L47" s="27"/>
      <c r="M47" s="27"/>
      <c r="N47" s="32"/>
      <c r="O47" s="16"/>
    </row>
    <row r="48" spans="1:16" ht="17.399999999999999">
      <c r="A48" s="92"/>
      <c r="B48" s="27"/>
      <c r="C48" s="27"/>
      <c r="D48" s="98">
        <f>H48/20</f>
        <v>1723.05</v>
      </c>
      <c r="E48" s="45">
        <f>D48/D47-1</f>
        <v>0.1041467116357504</v>
      </c>
      <c r="F48" s="47">
        <f t="shared" ref="F48" si="5">D48/D36-1</f>
        <v>-0.13181894524689286</v>
      </c>
      <c r="G48" s="50" t="s">
        <v>659</v>
      </c>
      <c r="H48" s="91">
        <v>34461</v>
      </c>
      <c r="I48" s="91">
        <v>605.45000000000005</v>
      </c>
      <c r="J48" s="30">
        <f t="shared" si="1"/>
        <v>56.917994879841437</v>
      </c>
      <c r="K48" s="32"/>
      <c r="L48" s="27"/>
      <c r="M48" s="27"/>
      <c r="N48" s="32"/>
      <c r="O48" s="16"/>
    </row>
    <row r="49" spans="1:15" ht="17.399999999999999">
      <c r="A49" s="92">
        <f>AVERAGE(D47:D49)</f>
        <v>1616.6618022328548</v>
      </c>
      <c r="B49" s="27">
        <f>A49/A46-1</f>
        <v>-0.51684452408959014</v>
      </c>
      <c r="C49" s="27">
        <f>A49/A37-1</f>
        <v>0.62877796943057529</v>
      </c>
      <c r="D49" s="98">
        <f>H49/22</f>
        <v>1566.409090909091</v>
      </c>
      <c r="E49" s="45">
        <f>D49/D48-1</f>
        <v>-9.0909090909090828E-2</v>
      </c>
      <c r="F49" s="47">
        <f t="shared" ref="F49" si="6">D49/D37-1</f>
        <v>2.337914482817999</v>
      </c>
      <c r="G49" s="50" t="s">
        <v>672</v>
      </c>
      <c r="H49" s="91">
        <v>34461</v>
      </c>
      <c r="I49" s="91">
        <v>605.45000000000005</v>
      </c>
      <c r="J49" s="30">
        <f t="shared" si="1"/>
        <v>56.917994879841437</v>
      </c>
      <c r="K49" s="32">
        <f>H49+H48+H47</f>
        <v>98572</v>
      </c>
      <c r="L49" s="27">
        <f>K49/K46-1</f>
        <v>-0.49890704271175412</v>
      </c>
      <c r="M49" s="27">
        <f>K49/K37-1</f>
        <v>0.58549806179730091</v>
      </c>
      <c r="N49" s="32">
        <f>AVERAGE(J47:J49)</f>
        <v>97.519370506593091</v>
      </c>
      <c r="O49" s="16">
        <f>N49/N46-1</f>
        <v>-0.67284412264450388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49"/>
  <sheetViews>
    <sheetView zoomScale="70" zoomScaleNormal="70" zoomScaleSheetLayoutView="100" workbookViewId="0">
      <selection activeCell="F47" sqref="F47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12.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369</v>
      </c>
      <c r="G1" s="19"/>
      <c r="H1" s="19"/>
      <c r="I1" s="19"/>
      <c r="J1" s="20"/>
      <c r="P1" s="18" t="s">
        <v>542</v>
      </c>
    </row>
    <row r="2" spans="1:17" ht="15" customHeight="1">
      <c r="G2" s="21"/>
      <c r="H2" s="21"/>
      <c r="I2" s="21"/>
      <c r="J2" s="22"/>
      <c r="P2" s="23" t="s">
        <v>541</v>
      </c>
      <c r="Q2" s="18" t="s">
        <v>543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7" ht="15" hidden="1" customHeight="1">
      <c r="D6" s="26">
        <f>H6/18</f>
        <v>0</v>
      </c>
      <c r="E6" s="27" t="e">
        <f t="shared" ref="E6:E44" si="0">D6/D5-1</f>
        <v>#DIV/0!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7" ht="15" hidden="1" customHeight="1">
      <c r="A7" s="31">
        <f>AVERAGE(D5:D7)</f>
        <v>0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0</v>
      </c>
      <c r="L7" s="32"/>
      <c r="M7" s="32"/>
      <c r="N7" s="32" t="e">
        <f>AVERAGE(J5:J7)</f>
        <v>#DIV/0!</v>
      </c>
      <c r="O7" s="32"/>
    </row>
    <row r="8" spans="1:17" ht="15" hidden="1" customHeight="1">
      <c r="D8" s="26">
        <f>H8/21</f>
        <v>0</v>
      </c>
      <c r="E8" s="27" t="e">
        <f t="shared" si="0"/>
        <v>#DIV/0!</v>
      </c>
      <c r="F8" s="26"/>
      <c r="G8" s="28" t="s">
        <v>2</v>
      </c>
      <c r="H8" s="29">
        <v>0</v>
      </c>
      <c r="I8" s="29">
        <v>0</v>
      </c>
      <c r="J8" s="30" t="e">
        <f t="shared" si="1"/>
        <v>#DIV/0!</v>
      </c>
    </row>
    <row r="9" spans="1:17" ht="15" hidden="1" customHeight="1">
      <c r="D9" s="26">
        <f>H9/21</f>
        <v>0</v>
      </c>
      <c r="E9" s="27" t="e">
        <f t="shared" si="0"/>
        <v>#DIV/0!</v>
      </c>
      <c r="F9" s="26"/>
      <c r="G9" s="28" t="s">
        <v>5</v>
      </c>
      <c r="H9" s="29">
        <v>0</v>
      </c>
      <c r="I9" s="29">
        <v>0</v>
      </c>
      <c r="J9" s="30" t="e">
        <f t="shared" si="1"/>
        <v>#DIV/0!</v>
      </c>
    </row>
    <row r="10" spans="1:17" ht="15" hidden="1" customHeight="1">
      <c r="A10" s="31">
        <f>AVERAGE(D8:D10)</f>
        <v>0</v>
      </c>
      <c r="B10" s="27" t="e">
        <f>A10/A7-1</f>
        <v>#DIV/0!</v>
      </c>
      <c r="C10" s="27"/>
      <c r="D10" s="26">
        <f>H10/21</f>
        <v>0</v>
      </c>
      <c r="E10" s="27" t="e">
        <f t="shared" si="0"/>
        <v>#DIV/0!</v>
      </c>
      <c r="F10" s="26"/>
      <c r="G10" s="28" t="s">
        <v>0</v>
      </c>
      <c r="H10" s="29">
        <v>0</v>
      </c>
      <c r="I10" s="29">
        <v>0</v>
      </c>
      <c r="J10" s="30" t="e">
        <f t="shared" si="1"/>
        <v>#DIV/0!</v>
      </c>
      <c r="K10" s="32">
        <f>H10+H9+H8</f>
        <v>0</v>
      </c>
      <c r="L10" s="27" t="e">
        <f>K10/K7-1</f>
        <v>#DIV/0!</v>
      </c>
      <c r="M10" s="32"/>
      <c r="N10" s="32" t="e">
        <f>AVERAGE(J8:J10)</f>
        <v>#DIV/0!</v>
      </c>
      <c r="O10" s="58" t="e">
        <f>N10/N7-1</f>
        <v>#DIV/0!</v>
      </c>
    </row>
    <row r="11" spans="1:17" ht="15" hidden="1" customHeight="1">
      <c r="D11" s="26">
        <f>H11/21</f>
        <v>0</v>
      </c>
      <c r="E11" s="27" t="e">
        <f t="shared" si="0"/>
        <v>#DIV/0!</v>
      </c>
      <c r="F11" s="26"/>
      <c r="G11" s="28" t="s">
        <v>10</v>
      </c>
      <c r="H11" s="29">
        <v>0</v>
      </c>
      <c r="I11" s="29">
        <v>0</v>
      </c>
      <c r="J11" s="30" t="e">
        <f t="shared" si="1"/>
        <v>#DIV/0!</v>
      </c>
    </row>
    <row r="12" spans="1:17" ht="15" hidden="1" customHeight="1">
      <c r="D12" s="26">
        <f>H12/22</f>
        <v>81.818181818181813</v>
      </c>
      <c r="E12" s="27" t="e">
        <f t="shared" si="0"/>
        <v>#DIV/0!</v>
      </c>
      <c r="F12" s="26"/>
      <c r="G12" s="28" t="s">
        <v>4</v>
      </c>
      <c r="H12" s="29">
        <v>1800</v>
      </c>
      <c r="I12" s="29">
        <v>7</v>
      </c>
      <c r="J12" s="30">
        <f t="shared" si="1"/>
        <v>257.14285714285717</v>
      </c>
    </row>
    <row r="13" spans="1:17" ht="15" hidden="1" customHeight="1">
      <c r="A13" s="31">
        <f>AVERAGE(D11:D13)</f>
        <v>27.27272727272727</v>
      </c>
      <c r="B13" s="27" t="e">
        <f>A13/A10-1</f>
        <v>#DIV/0!</v>
      </c>
      <c r="C13" s="27"/>
      <c r="D13" s="26">
        <f>H13/20</f>
        <v>0</v>
      </c>
      <c r="E13" s="27">
        <f t="shared" si="0"/>
        <v>-1</v>
      </c>
      <c r="F13" s="26"/>
      <c r="G13" s="28" t="s">
        <v>8</v>
      </c>
      <c r="H13" s="29">
        <v>0</v>
      </c>
      <c r="I13" s="29">
        <v>0</v>
      </c>
      <c r="J13" s="30" t="e">
        <f t="shared" si="1"/>
        <v>#DIV/0!</v>
      </c>
      <c r="K13" s="32">
        <f>H13+H12+H11</f>
        <v>1800</v>
      </c>
      <c r="L13" s="27" t="e">
        <f>K13/K10-1</f>
        <v>#DIV/0!</v>
      </c>
      <c r="M13" s="32"/>
      <c r="N13" s="32" t="e">
        <f>AVERAGE(J11:J13)</f>
        <v>#DIV/0!</v>
      </c>
      <c r="O13" s="58" t="e">
        <f>N13/N10-1</f>
        <v>#DIV/0!</v>
      </c>
    </row>
    <row r="14" spans="1:17" ht="15" hidden="1" customHeight="1">
      <c r="D14" s="26">
        <f>H14/20</f>
        <v>9</v>
      </c>
      <c r="E14" s="27" t="e">
        <f t="shared" si="0"/>
        <v>#DIV/0!</v>
      </c>
      <c r="F14" s="26"/>
      <c r="G14" s="28" t="s">
        <v>11</v>
      </c>
      <c r="H14" s="29">
        <v>180</v>
      </c>
      <c r="I14" s="29">
        <v>2</v>
      </c>
      <c r="J14" s="30">
        <f t="shared" si="1"/>
        <v>90</v>
      </c>
    </row>
    <row r="15" spans="1:17" ht="15" hidden="1" customHeight="1">
      <c r="A15" s="31"/>
      <c r="B15" s="31"/>
      <c r="C15" s="31"/>
      <c r="D15" s="26">
        <f>H15/22</f>
        <v>1090.909090909091</v>
      </c>
      <c r="E15" s="27">
        <f t="shared" si="0"/>
        <v>120.21212121212122</v>
      </c>
      <c r="F15" s="26"/>
      <c r="G15" s="28" t="s">
        <v>9</v>
      </c>
      <c r="H15" s="29">
        <v>24000</v>
      </c>
      <c r="I15" s="29">
        <v>155</v>
      </c>
      <c r="J15" s="30">
        <f t="shared" si="1"/>
        <v>154.83870967741936</v>
      </c>
    </row>
    <row r="16" spans="1:17" ht="15" hidden="1" customHeight="1">
      <c r="A16" s="31">
        <f>AVERAGE(D14:D16)</f>
        <v>366.63636363636368</v>
      </c>
      <c r="B16" s="27">
        <f>A16/A13-1</f>
        <v>12.443333333333337</v>
      </c>
      <c r="C16" s="27"/>
      <c r="D16" s="26">
        <f>H16/22</f>
        <v>0</v>
      </c>
      <c r="E16" s="27">
        <f t="shared" si="0"/>
        <v>-1</v>
      </c>
      <c r="F16" s="26"/>
      <c r="G16" s="28" t="s">
        <v>13</v>
      </c>
      <c r="H16" s="29">
        <v>0</v>
      </c>
      <c r="I16" s="29">
        <v>0</v>
      </c>
      <c r="J16" s="30" t="e">
        <f t="shared" si="1"/>
        <v>#DIV/0!</v>
      </c>
      <c r="K16" s="32">
        <f>H16+H15+H14</f>
        <v>24180</v>
      </c>
      <c r="L16" s="27">
        <f>K16/K13-1</f>
        <v>12.433333333333334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5.45</v>
      </c>
      <c r="E17" s="27" t="e">
        <f t="shared" si="0"/>
        <v>#DIV/0!</v>
      </c>
      <c r="F17" s="33" t="e">
        <f t="shared" ref="F17:F45" si="2">D17/D5-1</f>
        <v>#DIV/0!</v>
      </c>
      <c r="G17" s="39" t="s">
        <v>162</v>
      </c>
      <c r="H17" s="29">
        <v>109</v>
      </c>
      <c r="I17" s="29">
        <v>0.74</v>
      </c>
      <c r="J17" s="30">
        <f t="shared" si="1"/>
        <v>147.29729729729729</v>
      </c>
    </row>
    <row r="18" spans="1:15" hidden="1">
      <c r="D18" s="26">
        <f>H18/20</f>
        <v>29.05</v>
      </c>
      <c r="E18" s="27">
        <f t="shared" si="0"/>
        <v>4.330275229357798</v>
      </c>
      <c r="F18" s="33" t="e">
        <f t="shared" si="2"/>
        <v>#DIV/0!</v>
      </c>
      <c r="G18" s="39" t="s">
        <v>163</v>
      </c>
      <c r="H18" s="29">
        <v>581</v>
      </c>
      <c r="I18" s="29">
        <v>4.1500000000000004</v>
      </c>
      <c r="J18" s="30">
        <f t="shared" si="1"/>
        <v>140</v>
      </c>
    </row>
    <row r="19" spans="1:15" ht="17.399999999999999" hidden="1">
      <c r="A19" s="31">
        <f>AVERAGE(D17:D19)</f>
        <v>16.439393939393941</v>
      </c>
      <c r="B19" s="27">
        <f>A19/A16-1</f>
        <v>-0.95516158360195058</v>
      </c>
      <c r="C19" s="27" t="e">
        <f>A19/A7-1</f>
        <v>#DIV/0!</v>
      </c>
      <c r="D19" s="26">
        <f>H19/22</f>
        <v>14.818181818181818</v>
      </c>
      <c r="E19" s="27">
        <f t="shared" si="0"/>
        <v>-0.48990768267876705</v>
      </c>
      <c r="F19" s="33" t="e">
        <f t="shared" si="2"/>
        <v>#DIV/0!</v>
      </c>
      <c r="G19" s="39" t="s">
        <v>158</v>
      </c>
      <c r="H19" s="29">
        <v>326</v>
      </c>
      <c r="I19" s="29">
        <v>2.5</v>
      </c>
      <c r="J19" s="30">
        <f t="shared" si="1"/>
        <v>130.4</v>
      </c>
      <c r="K19" s="32">
        <f>H19+H18+H17</f>
        <v>1016</v>
      </c>
      <c r="L19" s="27">
        <f>K19/K16-1</f>
        <v>-0.95798180314309345</v>
      </c>
      <c r="M19" s="27" t="e">
        <f>K19/K7-1</f>
        <v>#DIV/0!</v>
      </c>
      <c r="N19" s="32">
        <f>AVERAGE(J17:J19)</f>
        <v>139.23243243243243</v>
      </c>
      <c r="O19" s="58" t="e">
        <f>N19/N16-1</f>
        <v>#DIV/0!</v>
      </c>
    </row>
    <row r="20" spans="1:15" hidden="1">
      <c r="D20" s="26">
        <f>H20/20</f>
        <v>1533.9</v>
      </c>
      <c r="E20" s="27">
        <f t="shared" si="0"/>
        <v>102.51472392638037</v>
      </c>
      <c r="F20" s="33" t="e">
        <f t="shared" si="2"/>
        <v>#DIV/0!</v>
      </c>
      <c r="G20" s="39" t="s">
        <v>154</v>
      </c>
      <c r="H20" s="29">
        <v>30678</v>
      </c>
      <c r="I20" s="29">
        <v>193.46</v>
      </c>
      <c r="J20" s="30">
        <f t="shared" si="1"/>
        <v>158.57541610668872</v>
      </c>
    </row>
    <row r="21" spans="1:15" hidden="1">
      <c r="D21" s="26">
        <f>H21/21</f>
        <v>7.5238095238095237</v>
      </c>
      <c r="E21" s="27">
        <f t="shared" si="0"/>
        <v>-0.99509498042648836</v>
      </c>
      <c r="F21" s="33" t="e">
        <f t="shared" si="2"/>
        <v>#DIV/0!</v>
      </c>
      <c r="G21" s="39" t="s">
        <v>155</v>
      </c>
      <c r="H21" s="29">
        <v>158</v>
      </c>
      <c r="I21" s="29">
        <v>2.36</v>
      </c>
      <c r="J21" s="30">
        <f t="shared" si="1"/>
        <v>66.949152542372886</v>
      </c>
    </row>
    <row r="22" spans="1:15" ht="17.399999999999999" hidden="1">
      <c r="A22" s="31">
        <f>AVERAGE(D20:D22)</f>
        <v>1631.7126984126983</v>
      </c>
      <c r="B22" s="27">
        <f>A22/A19-1</f>
        <v>98.256256308975182</v>
      </c>
      <c r="C22" s="27" t="e">
        <f>A22/A10-1</f>
        <v>#DIV/0!</v>
      </c>
      <c r="D22" s="26">
        <f>H22/21</f>
        <v>3353.7142857142858</v>
      </c>
      <c r="E22" s="27">
        <f t="shared" si="0"/>
        <v>444.74683544303798</v>
      </c>
      <c r="F22" s="33" t="e">
        <f t="shared" si="2"/>
        <v>#DIV/0!</v>
      </c>
      <c r="G22" s="39" t="s">
        <v>156</v>
      </c>
      <c r="H22" s="29">
        <v>70428</v>
      </c>
      <c r="I22" s="29">
        <v>312.17</v>
      </c>
      <c r="J22" s="30">
        <f t="shared" si="1"/>
        <v>225.60784188102636</v>
      </c>
      <c r="K22" s="32">
        <f>H22+H21+H20</f>
        <v>101264</v>
      </c>
      <c r="L22" s="27">
        <f>K22/K19-1</f>
        <v>98.669291338582681</v>
      </c>
      <c r="M22" s="27" t="e">
        <f>K22/K10-1</f>
        <v>#DIV/0!</v>
      </c>
      <c r="N22" s="32">
        <f>AVERAGE(J20:J22)</f>
        <v>150.37747017669599</v>
      </c>
      <c r="O22" s="58">
        <f>N22/N19-1</f>
        <v>8.0046276212778933E-2</v>
      </c>
    </row>
    <row r="23" spans="1:15" hidden="1">
      <c r="A23" s="31"/>
      <c r="B23" s="27"/>
      <c r="C23" s="27"/>
      <c r="D23" s="26">
        <f>H23/21</f>
        <v>11593.619047619048</v>
      </c>
      <c r="E23" s="27">
        <f t="shared" si="0"/>
        <v>2.4569489407621967</v>
      </c>
      <c r="F23" s="33" t="e">
        <f t="shared" si="2"/>
        <v>#DIV/0!</v>
      </c>
      <c r="G23" s="39" t="s">
        <v>168</v>
      </c>
      <c r="H23" s="29">
        <v>243466</v>
      </c>
      <c r="I23" s="29">
        <v>1786.11</v>
      </c>
      <c r="J23" s="30">
        <f t="shared" si="1"/>
        <v>136.31075353701621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3992.4545454545455</v>
      </c>
      <c r="E24" s="27">
        <f t="shared" si="0"/>
        <v>-0.65563345413920038</v>
      </c>
      <c r="F24" s="33">
        <f t="shared" si="2"/>
        <v>47.796666666666667</v>
      </c>
      <c r="G24" s="39" t="s">
        <v>176</v>
      </c>
      <c r="H24" s="29">
        <v>87834</v>
      </c>
      <c r="I24" s="29">
        <v>400.16</v>
      </c>
      <c r="J24" s="30">
        <f t="shared" si="1"/>
        <v>219.49720111955216</v>
      </c>
      <c r="K24" s="32"/>
      <c r="L24" s="27"/>
      <c r="M24" s="27"/>
      <c r="N24" s="27"/>
    </row>
    <row r="25" spans="1:15" ht="17.399999999999999" hidden="1">
      <c r="A25" s="31">
        <f>AVERAGE(D23:D25)</f>
        <v>12857.05961874383</v>
      </c>
      <c r="B25" s="27">
        <f>A25/A22-1</f>
        <v>6.8794873823381737</v>
      </c>
      <c r="C25" s="27">
        <f>A25/A13-1</f>
        <v>470.42551935394044</v>
      </c>
      <c r="D25" s="26">
        <f>H25/19</f>
        <v>22985.105263157893</v>
      </c>
      <c r="E25" s="27">
        <f t="shared" si="0"/>
        <v>4.7571363684845691</v>
      </c>
      <c r="F25" s="33" t="e">
        <f t="shared" si="2"/>
        <v>#DIV/0!</v>
      </c>
      <c r="G25" s="39" t="s">
        <v>190</v>
      </c>
      <c r="H25" s="29">
        <v>436717</v>
      </c>
      <c r="I25" s="29">
        <v>2814.84</v>
      </c>
      <c r="J25" s="30">
        <f t="shared" si="1"/>
        <v>155.14807235935257</v>
      </c>
      <c r="K25" s="32">
        <f>H25+H24+H23</f>
        <v>768017</v>
      </c>
      <c r="L25" s="27">
        <f>K25/K22-1</f>
        <v>6.5843043924790647</v>
      </c>
      <c r="M25" s="27">
        <f>K25/K13-1</f>
        <v>425.67611111111108</v>
      </c>
      <c r="N25" s="32">
        <f>AVERAGE(J23:J25)</f>
        <v>170.31867567197364</v>
      </c>
      <c r="O25" s="58">
        <f>N25/N22-1</f>
        <v>0.13260766703846261</v>
      </c>
    </row>
    <row r="26" spans="1:15" ht="17.399999999999999" hidden="1">
      <c r="D26" s="26">
        <f>H26/19</f>
        <v>57948.42105263158</v>
      </c>
      <c r="E26" s="27">
        <f t="shared" si="0"/>
        <v>1.5211292438810489</v>
      </c>
      <c r="F26" s="33">
        <f t="shared" si="2"/>
        <v>6437.7134502923982</v>
      </c>
      <c r="G26" s="39" t="s">
        <v>202</v>
      </c>
      <c r="H26" s="29">
        <v>1101020</v>
      </c>
      <c r="I26" s="29">
        <v>8118.15</v>
      </c>
      <c r="J26" s="30">
        <f t="shared" si="1"/>
        <v>135.62449572870668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40.31818181818182</v>
      </c>
      <c r="E27" s="27">
        <f t="shared" si="0"/>
        <v>-0.9993042402004092</v>
      </c>
      <c r="F27" s="33">
        <f t="shared" si="2"/>
        <v>-0.96304166666666668</v>
      </c>
      <c r="G27" s="39" t="s">
        <v>203</v>
      </c>
      <c r="H27" s="29">
        <v>887</v>
      </c>
      <c r="I27" s="29">
        <v>14.29</v>
      </c>
      <c r="J27" s="30">
        <f t="shared" si="1"/>
        <v>62.071378586424075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19331.860446570976</v>
      </c>
      <c r="B28" s="27">
        <f>A28/A25-1</f>
        <v>0.50359888029046518</v>
      </c>
      <c r="C28" s="27">
        <f>A28/A16-1</f>
        <v>51.727613417376816</v>
      </c>
      <c r="D28" s="26">
        <f>H28/19</f>
        <v>6.8421052631578947</v>
      </c>
      <c r="E28" s="27">
        <f t="shared" si="0"/>
        <v>-0.83029727644929685</v>
      </c>
      <c r="F28" s="33" t="e">
        <f t="shared" si="2"/>
        <v>#DIV/0!</v>
      </c>
      <c r="G28" s="39" t="s">
        <v>208</v>
      </c>
      <c r="H28" s="29">
        <v>130</v>
      </c>
      <c r="I28" s="29">
        <v>2.37</v>
      </c>
      <c r="J28" s="30">
        <f t="shared" si="1"/>
        <v>54.852320675105481</v>
      </c>
      <c r="K28" s="32">
        <f>H28+H27+H26</f>
        <v>1102037</v>
      </c>
      <c r="L28" s="27">
        <f>K28/K25-1</f>
        <v>0.43491224803617623</v>
      </c>
      <c r="M28" s="27">
        <f>K28/K16-1</f>
        <v>44.576385442514471</v>
      </c>
      <c r="N28" s="32">
        <f>AVERAGE(J26:J28)</f>
        <v>84.182731663412085</v>
      </c>
      <c r="O28" s="58">
        <f>N28/N25-1</f>
        <v>-0.50573399346091463</v>
      </c>
    </row>
    <row r="29" spans="1:15">
      <c r="D29" s="26">
        <f>H29/22</f>
        <v>8.1363636363636367</v>
      </c>
      <c r="E29" s="27">
        <f t="shared" si="0"/>
        <v>0.18916083916083926</v>
      </c>
      <c r="F29" s="33">
        <f t="shared" si="2"/>
        <v>0.49291075896580483</v>
      </c>
      <c r="G29" s="39" t="s">
        <v>215</v>
      </c>
      <c r="H29" s="29">
        <v>179</v>
      </c>
      <c r="I29" s="29">
        <v>4.62</v>
      </c>
      <c r="J29" s="30">
        <f t="shared" si="1"/>
        <v>38.744588744588746</v>
      </c>
    </row>
    <row r="30" spans="1:15">
      <c r="D30" s="26">
        <f>H30/19</f>
        <v>11857.368421052632</v>
      </c>
      <c r="E30" s="27">
        <f t="shared" si="0"/>
        <v>1456.330197000882</v>
      </c>
      <c r="F30" s="33">
        <f t="shared" si="2"/>
        <v>407.17102998460007</v>
      </c>
      <c r="G30" s="39" t="s">
        <v>210</v>
      </c>
      <c r="H30" s="29">
        <v>225290</v>
      </c>
      <c r="I30" s="29">
        <v>851.07</v>
      </c>
      <c r="J30" s="30">
        <f t="shared" si="1"/>
        <v>264.71383082472653</v>
      </c>
    </row>
    <row r="31" spans="1:15" ht="17.399999999999999">
      <c r="A31" s="31">
        <f>AVERAGE(D29:D31)</f>
        <v>9958.1682615629979</v>
      </c>
      <c r="B31" s="27">
        <f>A31/A28-1</f>
        <v>-0.48488308773564803</v>
      </c>
      <c r="C31" s="27">
        <f>A31/A19-1</f>
        <v>604.75032743148188</v>
      </c>
      <c r="D31" s="26">
        <f>H31/20</f>
        <v>18009</v>
      </c>
      <c r="E31" s="27">
        <f t="shared" si="0"/>
        <v>0.51880243242043589</v>
      </c>
      <c r="F31" s="33">
        <f t="shared" si="2"/>
        <v>1214.3312883435583</v>
      </c>
      <c r="G31" s="39" t="s">
        <v>211</v>
      </c>
      <c r="H31" s="29">
        <v>360180</v>
      </c>
      <c r="I31" s="29">
        <v>1960.67</v>
      </c>
      <c r="J31" s="30">
        <f t="shared" si="1"/>
        <v>183.70250985632461</v>
      </c>
      <c r="K31" s="32">
        <f>H31+H30+H29</f>
        <v>585649</v>
      </c>
      <c r="L31" s="27">
        <f>K31/K28-1</f>
        <v>-0.46857591895734896</v>
      </c>
      <c r="M31" s="27">
        <f>K31/K19-1</f>
        <v>575.42618110236219</v>
      </c>
      <c r="N31" s="32">
        <f>AVERAGE(J29:J31)</f>
        <v>162.38697647521329</v>
      </c>
      <c r="O31" s="58">
        <f>N31/N28-1</f>
        <v>0.92898202833908172</v>
      </c>
    </row>
    <row r="32" spans="1:15" ht="17.399999999999999">
      <c r="D32" s="26">
        <f>H32/21</f>
        <v>28.761904761904763</v>
      </c>
      <c r="E32" s="27">
        <f t="shared" si="0"/>
        <v>-0.99840291494464406</v>
      </c>
      <c r="F32" s="33">
        <f t="shared" si="2"/>
        <v>-0.98124916568100606</v>
      </c>
      <c r="G32" s="39" t="s">
        <v>222</v>
      </c>
      <c r="H32" s="29">
        <v>604</v>
      </c>
      <c r="I32" s="29">
        <v>8.69</v>
      </c>
      <c r="J32" s="30">
        <f t="shared" si="1"/>
        <v>69.505178365937866</v>
      </c>
      <c r="K32" s="32"/>
      <c r="L32" s="27"/>
      <c r="M32" s="27"/>
      <c r="N32" s="32"/>
      <c r="O32" s="58"/>
    </row>
    <row r="33" spans="1:16" ht="17.399999999999999">
      <c r="D33" s="26">
        <f>H33/21</f>
        <v>25.333333333333332</v>
      </c>
      <c r="E33" s="27">
        <f t="shared" si="0"/>
        <v>-0.11920529801324509</v>
      </c>
      <c r="F33" s="33">
        <f t="shared" si="2"/>
        <v>2.3670886075949364</v>
      </c>
      <c r="G33" s="39" t="s">
        <v>223</v>
      </c>
      <c r="H33" s="29">
        <v>532</v>
      </c>
      <c r="I33" s="29">
        <v>10.6</v>
      </c>
      <c r="J33" s="30">
        <f t="shared" si="1"/>
        <v>50.188679245283019</v>
      </c>
      <c r="K33" s="32"/>
      <c r="L33" s="27"/>
      <c r="M33" s="27"/>
      <c r="N33" s="32"/>
      <c r="O33" s="58"/>
    </row>
    <row r="34" spans="1:16" ht="17.399999999999999">
      <c r="A34" s="31">
        <f>AVERAGE(D32:D34)</f>
        <v>29.575605680868836</v>
      </c>
      <c r="B34" s="27">
        <f>A34/A31-1</f>
        <v>-0.99703001547031234</v>
      </c>
      <c r="C34" s="27">
        <f>A34/A22-1</f>
        <v>-0.98187450173695434</v>
      </c>
      <c r="D34" s="26">
        <f>H34/19</f>
        <v>34.631578947368418</v>
      </c>
      <c r="E34" s="27">
        <f t="shared" si="0"/>
        <v>0.36703601108033235</v>
      </c>
      <c r="F34" s="33">
        <f t="shared" si="2"/>
        <v>-0.98967366448153093</v>
      </c>
      <c r="G34" s="39" t="s">
        <v>220</v>
      </c>
      <c r="H34" s="29">
        <v>658</v>
      </c>
      <c r="I34" s="29">
        <v>9.7100000000000009</v>
      </c>
      <c r="J34" s="30">
        <f t="shared" si="1"/>
        <v>67.765190525231716</v>
      </c>
      <c r="K34" s="32">
        <f>H34+H33+H32</f>
        <v>1794</v>
      </c>
      <c r="L34" s="27">
        <f>K34/K31-1</f>
        <v>-0.99693673172839026</v>
      </c>
      <c r="M34" s="27">
        <f>K34/K22-1</f>
        <v>-0.98228393111075996</v>
      </c>
      <c r="N34" s="32">
        <f>AVERAGE(J32:J34)</f>
        <v>62.486349378817543</v>
      </c>
      <c r="O34" s="58">
        <f>N34/N31-1</f>
        <v>-0.61520098018232727</v>
      </c>
      <c r="P34" s="58"/>
    </row>
    <row r="35" spans="1:16" ht="17.399999999999999">
      <c r="D35" s="26">
        <f>H35/23</f>
        <v>5431.04347826087</v>
      </c>
      <c r="E35" s="27">
        <f t="shared" si="0"/>
        <v>155.82344390114974</v>
      </c>
      <c r="F35" s="33">
        <f t="shared" si="2"/>
        <v>-0.53154891014154637</v>
      </c>
      <c r="G35" s="39" t="s">
        <v>226</v>
      </c>
      <c r="H35" s="68">
        <v>124914</v>
      </c>
      <c r="I35" s="68">
        <v>1755.38</v>
      </c>
      <c r="J35" s="30">
        <f t="shared" si="1"/>
        <v>71.160660369834446</v>
      </c>
      <c r="P35" s="16"/>
    </row>
    <row r="36" spans="1:16" ht="17.399999999999999">
      <c r="D36" s="26">
        <f>H36/21</f>
        <v>15.142857142857142</v>
      </c>
      <c r="E36" s="27">
        <f t="shared" si="0"/>
        <v>-0.99721179600136323</v>
      </c>
      <c r="F36" s="33">
        <f t="shared" si="2"/>
        <v>-0.99620713098409663</v>
      </c>
      <c r="G36" s="39" t="s">
        <v>228</v>
      </c>
      <c r="H36" s="68">
        <v>318</v>
      </c>
      <c r="I36" s="68">
        <v>8.32</v>
      </c>
      <c r="J36" s="30">
        <f t="shared" si="1"/>
        <v>38.221153846153847</v>
      </c>
      <c r="P36" s="16"/>
    </row>
    <row r="37" spans="1:16" ht="17.399999999999999">
      <c r="A37" s="31">
        <f>AVERAGE(D35:D37)</f>
        <v>21750.895445134574</v>
      </c>
      <c r="B37" s="27">
        <f>A37/A34-1</f>
        <v>734.43364351805235</v>
      </c>
      <c r="C37" s="27">
        <f>A37/A25-1</f>
        <v>0.69174726493643623</v>
      </c>
      <c r="D37" s="26">
        <f>H37/18</f>
        <v>59806.5</v>
      </c>
      <c r="E37" s="27">
        <f t="shared" si="0"/>
        <v>3948.4858490566039</v>
      </c>
      <c r="F37" s="33">
        <f t="shared" si="2"/>
        <v>1.6019676357916</v>
      </c>
      <c r="G37" s="39" t="s">
        <v>225</v>
      </c>
      <c r="H37" s="91">
        <v>1076517</v>
      </c>
      <c r="I37" s="68">
        <v>1129.08</v>
      </c>
      <c r="J37" s="30">
        <f t="shared" si="1"/>
        <v>953.44616856201515</v>
      </c>
      <c r="K37" s="32">
        <f>H37+H36+H35</f>
        <v>1201749</v>
      </c>
      <c r="L37" s="27">
        <f>K37/K34-1</f>
        <v>668.87123745819395</v>
      </c>
      <c r="M37" s="27">
        <f>K37/K25-1</f>
        <v>0.564742707518193</v>
      </c>
      <c r="N37" s="32">
        <f>AVERAGE(J35:J37)</f>
        <v>354.27599425933448</v>
      </c>
      <c r="O37" s="16">
        <f>N37/N34-1</f>
        <v>4.6696542169805761</v>
      </c>
      <c r="P37" s="16"/>
    </row>
    <row r="38" spans="1:16" ht="17.399999999999999">
      <c r="A38" s="31"/>
      <c r="B38" s="27"/>
      <c r="C38" s="27"/>
      <c r="D38" s="26">
        <f>H38/20</f>
        <v>60445.3</v>
      </c>
      <c r="E38" s="27">
        <f t="shared" si="0"/>
        <v>1.0681113256920227E-2</v>
      </c>
      <c r="F38" s="33">
        <f t="shared" si="2"/>
        <v>4.308795480554406E-2</v>
      </c>
      <c r="G38" s="39" t="s">
        <v>231</v>
      </c>
      <c r="H38" s="91">
        <v>1208906</v>
      </c>
      <c r="I38" s="68">
        <v>886.05</v>
      </c>
      <c r="J38" s="30">
        <f t="shared" si="1"/>
        <v>1364.3767281756109</v>
      </c>
      <c r="K38" s="32"/>
      <c r="L38" s="27"/>
      <c r="M38" s="27"/>
      <c r="N38" s="32"/>
      <c r="O38" s="16"/>
      <c r="P38" s="16"/>
    </row>
    <row r="39" spans="1:16" ht="17.399999999999999">
      <c r="A39" s="31"/>
      <c r="B39" s="27"/>
      <c r="C39" s="27"/>
      <c r="D39" s="26">
        <f>H39/21</f>
        <v>91155.095238095237</v>
      </c>
      <c r="E39" s="27">
        <f t="shared" si="0"/>
        <v>0.5080592740559684</v>
      </c>
      <c r="F39" s="33">
        <f t="shared" si="2"/>
        <v>2259.8930047780104</v>
      </c>
      <c r="G39" s="39" t="s">
        <v>234</v>
      </c>
      <c r="H39" s="91">
        <v>1914257</v>
      </c>
      <c r="I39" s="68">
        <v>2052.67</v>
      </c>
      <c r="J39" s="30">
        <f t="shared" si="1"/>
        <v>932.56928780563851</v>
      </c>
      <c r="K39" s="32"/>
      <c r="L39" s="27"/>
      <c r="M39" s="27"/>
      <c r="N39" s="32"/>
      <c r="O39" s="16"/>
      <c r="P39" s="16"/>
    </row>
    <row r="40" spans="1:16" ht="17.399999999999999">
      <c r="A40" s="92">
        <f>AVERAGE(D38:D40)</f>
        <v>89065.004761904769</v>
      </c>
      <c r="B40" s="27">
        <f>A40/A37-1</f>
        <v>3.094774166266685</v>
      </c>
      <c r="C40" s="27">
        <f>A40/A28-1</f>
        <v>3.6071615822005807</v>
      </c>
      <c r="D40" s="26">
        <f>H40/21</f>
        <v>115594.61904761905</v>
      </c>
      <c r="E40" s="27">
        <f t="shared" si="0"/>
        <v>0.26810924551927995</v>
      </c>
      <c r="F40" s="33">
        <f t="shared" si="2"/>
        <v>16893.598168498171</v>
      </c>
      <c r="G40" s="39" t="s">
        <v>236</v>
      </c>
      <c r="H40" s="91">
        <v>2427487</v>
      </c>
      <c r="I40" s="68">
        <v>14187.49</v>
      </c>
      <c r="J40" s="30">
        <f t="shared" si="1"/>
        <v>171.10052588583324</v>
      </c>
      <c r="K40" s="32">
        <f>H40+H39+H38</f>
        <v>5550650</v>
      </c>
      <c r="L40" s="27">
        <f>K40/K37-1</f>
        <v>3.6188097514539228</v>
      </c>
      <c r="M40" s="27">
        <f>K40/K28-1</f>
        <v>4.0367183678950891</v>
      </c>
      <c r="N40" s="32">
        <f>AVERAGE(J38:J40)</f>
        <v>822.68218062236076</v>
      </c>
      <c r="O40" s="16">
        <f>N40/N37-1</f>
        <v>1.3221505096395187</v>
      </c>
    </row>
    <row r="41" spans="1:16" ht="17.399999999999999">
      <c r="A41" s="31"/>
      <c r="B41" s="27"/>
      <c r="C41" s="27"/>
      <c r="D41" s="93">
        <f>H41/18</f>
        <v>75952.833333333328</v>
      </c>
      <c r="E41" s="27">
        <f t="shared" si="0"/>
        <v>-0.3429379848378179</v>
      </c>
      <c r="F41" s="33">
        <f t="shared" si="2"/>
        <v>9333.9851024208565</v>
      </c>
      <c r="G41" s="39" t="s">
        <v>370</v>
      </c>
      <c r="H41" s="91">
        <v>1367151</v>
      </c>
      <c r="I41" s="68">
        <v>968.41</v>
      </c>
      <c r="J41" s="30">
        <f t="shared" si="1"/>
        <v>1411.7481232122759</v>
      </c>
      <c r="K41" s="32"/>
      <c r="L41" s="27"/>
      <c r="M41" s="27"/>
      <c r="N41" s="32"/>
      <c r="O41" s="16"/>
    </row>
    <row r="42" spans="1:16" ht="17.399999999999999">
      <c r="A42" s="31"/>
      <c r="B42" s="27"/>
      <c r="C42" s="27"/>
      <c r="D42" s="93">
        <f>H42/20</f>
        <v>74393.95</v>
      </c>
      <c r="E42" s="27">
        <f t="shared" si="0"/>
        <v>-2.0524360513213269E-2</v>
      </c>
      <c r="F42" s="33">
        <f t="shared" si="2"/>
        <v>5.2740691996981663</v>
      </c>
      <c r="G42" s="39" t="s">
        <v>406</v>
      </c>
      <c r="H42" s="91">
        <v>1487879</v>
      </c>
      <c r="I42" s="68">
        <v>340.09</v>
      </c>
      <c r="J42" s="30">
        <f t="shared" si="1"/>
        <v>4374.9566291275842</v>
      </c>
      <c r="K42" s="32"/>
      <c r="L42" s="27"/>
      <c r="M42" s="27"/>
      <c r="N42" s="32"/>
      <c r="O42" s="16"/>
    </row>
    <row r="43" spans="1:16" ht="17.399999999999999">
      <c r="A43" s="92">
        <f>AVERAGE(D41:D43)</f>
        <v>89293.277777777766</v>
      </c>
      <c r="B43" s="27">
        <f>A43/A40-1</f>
        <v>2.5629933606721167E-3</v>
      </c>
      <c r="C43" s="27">
        <f>A43/A31-1</f>
        <v>7.9668376183636216</v>
      </c>
      <c r="D43" s="93">
        <f>H43/20</f>
        <v>117533.05</v>
      </c>
      <c r="E43" s="27">
        <f t="shared" si="0"/>
        <v>0.57987376661677481</v>
      </c>
      <c r="F43" s="33">
        <f t="shared" si="2"/>
        <v>5.526350713532123</v>
      </c>
      <c r="G43" s="39" t="s">
        <v>430</v>
      </c>
      <c r="H43" s="91">
        <v>2350661</v>
      </c>
      <c r="I43" s="68">
        <v>8002.35</v>
      </c>
      <c r="J43" s="30">
        <f t="shared" si="1"/>
        <v>293.74633701350228</v>
      </c>
      <c r="K43" s="32">
        <f>H43+H42+H41</f>
        <v>5205691</v>
      </c>
      <c r="L43" s="27">
        <f>K43/K40-1</f>
        <v>-6.2147496239179145E-2</v>
      </c>
      <c r="M43" s="27">
        <f>K43/K31-1</f>
        <v>7.8887558930349062</v>
      </c>
      <c r="N43" s="32">
        <f>AVERAGE(J41:J43)</f>
        <v>2026.8170297844538</v>
      </c>
      <c r="O43" s="16">
        <f>N43/N40-1</f>
        <v>1.4636695403456566</v>
      </c>
    </row>
    <row r="44" spans="1:16" ht="17.399999999999999">
      <c r="A44" s="92"/>
      <c r="B44" s="27"/>
      <c r="C44" s="27"/>
      <c r="D44" s="93">
        <f>H44/22</f>
        <v>96411.863636363632</v>
      </c>
      <c r="E44" s="27">
        <f t="shared" si="0"/>
        <v>-0.17970423096853494</v>
      </c>
      <c r="F44" s="33">
        <f>D44/D32-1</f>
        <v>3351.0681065623116</v>
      </c>
      <c r="G44" s="39" t="s">
        <v>462</v>
      </c>
      <c r="H44" s="68">
        <v>2121061</v>
      </c>
      <c r="I44" s="68">
        <v>2400.66</v>
      </c>
      <c r="J44" s="30">
        <f t="shared" si="1"/>
        <v>883.5324452442245</v>
      </c>
      <c r="K44" s="32"/>
      <c r="L44" s="27"/>
      <c r="M44" s="27"/>
      <c r="N44" s="32"/>
      <c r="O44" s="16"/>
    </row>
    <row r="45" spans="1:16" ht="17.399999999999999">
      <c r="A45" s="92"/>
      <c r="B45" s="27"/>
      <c r="C45" s="27"/>
      <c r="D45" s="93">
        <f>H45/20</f>
        <v>62968.6</v>
      </c>
      <c r="E45" s="27">
        <f>D45/D44-1</f>
        <v>-0.34687913266049397</v>
      </c>
      <c r="F45" s="33">
        <f t="shared" si="2"/>
        <v>2484.6026315789472</v>
      </c>
      <c r="G45" s="39" t="s">
        <v>501</v>
      </c>
      <c r="H45" s="68">
        <v>1259372</v>
      </c>
      <c r="I45" s="68">
        <v>1105.79</v>
      </c>
      <c r="J45" s="30">
        <f t="shared" si="1"/>
        <v>1138.8889391294911</v>
      </c>
      <c r="K45" s="32"/>
      <c r="L45" s="27"/>
      <c r="M45" s="27"/>
      <c r="N45" s="32"/>
      <c r="O45" s="16"/>
    </row>
    <row r="46" spans="1:16" ht="17.399999999999999">
      <c r="A46" s="92">
        <f>AVERAGE(D44:D46)</f>
        <v>102506.80366826155</v>
      </c>
      <c r="B46" s="27">
        <f>A46/A43-1</f>
        <v>0.14797895451176069</v>
      </c>
      <c r="C46" s="27">
        <f>A46/A34-1</f>
        <v>3464.9240718295318</v>
      </c>
      <c r="D46" s="93">
        <f>H46/19</f>
        <v>148139.94736842104</v>
      </c>
      <c r="E46" s="27">
        <f>D46/D45-1</f>
        <v>1.3526003018714254</v>
      </c>
      <c r="F46" s="33">
        <f t="shared" ref="F46" si="3">D46/D34-1</f>
        <v>4276.5972644376898</v>
      </c>
      <c r="G46" s="39" t="s">
        <v>548</v>
      </c>
      <c r="H46" s="68">
        <v>2814659</v>
      </c>
      <c r="I46" s="68">
        <v>6486.05</v>
      </c>
      <c r="J46" s="30">
        <f t="shared" si="1"/>
        <v>433.95579744220288</v>
      </c>
      <c r="K46" s="32">
        <f>H46+H45+H44</f>
        <v>6195092</v>
      </c>
      <c r="L46" s="27">
        <f>K46/K43-1</f>
        <v>0.19006141547779154</v>
      </c>
      <c r="M46" s="27">
        <f>K46/K34-1</f>
        <v>3452.2285395763656</v>
      </c>
      <c r="N46" s="32">
        <f>AVERAGE(J44:J46)</f>
        <v>818.79239393863952</v>
      </c>
      <c r="O46" s="16">
        <f>N46/N43-1</f>
        <v>-0.59602056727058594</v>
      </c>
    </row>
    <row r="47" spans="1:16" ht="17.399999999999999">
      <c r="A47" s="92"/>
      <c r="B47" s="27"/>
      <c r="C47" s="27"/>
      <c r="D47" s="98">
        <f>H47/19</f>
        <v>62643.052631578947</v>
      </c>
      <c r="E47" s="45">
        <f>D47/D46-1</f>
        <v>-0.57713598698812185</v>
      </c>
      <c r="F47" s="47">
        <f t="shared" ref="F47" si="4">D47/D35-1</f>
        <v>10.534257253200728</v>
      </c>
      <c r="G47" s="50" t="s">
        <v>601</v>
      </c>
      <c r="H47" s="91">
        <v>1190218</v>
      </c>
      <c r="I47" s="91">
        <v>8712.2800000000007</v>
      </c>
      <c r="J47" s="30">
        <f t="shared" si="1"/>
        <v>136.61383702084873</v>
      </c>
      <c r="K47" s="32"/>
      <c r="L47" s="27"/>
      <c r="M47" s="27"/>
      <c r="N47" s="32"/>
      <c r="O47" s="16"/>
    </row>
    <row r="48" spans="1:16" ht="17.399999999999999">
      <c r="A48" s="92"/>
      <c r="B48" s="27"/>
      <c r="C48" s="27"/>
      <c r="D48" s="98">
        <f>H48/20</f>
        <v>97859.199999999997</v>
      </c>
      <c r="E48" s="45">
        <f>D48/D47-1</f>
        <v>0.56217163578436891</v>
      </c>
      <c r="F48" s="47">
        <f t="shared" ref="F48" si="5">D48/D36-1</f>
        <v>6461.4</v>
      </c>
      <c r="G48" s="50" t="s">
        <v>632</v>
      </c>
      <c r="H48" s="91">
        <v>1957184</v>
      </c>
      <c r="I48" s="91">
        <v>2771.77</v>
      </c>
      <c r="J48" s="30">
        <f t="shared" si="1"/>
        <v>706.1134221093381</v>
      </c>
      <c r="K48" s="32"/>
      <c r="L48" s="27"/>
      <c r="M48" s="27"/>
      <c r="N48" s="32"/>
      <c r="O48" s="16"/>
    </row>
    <row r="49" spans="1:15" ht="17.399999999999999">
      <c r="A49" s="92">
        <f>AVERAGE(D47:D49)</f>
        <v>83155.053907496011</v>
      </c>
      <c r="B49" s="27">
        <f>A49/A46-1</f>
        <v>-0.18878502761038951</v>
      </c>
      <c r="C49" s="27">
        <f>A49/A37-1</f>
        <v>2.8230634742027063</v>
      </c>
      <c r="D49" s="98">
        <f>H49/22</f>
        <v>88962.909090909088</v>
      </c>
      <c r="E49" s="45">
        <f>D49/D48-1</f>
        <v>-9.0909090909090939E-2</v>
      </c>
      <c r="F49" s="47">
        <f t="shared" ref="F49" si="6">D49/D37-1</f>
        <v>0.48751237893722399</v>
      </c>
      <c r="G49" s="50" t="s">
        <v>698</v>
      </c>
      <c r="H49" s="91">
        <v>1957184</v>
      </c>
      <c r="I49" s="91">
        <v>2771.77</v>
      </c>
      <c r="J49" s="30">
        <f t="shared" si="1"/>
        <v>706.1134221093381</v>
      </c>
      <c r="K49" s="32">
        <f>H49+H48+H47</f>
        <v>5104586</v>
      </c>
      <c r="L49" s="27">
        <f>K49/K46-1</f>
        <v>-0.17602741008527401</v>
      </c>
      <c r="M49" s="27">
        <f>K49/K37-1</f>
        <v>3.2476307448560391</v>
      </c>
      <c r="N49" s="32">
        <f>AVERAGE(J47:J49)</f>
        <v>516.28022707984167</v>
      </c>
      <c r="O49" s="16">
        <f>N49/N46-1</f>
        <v>-0.36946137885285268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369</v>
      </c>
      <c r="G1" s="19"/>
      <c r="H1" s="19"/>
      <c r="I1" s="19"/>
      <c r="J1" s="20"/>
      <c r="P1" s="18" t="s">
        <v>544</v>
      </c>
    </row>
    <row r="2" spans="1:16" ht="15" customHeight="1">
      <c r="G2" s="21"/>
      <c r="H2" s="21"/>
      <c r="I2" s="21"/>
      <c r="J2" s="22"/>
      <c r="P2" s="23" t="s">
        <v>541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190903.5</v>
      </c>
      <c r="E5" s="27"/>
      <c r="F5" s="26"/>
      <c r="G5" s="28" t="s">
        <v>7</v>
      </c>
      <c r="H5" s="29">
        <v>3818070</v>
      </c>
      <c r="I5" s="29">
        <v>40546.230000000003</v>
      </c>
      <c r="J5" s="30">
        <f>H5/I5</f>
        <v>94.165844765345625</v>
      </c>
    </row>
    <row r="6" spans="1:16" ht="15" hidden="1" customHeight="1">
      <c r="D6" s="26">
        <f>H6/18</f>
        <v>142973.88888888888</v>
      </c>
      <c r="E6" s="27">
        <f t="shared" ref="E6:E45" si="0">D6/D5-1</f>
        <v>-0.2510672204077512</v>
      </c>
      <c r="F6" s="26"/>
      <c r="G6" s="28" t="s">
        <v>3</v>
      </c>
      <c r="H6" s="29">
        <v>2573530</v>
      </c>
      <c r="I6" s="29">
        <v>24501.63</v>
      </c>
      <c r="J6" s="30">
        <f t="shared" ref="J6:J49" si="1">H6/I6</f>
        <v>105.03505276995857</v>
      </c>
    </row>
    <row r="7" spans="1:16" ht="15" hidden="1" customHeight="1">
      <c r="A7" s="31">
        <f>AVERAGE(D5:D7)</f>
        <v>180962.67508417508</v>
      </c>
      <c r="B7" s="31"/>
      <c r="C7" s="31"/>
      <c r="D7" s="26">
        <f>H7/22</f>
        <v>209010.63636363635</v>
      </c>
      <c r="E7" s="27">
        <f t="shared" si="0"/>
        <v>0.46187977390799984</v>
      </c>
      <c r="F7" s="26"/>
      <c r="G7" s="28" t="s">
        <v>6</v>
      </c>
      <c r="H7" s="29">
        <v>4598234</v>
      </c>
      <c r="I7" s="29">
        <v>34748.69</v>
      </c>
      <c r="J7" s="30">
        <f t="shared" si="1"/>
        <v>132.32826906568275</v>
      </c>
      <c r="K7" s="32">
        <f>H7+H6+H5</f>
        <v>10989834</v>
      </c>
      <c r="L7" s="32"/>
      <c r="M7" s="32"/>
      <c r="N7" s="32">
        <f>AVERAGE(J5:J7)</f>
        <v>110.50972220032899</v>
      </c>
      <c r="O7" s="32"/>
    </row>
    <row r="8" spans="1:16" ht="15" hidden="1" customHeight="1">
      <c r="D8" s="26">
        <f>H8/21</f>
        <v>180017.04761904763</v>
      </c>
      <c r="E8" s="27">
        <f t="shared" si="0"/>
        <v>-0.13871824539180733</v>
      </c>
      <c r="F8" s="26"/>
      <c r="G8" s="28" t="s">
        <v>2</v>
      </c>
      <c r="H8" s="29">
        <v>3780358</v>
      </c>
      <c r="I8" s="29">
        <v>36418.42</v>
      </c>
      <c r="J8" s="30">
        <f t="shared" si="1"/>
        <v>103.80345989749144</v>
      </c>
    </row>
    <row r="9" spans="1:16" ht="15" hidden="1" customHeight="1">
      <c r="D9" s="26">
        <f>H9/21</f>
        <v>298261.76190476189</v>
      </c>
      <c r="E9" s="27">
        <f t="shared" si="0"/>
        <v>0.6568528694901381</v>
      </c>
      <c r="F9" s="26"/>
      <c r="G9" s="28" t="s">
        <v>5</v>
      </c>
      <c r="H9" s="29">
        <v>6263497</v>
      </c>
      <c r="I9" s="29">
        <v>535611.66</v>
      </c>
      <c r="J9" s="30">
        <f t="shared" si="1"/>
        <v>11.694101282261107</v>
      </c>
    </row>
    <row r="10" spans="1:16" ht="15" hidden="1" customHeight="1">
      <c r="A10" s="31">
        <f>AVERAGE(D8:D10)</f>
        <v>225356.47619047621</v>
      </c>
      <c r="B10" s="27">
        <f>A10/A7-1</f>
        <v>0.2453202080796566</v>
      </c>
      <c r="C10" s="27"/>
      <c r="D10" s="26">
        <f>H10/21</f>
        <v>197790.61904761905</v>
      </c>
      <c r="E10" s="27">
        <f t="shared" si="0"/>
        <v>-0.3368555936084906</v>
      </c>
      <c r="F10" s="26"/>
      <c r="G10" s="28" t="s">
        <v>0</v>
      </c>
      <c r="H10" s="29">
        <v>4153603</v>
      </c>
      <c r="I10" s="29">
        <v>58789.82</v>
      </c>
      <c r="J10" s="30">
        <f t="shared" si="1"/>
        <v>70.651738685371043</v>
      </c>
      <c r="K10" s="32">
        <f>H10+H9+H8</f>
        <v>14197458</v>
      </c>
      <c r="L10" s="27">
        <f>K10/K7-1</f>
        <v>0.29187192454408328</v>
      </c>
      <c r="M10" s="32"/>
      <c r="N10" s="32">
        <f>AVERAGE(J8:J10)</f>
        <v>62.049766621707853</v>
      </c>
      <c r="O10" s="58">
        <f>N10/N7-1</f>
        <v>-0.4385130521889673</v>
      </c>
    </row>
    <row r="11" spans="1:16" ht="15" hidden="1" customHeight="1">
      <c r="D11" s="26">
        <f>H11/21</f>
        <v>135742.19047619047</v>
      </c>
      <c r="E11" s="27">
        <f t="shared" si="0"/>
        <v>-0.31370764129359496</v>
      </c>
      <c r="F11" s="26"/>
      <c r="G11" s="28" t="s">
        <v>10</v>
      </c>
      <c r="H11" s="29">
        <v>2850586</v>
      </c>
      <c r="I11" s="29">
        <v>19945.330000000002</v>
      </c>
      <c r="J11" s="30">
        <f t="shared" si="1"/>
        <v>142.91997174275883</v>
      </c>
    </row>
    <row r="12" spans="1:16" ht="15" hidden="1" customHeight="1">
      <c r="D12" s="26">
        <f>H12/22</f>
        <v>169191.13636363635</v>
      </c>
      <c r="E12" s="27">
        <f t="shared" si="0"/>
        <v>0.24641525063140124</v>
      </c>
      <c r="F12" s="26"/>
      <c r="G12" s="28" t="s">
        <v>4</v>
      </c>
      <c r="H12" s="29">
        <v>3722205</v>
      </c>
      <c r="I12" s="29">
        <v>50054.53</v>
      </c>
      <c r="J12" s="30">
        <f t="shared" si="1"/>
        <v>74.362999712513528</v>
      </c>
    </row>
    <row r="13" spans="1:16" ht="15" hidden="1" customHeight="1">
      <c r="A13" s="31">
        <f>AVERAGE(D11:D13)</f>
        <v>169835.24227994226</v>
      </c>
      <c r="B13" s="27">
        <f>A13/A10-1</f>
        <v>-0.24637070497856994</v>
      </c>
      <c r="C13" s="27"/>
      <c r="D13" s="26">
        <f>H13/20</f>
        <v>204572.4</v>
      </c>
      <c r="E13" s="27">
        <f t="shared" si="0"/>
        <v>0.20912007801827137</v>
      </c>
      <c r="F13" s="26"/>
      <c r="G13" s="28" t="s">
        <v>8</v>
      </c>
      <c r="H13" s="29">
        <v>4091448</v>
      </c>
      <c r="I13" s="29">
        <v>28646.2</v>
      </c>
      <c r="J13" s="30">
        <f t="shared" si="1"/>
        <v>142.82690199747262</v>
      </c>
      <c r="K13" s="32">
        <f>H13+H12+H11</f>
        <v>10664239</v>
      </c>
      <c r="L13" s="27">
        <f>K13/K10-1</f>
        <v>-0.24886278938102868</v>
      </c>
      <c r="M13" s="32"/>
      <c r="N13" s="32">
        <f>AVERAGE(J11:J13)</f>
        <v>120.03662448424832</v>
      </c>
      <c r="O13" s="58">
        <f>N13/N10-1</f>
        <v>0.93452177211338627</v>
      </c>
    </row>
    <row r="14" spans="1:16" ht="15" hidden="1" customHeight="1">
      <c r="D14" s="26">
        <f>H14/20</f>
        <v>130319.2</v>
      </c>
      <c r="E14" s="27">
        <f t="shared" si="0"/>
        <v>-0.36296782948237394</v>
      </c>
      <c r="F14" s="26"/>
      <c r="G14" s="28" t="s">
        <v>11</v>
      </c>
      <c r="H14" s="29">
        <v>2606384</v>
      </c>
      <c r="I14" s="29">
        <v>31234.94</v>
      </c>
      <c r="J14" s="30">
        <f t="shared" si="1"/>
        <v>83.44450157419864</v>
      </c>
    </row>
    <row r="15" spans="1:16" ht="15" hidden="1" customHeight="1">
      <c r="A15" s="31"/>
      <c r="B15" s="31"/>
      <c r="C15" s="31"/>
      <c r="D15" s="26">
        <f>H15/22</f>
        <v>283741.40909090912</v>
      </c>
      <c r="E15" s="27">
        <f t="shared" si="0"/>
        <v>1.1772801635592387</v>
      </c>
      <c r="F15" s="26"/>
      <c r="G15" s="28" t="s">
        <v>9</v>
      </c>
      <c r="H15" s="29">
        <v>6242311</v>
      </c>
      <c r="I15" s="29">
        <v>31702.59</v>
      </c>
      <c r="J15" s="30">
        <f t="shared" si="1"/>
        <v>196.90224047940563</v>
      </c>
    </row>
    <row r="16" spans="1:16" ht="15" hidden="1" customHeight="1">
      <c r="A16" s="31">
        <f>AVERAGE(D14:D16)</f>
        <v>211358.17272727273</v>
      </c>
      <c r="B16" s="27">
        <f>A16/A13-1</f>
        <v>0.24448948221763955</v>
      </c>
      <c r="C16" s="27"/>
      <c r="D16" s="26">
        <f>H16/22</f>
        <v>220013.90909090909</v>
      </c>
      <c r="E16" s="27">
        <f t="shared" si="0"/>
        <v>-0.22459710834657232</v>
      </c>
      <c r="F16" s="26"/>
      <c r="G16" s="28" t="s">
        <v>13</v>
      </c>
      <c r="H16" s="29">
        <v>4840306</v>
      </c>
      <c r="I16" s="29">
        <v>48354.73</v>
      </c>
      <c r="J16" s="30">
        <f t="shared" si="1"/>
        <v>100.09994885712318</v>
      </c>
      <c r="K16" s="32">
        <f>H16+H15+H14</f>
        <v>13689001</v>
      </c>
      <c r="L16" s="27">
        <f>K16/K13-1</f>
        <v>0.28363599127889016</v>
      </c>
      <c r="M16" s="32"/>
      <c r="N16" s="32">
        <f>AVERAGE(J14:J16)</f>
        <v>126.81556363690915</v>
      </c>
      <c r="O16" s="58">
        <f>N16/N13-1</f>
        <v>5.6473923536148662E-2</v>
      </c>
    </row>
    <row r="17" spans="1:15" ht="15" hidden="1" customHeight="1">
      <c r="D17" s="26">
        <f>H17/20</f>
        <v>198788.55</v>
      </c>
      <c r="E17" s="27">
        <f t="shared" si="0"/>
        <v>-9.6472805644932436E-2</v>
      </c>
      <c r="F17" s="33">
        <f t="shared" ref="F17:F45" si="2">D17/D5-1</f>
        <v>4.1303852469965152E-2</v>
      </c>
      <c r="G17" s="39" t="s">
        <v>162</v>
      </c>
      <c r="H17" s="29">
        <v>3975771</v>
      </c>
      <c r="I17" s="29">
        <v>38369.18</v>
      </c>
      <c r="J17" s="30">
        <f t="shared" si="1"/>
        <v>103.61886806025043</v>
      </c>
    </row>
    <row r="18" spans="1:15" hidden="1">
      <c r="D18" s="26">
        <f>H18/20</f>
        <v>240892.05</v>
      </c>
      <c r="E18" s="27">
        <f t="shared" si="0"/>
        <v>0.21180042814337141</v>
      </c>
      <c r="F18" s="33">
        <f t="shared" si="2"/>
        <v>0.6848674388874425</v>
      </c>
      <c r="G18" s="39" t="s">
        <v>163</v>
      </c>
      <c r="H18" s="29">
        <v>4817841</v>
      </c>
      <c r="I18" s="29">
        <v>47976.2</v>
      </c>
      <c r="J18" s="30">
        <f t="shared" si="1"/>
        <v>100.42147981707598</v>
      </c>
    </row>
    <row r="19" spans="1:15" ht="17.399999999999999" hidden="1">
      <c r="A19" s="31">
        <f>AVERAGE(D17:D19)</f>
        <v>253981.68484848482</v>
      </c>
      <c r="B19" s="27">
        <f>A19/A16-1</f>
        <v>0.20166484016783959</v>
      </c>
      <c r="C19" s="27">
        <f>A19/A7-1</f>
        <v>0.40350315185352348</v>
      </c>
      <c r="D19" s="26">
        <f>H19/22</f>
        <v>322264.45454545453</v>
      </c>
      <c r="E19" s="27">
        <f t="shared" si="0"/>
        <v>0.33779613957976018</v>
      </c>
      <c r="F19" s="33">
        <f t="shared" si="2"/>
        <v>0.5418567215152601</v>
      </c>
      <c r="G19" s="39" t="s">
        <v>158</v>
      </c>
      <c r="H19" s="29">
        <v>7089818</v>
      </c>
      <c r="I19" s="29">
        <v>47853.02</v>
      </c>
      <c r="J19" s="30">
        <f t="shared" si="1"/>
        <v>148.15821446587907</v>
      </c>
      <c r="K19" s="32">
        <f>H19+H18+H17</f>
        <v>15883430</v>
      </c>
      <c r="L19" s="27">
        <f>K19/K16-1</f>
        <v>0.16030600041595444</v>
      </c>
      <c r="M19" s="27">
        <f>K19/K7-1</f>
        <v>0.44528388690857379</v>
      </c>
      <c r="N19" s="32">
        <f>AVERAGE(J17:J19)</f>
        <v>117.39952078106849</v>
      </c>
      <c r="O19" s="58">
        <f>N19/N16-1</f>
        <v>-7.4249899506026895E-2</v>
      </c>
    </row>
    <row r="20" spans="1:15" hidden="1">
      <c r="D20" s="26">
        <f>H20/20</f>
        <v>213487.65</v>
      </c>
      <c r="E20" s="27">
        <f t="shared" si="0"/>
        <v>-0.3375389466979265</v>
      </c>
      <c r="F20" s="33">
        <f t="shared" si="2"/>
        <v>0.18593018174469189</v>
      </c>
      <c r="G20" s="39" t="s">
        <v>154</v>
      </c>
      <c r="H20" s="29">
        <v>4269753</v>
      </c>
      <c r="I20" s="29">
        <v>40418.83</v>
      </c>
      <c r="J20" s="30">
        <f t="shared" si="1"/>
        <v>105.6377188552959</v>
      </c>
    </row>
    <row r="21" spans="1:15" hidden="1">
      <c r="D21" s="26">
        <f>H21/21</f>
        <v>241565.61904761905</v>
      </c>
      <c r="E21" s="27">
        <f t="shared" si="0"/>
        <v>0.1315203434372858</v>
      </c>
      <c r="F21" s="33">
        <f t="shared" si="2"/>
        <v>-0.19008853999610753</v>
      </c>
      <c r="G21" s="39" t="s">
        <v>155</v>
      </c>
      <c r="H21" s="29">
        <v>5072878</v>
      </c>
      <c r="I21" s="29">
        <v>55214.73</v>
      </c>
      <c r="J21" s="30">
        <f t="shared" si="1"/>
        <v>91.875447004811932</v>
      </c>
    </row>
    <row r="22" spans="1:15" ht="17.399999999999999" hidden="1">
      <c r="A22" s="31">
        <f>AVERAGE(D20:D22)</f>
        <v>285012.37539682543</v>
      </c>
      <c r="B22" s="27">
        <f>A22/A19-1</f>
        <v>0.12217688282071304</v>
      </c>
      <c r="C22" s="27">
        <f>A22/A10-1</f>
        <v>0.2647179269697435</v>
      </c>
      <c r="D22" s="26">
        <f>H22/21</f>
        <v>399983.85714285716</v>
      </c>
      <c r="E22" s="27">
        <f t="shared" si="0"/>
        <v>0.65579795137986774</v>
      </c>
      <c r="F22" s="33">
        <f t="shared" si="2"/>
        <v>1.0222589881603996</v>
      </c>
      <c r="G22" s="39" t="s">
        <v>156</v>
      </c>
      <c r="H22" s="29">
        <v>8399661</v>
      </c>
      <c r="I22" s="29">
        <v>122202.86</v>
      </c>
      <c r="J22" s="30">
        <f t="shared" si="1"/>
        <v>68.735388026106747</v>
      </c>
      <c r="K22" s="32">
        <f>H22+H21+H20</f>
        <v>17742292</v>
      </c>
      <c r="L22" s="27">
        <f>K22/K19-1</f>
        <v>0.11703152278821394</v>
      </c>
      <c r="M22" s="27">
        <f>K22/K10-1</f>
        <v>0.24968089357968171</v>
      </c>
      <c r="N22" s="32">
        <f>AVERAGE(J20:J22)</f>
        <v>88.749517962071536</v>
      </c>
      <c r="O22" s="58">
        <f>N22/N19-1</f>
        <v>-0.24403849886597639</v>
      </c>
    </row>
    <row r="23" spans="1:15" hidden="1">
      <c r="A23" s="31"/>
      <c r="B23" s="27"/>
      <c r="C23" s="27"/>
      <c r="D23" s="26">
        <f>H23/21</f>
        <v>255738.38095238095</v>
      </c>
      <c r="E23" s="27">
        <f t="shared" si="0"/>
        <v>-0.36062824440176811</v>
      </c>
      <c r="F23" s="33">
        <f t="shared" si="2"/>
        <v>0.88400069319080354</v>
      </c>
      <c r="G23" s="39" t="s">
        <v>168</v>
      </c>
      <c r="H23" s="29">
        <v>5370506</v>
      </c>
      <c r="I23" s="29">
        <v>75149.490000000005</v>
      </c>
      <c r="J23" s="30">
        <f t="shared" si="1"/>
        <v>71.464304015902172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243143.5</v>
      </c>
      <c r="E24" s="27">
        <f t="shared" si="0"/>
        <v>-4.9249083792104464E-2</v>
      </c>
      <c r="F24" s="33">
        <f t="shared" si="2"/>
        <v>0.43709360446294609</v>
      </c>
      <c r="G24" s="39" t="s">
        <v>176</v>
      </c>
      <c r="H24" s="29">
        <v>5349157</v>
      </c>
      <c r="I24" s="29">
        <v>77522.31</v>
      </c>
      <c r="J24" s="30">
        <f t="shared" si="1"/>
        <v>69.001517111654692</v>
      </c>
      <c r="K24" s="32"/>
      <c r="L24" s="27"/>
      <c r="M24" s="27"/>
      <c r="N24" s="27"/>
    </row>
    <row r="25" spans="1:15" ht="17.399999999999999" hidden="1">
      <c r="A25" s="31">
        <f>AVERAGE(D23:D25)</f>
        <v>266707.85505430243</v>
      </c>
      <c r="B25" s="27">
        <f>A25/A22-1</f>
        <v>-6.4223598421077166E-2</v>
      </c>
      <c r="C25" s="27">
        <f>A25/A13-1</f>
        <v>0.57039170123880067</v>
      </c>
      <c r="D25" s="26">
        <f>H25/19</f>
        <v>301241.68421052629</v>
      </c>
      <c r="E25" s="27">
        <f t="shared" si="0"/>
        <v>0.23894607180749761</v>
      </c>
      <c r="F25" s="33">
        <f t="shared" si="2"/>
        <v>0.47254313979073559</v>
      </c>
      <c r="G25" s="39" t="s">
        <v>190</v>
      </c>
      <c r="H25" s="29">
        <v>5723592</v>
      </c>
      <c r="I25" s="29">
        <v>94264.51</v>
      </c>
      <c r="J25" s="30">
        <f t="shared" si="1"/>
        <v>60.718418840770511</v>
      </c>
      <c r="K25" s="32">
        <f>H25+H24+H23</f>
        <v>16443255</v>
      </c>
      <c r="L25" s="27">
        <f>K25/K22-1</f>
        <v>-7.3216977829020036E-2</v>
      </c>
      <c r="M25" s="27">
        <f>K25/K13-1</f>
        <v>0.54190608443790511</v>
      </c>
      <c r="N25" s="32">
        <f>AVERAGE(J23:J25)</f>
        <v>67.061413322775792</v>
      </c>
      <c r="O25" s="58">
        <f>N25/N22-1</f>
        <v>-0.24437433731825442</v>
      </c>
    </row>
    <row r="26" spans="1:15" ht="17.399999999999999" hidden="1">
      <c r="D26" s="26">
        <f>H26/19</f>
        <v>356389.63157894736</v>
      </c>
      <c r="E26" s="27">
        <f t="shared" si="0"/>
        <v>0.18306877918621733</v>
      </c>
      <c r="F26" s="33">
        <f t="shared" si="2"/>
        <v>1.7347438564612685</v>
      </c>
      <c r="G26" s="39" t="s">
        <v>202</v>
      </c>
      <c r="H26" s="29">
        <v>6771403</v>
      </c>
      <c r="I26" s="29">
        <v>73156.73</v>
      </c>
      <c r="J26" s="30">
        <f t="shared" si="1"/>
        <v>92.560219681770903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221244.45454545456</v>
      </c>
      <c r="E27" s="27">
        <f t="shared" si="0"/>
        <v>-0.37920625365767824</v>
      </c>
      <c r="F27" s="33">
        <f t="shared" si="2"/>
        <v>-0.22026025297361829</v>
      </c>
      <c r="G27" s="39" t="s">
        <v>203</v>
      </c>
      <c r="H27" s="29">
        <v>4867378</v>
      </c>
      <c r="I27" s="29">
        <v>85001.04</v>
      </c>
      <c r="J27" s="30">
        <f t="shared" si="1"/>
        <v>57.262569963849856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324673.66028708132</v>
      </c>
      <c r="B28" s="27">
        <f>A28/A25-1</f>
        <v>0.21733820033525775</v>
      </c>
      <c r="C28" s="27">
        <f>A28/A16-1</f>
        <v>0.53613014390517977</v>
      </c>
      <c r="D28" s="26">
        <f>H28/19</f>
        <v>396386.89473684208</v>
      </c>
      <c r="E28" s="27">
        <f t="shared" si="0"/>
        <v>0.79162409087819463</v>
      </c>
      <c r="F28" s="33">
        <f t="shared" si="2"/>
        <v>0.80164470680376931</v>
      </c>
      <c r="G28" s="39" t="s">
        <v>208</v>
      </c>
      <c r="H28" s="29">
        <v>7531351</v>
      </c>
      <c r="I28" s="29">
        <v>111471.92</v>
      </c>
      <c r="J28" s="30">
        <f t="shared" si="1"/>
        <v>67.562763788405192</v>
      </c>
      <c r="K28" s="32">
        <f>H28+H27+H26</f>
        <v>19170132</v>
      </c>
      <c r="L28" s="27">
        <f>K28/K25-1</f>
        <v>0.16583559641932211</v>
      </c>
      <c r="M28" s="27">
        <f>K28/K16-1</f>
        <v>0.40040401779501655</v>
      </c>
      <c r="N28" s="32">
        <f>AVERAGE(J26:J28)</f>
        <v>72.461851144675322</v>
      </c>
      <c r="O28" s="58">
        <f>N28/N25-1</f>
        <v>8.0529734676280773E-2</v>
      </c>
    </row>
    <row r="29" spans="1:15" hidden="1">
      <c r="D29" s="26">
        <f>H29/22</f>
        <v>483405.72727272729</v>
      </c>
      <c r="E29" s="27">
        <f t="shared" si="0"/>
        <v>0.21953004423533296</v>
      </c>
      <c r="F29" s="33">
        <f t="shared" si="2"/>
        <v>1.4317584049620931</v>
      </c>
      <c r="G29" s="39" t="s">
        <v>215</v>
      </c>
      <c r="H29" s="29">
        <v>10634926</v>
      </c>
      <c r="I29" s="29">
        <v>179838.47</v>
      </c>
      <c r="J29" s="30">
        <f t="shared" si="1"/>
        <v>59.135990202763622</v>
      </c>
    </row>
    <row r="30" spans="1:15" hidden="1">
      <c r="D30" s="26">
        <f>H30/19</f>
        <v>458315.68421052629</v>
      </c>
      <c r="E30" s="27">
        <f t="shared" si="0"/>
        <v>-5.1902659912106741E-2</v>
      </c>
      <c r="F30" s="33">
        <f t="shared" si="2"/>
        <v>0.90257704316321896</v>
      </c>
      <c r="G30" s="39" t="s">
        <v>210</v>
      </c>
      <c r="H30" s="29">
        <v>8707998</v>
      </c>
      <c r="I30" s="29">
        <v>104447.64</v>
      </c>
      <c r="J30" s="30">
        <f t="shared" si="1"/>
        <v>83.371898110862048</v>
      </c>
    </row>
    <row r="31" spans="1:15" ht="17.399999999999999" hidden="1">
      <c r="A31" s="31">
        <f>AVERAGE(D29:D31)</f>
        <v>471139.87049441785</v>
      </c>
      <c r="B31" s="27">
        <f>A31/A28-1</f>
        <v>0.45111824001315326</v>
      </c>
      <c r="C31" s="27">
        <f>A31/A19-1</f>
        <v>0.85501513928250694</v>
      </c>
      <c r="D31" s="26">
        <f>H31/20</f>
        <v>471698.2</v>
      </c>
      <c r="E31" s="27">
        <f t="shared" si="0"/>
        <v>2.9199340652122485E-2</v>
      </c>
      <c r="F31" s="33">
        <f t="shared" si="2"/>
        <v>0.46369912457555329</v>
      </c>
      <c r="G31" s="39" t="s">
        <v>211</v>
      </c>
      <c r="H31" s="29">
        <v>9433964</v>
      </c>
      <c r="I31" s="29">
        <v>124871.15</v>
      </c>
      <c r="J31" s="30">
        <f t="shared" si="1"/>
        <v>75.549588515842132</v>
      </c>
      <c r="K31" s="32">
        <f>H31+H30+H29</f>
        <v>28776888</v>
      </c>
      <c r="L31" s="27">
        <f>K31/K28-1</f>
        <v>0.5011314476081854</v>
      </c>
      <c r="M31" s="27">
        <f>K31/K19-1</f>
        <v>0.81175526948524346</v>
      </c>
      <c r="N31" s="32">
        <f>AVERAGE(J29:J31)</f>
        <v>72.685825609822601</v>
      </c>
      <c r="O31" s="58">
        <f>N31/N28-1</f>
        <v>3.0909293871073107E-3</v>
      </c>
    </row>
    <row r="32" spans="1:15" ht="17.399999999999999" hidden="1">
      <c r="D32" s="26">
        <f>H32/21</f>
        <v>522803.52380952379</v>
      </c>
      <c r="E32" s="27">
        <f t="shared" si="0"/>
        <v>0.10834326654102933</v>
      </c>
      <c r="F32" s="33">
        <f t="shared" si="2"/>
        <v>1.4488701047087447</v>
      </c>
      <c r="G32" s="39" t="s">
        <v>222</v>
      </c>
      <c r="H32" s="29">
        <v>10978874</v>
      </c>
      <c r="I32" s="29">
        <v>130335.18</v>
      </c>
      <c r="J32" s="30">
        <f t="shared" si="1"/>
        <v>84.235691391994095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337677.42857142858</v>
      </c>
      <c r="E33" s="27">
        <f t="shared" si="0"/>
        <v>-0.3541026156234236</v>
      </c>
      <c r="F33" s="33">
        <f t="shared" si="2"/>
        <v>0.39787040019491893</v>
      </c>
      <c r="G33" s="39" t="s">
        <v>223</v>
      </c>
      <c r="H33" s="29">
        <v>7091226</v>
      </c>
      <c r="I33" s="29">
        <v>80134.98</v>
      </c>
      <c r="J33" s="30">
        <f t="shared" si="1"/>
        <v>88.49101852898697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391390.72096908937</v>
      </c>
      <c r="B34" s="27">
        <f>A34/A31-1</f>
        <v>-0.16926852198188858</v>
      </c>
      <c r="C34" s="27">
        <f>A34/A22-1</f>
        <v>0.37324114584200907</v>
      </c>
      <c r="D34" s="26">
        <f>H34/19</f>
        <v>313691.21052631579</v>
      </c>
      <c r="E34" s="27">
        <f t="shared" si="0"/>
        <v>-7.1032932661766579E-2</v>
      </c>
      <c r="F34" s="33">
        <f t="shared" si="2"/>
        <v>-0.21574032320439707</v>
      </c>
      <c r="G34" s="39" t="s">
        <v>220</v>
      </c>
      <c r="H34" s="29">
        <v>5960133</v>
      </c>
      <c r="I34" s="29">
        <v>49471.82</v>
      </c>
      <c r="J34" s="30">
        <f t="shared" si="1"/>
        <v>120.47531301658196</v>
      </c>
      <c r="K34" s="32">
        <f>H34+H33+H32</f>
        <v>24030233</v>
      </c>
      <c r="L34" s="27">
        <f>K34/K31-1</f>
        <v>-0.16494677951278125</v>
      </c>
      <c r="M34" s="27">
        <f>K34/K22-1</f>
        <v>0.35440409841073528</v>
      </c>
      <c r="N34" s="32">
        <f>AVERAGE(J32:J34)</f>
        <v>97.734007645854334</v>
      </c>
      <c r="O34" s="58">
        <f>N34/N31-1</f>
        <v>0.34460889486886126</v>
      </c>
      <c r="P34" s="58"/>
    </row>
    <row r="35" spans="1:16" ht="17.399999999999999" hidden="1">
      <c r="D35" s="26">
        <f>H35/23</f>
        <v>279059.17391304346</v>
      </c>
      <c r="E35" s="27">
        <f t="shared" si="0"/>
        <v>-0.11040167990415217</v>
      </c>
      <c r="F35" s="33">
        <f t="shared" si="2"/>
        <v>9.1190039108775434E-2</v>
      </c>
      <c r="G35" s="39" t="s">
        <v>226</v>
      </c>
      <c r="H35" s="68">
        <v>6418361</v>
      </c>
      <c r="I35" s="68">
        <v>80325.960000000006</v>
      </c>
      <c r="J35" s="30">
        <f t="shared" si="1"/>
        <v>79.903943880658247</v>
      </c>
      <c r="P35" s="16"/>
    </row>
    <row r="36" spans="1:16" ht="17.399999999999999" hidden="1">
      <c r="D36" s="26">
        <f>H36/21</f>
        <v>267446.33333333331</v>
      </c>
      <c r="E36" s="27">
        <f t="shared" si="0"/>
        <v>-4.1614258427242312E-2</v>
      </c>
      <c r="F36" s="33">
        <f t="shared" si="2"/>
        <v>9.9952634281127439E-2</v>
      </c>
      <c r="G36" s="39" t="s">
        <v>228</v>
      </c>
      <c r="H36" s="68">
        <v>5616373</v>
      </c>
      <c r="I36" s="68">
        <v>69348.81</v>
      </c>
      <c r="J36" s="30">
        <f t="shared" si="1"/>
        <v>80.987301728753536</v>
      </c>
      <c r="P36" s="16"/>
    </row>
    <row r="37" spans="1:16" ht="17.399999999999999" hidden="1">
      <c r="A37" s="31">
        <f>AVERAGE(D35:D37)</f>
        <v>323586.68760064407</v>
      </c>
      <c r="B37" s="27">
        <f>A37/A34-1</f>
        <v>-0.17323873494129216</v>
      </c>
      <c r="C37" s="27">
        <f>A37/A25-1</f>
        <v>0.21326268225118805</v>
      </c>
      <c r="D37" s="26">
        <f>H37/18</f>
        <v>424254.55555555556</v>
      </c>
      <c r="E37" s="27">
        <f t="shared" si="0"/>
        <v>0.5863165902027283</v>
      </c>
      <c r="F37" s="33">
        <f t="shared" si="2"/>
        <v>0.40835275392717651</v>
      </c>
      <c r="G37" s="39" t="s">
        <v>225</v>
      </c>
      <c r="H37" s="68">
        <v>7636582</v>
      </c>
      <c r="I37" s="68">
        <v>89613.55</v>
      </c>
      <c r="J37" s="30">
        <f t="shared" si="1"/>
        <v>85.216822679159563</v>
      </c>
      <c r="K37" s="32">
        <f>H37+H36+H35</f>
        <v>19671316</v>
      </c>
      <c r="L37" s="27">
        <f>K37/K34-1</f>
        <v>-0.18139303934339712</v>
      </c>
      <c r="M37" s="27">
        <f>K37/K25-1</f>
        <v>0.1963152064478717</v>
      </c>
      <c r="N37" s="32">
        <f>AVERAGE(J35:J37)</f>
        <v>82.036022762857115</v>
      </c>
      <c r="O37" s="16">
        <f>N37/N34-1</f>
        <v>-0.1606194738261415</v>
      </c>
      <c r="P37" s="16"/>
    </row>
    <row r="38" spans="1:16" ht="17.399999999999999" hidden="1">
      <c r="A38" s="31"/>
      <c r="B38" s="27"/>
      <c r="C38" s="27"/>
      <c r="D38" s="26">
        <f>H38/20</f>
        <v>523383.8</v>
      </c>
      <c r="E38" s="27">
        <f t="shared" si="0"/>
        <v>0.2336551090527148</v>
      </c>
      <c r="F38" s="33">
        <f t="shared" si="2"/>
        <v>0.46857190452259312</v>
      </c>
      <c r="G38" s="39" t="s">
        <v>231</v>
      </c>
      <c r="H38" s="68">
        <v>10467676</v>
      </c>
      <c r="I38" s="68">
        <v>83185.03</v>
      </c>
      <c r="J38" s="30">
        <f t="shared" si="1"/>
        <v>125.83605487670077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550602.04761904757</v>
      </c>
      <c r="E39" s="27">
        <f t="shared" si="0"/>
        <v>5.2004375410640513E-2</v>
      </c>
      <c r="F39" s="33">
        <f t="shared" si="2"/>
        <v>1.4886592016521103</v>
      </c>
      <c r="G39" s="39" t="s">
        <v>234</v>
      </c>
      <c r="H39" s="68">
        <v>11562643</v>
      </c>
      <c r="I39" s="68">
        <v>113664.39</v>
      </c>
      <c r="J39" s="30">
        <f t="shared" si="1"/>
        <v>101.72616947137094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555715.48888888897</v>
      </c>
      <c r="B40" s="27">
        <f>A40/A37-1</f>
        <v>0.7173620244066643</v>
      </c>
      <c r="C40" s="27">
        <f>A40/A28-1</f>
        <v>0.71161248004386013</v>
      </c>
      <c r="D40" s="26">
        <f>H40/21</f>
        <v>593160.61904761905</v>
      </c>
      <c r="E40" s="27">
        <f t="shared" si="0"/>
        <v>7.7294611621235854E-2</v>
      </c>
      <c r="F40" s="33">
        <f t="shared" si="2"/>
        <v>0.49641834007003038</v>
      </c>
      <c r="G40" s="39" t="s">
        <v>236</v>
      </c>
      <c r="H40" s="68">
        <v>12456373</v>
      </c>
      <c r="I40" s="68">
        <v>1790846.54</v>
      </c>
      <c r="J40" s="30">
        <f t="shared" si="1"/>
        <v>6.9555781144709359</v>
      </c>
      <c r="K40" s="32">
        <f>H40+H39+H38</f>
        <v>34486692</v>
      </c>
      <c r="L40" s="27">
        <f>K40/K37-1</f>
        <v>0.7531461545328233</v>
      </c>
      <c r="M40" s="27">
        <f>K40/K28-1</f>
        <v>0.79898041390638319</v>
      </c>
      <c r="N40" s="32">
        <f>AVERAGE(J38:J40)</f>
        <v>78.172600820847549</v>
      </c>
      <c r="O40" s="58">
        <f>N40/N37-1</f>
        <v>-4.7094213150454922E-2</v>
      </c>
    </row>
    <row r="41" spans="1:16" ht="17.399999999999999">
      <c r="A41" s="31"/>
      <c r="B41" s="27"/>
      <c r="C41" s="27"/>
      <c r="D41" s="26">
        <f>H41/18</f>
        <v>344316.11111111112</v>
      </c>
      <c r="E41" s="27">
        <f t="shared" si="0"/>
        <v>-0.41952297564200003</v>
      </c>
      <c r="F41" s="33">
        <f t="shared" si="2"/>
        <v>-0.28772852350411804</v>
      </c>
      <c r="G41" s="39" t="s">
        <v>370</v>
      </c>
      <c r="H41" s="68">
        <v>6197690</v>
      </c>
      <c r="I41" s="68">
        <v>82761.23</v>
      </c>
      <c r="J41" s="30">
        <f t="shared" si="1"/>
        <v>74.886393061098786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390561.2</v>
      </c>
      <c r="E42" s="27">
        <f t="shared" si="0"/>
        <v>0.13430997678167178</v>
      </c>
      <c r="F42" s="33">
        <f t="shared" si="2"/>
        <v>-0.14783365820708727</v>
      </c>
      <c r="G42" s="39" t="s">
        <v>406</v>
      </c>
      <c r="H42" s="68">
        <v>7811224</v>
      </c>
      <c r="I42" s="68">
        <v>121840.09</v>
      </c>
      <c r="J42" s="30">
        <f t="shared" si="1"/>
        <v>64.110458224382469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383867.2537037037</v>
      </c>
      <c r="B43" s="27">
        <f>A43/A40-1</f>
        <v>-0.30923779995548228</v>
      </c>
      <c r="C43" s="27">
        <f>A43/A31-1</f>
        <v>-0.18523717107433424</v>
      </c>
      <c r="D43" s="26">
        <f>H43/20</f>
        <v>416724.45</v>
      </c>
      <c r="E43" s="27">
        <f t="shared" si="0"/>
        <v>6.6988861156715096E-2</v>
      </c>
      <c r="F43" s="33">
        <f t="shared" si="2"/>
        <v>-0.11654432855584351</v>
      </c>
      <c r="G43" s="39" t="s">
        <v>434</v>
      </c>
      <c r="H43" s="68">
        <v>8334489</v>
      </c>
      <c r="I43" s="68">
        <v>103956.2</v>
      </c>
      <c r="J43" s="30">
        <f t="shared" si="1"/>
        <v>80.173082509749307</v>
      </c>
      <c r="K43" s="32">
        <f>H43+H42+H41</f>
        <v>22343403</v>
      </c>
      <c r="L43" s="27">
        <f>K43/K40-1</f>
        <v>-0.35211521592155026</v>
      </c>
      <c r="M43" s="27">
        <f>K43/K31-1</f>
        <v>-0.2235643061890501</v>
      </c>
      <c r="N43" s="32">
        <f>AVERAGE(J41:J43)</f>
        <v>73.056644598410188</v>
      </c>
      <c r="O43" s="58">
        <f>N43/N40-1</f>
        <v>-6.5444365016866679E-2</v>
      </c>
    </row>
    <row r="44" spans="1:16" ht="17.399999999999999">
      <c r="A44" s="31"/>
      <c r="B44" s="27"/>
      <c r="C44" s="27"/>
      <c r="D44" s="26">
        <f>H44/22</f>
        <v>303616.22727272729</v>
      </c>
      <c r="E44" s="27">
        <f t="shared" si="0"/>
        <v>-0.27142209372949611</v>
      </c>
      <c r="F44" s="33">
        <f t="shared" si="2"/>
        <v>-0.41925367093863419</v>
      </c>
      <c r="G44" s="39" t="s">
        <v>462</v>
      </c>
      <c r="H44" s="68">
        <v>6679557</v>
      </c>
      <c r="I44" s="68">
        <v>105380.85</v>
      </c>
      <c r="J44" s="30">
        <f t="shared" si="1"/>
        <v>63.384922402884392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438729.75</v>
      </c>
      <c r="E45" s="27">
        <f t="shared" si="0"/>
        <v>0.44501416785574244</v>
      </c>
      <c r="F45" s="33">
        <f t="shared" si="2"/>
        <v>0.29925696205423424</v>
      </c>
      <c r="G45" s="39" t="s">
        <v>501</v>
      </c>
      <c r="H45" s="68">
        <v>8774595</v>
      </c>
      <c r="I45" s="68">
        <v>65884.12</v>
      </c>
      <c r="J45" s="30">
        <f t="shared" si="1"/>
        <v>133.18224482621915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430443.65909090912</v>
      </c>
      <c r="B46" s="27">
        <f>A46/A43-1</f>
        <v>0.12133466696577466</v>
      </c>
      <c r="C46" s="27">
        <f>A46/A34-1</f>
        <v>9.9779928418139541E-2</v>
      </c>
      <c r="D46" s="26">
        <f>H46/19</f>
        <v>548985</v>
      </c>
      <c r="E46" s="27">
        <f t="shared" ref="E46" si="3">D46/D45-1</f>
        <v>0.25130561581474709</v>
      </c>
      <c r="F46" s="33">
        <f t="shared" ref="F46" si="4">D46/D34-1</f>
        <v>0.75008091262392962</v>
      </c>
      <c r="G46" s="39" t="s">
        <v>548</v>
      </c>
      <c r="H46" s="68">
        <v>10430715</v>
      </c>
      <c r="I46" s="68">
        <v>104328.79</v>
      </c>
      <c r="J46" s="30">
        <f t="shared" si="1"/>
        <v>99.9792578826995</v>
      </c>
      <c r="K46" s="32">
        <f>H46+H45+H44</f>
        <v>25884867</v>
      </c>
      <c r="L46" s="27">
        <f>K46/K43-1</f>
        <v>0.15850154965203833</v>
      </c>
      <c r="M46" s="27">
        <f>K46/K34-1</f>
        <v>7.7179193393588807E-2</v>
      </c>
      <c r="N46" s="32">
        <f>AVERAGE(J44:J46)</f>
        <v>98.84880837060102</v>
      </c>
      <c r="O46" s="58">
        <f>N46/N43-1</f>
        <v>0.3530433667460291</v>
      </c>
    </row>
    <row r="47" spans="1:16" ht="17.399999999999999">
      <c r="A47" s="31"/>
      <c r="B47" s="27"/>
      <c r="C47" s="27"/>
      <c r="D47" s="26">
        <f>H47/19</f>
        <v>310764</v>
      </c>
      <c r="E47" s="27">
        <f t="shared" ref="E47" si="5">D47/D46-1</f>
        <v>-0.43392988879477579</v>
      </c>
      <c r="F47" s="33">
        <f t="shared" ref="F47" si="6">D47/D35-1</f>
        <v>0.11361327292123335</v>
      </c>
      <c r="G47" s="39" t="s">
        <v>598</v>
      </c>
      <c r="H47" s="68">
        <v>5904516</v>
      </c>
      <c r="I47" s="68">
        <v>59990.21</v>
      </c>
      <c r="J47" s="30">
        <f t="shared" si="1"/>
        <v>98.424659623628585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331192.2</v>
      </c>
      <c r="E48" s="27">
        <f t="shared" ref="E48" si="7">D48/D47-1</f>
        <v>6.5735413368343876E-2</v>
      </c>
      <c r="F48" s="33">
        <f t="shared" ref="F48" si="8">D48/D36-1</f>
        <v>0.2383501238254655</v>
      </c>
      <c r="G48" s="39" t="s">
        <v>634</v>
      </c>
      <c r="H48" s="68">
        <v>6623844</v>
      </c>
      <c r="I48" s="68">
        <v>76151.97</v>
      </c>
      <c r="J48" s="30">
        <f t="shared" si="1"/>
        <v>86.981912614998663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319941.17272727267</v>
      </c>
      <c r="B49" s="27">
        <f>A49/A46-1</f>
        <v>-0.25671765405260272</v>
      </c>
      <c r="C49" s="27">
        <f>A49/A37-1</f>
        <v>-1.1265960600550184E-2</v>
      </c>
      <c r="D49" s="26">
        <f>H49/22</f>
        <v>317867.31818181818</v>
      </c>
      <c r="E49" s="27">
        <f t="shared" ref="E49" si="9">D49/D48-1</f>
        <v>-4.0233078611699891E-2</v>
      </c>
      <c r="F49" s="33">
        <f t="shared" ref="F49" si="10">D49/D37-1</f>
        <v>-0.25076274604623805</v>
      </c>
      <c r="G49" s="39" t="s">
        <v>674</v>
      </c>
      <c r="H49" s="68">
        <v>6993081</v>
      </c>
      <c r="I49" s="68">
        <v>106672.09</v>
      </c>
      <c r="J49" s="30">
        <f t="shared" si="1"/>
        <v>65.5568012213879</v>
      </c>
      <c r="K49" s="32">
        <f>H49+H48+H47</f>
        <v>19521441</v>
      </c>
      <c r="L49" s="27">
        <f>K49/K46-1</f>
        <v>-0.2458357618758481</v>
      </c>
      <c r="M49" s="27">
        <f>K49/K37-1</f>
        <v>-7.6189615377029174E-3</v>
      </c>
      <c r="N49" s="32">
        <f>AVERAGE(J47:J49)</f>
        <v>83.654457820005049</v>
      </c>
      <c r="O49" s="58">
        <f>N49/N46-1</f>
        <v>-0.15371303712261009</v>
      </c>
    </row>
    <row r="50" spans="1:15" s="37" customFormat="1" ht="17.399999999999999">
      <c r="A50" s="92"/>
      <c r="B50" s="130"/>
      <c r="C50" s="130"/>
      <c r="D50" s="93">
        <f>H50/18</f>
        <v>297990.16666666669</v>
      </c>
      <c r="E50" s="130">
        <f t="shared" ref="E50" si="11">D50/D49-1</f>
        <v>-6.2532856881442167E-2</v>
      </c>
      <c r="F50" s="131">
        <f t="shared" ref="F50" si="12">D50/D38-1</f>
        <v>-0.43064694270883686</v>
      </c>
      <c r="G50" s="132" t="s">
        <v>714</v>
      </c>
      <c r="H50" s="95">
        <v>5363823</v>
      </c>
      <c r="I50" s="95">
        <v>94178.99</v>
      </c>
      <c r="J50" s="133">
        <f t="shared" ref="J50" si="13">H50/I50</f>
        <v>56.953498864237126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331650.2</v>
      </c>
      <c r="E51" s="130">
        <f t="shared" ref="E51" si="14">D51/D50-1</f>
        <v>0.112956859314709</v>
      </c>
      <c r="F51" s="131">
        <f t="shared" ref="F51" si="15">D51/D39-1</f>
        <v>-0.39765897814193507</v>
      </c>
      <c r="G51" s="132" t="s">
        <v>721</v>
      </c>
      <c r="H51" s="95">
        <v>6633004</v>
      </c>
      <c r="I51" s="95">
        <v>92067.89</v>
      </c>
      <c r="J51" s="133">
        <f t="shared" ref="J51" si="16">H51/I51</f>
        <v>72.044705271294916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332443.36464646464</v>
      </c>
      <c r="B52" s="27">
        <f>A52/A49-1</f>
        <v>3.9076533390871804E-2</v>
      </c>
      <c r="C52" s="27">
        <f>A52/A40-1</f>
        <v>-0.40177416089092644</v>
      </c>
      <c r="D52" s="93">
        <f>H52/22</f>
        <v>367689.72727272729</v>
      </c>
      <c r="E52" s="130">
        <f t="shared" ref="E52:E53" si="17">D52/D51-1</f>
        <v>0.10866728641420176</v>
      </c>
      <c r="F52" s="131">
        <f t="shared" ref="F52:F53" si="18">D52/D40-1</f>
        <v>-0.38011777001802427</v>
      </c>
      <c r="G52" s="132" t="s">
        <v>726</v>
      </c>
      <c r="H52" s="95">
        <v>8089174</v>
      </c>
      <c r="I52" s="95">
        <v>77576.86</v>
      </c>
      <c r="J52" s="133">
        <f t="shared" ref="J52" si="19">H52/I52</f>
        <v>104.27302677628354</v>
      </c>
      <c r="K52" s="32">
        <f>H52+H51+H50</f>
        <v>20086001</v>
      </c>
      <c r="L52" s="27">
        <f>K52/K49-1</f>
        <v>2.8919996223639499E-2</v>
      </c>
      <c r="M52" s="27">
        <f>K52/K40-1</f>
        <v>-0.41757240735063827</v>
      </c>
      <c r="N52" s="32">
        <f>AVERAGE(J50:J52)</f>
        <v>77.757076970605183</v>
      </c>
      <c r="O52" s="58">
        <f>N52/N49-1</f>
        <v>-7.0496910781359112E-2</v>
      </c>
    </row>
    <row r="53" spans="1:15" s="37" customFormat="1" ht="17.399999999999999">
      <c r="A53" s="31"/>
      <c r="B53" s="27"/>
      <c r="C53" s="27"/>
      <c r="D53" s="93">
        <f>H53/21</f>
        <v>265493.95238095237</v>
      </c>
      <c r="E53" s="130">
        <f t="shared" si="17"/>
        <v>-0.27794025046550463</v>
      </c>
      <c r="F53" s="131">
        <f t="shared" si="18"/>
        <v>-0.22892381792939909</v>
      </c>
      <c r="G53" s="132" t="s">
        <v>729</v>
      </c>
      <c r="H53" s="95">
        <v>5575373</v>
      </c>
      <c r="I53" s="95">
        <v>96210.44</v>
      </c>
      <c r="J53" s="133">
        <f t="shared" ref="J53" si="20">H53/I53</f>
        <v>57.949771355374736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303387.4705882353</v>
      </c>
      <c r="E54" s="130">
        <f t="shared" ref="E54" si="21">D54/D53-1</f>
        <v>0.14272836675733469</v>
      </c>
      <c r="F54" s="131">
        <f t="shared" ref="F54" si="22">D54/D42-1</f>
        <v>-0.22320120230008689</v>
      </c>
      <c r="G54" s="132" t="s">
        <v>742</v>
      </c>
      <c r="H54" s="95">
        <v>5157587</v>
      </c>
      <c r="I54" s="95">
        <v>85821.98</v>
      </c>
      <c r="J54" s="133">
        <f t="shared" ref="J54" si="23">H54/I54</f>
        <v>60.096341286929061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292685.56956115778</v>
      </c>
      <c r="B55" s="27">
        <f>A55/A52-1</f>
        <v>-0.11959268649439614</v>
      </c>
      <c r="C55" s="27">
        <f>A55/A43-1</f>
        <v>-0.23753441655361018</v>
      </c>
      <c r="D55" s="93">
        <f>H55/21</f>
        <v>309175.28571428574</v>
      </c>
      <c r="E55" s="130">
        <f t="shared" ref="E55" si="24">D55/D54-1</f>
        <v>1.9077304395031414E-2</v>
      </c>
      <c r="F55" s="131">
        <f t="shared" ref="F55" si="25">D55/D43-1</f>
        <v>-0.2580822034457404</v>
      </c>
      <c r="G55" s="132" t="s">
        <v>749</v>
      </c>
      <c r="H55" s="95">
        <v>6492681</v>
      </c>
      <c r="I55" s="95">
        <v>94825.41</v>
      </c>
      <c r="J55" s="133">
        <f t="shared" ref="J55" si="26">H55/I55</f>
        <v>68.469843684303598</v>
      </c>
      <c r="K55" s="32">
        <f>H55+H54+H53</f>
        <v>17225641</v>
      </c>
      <c r="L55" s="27">
        <f>K55/K52-1</f>
        <v>-0.1424056485907772</v>
      </c>
      <c r="M55" s="27">
        <f>K55/K43-1</f>
        <v>-0.22905024807546104</v>
      </c>
      <c r="N55" s="32">
        <f>AVERAGE(J53:J55)</f>
        <v>62.17198544220247</v>
      </c>
      <c r="O55" s="58">
        <f>N55/N52-1</f>
        <v>-0.200433094138742</v>
      </c>
    </row>
    <row r="56" spans="1:15" s="124" customFormat="1" ht="17.399999999999999">
      <c r="A56" s="94"/>
      <c r="B56" s="45"/>
      <c r="C56" s="45"/>
      <c r="D56" s="98">
        <f>H56/22</f>
        <v>345124.72727272729</v>
      </c>
      <c r="E56" s="118">
        <f t="shared" ref="E56" si="27">D56/D55-1</f>
        <v>0.11627527561068729</v>
      </c>
      <c r="F56" s="158">
        <f t="shared" ref="F56" si="28">D56/D44-1</f>
        <v>0.13671370721142129</v>
      </c>
      <c r="G56" s="122" t="s">
        <v>752</v>
      </c>
      <c r="H56" s="96">
        <v>7592744</v>
      </c>
      <c r="I56" s="96">
        <v>137084.39000000001</v>
      </c>
      <c r="J56" s="125">
        <f t="shared" ref="J56" si="29">H56/I56</f>
        <v>55.387371238986432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439058.38888888888</v>
      </c>
      <c r="E57" s="118">
        <f t="shared" ref="E57" si="30">D57/D56-1</f>
        <v>0.27217308466551149</v>
      </c>
      <c r="F57" s="158">
        <f t="shared" ref="F57" si="31">D57/D45-1</f>
        <v>7.4906907700889036E-4</v>
      </c>
      <c r="G57" s="122" t="s">
        <v>756</v>
      </c>
      <c r="H57" s="96">
        <v>7903051</v>
      </c>
      <c r="I57" s="96">
        <v>106952.47</v>
      </c>
      <c r="J57" s="125">
        <f t="shared" ref="J57" si="32">H57/I57</f>
        <v>73.893113454976771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392091.55808080808</v>
      </c>
      <c r="B58" s="27">
        <f>A58/A55-1</f>
        <v>0.33963406077278102</v>
      </c>
      <c r="C58" s="27">
        <f>A58/A46-1</f>
        <v>-8.9099003319273229E-2</v>
      </c>
      <c r="K58" s="32">
        <f>H58+H57+H56</f>
        <v>15495795</v>
      </c>
      <c r="L58" s="27">
        <f>K58/K55-1</f>
        <v>-0.10042273608279662</v>
      </c>
      <c r="M58" s="27">
        <f>K58/K46-1</f>
        <v>-0.40135697819115701</v>
      </c>
      <c r="N58" s="32">
        <f>AVERAGE(J56:J58)</f>
        <v>64.640242346981609</v>
      </c>
      <c r="O58" s="58">
        <f>N58/N55-1</f>
        <v>3.9700467778590154E-2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동방메디컬</v>
      </c>
      <c r="G1" s="19"/>
      <c r="H1" s="19"/>
      <c r="I1" s="19"/>
      <c r="J1" s="20"/>
      <c r="P1" s="18" t="s">
        <v>546</v>
      </c>
    </row>
    <row r="2" spans="1:16" ht="15" customHeight="1">
      <c r="G2" s="21"/>
      <c r="H2" s="21"/>
      <c r="I2" s="21"/>
      <c r="J2" s="22"/>
      <c r="P2" s="23" t="s">
        <v>547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43506.75</v>
      </c>
      <c r="E5" s="27"/>
      <c r="F5" s="26"/>
      <c r="G5" s="28" t="s">
        <v>7</v>
      </c>
      <c r="H5" s="29">
        <v>870135</v>
      </c>
      <c r="I5" s="29">
        <v>76452.22</v>
      </c>
      <c r="J5" s="30">
        <f>H5/I5</f>
        <v>11.381422279169918</v>
      </c>
    </row>
    <row r="6" spans="1:16" ht="15" hidden="1" customHeight="1">
      <c r="D6" s="26">
        <f>H6/18</f>
        <v>23466</v>
      </c>
      <c r="E6" s="27">
        <f t="shared" ref="E6:E45" si="0">D6/D5-1</f>
        <v>-0.46063541864193491</v>
      </c>
      <c r="F6" s="26"/>
      <c r="G6" s="28" t="s">
        <v>3</v>
      </c>
      <c r="H6" s="29">
        <v>422388</v>
      </c>
      <c r="I6" s="29">
        <v>14741.18</v>
      </c>
      <c r="J6" s="30">
        <f t="shared" ref="J6:J49" si="1">H6/I6</f>
        <v>28.653608462823193</v>
      </c>
    </row>
    <row r="7" spans="1:16" ht="15" hidden="1" customHeight="1">
      <c r="A7" s="31">
        <f>AVERAGE(D5:D7)</f>
        <v>30058.280303030304</v>
      </c>
      <c r="B7" s="31"/>
      <c r="C7" s="31"/>
      <c r="D7" s="26">
        <f>H7/22</f>
        <v>23202.090909090908</v>
      </c>
      <c r="E7" s="27">
        <f t="shared" si="0"/>
        <v>-1.1246445534351501E-2</v>
      </c>
      <c r="F7" s="26"/>
      <c r="G7" s="28" t="s">
        <v>6</v>
      </c>
      <c r="H7" s="29">
        <v>510446</v>
      </c>
      <c r="I7" s="29">
        <v>21131.21</v>
      </c>
      <c r="J7" s="30">
        <f t="shared" si="1"/>
        <v>24.156023247130666</v>
      </c>
      <c r="K7" s="32">
        <f>H7+H6+H5</f>
        <v>1802969</v>
      </c>
      <c r="L7" s="32"/>
      <c r="M7" s="32"/>
      <c r="N7" s="32">
        <f>AVERAGE(J5:J7)</f>
        <v>21.39701799637459</v>
      </c>
      <c r="O7" s="32"/>
    </row>
    <row r="8" spans="1:16" ht="15" hidden="1" customHeight="1">
      <c r="D8" s="26">
        <f>H8/21</f>
        <v>45542</v>
      </c>
      <c r="E8" s="27">
        <f t="shared" si="0"/>
        <v>0.96284033962456372</v>
      </c>
      <c r="F8" s="26"/>
      <c r="G8" s="28" t="s">
        <v>2</v>
      </c>
      <c r="H8" s="29">
        <v>956382</v>
      </c>
      <c r="I8" s="29">
        <v>48657.25</v>
      </c>
      <c r="J8" s="30">
        <f t="shared" si="1"/>
        <v>19.655488133834115</v>
      </c>
    </row>
    <row r="9" spans="1:16" ht="15" hidden="1" customHeight="1">
      <c r="D9" s="26">
        <f>H9/21</f>
        <v>47340.714285714283</v>
      </c>
      <c r="E9" s="27">
        <f t="shared" si="0"/>
        <v>3.9495724511753538E-2</v>
      </c>
      <c r="F9" s="26"/>
      <c r="G9" s="28" t="s">
        <v>5</v>
      </c>
      <c r="H9" s="29">
        <v>994155</v>
      </c>
      <c r="I9" s="29">
        <v>47936.43</v>
      </c>
      <c r="J9" s="30">
        <f t="shared" si="1"/>
        <v>20.739028751202373</v>
      </c>
    </row>
    <row r="10" spans="1:16" ht="15" hidden="1" customHeight="1">
      <c r="A10" s="31">
        <f>AVERAGE(D8:D10)</f>
        <v>35893.793650793654</v>
      </c>
      <c r="B10" s="27">
        <f>A10/A7-1</f>
        <v>0.19413996040136228</v>
      </c>
      <c r="C10" s="27"/>
      <c r="D10" s="26">
        <f>H10/21</f>
        <v>14798.666666666666</v>
      </c>
      <c r="E10" s="27">
        <f t="shared" si="0"/>
        <v>-0.68740085801509831</v>
      </c>
      <c r="F10" s="26"/>
      <c r="G10" s="28" t="s">
        <v>0</v>
      </c>
      <c r="H10" s="29">
        <v>310772</v>
      </c>
      <c r="I10" s="29">
        <v>18108.68</v>
      </c>
      <c r="J10" s="30">
        <f t="shared" si="1"/>
        <v>17.161493825060688</v>
      </c>
      <c r="K10" s="32">
        <f>H10+H9+H8</f>
        <v>2261309</v>
      </c>
      <c r="L10" s="27">
        <f>K10/K7-1</f>
        <v>0.2542140214279891</v>
      </c>
      <c r="M10" s="32"/>
      <c r="N10" s="32">
        <f>AVERAGE(J8:J10)</f>
        <v>19.185336903365727</v>
      </c>
      <c r="O10" s="58">
        <f>N10/N7-1</f>
        <v>-0.1033639871398716</v>
      </c>
    </row>
    <row r="11" spans="1:16" ht="15" hidden="1" customHeight="1">
      <c r="D11" s="26">
        <f>H11/21</f>
        <v>31670.142857142859</v>
      </c>
      <c r="E11" s="27">
        <f t="shared" si="0"/>
        <v>1.1400673162318355</v>
      </c>
      <c r="F11" s="26"/>
      <c r="G11" s="28" t="s">
        <v>10</v>
      </c>
      <c r="H11" s="29">
        <v>665073</v>
      </c>
      <c r="I11" s="29">
        <v>27663.4</v>
      </c>
      <c r="J11" s="30">
        <f t="shared" si="1"/>
        <v>24.041621781848939</v>
      </c>
    </row>
    <row r="12" spans="1:16" ht="15" hidden="1" customHeight="1">
      <c r="D12" s="26">
        <f>H12/22</f>
        <v>20738.81818181818</v>
      </c>
      <c r="E12" s="27">
        <f t="shared" si="0"/>
        <v>-0.34516183664322297</v>
      </c>
      <c r="F12" s="26"/>
      <c r="G12" s="28" t="s">
        <v>4</v>
      </c>
      <c r="H12" s="29">
        <v>456254</v>
      </c>
      <c r="I12" s="29">
        <v>22459.47</v>
      </c>
      <c r="J12" s="30">
        <f t="shared" si="1"/>
        <v>20.314548829513786</v>
      </c>
    </row>
    <row r="13" spans="1:16" ht="15" hidden="1" customHeight="1">
      <c r="A13" s="31">
        <f>AVERAGE(D11:D13)</f>
        <v>30345.037012987013</v>
      </c>
      <c r="B13" s="27">
        <f>A13/A10-1</f>
        <v>-0.15458819125639989</v>
      </c>
      <c r="C13" s="27"/>
      <c r="D13" s="26">
        <f>H13/20</f>
        <v>38626.15</v>
      </c>
      <c r="E13" s="27">
        <f t="shared" si="0"/>
        <v>0.86250487666957465</v>
      </c>
      <c r="F13" s="26"/>
      <c r="G13" s="28" t="s">
        <v>8</v>
      </c>
      <c r="H13" s="29">
        <v>772523</v>
      </c>
      <c r="I13" s="29">
        <v>27481.3</v>
      </c>
      <c r="J13" s="30">
        <f t="shared" si="1"/>
        <v>28.110860839916597</v>
      </c>
      <c r="K13" s="32">
        <f>H13+H12+H11</f>
        <v>1893850</v>
      </c>
      <c r="L13" s="27">
        <f>K13/K10-1</f>
        <v>-0.16249835825179137</v>
      </c>
      <c r="M13" s="32"/>
      <c r="N13" s="32">
        <f>AVERAGE(J11:J13)</f>
        <v>24.155677150426442</v>
      </c>
      <c r="O13" s="58">
        <f>N13/N10-1</f>
        <v>0.25906974019250906</v>
      </c>
    </row>
    <row r="14" spans="1:16" ht="15" hidden="1" customHeight="1">
      <c r="D14" s="26">
        <f>H14/20</f>
        <v>38875.85</v>
      </c>
      <c r="E14" s="27">
        <f t="shared" si="0"/>
        <v>6.4645324475776089E-3</v>
      </c>
      <c r="F14" s="26"/>
      <c r="G14" s="28" t="s">
        <v>11</v>
      </c>
      <c r="H14" s="29">
        <v>777517</v>
      </c>
      <c r="I14" s="29">
        <v>29517.11</v>
      </c>
      <c r="J14" s="30">
        <f t="shared" si="1"/>
        <v>26.341230560850978</v>
      </c>
    </row>
    <row r="15" spans="1:16" ht="15" hidden="1" customHeight="1">
      <c r="A15" s="31"/>
      <c r="B15" s="31"/>
      <c r="C15" s="31"/>
      <c r="D15" s="26">
        <f>H15/22</f>
        <v>37191.318181818184</v>
      </c>
      <c r="E15" s="27">
        <f t="shared" si="0"/>
        <v>-4.3331060753187822E-2</v>
      </c>
      <c r="F15" s="26"/>
      <c r="G15" s="28" t="s">
        <v>9</v>
      </c>
      <c r="H15" s="29">
        <v>818209</v>
      </c>
      <c r="I15" s="29">
        <v>28110.06</v>
      </c>
      <c r="J15" s="30">
        <f t="shared" si="1"/>
        <v>29.107337373168182</v>
      </c>
    </row>
    <row r="16" spans="1:16" ht="15" hidden="1" customHeight="1">
      <c r="A16" s="31">
        <f>AVERAGE(D14:D16)</f>
        <v>43759.162121212117</v>
      </c>
      <c r="B16" s="27">
        <f>A16/A13-1</f>
        <v>0.44205334475236091</v>
      </c>
      <c r="C16" s="27"/>
      <c r="D16" s="26">
        <f>H16/22</f>
        <v>55210.318181818184</v>
      </c>
      <c r="E16" s="27">
        <f t="shared" si="0"/>
        <v>0.48449479289521369</v>
      </c>
      <c r="F16" s="26"/>
      <c r="G16" s="28" t="s">
        <v>13</v>
      </c>
      <c r="H16" s="29">
        <v>1214627</v>
      </c>
      <c r="I16" s="29">
        <v>24760.61</v>
      </c>
      <c r="J16" s="30">
        <f t="shared" si="1"/>
        <v>49.054809231274994</v>
      </c>
      <c r="K16" s="32">
        <f>H16+H15+H14</f>
        <v>2810353</v>
      </c>
      <c r="L16" s="27">
        <f>K16/K13-1</f>
        <v>0.48393642579929774</v>
      </c>
      <c r="M16" s="32"/>
      <c r="N16" s="32">
        <f>AVERAGE(J14:J16)</f>
        <v>34.834459055098051</v>
      </c>
      <c r="O16" s="58">
        <f>N16/N13-1</f>
        <v>0.44208166213560629</v>
      </c>
    </row>
    <row r="17" spans="1:15" ht="15" hidden="1" customHeight="1">
      <c r="D17" s="26">
        <f>H17/20</f>
        <v>198788.55</v>
      </c>
      <c r="E17" s="27">
        <f t="shared" si="0"/>
        <v>2.6005688165996634</v>
      </c>
      <c r="F17" s="33">
        <f t="shared" ref="F17:F45" si="2">D17/D5-1</f>
        <v>3.5691427192332226</v>
      </c>
      <c r="G17" s="39" t="s">
        <v>162</v>
      </c>
      <c r="H17" s="29">
        <v>3975771</v>
      </c>
      <c r="I17" s="29">
        <v>38369.18</v>
      </c>
      <c r="J17" s="30">
        <f t="shared" si="1"/>
        <v>103.61886806025043</v>
      </c>
    </row>
    <row r="18" spans="1:15" hidden="1">
      <c r="D18" s="26">
        <f>H18/20</f>
        <v>31343.95</v>
      </c>
      <c r="E18" s="27">
        <f t="shared" si="0"/>
        <v>-0.84232517416118791</v>
      </c>
      <c r="F18" s="33">
        <f t="shared" si="2"/>
        <v>0.33571763402369381</v>
      </c>
      <c r="G18" s="39" t="s">
        <v>163</v>
      </c>
      <c r="H18" s="29">
        <v>626879</v>
      </c>
      <c r="I18" s="29">
        <v>25475.06</v>
      </c>
      <c r="J18" s="30">
        <f t="shared" si="1"/>
        <v>24.607557352171103</v>
      </c>
    </row>
    <row r="19" spans="1:15" ht="17.399999999999999" hidden="1">
      <c r="A19" s="31">
        <f>AVERAGE(D17:D19)</f>
        <v>88014</v>
      </c>
      <c r="B19" s="27">
        <f>A19/A16-1</f>
        <v>1.0113273594271015</v>
      </c>
      <c r="C19" s="27">
        <f>A19/A7-1</f>
        <v>1.9281116255718374</v>
      </c>
      <c r="D19" s="26">
        <f>H19/22</f>
        <v>33909.5</v>
      </c>
      <c r="E19" s="27">
        <f t="shared" si="0"/>
        <v>8.1851521585505349E-2</v>
      </c>
      <c r="F19" s="33">
        <f t="shared" si="2"/>
        <v>0.46148466243246111</v>
      </c>
      <c r="G19" s="39" t="s">
        <v>158</v>
      </c>
      <c r="H19" s="29">
        <v>746009</v>
      </c>
      <c r="I19" s="29">
        <v>27864.400000000001</v>
      </c>
      <c r="J19" s="30">
        <f t="shared" si="1"/>
        <v>26.77283558949771</v>
      </c>
      <c r="K19" s="32">
        <f>H19+H18+H17</f>
        <v>5348659</v>
      </c>
      <c r="L19" s="27">
        <f>K19/K16-1</f>
        <v>0.90319828149702186</v>
      </c>
      <c r="M19" s="27">
        <f>K19/K7-1</f>
        <v>1.9665840067133713</v>
      </c>
      <c r="N19" s="32">
        <f>AVERAGE(J17:J19)</f>
        <v>51.666420333973086</v>
      </c>
      <c r="O19" s="58">
        <f>N19/N16-1</f>
        <v>0.48319858368553192</v>
      </c>
    </row>
    <row r="20" spans="1:15" hidden="1">
      <c r="D20" s="26">
        <f>H20/20</f>
        <v>23193.599999999999</v>
      </c>
      <c r="E20" s="27">
        <f t="shared" si="0"/>
        <v>-0.31601468614989903</v>
      </c>
      <c r="F20" s="33">
        <f t="shared" si="2"/>
        <v>-0.49072065346273774</v>
      </c>
      <c r="G20" s="39" t="s">
        <v>154</v>
      </c>
      <c r="H20" s="29">
        <v>463872</v>
      </c>
      <c r="I20" s="29">
        <v>15535.27</v>
      </c>
      <c r="J20" s="30">
        <f t="shared" si="1"/>
        <v>29.859281493015569</v>
      </c>
    </row>
    <row r="21" spans="1:15" hidden="1">
      <c r="D21" s="26">
        <f>H21/21</f>
        <v>26019.428571428572</v>
      </c>
      <c r="E21" s="27">
        <f t="shared" si="0"/>
        <v>0.12183656575212876</v>
      </c>
      <c r="F21" s="33">
        <f t="shared" si="2"/>
        <v>-0.45037946799040385</v>
      </c>
      <c r="G21" s="39" t="s">
        <v>155</v>
      </c>
      <c r="H21" s="29">
        <v>546408</v>
      </c>
      <c r="I21" s="29">
        <v>17032.2</v>
      </c>
      <c r="J21" s="30">
        <f t="shared" si="1"/>
        <v>32.08088209391623</v>
      </c>
    </row>
    <row r="22" spans="1:15" ht="17.399999999999999" hidden="1">
      <c r="A22" s="31">
        <f>AVERAGE(D20:D22)</f>
        <v>25850.93015873016</v>
      </c>
      <c r="B22" s="27">
        <f>A22/A19-1</f>
        <v>-0.70628615721669097</v>
      </c>
      <c r="C22" s="27">
        <f>A22/A10-1</f>
        <v>-0.27979387160268676</v>
      </c>
      <c r="D22" s="26">
        <f>H22/21</f>
        <v>28339.761904761905</v>
      </c>
      <c r="E22" s="27">
        <f t="shared" si="0"/>
        <v>8.917695202120024E-2</v>
      </c>
      <c r="F22" s="33">
        <f t="shared" si="2"/>
        <v>0.9150213017903801</v>
      </c>
      <c r="G22" s="39" t="s">
        <v>156</v>
      </c>
      <c r="H22" s="29">
        <v>595135</v>
      </c>
      <c r="I22" s="29">
        <v>4405.28</v>
      </c>
      <c r="J22" s="30">
        <f t="shared" si="1"/>
        <v>135.09583953800893</v>
      </c>
      <c r="K22" s="32">
        <f>H22+H21+H20</f>
        <v>1605415</v>
      </c>
      <c r="L22" s="27">
        <f>K22/K19-1</f>
        <v>-0.69984719534373008</v>
      </c>
      <c r="M22" s="27">
        <f>K22/K10-1</f>
        <v>-0.29005058574480536</v>
      </c>
      <c r="N22" s="32">
        <f>AVERAGE(J20:J22)</f>
        <v>65.678667708313583</v>
      </c>
      <c r="O22" s="58">
        <f>N22/N19-1</f>
        <v>0.27120608092770837</v>
      </c>
    </row>
    <row r="23" spans="1:15" hidden="1">
      <c r="A23" s="31"/>
      <c r="B23" s="27"/>
      <c r="C23" s="27"/>
      <c r="D23" s="26">
        <f>H23/21</f>
        <v>50164.476190476191</v>
      </c>
      <c r="E23" s="27">
        <f t="shared" si="0"/>
        <v>0.77010930293126778</v>
      </c>
      <c r="F23" s="33">
        <f t="shared" si="2"/>
        <v>0.58396747424718787</v>
      </c>
      <c r="G23" s="39" t="s">
        <v>168</v>
      </c>
      <c r="H23" s="29">
        <v>1053454</v>
      </c>
      <c r="I23" s="29">
        <v>21555.68</v>
      </c>
      <c r="J23" s="30">
        <f t="shared" si="1"/>
        <v>48.87129517602785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84491.863636363632</v>
      </c>
      <c r="E24" s="27">
        <f t="shared" si="0"/>
        <v>0.68429673850366157</v>
      </c>
      <c r="F24" s="33">
        <f t="shared" si="2"/>
        <v>3.0740925011068398</v>
      </c>
      <c r="G24" s="39" t="s">
        <v>176</v>
      </c>
      <c r="H24" s="29">
        <v>1858821</v>
      </c>
      <c r="I24" s="29">
        <v>27292.63</v>
      </c>
      <c r="J24" s="30">
        <f t="shared" si="1"/>
        <v>68.107067732204627</v>
      </c>
      <c r="K24" s="32"/>
      <c r="L24" s="27"/>
      <c r="M24" s="27"/>
      <c r="N24" s="27"/>
    </row>
    <row r="25" spans="1:15" ht="17.399999999999999" hidden="1">
      <c r="A25" s="31">
        <f>AVERAGE(D23:D25)</f>
        <v>75066.622047543104</v>
      </c>
      <c r="B25" s="27">
        <f>A25/A22-1</f>
        <v>1.9038267322149811</v>
      </c>
      <c r="C25" s="27">
        <f>A25/A13-1</f>
        <v>1.4737693355067001</v>
      </c>
      <c r="D25" s="26">
        <f>H25/19</f>
        <v>90543.526315789481</v>
      </c>
      <c r="E25" s="27">
        <f t="shared" si="0"/>
        <v>7.1624206390700662E-2</v>
      </c>
      <c r="F25" s="33">
        <f t="shared" si="2"/>
        <v>1.3440991741550601</v>
      </c>
      <c r="G25" s="39" t="s">
        <v>190</v>
      </c>
      <c r="H25" s="29">
        <v>1720327</v>
      </c>
      <c r="I25" s="29">
        <v>19861.29</v>
      </c>
      <c r="J25" s="30">
        <f t="shared" si="1"/>
        <v>86.617082777604068</v>
      </c>
      <c r="K25" s="32">
        <f>H25+H24+H23</f>
        <v>4632602</v>
      </c>
      <c r="L25" s="27">
        <f>K25/K22-1</f>
        <v>1.885610262766948</v>
      </c>
      <c r="M25" s="27">
        <f>K25/K13-1</f>
        <v>1.446129313303588</v>
      </c>
      <c r="N25" s="32">
        <f>AVERAGE(J23:J25)</f>
        <v>67.865148561945503</v>
      </c>
      <c r="O25" s="58">
        <f>N25/N22-1</f>
        <v>3.3290578660065462E-2</v>
      </c>
    </row>
    <row r="26" spans="1:15" ht="17.399999999999999" hidden="1">
      <c r="D26" s="26">
        <f>H26/19</f>
        <v>61127.894736842107</v>
      </c>
      <c r="E26" s="27">
        <f t="shared" si="0"/>
        <v>-0.32487835161571033</v>
      </c>
      <c r="F26" s="33">
        <f t="shared" si="2"/>
        <v>0.57238734939151459</v>
      </c>
      <c r="G26" s="39" t="s">
        <v>202</v>
      </c>
      <c r="H26" s="29">
        <v>1161430</v>
      </c>
      <c r="I26" s="29">
        <v>14636.65</v>
      </c>
      <c r="J26" s="30">
        <f t="shared" si="1"/>
        <v>79.350807732643744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38648.318181818184</v>
      </c>
      <c r="E27" s="27">
        <f t="shared" si="0"/>
        <v>-0.36774661800147623</v>
      </c>
      <c r="F27" s="33">
        <f t="shared" si="2"/>
        <v>3.917580960365874E-2</v>
      </c>
      <c r="G27" s="39" t="s">
        <v>203</v>
      </c>
      <c r="H27" s="29">
        <v>850263</v>
      </c>
      <c r="I27" s="29">
        <v>27755.61</v>
      </c>
      <c r="J27" s="30">
        <f t="shared" si="1"/>
        <v>30.633915089598101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50791.877990430621</v>
      </c>
      <c r="B28" s="27">
        <f>A28/A25-1</f>
        <v>-0.32337600114386633</v>
      </c>
      <c r="C28" s="27">
        <f>A28/A16-1</f>
        <v>0.16071413455627881</v>
      </c>
      <c r="D28" s="26">
        <f>H28/19</f>
        <v>52599.42105263158</v>
      </c>
      <c r="E28" s="27">
        <f t="shared" si="0"/>
        <v>0.36097567829941402</v>
      </c>
      <c r="F28" s="33">
        <f t="shared" si="2"/>
        <v>-4.72900214157147E-2</v>
      </c>
      <c r="G28" s="39" t="s">
        <v>208</v>
      </c>
      <c r="H28" s="29">
        <v>999389</v>
      </c>
      <c r="I28" s="29">
        <v>16428.46</v>
      </c>
      <c r="J28" s="30">
        <f t="shared" si="1"/>
        <v>60.832786518030296</v>
      </c>
      <c r="K28" s="32">
        <f>H28+H27+H26</f>
        <v>3011082</v>
      </c>
      <c r="L28" s="27">
        <f>K28/K25-1</f>
        <v>-0.35002359365212032</v>
      </c>
      <c r="M28" s="27">
        <f>K28/K16-1</f>
        <v>7.1424835243117046E-2</v>
      </c>
      <c r="N28" s="32">
        <f>AVERAGE(J26:J28)</f>
        <v>56.939169780090715</v>
      </c>
      <c r="O28" s="58">
        <f>N28/N25-1</f>
        <v>-0.1609954301047738</v>
      </c>
    </row>
    <row r="29" spans="1:15" hidden="1">
      <c r="D29" s="26">
        <f>H29/22</f>
        <v>81844.272727272721</v>
      </c>
      <c r="E29" s="27">
        <f t="shared" si="0"/>
        <v>0.55599189286472206</v>
      </c>
      <c r="F29" s="33">
        <f t="shared" si="2"/>
        <v>-0.58828477431284276</v>
      </c>
      <c r="G29" s="39" t="s">
        <v>215</v>
      </c>
      <c r="H29" s="29">
        <v>1800574</v>
      </c>
      <c r="I29" s="29">
        <v>25147.73</v>
      </c>
      <c r="J29" s="30">
        <f t="shared" si="1"/>
        <v>71.599862094908772</v>
      </c>
    </row>
    <row r="30" spans="1:15" hidden="1">
      <c r="D30" s="26">
        <f>H30/19</f>
        <v>37191</v>
      </c>
      <c r="E30" s="27">
        <f t="shared" si="0"/>
        <v>-0.54558824019451579</v>
      </c>
      <c r="F30" s="33">
        <f t="shared" si="2"/>
        <v>0.18654477179806617</v>
      </c>
      <c r="G30" s="39" t="s">
        <v>210</v>
      </c>
      <c r="H30" s="29">
        <v>706629</v>
      </c>
      <c r="I30" s="29">
        <v>7883.15</v>
      </c>
      <c r="J30" s="30">
        <f t="shared" si="1"/>
        <v>89.637898555780367</v>
      </c>
    </row>
    <row r="31" spans="1:15" ht="17.399999999999999" hidden="1">
      <c r="A31" s="31">
        <f>AVERAGE(D29:D31)</f>
        <v>60504.174242424233</v>
      </c>
      <c r="B31" s="27">
        <f>A31/A28-1</f>
        <v>0.19121750634665347</v>
      </c>
      <c r="C31" s="27">
        <f>A31/A19-1</f>
        <v>-0.31256193057440596</v>
      </c>
      <c r="D31" s="26">
        <f>H31/20</f>
        <v>62477.25</v>
      </c>
      <c r="E31" s="27">
        <f t="shared" si="0"/>
        <v>0.67990239574090516</v>
      </c>
      <c r="F31" s="33">
        <f t="shared" si="2"/>
        <v>0.84247039915068056</v>
      </c>
      <c r="G31" s="39" t="s">
        <v>211</v>
      </c>
      <c r="H31" s="29">
        <v>1249545</v>
      </c>
      <c r="I31" s="29">
        <v>10764.3</v>
      </c>
      <c r="J31" s="30">
        <f t="shared" si="1"/>
        <v>116.08232769432291</v>
      </c>
      <c r="K31" s="32">
        <f>H31+H30+H29</f>
        <v>3756748</v>
      </c>
      <c r="L31" s="27">
        <f>K31/K28-1</f>
        <v>0.24764054914479239</v>
      </c>
      <c r="M31" s="27">
        <f>K31/K19-1</f>
        <v>-0.29762805966878803</v>
      </c>
      <c r="N31" s="32">
        <f>AVERAGE(J29:J31)</f>
        <v>92.44002944833737</v>
      </c>
      <c r="O31" s="58">
        <f>N31/N28-1</f>
        <v>0.62348748331521775</v>
      </c>
    </row>
    <row r="32" spans="1:15" ht="17.399999999999999" hidden="1">
      <c r="D32" s="26">
        <f>H32/21</f>
        <v>78241.428571428565</v>
      </c>
      <c r="E32" s="27">
        <f t="shared" si="0"/>
        <v>0.2523187011500756</v>
      </c>
      <c r="F32" s="33">
        <f t="shared" si="2"/>
        <v>2.3734059642068748</v>
      </c>
      <c r="G32" s="39" t="s">
        <v>222</v>
      </c>
      <c r="H32" s="29">
        <v>1643070</v>
      </c>
      <c r="I32" s="29">
        <v>26709.93</v>
      </c>
      <c r="J32" s="30">
        <f t="shared" si="1"/>
        <v>61.515324076102033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33937.190476190473</v>
      </c>
      <c r="E33" s="27">
        <f t="shared" si="0"/>
        <v>-0.56625037277778789</v>
      </c>
      <c r="F33" s="33">
        <f t="shared" si="2"/>
        <v>0.30430191358838066</v>
      </c>
      <c r="G33" s="39" t="s">
        <v>223</v>
      </c>
      <c r="H33" s="29">
        <v>712681</v>
      </c>
      <c r="I33" s="29">
        <v>11320.41</v>
      </c>
      <c r="J33" s="30">
        <f t="shared" si="1"/>
        <v>62.955405325425495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60649.381787802842</v>
      </c>
      <c r="B34" s="27">
        <f>A34/A31-1</f>
        <v>2.3999591300394307E-3</v>
      </c>
      <c r="C34" s="27">
        <f>A34/A22-1</f>
        <v>1.3461199042124541</v>
      </c>
      <c r="D34" s="26">
        <f>H34/19</f>
        <v>69769.526315789481</v>
      </c>
      <c r="E34" s="27">
        <f t="shared" si="0"/>
        <v>1.0558427299613422</v>
      </c>
      <c r="F34" s="33">
        <f t="shared" si="2"/>
        <v>1.4618952886850534</v>
      </c>
      <c r="G34" s="39" t="s">
        <v>220</v>
      </c>
      <c r="H34" s="29">
        <v>1325621</v>
      </c>
      <c r="I34" s="29">
        <v>27293.46</v>
      </c>
      <c r="J34" s="30">
        <f t="shared" si="1"/>
        <v>48.569181041905281</v>
      </c>
      <c r="K34" s="32">
        <f>H34+H33+H32</f>
        <v>3681372</v>
      </c>
      <c r="L34" s="27">
        <f>K34/K31-1</f>
        <v>-2.0064161876175879E-2</v>
      </c>
      <c r="M34" s="27">
        <f>K34/K22-1</f>
        <v>1.2930968005157544</v>
      </c>
      <c r="N34" s="32">
        <f>AVERAGE(J32:J34)</f>
        <v>57.679970147810934</v>
      </c>
      <c r="O34" s="58">
        <f>N34/N31-1</f>
        <v>-0.3760282153518032</v>
      </c>
      <c r="P34" s="58"/>
    </row>
    <row r="35" spans="1:16" ht="17.399999999999999" hidden="1">
      <c r="D35" s="26">
        <f>H35/23</f>
        <v>80688.173913043473</v>
      </c>
      <c r="E35" s="27">
        <f t="shared" si="0"/>
        <v>0.15649593990124311</v>
      </c>
      <c r="F35" s="33">
        <f t="shared" si="2"/>
        <v>0.60847237010245614</v>
      </c>
      <c r="G35" s="39" t="s">
        <v>226</v>
      </c>
      <c r="H35" s="68">
        <v>1855828</v>
      </c>
      <c r="I35" s="68">
        <v>48620.42</v>
      </c>
      <c r="J35" s="30">
        <f t="shared" si="1"/>
        <v>38.169723749815411</v>
      </c>
      <c r="P35" s="16"/>
    </row>
    <row r="36" spans="1:16" ht="17.399999999999999" hidden="1">
      <c r="D36" s="26">
        <f>H36/21</f>
        <v>87869.238095238092</v>
      </c>
      <c r="E36" s="27">
        <f t="shared" si="0"/>
        <v>8.8997728340382887E-2</v>
      </c>
      <c r="F36" s="33">
        <f t="shared" si="2"/>
        <v>3.9972777419255534E-2</v>
      </c>
      <c r="G36" s="39" t="s">
        <v>228</v>
      </c>
      <c r="H36" s="68">
        <v>1845254</v>
      </c>
      <c r="I36" s="68">
        <v>40261.01</v>
      </c>
      <c r="J36" s="30">
        <f t="shared" si="1"/>
        <v>45.832282896032659</v>
      </c>
      <c r="P36" s="16"/>
    </row>
    <row r="37" spans="1:16" ht="17.399999999999999" hidden="1">
      <c r="A37" s="31">
        <f>AVERAGE(D35:D37)</f>
        <v>76363.081780538298</v>
      </c>
      <c r="B37" s="27">
        <f>A37/A34-1</f>
        <v>0.25909085186908909</v>
      </c>
      <c r="C37" s="27">
        <f>A37/A25-1</f>
        <v>1.7270788236269485E-2</v>
      </c>
      <c r="D37" s="26">
        <f>H37/18</f>
        <v>60531.833333333336</v>
      </c>
      <c r="E37" s="27">
        <f t="shared" si="0"/>
        <v>-0.31111462161848713</v>
      </c>
      <c r="F37" s="33">
        <f t="shared" si="2"/>
        <v>-0.33146149927697854</v>
      </c>
      <c r="G37" s="39" t="s">
        <v>225</v>
      </c>
      <c r="H37" s="68">
        <v>1089573</v>
      </c>
      <c r="I37" s="68">
        <v>10978.35</v>
      </c>
      <c r="J37" s="30">
        <f t="shared" si="1"/>
        <v>99.247427892169583</v>
      </c>
      <c r="K37" s="32">
        <f>H37+H36+H35</f>
        <v>4790655</v>
      </c>
      <c r="L37" s="27">
        <f>K37/K34-1</f>
        <v>0.30132325665539916</v>
      </c>
      <c r="M37" s="27">
        <f>K37/K25-1</f>
        <v>3.4117543445346676E-2</v>
      </c>
      <c r="N37" s="32">
        <f>AVERAGE(J35:J37)</f>
        <v>61.083144846005887</v>
      </c>
      <c r="O37" s="16">
        <f>N37/N34-1</f>
        <v>5.9000978840210161E-2</v>
      </c>
      <c r="P37" s="16"/>
    </row>
    <row r="38" spans="1:16" ht="17.399999999999999" hidden="1">
      <c r="A38" s="31"/>
      <c r="B38" s="27"/>
      <c r="C38" s="27"/>
      <c r="D38" s="26">
        <f>H38/20</f>
        <v>56614.5</v>
      </c>
      <c r="E38" s="27">
        <f t="shared" si="0"/>
        <v>-6.4715260014703069E-2</v>
      </c>
      <c r="F38" s="33">
        <f t="shared" si="2"/>
        <v>-7.3835272035335797E-2</v>
      </c>
      <c r="G38" s="39" t="s">
        <v>231</v>
      </c>
      <c r="H38" s="68">
        <v>1132290</v>
      </c>
      <c r="I38" s="68">
        <v>11940.84</v>
      </c>
      <c r="J38" s="30">
        <f t="shared" si="1"/>
        <v>94.824987186831081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27112.666666666668</v>
      </c>
      <c r="E39" s="27">
        <f t="shared" si="0"/>
        <v>-0.52110030704737009</v>
      </c>
      <c r="F39" s="33">
        <f t="shared" si="2"/>
        <v>-0.29847745148657923</v>
      </c>
      <c r="G39" s="39" t="s">
        <v>234</v>
      </c>
      <c r="H39" s="68">
        <v>569366</v>
      </c>
      <c r="I39" s="68">
        <v>10187.69</v>
      </c>
      <c r="J39" s="30">
        <f t="shared" si="1"/>
        <v>55.887644794845542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46530.658730158735</v>
      </c>
      <c r="B40" s="27">
        <f>A40/A37-1</f>
        <v>-0.39066551997096821</v>
      </c>
      <c r="C40" s="27">
        <f>A40/A28-1</f>
        <v>-8.3895682319025777E-2</v>
      </c>
      <c r="D40" s="26">
        <f>H40/21</f>
        <v>55864.809523809527</v>
      </c>
      <c r="E40" s="27">
        <f t="shared" si="0"/>
        <v>1.06046901290207</v>
      </c>
      <c r="F40" s="33">
        <f t="shared" si="2"/>
        <v>6.2080312023027107E-2</v>
      </c>
      <c r="G40" s="39" t="s">
        <v>236</v>
      </c>
      <c r="H40" s="68">
        <v>1173161</v>
      </c>
      <c r="I40" s="68">
        <v>12409.1</v>
      </c>
      <c r="J40" s="30">
        <f t="shared" si="1"/>
        <v>94.540377626096969</v>
      </c>
      <c r="K40" s="32">
        <f>H40+H39+H38</f>
        <v>2874817</v>
      </c>
      <c r="L40" s="27">
        <f>K40/K37-1</f>
        <v>-0.39991149435724338</v>
      </c>
      <c r="M40" s="27">
        <f>K40/K28-1</f>
        <v>-4.5254496556387358E-2</v>
      </c>
      <c r="N40" s="32">
        <f>AVERAGE(J38:J40)</f>
        <v>81.751003202591207</v>
      </c>
      <c r="O40" s="58">
        <f>N40/N37-1</f>
        <v>0.33835616042183458</v>
      </c>
    </row>
    <row r="41" spans="1:16" ht="17.399999999999999">
      <c r="A41" s="31"/>
      <c r="B41" s="27"/>
      <c r="C41" s="27"/>
      <c r="D41" s="26">
        <f>H41/18</f>
        <v>70621.611111111109</v>
      </c>
      <c r="E41" s="27">
        <f t="shared" si="0"/>
        <v>0.26415200755338208</v>
      </c>
      <c r="F41" s="33">
        <f t="shared" si="2"/>
        <v>-0.13712213747147051</v>
      </c>
      <c r="G41" s="39" t="s">
        <v>370</v>
      </c>
      <c r="H41" s="68">
        <v>1271189</v>
      </c>
      <c r="I41" s="68">
        <v>15617.76</v>
      </c>
      <c r="J41" s="30">
        <f t="shared" si="1"/>
        <v>81.393810636096347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27675.65</v>
      </c>
      <c r="E42" s="27">
        <f t="shared" si="0"/>
        <v>-0.60811358499798218</v>
      </c>
      <c r="F42" s="33">
        <f t="shared" si="2"/>
        <v>-0.25585087790056726</v>
      </c>
      <c r="G42" s="39" t="s">
        <v>405</v>
      </c>
      <c r="H42" s="68">
        <v>553513</v>
      </c>
      <c r="I42" s="68">
        <v>8227.09</v>
      </c>
      <c r="J42" s="30">
        <f t="shared" si="1"/>
        <v>67.279317474343898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57799.303703703707</v>
      </c>
      <c r="B43" s="27">
        <f>A43/A40-1</f>
        <v>0.2421767772275536</v>
      </c>
      <c r="C43" s="27">
        <f>A43/A31-1</f>
        <v>-4.4705519455283005E-2</v>
      </c>
      <c r="D43" s="26">
        <f>H43/20</f>
        <v>75100.649999999994</v>
      </c>
      <c r="E43" s="27">
        <f t="shared" si="0"/>
        <v>1.7136002225783313</v>
      </c>
      <c r="F43" s="33">
        <f t="shared" si="2"/>
        <v>0.20204794545214444</v>
      </c>
      <c r="G43" s="39" t="s">
        <v>429</v>
      </c>
      <c r="H43" s="68">
        <v>1502013</v>
      </c>
      <c r="I43" s="68">
        <v>16838.59</v>
      </c>
      <c r="J43" s="30">
        <f t="shared" si="1"/>
        <v>89.200639721021773</v>
      </c>
      <c r="K43" s="32">
        <f>H43+H42+H41</f>
        <v>3326715</v>
      </c>
      <c r="L43" s="27">
        <f>K43/K40-1</f>
        <v>0.15719191865082194</v>
      </c>
      <c r="M43" s="27">
        <f>K43/K31-1</f>
        <v>-0.11446948264829049</v>
      </c>
      <c r="N43" s="32">
        <f>AVERAGE(J41:J43)</f>
        <v>79.291255943820673</v>
      </c>
      <c r="O43" s="58">
        <f>N43/N40-1</f>
        <v>-3.0088282252327958E-2</v>
      </c>
    </row>
    <row r="44" spans="1:16" ht="17.399999999999999">
      <c r="A44" s="31"/>
      <c r="B44" s="27"/>
      <c r="C44" s="27"/>
      <c r="D44" s="26">
        <f>H44/22</f>
        <v>93225.681818181823</v>
      </c>
      <c r="E44" s="27">
        <f t="shared" si="0"/>
        <v>0.24134320832352096</v>
      </c>
      <c r="F44" s="33">
        <f t="shared" si="2"/>
        <v>0.19151303242212347</v>
      </c>
      <c r="G44" s="39" t="s">
        <v>461</v>
      </c>
      <c r="H44" s="68">
        <v>2050965</v>
      </c>
      <c r="I44" s="68">
        <v>21999.38</v>
      </c>
      <c r="J44" s="30">
        <f t="shared" si="1"/>
        <v>93.228309161439995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39080.35</v>
      </c>
      <c r="E45" s="27">
        <f t="shared" si="0"/>
        <v>-0.58079845341095537</v>
      </c>
      <c r="F45" s="33">
        <f t="shared" si="2"/>
        <v>0.15154936079395975</v>
      </c>
      <c r="G45" s="39" t="s">
        <v>501</v>
      </c>
      <c r="H45" s="68">
        <v>781607</v>
      </c>
      <c r="I45" s="68">
        <v>9911.48</v>
      </c>
      <c r="J45" s="30">
        <f t="shared" si="1"/>
        <v>78.858757723367248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84689.30885167465</v>
      </c>
      <c r="B46" s="27">
        <f>A46/A43-1</f>
        <v>0.46523060702974983</v>
      </c>
      <c r="C46" s="27">
        <f>A46/A34-1</f>
        <v>0.39637546756835151</v>
      </c>
      <c r="D46" s="26">
        <f>H46/19</f>
        <v>121761.89473684211</v>
      </c>
      <c r="E46" s="27">
        <f t="shared" ref="E46" si="3">D46/D45-1</f>
        <v>2.1156807637813406</v>
      </c>
      <c r="F46" s="33">
        <f t="shared" ref="F46" si="4">D46/D34-1</f>
        <v>0.74520168283393207</v>
      </c>
      <c r="G46" s="39" t="s">
        <v>548</v>
      </c>
      <c r="H46" s="68">
        <v>2313476</v>
      </c>
      <c r="I46" s="68">
        <v>33962.35</v>
      </c>
      <c r="J46" s="30">
        <f t="shared" si="1"/>
        <v>68.118843366257053</v>
      </c>
      <c r="K46" s="32">
        <f>H46+H45+H44</f>
        <v>5146048</v>
      </c>
      <c r="L46" s="27">
        <f>K46/K43-1</f>
        <v>0.54688574164002635</v>
      </c>
      <c r="M46" s="27">
        <f>K46/K34-1</f>
        <v>0.39786144948133462</v>
      </c>
      <c r="N46" s="32">
        <f>AVERAGE(J44:J46)</f>
        <v>80.06863675035477</v>
      </c>
      <c r="O46" s="58">
        <f>N46/N43-1</f>
        <v>9.8041177085765874E-3</v>
      </c>
    </row>
    <row r="47" spans="1:16" ht="17.399999999999999">
      <c r="A47" s="31"/>
      <c r="B47" s="27"/>
      <c r="C47" s="27"/>
      <c r="D47" s="26">
        <f>H47/19</f>
        <v>91748.631578947374</v>
      </c>
      <c r="E47" s="27">
        <f t="shared" ref="E47" si="5">D47/D46-1</f>
        <v>-0.24649142675350855</v>
      </c>
      <c r="F47" s="33">
        <f t="shared" ref="F47" si="6">D47/D35-1</f>
        <v>0.13707656437761995</v>
      </c>
      <c r="G47" s="39" t="s">
        <v>598</v>
      </c>
      <c r="H47" s="68">
        <v>1743224</v>
      </c>
      <c r="I47" s="68">
        <v>22593.43</v>
      </c>
      <c r="J47" s="30">
        <f t="shared" si="1"/>
        <v>77.156235241838004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69045.649999999994</v>
      </c>
      <c r="E48" s="27">
        <f t="shared" ref="E48" si="7">D48/D47-1</f>
        <v>-0.2474476315149402</v>
      </c>
      <c r="F48" s="33">
        <f t="shared" ref="F48" si="8">D48/D36-1</f>
        <v>-0.21422273031246652</v>
      </c>
      <c r="G48" s="39" t="s">
        <v>632</v>
      </c>
      <c r="H48" s="68">
        <v>1380913</v>
      </c>
      <c r="I48" s="68">
        <v>29524.23</v>
      </c>
      <c r="J48" s="30">
        <f t="shared" si="1"/>
        <v>46.772193550856365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67586.669617224878</v>
      </c>
      <c r="B49" s="27">
        <f>A49/A46-1</f>
        <v>-0.20194567019555487</v>
      </c>
      <c r="C49" s="27">
        <f>A49/A37-1</f>
        <v>-0.11493004156820386</v>
      </c>
      <c r="D49" s="26">
        <f>H49/22</f>
        <v>41965.727272727272</v>
      </c>
      <c r="E49" s="27">
        <f t="shared" ref="E49" si="9">D49/D48-1</f>
        <v>-0.39220316887845541</v>
      </c>
      <c r="F49" s="33">
        <f t="shared" ref="F49" si="10">D49/D37-1</f>
        <v>-0.30671640091201702</v>
      </c>
      <c r="G49" s="39" t="s">
        <v>698</v>
      </c>
      <c r="H49" s="68">
        <v>923246</v>
      </c>
      <c r="I49" s="68">
        <v>15021.76</v>
      </c>
      <c r="J49" s="30">
        <f t="shared" si="1"/>
        <v>61.460574526553479</v>
      </c>
      <c r="K49" s="32">
        <f>H49+H48+H47</f>
        <v>4047383</v>
      </c>
      <c r="L49" s="27">
        <f>K49/K46-1</f>
        <v>-0.21349684262564206</v>
      </c>
      <c r="M49" s="27">
        <f>K49/K37-1</f>
        <v>-0.15515039175227607</v>
      </c>
      <c r="N49" s="32">
        <f>AVERAGE(J47:J49)</f>
        <v>61.79633443974928</v>
      </c>
      <c r="O49" s="58">
        <f>N49/N46-1</f>
        <v>-0.22820798570077472</v>
      </c>
    </row>
    <row r="50" spans="1:15" s="37" customFormat="1" ht="17.399999999999999">
      <c r="A50" s="92"/>
      <c r="B50" s="130"/>
      <c r="C50" s="130"/>
      <c r="D50" s="93">
        <f>H50/18</f>
        <v>59410.611111111109</v>
      </c>
      <c r="E50" s="130">
        <f t="shared" ref="E50" si="11">D50/D49-1</f>
        <v>0.41569359027219654</v>
      </c>
      <c r="F50" s="131">
        <f t="shared" ref="F50" si="12">D50/D38-1</f>
        <v>4.9388603822538624E-2</v>
      </c>
      <c r="G50" s="132" t="s">
        <v>714</v>
      </c>
      <c r="H50" s="95">
        <v>1069391</v>
      </c>
      <c r="I50" s="95">
        <v>22544.63</v>
      </c>
      <c r="J50" s="133">
        <f t="shared" ref="J50" si="13">H50/I50</f>
        <v>47.434400121004423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44034.85</v>
      </c>
      <c r="E51" s="130">
        <f t="shared" ref="E51" si="14">D51/D50-1</f>
        <v>-0.25880496469485903</v>
      </c>
      <c r="F51" s="131">
        <f t="shared" ref="F51" si="15">D51/D39-1</f>
        <v>0.62414308195431389</v>
      </c>
      <c r="G51" s="132" t="s">
        <v>721</v>
      </c>
      <c r="H51" s="95">
        <v>880697</v>
      </c>
      <c r="I51" s="95">
        <v>12290.71</v>
      </c>
      <c r="J51" s="133">
        <f t="shared" ref="J51" si="16">H51/I51</f>
        <v>71.655502407916231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52382.502188552193</v>
      </c>
      <c r="B52" s="27">
        <f>A52/A49-1</f>
        <v>-0.22495807997022255</v>
      </c>
      <c r="C52" s="27">
        <f>A52/A40-1</f>
        <v>0.12576317675469739</v>
      </c>
      <c r="D52" s="93">
        <f>H52/22</f>
        <v>53702.045454545456</v>
      </c>
      <c r="E52" s="130">
        <f t="shared" ref="E52:E53" si="17">D52/D51-1</f>
        <v>0.21953510582062741</v>
      </c>
      <c r="F52" s="131">
        <f t="shared" ref="F52:F53" si="18">D52/D40-1</f>
        <v>-3.8714247622061659E-2</v>
      </c>
      <c r="G52" s="132" t="s">
        <v>726</v>
      </c>
      <c r="H52" s="95">
        <v>1181445</v>
      </c>
      <c r="I52" s="95">
        <v>24157.919999999998</v>
      </c>
      <c r="J52" s="133">
        <f t="shared" ref="J52" si="19">H52/I52</f>
        <v>48.905079576387372</v>
      </c>
      <c r="K52" s="32">
        <f>H52+H51+H50</f>
        <v>3131533</v>
      </c>
      <c r="L52" s="27">
        <f>K52/K49-1</f>
        <v>-0.22628201976437612</v>
      </c>
      <c r="M52" s="27">
        <f>K52/K40-1</f>
        <v>8.9298205764053895E-2</v>
      </c>
      <c r="N52" s="32">
        <f>AVERAGE(J50:J52)</f>
        <v>55.998327368436009</v>
      </c>
      <c r="O52" s="58">
        <f>N52/N49-1</f>
        <v>-9.3824449684248856E-2</v>
      </c>
    </row>
    <row r="53" spans="1:15" s="37" customFormat="1" ht="17.399999999999999">
      <c r="A53" s="31"/>
      <c r="B53" s="27"/>
      <c r="C53" s="27"/>
      <c r="D53" s="93">
        <f>H53/21</f>
        <v>51642.857142857145</v>
      </c>
      <c r="E53" s="130">
        <f t="shared" si="17"/>
        <v>-3.8344690491002864E-2</v>
      </c>
      <c r="F53" s="131">
        <f t="shared" si="18"/>
        <v>-0.26873861513006436</v>
      </c>
      <c r="G53" s="132" t="s">
        <v>729</v>
      </c>
      <c r="H53" s="95">
        <v>1084500</v>
      </c>
      <c r="I53" s="95">
        <v>20418.66</v>
      </c>
      <c r="J53" s="133">
        <f t="shared" ref="J53" si="20">H53/I53</f>
        <v>53.113181766090428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59712.588235294119</v>
      </c>
      <c r="E54" s="130">
        <f t="shared" ref="E54" si="21">D54/D53-1</f>
        <v>0.15626035310389708</v>
      </c>
      <c r="F54" s="131">
        <f t="shared" ref="F54" si="22">D54/D42-1</f>
        <v>1.1575857562620611</v>
      </c>
      <c r="G54" s="132" t="s">
        <v>742</v>
      </c>
      <c r="H54" s="95">
        <v>1015114</v>
      </c>
      <c r="I54" s="95">
        <v>13724.54</v>
      </c>
      <c r="J54" s="133">
        <f t="shared" ref="J54" si="23">H54/I54</f>
        <v>73.963426096612338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51844.894491129788</v>
      </c>
      <c r="B55" s="27">
        <f>A55/A52-1</f>
        <v>-1.02631160208283E-2</v>
      </c>
      <c r="C55" s="27">
        <f>A55/A43-1</f>
        <v>-0.10301870145526282</v>
      </c>
      <c r="D55" s="93">
        <f>H55/21</f>
        <v>44179.238095238092</v>
      </c>
      <c r="E55" s="130">
        <f t="shared" ref="E55" si="24">D55/D54-1</f>
        <v>-0.26013526794128783</v>
      </c>
      <c r="F55" s="131">
        <f t="shared" ref="F55" si="25">D55/D43-1</f>
        <v>-0.41173294644935698</v>
      </c>
      <c r="G55" s="132" t="s">
        <v>749</v>
      </c>
      <c r="H55" s="95">
        <v>927764</v>
      </c>
      <c r="I55" s="95">
        <v>15940.04</v>
      </c>
      <c r="J55" s="133">
        <f t="shared" ref="J55" si="26">H55/I55</f>
        <v>58.203367118275736</v>
      </c>
      <c r="K55" s="32">
        <f>H55+H54+H53</f>
        <v>3027378</v>
      </c>
      <c r="L55" s="27">
        <f>K55/K52-1</f>
        <v>-3.3260067832591944E-2</v>
      </c>
      <c r="M55" s="27">
        <f>K55/K43-1</f>
        <v>-8.9979754803161671E-2</v>
      </c>
      <c r="N55" s="32">
        <f>AVERAGE(J53:J55)</f>
        <v>61.759991660326165</v>
      </c>
      <c r="O55" s="58">
        <f>N55/N52-1</f>
        <v>0.10288993551506986</v>
      </c>
    </row>
    <row r="56" spans="1:15" s="124" customFormat="1" ht="17.399999999999999">
      <c r="A56" s="94"/>
      <c r="B56" s="45"/>
      <c r="C56" s="45"/>
      <c r="D56" s="98">
        <f>H56/22</f>
        <v>57873.227272727272</v>
      </c>
      <c r="E56" s="118">
        <f t="shared" ref="E56" si="27">D56/D55-1</f>
        <v>0.30996435809890532</v>
      </c>
      <c r="F56" s="158">
        <f t="shared" ref="F56" si="28">D56/D44-1</f>
        <v>-0.37921368721553028</v>
      </c>
      <c r="G56" s="122" t="s">
        <v>752</v>
      </c>
      <c r="H56" s="96">
        <v>1273211</v>
      </c>
      <c r="I56" s="96">
        <v>19609</v>
      </c>
      <c r="J56" s="125">
        <f t="shared" ref="J56" si="29">H56/I56</f>
        <v>64.929930134122088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68743.111111111109</v>
      </c>
      <c r="E57" s="118">
        <f t="shared" ref="E57" si="30">D57/D56-1</f>
        <v>0.18782232045155478</v>
      </c>
      <c r="F57" s="158">
        <f t="shared" ref="F57" si="31">D57/D45-1</f>
        <v>0.75901984273710732</v>
      </c>
      <c r="G57" s="122" t="s">
        <v>756</v>
      </c>
      <c r="H57" s="96">
        <v>1237376</v>
      </c>
      <c r="I57" s="96">
        <v>23182.5</v>
      </c>
      <c r="J57" s="125">
        <f t="shared" ref="J57" si="32">H57/I57</f>
        <v>53.375434055861099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63308.169191919194</v>
      </c>
      <c r="B58" s="27">
        <f>A58/A55-1</f>
        <v>0.22110710829492919</v>
      </c>
      <c r="C58" s="27">
        <f>A58/A46-1</f>
        <v>-0.25246562936536077</v>
      </c>
      <c r="K58" s="32">
        <f>H58+H57+H56</f>
        <v>2510587</v>
      </c>
      <c r="L58" s="27">
        <f>K58/K55-1</f>
        <v>-0.17070580548580327</v>
      </c>
      <c r="M58" s="27">
        <f>K58/K46-1</f>
        <v>-0.51213299992537964</v>
      </c>
      <c r="N58" s="32">
        <f>AVERAGE(J56:J58)</f>
        <v>59.15268209499159</v>
      </c>
      <c r="O58" s="58">
        <f>N58/N55-1</f>
        <v>-4.2216805657528611E-2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66"/>
  <dimension ref="A1:P58"/>
  <sheetViews>
    <sheetView topLeftCell="B48" zoomScaleNormal="10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클래시스</v>
      </c>
      <c r="G1" s="19"/>
      <c r="H1" s="19"/>
      <c r="I1" s="19"/>
      <c r="J1" s="20"/>
      <c r="P1" s="18" t="s">
        <v>293</v>
      </c>
    </row>
    <row r="2" spans="1:16" ht="15" customHeight="1">
      <c r="G2" s="21"/>
      <c r="H2" s="21"/>
      <c r="I2" s="21"/>
      <c r="J2" s="22"/>
      <c r="P2" s="34" t="s">
        <v>703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320620.3</v>
      </c>
      <c r="E5" s="27"/>
      <c r="F5" s="26"/>
      <c r="G5" s="28" t="s">
        <v>7</v>
      </c>
      <c r="H5" s="29">
        <v>6412406</v>
      </c>
      <c r="I5" s="29">
        <v>18420.93</v>
      </c>
      <c r="J5" s="30">
        <f>H5/I5</f>
        <v>348.10435738043628</v>
      </c>
    </row>
    <row r="6" spans="1:16" ht="15" hidden="1" customHeight="1">
      <c r="D6" s="26">
        <f>H6/18</f>
        <v>332900.44444444444</v>
      </c>
      <c r="E6" s="27">
        <f t="shared" ref="E6:E22" si="0">D6/D5-1</f>
        <v>3.8301206893151862E-2</v>
      </c>
      <c r="F6" s="26"/>
      <c r="G6" s="28" t="s">
        <v>3</v>
      </c>
      <c r="H6" s="29">
        <v>5992208</v>
      </c>
      <c r="I6" s="29">
        <v>22873.27</v>
      </c>
      <c r="J6" s="30">
        <f t="shared" ref="J6:J49" si="1">H6/I6</f>
        <v>261.97426078562444</v>
      </c>
    </row>
    <row r="7" spans="1:16" ht="15" hidden="1" customHeight="1">
      <c r="A7" s="31">
        <f>AVERAGE(D5:D7)</f>
        <v>317974.53602693602</v>
      </c>
      <c r="B7" s="31"/>
      <c r="C7" s="31"/>
      <c r="D7" s="26">
        <f>H7/22</f>
        <v>300402.86363636365</v>
      </c>
      <c r="E7" s="27">
        <f t="shared" si="0"/>
        <v>-9.7619517637814734E-2</v>
      </c>
      <c r="F7" s="26"/>
      <c r="G7" s="28" t="s">
        <v>6</v>
      </c>
      <c r="H7" s="29">
        <v>6608863</v>
      </c>
      <c r="I7" s="29">
        <v>21255.85</v>
      </c>
      <c r="J7" s="30">
        <f t="shared" si="1"/>
        <v>310.91972327618043</v>
      </c>
      <c r="K7" s="32">
        <f>H7+H6+H5</f>
        <v>19013477</v>
      </c>
      <c r="L7" s="32"/>
      <c r="M7" s="32"/>
      <c r="N7" s="32">
        <f>AVERAGE(J5:J7)</f>
        <v>306.99944714741372</v>
      </c>
      <c r="O7" s="35"/>
    </row>
    <row r="8" spans="1:16" ht="15" hidden="1" customHeight="1">
      <c r="D8" s="26">
        <f>H8/21</f>
        <v>260897</v>
      </c>
      <c r="E8" s="27">
        <f t="shared" si="0"/>
        <v>-0.13150961065466182</v>
      </c>
      <c r="F8" s="26"/>
      <c r="G8" s="28" t="s">
        <v>2</v>
      </c>
      <c r="H8" s="29">
        <v>5478837</v>
      </c>
      <c r="I8" s="29">
        <v>17267.03</v>
      </c>
      <c r="J8" s="30">
        <f t="shared" si="1"/>
        <v>317.30048537588692</v>
      </c>
    </row>
    <row r="9" spans="1:16" ht="15" hidden="1" customHeight="1">
      <c r="D9" s="26">
        <f>H9/21</f>
        <v>356925.61904761905</v>
      </c>
      <c r="E9" s="27">
        <f t="shared" si="0"/>
        <v>0.36807099754929751</v>
      </c>
      <c r="F9" s="26"/>
      <c r="G9" s="28" t="s">
        <v>5</v>
      </c>
      <c r="H9" s="29">
        <v>7495438</v>
      </c>
      <c r="I9" s="29">
        <v>17660.14</v>
      </c>
      <c r="J9" s="30">
        <f t="shared" si="1"/>
        <v>424.42687317314585</v>
      </c>
    </row>
    <row r="10" spans="1:16" ht="15" hidden="1" customHeight="1">
      <c r="A10" s="31">
        <f>AVERAGE(D8:D10)</f>
        <v>311362.01587301586</v>
      </c>
      <c r="B10" s="27">
        <f>A10/A7-1</f>
        <v>-2.0795753762370528E-2</v>
      </c>
      <c r="C10" s="27"/>
      <c r="D10" s="26">
        <f>H10/21</f>
        <v>316263.42857142858</v>
      </c>
      <c r="E10" s="27" t="s">
        <v>90</v>
      </c>
      <c r="F10" s="26"/>
      <c r="G10" s="28" t="s">
        <v>0</v>
      </c>
      <c r="H10" s="29">
        <v>6641532</v>
      </c>
      <c r="I10" s="29">
        <v>22921.82</v>
      </c>
      <c r="J10" s="30">
        <f t="shared" si="1"/>
        <v>289.74714922288024</v>
      </c>
      <c r="K10" s="32">
        <f>H10+H9+H8</f>
        <v>19615807</v>
      </c>
      <c r="L10" s="27">
        <f>K10/K7-1</f>
        <v>3.1679108455544558E-2</v>
      </c>
      <c r="M10" s="32"/>
      <c r="N10" s="32">
        <f>AVERAGE(J8:J10)</f>
        <v>343.82483592397102</v>
      </c>
      <c r="O10" s="58">
        <f>N10/N7-1</f>
        <v>0.11995262245170957</v>
      </c>
    </row>
    <row r="11" spans="1:16" ht="15" hidden="1" customHeight="1">
      <c r="D11" s="26">
        <f>H11/21</f>
        <v>241269.33333333334</v>
      </c>
      <c r="E11" s="27">
        <f t="shared" si="0"/>
        <v>-0.23712541022161748</v>
      </c>
      <c r="F11" s="26"/>
      <c r="G11" s="28" t="s">
        <v>10</v>
      </c>
      <c r="H11" s="29">
        <v>5066656</v>
      </c>
      <c r="I11" s="29">
        <v>19184.310000000001</v>
      </c>
      <c r="J11" s="30">
        <f t="shared" si="1"/>
        <v>264.10415594827231</v>
      </c>
    </row>
    <row r="12" spans="1:16" ht="15" hidden="1" customHeight="1">
      <c r="D12" s="26">
        <f>H12/22</f>
        <v>209889.5</v>
      </c>
      <c r="E12" s="27">
        <f t="shared" si="0"/>
        <v>-0.13006142512931607</v>
      </c>
      <c r="F12" s="26"/>
      <c r="G12" s="28" t="s">
        <v>4</v>
      </c>
      <c r="H12" s="29">
        <v>4617569</v>
      </c>
      <c r="I12" s="29">
        <v>15633.83</v>
      </c>
      <c r="J12" s="30">
        <f t="shared" si="1"/>
        <v>295.35750356758388</v>
      </c>
    </row>
    <row r="13" spans="1:16" ht="15" hidden="1" customHeight="1">
      <c r="A13" s="31">
        <f>AVERAGE(D11:D13)</f>
        <v>272331.87777777779</v>
      </c>
      <c r="B13" s="27">
        <f>A13/A10-1</f>
        <v>-0.12535292073377347</v>
      </c>
      <c r="C13" s="27"/>
      <c r="D13" s="26">
        <f>H13/20</f>
        <v>365836.79999999999</v>
      </c>
      <c r="E13" s="27">
        <f t="shared" si="0"/>
        <v>0.74299714849956766</v>
      </c>
      <c r="F13" s="26"/>
      <c r="G13" s="28" t="s">
        <v>8</v>
      </c>
      <c r="H13" s="29">
        <v>7316736</v>
      </c>
      <c r="I13" s="29">
        <v>20129.63</v>
      </c>
      <c r="J13" s="30">
        <f t="shared" si="1"/>
        <v>363.48089855600921</v>
      </c>
      <c r="K13" s="32">
        <f>H13+H12+H11</f>
        <v>17000961</v>
      </c>
      <c r="L13" s="27">
        <f>K13/K10-1</f>
        <v>-0.1333030040517833</v>
      </c>
      <c r="M13" s="32"/>
      <c r="N13" s="32">
        <f>AVERAGE(J11:J13)</f>
        <v>307.64751935728845</v>
      </c>
      <c r="O13" s="58">
        <f>N13/N10-1</f>
        <v>-0.10522019582867581</v>
      </c>
    </row>
    <row r="14" spans="1:16" ht="15" hidden="1" customHeight="1">
      <c r="D14" s="26">
        <f>H14/20</f>
        <v>344730.75</v>
      </c>
      <c r="E14" s="27">
        <f t="shared" si="0"/>
        <v>-5.7692528471711912E-2</v>
      </c>
      <c r="F14" s="26"/>
      <c r="G14" s="28" t="s">
        <v>11</v>
      </c>
      <c r="H14" s="29">
        <v>6894615</v>
      </c>
      <c r="I14" s="29">
        <v>26646.31</v>
      </c>
      <c r="J14" s="30">
        <f t="shared" si="1"/>
        <v>258.74558240897142</v>
      </c>
    </row>
    <row r="15" spans="1:16" ht="15" hidden="1" customHeight="1">
      <c r="A15" s="31"/>
      <c r="B15" s="31"/>
      <c r="C15" s="31"/>
      <c r="D15" s="26">
        <f>H15/22</f>
        <v>315506.09090909088</v>
      </c>
      <c r="E15" s="27">
        <f t="shared" si="0"/>
        <v>-8.4775318392424026E-2</v>
      </c>
      <c r="F15" s="26"/>
      <c r="G15" s="28" t="s">
        <v>9</v>
      </c>
      <c r="H15" s="29">
        <v>6941134</v>
      </c>
      <c r="I15" s="29">
        <v>20076.91</v>
      </c>
      <c r="J15" s="30">
        <f t="shared" si="1"/>
        <v>345.72720602921464</v>
      </c>
    </row>
    <row r="16" spans="1:16" ht="15" hidden="1" customHeight="1">
      <c r="A16" s="31">
        <f>AVERAGE(D14:D16)</f>
        <v>303810.61363636359</v>
      </c>
      <c r="B16" s="27">
        <f>A16/A13-1</f>
        <v>0.11558961115919142</v>
      </c>
      <c r="C16" s="27"/>
      <c r="D16" s="26">
        <f>H16/22</f>
        <v>251195</v>
      </c>
      <c r="E16" s="27">
        <f t="shared" si="0"/>
        <v>-0.20383470481912602</v>
      </c>
      <c r="F16" s="26"/>
      <c r="G16" s="28" t="s">
        <v>13</v>
      </c>
      <c r="H16" s="29">
        <v>5526290</v>
      </c>
      <c r="I16" s="29">
        <v>20255.75</v>
      </c>
      <c r="J16" s="30">
        <f t="shared" si="1"/>
        <v>272.82574083902102</v>
      </c>
      <c r="K16" s="32">
        <f>H16+H15+H14</f>
        <v>19362039</v>
      </c>
      <c r="L16" s="27">
        <f>K16/K13-1</f>
        <v>0.13887909042318247</v>
      </c>
      <c r="M16" s="32"/>
      <c r="N16" s="32">
        <f>AVERAGE(J14:J16)</f>
        <v>292.43284309240238</v>
      </c>
      <c r="O16" s="58">
        <f>N16/N13-1</f>
        <v>-4.9454896618933541E-2</v>
      </c>
    </row>
    <row r="17" spans="1:15" ht="15" hidden="1" customHeight="1">
      <c r="D17" s="26">
        <f>H17/20</f>
        <v>283679.5</v>
      </c>
      <c r="E17" s="27">
        <f t="shared" si="0"/>
        <v>0.1293198511116862</v>
      </c>
      <c r="F17" s="33">
        <f t="shared" ref="F17:F22" si="2">D17/D5-1</f>
        <v>-0.11521665970620076</v>
      </c>
      <c r="G17" s="39" t="s">
        <v>162</v>
      </c>
      <c r="H17" s="29">
        <v>5673590</v>
      </c>
      <c r="I17" s="29">
        <v>14339.73</v>
      </c>
      <c r="J17" s="30">
        <f t="shared" si="1"/>
        <v>395.65528779133223</v>
      </c>
    </row>
    <row r="18" spans="1:15" hidden="1">
      <c r="D18" s="26">
        <f>H18/20</f>
        <v>302521.15000000002</v>
      </c>
      <c r="E18" s="27">
        <f t="shared" si="0"/>
        <v>6.641879303932785E-2</v>
      </c>
      <c r="F18" s="33">
        <f t="shared" si="2"/>
        <v>-9.1256394971602983E-2</v>
      </c>
      <c r="G18" s="39" t="s">
        <v>163</v>
      </c>
      <c r="H18" s="29">
        <v>6050423</v>
      </c>
      <c r="I18" s="29">
        <v>18468.060000000001</v>
      </c>
      <c r="J18" s="30">
        <f t="shared" si="1"/>
        <v>327.61551565242911</v>
      </c>
    </row>
    <row r="19" spans="1:15" ht="17.399999999999999" hidden="1">
      <c r="A19" s="31">
        <f>AVERAGE(D17:D19)</f>
        <v>319271.06515151518</v>
      </c>
      <c r="B19" s="27">
        <f>A19/A16-1</f>
        <v>5.0888450966550147E-2</v>
      </c>
      <c r="C19" s="27">
        <f>A19/A7-1</f>
        <v>4.0774621162411595E-3</v>
      </c>
      <c r="D19" s="26">
        <f>H19/22</f>
        <v>371612.54545454547</v>
      </c>
      <c r="E19" s="27">
        <f t="shared" si="0"/>
        <v>0.22838533918883175</v>
      </c>
      <c r="F19" s="33">
        <f t="shared" si="2"/>
        <v>0.23704728029617206</v>
      </c>
      <c r="G19" s="39" t="s">
        <v>158</v>
      </c>
      <c r="H19" s="29">
        <v>8175476</v>
      </c>
      <c r="I19" s="29">
        <v>22340.9</v>
      </c>
      <c r="J19" s="30">
        <f t="shared" si="1"/>
        <v>365.94210618193534</v>
      </c>
      <c r="K19" s="32">
        <f>H19+H18+H17</f>
        <v>19899489</v>
      </c>
      <c r="L19" s="27">
        <f>K19/K16-1</f>
        <v>2.7757923636038573E-2</v>
      </c>
      <c r="M19" s="27">
        <f>K19/K7-1</f>
        <v>4.6599157008473613E-2</v>
      </c>
      <c r="N19" s="32">
        <f>AVERAGE(J17:J19)</f>
        <v>363.07096987523227</v>
      </c>
      <c r="O19" s="58">
        <f>N19/N16-1</f>
        <v>0.24155332908523475</v>
      </c>
    </row>
    <row r="20" spans="1:15" hidden="1">
      <c r="D20" s="26">
        <f>H20/20</f>
        <v>474044.5</v>
      </c>
      <c r="E20" s="27">
        <f t="shared" si="0"/>
        <v>0.27564180972459584</v>
      </c>
      <c r="F20" s="33">
        <f t="shared" si="2"/>
        <v>0.81697949765616307</v>
      </c>
      <c r="G20" s="39" t="s">
        <v>154</v>
      </c>
      <c r="H20" s="29">
        <v>9480890</v>
      </c>
      <c r="I20" s="29">
        <v>26574.13</v>
      </c>
      <c r="J20" s="30">
        <f t="shared" si="1"/>
        <v>356.7714164113745</v>
      </c>
    </row>
    <row r="21" spans="1:15" hidden="1">
      <c r="D21" s="26">
        <f>H21/21</f>
        <v>387515.33333333331</v>
      </c>
      <c r="E21" s="27">
        <f t="shared" si="0"/>
        <v>-0.18253384791230931</v>
      </c>
      <c r="F21" s="33">
        <f t="shared" si="2"/>
        <v>8.5703330479152795E-2</v>
      </c>
      <c r="G21" s="39" t="s">
        <v>155</v>
      </c>
      <c r="H21" s="29">
        <v>8137822</v>
      </c>
      <c r="I21" s="29">
        <v>26862.880000000001</v>
      </c>
      <c r="J21" s="30">
        <f t="shared" si="1"/>
        <v>302.9392976479067</v>
      </c>
    </row>
    <row r="22" spans="1:15" ht="17.399999999999999" hidden="1">
      <c r="A22" s="31">
        <f>AVERAGE(D20:D22)</f>
        <v>408251.80158730154</v>
      </c>
      <c r="B22" s="27">
        <f>A22/A19-1</f>
        <v>0.27869965727573565</v>
      </c>
      <c r="C22" s="27">
        <f>A22/A10-1</f>
        <v>0.31118049336435649</v>
      </c>
      <c r="D22" s="26">
        <f>H22/21</f>
        <v>363195.57142857142</v>
      </c>
      <c r="E22" s="27">
        <f t="shared" si="0"/>
        <v>-6.2758192548325598E-2</v>
      </c>
      <c r="F22" s="33">
        <f t="shared" si="2"/>
        <v>0.14839573158723018</v>
      </c>
      <c r="G22" s="39" t="s">
        <v>156</v>
      </c>
      <c r="H22" s="29">
        <v>7627107</v>
      </c>
      <c r="I22" s="29">
        <v>18052.7</v>
      </c>
      <c r="J22" s="30">
        <f t="shared" si="1"/>
        <v>422.49120630155045</v>
      </c>
      <c r="K22" s="32">
        <f>H22+H21+H20</f>
        <v>25245819</v>
      </c>
      <c r="L22" s="27">
        <f>K22/K19-1</f>
        <v>0.26866669792375064</v>
      </c>
      <c r="M22" s="27">
        <f>K22/K10-1</f>
        <v>0.28701403923886493</v>
      </c>
      <c r="N22" s="32">
        <f>AVERAGE(J20:J22)</f>
        <v>360.73397345361053</v>
      </c>
      <c r="O22" s="58">
        <f>N22/N19-1</f>
        <v>-6.4367482270059062E-3</v>
      </c>
    </row>
    <row r="23" spans="1:15" hidden="1">
      <c r="A23" s="31"/>
      <c r="B23" s="27"/>
      <c r="C23" s="27"/>
      <c r="D23" s="26">
        <f>H23/21</f>
        <v>385320.47619047621</v>
      </c>
      <c r="E23" s="27">
        <f t="shared" ref="E23:E28" si="3">D23/D22-1</f>
        <v>6.0917330778236245E-2</v>
      </c>
      <c r="F23" s="33">
        <f t="shared" ref="F23:F28" si="4">D23/D11-1</f>
        <v>0.59705533590597026</v>
      </c>
      <c r="G23" s="39" t="s">
        <v>168</v>
      </c>
      <c r="H23" s="29">
        <v>8091730</v>
      </c>
      <c r="I23" s="29">
        <v>20924.91</v>
      </c>
      <c r="J23" s="30">
        <f t="shared" si="1"/>
        <v>386.70321640570972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430534.63636363635</v>
      </c>
      <c r="E24" s="27">
        <f t="shared" si="3"/>
        <v>0.11734170117346521</v>
      </c>
      <c r="F24" s="33">
        <f t="shared" si="4"/>
        <v>1.051244280269553</v>
      </c>
      <c r="G24" s="39" t="s">
        <v>176</v>
      </c>
      <c r="H24" s="29">
        <v>9471762</v>
      </c>
      <c r="I24" s="29">
        <v>25911.8</v>
      </c>
      <c r="J24" s="30">
        <f t="shared" si="1"/>
        <v>365.53855772273636</v>
      </c>
      <c r="K24" s="32"/>
      <c r="L24" s="27"/>
      <c r="M24" s="27"/>
      <c r="N24" s="27"/>
    </row>
    <row r="25" spans="1:15" ht="17.399999999999999" hidden="1">
      <c r="A25" s="31">
        <f>AVERAGE(D23:D25)</f>
        <v>408084.03751803748</v>
      </c>
      <c r="B25" s="27">
        <f>A25/A22-1</f>
        <v>-4.1093283265813962E-4</v>
      </c>
      <c r="C25" s="27">
        <f>A25/A13-1</f>
        <v>0.49848060700052588</v>
      </c>
      <c r="D25" s="26">
        <f>H25/19</f>
        <v>408397</v>
      </c>
      <c r="E25" s="27">
        <f t="shared" si="3"/>
        <v>-5.1418944014851697E-2</v>
      </c>
      <c r="F25" s="33">
        <f t="shared" si="4"/>
        <v>0.11633657412266896</v>
      </c>
      <c r="G25" s="39" t="s">
        <v>190</v>
      </c>
      <c r="H25" s="29">
        <v>7759543</v>
      </c>
      <c r="I25" s="29">
        <v>26817.040000000001</v>
      </c>
      <c r="J25" s="30">
        <f t="shared" si="1"/>
        <v>289.35121102105228</v>
      </c>
      <c r="K25" s="32">
        <f>H25+H24+H23</f>
        <v>25323035</v>
      </c>
      <c r="L25" s="27">
        <f>K25/K22-1</f>
        <v>3.0585658559938445E-3</v>
      </c>
      <c r="M25" s="27">
        <f>K25/K13-1</f>
        <v>0.48950609321437777</v>
      </c>
      <c r="N25" s="32">
        <f>AVERAGE(J23:J25)</f>
        <v>347.19766171649945</v>
      </c>
      <c r="O25" s="58">
        <f>N25/N22-1</f>
        <v>-3.752436070136822E-2</v>
      </c>
    </row>
    <row r="26" spans="1:15" ht="17.399999999999999" hidden="1">
      <c r="D26" s="26">
        <f>H26/19</f>
        <v>491982.21052631579</v>
      </c>
      <c r="E26" s="27">
        <f t="shared" si="3"/>
        <v>0.20466656348189582</v>
      </c>
      <c r="F26" s="33">
        <f t="shared" si="4"/>
        <v>0.42714918969751259</v>
      </c>
      <c r="G26" s="39" t="s">
        <v>202</v>
      </c>
      <c r="H26" s="29">
        <v>9347662</v>
      </c>
      <c r="I26" s="29">
        <v>28854.41</v>
      </c>
      <c r="J26" s="30">
        <f t="shared" si="1"/>
        <v>323.95956112081308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359038.13636363635</v>
      </c>
      <c r="E27" s="27">
        <f t="shared" si="3"/>
        <v>-0.27022130336878991</v>
      </c>
      <c r="F27" s="33">
        <f t="shared" si="4"/>
        <v>0.13797529337425285</v>
      </c>
      <c r="G27" s="39" t="s">
        <v>203</v>
      </c>
      <c r="H27" s="29">
        <v>7898839</v>
      </c>
      <c r="I27" s="29">
        <v>20315.5</v>
      </c>
      <c r="J27" s="30">
        <f t="shared" si="1"/>
        <v>388.80849597597893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410146.60685805423</v>
      </c>
      <c r="B28" s="27">
        <f>A28/A25-1</f>
        <v>5.0542759588472208E-3</v>
      </c>
      <c r="C28" s="27">
        <f>A28/A16-1</f>
        <v>0.35000749956999888</v>
      </c>
      <c r="D28" s="26">
        <f>H28/19</f>
        <v>379419.4736842105</v>
      </c>
      <c r="E28" s="27">
        <f t="shared" si="3"/>
        <v>5.676649708300574E-2</v>
      </c>
      <c r="F28" s="33">
        <f t="shared" si="4"/>
        <v>0.51045790594641804</v>
      </c>
      <c r="G28" s="39" t="s">
        <v>208</v>
      </c>
      <c r="H28" s="29">
        <v>7208970</v>
      </c>
      <c r="I28" s="29">
        <v>21913.78</v>
      </c>
      <c r="J28" s="30">
        <f t="shared" si="1"/>
        <v>328.9697167718212</v>
      </c>
      <c r="K28" s="32">
        <f>H28+H27+H26</f>
        <v>24455471</v>
      </c>
      <c r="L28" s="27">
        <f>K28/K25-1</f>
        <v>-3.4259874458176132E-2</v>
      </c>
      <c r="M28" s="27">
        <f>K28/K16-1</f>
        <v>0.26306279002950061</v>
      </c>
      <c r="N28" s="32">
        <f>AVERAGE(J26:J28)</f>
        <v>347.24592462287109</v>
      </c>
      <c r="O28" s="58">
        <f>N28/N25-1</f>
        <v>1.3900700290725432E-4</v>
      </c>
    </row>
    <row r="29" spans="1:15" hidden="1">
      <c r="D29" s="26">
        <f>H29/22</f>
        <v>379992.27272727271</v>
      </c>
      <c r="E29" s="27">
        <f t="shared" ref="E29:E41" si="5">D29/D28-1</f>
        <v>1.5096722303160615E-3</v>
      </c>
      <c r="F29" s="33">
        <f t="shared" ref="F29:F41" si="6">D29/D17-1</f>
        <v>0.33951262860824527</v>
      </c>
      <c r="G29" s="39" t="s">
        <v>215</v>
      </c>
      <c r="H29" s="29">
        <v>8359830</v>
      </c>
      <c r="I29" s="29">
        <v>18373.28</v>
      </c>
      <c r="J29" s="30">
        <f t="shared" si="1"/>
        <v>454.99932510689439</v>
      </c>
    </row>
    <row r="30" spans="1:15" hidden="1">
      <c r="D30" s="26">
        <f>H30/19</f>
        <v>434140.26315789472</v>
      </c>
      <c r="E30" s="27">
        <f t="shared" si="5"/>
        <v>0.14249760933819045</v>
      </c>
      <c r="F30" s="33">
        <f t="shared" si="6"/>
        <v>0.43507408707753048</v>
      </c>
      <c r="G30" s="39" t="s">
        <v>210</v>
      </c>
      <c r="H30" s="29">
        <v>8248665</v>
      </c>
      <c r="I30" s="29">
        <v>19971.91</v>
      </c>
      <c r="J30" s="30">
        <f t="shared" si="1"/>
        <v>413.01332721807779</v>
      </c>
    </row>
    <row r="31" spans="1:15" ht="17.399999999999999" hidden="1">
      <c r="A31" s="31">
        <f>AVERAGE(D29:D31)</f>
        <v>448351.5619617225</v>
      </c>
      <c r="B31" s="27">
        <f>A31/A28-1</f>
        <v>9.3149509138546804E-2</v>
      </c>
      <c r="C31" s="27">
        <f>A31/A19-1</f>
        <v>0.40429751048360774</v>
      </c>
      <c r="D31" s="26">
        <f>H31/20</f>
        <v>530922.15</v>
      </c>
      <c r="E31" s="27">
        <f t="shared" si="5"/>
        <v>0.22292769193560424</v>
      </c>
      <c r="F31" s="33">
        <f t="shared" si="6"/>
        <v>0.42869813329523576</v>
      </c>
      <c r="G31" s="39" t="s">
        <v>211</v>
      </c>
      <c r="H31" s="29">
        <v>10618443</v>
      </c>
      <c r="I31" s="29">
        <v>24090.82</v>
      </c>
      <c r="J31" s="30">
        <f t="shared" si="1"/>
        <v>440.76718849752729</v>
      </c>
      <c r="K31" s="32">
        <f>H31+H30+H29</f>
        <v>27226938</v>
      </c>
      <c r="L31" s="27">
        <f>K31/K28-1</f>
        <v>0.11332707515631157</v>
      </c>
      <c r="M31" s="27">
        <f>K31/K19-1</f>
        <v>0.36822297296176809</v>
      </c>
      <c r="N31" s="32">
        <f>AVERAGE(J29:J31)</f>
        <v>436.25994694083312</v>
      </c>
      <c r="O31" s="58">
        <f>N31/N28-1</f>
        <v>0.25634288556341267</v>
      </c>
    </row>
    <row r="32" spans="1:15" ht="17.399999999999999" hidden="1">
      <c r="D32" s="26">
        <f>H32/21</f>
        <v>516380.28571428574</v>
      </c>
      <c r="E32" s="27">
        <f t="shared" si="5"/>
        <v>-2.7389824074422697E-2</v>
      </c>
      <c r="F32" s="33">
        <f t="shared" si="6"/>
        <v>8.9307619251538073E-2</v>
      </c>
      <c r="G32" s="39" t="s">
        <v>222</v>
      </c>
      <c r="H32" s="29">
        <v>10843986</v>
      </c>
      <c r="I32" s="29">
        <v>33370.94</v>
      </c>
      <c r="J32" s="30">
        <f t="shared" si="1"/>
        <v>324.95296806143307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508304.09523809527</v>
      </c>
      <c r="E33" s="27">
        <f t="shared" si="5"/>
        <v>-1.5640005437115079E-2</v>
      </c>
      <c r="F33" s="33">
        <f t="shared" si="6"/>
        <v>0.31170059998854738</v>
      </c>
      <c r="G33" s="39" t="s">
        <v>223</v>
      </c>
      <c r="H33" s="29">
        <v>10674386</v>
      </c>
      <c r="I33" s="29">
        <v>29404.79</v>
      </c>
      <c r="J33" s="30">
        <f t="shared" si="1"/>
        <v>363.01520942676348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509477.40768588142</v>
      </c>
      <c r="B34" s="27">
        <f>A34/A31-1</f>
        <v>0.13633463315418859</v>
      </c>
      <c r="C34" s="27">
        <f>A34/A22-1</f>
        <v>0.24794895137023309</v>
      </c>
      <c r="D34" s="26">
        <f>H34/19</f>
        <v>503747.84210526315</v>
      </c>
      <c r="E34" s="27">
        <f t="shared" si="5"/>
        <v>-8.9636364835855575E-3</v>
      </c>
      <c r="F34" s="33">
        <f t="shared" si="6"/>
        <v>0.38698784273126452</v>
      </c>
      <c r="G34" s="39" t="s">
        <v>220</v>
      </c>
      <c r="H34" s="29">
        <v>9571209</v>
      </c>
      <c r="I34" s="29">
        <v>25132.16</v>
      </c>
      <c r="J34" s="30">
        <f t="shared" si="1"/>
        <v>380.83511325727676</v>
      </c>
      <c r="K34" s="32">
        <f>H34+H33+H32</f>
        <v>31089581</v>
      </c>
      <c r="L34" s="27">
        <f>K34/K31-1</f>
        <v>0.14186843191841847</v>
      </c>
      <c r="M34" s="27">
        <f>K34/K22-1</f>
        <v>0.23147444731343425</v>
      </c>
      <c r="N34" s="32">
        <f>AVERAGE(J32:J34)</f>
        <v>356.26776358182445</v>
      </c>
      <c r="O34" s="58">
        <f>N34/N31-1</f>
        <v>-0.18335899025325253</v>
      </c>
      <c r="P34" s="58"/>
    </row>
    <row r="35" spans="1:16" ht="17.399999999999999" hidden="1">
      <c r="D35" s="26">
        <f>H35/23</f>
        <v>451035.95652173914</v>
      </c>
      <c r="E35" s="27">
        <f t="shared" si="5"/>
        <v>-0.10463942706579243</v>
      </c>
      <c r="F35" s="33">
        <f t="shared" si="6"/>
        <v>0.17054759451396939</v>
      </c>
      <c r="G35" s="39" t="s">
        <v>226</v>
      </c>
      <c r="H35" s="68">
        <v>10373827</v>
      </c>
      <c r="I35" s="68">
        <v>35321.81</v>
      </c>
      <c r="J35" s="30">
        <f t="shared" si="1"/>
        <v>293.69466060770952</v>
      </c>
      <c r="P35" s="16"/>
    </row>
    <row r="36" spans="1:16" ht="17.399999999999999" hidden="1">
      <c r="D36" s="26">
        <f>H36/21</f>
        <v>505155.57142857142</v>
      </c>
      <c r="E36" s="27">
        <f t="shared" si="5"/>
        <v>0.11998957982017067</v>
      </c>
      <c r="F36" s="33">
        <f t="shared" si="6"/>
        <v>0.17332156059543857</v>
      </c>
      <c r="G36" s="39" t="s">
        <v>228</v>
      </c>
      <c r="H36" s="68">
        <v>10608267</v>
      </c>
      <c r="I36" s="68">
        <v>28692.73</v>
      </c>
      <c r="J36" s="30">
        <f t="shared" si="1"/>
        <v>369.71968160575869</v>
      </c>
      <c r="P36" s="16"/>
    </row>
    <row r="37" spans="1:16" ht="17.399999999999999" hidden="1">
      <c r="A37" s="31">
        <f>AVERAGE(D35:D37)</f>
        <v>511266.4167241776</v>
      </c>
      <c r="B37" s="27">
        <f>A37/A34-1</f>
        <v>3.5114590191980266E-3</v>
      </c>
      <c r="C37" s="27">
        <f>A37/A25-1</f>
        <v>0.2528459084890804</v>
      </c>
      <c r="D37" s="26">
        <f>H37/18</f>
        <v>577607.72222222225</v>
      </c>
      <c r="E37" s="27">
        <f t="shared" si="5"/>
        <v>0.14342542157608462</v>
      </c>
      <c r="F37" s="33">
        <f t="shared" si="6"/>
        <v>0.414329003940338</v>
      </c>
      <c r="G37" s="39" t="s">
        <v>225</v>
      </c>
      <c r="H37" s="68">
        <v>10396939</v>
      </c>
      <c r="I37" s="68">
        <v>31575.1</v>
      </c>
      <c r="J37" s="30">
        <f t="shared" si="1"/>
        <v>329.27651852250665</v>
      </c>
      <c r="K37" s="32">
        <f>H37+H36+H35</f>
        <v>31379033</v>
      </c>
      <c r="L37" s="27">
        <f>K37/K34-1</f>
        <v>9.3102573495602581E-3</v>
      </c>
      <c r="M37" s="27">
        <f>K37/K25-1</f>
        <v>0.23914977015985639</v>
      </c>
      <c r="N37" s="32">
        <f>AVERAGE(J35:J37)</f>
        <v>330.89695357865827</v>
      </c>
      <c r="O37" s="16">
        <f>N37/N34-1</f>
        <v>-7.1212757921442549E-2</v>
      </c>
      <c r="P37" s="16"/>
    </row>
    <row r="38" spans="1:16" ht="17.399999999999999" hidden="1">
      <c r="A38" s="31"/>
      <c r="B38" s="27"/>
      <c r="C38" s="27"/>
      <c r="D38" s="26">
        <f>H38/20</f>
        <v>487753.15</v>
      </c>
      <c r="E38" s="27">
        <f t="shared" si="5"/>
        <v>-0.15556331531809509</v>
      </c>
      <c r="F38" s="33">
        <f t="shared" si="6"/>
        <v>-8.5959622844727912E-3</v>
      </c>
      <c r="G38" s="39" t="s">
        <v>231</v>
      </c>
      <c r="H38" s="68">
        <v>9755063</v>
      </c>
      <c r="I38" s="68">
        <v>27898</v>
      </c>
      <c r="J38" s="30">
        <f t="shared" si="1"/>
        <v>349.6689009964872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570242.95238095243</v>
      </c>
      <c r="E39" s="27">
        <f t="shared" si="5"/>
        <v>0.16912202900371298</v>
      </c>
      <c r="F39" s="33">
        <f t="shared" si="6"/>
        <v>0.5882517610981759</v>
      </c>
      <c r="G39" s="39" t="s">
        <v>234</v>
      </c>
      <c r="H39" s="68">
        <v>11975102</v>
      </c>
      <c r="I39" s="68">
        <v>30219.48</v>
      </c>
      <c r="J39" s="30">
        <f t="shared" si="1"/>
        <v>396.27094840811293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550405.51031746028</v>
      </c>
      <c r="B40" s="27">
        <f>A40/A37-1</f>
        <v>7.655322609307591E-2</v>
      </c>
      <c r="C40" s="27">
        <f>A40/A28-1</f>
        <v>0.34197260470802249</v>
      </c>
      <c r="D40" s="26">
        <f>H40/21</f>
        <v>593220.42857142852</v>
      </c>
      <c r="E40" s="27">
        <f t="shared" si="5"/>
        <v>4.0294187055776032E-2</v>
      </c>
      <c r="F40" s="33">
        <f t="shared" si="6"/>
        <v>0.56349494350193474</v>
      </c>
      <c r="G40" s="39" t="s">
        <v>236</v>
      </c>
      <c r="H40" s="68">
        <v>12457629</v>
      </c>
      <c r="I40" s="68">
        <v>36930.980000000003</v>
      </c>
      <c r="J40" s="30">
        <f t="shared" si="1"/>
        <v>337.32191780450989</v>
      </c>
      <c r="K40" s="32">
        <f>H40+H39+H38</f>
        <v>34187794</v>
      </c>
      <c r="L40" s="27">
        <f>K40/K37-1</f>
        <v>8.9510757071449509E-2</v>
      </c>
      <c r="M40" s="27">
        <f>K40/K28-1</f>
        <v>0.3979609715960899</v>
      </c>
      <c r="N40" s="32">
        <f>AVERAGE(J38:J40)</f>
        <v>361.08725573637003</v>
      </c>
      <c r="O40" s="58">
        <f>N40/N37-1</f>
        <v>9.1237776084678091E-2</v>
      </c>
    </row>
    <row r="41" spans="1:16" ht="17.399999999999999">
      <c r="A41" s="31"/>
      <c r="B41" s="27"/>
      <c r="C41" s="27"/>
      <c r="D41" s="26">
        <f>H41/18</f>
        <v>358994.05555555556</v>
      </c>
      <c r="E41" s="27">
        <f t="shared" si="5"/>
        <v>-0.39483868345520101</v>
      </c>
      <c r="F41" s="33">
        <f t="shared" si="6"/>
        <v>-5.5259589941156317E-2</v>
      </c>
      <c r="G41" s="39" t="s">
        <v>370</v>
      </c>
      <c r="H41" s="68">
        <v>6461893</v>
      </c>
      <c r="I41" s="68">
        <v>14267.56</v>
      </c>
      <c r="J41" s="30">
        <f t="shared" si="1"/>
        <v>452.90806556972603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604775.80000000005</v>
      </c>
      <c r="E42" s="27">
        <f t="shared" ref="E42" si="7">D42/D41-1</f>
        <v>0.68464015111361332</v>
      </c>
      <c r="F42" s="33">
        <f t="shared" ref="F42" si="8">D42/D30-1</f>
        <v>0.39304241352994707</v>
      </c>
      <c r="G42" s="39" t="s">
        <v>405</v>
      </c>
      <c r="H42" s="68">
        <v>12095516</v>
      </c>
      <c r="I42" s="68">
        <v>26897.94</v>
      </c>
      <c r="J42" s="30">
        <f t="shared" si="1"/>
        <v>449.68187154852751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621161.58518518519</v>
      </c>
      <c r="B43" s="27">
        <f>A43/A40-1</f>
        <v>0.12855262809217627</v>
      </c>
      <c r="C43" s="27">
        <f>A43/A31-1</f>
        <v>0.38543419469165618</v>
      </c>
      <c r="D43" s="26">
        <f>H43/20</f>
        <v>899714.9</v>
      </c>
      <c r="E43" s="27">
        <f t="shared" ref="E43" si="9">D43/D42-1</f>
        <v>0.48768336960572811</v>
      </c>
      <c r="F43" s="33">
        <f t="shared" ref="F43" si="10">D43/D31-1</f>
        <v>0.69462679227076896</v>
      </c>
      <c r="G43" s="39" t="s">
        <v>429</v>
      </c>
      <c r="H43" s="68">
        <v>17994298</v>
      </c>
      <c r="I43" s="68">
        <v>41384.81</v>
      </c>
      <c r="J43" s="30">
        <f t="shared" si="1"/>
        <v>434.80441253687042</v>
      </c>
      <c r="K43" s="32">
        <f>H43+H42+H41</f>
        <v>36551707</v>
      </c>
      <c r="L43" s="27">
        <f>K43/K40-1</f>
        <v>6.9144941027783124E-2</v>
      </c>
      <c r="M43" s="27">
        <f>K43/K31-1</f>
        <v>0.34248320541957389</v>
      </c>
      <c r="N43" s="32">
        <f>AVERAGE(J41:J43)</f>
        <v>445.79811655170801</v>
      </c>
      <c r="O43" s="58">
        <f>N43/N40-1</f>
        <v>0.23459942013900759</v>
      </c>
    </row>
    <row r="44" spans="1:16" ht="17.399999999999999">
      <c r="A44" s="31"/>
      <c r="B44" s="27"/>
      <c r="C44" s="27"/>
      <c r="D44" s="26">
        <f>H44/22</f>
        <v>462767.81818181818</v>
      </c>
      <c r="E44" s="27">
        <f t="shared" ref="E44" si="11">D44/D43-1</f>
        <v>-0.48565060089388523</v>
      </c>
      <c r="F44" s="33">
        <f t="shared" ref="F44" si="12">D44/D32-1</f>
        <v>-0.1038236141379949</v>
      </c>
      <c r="G44" s="39" t="s">
        <v>461</v>
      </c>
      <c r="H44" s="68">
        <v>10180892</v>
      </c>
      <c r="I44" s="68">
        <v>28601.41</v>
      </c>
      <c r="J44" s="30">
        <f t="shared" si="1"/>
        <v>355.95769579192074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544912.69999999995</v>
      </c>
      <c r="E45" s="27">
        <f t="shared" ref="E45" si="13">D45/D44-1</f>
        <v>0.17750776651004641</v>
      </c>
      <c r="F45" s="33">
        <f t="shared" ref="F45" si="14">D45/D33-1</f>
        <v>7.2021069876993193E-2</v>
      </c>
      <c r="G45" s="39" t="s">
        <v>497</v>
      </c>
      <c r="H45" s="68">
        <v>10898254</v>
      </c>
      <c r="I45" s="68">
        <v>28047</v>
      </c>
      <c r="J45" s="30">
        <f t="shared" si="1"/>
        <v>388.57111277498484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634031.40079744812</v>
      </c>
      <c r="B46" s="27">
        <f>A46/A43-1</f>
        <v>2.0718949656917562E-2</v>
      </c>
      <c r="C46" s="27">
        <f>A46/A34-1</f>
        <v>0.24447402619344505</v>
      </c>
      <c r="D46" s="26">
        <f>H46/19</f>
        <v>894413.68421052629</v>
      </c>
      <c r="E46" s="27">
        <f t="shared" ref="E46" si="15">D46/D45-1</f>
        <v>0.64138894947856118</v>
      </c>
      <c r="F46" s="33">
        <f t="shared" ref="F46" si="16">D46/D34-1</f>
        <v>0.77551864137539983</v>
      </c>
      <c r="G46" s="39" t="s">
        <v>548</v>
      </c>
      <c r="H46" s="68">
        <v>16993860</v>
      </c>
      <c r="I46" s="68">
        <v>49803.42</v>
      </c>
      <c r="J46" s="30">
        <f t="shared" si="1"/>
        <v>341.21873558080955</v>
      </c>
      <c r="K46" s="32">
        <f>H46+H45+H44</f>
        <v>38073006</v>
      </c>
      <c r="L46" s="27">
        <f>K46/K43-1</f>
        <v>4.1620463854123102E-2</v>
      </c>
      <c r="M46" s="27">
        <f>K46/K34-1</f>
        <v>0.22462267986178386</v>
      </c>
      <c r="N46" s="32">
        <f>AVERAGE(J44:J46)</f>
        <v>361.91584804923838</v>
      </c>
      <c r="O46" s="58">
        <f>N46/N43-1</f>
        <v>-0.18816200739318323</v>
      </c>
    </row>
    <row r="47" spans="1:16" ht="17.399999999999999">
      <c r="A47" s="31"/>
      <c r="B47" s="27"/>
      <c r="C47" s="27"/>
      <c r="D47" s="26">
        <f>H47/19</f>
        <v>566108.84210526315</v>
      </c>
      <c r="E47" s="27">
        <f t="shared" ref="E47" si="17">D47/D46-1</f>
        <v>-0.36706151515900454</v>
      </c>
      <c r="F47" s="33">
        <f t="shared" ref="F47" si="18">D47/D35-1</f>
        <v>0.25513018179511304</v>
      </c>
      <c r="G47" s="39" t="s">
        <v>601</v>
      </c>
      <c r="H47" s="68">
        <v>10756068</v>
      </c>
      <c r="I47" s="68">
        <v>29509.86</v>
      </c>
      <c r="J47" s="30">
        <f t="shared" si="1"/>
        <v>364.49064821046255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438850.9</v>
      </c>
      <c r="E48" s="27">
        <f t="shared" ref="E48" si="19">D48/D47-1</f>
        <v>-0.22479412551129274</v>
      </c>
      <c r="F48" s="33">
        <f t="shared" ref="F48" si="20">D48/D36-1</f>
        <v>-0.13125594406701857</v>
      </c>
      <c r="G48" s="39" t="s">
        <v>632</v>
      </c>
      <c r="H48" s="68">
        <v>8777018</v>
      </c>
      <c r="I48" s="68">
        <v>18927.95</v>
      </c>
      <c r="J48" s="30">
        <f t="shared" si="1"/>
        <v>463.7067405609165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598682.85342902713</v>
      </c>
      <c r="B49" s="27">
        <f>A49/A46-1</f>
        <v>-5.5752045283501084E-2</v>
      </c>
      <c r="C49" s="27">
        <f>A49/A37-1</f>
        <v>0.17098020492906674</v>
      </c>
      <c r="D49" s="26">
        <f>H49/22</f>
        <v>791088.81818181823</v>
      </c>
      <c r="E49" s="27">
        <f t="shared" ref="E49" si="21">D49/D48-1</f>
        <v>0.80263688232567865</v>
      </c>
      <c r="F49" s="33">
        <f t="shared" ref="F49" si="22">D49/D37-1</f>
        <v>0.36959529408345349</v>
      </c>
      <c r="G49" s="39" t="s">
        <v>697</v>
      </c>
      <c r="H49" s="68">
        <v>17403954</v>
      </c>
      <c r="I49" s="68">
        <v>41266.480000000003</v>
      </c>
      <c r="J49" s="30">
        <f t="shared" si="1"/>
        <v>421.74554262927194</v>
      </c>
      <c r="K49" s="32">
        <f>H49+H48+H47</f>
        <v>36937040</v>
      </c>
      <c r="L49" s="27">
        <f>K49/K46-1</f>
        <v>-2.9836519869221756E-2</v>
      </c>
      <c r="M49" s="27">
        <f>K49/K37-1</f>
        <v>0.17712486551131135</v>
      </c>
      <c r="N49" s="32">
        <f>AVERAGE(J47:J49)</f>
        <v>416.64764380021705</v>
      </c>
      <c r="O49" s="58">
        <f>N49/N46-1</f>
        <v>0.15122796099145241</v>
      </c>
    </row>
    <row r="50" spans="1:15" s="37" customFormat="1" ht="17.399999999999999">
      <c r="A50" s="92"/>
      <c r="B50" s="130"/>
      <c r="C50" s="130"/>
      <c r="D50" s="93">
        <f>H50/18</f>
        <v>595263.38888888888</v>
      </c>
      <c r="E50" s="130">
        <f t="shared" ref="E50" si="23">D50/D49-1</f>
        <v>-0.24753911923948124</v>
      </c>
      <c r="F50" s="131">
        <f t="shared" ref="F50" si="24">D50/D38-1</f>
        <v>0.22041936354258063</v>
      </c>
      <c r="G50" s="132" t="s">
        <v>714</v>
      </c>
      <c r="H50" s="95">
        <v>10714741</v>
      </c>
      <c r="I50" s="95">
        <v>23327.37</v>
      </c>
      <c r="J50" s="133">
        <f t="shared" ref="J50" si="25">H50/I50</f>
        <v>459.32057492979277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695074.1</v>
      </c>
      <c r="E51" s="130">
        <f t="shared" ref="E51" si="26">D51/D50-1</f>
        <v>0.16767486960254097</v>
      </c>
      <c r="F51" s="131">
        <f t="shared" ref="F51" si="27">D51/D39-1</f>
        <v>0.21890870741643775</v>
      </c>
      <c r="G51" s="132" t="s">
        <v>721</v>
      </c>
      <c r="H51" s="95">
        <v>13901482</v>
      </c>
      <c r="I51" s="95">
        <v>35354.080000000002</v>
      </c>
      <c r="J51" s="133">
        <f t="shared" ref="J51" si="28">H51/I51</f>
        <v>393.20729036082963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841210.08720538719</v>
      </c>
      <c r="B52" s="27">
        <f>A52/A49-1</f>
        <v>0.4051013527233267</v>
      </c>
      <c r="C52" s="27">
        <f>A52/A40-1</f>
        <v>0.52834604929772233</v>
      </c>
      <c r="D52" s="93">
        <f>H52/22</f>
        <v>1233292.7727272727</v>
      </c>
      <c r="E52" s="130">
        <f t="shared" ref="E52:E53" si="29">D52/D51-1</f>
        <v>0.77433279808192079</v>
      </c>
      <c r="F52" s="131">
        <f t="shared" ref="F52:F53" si="30">D52/D40-1</f>
        <v>1.078978931486299</v>
      </c>
      <c r="G52" s="132" t="s">
        <v>726</v>
      </c>
      <c r="H52" s="95">
        <v>27132441</v>
      </c>
      <c r="I52" s="95">
        <v>69727.31</v>
      </c>
      <c r="J52" s="133">
        <f t="shared" ref="J52" si="31">H52/I52</f>
        <v>389.12215314200421</v>
      </c>
      <c r="K52" s="32">
        <f>H52+H51+H50</f>
        <v>51748664</v>
      </c>
      <c r="L52" s="27">
        <f>K52/K49-1</f>
        <v>0.4009965064877965</v>
      </c>
      <c r="M52" s="27">
        <f>K52/K40-1</f>
        <v>0.51365905621169938</v>
      </c>
      <c r="N52" s="32">
        <f>AVERAGE(J50:J52)</f>
        <v>413.88333947754222</v>
      </c>
      <c r="O52" s="58">
        <f>N52/N49-1</f>
        <v>-6.6346332778023376E-3</v>
      </c>
    </row>
    <row r="53" spans="1:15" s="37" customFormat="1" ht="17.399999999999999">
      <c r="A53" s="31"/>
      <c r="B53" s="27"/>
      <c r="C53" s="27"/>
      <c r="D53" s="93">
        <f>H53/21</f>
        <v>522819.23809523811</v>
      </c>
      <c r="E53" s="130">
        <f t="shared" si="29"/>
        <v>-0.57607856815775482</v>
      </c>
      <c r="F53" s="131">
        <f t="shared" si="30"/>
        <v>0.45634511213885554</v>
      </c>
      <c r="G53" s="132" t="s">
        <v>729</v>
      </c>
      <c r="H53" s="95">
        <v>10979204</v>
      </c>
      <c r="I53" s="95">
        <v>25727.57</v>
      </c>
      <c r="J53" s="133">
        <f t="shared" ref="J53" si="32">H53/I53</f>
        <v>426.74858138564974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608211.70588235289</v>
      </c>
      <c r="E54" s="130">
        <f t="shared" ref="E54" si="33">D54/D53-1</f>
        <v>0.16333076819862447</v>
      </c>
      <c r="F54" s="131">
        <f t="shared" ref="F54" si="34">D54/D42-1</f>
        <v>5.6812886401089724E-3</v>
      </c>
      <c r="G54" s="132" t="s">
        <v>742</v>
      </c>
      <c r="H54" s="95">
        <v>10339599</v>
      </c>
      <c r="I54" s="95">
        <v>26078.11</v>
      </c>
      <c r="J54" s="133">
        <f t="shared" ref="J54" si="35">H54/I54</f>
        <v>396.48574992589568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799006.37815126067</v>
      </c>
      <c r="B55" s="27">
        <f>A55/A52-1</f>
        <v>-5.0170236539046842E-2</v>
      </c>
      <c r="C55" s="27">
        <f>A55/A43-1</f>
        <v>0.28631003141164157</v>
      </c>
      <c r="D55" s="93">
        <f>H55/21</f>
        <v>1265988.1904761905</v>
      </c>
      <c r="E55" s="130">
        <f t="shared" ref="E55" si="36">D55/D54-1</f>
        <v>1.0814926418418396</v>
      </c>
      <c r="F55" s="131">
        <f t="shared" ref="F55" si="37">D55/D43-1</f>
        <v>0.40709928275744955</v>
      </c>
      <c r="G55" s="132" t="s">
        <v>749</v>
      </c>
      <c r="H55" s="95">
        <v>26585752</v>
      </c>
      <c r="I55" s="95">
        <v>78038.02</v>
      </c>
      <c r="J55" s="133">
        <f t="shared" ref="J55" si="38">H55/I55</f>
        <v>340.67691620059043</v>
      </c>
      <c r="K55" s="32">
        <f>H55+H54+H53</f>
        <v>47904555</v>
      </c>
      <c r="L55" s="27">
        <f>K55/K52-1</f>
        <v>-7.4284217269841024E-2</v>
      </c>
      <c r="M55" s="27">
        <f>K55/K43-1</f>
        <v>0.31059693053459858</v>
      </c>
      <c r="N55" s="32">
        <f>AVERAGE(J53:J55)</f>
        <v>387.97041583737865</v>
      </c>
      <c r="O55" s="58">
        <f>N55/N52-1</f>
        <v>-6.2609245573581829E-2</v>
      </c>
    </row>
    <row r="56" spans="1:15" s="124" customFormat="1" ht="17.399999999999999">
      <c r="A56" s="94"/>
      <c r="B56" s="45"/>
      <c r="C56" s="45"/>
      <c r="D56" s="98">
        <f>H56/22</f>
        <v>533779.31818181823</v>
      </c>
      <c r="E56" s="118">
        <f t="shared" ref="E56" si="39">D56/D55-1</f>
        <v>-0.57836943330329027</v>
      </c>
      <c r="F56" s="158">
        <f t="shared" ref="F56" si="40">D56/D44-1</f>
        <v>0.15344952092606445</v>
      </c>
      <c r="G56" s="122" t="s">
        <v>752</v>
      </c>
      <c r="H56" s="96">
        <v>11743145</v>
      </c>
      <c r="I56" s="96">
        <v>26946.19</v>
      </c>
      <c r="J56" s="125">
        <f t="shared" ref="J56" si="41">H56/I56</f>
        <v>435.7998292151878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795917.61111111112</v>
      </c>
      <c r="E57" s="118">
        <f t="shared" ref="E57" si="42">D57/D56-1</f>
        <v>0.49109863196311054</v>
      </c>
      <c r="F57" s="158">
        <f t="shared" ref="F57" si="43">D57/D45-1</f>
        <v>0.46063325576943104</v>
      </c>
      <c r="G57" s="122" t="s">
        <v>756</v>
      </c>
      <c r="H57" s="96">
        <v>14326517</v>
      </c>
      <c r="I57" s="96">
        <v>33134.33</v>
      </c>
      <c r="J57" s="125">
        <f t="shared" ref="J57" si="44">H57/I57</f>
        <v>432.37684299033657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664848.46464646468</v>
      </c>
      <c r="B58" s="27">
        <f>A58/A55-1</f>
        <v>-0.16790593563872458</v>
      </c>
      <c r="C58" s="27">
        <f>A58/A46-1</f>
        <v>4.8604948919338531E-2</v>
      </c>
      <c r="K58" s="32">
        <f>H58+H57+H56</f>
        <v>26069662</v>
      </c>
      <c r="L58" s="27">
        <f>K58/K55-1</f>
        <v>-0.45579993384762685</v>
      </c>
      <c r="M58" s="27">
        <f>K58/K46-1</f>
        <v>-0.31527177024057407</v>
      </c>
      <c r="N58" s="32">
        <f>AVERAGE(J56:J58)</f>
        <v>434.08833610276218</v>
      </c>
      <c r="O58" s="58">
        <f>N58/N55-1</f>
        <v>0.11886968279744892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97"/>
  <dimension ref="A1:P58"/>
  <sheetViews>
    <sheetView topLeftCell="A43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원텍</v>
      </c>
      <c r="G1" s="19"/>
      <c r="H1" s="19"/>
      <c r="I1" s="19"/>
      <c r="J1" s="20"/>
      <c r="P1" s="18" t="s">
        <v>258</v>
      </c>
    </row>
    <row r="2" spans="1:16" ht="15" customHeight="1">
      <c r="G2" s="21"/>
      <c r="H2" s="21"/>
      <c r="I2" s="21"/>
      <c r="J2" s="22"/>
      <c r="P2" s="34" t="s">
        <v>64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114825</v>
      </c>
      <c r="E5" s="27"/>
      <c r="F5" s="26"/>
      <c r="G5" s="28" t="s">
        <v>7</v>
      </c>
      <c r="H5" s="29">
        <v>2296500</v>
      </c>
      <c r="I5" s="29">
        <v>7677.03</v>
      </c>
      <c r="J5" s="30">
        <f>H5/I5</f>
        <v>299.13912020664242</v>
      </c>
    </row>
    <row r="6" spans="1:16" ht="15" hidden="1" customHeight="1">
      <c r="D6" s="26">
        <f>H6/18</f>
        <v>161886.66666666666</v>
      </c>
      <c r="E6" s="27">
        <f t="shared" ref="E6:E16" si="0">D6/D5-1</f>
        <v>0.40985557732781763</v>
      </c>
      <c r="F6" s="26"/>
      <c r="G6" s="28" t="s">
        <v>3</v>
      </c>
      <c r="H6" s="29">
        <v>2913960</v>
      </c>
      <c r="I6" s="29">
        <v>17512.22</v>
      </c>
      <c r="J6" s="30">
        <f t="shared" ref="J6:J16" si="1">H6/I6</f>
        <v>166.39580818422792</v>
      </c>
    </row>
    <row r="7" spans="1:16" ht="15" hidden="1" customHeight="1">
      <c r="A7" s="31">
        <f>AVERAGE(D5:D7)</f>
        <v>147203.96464646465</v>
      </c>
      <c r="B7" s="31"/>
      <c r="C7" s="31"/>
      <c r="D7" s="26">
        <f>H7/22</f>
        <v>164900.22727272726</v>
      </c>
      <c r="E7" s="27">
        <f t="shared" si="0"/>
        <v>1.8615248977024823E-2</v>
      </c>
      <c r="F7" s="26"/>
      <c r="G7" s="28" t="s">
        <v>6</v>
      </c>
      <c r="H7" s="29">
        <v>3627805</v>
      </c>
      <c r="I7" s="29">
        <v>9931.4</v>
      </c>
      <c r="J7" s="30">
        <f t="shared" si="1"/>
        <v>365.28636446019698</v>
      </c>
      <c r="K7" s="32">
        <f>H7+H6+H5</f>
        <v>8838265</v>
      </c>
      <c r="L7" s="32"/>
      <c r="M7" s="32"/>
      <c r="N7" s="32">
        <f>AVERAGE(J5:J7)</f>
        <v>276.94043095035573</v>
      </c>
      <c r="O7" s="35"/>
    </row>
    <row r="8" spans="1:16" ht="15" hidden="1" customHeight="1">
      <c r="D8" s="26">
        <f>H8/21</f>
        <v>258929.90476190476</v>
      </c>
      <c r="E8" s="27">
        <f t="shared" si="0"/>
        <v>0.57022163670922366</v>
      </c>
      <c r="F8" s="26"/>
      <c r="G8" s="28" t="s">
        <v>2</v>
      </c>
      <c r="H8" s="29">
        <v>5437528</v>
      </c>
      <c r="I8" s="29">
        <v>17346.87</v>
      </c>
      <c r="J8" s="30">
        <f t="shared" si="1"/>
        <v>313.45873924229562</v>
      </c>
    </row>
    <row r="9" spans="1:16" ht="15" hidden="1" customHeight="1">
      <c r="D9" s="26">
        <f>H9/21</f>
        <v>124906.85714285714</v>
      </c>
      <c r="E9" s="27">
        <f t="shared" si="0"/>
        <v>-0.51760358751256086</v>
      </c>
      <c r="F9" s="26"/>
      <c r="G9" s="28" t="s">
        <v>5</v>
      </c>
      <c r="H9" s="29">
        <v>2623044</v>
      </c>
      <c r="I9" s="29">
        <v>9353.85</v>
      </c>
      <c r="J9" s="30">
        <f t="shared" si="1"/>
        <v>280.4239965361856</v>
      </c>
    </row>
    <row r="10" spans="1:16" ht="15" hidden="1" customHeight="1">
      <c r="A10" s="31">
        <f>AVERAGE(D8:D10)</f>
        <v>187213.73015873018</v>
      </c>
      <c r="B10" s="27">
        <f>A10/A7-1</f>
        <v>0.27179815168943167</v>
      </c>
      <c r="C10" s="27"/>
      <c r="D10" s="26">
        <f>H10/21</f>
        <v>177804.42857142858</v>
      </c>
      <c r="E10" s="27">
        <f t="shared" si="0"/>
        <v>0.42349613654974916</v>
      </c>
      <c r="F10" s="26"/>
      <c r="G10" s="28" t="s">
        <v>0</v>
      </c>
      <c r="H10" s="29">
        <v>3733893</v>
      </c>
      <c r="I10" s="29">
        <v>11528.65</v>
      </c>
      <c r="J10" s="30">
        <f t="shared" si="1"/>
        <v>323.87946550550151</v>
      </c>
      <c r="K10" s="32">
        <f>H10+H9+H8</f>
        <v>11794465</v>
      </c>
      <c r="L10" s="27">
        <f>K10/K7-1</f>
        <v>0.33447741157342525</v>
      </c>
      <c r="M10" s="32"/>
      <c r="N10" s="32">
        <f>AVERAGE(J8:J10)</f>
        <v>305.92073376132754</v>
      </c>
      <c r="O10" s="58">
        <f>N10/N7-1</f>
        <v>0.1046445356913841</v>
      </c>
    </row>
    <row r="11" spans="1:16" ht="15" hidden="1" customHeight="1">
      <c r="D11" s="26">
        <f>H11/21</f>
        <v>120476.95238095238</v>
      </c>
      <c r="E11" s="27">
        <f t="shared" si="0"/>
        <v>-0.32241871955088164</v>
      </c>
      <c r="F11" s="26"/>
      <c r="G11" s="28" t="s">
        <v>10</v>
      </c>
      <c r="H11" s="29">
        <v>2530016</v>
      </c>
      <c r="I11" s="29">
        <v>8055</v>
      </c>
      <c r="J11" s="30">
        <f t="shared" si="1"/>
        <v>314.09261328367472</v>
      </c>
    </row>
    <row r="12" spans="1:16" ht="15" hidden="1" customHeight="1">
      <c r="D12" s="26">
        <f>H12/22</f>
        <v>198332.13636363635</v>
      </c>
      <c r="E12" s="27">
        <f t="shared" si="0"/>
        <v>0.64622471305966589</v>
      </c>
      <c r="F12" s="26"/>
      <c r="G12" s="28" t="s">
        <v>4</v>
      </c>
      <c r="H12" s="29">
        <v>4363307</v>
      </c>
      <c r="I12" s="29">
        <v>22027.34</v>
      </c>
      <c r="J12" s="30">
        <f t="shared" si="1"/>
        <v>198.08596952696058</v>
      </c>
    </row>
    <row r="13" spans="1:16" ht="15" hidden="1" customHeight="1">
      <c r="A13" s="31">
        <f>AVERAGE(D11:D13)</f>
        <v>169184.51291486292</v>
      </c>
      <c r="B13" s="27">
        <f>A13/A10-1</f>
        <v>-9.6302857854394963E-2</v>
      </c>
      <c r="C13" s="27"/>
      <c r="D13" s="26">
        <f>H13/20</f>
        <v>188744.45</v>
      </c>
      <c r="E13" s="27">
        <f t="shared" si="0"/>
        <v>-4.8341567531232532E-2</v>
      </c>
      <c r="F13" s="26"/>
      <c r="G13" s="28" t="s">
        <v>8</v>
      </c>
      <c r="H13" s="29">
        <v>3774889</v>
      </c>
      <c r="I13" s="29">
        <v>14478.16</v>
      </c>
      <c r="J13" s="30">
        <f t="shared" si="1"/>
        <v>260.72988556556913</v>
      </c>
      <c r="K13" s="32">
        <f>H13+H12+H11</f>
        <v>10668212</v>
      </c>
      <c r="L13" s="27">
        <f>K13/K10-1</f>
        <v>-9.5489960757016101E-2</v>
      </c>
      <c r="M13" s="32"/>
      <c r="N13" s="32">
        <f>AVERAGE(J11:J13)</f>
        <v>257.6361561254015</v>
      </c>
      <c r="O13" s="58">
        <f>N13/N10-1</f>
        <v>-0.15783362259321909</v>
      </c>
    </row>
    <row r="14" spans="1:16" ht="15" hidden="1" customHeight="1">
      <c r="D14" s="26">
        <f>H14/20</f>
        <v>185669.05</v>
      </c>
      <c r="E14" s="27">
        <f t="shared" si="0"/>
        <v>-1.629398904179713E-2</v>
      </c>
      <c r="F14" s="26"/>
      <c r="G14" s="28" t="s">
        <v>11</v>
      </c>
      <c r="H14" s="29">
        <v>3713381</v>
      </c>
      <c r="I14" s="29">
        <v>8642.83</v>
      </c>
      <c r="J14" s="30">
        <f t="shared" si="1"/>
        <v>429.64873773983754</v>
      </c>
    </row>
    <row r="15" spans="1:16" ht="15" hidden="1" customHeight="1">
      <c r="A15" s="31"/>
      <c r="B15" s="31"/>
      <c r="C15" s="31"/>
      <c r="D15" s="26">
        <f>H15/22</f>
        <v>190528.72727272726</v>
      </c>
      <c r="E15" s="27">
        <f t="shared" si="0"/>
        <v>2.6173868357312502E-2</v>
      </c>
      <c r="F15" s="26"/>
      <c r="G15" s="28" t="s">
        <v>9</v>
      </c>
      <c r="H15" s="29">
        <v>4191632</v>
      </c>
      <c r="I15" s="29">
        <v>17450.7</v>
      </c>
      <c r="J15" s="30">
        <f t="shared" si="1"/>
        <v>240.1985020658197</v>
      </c>
    </row>
    <row r="16" spans="1:16" ht="15" hidden="1" customHeight="1">
      <c r="A16" s="31">
        <f>AVERAGE(D14:D16)</f>
        <v>180752.36515151514</v>
      </c>
      <c r="B16" s="27">
        <f>A16/A13-1</f>
        <v>6.8374179393555945E-2</v>
      </c>
      <c r="C16" s="27"/>
      <c r="D16" s="26">
        <f>H16/22</f>
        <v>166059.31818181818</v>
      </c>
      <c r="E16" s="27">
        <f t="shared" si="0"/>
        <v>-0.12842897468098347</v>
      </c>
      <c r="F16" s="26"/>
      <c r="G16" s="28" t="s">
        <v>13</v>
      </c>
      <c r="H16" s="29">
        <v>3653305</v>
      </c>
      <c r="I16" s="29">
        <v>15921.61</v>
      </c>
      <c r="J16" s="30">
        <f t="shared" si="1"/>
        <v>229.45575227630874</v>
      </c>
      <c r="K16" s="32">
        <f>H16+H15+H14</f>
        <v>11558318</v>
      </c>
      <c r="L16" s="27">
        <f>K16/K13-1</f>
        <v>8.3435349803697267E-2</v>
      </c>
      <c r="M16" s="32"/>
      <c r="N16" s="32">
        <f>AVERAGE(J14:J16)</f>
        <v>299.76766402732198</v>
      </c>
      <c r="O16" s="58">
        <f>N16/N13-1</f>
        <v>0.16353103747369002</v>
      </c>
    </row>
    <row r="17" spans="1:15" ht="15" hidden="1" customHeight="1">
      <c r="D17" s="26">
        <f>H17/20</f>
        <v>142829.29999999999</v>
      </c>
      <c r="E17" s="27">
        <f t="shared" ref="E17:E22" si="2">D17/D16-1</f>
        <v>-0.13988988053283269</v>
      </c>
      <c r="F17" s="33">
        <f t="shared" ref="F17:F22" si="3">D17/D5-1</f>
        <v>0.24388678423688215</v>
      </c>
      <c r="G17" s="39" t="s">
        <v>162</v>
      </c>
      <c r="H17" s="29">
        <v>2856586</v>
      </c>
      <c r="I17" s="29">
        <v>6738.56</v>
      </c>
      <c r="J17" s="30">
        <f t="shared" ref="J17:J49" si="4">H17/I17</f>
        <v>423.91638569664735</v>
      </c>
    </row>
    <row r="18" spans="1:15" hidden="1">
      <c r="D18" s="26">
        <f>H18/20</f>
        <v>166526.9</v>
      </c>
      <c r="E18" s="27">
        <f t="shared" si="2"/>
        <v>0.16591553693814931</v>
      </c>
      <c r="F18" s="33">
        <f t="shared" si="3"/>
        <v>2.8663468269983117E-2</v>
      </c>
      <c r="G18" s="39" t="s">
        <v>163</v>
      </c>
      <c r="H18" s="29">
        <v>3330538</v>
      </c>
      <c r="I18" s="29">
        <v>14409.94</v>
      </c>
      <c r="J18" s="30">
        <f t="shared" si="4"/>
        <v>231.12781871402655</v>
      </c>
    </row>
    <row r="19" spans="1:15" ht="17.399999999999999" hidden="1">
      <c r="A19" s="31">
        <f>AVERAGE(D17:D19)</f>
        <v>175504.79393939395</v>
      </c>
      <c r="B19" s="27">
        <f>A19/A16-1</f>
        <v>-2.9031825988680371E-2</v>
      </c>
      <c r="C19" s="27">
        <f>A19/A7-1</f>
        <v>0.19225589039601321</v>
      </c>
      <c r="D19" s="26">
        <f>H19/22</f>
        <v>217158.18181818182</v>
      </c>
      <c r="E19" s="27">
        <f t="shared" si="2"/>
        <v>0.3040426610846767</v>
      </c>
      <c r="F19" s="33">
        <f t="shared" si="3"/>
        <v>0.31690650407064336</v>
      </c>
      <c r="G19" s="39" t="s">
        <v>158</v>
      </c>
      <c r="H19" s="29">
        <v>4777480</v>
      </c>
      <c r="I19" s="29">
        <v>21925.13</v>
      </c>
      <c r="J19" s="30">
        <f t="shared" si="4"/>
        <v>217.89973423190648</v>
      </c>
      <c r="K19" s="32">
        <f>H19+H18+H17</f>
        <v>10964604</v>
      </c>
      <c r="L19" s="27">
        <f>K19/K16-1</f>
        <v>-5.1366816521227432E-2</v>
      </c>
      <c r="M19" s="27">
        <f>K19/K7-1</f>
        <v>0.24058330452866028</v>
      </c>
      <c r="N19" s="32">
        <f>AVERAGE(J17:J19)</f>
        <v>290.98131288086012</v>
      </c>
      <c r="O19" s="58">
        <f>N19/N16-1</f>
        <v>-2.9310536795126296E-2</v>
      </c>
    </row>
    <row r="20" spans="1:15" hidden="1">
      <c r="D20" s="26">
        <f>H20/20</f>
        <v>229801.35</v>
      </c>
      <c r="E20" s="27">
        <f t="shared" si="2"/>
        <v>5.8221007727923491E-2</v>
      </c>
      <c r="F20" s="33">
        <f t="shared" si="3"/>
        <v>-0.11249590806704812</v>
      </c>
      <c r="G20" s="39" t="s">
        <v>154</v>
      </c>
      <c r="H20" s="29">
        <v>4596027</v>
      </c>
      <c r="I20" s="29">
        <v>12373.25</v>
      </c>
      <c r="J20" s="30">
        <f t="shared" si="4"/>
        <v>371.44864930394198</v>
      </c>
    </row>
    <row r="21" spans="1:15" hidden="1">
      <c r="D21" s="26">
        <f>H21/21</f>
        <v>164415.61904761905</v>
      </c>
      <c r="E21" s="27">
        <f t="shared" si="2"/>
        <v>-0.28453153539951337</v>
      </c>
      <c r="F21" s="33">
        <f t="shared" si="3"/>
        <v>0.31630578823687294</v>
      </c>
      <c r="G21" s="39" t="s">
        <v>155</v>
      </c>
      <c r="H21" s="29">
        <v>3452728</v>
      </c>
      <c r="I21" s="29">
        <v>12377.4</v>
      </c>
      <c r="J21" s="30">
        <f t="shared" si="4"/>
        <v>278.95422301937401</v>
      </c>
    </row>
    <row r="22" spans="1:15" ht="17.399999999999999" hidden="1">
      <c r="A22" s="31">
        <f>AVERAGE(D20:D22)</f>
        <v>238598.06904761904</v>
      </c>
      <c r="B22" s="27">
        <f>A22/A19-1</f>
        <v>0.35949602111730772</v>
      </c>
      <c r="C22" s="27">
        <f>A22/A10-1</f>
        <v>0.27446885890966644</v>
      </c>
      <c r="D22" s="26">
        <f>H22/21</f>
        <v>321577.23809523811</v>
      </c>
      <c r="E22" s="27">
        <f t="shared" si="2"/>
        <v>0.95588010408002022</v>
      </c>
      <c r="F22" s="33">
        <f t="shared" si="3"/>
        <v>0.80860083564258534</v>
      </c>
      <c r="G22" s="39" t="s">
        <v>156</v>
      </c>
      <c r="H22" s="29">
        <v>6753122</v>
      </c>
      <c r="I22" s="29">
        <v>22416.400000000001</v>
      </c>
      <c r="J22" s="30">
        <f t="shared" si="4"/>
        <v>301.25809675059327</v>
      </c>
      <c r="K22" s="32">
        <f>H22+H21+H20</f>
        <v>14801877</v>
      </c>
      <c r="L22" s="27">
        <f>K22/K19-1</f>
        <v>0.34996913705228194</v>
      </c>
      <c r="M22" s="27">
        <f>K22/K10-1</f>
        <v>0.25498502899453257</v>
      </c>
      <c r="N22" s="32">
        <f>AVERAGE(J20:J22)</f>
        <v>317.2203230246364</v>
      </c>
      <c r="O22" s="58">
        <f>N22/N19-1</f>
        <v>9.0174210446701819E-2</v>
      </c>
    </row>
    <row r="23" spans="1:15" hidden="1">
      <c r="A23" s="31"/>
      <c r="B23" s="27"/>
      <c r="C23" s="27"/>
      <c r="D23" s="26">
        <f>H23/21</f>
        <v>166508.76190476189</v>
      </c>
      <c r="E23" s="27">
        <f t="shared" ref="E23:E28" si="5">D23/D22-1</f>
        <v>-0.4822122271743351</v>
      </c>
      <c r="F23" s="33">
        <f t="shared" ref="F23:F28" si="6">D23/D11-1</f>
        <v>0.38207979712381257</v>
      </c>
      <c r="G23" s="39" t="s">
        <v>168</v>
      </c>
      <c r="H23" s="29">
        <v>3496684</v>
      </c>
      <c r="I23" s="29">
        <v>9762.84</v>
      </c>
      <c r="J23" s="30">
        <f t="shared" si="4"/>
        <v>358.16258383830933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228165</v>
      </c>
      <c r="E24" s="27">
        <f t="shared" si="5"/>
        <v>0.37028825023936984</v>
      </c>
      <c r="F24" s="33">
        <f t="shared" si="6"/>
        <v>0.15041870764537091</v>
      </c>
      <c r="G24" s="39" t="s">
        <v>176</v>
      </c>
      <c r="H24" s="29">
        <v>5019630</v>
      </c>
      <c r="I24" s="29">
        <v>14598.5</v>
      </c>
      <c r="J24" s="30">
        <f t="shared" si="4"/>
        <v>343.84560057540159</v>
      </c>
      <c r="K24" s="32"/>
      <c r="L24" s="27"/>
      <c r="M24" s="27"/>
      <c r="N24" s="27"/>
    </row>
    <row r="25" spans="1:15" ht="17.399999999999999" hidden="1">
      <c r="A25" s="31">
        <f>AVERAGE(D23:D25)</f>
        <v>218187.37677527149</v>
      </c>
      <c r="B25" s="27">
        <f>A25/A22-1</f>
        <v>-8.5544247503000603E-2</v>
      </c>
      <c r="C25" s="27">
        <f>A25/A13-1</f>
        <v>0.28964154588468638</v>
      </c>
      <c r="D25" s="26">
        <f>H25/19</f>
        <v>259888.36842105264</v>
      </c>
      <c r="E25" s="27">
        <f t="shared" si="5"/>
        <v>0.13903696194005488</v>
      </c>
      <c r="F25" s="33">
        <f t="shared" si="6"/>
        <v>0.37693250541169632</v>
      </c>
      <c r="G25" s="39" t="s">
        <v>190</v>
      </c>
      <c r="H25" s="29">
        <v>4937879</v>
      </c>
      <c r="I25" s="29">
        <v>16693.12</v>
      </c>
      <c r="J25" s="30">
        <f t="shared" si="4"/>
        <v>295.80324109573286</v>
      </c>
      <c r="K25" s="32">
        <f>H25+H24+H23</f>
        <v>13454193</v>
      </c>
      <c r="L25" s="27">
        <f>K25/K22-1</f>
        <v>-9.1048182605489858E-2</v>
      </c>
      <c r="M25" s="27">
        <f>K25/K13-1</f>
        <v>0.26114788495016783</v>
      </c>
      <c r="N25" s="32">
        <f>AVERAGE(J23:J25)</f>
        <v>332.60380850314795</v>
      </c>
      <c r="O25" s="58">
        <f>N25/N22-1</f>
        <v>4.8494640355425167E-2</v>
      </c>
    </row>
    <row r="26" spans="1:15" ht="17.399999999999999" hidden="1">
      <c r="A26" s="31"/>
      <c r="B26" s="27"/>
      <c r="C26" s="27"/>
      <c r="D26" s="26">
        <f>H26/19</f>
        <v>267149.36842105264</v>
      </c>
      <c r="E26" s="27">
        <f t="shared" si="5"/>
        <v>2.7938918713884986E-2</v>
      </c>
      <c r="F26" s="33">
        <f t="shared" si="6"/>
        <v>0.43884706913216109</v>
      </c>
      <c r="G26" s="39" t="s">
        <v>202</v>
      </c>
      <c r="H26" s="29">
        <v>5075838</v>
      </c>
      <c r="I26" s="29">
        <v>12773.9</v>
      </c>
      <c r="J26" s="30">
        <f t="shared" si="4"/>
        <v>397.36008579995149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317559.86363636365</v>
      </c>
      <c r="E27" s="27">
        <f t="shared" si="5"/>
        <v>0.18869778923025304</v>
      </c>
      <c r="F27" s="33">
        <f t="shared" si="6"/>
        <v>0.66672956977139219</v>
      </c>
      <c r="G27" s="39" t="s">
        <v>203</v>
      </c>
      <c r="H27" s="29">
        <v>6986317</v>
      </c>
      <c r="I27" s="29">
        <v>19758.080000000002</v>
      </c>
      <c r="J27" s="30">
        <f t="shared" si="4"/>
        <v>353.59290983739305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279746.70893141947</v>
      </c>
      <c r="B28" s="27">
        <f>A28/A25-1</f>
        <v>0.28213975100655264</v>
      </c>
      <c r="C28" s="27">
        <f>A28/A16-1</f>
        <v>0.54767938276726058</v>
      </c>
      <c r="D28" s="26">
        <f>H28/19</f>
        <v>254530.89473684211</v>
      </c>
      <c r="E28" s="27">
        <f t="shared" si="5"/>
        <v>-0.19847901487857966</v>
      </c>
      <c r="F28" s="33">
        <f t="shared" si="6"/>
        <v>0.53277092501461731</v>
      </c>
      <c r="G28" s="39" t="s">
        <v>208</v>
      </c>
      <c r="H28" s="29">
        <v>4836087</v>
      </c>
      <c r="I28" s="29">
        <v>17077.39</v>
      </c>
      <c r="J28" s="30">
        <f t="shared" si="4"/>
        <v>283.18654080043848</v>
      </c>
      <c r="K28" s="32">
        <f>H28+H27+H26</f>
        <v>16898242</v>
      </c>
      <c r="L28" s="27">
        <f>K28/K25-1</f>
        <v>0.2559833205900941</v>
      </c>
      <c r="M28" s="27">
        <f>K28/K16-1</f>
        <v>0.46199836342969625</v>
      </c>
      <c r="N28" s="32">
        <f>AVERAGE(J26:J28)</f>
        <v>344.71317881259438</v>
      </c>
      <c r="O28" s="58">
        <f>N28/N25-1</f>
        <v>3.6407792093372304E-2</v>
      </c>
    </row>
    <row r="29" spans="1:15" hidden="1">
      <c r="D29" s="26">
        <f>H29/22</f>
        <v>201152.68181818182</v>
      </c>
      <c r="E29" s="27">
        <f t="shared" ref="E29:E41" si="7">D29/D28-1</f>
        <v>-0.20971211755589703</v>
      </c>
      <c r="F29" s="33">
        <f t="shared" ref="F29:F41" si="8">D29/D17-1</f>
        <v>0.4083432588284186</v>
      </c>
      <c r="G29" s="39" t="s">
        <v>215</v>
      </c>
      <c r="H29" s="29">
        <v>4425359</v>
      </c>
      <c r="I29" s="29">
        <v>10331.280000000001</v>
      </c>
      <c r="J29" s="30">
        <f t="shared" si="4"/>
        <v>428.34566481597631</v>
      </c>
    </row>
    <row r="30" spans="1:15" hidden="1">
      <c r="D30" s="26">
        <f>H30/19</f>
        <v>283406.68421052629</v>
      </c>
      <c r="E30" s="27">
        <f t="shared" si="7"/>
        <v>0.40891327746101003</v>
      </c>
      <c r="F30" s="33">
        <f t="shared" si="8"/>
        <v>0.70186729117353597</v>
      </c>
      <c r="G30" s="39" t="s">
        <v>210</v>
      </c>
      <c r="H30" s="29">
        <v>5384727</v>
      </c>
      <c r="I30" s="29">
        <v>15241.73</v>
      </c>
      <c r="J30" s="30">
        <f t="shared" si="4"/>
        <v>353.28843904202478</v>
      </c>
    </row>
    <row r="31" spans="1:15" ht="17.399999999999999" hidden="1">
      <c r="A31" s="31">
        <f>AVERAGE(D29:D31)</f>
        <v>275992.88867623603</v>
      </c>
      <c r="B31" s="27">
        <f>A31/A28-1</f>
        <v>-1.341863955977296E-2</v>
      </c>
      <c r="C31" s="27">
        <f>A31/A19-1</f>
        <v>0.57256609623747967</v>
      </c>
      <c r="D31" s="26">
        <f>H31/20</f>
        <v>343419.3</v>
      </c>
      <c r="E31" s="27">
        <f t="shared" si="7"/>
        <v>0.21175441206211576</v>
      </c>
      <c r="F31" s="33">
        <f t="shared" si="8"/>
        <v>0.58142464228003043</v>
      </c>
      <c r="G31" s="39" t="s">
        <v>211</v>
      </c>
      <c r="H31" s="29">
        <v>6868386</v>
      </c>
      <c r="I31" s="29">
        <v>20252.54</v>
      </c>
      <c r="J31" s="30">
        <f t="shared" si="4"/>
        <v>339.13701688775825</v>
      </c>
      <c r="K31" s="32">
        <f>H31+H30+H29</f>
        <v>16678472</v>
      </c>
      <c r="L31" s="27">
        <f>K31/K28-1</f>
        <v>-1.3005494891125347E-2</v>
      </c>
      <c r="M31" s="27">
        <f>K31/K19-1</f>
        <v>0.52111941297651976</v>
      </c>
      <c r="N31" s="32">
        <f>AVERAGE(J29:J31)</f>
        <v>373.59037358191972</v>
      </c>
      <c r="O31" s="58">
        <f>N31/N28-1</f>
        <v>8.3771658712893604E-2</v>
      </c>
    </row>
    <row r="32" spans="1:15" ht="17.399999999999999" hidden="1">
      <c r="D32" s="26">
        <f>H32/21</f>
        <v>256510.52380952382</v>
      </c>
      <c r="E32" s="27">
        <f t="shared" si="7"/>
        <v>-0.25306899230904079</v>
      </c>
      <c r="F32" s="33">
        <f t="shared" si="8"/>
        <v>0.11622722760124704</v>
      </c>
      <c r="G32" s="39" t="s">
        <v>222</v>
      </c>
      <c r="H32" s="29">
        <v>5386721</v>
      </c>
      <c r="I32" s="29">
        <v>14527.22</v>
      </c>
      <c r="J32" s="30">
        <f t="shared" si="4"/>
        <v>370.8019153010693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236111.09523809524</v>
      </c>
      <c r="E33" s="27">
        <f t="shared" si="7"/>
        <v>-7.9526673091106836E-2</v>
      </c>
      <c r="F33" s="33">
        <f t="shared" si="8"/>
        <v>0.43606244106109715</v>
      </c>
      <c r="G33" s="39" t="s">
        <v>223</v>
      </c>
      <c r="H33" s="29">
        <v>4958333</v>
      </c>
      <c r="I33" s="29">
        <v>17138.7</v>
      </c>
      <c r="J33" s="30">
        <f t="shared" si="4"/>
        <v>289.3062484319114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304413.85547201335</v>
      </c>
      <c r="B34" s="27">
        <f>A34/A31-1</f>
        <v>0.10297717065137002</v>
      </c>
      <c r="C34" s="27">
        <f>A34/A22-1</f>
        <v>0.27584375132247563</v>
      </c>
      <c r="D34" s="26">
        <f>H34/19</f>
        <v>420619.94736842107</v>
      </c>
      <c r="E34" s="27">
        <f t="shared" si="7"/>
        <v>0.78144930861578721</v>
      </c>
      <c r="F34" s="33">
        <f t="shared" si="8"/>
        <v>0.3079904220206362</v>
      </c>
      <c r="G34" s="39" t="s">
        <v>220</v>
      </c>
      <c r="H34" s="29">
        <v>7991779</v>
      </c>
      <c r="I34" s="29">
        <v>26359.06</v>
      </c>
      <c r="J34" s="30">
        <f t="shared" si="4"/>
        <v>303.18907426896101</v>
      </c>
      <c r="K34" s="32">
        <f>H34+H33+H32</f>
        <v>18336833</v>
      </c>
      <c r="L34" s="27">
        <f>K34/K31-1</f>
        <v>9.9431230870549836E-2</v>
      </c>
      <c r="M34" s="27">
        <f>K34/K22-1</f>
        <v>0.23881809043542246</v>
      </c>
      <c r="N34" s="32">
        <f>AVERAGE(J32:J34)</f>
        <v>321.09907933398057</v>
      </c>
      <c r="O34" s="58">
        <f>N34/N31-1</f>
        <v>-0.1405049432742651</v>
      </c>
      <c r="P34" s="58"/>
    </row>
    <row r="35" spans="1:16" ht="17.399999999999999" hidden="1">
      <c r="D35" s="26">
        <f>H35/23</f>
        <v>226499.39130434784</v>
      </c>
      <c r="E35" s="27">
        <f t="shared" si="7"/>
        <v>-0.46151058046242155</v>
      </c>
      <c r="F35" s="33">
        <f t="shared" si="8"/>
        <v>0.36028512081483632</v>
      </c>
      <c r="G35" s="39" t="s">
        <v>226</v>
      </c>
      <c r="H35" s="68">
        <v>5209486</v>
      </c>
      <c r="I35" s="68">
        <v>15377.65</v>
      </c>
      <c r="J35" s="30">
        <f t="shared" si="4"/>
        <v>338.76996810305866</v>
      </c>
      <c r="P35" s="16"/>
    </row>
    <row r="36" spans="1:16" ht="17.399999999999999" hidden="1">
      <c r="D36" s="26">
        <f>H36/21</f>
        <v>262932.09523809527</v>
      </c>
      <c r="E36" s="27">
        <f t="shared" si="7"/>
        <v>0.16085122226572657</v>
      </c>
      <c r="F36" s="33">
        <f t="shared" si="8"/>
        <v>0.15237698699667024</v>
      </c>
      <c r="G36" s="39" t="s">
        <v>228</v>
      </c>
      <c r="H36" s="68">
        <v>5521574</v>
      </c>
      <c r="I36" s="68">
        <v>23969.32</v>
      </c>
      <c r="J36" s="30">
        <f t="shared" si="4"/>
        <v>230.36006027705417</v>
      </c>
      <c r="P36" s="16"/>
    </row>
    <row r="37" spans="1:16" ht="17.399999999999999" hidden="1">
      <c r="A37" s="31">
        <f>AVERAGE(D35:D37)</f>
        <v>236979.75477340698</v>
      </c>
      <c r="B37" s="27">
        <f>A37/A34-1</f>
        <v>-0.22152112818270198</v>
      </c>
      <c r="C37" s="27">
        <f>A37/A25-1</f>
        <v>8.6129538178971954E-2</v>
      </c>
      <c r="D37" s="26">
        <f>H37/18</f>
        <v>221507.77777777778</v>
      </c>
      <c r="E37" s="27">
        <f t="shared" si="7"/>
        <v>-0.15754758818167924</v>
      </c>
      <c r="F37" s="33">
        <f t="shared" si="8"/>
        <v>-0.14768106351375199</v>
      </c>
      <c r="G37" s="39" t="s">
        <v>225</v>
      </c>
      <c r="H37" s="68">
        <v>3987140</v>
      </c>
      <c r="I37" s="68">
        <v>11611.68</v>
      </c>
      <c r="J37" s="30">
        <f t="shared" si="4"/>
        <v>343.37322420183813</v>
      </c>
      <c r="K37" s="32">
        <f>H37+H36+H35</f>
        <v>14718200</v>
      </c>
      <c r="L37" s="27">
        <f>K37/K34-1</f>
        <v>-0.19734231096503962</v>
      </c>
      <c r="M37" s="27">
        <f>K37/K25-1</f>
        <v>9.3948927297237361E-2</v>
      </c>
      <c r="N37" s="32">
        <f>AVERAGE(J35:J37)</f>
        <v>304.16775086065036</v>
      </c>
      <c r="O37" s="16">
        <f>N37/N34-1</f>
        <v>-5.2729296229839573E-2</v>
      </c>
      <c r="P37" s="16"/>
    </row>
    <row r="38" spans="1:16" ht="17.399999999999999" hidden="1">
      <c r="A38" s="31"/>
      <c r="B38" s="27"/>
      <c r="C38" s="27"/>
      <c r="D38" s="26">
        <f>H38/20</f>
        <v>406745.85</v>
      </c>
      <c r="E38" s="27">
        <f t="shared" si="7"/>
        <v>0.8362599005803657</v>
      </c>
      <c r="F38" s="33">
        <f t="shared" si="8"/>
        <v>0.52254093806776325</v>
      </c>
      <c r="G38" s="39" t="s">
        <v>231</v>
      </c>
      <c r="H38" s="68">
        <v>8134917</v>
      </c>
      <c r="I38" s="68">
        <v>27325.360000000001</v>
      </c>
      <c r="J38" s="30">
        <f t="shared" si="4"/>
        <v>297.70575758196782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314138.52380952379</v>
      </c>
      <c r="E39" s="27">
        <f t="shared" si="7"/>
        <v>-0.22767860124565797</v>
      </c>
      <c r="F39" s="33">
        <f t="shared" si="8"/>
        <v>-1.0773842095982311E-2</v>
      </c>
      <c r="G39" s="39" t="s">
        <v>234</v>
      </c>
      <c r="H39" s="68">
        <v>6596909</v>
      </c>
      <c r="I39" s="68">
        <v>21917.200000000001</v>
      </c>
      <c r="J39" s="30">
        <f t="shared" si="4"/>
        <v>300.9923256620371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346095.88650793652</v>
      </c>
      <c r="B40" s="27">
        <f>A40/A37-1</f>
        <v>0.46044495167472488</v>
      </c>
      <c r="C40" s="27">
        <f>A40/A28-1</f>
        <v>0.2371759004063303</v>
      </c>
      <c r="D40" s="26">
        <f>H40/21</f>
        <v>317403.28571428574</v>
      </c>
      <c r="E40" s="27">
        <f t="shared" si="7"/>
        <v>1.0392746057282354E-2</v>
      </c>
      <c r="F40" s="33">
        <f t="shared" si="8"/>
        <v>0.24701280778683854</v>
      </c>
      <c r="G40" s="39" t="s">
        <v>236</v>
      </c>
      <c r="H40" s="68">
        <v>6665469</v>
      </c>
      <c r="I40" s="68">
        <v>17555</v>
      </c>
      <c r="J40" s="30">
        <f t="shared" si="4"/>
        <v>379.69062945029907</v>
      </c>
      <c r="K40" s="32">
        <f>H40+H39+H38</f>
        <v>21397295</v>
      </c>
      <c r="L40" s="27">
        <f>K40/K37-1</f>
        <v>0.45379835849492456</v>
      </c>
      <c r="M40" s="27">
        <f>K40/K28-1</f>
        <v>0.26624384950813229</v>
      </c>
      <c r="N40" s="32">
        <f>AVERAGE(J38:J40)</f>
        <v>326.12957089810135</v>
      </c>
      <c r="O40" s="58">
        <f>N40/N37-1</f>
        <v>7.2202986593119967E-2</v>
      </c>
    </row>
    <row r="41" spans="1:16" ht="17.399999999999999">
      <c r="A41" s="31"/>
      <c r="B41" s="27"/>
      <c r="C41" s="27"/>
      <c r="D41" s="26">
        <f>H41/18</f>
        <v>328762.88888888888</v>
      </c>
      <c r="E41" s="27">
        <f t="shared" si="7"/>
        <v>3.5789179526101833E-2</v>
      </c>
      <c r="F41" s="33">
        <f t="shared" si="8"/>
        <v>0.63439475883325058</v>
      </c>
      <c r="G41" s="39" t="s">
        <v>373</v>
      </c>
      <c r="H41" s="68">
        <v>5917732</v>
      </c>
      <c r="I41" s="68">
        <v>12166.02</v>
      </c>
      <c r="J41" s="30">
        <f t="shared" si="4"/>
        <v>486.4147847858215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338277.25</v>
      </c>
      <c r="E42" s="27">
        <f t="shared" ref="E42" si="9">D42/D41-1</f>
        <v>2.8939887781332496E-2</v>
      </c>
      <c r="F42" s="33">
        <f t="shared" ref="F42" si="10">D42/D30-1</f>
        <v>0.19361069744111448</v>
      </c>
      <c r="G42" s="39" t="s">
        <v>405</v>
      </c>
      <c r="H42" s="68">
        <v>6765545</v>
      </c>
      <c r="I42" s="68">
        <v>24564.49</v>
      </c>
      <c r="J42" s="30">
        <f t="shared" si="4"/>
        <v>275.4197217202555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361830.31296296295</v>
      </c>
      <c r="B43" s="27">
        <f>A43/A40-1</f>
        <v>4.5462621973883621E-2</v>
      </c>
      <c r="C43" s="27">
        <f>A43/A31-1</f>
        <v>0.31101317392065764</v>
      </c>
      <c r="D43" s="26">
        <f>H43/20</f>
        <v>418450.8</v>
      </c>
      <c r="E43" s="27">
        <f t="shared" ref="E43" si="11">D43/D42-1</f>
        <v>0.23700544449855854</v>
      </c>
      <c r="F43" s="33">
        <f t="shared" ref="F43" si="12">D43/D31-1</f>
        <v>0.21848364375560725</v>
      </c>
      <c r="G43" s="39" t="s">
        <v>429</v>
      </c>
      <c r="H43" s="68">
        <v>8369016</v>
      </c>
      <c r="I43" s="68">
        <v>20894.14</v>
      </c>
      <c r="J43" s="30">
        <f t="shared" si="4"/>
        <v>400.54369311204005</v>
      </c>
      <c r="K43" s="32">
        <f>H43+H42+H41</f>
        <v>21052293</v>
      </c>
      <c r="L43" s="27">
        <f>K43/K40-1</f>
        <v>-1.6123626841617167E-2</v>
      </c>
      <c r="M43" s="27">
        <f>K43/K31-1</f>
        <v>0.26224350767864113</v>
      </c>
      <c r="N43" s="32">
        <f>AVERAGE(J41:J43)</f>
        <v>387.45939987270566</v>
      </c>
      <c r="O43" s="58">
        <f>N43/N40-1</f>
        <v>0.18805356658003491</v>
      </c>
    </row>
    <row r="44" spans="1:16" ht="17.399999999999999">
      <c r="A44" s="31"/>
      <c r="B44" s="27"/>
      <c r="C44" s="27"/>
      <c r="D44" s="26">
        <f>H44/22</f>
        <v>295192.36363636365</v>
      </c>
      <c r="E44" s="27">
        <f t="shared" ref="E44" si="13">D44/D43-1</f>
        <v>-0.29455896933077041</v>
      </c>
      <c r="F44" s="33">
        <f t="shared" ref="F44" si="14">D44/D32-1</f>
        <v>0.15080020598127075</v>
      </c>
      <c r="G44" s="39" t="s">
        <v>462</v>
      </c>
      <c r="H44" s="68">
        <v>6494232</v>
      </c>
      <c r="I44" s="68">
        <v>13824.91</v>
      </c>
      <c r="J44" s="30">
        <f t="shared" si="4"/>
        <v>469.74859149173483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402411.45</v>
      </c>
      <c r="E45" s="27">
        <f t="shared" ref="E45" si="15">D45/D44-1</f>
        <v>0.36321768301471202</v>
      </c>
      <c r="F45" s="33">
        <f t="shared" ref="F45" si="16">D45/D33-1</f>
        <v>0.70433096163569497</v>
      </c>
      <c r="G45" s="39" t="s">
        <v>501</v>
      </c>
      <c r="H45" s="68">
        <v>8048229</v>
      </c>
      <c r="I45" s="68">
        <v>18442.95</v>
      </c>
      <c r="J45" s="30">
        <f t="shared" si="4"/>
        <v>436.38512277048955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378290.53437001602</v>
      </c>
      <c r="B46" s="27">
        <f>A46/A43-1</f>
        <v>4.5491548986770214E-2</v>
      </c>
      <c r="C46" s="27">
        <f>A46/A34-1</f>
        <v>0.24268500782742652</v>
      </c>
      <c r="D46" s="26">
        <f>H46/19</f>
        <v>437267.78947368421</v>
      </c>
      <c r="E46" s="27">
        <f t="shared" ref="E46" si="17">D46/D45-1</f>
        <v>8.6618657281457123E-2</v>
      </c>
      <c r="F46" s="33">
        <f t="shared" ref="F46" si="18">D46/D34-1</f>
        <v>3.9579297675774061E-2</v>
      </c>
      <c r="G46" s="39" t="s">
        <v>551</v>
      </c>
      <c r="H46" s="68">
        <v>8308088</v>
      </c>
      <c r="I46" s="68">
        <v>16972.5</v>
      </c>
      <c r="J46" s="30">
        <f t="shared" si="4"/>
        <v>489.50290175283544</v>
      </c>
      <c r="K46" s="32">
        <f>H46+H45+H44</f>
        <v>22850549</v>
      </c>
      <c r="L46" s="27">
        <f>K46/K43-1</f>
        <v>8.5418533743568892E-2</v>
      </c>
      <c r="M46" s="27">
        <f>K46/K34-1</f>
        <v>0.2461557020233538</v>
      </c>
      <c r="N46" s="32">
        <f>AVERAGE(J44:J46)</f>
        <v>465.21220533835327</v>
      </c>
      <c r="O46" s="58">
        <f>N46/N43-1</f>
        <v>0.2006734266640382</v>
      </c>
    </row>
    <row r="47" spans="1:16" ht="17.399999999999999">
      <c r="A47" s="31"/>
      <c r="B47" s="27"/>
      <c r="C47" s="27"/>
      <c r="D47" s="26">
        <f>H47/19</f>
        <v>282684.26315789472</v>
      </c>
      <c r="E47" s="27">
        <f t="shared" ref="E47" si="19">D47/D46-1</f>
        <v>-0.35352141190608477</v>
      </c>
      <c r="F47" s="33">
        <f t="shared" ref="F47" si="20">D47/D35-1</f>
        <v>0.24805749600470728</v>
      </c>
      <c r="G47" s="39" t="s">
        <v>601</v>
      </c>
      <c r="H47" s="68">
        <v>5371001</v>
      </c>
      <c r="I47" s="68">
        <v>12760.38</v>
      </c>
      <c r="J47" s="30">
        <f t="shared" si="4"/>
        <v>420.91230825414294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252725.35</v>
      </c>
      <c r="E48" s="27">
        <f t="shared" ref="E48" si="21">D48/D47-1</f>
        <v>-0.10598012363058573</v>
      </c>
      <c r="F48" s="33">
        <f t="shared" ref="F48" si="22">D48/D36-1</f>
        <v>-3.8818940034128002E-2</v>
      </c>
      <c r="G48" s="39" t="s">
        <v>632</v>
      </c>
      <c r="H48" s="68">
        <v>5054507</v>
      </c>
      <c r="I48" s="68">
        <v>9283.24</v>
      </c>
      <c r="J48" s="30">
        <f t="shared" si="4"/>
        <v>544.47660515078792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269238.28014354064</v>
      </c>
      <c r="B49" s="27">
        <f>A49/A46-1</f>
        <v>-0.28827645504819444</v>
      </c>
      <c r="C49" s="27">
        <f>A49/A37-1</f>
        <v>0.13612354946091632</v>
      </c>
      <c r="D49" s="26">
        <f>H49/22</f>
        <v>272305.22727272729</v>
      </c>
      <c r="E49" s="27">
        <f t="shared" ref="E49" si="23">D49/D48-1</f>
        <v>7.7474923954907071E-2</v>
      </c>
      <c r="F49" s="33">
        <f t="shared" ref="F49" si="24">D49/D37-1</f>
        <v>0.22932580519096168</v>
      </c>
      <c r="G49" s="39" t="s">
        <v>674</v>
      </c>
      <c r="H49" s="68">
        <v>5990715</v>
      </c>
      <c r="I49" s="68">
        <v>13734.35</v>
      </c>
      <c r="J49" s="30">
        <f t="shared" si="4"/>
        <v>436.18482126929922</v>
      </c>
      <c r="K49" s="32">
        <f>H49+H48+H47</f>
        <v>16416223</v>
      </c>
      <c r="L49" s="27">
        <f>K49/K46-1</f>
        <v>-0.28158299391406305</v>
      </c>
      <c r="M49" s="27">
        <f>K49/K37-1</f>
        <v>0.11536893098340828</v>
      </c>
      <c r="N49" s="32">
        <f>AVERAGE(J47:J49)</f>
        <v>467.19124489141001</v>
      </c>
      <c r="O49" s="58">
        <f>N49/N46-1</f>
        <v>4.2540576759317883E-3</v>
      </c>
    </row>
    <row r="50" spans="1:15" s="37" customFormat="1" ht="17.399999999999999">
      <c r="A50" s="92"/>
      <c r="B50" s="130"/>
      <c r="C50" s="130"/>
      <c r="D50" s="93">
        <f>H50/18</f>
        <v>325459.77777777775</v>
      </c>
      <c r="E50" s="130">
        <f t="shared" ref="E50" si="25">D50/D49-1</f>
        <v>0.19520209375860986</v>
      </c>
      <c r="F50" s="131">
        <f t="shared" ref="F50" si="26">D50/D38-1</f>
        <v>-0.1998448717355622</v>
      </c>
      <c r="G50" s="132" t="s">
        <v>714</v>
      </c>
      <c r="H50" s="95">
        <v>5858276</v>
      </c>
      <c r="I50" s="95">
        <v>11401.81</v>
      </c>
      <c r="J50" s="133">
        <f t="shared" ref="J50" si="27">H50/I50</f>
        <v>513.80228226921872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378772.45</v>
      </c>
      <c r="E51" s="130">
        <f t="shared" ref="E51" si="28">D51/D50-1</f>
        <v>0.16380725319189482</v>
      </c>
      <c r="F51" s="131">
        <f t="shared" ref="F51" si="29">D51/D39-1</f>
        <v>0.20574976098654707</v>
      </c>
      <c r="G51" s="132" t="s">
        <v>721</v>
      </c>
      <c r="H51" s="95">
        <v>7575449</v>
      </c>
      <c r="I51" s="95">
        <v>15380.05</v>
      </c>
      <c r="J51" s="133">
        <f t="shared" ref="J51" si="30">H51/I51</f>
        <v>492.55034931615961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400017.19713804714</v>
      </c>
      <c r="B52" s="27">
        <f>A52/A49-1</f>
        <v>0.48573671219703063</v>
      </c>
      <c r="C52" s="27">
        <f>A52/A40-1</f>
        <v>0.15579876193898112</v>
      </c>
      <c r="D52" s="93">
        <f>H52/22</f>
        <v>495819.36363636365</v>
      </c>
      <c r="E52" s="130">
        <f t="shared" ref="E52:E53" si="31">D52/D51-1</f>
        <v>0.30901643885758756</v>
      </c>
      <c r="F52" s="131">
        <f t="shared" ref="F52:F53" si="32">D52/D40-1</f>
        <v>0.56211162880866095</v>
      </c>
      <c r="G52" s="132" t="s">
        <v>726</v>
      </c>
      <c r="H52" s="95">
        <v>10908026</v>
      </c>
      <c r="I52" s="95">
        <v>27455.7</v>
      </c>
      <c r="J52" s="133">
        <f t="shared" ref="J52" si="33">H52/I52</f>
        <v>397.2954978383359</v>
      </c>
      <c r="K52" s="32">
        <f>H52+H51+H50</f>
        <v>24341751</v>
      </c>
      <c r="L52" s="27">
        <f>K52/K49-1</f>
        <v>0.48278632667209753</v>
      </c>
      <c r="M52" s="27">
        <f>K52/K40-1</f>
        <v>0.13760879587817065</v>
      </c>
      <c r="N52" s="32">
        <f>AVERAGE(J50:J52)</f>
        <v>467.88270980790475</v>
      </c>
      <c r="O52" s="58">
        <f>N52/N49-1</f>
        <v>1.4800468203453043E-3</v>
      </c>
    </row>
    <row r="53" spans="1:15" s="37" customFormat="1" ht="17.399999999999999">
      <c r="A53" s="31"/>
      <c r="B53" s="27"/>
      <c r="C53" s="27"/>
      <c r="D53" s="93">
        <f>H53/21</f>
        <v>213763.61904761905</v>
      </c>
      <c r="E53" s="130">
        <f t="shared" si="31"/>
        <v>-0.56886794924694728</v>
      </c>
      <c r="F53" s="131">
        <f t="shared" si="32"/>
        <v>-0.34979395098373112</v>
      </c>
      <c r="G53" s="132" t="s">
        <v>729</v>
      </c>
      <c r="H53" s="95">
        <v>4489036</v>
      </c>
      <c r="I53" s="95">
        <v>9494.35</v>
      </c>
      <c r="J53" s="133">
        <f t="shared" ref="J53" si="34">H53/I53</f>
        <v>472.81130356475165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434839.0588235294</v>
      </c>
      <c r="E54" s="130">
        <f t="shared" ref="E54" si="35">D54/D53-1</f>
        <v>1.0342051690594856</v>
      </c>
      <c r="F54" s="131">
        <f t="shared" ref="F54" si="36">D54/D42-1</f>
        <v>0.28545167853744058</v>
      </c>
      <c r="G54" s="132" t="s">
        <v>742</v>
      </c>
      <c r="H54" s="95">
        <v>7392264</v>
      </c>
      <c r="I54" s="95">
        <v>15604.91</v>
      </c>
      <c r="J54" s="133">
        <f t="shared" ref="J54" si="37">H54/I54</f>
        <v>473.71397848497685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411606.17833800189</v>
      </c>
      <c r="B55" s="27">
        <f>A55/A52-1</f>
        <v>2.8971207445252389E-2</v>
      </c>
      <c r="C55" s="27">
        <f>A55/A43-1</f>
        <v>0.13756687483542596</v>
      </c>
      <c r="D55" s="93">
        <f>H55/21</f>
        <v>586215.85714285716</v>
      </c>
      <c r="E55" s="130">
        <f t="shared" ref="E55" si="38">D55/D54-1</f>
        <v>0.34812143768520332</v>
      </c>
      <c r="F55" s="131">
        <f t="shared" ref="F55" si="39">D55/D43-1</f>
        <v>0.40091943220769832</v>
      </c>
      <c r="G55" s="132" t="s">
        <v>749</v>
      </c>
      <c r="H55" s="95">
        <v>12310533</v>
      </c>
      <c r="I55" s="95">
        <v>24337.71</v>
      </c>
      <c r="J55" s="133">
        <f t="shared" ref="J55" si="40">H55/I55</f>
        <v>505.82133651851387</v>
      </c>
      <c r="K55" s="32">
        <f>H55+H54+H53</f>
        <v>24191833</v>
      </c>
      <c r="L55" s="27">
        <f>K55/K52-1</f>
        <v>-6.1588831469026051E-3</v>
      </c>
      <c r="M55" s="27">
        <f>K55/K43-1</f>
        <v>0.14913054839204443</v>
      </c>
      <c r="N55" s="32">
        <f>AVERAGE(J53:J55)</f>
        <v>484.11553952274744</v>
      </c>
      <c r="O55" s="58">
        <f>N55/N52-1</f>
        <v>3.4694228648686876E-2</v>
      </c>
    </row>
    <row r="56" spans="1:15" s="124" customFormat="1" ht="17.399999999999999">
      <c r="A56" s="94"/>
      <c r="B56" s="45"/>
      <c r="C56" s="45"/>
      <c r="D56" s="98">
        <f>H56/22</f>
        <v>385211.59090909088</v>
      </c>
      <c r="E56" s="118">
        <f t="shared" ref="E56" si="41">D56/D55-1</f>
        <v>-0.34288438940126242</v>
      </c>
      <c r="F56" s="158">
        <f t="shared" ref="F56" si="42">D56/D44-1</f>
        <v>0.30495107042680325</v>
      </c>
      <c r="G56" s="122" t="s">
        <v>752</v>
      </c>
      <c r="H56" s="96">
        <v>8474655</v>
      </c>
      <c r="I56" s="96">
        <v>18020.54</v>
      </c>
      <c r="J56" s="125">
        <f t="shared" ref="J56" si="43">H56/I56</f>
        <v>470.2775277544402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444008.66666666669</v>
      </c>
      <c r="E57" s="118">
        <f t="shared" ref="E57" si="44">D57/D56-1</f>
        <v>0.15263579068017141</v>
      </c>
      <c r="F57" s="158">
        <f t="shared" ref="F57" si="45">D57/D45-1</f>
        <v>0.10336986352318434</v>
      </c>
      <c r="G57" s="122" t="s">
        <v>756</v>
      </c>
      <c r="H57" s="96">
        <v>7992156</v>
      </c>
      <c r="I57" s="96">
        <v>13939.29</v>
      </c>
      <c r="J57" s="125">
        <f t="shared" ref="J57" si="46">H57/I57</f>
        <v>573.35459697014699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414610.12878787878</v>
      </c>
      <c r="B58" s="27">
        <f>A58/A55-1</f>
        <v>7.2981179777387162E-3</v>
      </c>
      <c r="C58" s="27">
        <f>A58/A46-1</f>
        <v>9.6009789085384822E-2</v>
      </c>
      <c r="K58" s="32">
        <f>H58+H57+H56</f>
        <v>16466811</v>
      </c>
      <c r="L58" s="27">
        <f>K58/K55-1</f>
        <v>-0.3193235502245737</v>
      </c>
      <c r="M58" s="27">
        <f>K58/K46-1</f>
        <v>-0.27936913025590759</v>
      </c>
      <c r="N58" s="32">
        <f>AVERAGE(J56:J58)</f>
        <v>521.81606236229356</v>
      </c>
      <c r="O58" s="58">
        <f>N58/N55-1</f>
        <v>7.7875052052062133E-2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70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39843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비올</v>
      </c>
      <c r="G1" s="19"/>
      <c r="H1" s="19"/>
      <c r="I1" s="19"/>
      <c r="J1" s="20"/>
      <c r="P1" s="18" t="s">
        <v>283</v>
      </c>
    </row>
    <row r="2" spans="1:16" ht="15" customHeight="1">
      <c r="G2" s="21"/>
      <c r="H2" s="21"/>
      <c r="I2" s="21"/>
      <c r="J2" s="22"/>
      <c r="P2" s="34" t="s">
        <v>213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154676.75</v>
      </c>
      <c r="E5" s="27"/>
      <c r="F5" s="26"/>
      <c r="G5" s="28" t="s">
        <v>7</v>
      </c>
      <c r="H5" s="29">
        <v>3093535</v>
      </c>
      <c r="I5" s="29">
        <v>11041.02</v>
      </c>
      <c r="J5" s="30">
        <f>H5/I5</f>
        <v>280.18561690858269</v>
      </c>
    </row>
    <row r="6" spans="1:16" ht="15" hidden="1" customHeight="1">
      <c r="D6" s="26">
        <f>H6/18</f>
        <v>196103.44444444444</v>
      </c>
      <c r="E6" s="27">
        <f t="shared" ref="E6:E16" si="0">D6/D5-1</f>
        <v>0.26782754644408047</v>
      </c>
      <c r="F6" s="26"/>
      <c r="G6" s="28" t="s">
        <v>3</v>
      </c>
      <c r="H6" s="29">
        <v>3529862</v>
      </c>
      <c r="I6" s="29">
        <v>17749.82</v>
      </c>
      <c r="J6" s="30">
        <f t="shared" ref="J6:J49" si="1">H6/I6</f>
        <v>198.86748147305155</v>
      </c>
    </row>
    <row r="7" spans="1:16" ht="15" hidden="1" customHeight="1">
      <c r="A7" s="31">
        <f>AVERAGE(D5:D7)</f>
        <v>195357.7920875421</v>
      </c>
      <c r="B7" s="31"/>
      <c r="C7" s="31"/>
      <c r="D7" s="26">
        <f>H7/22</f>
        <v>235293.18181818182</v>
      </c>
      <c r="E7" s="27">
        <f t="shared" si="0"/>
        <v>0.19984216740690508</v>
      </c>
      <c r="F7" s="26"/>
      <c r="G7" s="28" t="s">
        <v>6</v>
      </c>
      <c r="H7" s="29">
        <v>5176450</v>
      </c>
      <c r="I7" s="29">
        <v>27049.31</v>
      </c>
      <c r="J7" s="30">
        <f t="shared" si="1"/>
        <v>191.37087045843313</v>
      </c>
      <c r="K7" s="32">
        <f>H7+H6+H5</f>
        <v>11799847</v>
      </c>
      <c r="L7" s="32"/>
      <c r="M7" s="32"/>
      <c r="N7" s="32">
        <f>AVERAGE(J5:J7)</f>
        <v>223.47465628002246</v>
      </c>
      <c r="O7" s="35"/>
    </row>
    <row r="8" spans="1:16" ht="15" hidden="1" customHeight="1">
      <c r="D8" s="26">
        <f>H8/21</f>
        <v>247543.23809523811</v>
      </c>
      <c r="E8" s="27">
        <f t="shared" si="0"/>
        <v>5.2062946246025366E-2</v>
      </c>
      <c r="F8" s="26"/>
      <c r="G8" s="28" t="s">
        <v>2</v>
      </c>
      <c r="H8" s="29">
        <v>5198408</v>
      </c>
      <c r="I8" s="29">
        <v>24651.46</v>
      </c>
      <c r="J8" s="30">
        <f t="shared" si="1"/>
        <v>210.87627264267513</v>
      </c>
    </row>
    <row r="9" spans="1:16" ht="15" hidden="1" customHeight="1">
      <c r="D9" s="26">
        <f>H9/21</f>
        <v>194596.47619047618</v>
      </c>
      <c r="E9" s="27">
        <f t="shared" si="0"/>
        <v>-0.21388894446145823</v>
      </c>
      <c r="F9" s="26"/>
      <c r="G9" s="28" t="s">
        <v>5</v>
      </c>
      <c r="H9" s="29">
        <v>4086526</v>
      </c>
      <c r="I9" s="29">
        <v>27513.43</v>
      </c>
      <c r="J9" s="30">
        <f t="shared" si="1"/>
        <v>148.52840958033948</v>
      </c>
    </row>
    <row r="10" spans="1:16" ht="15" hidden="1" customHeight="1">
      <c r="A10" s="31">
        <f>AVERAGE(D8:D10)</f>
        <v>240833.01587301586</v>
      </c>
      <c r="B10" s="27">
        <f>A10/A7-1</f>
        <v>0.2327791653434319</v>
      </c>
      <c r="C10" s="27"/>
      <c r="D10" s="26">
        <f>H10/21</f>
        <v>280359.33333333331</v>
      </c>
      <c r="E10" s="27">
        <f t="shared" si="0"/>
        <v>0.44072153217671928</v>
      </c>
      <c r="F10" s="26"/>
      <c r="G10" s="28" t="s">
        <v>0</v>
      </c>
      <c r="H10" s="29">
        <v>5887546</v>
      </c>
      <c r="I10" s="29">
        <v>41524.449999999997</v>
      </c>
      <c r="J10" s="30">
        <f t="shared" si="1"/>
        <v>141.78504471461994</v>
      </c>
      <c r="K10" s="32">
        <f>H10+H9+H8</f>
        <v>15172480</v>
      </c>
      <c r="L10" s="27">
        <f>K10/K7-1</f>
        <v>0.2858200619041924</v>
      </c>
      <c r="M10" s="32"/>
      <c r="N10" s="32">
        <f>AVERAGE(J8:J10)</f>
        <v>167.06324231254484</v>
      </c>
      <c r="O10" s="58">
        <f>N10/N7-1</f>
        <v>-0.25242868657460604</v>
      </c>
    </row>
    <row r="11" spans="1:16" ht="15" hidden="1" customHeight="1">
      <c r="D11" s="26">
        <f>H11/21</f>
        <v>233595.33333333334</v>
      </c>
      <c r="E11" s="27">
        <f t="shared" si="0"/>
        <v>-0.16680022542499018</v>
      </c>
      <c r="F11" s="26"/>
      <c r="G11" s="28" t="s">
        <v>10</v>
      </c>
      <c r="H11" s="29">
        <v>4905502</v>
      </c>
      <c r="I11" s="29">
        <v>21384.23</v>
      </c>
      <c r="J11" s="30">
        <f t="shared" si="1"/>
        <v>229.39811253433021</v>
      </c>
    </row>
    <row r="12" spans="1:16" ht="15" hidden="1" customHeight="1">
      <c r="D12" s="26">
        <f>H12/22</f>
        <v>237374.90909090909</v>
      </c>
      <c r="E12" s="27">
        <f t="shared" si="0"/>
        <v>1.618001397391966E-2</v>
      </c>
      <c r="F12" s="26"/>
      <c r="G12" s="28" t="s">
        <v>4</v>
      </c>
      <c r="H12" s="29">
        <v>5222248</v>
      </c>
      <c r="I12" s="29">
        <v>23371.55</v>
      </c>
      <c r="J12" s="30">
        <f t="shared" si="1"/>
        <v>223.44465814205734</v>
      </c>
    </row>
    <row r="13" spans="1:16" ht="15" hidden="1" customHeight="1">
      <c r="A13" s="31">
        <f>AVERAGE(D11:D13)</f>
        <v>250929.84747474748</v>
      </c>
      <c r="B13" s="27">
        <f>A13/A10-1</f>
        <v>4.1924615547958677E-2</v>
      </c>
      <c r="C13" s="27"/>
      <c r="D13" s="26">
        <f>H13/20</f>
        <v>281819.3</v>
      </c>
      <c r="E13" s="27">
        <f t="shared" si="0"/>
        <v>0.18723289280784816</v>
      </c>
      <c r="F13" s="26"/>
      <c r="G13" s="28" t="s">
        <v>8</v>
      </c>
      <c r="H13" s="29">
        <v>5636386</v>
      </c>
      <c r="I13" s="29">
        <v>23873.43</v>
      </c>
      <c r="J13" s="30">
        <f t="shared" si="1"/>
        <v>236.09452014226693</v>
      </c>
      <c r="K13" s="32">
        <f>H13+H12+H11</f>
        <v>15764136</v>
      </c>
      <c r="L13" s="27">
        <f>K13/K10-1</f>
        <v>3.899533892943019E-2</v>
      </c>
      <c r="M13" s="32"/>
      <c r="N13" s="32">
        <f>AVERAGE(J11:J13)</f>
        <v>229.64576360621814</v>
      </c>
      <c r="O13" s="58">
        <f>N13/N10-1</f>
        <v>0.3746037753570759</v>
      </c>
    </row>
    <row r="14" spans="1:16" ht="15" hidden="1" customHeight="1">
      <c r="D14" s="26">
        <f>H14/20</f>
        <v>269211.75</v>
      </c>
      <c r="E14" s="27">
        <f t="shared" si="0"/>
        <v>-4.4736290239880572E-2</v>
      </c>
      <c r="F14" s="26"/>
      <c r="G14" s="28" t="s">
        <v>11</v>
      </c>
      <c r="H14" s="29">
        <v>5384235</v>
      </c>
      <c r="I14" s="29">
        <v>46215.73</v>
      </c>
      <c r="J14" s="30">
        <f t="shared" si="1"/>
        <v>116.50221688589576</v>
      </c>
    </row>
    <row r="15" spans="1:16" ht="15" hidden="1" customHeight="1">
      <c r="A15" s="31"/>
      <c r="B15" s="31"/>
      <c r="C15" s="31"/>
      <c r="D15" s="26">
        <f>H15/22</f>
        <v>253897.04545454544</v>
      </c>
      <c r="E15" s="27">
        <f t="shared" si="0"/>
        <v>-5.6887206986524719E-2</v>
      </c>
      <c r="F15" s="26"/>
      <c r="G15" s="28" t="s">
        <v>9</v>
      </c>
      <c r="H15" s="29">
        <v>5585735</v>
      </c>
      <c r="I15" s="29">
        <v>25632.93</v>
      </c>
      <c r="J15" s="30">
        <f t="shared" si="1"/>
        <v>217.91246650304902</v>
      </c>
    </row>
    <row r="16" spans="1:16" ht="15" hidden="1" customHeight="1">
      <c r="A16" s="31">
        <f>AVERAGE(D14:D16)</f>
        <v>282828.49242424243</v>
      </c>
      <c r="B16" s="27">
        <f>A16/A13-1</f>
        <v>0.12712176439156009</v>
      </c>
      <c r="C16" s="27"/>
      <c r="D16" s="26">
        <f>H16/22</f>
        <v>325376.68181818182</v>
      </c>
      <c r="E16" s="27">
        <f t="shared" si="0"/>
        <v>0.28153000455624921</v>
      </c>
      <c r="F16" s="26"/>
      <c r="G16" s="28" t="s">
        <v>13</v>
      </c>
      <c r="H16" s="29">
        <v>7158287</v>
      </c>
      <c r="I16" s="29">
        <v>29046.17</v>
      </c>
      <c r="J16" s="30">
        <f t="shared" si="1"/>
        <v>246.44512512320904</v>
      </c>
      <c r="K16" s="32">
        <f>H16+H15+H14</f>
        <v>18128257</v>
      </c>
      <c r="L16" s="27">
        <f>K16/K13-1</f>
        <v>0.14996832049660069</v>
      </c>
      <c r="M16" s="32"/>
      <c r="N16" s="32">
        <f>AVERAGE(J14:J16)</f>
        <v>193.61993617071798</v>
      </c>
      <c r="O16" s="58">
        <f>N16/N13-1</f>
        <v>-0.15687564564559064</v>
      </c>
    </row>
    <row r="17" spans="1:15" ht="15" hidden="1" customHeight="1">
      <c r="D17" s="26">
        <f>H17/20</f>
        <v>293730.45</v>
      </c>
      <c r="E17" s="27">
        <f t="shared" ref="E17:E22" si="2">D17/D16-1</f>
        <v>-9.7260294257550672E-2</v>
      </c>
      <c r="F17" s="33">
        <f t="shared" ref="F17:F22" si="3">D17/D5-1</f>
        <v>0.89899548574688826</v>
      </c>
      <c r="G17" s="39" t="s">
        <v>162</v>
      </c>
      <c r="H17" s="29">
        <v>5874609</v>
      </c>
      <c r="I17" s="29">
        <v>29457.73</v>
      </c>
      <c r="J17" s="30">
        <f t="shared" si="1"/>
        <v>199.42504055811497</v>
      </c>
    </row>
    <row r="18" spans="1:15" hidden="1">
      <c r="D18" s="26">
        <f>H18/20</f>
        <v>257076.35</v>
      </c>
      <c r="E18" s="27">
        <f t="shared" si="2"/>
        <v>-0.12478821994791489</v>
      </c>
      <c r="F18" s="33">
        <f t="shared" si="3"/>
        <v>0.31092215503042331</v>
      </c>
      <c r="G18" s="39" t="s">
        <v>163</v>
      </c>
      <c r="H18" s="29">
        <v>5141527</v>
      </c>
      <c r="I18" s="29">
        <v>24269.68</v>
      </c>
      <c r="J18" s="30">
        <f t="shared" si="1"/>
        <v>211.84980601309948</v>
      </c>
    </row>
    <row r="19" spans="1:15" ht="17.399999999999999" hidden="1">
      <c r="A19" s="31">
        <f>AVERAGE(D17:D19)</f>
        <v>271783.75151515153</v>
      </c>
      <c r="B19" s="27">
        <f>A19/A16-1</f>
        <v>-3.9051019274691012E-2</v>
      </c>
      <c r="C19" s="27">
        <f>A19/A7-1</f>
        <v>0.3912101923908009</v>
      </c>
      <c r="D19" s="26">
        <f>H19/22</f>
        <v>264544.45454545453</v>
      </c>
      <c r="E19" s="27">
        <f t="shared" si="2"/>
        <v>2.905014228440117E-2</v>
      </c>
      <c r="F19" s="33">
        <f t="shared" si="3"/>
        <v>0.12431840353910495</v>
      </c>
      <c r="G19" s="39" t="s">
        <v>158</v>
      </c>
      <c r="H19" s="29">
        <v>5819978</v>
      </c>
      <c r="I19" s="29">
        <v>23457.17</v>
      </c>
      <c r="J19" s="30">
        <f t="shared" si="1"/>
        <v>248.11083348929137</v>
      </c>
      <c r="K19" s="32">
        <f>H19+H18+H17</f>
        <v>16836114</v>
      </c>
      <c r="L19" s="27">
        <f>K19/K16-1</f>
        <v>-7.1277839893818751E-2</v>
      </c>
      <c r="M19" s="27">
        <f>K19/K7-1</f>
        <v>0.42680782216921975</v>
      </c>
      <c r="N19" s="32">
        <f>AVERAGE(J17:J19)</f>
        <v>219.79522668683526</v>
      </c>
      <c r="O19" s="58">
        <f>N19/N16-1</f>
        <v>0.13518902564371316</v>
      </c>
    </row>
    <row r="20" spans="1:15" hidden="1">
      <c r="D20" s="26">
        <f>H20/20</f>
        <v>268865.34999999998</v>
      </c>
      <c r="E20" s="27">
        <f t="shared" si="2"/>
        <v>1.6333343528102562E-2</v>
      </c>
      <c r="F20" s="33">
        <f t="shared" si="3"/>
        <v>8.6134899376886009E-2</v>
      </c>
      <c r="G20" s="39" t="s">
        <v>154</v>
      </c>
      <c r="H20" s="29">
        <v>5377307</v>
      </c>
      <c r="I20" s="29">
        <v>28037.439999999999</v>
      </c>
      <c r="J20" s="30">
        <f t="shared" si="1"/>
        <v>191.790227638472</v>
      </c>
    </row>
    <row r="21" spans="1:15" hidden="1">
      <c r="D21" s="26">
        <f>H21/21</f>
        <v>346904.09523809527</v>
      </c>
      <c r="E21" s="27">
        <f t="shared" si="2"/>
        <v>0.29025214754558482</v>
      </c>
      <c r="F21" s="33">
        <f t="shared" si="3"/>
        <v>0.78268436319749357</v>
      </c>
      <c r="G21" s="39" t="s">
        <v>155</v>
      </c>
      <c r="H21" s="29">
        <v>7284986</v>
      </c>
      <c r="I21" s="29">
        <v>32847.29</v>
      </c>
      <c r="J21" s="30">
        <f t="shared" si="1"/>
        <v>221.78347133051159</v>
      </c>
    </row>
    <row r="22" spans="1:15" ht="17.399999999999999" hidden="1">
      <c r="A22" s="31">
        <f>AVERAGE(D20:D22)</f>
        <v>323851.29126984131</v>
      </c>
      <c r="B22" s="27">
        <f>A22/A19-1</f>
        <v>0.19157708827117692</v>
      </c>
      <c r="C22" s="27">
        <f>A22/A10-1</f>
        <v>0.34471301659320064</v>
      </c>
      <c r="D22" s="26">
        <f>H22/21</f>
        <v>355784.42857142858</v>
      </c>
      <c r="E22" s="27">
        <f t="shared" si="2"/>
        <v>2.5598813779463603E-2</v>
      </c>
      <c r="F22" s="33">
        <f t="shared" si="3"/>
        <v>0.26903008486048363</v>
      </c>
      <c r="G22" s="39" t="s">
        <v>156</v>
      </c>
      <c r="H22" s="29">
        <v>7471473</v>
      </c>
      <c r="I22" s="29">
        <v>31341.85</v>
      </c>
      <c r="J22" s="30">
        <f t="shared" si="1"/>
        <v>238.38647048594771</v>
      </c>
      <c r="K22" s="32">
        <f>H22+H21+H20</f>
        <v>20133766</v>
      </c>
      <c r="L22" s="27">
        <f>K22/K19-1</f>
        <v>0.1958677637844457</v>
      </c>
      <c r="M22" s="27">
        <f>K22/K10-1</f>
        <v>0.32699242312397181</v>
      </c>
      <c r="N22" s="32">
        <f>AVERAGE(J20:J22)</f>
        <v>217.32005648497707</v>
      </c>
      <c r="O22" s="58">
        <f>N22/N19-1</f>
        <v>-1.1261255483881905E-2</v>
      </c>
    </row>
    <row r="23" spans="1:15" hidden="1">
      <c r="A23" s="31"/>
      <c r="B23" s="27"/>
      <c r="C23" s="27"/>
      <c r="D23" s="26">
        <f>H23/21</f>
        <v>226776.61904761905</v>
      </c>
      <c r="E23" s="27">
        <f t="shared" ref="E23:E28" si="4">D23/D22-1</f>
        <v>-0.36260105604343351</v>
      </c>
      <c r="F23" s="33">
        <f t="shared" ref="F23:F28" si="5">D23/D11-1</f>
        <v>-2.9190284704807001E-2</v>
      </c>
      <c r="G23" s="39" t="s">
        <v>168</v>
      </c>
      <c r="H23" s="29">
        <v>4762309</v>
      </c>
      <c r="I23" s="29">
        <v>19770.09</v>
      </c>
      <c r="J23" s="30">
        <f t="shared" si="1"/>
        <v>240.88453820898135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318077.27272727271</v>
      </c>
      <c r="E24" s="27">
        <f t="shared" si="4"/>
        <v>0.40260170586846145</v>
      </c>
      <c r="F24" s="33">
        <f t="shared" si="5"/>
        <v>0.33997849202106067</v>
      </c>
      <c r="G24" s="39" t="s">
        <v>176</v>
      </c>
      <c r="H24" s="29">
        <v>6997700</v>
      </c>
      <c r="I24" s="29">
        <v>22761.59</v>
      </c>
      <c r="J24" s="30">
        <f t="shared" si="1"/>
        <v>307.43458607241411</v>
      </c>
      <c r="K24" s="32"/>
      <c r="L24" s="27"/>
      <c r="M24" s="27"/>
      <c r="N24" s="27"/>
    </row>
    <row r="25" spans="1:15" ht="17.399999999999999" hidden="1">
      <c r="A25" s="31">
        <f>AVERAGE(D23:D25)</f>
        <v>325347.12181970075</v>
      </c>
      <c r="B25" s="27">
        <f>A25/A22-1</f>
        <v>4.6188809190608193E-3</v>
      </c>
      <c r="C25" s="27">
        <f>A25/A13-1</f>
        <v>0.29656605259939162</v>
      </c>
      <c r="D25" s="26">
        <f>H25/19</f>
        <v>431187.4736842105</v>
      </c>
      <c r="E25" s="27">
        <f t="shared" si="4"/>
        <v>0.35560604499373105</v>
      </c>
      <c r="F25" s="33">
        <f t="shared" si="5"/>
        <v>0.53001399721101605</v>
      </c>
      <c r="G25" s="39" t="s">
        <v>190</v>
      </c>
      <c r="H25" s="29">
        <v>8192562</v>
      </c>
      <c r="I25" s="29">
        <v>39583.370000000003</v>
      </c>
      <c r="J25" s="30">
        <f t="shared" si="1"/>
        <v>206.9697956490314</v>
      </c>
      <c r="K25" s="32">
        <f>H25+H24+H23</f>
        <v>19952571</v>
      </c>
      <c r="L25" s="27">
        <f>K25/K22-1</f>
        <v>-8.999558254526252E-3</v>
      </c>
      <c r="M25" s="27">
        <f>K25/K13-1</f>
        <v>0.26569391433821687</v>
      </c>
      <c r="N25" s="32">
        <f>AVERAGE(J23:J25)</f>
        <v>251.76297331014231</v>
      </c>
      <c r="O25" s="58">
        <f>N25/N22-1</f>
        <v>0.15848936072564568</v>
      </c>
    </row>
    <row r="26" spans="1:15" ht="17.399999999999999" hidden="1">
      <c r="D26" s="26">
        <f>H26/19</f>
        <v>337688.26315789472</v>
      </c>
      <c r="E26" s="27">
        <f t="shared" si="4"/>
        <v>-0.21684120303270216</v>
      </c>
      <c r="F26" s="33">
        <f t="shared" si="5"/>
        <v>0.25435930325438894</v>
      </c>
      <c r="G26" s="39" t="s">
        <v>202</v>
      </c>
      <c r="H26" s="29">
        <v>6416077</v>
      </c>
      <c r="I26" s="29">
        <v>22242.67</v>
      </c>
      <c r="J26" s="30">
        <f t="shared" si="1"/>
        <v>288.45804033418653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335778.5</v>
      </c>
      <c r="E27" s="27">
        <f t="shared" si="4"/>
        <v>-5.6554028263687828E-3</v>
      </c>
      <c r="F27" s="33">
        <f t="shared" si="5"/>
        <v>0.32249865058045191</v>
      </c>
      <c r="G27" s="39" t="s">
        <v>203</v>
      </c>
      <c r="H27" s="29">
        <v>7387127</v>
      </c>
      <c r="I27" s="29">
        <v>29429.98</v>
      </c>
      <c r="J27" s="30">
        <f t="shared" si="1"/>
        <v>251.006864428722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346942.23684210522</v>
      </c>
      <c r="B28" s="27">
        <f>A28/A25-1</f>
        <v>6.637561414903792E-2</v>
      </c>
      <c r="C28" s="27">
        <f>A28/A16-1</f>
        <v>0.22668771405708399</v>
      </c>
      <c r="D28" s="26">
        <f>H28/19</f>
        <v>367359.94736842107</v>
      </c>
      <c r="E28" s="27">
        <f t="shared" si="4"/>
        <v>9.4054406009977054E-2</v>
      </c>
      <c r="F28" s="33">
        <f t="shared" si="5"/>
        <v>0.12902973045160993</v>
      </c>
      <c r="G28" s="39" t="s">
        <v>208</v>
      </c>
      <c r="H28" s="29">
        <v>6979839</v>
      </c>
      <c r="I28" s="29">
        <v>34459.980000000003</v>
      </c>
      <c r="J28" s="30">
        <f t="shared" si="1"/>
        <v>202.54913090489313</v>
      </c>
      <c r="K28" s="32">
        <f>H28+H27+H26</f>
        <v>20783043</v>
      </c>
      <c r="L28" s="27">
        <f>K28/K25-1</f>
        <v>4.162230521570387E-2</v>
      </c>
      <c r="M28" s="27">
        <f>K28/K16-1</f>
        <v>0.14644463612800718</v>
      </c>
      <c r="N28" s="32">
        <f>AVERAGE(J26:J28)</f>
        <v>247.33801188926722</v>
      </c>
      <c r="O28" s="58">
        <f>N28/N25-1</f>
        <v>-1.7575902296895984E-2</v>
      </c>
    </row>
    <row r="29" spans="1:15" hidden="1">
      <c r="D29" s="26">
        <f>H29/22</f>
        <v>222993.27272727274</v>
      </c>
      <c r="E29" s="27">
        <f t="shared" ref="E29:E41" si="6">D29/D28-1</f>
        <v>-0.39298425338776699</v>
      </c>
      <c r="F29" s="33">
        <f t="shared" ref="F29:F41" si="7">D29/D17-1</f>
        <v>-0.24082343956075125</v>
      </c>
      <c r="G29" s="39" t="s">
        <v>215</v>
      </c>
      <c r="H29" s="29">
        <v>4905852</v>
      </c>
      <c r="I29" s="29">
        <v>33559.08</v>
      </c>
      <c r="J29" s="30">
        <f t="shared" si="1"/>
        <v>146.18553309566292</v>
      </c>
    </row>
    <row r="30" spans="1:15" hidden="1">
      <c r="D30" s="26">
        <f>H30/19</f>
        <v>233222.73684210525</v>
      </c>
      <c r="E30" s="27">
        <f t="shared" si="6"/>
        <v>4.5873420259379127E-2</v>
      </c>
      <c r="F30" s="33">
        <f t="shared" si="7"/>
        <v>-9.2788049767684733E-2</v>
      </c>
      <c r="G30" s="39" t="s">
        <v>210</v>
      </c>
      <c r="H30" s="29">
        <v>4431232</v>
      </c>
      <c r="I30" s="29">
        <v>13451.81</v>
      </c>
      <c r="J30" s="30">
        <f t="shared" si="1"/>
        <v>329.41529801565741</v>
      </c>
    </row>
    <row r="31" spans="1:15" ht="17.399999999999999" hidden="1">
      <c r="A31" s="31">
        <f>AVERAGE(D29:D31)</f>
        <v>283465.60318979266</v>
      </c>
      <c r="B31" s="27">
        <f>A31/A28-1</f>
        <v>-0.18296023634966363</v>
      </c>
      <c r="C31" s="27">
        <f>A31/A19-1</f>
        <v>4.2982156252964643E-2</v>
      </c>
      <c r="D31" s="26">
        <f>H31/20</f>
        <v>394180.8</v>
      </c>
      <c r="E31" s="27">
        <f t="shared" si="6"/>
        <v>0.69014739016147209</v>
      </c>
      <c r="F31" s="33">
        <f t="shared" si="7"/>
        <v>0.49003614790296468</v>
      </c>
      <c r="G31" s="39" t="s">
        <v>211</v>
      </c>
      <c r="H31" s="29">
        <v>7883616</v>
      </c>
      <c r="I31" s="29">
        <v>29220.66</v>
      </c>
      <c r="J31" s="30">
        <f t="shared" si="1"/>
        <v>269.79595943418116</v>
      </c>
      <c r="K31" s="32">
        <f>H31+H30+H29</f>
        <v>17220700</v>
      </c>
      <c r="L31" s="27">
        <f>K31/K28-1</f>
        <v>-0.17140622766358127</v>
      </c>
      <c r="M31" s="27">
        <f>K31/K19-1</f>
        <v>2.2842919690374996E-2</v>
      </c>
      <c r="N31" s="32">
        <f>AVERAGE(J29:J31)</f>
        <v>248.4655968485005</v>
      </c>
      <c r="O31" s="58">
        <f>N31/N28-1</f>
        <v>4.5588826020728224E-3</v>
      </c>
    </row>
    <row r="32" spans="1:15" ht="17.399999999999999" hidden="1">
      <c r="D32" s="26">
        <f>H32/21</f>
        <v>278395.23809523811</v>
      </c>
      <c r="E32" s="27">
        <f t="shared" si="6"/>
        <v>-0.29373719345224802</v>
      </c>
      <c r="F32" s="33">
        <f t="shared" si="7"/>
        <v>3.5444835473362968E-2</v>
      </c>
      <c r="G32" s="39" t="s">
        <v>222</v>
      </c>
      <c r="H32" s="29">
        <v>5846300</v>
      </c>
      <c r="I32" s="29">
        <v>25232.05</v>
      </c>
      <c r="J32" s="30">
        <f t="shared" si="1"/>
        <v>231.70134808705595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288317.85714285716</v>
      </c>
      <c r="E33" s="27">
        <f t="shared" si="6"/>
        <v>3.5642201050236855E-2</v>
      </c>
      <c r="F33" s="33">
        <f t="shared" si="7"/>
        <v>-0.16888309737314533</v>
      </c>
      <c r="G33" s="39" t="s">
        <v>223</v>
      </c>
      <c r="H33" s="29">
        <v>6054675</v>
      </c>
      <c r="I33" s="29">
        <v>29897.72</v>
      </c>
      <c r="J33" s="30">
        <f t="shared" si="1"/>
        <v>202.51293409664683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388838.55806182121</v>
      </c>
      <c r="B34" s="27">
        <f>A34/A31-1</f>
        <v>0.37173100964026573</v>
      </c>
      <c r="C34" s="27">
        <f>A34/A22-1</f>
        <v>0.2006700869932021</v>
      </c>
      <c r="D34" s="26">
        <f>H34/19</f>
        <v>599802.57894736843</v>
      </c>
      <c r="E34" s="27">
        <f t="shared" si="6"/>
        <v>1.0803518203528242</v>
      </c>
      <c r="F34" s="33">
        <f t="shared" si="7"/>
        <v>0.6858595564615888</v>
      </c>
      <c r="G34" s="39" t="s">
        <v>220</v>
      </c>
      <c r="H34" s="29">
        <v>11396249</v>
      </c>
      <c r="I34" s="29">
        <v>36120.57</v>
      </c>
      <c r="J34" s="30">
        <f t="shared" si="1"/>
        <v>315.50579074471972</v>
      </c>
      <c r="K34" s="32">
        <f>H34+H33+H32</f>
        <v>23297224</v>
      </c>
      <c r="L34" s="27">
        <f>K34/K31-1</f>
        <v>0.35286161422009554</v>
      </c>
      <c r="M34" s="27">
        <f>K34/K22-1</f>
        <v>0.15712202078836124</v>
      </c>
      <c r="N34" s="32">
        <f>AVERAGE(J32:J34)</f>
        <v>249.90669097614082</v>
      </c>
      <c r="O34" s="58">
        <f>N34/N31-1</f>
        <v>5.7999745072112585E-3</v>
      </c>
      <c r="P34" s="58"/>
    </row>
    <row r="35" spans="1:16" ht="17.399999999999999" hidden="1">
      <c r="D35" s="26">
        <f>H35/23</f>
        <v>243020.82608695651</v>
      </c>
      <c r="E35" s="27">
        <f t="shared" si="6"/>
        <v>-0.5948319753585436</v>
      </c>
      <c r="F35" s="33">
        <f t="shared" si="7"/>
        <v>7.1630872298728665E-2</v>
      </c>
      <c r="G35" s="39" t="s">
        <v>226</v>
      </c>
      <c r="H35" s="68">
        <v>5589479</v>
      </c>
      <c r="I35" s="68">
        <v>32977.480000000003</v>
      </c>
      <c r="J35" s="30">
        <f t="shared" si="1"/>
        <v>169.49381820563607</v>
      </c>
      <c r="P35" s="16"/>
    </row>
    <row r="36" spans="1:16" ht="17.399999999999999" hidden="1">
      <c r="D36" s="26">
        <f>H36/21</f>
        <v>291792.85714285716</v>
      </c>
      <c r="E36" s="27">
        <f t="shared" si="6"/>
        <v>0.2006907467199921</v>
      </c>
      <c r="F36" s="33">
        <f t="shared" si="7"/>
        <v>-8.2635314868762855E-2</v>
      </c>
      <c r="G36" s="39" t="s">
        <v>228</v>
      </c>
      <c r="H36" s="68">
        <v>6127650</v>
      </c>
      <c r="I36" s="68">
        <v>19958.34</v>
      </c>
      <c r="J36" s="30">
        <f t="shared" si="1"/>
        <v>307.0220268819952</v>
      </c>
      <c r="P36" s="16"/>
    </row>
    <row r="37" spans="1:16" ht="17.399999999999999" hidden="1">
      <c r="A37" s="31">
        <f>AVERAGE(D35:D37)</f>
        <v>325922.67218771571</v>
      </c>
      <c r="B37" s="27">
        <f>A37/A34-1</f>
        <v>-0.16180464763502833</v>
      </c>
      <c r="C37" s="27">
        <f>A37/A25-1</f>
        <v>1.7690347613830149E-3</v>
      </c>
      <c r="D37" s="26">
        <f>H37/18</f>
        <v>442954.33333333331</v>
      </c>
      <c r="E37" s="27">
        <f t="shared" si="6"/>
        <v>0.51804378513785854</v>
      </c>
      <c r="F37" s="33">
        <f t="shared" si="7"/>
        <v>2.7289428305008023E-2</v>
      </c>
      <c r="G37" s="39" t="s">
        <v>225</v>
      </c>
      <c r="H37" s="68">
        <v>7973178</v>
      </c>
      <c r="I37" s="68">
        <v>26932.04</v>
      </c>
      <c r="J37" s="30">
        <f t="shared" si="1"/>
        <v>296.04805280253555</v>
      </c>
      <c r="K37" s="32">
        <f>H37+H36+H35</f>
        <v>19690307</v>
      </c>
      <c r="L37" s="27">
        <f>K37/K34-1</f>
        <v>-0.15482175043687607</v>
      </c>
      <c r="M37" s="27">
        <f>K37/K25-1</f>
        <v>-1.3144371219127593E-2</v>
      </c>
      <c r="N37" s="32">
        <f>AVERAGE(J35:J37)</f>
        <v>257.52129929672225</v>
      </c>
      <c r="O37" s="16">
        <f>N37/N34-1</f>
        <v>3.0469805713638998E-2</v>
      </c>
      <c r="P37" s="16"/>
    </row>
    <row r="38" spans="1:16" ht="17.399999999999999" hidden="1">
      <c r="A38" s="31"/>
      <c r="B38" s="27"/>
      <c r="C38" s="27"/>
      <c r="D38" s="26">
        <f>H38/20</f>
        <v>181759.3</v>
      </c>
      <c r="E38" s="27">
        <f t="shared" si="6"/>
        <v>-0.58966582710181559</v>
      </c>
      <c r="F38" s="33">
        <f t="shared" si="7"/>
        <v>-0.46175416847397566</v>
      </c>
      <c r="G38" s="39" t="s">
        <v>231</v>
      </c>
      <c r="H38" s="68">
        <v>3635186</v>
      </c>
      <c r="I38" s="68">
        <v>20093.79</v>
      </c>
      <c r="J38" s="30">
        <f t="shared" si="1"/>
        <v>180.91091824887189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394111.61904761905</v>
      </c>
      <c r="E39" s="27">
        <f t="shared" si="6"/>
        <v>1.1683161139354028</v>
      </c>
      <c r="F39" s="33">
        <f t="shared" si="7"/>
        <v>0.17372499742425163</v>
      </c>
      <c r="G39" s="39" t="s">
        <v>234</v>
      </c>
      <c r="H39" s="68">
        <v>8276344</v>
      </c>
      <c r="I39" s="68">
        <v>49933.760000000002</v>
      </c>
      <c r="J39" s="30">
        <f t="shared" si="1"/>
        <v>165.74646091141543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376913.29047619045</v>
      </c>
      <c r="B40" s="27">
        <f>A40/A37-1</f>
        <v>0.15645004978084676</v>
      </c>
      <c r="C40" s="27">
        <f>A40/A28-1</f>
        <v>8.6386292735309622E-2</v>
      </c>
      <c r="D40" s="26">
        <f>H40/21</f>
        <v>554868.95238095243</v>
      </c>
      <c r="E40" s="27">
        <f t="shared" si="6"/>
        <v>0.40789798007429368</v>
      </c>
      <c r="F40" s="33">
        <f t="shared" si="7"/>
        <v>0.51042310506561761</v>
      </c>
      <c r="G40" s="39" t="s">
        <v>236</v>
      </c>
      <c r="H40" s="68">
        <v>11652248</v>
      </c>
      <c r="I40" s="68">
        <v>47914.53</v>
      </c>
      <c r="J40" s="30">
        <f t="shared" si="1"/>
        <v>243.18819364397396</v>
      </c>
      <c r="K40" s="32">
        <f>H40+H39+H38</f>
        <v>23563778</v>
      </c>
      <c r="L40" s="27">
        <f>K40/K37-1</f>
        <v>0.19671968547773266</v>
      </c>
      <c r="M40" s="27">
        <f>K40/K28-1</f>
        <v>0.13379826043760779</v>
      </c>
      <c r="N40" s="32">
        <f>AVERAGE(J38:J40)</f>
        <v>196.61519093475374</v>
      </c>
      <c r="O40" s="58">
        <f>N40/N37-1</f>
        <v>-0.23650901315075701</v>
      </c>
    </row>
    <row r="41" spans="1:16" ht="17.399999999999999">
      <c r="A41" s="31"/>
      <c r="B41" s="27"/>
      <c r="C41" s="27"/>
      <c r="D41" s="26">
        <f>H41/18</f>
        <v>228981.27777777778</v>
      </c>
      <c r="E41" s="27">
        <f t="shared" si="6"/>
        <v>-0.58732367923053708</v>
      </c>
      <c r="F41" s="33">
        <f t="shared" si="7"/>
        <v>2.6852850658990679E-2</v>
      </c>
      <c r="G41" s="39" t="s">
        <v>370</v>
      </c>
      <c r="H41" s="68">
        <v>4121663</v>
      </c>
      <c r="I41" s="68">
        <v>26233.3</v>
      </c>
      <c r="J41" s="30">
        <f t="shared" si="1"/>
        <v>157.11568883823233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245228.2</v>
      </c>
      <c r="E42" s="27">
        <f t="shared" ref="E42" si="8">D42/D41-1</f>
        <v>7.0953059481088099E-2</v>
      </c>
      <c r="F42" s="33">
        <f t="shared" ref="F42" si="9">D42/D30-1</f>
        <v>5.1476383994338404E-2</v>
      </c>
      <c r="G42" s="39" t="s">
        <v>406</v>
      </c>
      <c r="H42" s="68">
        <v>4904564</v>
      </c>
      <c r="I42" s="68">
        <v>26601.23</v>
      </c>
      <c r="J42" s="30">
        <f t="shared" si="1"/>
        <v>184.37357971793034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309937.37592592597</v>
      </c>
      <c r="B43" s="27">
        <f>A43/A40-1</f>
        <v>-0.17769581556980241</v>
      </c>
      <c r="C43" s="27">
        <f>A43/A31-1</f>
        <v>9.338619020526906E-2</v>
      </c>
      <c r="D43" s="26">
        <f>H43/20</f>
        <v>455602.65</v>
      </c>
      <c r="E43" s="27">
        <f t="shared" ref="E43" si="10">D43/D42-1</f>
        <v>0.85787217783272895</v>
      </c>
      <c r="F43" s="33">
        <f t="shared" ref="F43" si="11">D43/D31-1</f>
        <v>0.15582151642089115</v>
      </c>
      <c r="G43" s="39" t="s">
        <v>434</v>
      </c>
      <c r="H43" s="68">
        <v>9112053</v>
      </c>
      <c r="I43" s="68">
        <v>42586.5</v>
      </c>
      <c r="J43" s="30">
        <f t="shared" si="1"/>
        <v>213.9657637983868</v>
      </c>
      <c r="K43" s="32">
        <f>H43+H42+H41</f>
        <v>18138280</v>
      </c>
      <c r="L43" s="27">
        <f>K43/K40-1</f>
        <v>-0.23024737374456672</v>
      </c>
      <c r="M43" s="27">
        <f>K43/K31-1</f>
        <v>5.3283548287816451E-2</v>
      </c>
      <c r="N43" s="32">
        <f>AVERAGE(J41:J43)</f>
        <v>185.15167745151646</v>
      </c>
      <c r="O43" s="58">
        <f>N43/N40-1</f>
        <v>-5.8304312239238043E-2</v>
      </c>
    </row>
    <row r="44" spans="1:16" ht="17.399999999999999">
      <c r="A44" s="31"/>
      <c r="B44" s="27"/>
      <c r="C44" s="27"/>
      <c r="D44" s="26">
        <f>H44/22</f>
        <v>261492.86363636365</v>
      </c>
      <c r="E44" s="27">
        <f t="shared" ref="E44" si="12">D44/D43-1</f>
        <v>-0.4260506087127377</v>
      </c>
      <c r="F44" s="33">
        <f t="shared" ref="F44" si="13">D44/D32-1</f>
        <v>-6.0713590413828178E-2</v>
      </c>
      <c r="G44" s="39" t="s">
        <v>464</v>
      </c>
      <c r="H44" s="68">
        <v>5752843</v>
      </c>
      <c r="I44" s="68">
        <v>21267.79</v>
      </c>
      <c r="J44" s="30">
        <f t="shared" si="1"/>
        <v>270.49557100197057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221699.85</v>
      </c>
      <c r="E45" s="27">
        <f t="shared" ref="E45" si="14">D45/D44-1</f>
        <v>-0.15217628918432158</v>
      </c>
      <c r="F45" s="33">
        <f t="shared" ref="F45" si="15">D45/D33-1</f>
        <v>-0.23105751340906</v>
      </c>
      <c r="G45" s="39" t="s">
        <v>498</v>
      </c>
      <c r="H45" s="68">
        <v>4433997</v>
      </c>
      <c r="I45" s="68">
        <v>19780.72</v>
      </c>
      <c r="J45" s="30">
        <f t="shared" si="1"/>
        <v>224.15751297222749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300246.41331738437</v>
      </c>
      <c r="B46" s="27">
        <f>A46/A43-1</f>
        <v>-3.1267486148097601E-2</v>
      </c>
      <c r="C46" s="27">
        <f>A46/A34-1</f>
        <v>-0.22783785946030488</v>
      </c>
      <c r="D46" s="26">
        <f>H46/19</f>
        <v>417546.5263157895</v>
      </c>
      <c r="E46" s="27">
        <f t="shared" ref="E46" si="16">D46/D45-1</f>
        <v>0.88338659821280663</v>
      </c>
      <c r="F46" s="33">
        <f t="shared" ref="F46" si="17">D46/D34-1</f>
        <v>-0.30386006834354007</v>
      </c>
      <c r="G46" s="39" t="s">
        <v>551</v>
      </c>
      <c r="H46" s="68">
        <v>7933384</v>
      </c>
      <c r="I46" s="68">
        <v>34096.69</v>
      </c>
      <c r="J46" s="30">
        <f t="shared" si="1"/>
        <v>232.67314217303789</v>
      </c>
      <c r="K46" s="32">
        <f>H46+H45+H44</f>
        <v>18120224</v>
      </c>
      <c r="L46" s="27">
        <f>K46/K43-1</f>
        <v>-9.9546373746572936E-4</v>
      </c>
      <c r="M46" s="27">
        <f>K46/K34-1</f>
        <v>-0.2222153162969116</v>
      </c>
      <c r="N46" s="32">
        <f>AVERAGE(J44:J46)</f>
        <v>242.44207538241199</v>
      </c>
      <c r="O46" s="58">
        <f>N46/N43-1</f>
        <v>0.30942413657525458</v>
      </c>
    </row>
    <row r="47" spans="1:16" ht="17.399999999999999">
      <c r="A47" s="31"/>
      <c r="B47" s="27"/>
      <c r="C47" s="27"/>
      <c r="D47" s="26">
        <f>H47/19</f>
        <v>235707.84210526315</v>
      </c>
      <c r="E47" s="27">
        <f t="shared" ref="E47" si="18">D47/D46-1</f>
        <v>-0.43549322710207905</v>
      </c>
      <c r="F47" s="33">
        <f t="shared" ref="F47" si="19">D47/D35-1</f>
        <v>-3.0092005279731326E-2</v>
      </c>
      <c r="G47" s="39" t="s">
        <v>598</v>
      </c>
      <c r="H47" s="68">
        <v>4478449</v>
      </c>
      <c r="I47" s="68">
        <v>19186.84</v>
      </c>
      <c r="J47" s="30">
        <f t="shared" si="1"/>
        <v>233.41253692635161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142842.54999999999</v>
      </c>
      <c r="E48" s="27">
        <f t="shared" ref="E48" si="20">D48/D47-1</f>
        <v>-0.39398473668004264</v>
      </c>
      <c r="F48" s="33">
        <f t="shared" ref="F48" si="21">D48/D36-1</f>
        <v>-0.51046591270715536</v>
      </c>
      <c r="G48" s="39" t="s">
        <v>632</v>
      </c>
      <c r="H48" s="68">
        <v>2856851</v>
      </c>
      <c r="I48" s="68">
        <v>14488.69</v>
      </c>
      <c r="J48" s="30">
        <f t="shared" si="1"/>
        <v>197.17800574102972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249735.11555023922</v>
      </c>
      <c r="B49" s="27">
        <f>A49/A46-1</f>
        <v>-0.16823280987457023</v>
      </c>
      <c r="C49" s="27">
        <f>A49/A37-1</f>
        <v>-0.2337596096831096</v>
      </c>
      <c r="D49" s="26">
        <f>H49/22</f>
        <v>370654.95454545453</v>
      </c>
      <c r="E49" s="27">
        <f t="shared" ref="E49" si="22">D49/D48-1</f>
        <v>1.5948497457197073</v>
      </c>
      <c r="F49" s="33">
        <f t="shared" ref="F49" si="23">D49/D37-1</f>
        <v>-0.16322084094721301</v>
      </c>
      <c r="G49" s="39" t="s">
        <v>674</v>
      </c>
      <c r="H49" s="68">
        <v>8154409</v>
      </c>
      <c r="I49" s="68">
        <v>47560.36</v>
      </c>
      <c r="J49" s="30">
        <f t="shared" si="1"/>
        <v>171.45389563914151</v>
      </c>
      <c r="K49" s="32">
        <f>H49+H48+H47</f>
        <v>15489709</v>
      </c>
      <c r="L49" s="27">
        <f>K49/K46-1</f>
        <v>-0.1451701148948269</v>
      </c>
      <c r="M49" s="27">
        <f>K49/K37-1</f>
        <v>-0.2133332913499012</v>
      </c>
      <c r="N49" s="32">
        <f>AVERAGE(J47:J49)</f>
        <v>200.68147943550761</v>
      </c>
      <c r="O49" s="58">
        <f>N49/N46-1</f>
        <v>-0.17224978742255848</v>
      </c>
    </row>
    <row r="50" spans="1:15" s="37" customFormat="1" ht="17.399999999999999">
      <c r="A50" s="92"/>
      <c r="B50" s="130"/>
      <c r="C50" s="130"/>
      <c r="D50" s="93">
        <f>H50/18</f>
        <v>299781.44444444444</v>
      </c>
      <c r="E50" s="130">
        <f t="shared" ref="E50" si="24">D50/D49-1</f>
        <v>-0.19121155465984374</v>
      </c>
      <c r="F50" s="131">
        <f t="shared" ref="F50" si="25">D50/D38-1</f>
        <v>0.64933208063875947</v>
      </c>
      <c r="G50" s="132" t="s">
        <v>714</v>
      </c>
      <c r="H50" s="95">
        <v>5396066</v>
      </c>
      <c r="I50" s="95">
        <v>37004.19</v>
      </c>
      <c r="J50" s="133">
        <f t="shared" ref="J50" si="26">H50/I50</f>
        <v>145.82310813991603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297608.34999999998</v>
      </c>
      <c r="E51" s="130">
        <f t="shared" ref="E51" si="27">D51/D50-1</f>
        <v>-7.2489291272568313E-3</v>
      </c>
      <c r="F51" s="131">
        <f t="shared" ref="F51" si="28">D51/D39-1</f>
        <v>-0.24486278603209344</v>
      </c>
      <c r="G51" s="132" t="s">
        <v>721</v>
      </c>
      <c r="H51" s="95">
        <v>5952167</v>
      </c>
      <c r="I51" s="95">
        <v>26742.04</v>
      </c>
      <c r="J51" s="133">
        <f t="shared" ref="J51" si="29">H51/I51</f>
        <v>222.57714819063915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363993.93148148147</v>
      </c>
      <c r="B52" s="27">
        <f>A52/A49-1</f>
        <v>0.45752002348366894</v>
      </c>
      <c r="C52" s="27">
        <f>A52/A40-1</f>
        <v>-3.427674035687811E-2</v>
      </c>
      <c r="D52" s="93">
        <f>H52/22</f>
        <v>494592</v>
      </c>
      <c r="E52" s="130">
        <f t="shared" ref="E52:E53" si="30">D52/D51-1</f>
        <v>0.66188885493300176</v>
      </c>
      <c r="F52" s="131">
        <f t="shared" ref="F52:F53" si="31">D52/D40-1</f>
        <v>-0.10863277197670362</v>
      </c>
      <c r="G52" s="132" t="s">
        <v>726</v>
      </c>
      <c r="H52" s="95">
        <v>10881024</v>
      </c>
      <c r="I52" s="95">
        <v>48314.99</v>
      </c>
      <c r="J52" s="133">
        <f t="shared" ref="J52" si="32">H52/I52</f>
        <v>225.21010560076698</v>
      </c>
      <c r="K52" s="32">
        <f>H52+H51+H50</f>
        <v>22229257</v>
      </c>
      <c r="L52" s="27">
        <f>K52/K49-1</f>
        <v>0.43509842567087609</v>
      </c>
      <c r="M52" s="27">
        <f>K52/K40-1</f>
        <v>-5.66344242421567E-2</v>
      </c>
      <c r="N52" s="32">
        <f>AVERAGE(J50:J52)</f>
        <v>197.87012064377404</v>
      </c>
      <c r="O52" s="58">
        <f>N52/N49-1</f>
        <v>-1.4009059528769519E-2</v>
      </c>
    </row>
    <row r="53" spans="1:15" s="37" customFormat="1" ht="17.399999999999999">
      <c r="A53" s="31"/>
      <c r="B53" s="27"/>
      <c r="C53" s="27"/>
      <c r="D53" s="93">
        <f>H53/21</f>
        <v>243656.19047619047</v>
      </c>
      <c r="E53" s="130">
        <f t="shared" si="30"/>
        <v>-0.50735921633146019</v>
      </c>
      <c r="F53" s="131">
        <f t="shared" si="31"/>
        <v>6.4087827794613084E-2</v>
      </c>
      <c r="G53" s="132" t="s">
        <v>729</v>
      </c>
      <c r="H53" s="95">
        <v>5116780</v>
      </c>
      <c r="I53" s="95">
        <v>25472.26</v>
      </c>
      <c r="J53" s="133">
        <f t="shared" ref="J53" si="33">H53/I53</f>
        <v>200.87656140444548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246150.5294117647</v>
      </c>
      <c r="E54" s="130">
        <f t="shared" ref="E54" si="34">D54/D53-1</f>
        <v>1.0237125232481992E-2</v>
      </c>
      <c r="F54" s="131">
        <f t="shared" ref="F54" si="35">D54/D42-1</f>
        <v>3.7611066417511108E-3</v>
      </c>
      <c r="G54" s="132" t="s">
        <v>742</v>
      </c>
      <c r="H54" s="95">
        <v>4184559</v>
      </c>
      <c r="I54" s="95">
        <v>10790.84</v>
      </c>
      <c r="J54" s="133">
        <f t="shared" ref="J54" si="36">H54/I54</f>
        <v>387.78806839875301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303005.00186741364</v>
      </c>
      <c r="B55" s="27">
        <f>A55/A52-1</f>
        <v>-0.16755479786665262</v>
      </c>
      <c r="C55" s="27">
        <f>A55/A43-1</f>
        <v>-2.2367015394003764E-2</v>
      </c>
      <c r="D55" s="93">
        <f>H55/21</f>
        <v>419208.28571428574</v>
      </c>
      <c r="E55" s="130">
        <f t="shared" ref="E55" si="37">D55/D54-1</f>
        <v>0.70305660814983328</v>
      </c>
      <c r="F55" s="131">
        <f t="shared" ref="F55" si="38">D55/D43-1</f>
        <v>-7.9881809918608382E-2</v>
      </c>
      <c r="G55" s="132" t="s">
        <v>749</v>
      </c>
      <c r="H55" s="95">
        <v>8803374</v>
      </c>
      <c r="I55" s="95">
        <v>27998.18</v>
      </c>
      <c r="J55" s="133">
        <f t="shared" ref="J55" si="39">H55/I55</f>
        <v>314.42665201809547</v>
      </c>
      <c r="K55" s="32">
        <f>H55+H54+H53</f>
        <v>18104713</v>
      </c>
      <c r="L55" s="27">
        <f>K55/K52-1</f>
        <v>-0.18554574271195834</v>
      </c>
      <c r="M55" s="27">
        <f>K55/K43-1</f>
        <v>-1.8506164862379659E-3</v>
      </c>
      <c r="N55" s="32">
        <f>AVERAGE(J53:J55)</f>
        <v>301.03042727376464</v>
      </c>
      <c r="O55" s="58">
        <f>N55/N52-1</f>
        <v>0.52135363487097841</v>
      </c>
    </row>
    <row r="56" spans="1:15" s="124" customFormat="1" ht="17.399999999999999">
      <c r="A56" s="94"/>
      <c r="B56" s="45"/>
      <c r="C56" s="45"/>
      <c r="D56" s="98">
        <f>H56/22</f>
        <v>244353.31818181818</v>
      </c>
      <c r="E56" s="118">
        <f t="shared" ref="E56" si="40">D56/D55-1</f>
        <v>-0.41710761330619583</v>
      </c>
      <c r="F56" s="158">
        <f t="shared" ref="F56" si="41">D56/D44-1</f>
        <v>-6.5544983584638117E-2</v>
      </c>
      <c r="G56" s="122" t="s">
        <v>752</v>
      </c>
      <c r="H56" s="96">
        <v>5375773</v>
      </c>
      <c r="I56" s="96">
        <v>26254.34</v>
      </c>
      <c r="J56" s="125">
        <f t="shared" ref="J56" si="42">H56/I56</f>
        <v>204.7574991410944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206449.94444444444</v>
      </c>
      <c r="E57" s="118">
        <f t="shared" ref="E57" si="43">D57/D56-1</f>
        <v>-0.15511708218003661</v>
      </c>
      <c r="F57" s="158">
        <f t="shared" ref="F57" si="44">D57/D45-1</f>
        <v>-6.8786269163265468E-2</v>
      </c>
      <c r="G57" s="122" t="s">
        <v>756</v>
      </c>
      <c r="H57" s="96">
        <v>3716099</v>
      </c>
      <c r="I57" s="96">
        <v>23123.360000000001</v>
      </c>
      <c r="J57" s="125">
        <f t="shared" ref="J57" si="45">H57/I57</f>
        <v>160.70757018011224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225401.63131313131</v>
      </c>
      <c r="B58" s="27">
        <f>A58/A55-1</f>
        <v>-0.25611250664515217</v>
      </c>
      <c r="C58" s="27">
        <f>A58/A46-1</f>
        <v>-0.24927785540317571</v>
      </c>
      <c r="K58" s="32">
        <f>H58+H57+H56</f>
        <v>9091872</v>
      </c>
      <c r="L58" s="27">
        <f>K58/K55-1</f>
        <v>-0.49781739152672566</v>
      </c>
      <c r="M58" s="27">
        <f>K58/K46-1</f>
        <v>-0.49824726228549931</v>
      </c>
      <c r="N58" s="32">
        <f>AVERAGE(J56:J58)</f>
        <v>182.73253466060333</v>
      </c>
      <c r="O58" s="58">
        <f>N58/N55-1</f>
        <v>-0.39297652959705043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99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2" width="6.3984375" style="18" bestFit="1" customWidth="1"/>
    <col min="13" max="13" width="7.19921875" style="18" bestFit="1" customWidth="1"/>
    <col min="14" max="14" width="4.8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이루다</v>
      </c>
      <c r="G1" s="19"/>
      <c r="H1" s="19"/>
      <c r="I1" s="19"/>
      <c r="J1" s="20"/>
      <c r="P1" s="18" t="s">
        <v>280</v>
      </c>
    </row>
    <row r="2" spans="1:16" ht="15" customHeight="1">
      <c r="G2" s="21"/>
      <c r="H2" s="21"/>
      <c r="I2" s="21"/>
      <c r="J2" s="22"/>
      <c r="P2" s="34" t="s">
        <v>59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15847.9</v>
      </c>
      <c r="E5" s="27"/>
      <c r="F5" s="26"/>
      <c r="G5" s="28" t="s">
        <v>7</v>
      </c>
      <c r="H5" s="29">
        <v>316958</v>
      </c>
      <c r="I5" s="29">
        <v>5100.88</v>
      </c>
      <c r="J5" s="30">
        <f>H5/I5</f>
        <v>62.137905616285813</v>
      </c>
    </row>
    <row r="6" spans="1:16" ht="15" hidden="1" customHeight="1">
      <c r="D6" s="26">
        <f>H6/18</f>
        <v>13393.444444444445</v>
      </c>
      <c r="E6" s="27">
        <f t="shared" ref="E6:E15" si="0">D6/D5-1</f>
        <v>-0.15487575991491331</v>
      </c>
      <c r="F6" s="26"/>
      <c r="G6" s="28" t="s">
        <v>3</v>
      </c>
      <c r="H6" s="29">
        <v>241082</v>
      </c>
      <c r="I6" s="29">
        <v>2959.51</v>
      </c>
      <c r="J6" s="30">
        <f t="shared" ref="J6:J16" si="1">H6/I6</f>
        <v>81.460106571695988</v>
      </c>
    </row>
    <row r="7" spans="1:16" ht="15" hidden="1" customHeight="1">
      <c r="A7" s="31">
        <f>AVERAGE(D5:D7)</f>
        <v>11962.660269360271</v>
      </c>
      <c r="B7" s="31"/>
      <c r="C7" s="31"/>
      <c r="D7" s="26">
        <f>H7/22</f>
        <v>6646.636363636364</v>
      </c>
      <c r="E7" s="27">
        <f t="shared" si="0"/>
        <v>-0.50373958012023068</v>
      </c>
      <c r="F7" s="26"/>
      <c r="G7" s="28" t="s">
        <v>6</v>
      </c>
      <c r="H7" s="29">
        <v>146226</v>
      </c>
      <c r="I7" s="29">
        <v>1286.77</v>
      </c>
      <c r="J7" s="30">
        <f t="shared" si="1"/>
        <v>113.63802388927314</v>
      </c>
      <c r="K7" s="32">
        <f>H7+H6+H5</f>
        <v>704266</v>
      </c>
      <c r="L7" s="32"/>
      <c r="M7" s="32"/>
      <c r="N7" s="32">
        <f>AVERAGE(J5:J7)</f>
        <v>85.745345359084979</v>
      </c>
      <c r="O7" s="35"/>
    </row>
    <row r="8" spans="1:16" ht="15" hidden="1" customHeight="1">
      <c r="D8" s="26">
        <f>H8/21</f>
        <v>7903</v>
      </c>
      <c r="E8" s="27">
        <f t="shared" si="0"/>
        <v>0.18902247206379164</v>
      </c>
      <c r="F8" s="26"/>
      <c r="G8" s="28" t="s">
        <v>2</v>
      </c>
      <c r="H8" s="29">
        <v>165963</v>
      </c>
      <c r="I8" s="29">
        <v>2349.15</v>
      </c>
      <c r="J8" s="30">
        <f t="shared" si="1"/>
        <v>70.648106762020305</v>
      </c>
    </row>
    <row r="9" spans="1:16" ht="15" hidden="1" customHeight="1">
      <c r="D9" s="26">
        <f>H9/21</f>
        <v>8002.0952380952385</v>
      </c>
      <c r="E9" s="27">
        <f t="shared" si="0"/>
        <v>1.2538939402156002E-2</v>
      </c>
      <c r="F9" s="26"/>
      <c r="G9" s="28" t="s">
        <v>5</v>
      </c>
      <c r="H9" s="29">
        <v>168044</v>
      </c>
      <c r="I9" s="29">
        <v>1733.2</v>
      </c>
      <c r="J9" s="30">
        <f t="shared" si="1"/>
        <v>96.955919686129704</v>
      </c>
    </row>
    <row r="10" spans="1:16" ht="15" hidden="1" customHeight="1">
      <c r="A10" s="31">
        <f>AVERAGE(D8:D10)</f>
        <v>7733.2063492063489</v>
      </c>
      <c r="B10" s="27">
        <f>A10/A7-1</f>
        <v>-0.3535546295656945</v>
      </c>
      <c r="C10" s="27"/>
      <c r="D10" s="26">
        <f>H10/21</f>
        <v>7294.5238095238092</v>
      </c>
      <c r="E10" s="27">
        <f t="shared" si="0"/>
        <v>-8.842327009592732E-2</v>
      </c>
      <c r="F10" s="26"/>
      <c r="G10" s="28" t="s">
        <v>0</v>
      </c>
      <c r="H10" s="29">
        <v>153185</v>
      </c>
      <c r="I10" s="29">
        <v>2297.1</v>
      </c>
      <c r="J10" s="30">
        <f t="shared" si="1"/>
        <v>66.686256584389014</v>
      </c>
      <c r="K10" s="32">
        <f>H10+H9+H8</f>
        <v>487192</v>
      </c>
      <c r="L10" s="27">
        <f>K10/K7-1</f>
        <v>-0.30822728912087194</v>
      </c>
      <c r="M10" s="32"/>
      <c r="N10" s="32">
        <f>AVERAGE(J8:J10)</f>
        <v>78.09676101084635</v>
      </c>
      <c r="O10" s="58">
        <f>N10/N7-1</f>
        <v>-8.9201160905094445E-2</v>
      </c>
    </row>
    <row r="11" spans="1:16" ht="15" hidden="1" customHeight="1">
      <c r="D11" s="26">
        <f>H11/21</f>
        <v>10928.285714285714</v>
      </c>
      <c r="E11" s="27">
        <f t="shared" si="0"/>
        <v>0.49814929660214768</v>
      </c>
      <c r="F11" s="26"/>
      <c r="G11" s="28" t="s">
        <v>10</v>
      </c>
      <c r="H11" s="29">
        <v>229494</v>
      </c>
      <c r="I11" s="29">
        <v>2559.98</v>
      </c>
      <c r="J11" s="30">
        <f t="shared" si="1"/>
        <v>89.646794115579027</v>
      </c>
    </row>
    <row r="12" spans="1:16" ht="15" hidden="1" customHeight="1">
      <c r="D12" s="26">
        <f>H12/22</f>
        <v>12420.954545454546</v>
      </c>
      <c r="E12" s="27">
        <f t="shared" si="0"/>
        <v>0.13658764697353942</v>
      </c>
      <c r="F12" s="26"/>
      <c r="G12" s="28" t="s">
        <v>4</v>
      </c>
      <c r="H12" s="29">
        <v>273261</v>
      </c>
      <c r="I12" s="29">
        <v>4631</v>
      </c>
      <c r="J12" s="30">
        <f t="shared" si="1"/>
        <v>59.006909954653423</v>
      </c>
    </row>
    <row r="13" spans="1:16" ht="15" hidden="1" customHeight="1">
      <c r="A13" s="31">
        <f>AVERAGE(D11:D13)</f>
        <v>58795.130086580088</v>
      </c>
      <c r="B13" s="27">
        <f>A13/A10-1</f>
        <v>6.6029433887554507</v>
      </c>
      <c r="C13" s="27"/>
      <c r="D13" s="26">
        <f>H13/20</f>
        <v>153036.15</v>
      </c>
      <c r="E13" s="27">
        <f t="shared" si="0"/>
        <v>11.320804286012272</v>
      </c>
      <c r="F13" s="26"/>
      <c r="G13" s="28" t="s">
        <v>8</v>
      </c>
      <c r="H13" s="29">
        <v>3060723</v>
      </c>
      <c r="I13" s="29">
        <v>13375</v>
      </c>
      <c r="J13" s="30">
        <f t="shared" si="1"/>
        <v>228.83910280373831</v>
      </c>
      <c r="K13" s="32">
        <f>H13+H12+H11</f>
        <v>3563478</v>
      </c>
      <c r="L13" s="27">
        <f>K13/K10-1</f>
        <v>6.3143196111594611</v>
      </c>
      <c r="M13" s="32"/>
      <c r="N13" s="32">
        <f>AVERAGE(J11:J13)</f>
        <v>125.8309356246569</v>
      </c>
      <c r="O13" s="58">
        <f>N13/N10-1</f>
        <v>0.61121836547332697</v>
      </c>
    </row>
    <row r="14" spans="1:16" ht="15" hidden="1" customHeight="1">
      <c r="D14" s="26">
        <f>H14/20</f>
        <v>121976.25</v>
      </c>
      <c r="E14" s="27">
        <f t="shared" si="0"/>
        <v>-0.20295792856785799</v>
      </c>
      <c r="F14" s="26"/>
      <c r="G14" s="28" t="s">
        <v>11</v>
      </c>
      <c r="H14" s="29">
        <v>2439525</v>
      </c>
      <c r="I14" s="29">
        <v>9960.4500000000007</v>
      </c>
      <c r="J14" s="30">
        <f t="shared" si="1"/>
        <v>244.92116320045778</v>
      </c>
    </row>
    <row r="15" spans="1:16" ht="15" hidden="1" customHeight="1">
      <c r="A15" s="31"/>
      <c r="B15" s="31"/>
      <c r="C15" s="31"/>
      <c r="D15" s="26">
        <f>H15/22</f>
        <v>108706.40909090909</v>
      </c>
      <c r="E15" s="27">
        <f t="shared" si="0"/>
        <v>-0.10879036623187643</v>
      </c>
      <c r="F15" s="26"/>
      <c r="G15" s="28" t="s">
        <v>9</v>
      </c>
      <c r="H15" s="29">
        <v>2391541</v>
      </c>
      <c r="I15" s="29">
        <v>13989.94</v>
      </c>
      <c r="J15" s="30">
        <f t="shared" si="1"/>
        <v>170.94719491291599</v>
      </c>
    </row>
    <row r="16" spans="1:16" ht="15" hidden="1" customHeight="1">
      <c r="A16" s="31">
        <f>AVERAGE(D14:D16)</f>
        <v>126630.68939393939</v>
      </c>
      <c r="B16" s="27">
        <f>A16/A13-1</f>
        <v>1.1537615310565097</v>
      </c>
      <c r="C16" s="27"/>
      <c r="D16" s="26">
        <f>H16/22</f>
        <v>149209.40909090909</v>
      </c>
      <c r="E16" s="27">
        <f>D16/D15-1</f>
        <v>0.3725907270667741</v>
      </c>
      <c r="F16" s="26"/>
      <c r="G16" s="28" t="s">
        <v>13</v>
      </c>
      <c r="H16" s="29">
        <v>3282607</v>
      </c>
      <c r="I16" s="29">
        <v>15024.64</v>
      </c>
      <c r="J16" s="30">
        <f t="shared" si="1"/>
        <v>218.48157426733687</v>
      </c>
      <c r="K16" s="32">
        <f>H16+H15+H14</f>
        <v>8113673</v>
      </c>
      <c r="L16" s="27">
        <f>K16/K13-1</f>
        <v>1.2768971774204863</v>
      </c>
      <c r="M16" s="32"/>
      <c r="N16" s="32">
        <f>AVERAGE(J14:J16)</f>
        <v>211.44997746023691</v>
      </c>
      <c r="O16" s="58">
        <f>N16/N13-1</f>
        <v>0.68042919184018791</v>
      </c>
    </row>
    <row r="17" spans="1:15" ht="15" hidden="1" customHeight="1">
      <c r="D17" s="26">
        <f>H17/20</f>
        <v>84427.05</v>
      </c>
      <c r="E17" s="27">
        <f t="shared" ref="E17:E22" si="2">D17/D16-1</f>
        <v>-0.43417073685640706</v>
      </c>
      <c r="F17" s="33">
        <f t="shared" ref="F17:F22" si="3">D17/D5-1</f>
        <v>4.3273335899393617</v>
      </c>
      <c r="G17" s="39" t="s">
        <v>162</v>
      </c>
      <c r="H17" s="29">
        <v>1688541</v>
      </c>
      <c r="I17" s="29">
        <v>6139.14</v>
      </c>
      <c r="J17" s="30">
        <f t="shared" ref="J17:J49" si="4">H17/I17</f>
        <v>275.04520177093207</v>
      </c>
    </row>
    <row r="18" spans="1:15" hidden="1">
      <c r="D18" s="26">
        <f>H18/20</f>
        <v>80938.850000000006</v>
      </c>
      <c r="E18" s="27">
        <f t="shared" si="2"/>
        <v>-4.1316142160598979E-2</v>
      </c>
      <c r="F18" s="33">
        <f t="shared" si="3"/>
        <v>5.0431691291759648</v>
      </c>
      <c r="G18" s="39" t="s">
        <v>163</v>
      </c>
      <c r="H18" s="29">
        <v>1618777</v>
      </c>
      <c r="I18" s="29">
        <v>9829.93</v>
      </c>
      <c r="J18" s="30">
        <f t="shared" si="4"/>
        <v>164.67838529877628</v>
      </c>
    </row>
    <row r="19" spans="1:15" ht="17.399999999999999" hidden="1">
      <c r="A19" s="31">
        <f>AVERAGE(D17:D19)</f>
        <v>119700.90606060607</v>
      </c>
      <c r="B19" s="27">
        <f>A19/A16-1</f>
        <v>-5.4724359209442852E-2</v>
      </c>
      <c r="C19" s="27">
        <f>A19/A7-1</f>
        <v>9.0062112745267591</v>
      </c>
      <c r="D19" s="26">
        <f>H19/22</f>
        <v>193736.81818181818</v>
      </c>
      <c r="E19" s="27">
        <f t="shared" si="2"/>
        <v>1.3936196051935279</v>
      </c>
      <c r="F19" s="33">
        <f t="shared" si="3"/>
        <v>28.148099517185724</v>
      </c>
      <c r="G19" s="39" t="s">
        <v>158</v>
      </c>
      <c r="H19" s="29">
        <v>4262210</v>
      </c>
      <c r="I19" s="29">
        <v>15360.04</v>
      </c>
      <c r="J19" s="30">
        <f t="shared" si="4"/>
        <v>277.48690758617812</v>
      </c>
      <c r="K19" s="32">
        <f>H19+H18+H17</f>
        <v>7569528</v>
      </c>
      <c r="L19" s="27">
        <f>K19/K16-1</f>
        <v>-6.7065187369518053E-2</v>
      </c>
      <c r="M19" s="27">
        <f>K19/K7-1</f>
        <v>9.7481093791266371</v>
      </c>
      <c r="N19" s="32">
        <f>AVERAGE(J17:J19)</f>
        <v>239.0701648852955</v>
      </c>
      <c r="O19" s="58">
        <f>N19/N16-1</f>
        <v>0.13062279673334354</v>
      </c>
    </row>
    <row r="20" spans="1:15" hidden="1">
      <c r="D20" s="26">
        <f>H20/20</f>
        <v>144065.75</v>
      </c>
      <c r="E20" s="27">
        <f t="shared" si="2"/>
        <v>-0.25638424667015469</v>
      </c>
      <c r="F20" s="33">
        <f t="shared" si="3"/>
        <v>17.229248386688599</v>
      </c>
      <c r="G20" s="39" t="s">
        <v>154</v>
      </c>
      <c r="H20" s="29">
        <v>2881315</v>
      </c>
      <c r="I20" s="29">
        <v>14697.58</v>
      </c>
      <c r="J20" s="30">
        <f t="shared" si="4"/>
        <v>196.04009639682178</v>
      </c>
    </row>
    <row r="21" spans="1:15" hidden="1">
      <c r="D21" s="26">
        <f>H21/21</f>
        <v>120486.33333333333</v>
      </c>
      <c r="E21" s="27">
        <f t="shared" si="2"/>
        <v>-0.1636712172509196</v>
      </c>
      <c r="F21" s="33">
        <f t="shared" si="3"/>
        <v>14.056848206422126</v>
      </c>
      <c r="G21" s="39" t="s">
        <v>155</v>
      </c>
      <c r="H21" s="29">
        <v>2530213</v>
      </c>
      <c r="I21" s="29">
        <v>8475.2000000000007</v>
      </c>
      <c r="J21" s="30">
        <f t="shared" si="4"/>
        <v>298.54316122333393</v>
      </c>
    </row>
    <row r="22" spans="1:15" ht="17.399999999999999" hidden="1">
      <c r="A22" s="31">
        <f>AVERAGE(D20:D22)</f>
        <v>164181.13888888888</v>
      </c>
      <c r="B22" s="27">
        <f>A22/A19-1</f>
        <v>0.37159478814439306</v>
      </c>
      <c r="C22" s="27">
        <f>A22/A10-1</f>
        <v>20.230668299151052</v>
      </c>
      <c r="D22" s="26">
        <f>H22/21</f>
        <v>227991.33333333334</v>
      </c>
      <c r="E22" s="27">
        <f t="shared" si="2"/>
        <v>0.8922588730672083</v>
      </c>
      <c r="F22" s="33">
        <f t="shared" si="3"/>
        <v>30.25513594673108</v>
      </c>
      <c r="G22" s="39" t="s">
        <v>156</v>
      </c>
      <c r="H22" s="29">
        <v>4787818</v>
      </c>
      <c r="I22" s="29">
        <v>16698.32</v>
      </c>
      <c r="J22" s="30">
        <f t="shared" si="4"/>
        <v>286.7245327673682</v>
      </c>
      <c r="K22" s="32">
        <f>H22+H21+H20</f>
        <v>10199346</v>
      </c>
      <c r="L22" s="27">
        <f>K22/K19-1</f>
        <v>0.34742166222253235</v>
      </c>
      <c r="M22" s="27">
        <f>K22/K10-1</f>
        <v>19.934961986239511</v>
      </c>
      <c r="N22" s="32">
        <f>AVERAGE(J20:J22)</f>
        <v>260.43593012917466</v>
      </c>
      <c r="O22" s="58">
        <f>N22/N19-1</f>
        <v>8.9370270247357553E-2</v>
      </c>
    </row>
    <row r="23" spans="1:15" hidden="1">
      <c r="A23" s="31"/>
      <c r="B23" s="27"/>
      <c r="C23" s="27"/>
      <c r="D23" s="26">
        <f>H23/21</f>
        <v>151472.57142857142</v>
      </c>
      <c r="E23" s="27">
        <f t="shared" ref="E23:E28" si="5">D23/D22-1</f>
        <v>-0.33562136238261364</v>
      </c>
      <c r="F23" s="33">
        <f t="shared" ref="F23:F28" si="6">D23/D11-1</f>
        <v>12.860597662683992</v>
      </c>
      <c r="G23" s="39" t="s">
        <v>168</v>
      </c>
      <c r="H23" s="29">
        <v>3180924</v>
      </c>
      <c r="I23" s="29">
        <v>10373.42</v>
      </c>
      <c r="J23" s="30">
        <f t="shared" si="4"/>
        <v>306.64178255580129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173875</v>
      </c>
      <c r="E24" s="27">
        <f t="shared" si="5"/>
        <v>0.14789759202043196</v>
      </c>
      <c r="F24" s="33">
        <f t="shared" si="6"/>
        <v>12.998521559973797</v>
      </c>
      <c r="G24" s="39" t="s">
        <v>176</v>
      </c>
      <c r="H24" s="29">
        <v>3825250</v>
      </c>
      <c r="I24" s="29">
        <v>11892.42</v>
      </c>
      <c r="J24" s="30">
        <f t="shared" si="4"/>
        <v>321.65446561759506</v>
      </c>
      <c r="K24" s="32"/>
      <c r="L24" s="27"/>
      <c r="M24" s="27"/>
      <c r="N24" s="27"/>
    </row>
    <row r="25" spans="1:15" ht="17.399999999999999" hidden="1">
      <c r="A25" s="31">
        <f>AVERAGE(D23:D25)</f>
        <v>208737.7343358396</v>
      </c>
      <c r="B25" s="27">
        <f>A25/A22-1</f>
        <v>0.27138680940144311</v>
      </c>
      <c r="C25" s="27">
        <f>A25/A13-1</f>
        <v>2.5502555063396946</v>
      </c>
      <c r="D25" s="26">
        <f>H25/19</f>
        <v>300865.63157894736</v>
      </c>
      <c r="E25" s="27">
        <f t="shared" si="5"/>
        <v>0.73035589693140102</v>
      </c>
      <c r="F25" s="33">
        <f t="shared" si="6"/>
        <v>0.96597752608744636</v>
      </c>
      <c r="G25" s="39" t="s">
        <v>190</v>
      </c>
      <c r="H25" s="29">
        <v>5716447</v>
      </c>
      <c r="I25" s="29">
        <v>14048.8</v>
      </c>
      <c r="J25" s="30">
        <f t="shared" si="4"/>
        <v>406.89930812596094</v>
      </c>
      <c r="K25" s="32">
        <f>H25+H24+H23</f>
        <v>12722621</v>
      </c>
      <c r="L25" s="27">
        <f>K25/K22-1</f>
        <v>0.2473957643950897</v>
      </c>
      <c r="M25" s="27">
        <f>K25/K13-1</f>
        <v>2.5702818987517251</v>
      </c>
      <c r="N25" s="32">
        <f>AVERAGE(J23:J25)</f>
        <v>345.0651854331191</v>
      </c>
      <c r="O25" s="58">
        <f>N25/N22-1</f>
        <v>0.32495230309415768</v>
      </c>
    </row>
    <row r="26" spans="1:15" ht="17.399999999999999" hidden="1">
      <c r="D26" s="26">
        <f>H26/19</f>
        <v>124900.05263157895</v>
      </c>
      <c r="E26" s="27">
        <f t="shared" si="5"/>
        <v>-0.58486433968512253</v>
      </c>
      <c r="F26" s="33">
        <f t="shared" si="6"/>
        <v>2.3970261682737082E-2</v>
      </c>
      <c r="G26" s="39" t="s">
        <v>202</v>
      </c>
      <c r="H26" s="29">
        <v>2373101</v>
      </c>
      <c r="I26" s="29">
        <v>10245.83</v>
      </c>
      <c r="J26" s="30">
        <f t="shared" si="4"/>
        <v>231.61627706100921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269925.54545454547</v>
      </c>
      <c r="E27" s="27">
        <f t="shared" si="5"/>
        <v>1.1611323595735557</v>
      </c>
      <c r="F27" s="33">
        <f t="shared" si="6"/>
        <v>1.4830692846160698</v>
      </c>
      <c r="G27" s="39" t="s">
        <v>203</v>
      </c>
      <c r="H27" s="29">
        <v>5938362</v>
      </c>
      <c r="I27" s="29">
        <v>17803.96</v>
      </c>
      <c r="J27" s="30">
        <f t="shared" si="4"/>
        <v>333.54163905108754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258734.39234449761</v>
      </c>
      <c r="B28" s="27">
        <f>A28/A25-1</f>
        <v>0.23951902212475895</v>
      </c>
      <c r="C28" s="27">
        <f>A28/A16-1</f>
        <v>1.0432202776658088</v>
      </c>
      <c r="D28" s="26">
        <f>H28/19</f>
        <v>381377.57894736843</v>
      </c>
      <c r="E28" s="27">
        <f t="shared" si="5"/>
        <v>0.41289916930663795</v>
      </c>
      <c r="F28" s="33">
        <f t="shared" si="6"/>
        <v>1.5559888030586988</v>
      </c>
      <c r="G28" s="39" t="s">
        <v>208</v>
      </c>
      <c r="H28" s="29">
        <v>7246174</v>
      </c>
      <c r="I28" s="29">
        <v>30231.040000000001</v>
      </c>
      <c r="J28" s="30">
        <f t="shared" si="4"/>
        <v>239.69317628503683</v>
      </c>
      <c r="K28" s="32">
        <f>H28+H27+H26</f>
        <v>15557637</v>
      </c>
      <c r="L28" s="27">
        <f>K28/K25-1</f>
        <v>0.22283270090337526</v>
      </c>
      <c r="M28" s="27">
        <f>K28/K16-1</f>
        <v>0.91745920743909704</v>
      </c>
      <c r="N28" s="32">
        <f>AVERAGE(J26:J28)</f>
        <v>268.28369746571116</v>
      </c>
      <c r="O28" s="58">
        <f>N28/N25-1</f>
        <v>-0.22251299525054469</v>
      </c>
    </row>
    <row r="29" spans="1:15" hidden="1">
      <c r="D29" s="26">
        <f>H29/22</f>
        <v>74256.090909090912</v>
      </c>
      <c r="E29" s="27">
        <f t="shared" ref="E29:E41" si="7">D29/D28-1</f>
        <v>-0.80529508023506924</v>
      </c>
      <c r="F29" s="33">
        <f t="shared" ref="F29:F41" si="8">D29/D17-1</f>
        <v>-0.12047038349568162</v>
      </c>
      <c r="G29" s="39" t="s">
        <v>215</v>
      </c>
      <c r="H29" s="29">
        <v>1633634</v>
      </c>
      <c r="I29" s="29">
        <v>6666.7</v>
      </c>
      <c r="J29" s="30">
        <f t="shared" si="4"/>
        <v>245.04387478062611</v>
      </c>
    </row>
    <row r="30" spans="1:15" hidden="1">
      <c r="D30" s="26">
        <f>H30/19</f>
        <v>303188.84210526315</v>
      </c>
      <c r="E30" s="27">
        <f t="shared" si="7"/>
        <v>3.0830164689984345</v>
      </c>
      <c r="F30" s="33">
        <f t="shared" si="8"/>
        <v>2.7459000480642253</v>
      </c>
      <c r="G30" s="39" t="s">
        <v>210</v>
      </c>
      <c r="H30" s="29">
        <v>5760588</v>
      </c>
      <c r="I30" s="29">
        <v>22757.63</v>
      </c>
      <c r="J30" s="30">
        <f t="shared" si="4"/>
        <v>253.1277641828257</v>
      </c>
    </row>
    <row r="31" spans="1:15" ht="17.399999999999999" hidden="1">
      <c r="A31" s="31">
        <f>AVERAGE(D29:D31)</f>
        <v>184057.3610047847</v>
      </c>
      <c r="B31" s="27">
        <f>A31/A28-1</f>
        <v>-0.2886242940609246</v>
      </c>
      <c r="C31" s="27">
        <f>A31/A19-1</f>
        <v>0.53764384132225507</v>
      </c>
      <c r="D31" s="26">
        <f>H31/20</f>
        <v>174727.15</v>
      </c>
      <c r="E31" s="27">
        <f t="shared" si="7"/>
        <v>-0.42370191202703611</v>
      </c>
      <c r="F31" s="33">
        <f t="shared" si="8"/>
        <v>-9.8121092109492491E-2</v>
      </c>
      <c r="G31" s="39" t="s">
        <v>211</v>
      </c>
      <c r="H31" s="29">
        <v>3494543</v>
      </c>
      <c r="I31" s="29">
        <v>15749.72</v>
      </c>
      <c r="J31" s="30">
        <f t="shared" si="4"/>
        <v>221.87969055957822</v>
      </c>
      <c r="K31" s="32">
        <f>H31+H30+H29</f>
        <v>10888765</v>
      </c>
      <c r="L31" s="27">
        <f>K31/K28-1</f>
        <v>-0.30010161568880933</v>
      </c>
      <c r="M31" s="27">
        <f>K31/K19-1</f>
        <v>0.43849986419232478</v>
      </c>
      <c r="N31" s="32">
        <f>AVERAGE(J29:J31)</f>
        <v>240.01710984101001</v>
      </c>
      <c r="O31" s="58">
        <f>N31/N28-1</f>
        <v>-0.10536080981332774</v>
      </c>
    </row>
    <row r="32" spans="1:15" ht="17.399999999999999" hidden="1">
      <c r="D32" s="26">
        <f>H32/21</f>
        <v>123816.23809523809</v>
      </c>
      <c r="E32" s="27">
        <f t="shared" si="7"/>
        <v>-0.29137378996201735</v>
      </c>
      <c r="F32" s="33">
        <f t="shared" si="8"/>
        <v>-0.14055743231657702</v>
      </c>
      <c r="G32" s="39" t="s">
        <v>222</v>
      </c>
      <c r="H32" s="29">
        <v>2600141</v>
      </c>
      <c r="I32" s="29">
        <v>7250.9</v>
      </c>
      <c r="J32" s="30">
        <f t="shared" si="4"/>
        <v>358.59562261236539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172003.71428571429</v>
      </c>
      <c r="E33" s="27">
        <f t="shared" si="7"/>
        <v>0.38918543263615324</v>
      </c>
      <c r="F33" s="33">
        <f t="shared" si="8"/>
        <v>0.42757862677964265</v>
      </c>
      <c r="G33" s="39" t="s">
        <v>223</v>
      </c>
      <c r="H33" s="29">
        <v>3612078</v>
      </c>
      <c r="I33" s="29">
        <v>9934.0400000000009</v>
      </c>
      <c r="J33" s="30">
        <f t="shared" si="4"/>
        <v>363.60614613993903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158244.05430242271</v>
      </c>
      <c r="B34" s="27">
        <f>A34/A31-1</f>
        <v>-0.14024598941028477</v>
      </c>
      <c r="C34" s="27">
        <f>A34/A22-1</f>
        <v>-3.6161794385432655E-2</v>
      </c>
      <c r="D34" s="26">
        <f>H34/19</f>
        <v>178912.21052631579</v>
      </c>
      <c r="E34" s="27">
        <f t="shared" si="7"/>
        <v>4.0164808471088165E-2</v>
      </c>
      <c r="F34" s="33">
        <f t="shared" si="8"/>
        <v>-0.21526749323958605</v>
      </c>
      <c r="G34" s="39" t="s">
        <v>220</v>
      </c>
      <c r="H34" s="29">
        <v>3399332</v>
      </c>
      <c r="I34" s="29">
        <v>9002.6</v>
      </c>
      <c r="J34" s="30">
        <f t="shared" si="4"/>
        <v>377.59447270788439</v>
      </c>
      <c r="K34" s="32">
        <f>H34+H33+H32</f>
        <v>9611551</v>
      </c>
      <c r="L34" s="27">
        <f>K34/K31-1</f>
        <v>-0.11729649781219453</v>
      </c>
      <c r="M34" s="27">
        <f>K34/K22-1</f>
        <v>-5.7630655926370178E-2</v>
      </c>
      <c r="N34" s="32">
        <f>AVERAGE(J32:J34)</f>
        <v>366.59874715339629</v>
      </c>
      <c r="O34" s="58">
        <f>N34/N31-1</f>
        <v>0.52738589093183963</v>
      </c>
      <c r="P34" s="58"/>
    </row>
    <row r="35" spans="1:16" ht="17.399999999999999" hidden="1">
      <c r="D35" s="26">
        <f>H35/23</f>
        <v>104532.69565217392</v>
      </c>
      <c r="E35" s="27">
        <f t="shared" si="7"/>
        <v>-0.41573190927179093</v>
      </c>
      <c r="F35" s="33">
        <f t="shared" si="8"/>
        <v>-0.30989026814357956</v>
      </c>
      <c r="G35" s="39" t="s">
        <v>226</v>
      </c>
      <c r="H35" s="68">
        <v>2404252</v>
      </c>
      <c r="I35" s="68">
        <v>8404.5400000000009</v>
      </c>
      <c r="J35" s="30">
        <f t="shared" si="4"/>
        <v>286.06586440185896</v>
      </c>
      <c r="P35" s="16"/>
    </row>
    <row r="36" spans="1:16" ht="17.399999999999999" hidden="1">
      <c r="D36" s="26">
        <f>H36/21</f>
        <v>205625.66666666666</v>
      </c>
      <c r="E36" s="27">
        <f t="shared" si="7"/>
        <v>0.9670942702068388</v>
      </c>
      <c r="F36" s="33">
        <f t="shared" si="8"/>
        <v>0.18260627845674571</v>
      </c>
      <c r="G36" s="39" t="s">
        <v>228</v>
      </c>
      <c r="H36" s="68">
        <v>4318139</v>
      </c>
      <c r="I36" s="68">
        <v>14949.9</v>
      </c>
      <c r="J36" s="30">
        <f t="shared" si="4"/>
        <v>288.84066114154609</v>
      </c>
      <c r="P36" s="16"/>
    </row>
    <row r="37" spans="1:16" ht="17.399999999999999" hidden="1">
      <c r="A37" s="31">
        <f>AVERAGE(D35:D37)</f>
        <v>142267.71336553944</v>
      </c>
      <c r="B37" s="27">
        <f>A37/A34-1</f>
        <v>-0.10096013406197635</v>
      </c>
      <c r="C37" s="27">
        <f>A37/A25-1</f>
        <v>-0.31843797280733188</v>
      </c>
      <c r="D37" s="26">
        <f>H37/18</f>
        <v>116644.77777777778</v>
      </c>
      <c r="E37" s="27">
        <f t="shared" si="7"/>
        <v>-0.43273240316410988</v>
      </c>
      <c r="F37" s="33">
        <f t="shared" si="8"/>
        <v>-0.61230275068101259</v>
      </c>
      <c r="G37" s="39" t="s">
        <v>225</v>
      </c>
      <c r="H37" s="68">
        <v>2099606</v>
      </c>
      <c r="I37" s="68">
        <v>7409.56</v>
      </c>
      <c r="J37" s="30">
        <f t="shared" si="4"/>
        <v>283.3644642866783</v>
      </c>
      <c r="K37" s="32">
        <f>H37+H36+H35</f>
        <v>8821997</v>
      </c>
      <c r="L37" s="27">
        <f>K37/K34-1</f>
        <v>-8.2146367428108102E-2</v>
      </c>
      <c r="M37" s="27">
        <f>K37/K25-1</f>
        <v>-0.30658965632946233</v>
      </c>
      <c r="N37" s="32">
        <f>AVERAGE(J35:J37)</f>
        <v>286.0903299433611</v>
      </c>
      <c r="O37" s="16">
        <f>N37/N34-1</f>
        <v>-0.21960908987053351</v>
      </c>
      <c r="P37" s="16"/>
    </row>
    <row r="38" spans="1:16" ht="17.399999999999999" hidden="1">
      <c r="A38" s="31"/>
      <c r="B38" s="27"/>
      <c r="C38" s="27"/>
      <c r="D38" s="26">
        <f>H38/20</f>
        <v>162188.54999999999</v>
      </c>
      <c r="E38" s="27">
        <f t="shared" si="7"/>
        <v>0.39044844604178097</v>
      </c>
      <c r="F38" s="33">
        <f t="shared" si="8"/>
        <v>0.29854669059597549</v>
      </c>
      <c r="G38" s="39" t="s">
        <v>231</v>
      </c>
      <c r="H38" s="68">
        <v>3243771</v>
      </c>
      <c r="I38" s="68">
        <v>10145.4</v>
      </c>
      <c r="J38" s="30">
        <f t="shared" si="4"/>
        <v>319.72825122715716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112289.38095238095</v>
      </c>
      <c r="E39" s="27">
        <f t="shared" si="7"/>
        <v>-0.30766147824626977</v>
      </c>
      <c r="F39" s="33">
        <f t="shared" si="8"/>
        <v>-0.58399868836686264</v>
      </c>
      <c r="G39" s="39" t="s">
        <v>234</v>
      </c>
      <c r="H39" s="68">
        <v>2358077</v>
      </c>
      <c r="I39" s="68">
        <v>7001.7</v>
      </c>
      <c r="J39" s="30">
        <f t="shared" si="4"/>
        <v>336.78635188597053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128922.4373015873</v>
      </c>
      <c r="B40" s="27">
        <f>A40/A37-1</f>
        <v>-9.3803968224772771E-2</v>
      </c>
      <c r="C40" s="27">
        <f>A40/A28-1</f>
        <v>-0.50171897855028613</v>
      </c>
      <c r="D40" s="26">
        <f>H40/21</f>
        <v>112289.38095238095</v>
      </c>
      <c r="E40" s="27">
        <f t="shared" si="7"/>
        <v>0</v>
      </c>
      <c r="F40" s="33">
        <f t="shared" si="8"/>
        <v>-0.70556900260810218</v>
      </c>
      <c r="G40" s="39" t="s">
        <v>236</v>
      </c>
      <c r="H40" s="68">
        <v>2358077</v>
      </c>
      <c r="I40" s="68">
        <v>7001.7</v>
      </c>
      <c r="J40" s="30">
        <f t="shared" si="4"/>
        <v>336.78635188597053</v>
      </c>
      <c r="K40" s="32">
        <f>H40+H39+H38</f>
        <v>7959925</v>
      </c>
      <c r="L40" s="27">
        <f>K40/K37-1</f>
        <v>-9.7718464424778162E-2</v>
      </c>
      <c r="M40" s="27">
        <f>K40/K28-1</f>
        <v>-0.48835899693507434</v>
      </c>
      <c r="N40" s="32">
        <f>AVERAGE(J38:J40)</f>
        <v>331.1003183330327</v>
      </c>
      <c r="O40" s="58">
        <f>N40/N37-1</f>
        <v>0.15732789150399618</v>
      </c>
    </row>
    <row r="41" spans="1:16" ht="17.399999999999999">
      <c r="A41" s="31"/>
      <c r="B41" s="27"/>
      <c r="C41" s="27"/>
      <c r="D41" s="26">
        <f>H41/18</f>
        <v>210408</v>
      </c>
      <c r="E41" s="27">
        <f t="shared" si="7"/>
        <v>0.87380140682428964</v>
      </c>
      <c r="F41" s="33">
        <f t="shared" si="8"/>
        <v>1.8335453351240241</v>
      </c>
      <c r="G41" s="39" t="s">
        <v>404</v>
      </c>
      <c r="H41" s="68">
        <v>3787344</v>
      </c>
      <c r="I41" s="68">
        <v>14591.3</v>
      </c>
      <c r="J41" s="30">
        <f t="shared" si="4"/>
        <v>259.56179367157142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166047</v>
      </c>
      <c r="E42" s="27">
        <f t="shared" ref="E42" si="9">D42/D41-1</f>
        <v>-0.21083323827991329</v>
      </c>
      <c r="F42" s="33">
        <f t="shared" ref="F42" si="10">D42/D30-1</f>
        <v>-0.45233142866665688</v>
      </c>
      <c r="G42" s="39" t="s">
        <v>405</v>
      </c>
      <c r="H42" s="68">
        <v>3320940</v>
      </c>
      <c r="I42" s="68">
        <v>6993.29</v>
      </c>
      <c r="J42" s="30">
        <f t="shared" si="4"/>
        <v>474.87520180058311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175332</v>
      </c>
      <c r="B43" s="27">
        <f>A43/A40-1</f>
        <v>0.35998049423970446</v>
      </c>
      <c r="C43" s="27">
        <f>A43/A31-1</f>
        <v>-4.7405661784740483E-2</v>
      </c>
      <c r="D43" s="26">
        <f>H43/20</f>
        <v>149541</v>
      </c>
      <c r="E43" s="27">
        <f t="shared" ref="E43" si="11">D43/D42-1</f>
        <v>-9.9405589983558862E-2</v>
      </c>
      <c r="F43" s="33">
        <f t="shared" ref="F43" si="12">D43/D31-1</f>
        <v>-0.14414560072661864</v>
      </c>
      <c r="G43" s="39" t="s">
        <v>429</v>
      </c>
      <c r="H43" s="68">
        <v>2990820</v>
      </c>
      <c r="I43" s="68">
        <v>14375.65</v>
      </c>
      <c r="J43" s="30">
        <f t="shared" si="4"/>
        <v>208.04763610688909</v>
      </c>
      <c r="K43" s="32">
        <f>H43+H42+H41</f>
        <v>10099104</v>
      </c>
      <c r="L43" s="27">
        <f>K43/K40-1</f>
        <v>0.26874361253403767</v>
      </c>
      <c r="M43" s="27">
        <f>K43/K31-1</f>
        <v>-7.2520712863212711E-2</v>
      </c>
      <c r="N43" s="32">
        <f>AVERAGE(J41:J43)</f>
        <v>314.16154385968122</v>
      </c>
      <c r="O43" s="58">
        <f>N43/N40-1</f>
        <v>-5.1159040132102374E-2</v>
      </c>
    </row>
    <row r="44" spans="1:16" ht="17.399999999999999">
      <c r="A44" s="31"/>
      <c r="B44" s="27"/>
      <c r="C44" s="27"/>
      <c r="D44" s="26">
        <f>H44/22</f>
        <v>123334.40909090909</v>
      </c>
      <c r="E44" s="27">
        <f t="shared" ref="E44" si="13">D44/D43-1</f>
        <v>-0.17524686145666346</v>
      </c>
      <c r="F44" s="33">
        <f t="shared" ref="F44" si="14">D44/D32-1</f>
        <v>-3.8914847659834439E-3</v>
      </c>
      <c r="G44" s="39" t="s">
        <v>462</v>
      </c>
      <c r="H44" s="68">
        <v>2713357</v>
      </c>
      <c r="I44" s="68">
        <v>6532.2</v>
      </c>
      <c r="J44" s="30">
        <f t="shared" si="4"/>
        <v>415.38180092465018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111595.35</v>
      </c>
      <c r="E45" s="27">
        <f t="shared" ref="E45" si="15">D45/D44-1</f>
        <v>-9.5180729996089619E-2</v>
      </c>
      <c r="F45" s="33">
        <f t="shared" ref="F45" si="16">D45/D33-1</f>
        <v>-0.35120383612978456</v>
      </c>
      <c r="G45" s="39" t="s">
        <v>501</v>
      </c>
      <c r="H45" s="68">
        <v>2231907</v>
      </c>
      <c r="I45" s="68">
        <v>8385.9</v>
      </c>
      <c r="J45" s="30">
        <f t="shared" si="4"/>
        <v>266.14996601438128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150433.42846889954</v>
      </c>
      <c r="B46" s="27">
        <f>A46/A43-1</f>
        <v>-0.14200814187427546</v>
      </c>
      <c r="C46" s="27">
        <f>A46/A34-1</f>
        <v>-4.9358099853762383E-2</v>
      </c>
      <c r="D46" s="26">
        <f>H46/19</f>
        <v>216370.52631578947</v>
      </c>
      <c r="E46" s="27">
        <f t="shared" ref="E46" si="17">D46/D45-1</f>
        <v>0.93888478611151327</v>
      </c>
      <c r="F46" s="33">
        <f t="shared" ref="F46" si="18">D46/D34-1</f>
        <v>0.20936701681389169</v>
      </c>
      <c r="G46" s="39" t="s">
        <v>551</v>
      </c>
      <c r="H46" s="68">
        <v>4111040</v>
      </c>
      <c r="I46" s="68">
        <v>10772.66</v>
      </c>
      <c r="J46" s="30">
        <f t="shared" si="4"/>
        <v>381.61791052534841</v>
      </c>
      <c r="K46" s="32">
        <f>H46+H45+H44</f>
        <v>9056304</v>
      </c>
      <c r="L46" s="27">
        <f>K46/K43-1</f>
        <v>-0.10325668494947671</v>
      </c>
      <c r="M46" s="27">
        <f>K46/K34-1</f>
        <v>-5.7768720157651998E-2</v>
      </c>
      <c r="N46" s="32">
        <f>AVERAGE(J44:J46)</f>
        <v>354.38322582145997</v>
      </c>
      <c r="O46" s="58">
        <f>N46/N43-1</f>
        <v>0.1280286615211681</v>
      </c>
    </row>
    <row r="47" spans="1:16" ht="17.399999999999999">
      <c r="A47" s="31"/>
      <c r="B47" s="27"/>
      <c r="C47" s="27"/>
      <c r="D47" s="26">
        <f>H47/19</f>
        <v>156616.26315789475</v>
      </c>
      <c r="E47" s="27">
        <f t="shared" ref="E47" si="19">D47/D46-1</f>
        <v>-0.27616637152642631</v>
      </c>
      <c r="F47" s="33">
        <f t="shared" ref="F47" si="20">D47/D35-1</f>
        <v>0.49825145310540608</v>
      </c>
      <c r="G47" s="39" t="s">
        <v>598</v>
      </c>
      <c r="H47" s="68">
        <v>2975709</v>
      </c>
      <c r="I47" s="68">
        <v>11725.68</v>
      </c>
      <c r="J47" s="30">
        <f t="shared" si="4"/>
        <v>253.77709437746893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117008.05</v>
      </c>
      <c r="E48" s="27">
        <f t="shared" ref="E48" si="21">D48/D47-1</f>
        <v>-0.2528997459092942</v>
      </c>
      <c r="F48" s="33">
        <f t="shared" ref="F48" si="22">D48/D36-1</f>
        <v>-0.43096573547076644</v>
      </c>
      <c r="G48" s="39" t="s">
        <v>632</v>
      </c>
      <c r="H48" s="68">
        <v>2340161</v>
      </c>
      <c r="I48" s="68">
        <v>8826.7000000000007</v>
      </c>
      <c r="J48" s="30">
        <f t="shared" si="4"/>
        <v>265.122979142828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186514.72559808614</v>
      </c>
      <c r="B49" s="27">
        <f>A49/A46-1</f>
        <v>0.2398489318259871</v>
      </c>
      <c r="C49" s="27">
        <f>A49/A37-1</f>
        <v>0.31101232448193938</v>
      </c>
      <c r="D49" s="26">
        <f>H49/22</f>
        <v>285919.86363636365</v>
      </c>
      <c r="E49" s="27">
        <f t="shared" ref="E49" si="23">D49/D48-1</f>
        <v>1.4435913908176716</v>
      </c>
      <c r="F49" s="33">
        <f t="shared" ref="F49" si="24">D49/D37-1</f>
        <v>1.4512015804177287</v>
      </c>
      <c r="G49" s="39" t="s">
        <v>672</v>
      </c>
      <c r="H49" s="68">
        <v>6290237</v>
      </c>
      <c r="I49" s="68">
        <v>19702.400000000001</v>
      </c>
      <c r="J49" s="30">
        <f t="shared" si="4"/>
        <v>319.26247563748575</v>
      </c>
      <c r="K49" s="32">
        <f>H49+H48+H47</f>
        <v>11606107</v>
      </c>
      <c r="L49" s="27">
        <f>K49/K46-1</f>
        <v>0.28155006722389175</v>
      </c>
      <c r="M49" s="27">
        <f>K49/K37-1</f>
        <v>0.31558727576080559</v>
      </c>
      <c r="N49" s="32">
        <f>AVERAGE(J47:J49)</f>
        <v>279.38751638592754</v>
      </c>
      <c r="O49" s="58">
        <f>N49/N46-1</f>
        <v>-0.21162319198853852</v>
      </c>
    </row>
    <row r="50" spans="1:15" s="37" customFormat="1" ht="17.399999999999999">
      <c r="A50" s="92"/>
      <c r="B50" s="130"/>
      <c r="C50" s="130"/>
      <c r="D50" s="93">
        <f>H50/18</f>
        <v>243061.05555555556</v>
      </c>
      <c r="E50" s="130">
        <f t="shared" ref="E50" si="25">D50/D49-1</f>
        <v>-0.14989797328427812</v>
      </c>
      <c r="F50" s="131">
        <f t="shared" ref="F50" si="26">D50/D38-1</f>
        <v>0.49863264426222176</v>
      </c>
      <c r="G50" s="132" t="s">
        <v>714</v>
      </c>
      <c r="H50" s="95">
        <v>4375099</v>
      </c>
      <c r="I50" s="95">
        <v>10072.200000000001</v>
      </c>
      <c r="J50" s="133">
        <f t="shared" ref="J50" si="27">H50/I50</f>
        <v>434.37372172911574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28897.75</v>
      </c>
      <c r="E51" s="130">
        <f t="shared" ref="E51" si="28">D51/D50-1</f>
        <v>-0.88110909033144169</v>
      </c>
      <c r="F51" s="131">
        <f t="shared" ref="F51" si="29">D51/D39-1</f>
        <v>-0.74264930704128829</v>
      </c>
      <c r="G51" s="132" t="s">
        <v>721</v>
      </c>
      <c r="H51" s="95">
        <v>577955</v>
      </c>
      <c r="I51" s="95">
        <v>4105.04</v>
      </c>
      <c r="J51" s="133">
        <f t="shared" ref="J51" si="30">H51/I51</f>
        <v>140.79156354140275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173056.98063973064</v>
      </c>
      <c r="B52" s="27">
        <f>A52/A49-1</f>
        <v>-7.2153793300777314E-2</v>
      </c>
      <c r="C52" s="27">
        <f>A52/A40-1</f>
        <v>0.34233407513774905</v>
      </c>
      <c r="D52" s="93">
        <f>H52/22</f>
        <v>247212.13636363635</v>
      </c>
      <c r="E52" s="130">
        <f t="shared" ref="E52:E53" si="31">D52/D51-1</f>
        <v>7.5547191862216376</v>
      </c>
      <c r="F52" s="131">
        <f t="shared" ref="F52:F53" si="32">D52/D40-1</f>
        <v>1.201562910641325</v>
      </c>
      <c r="G52" s="132" t="s">
        <v>726</v>
      </c>
      <c r="H52" s="95">
        <v>5438667</v>
      </c>
      <c r="I52" s="95">
        <v>13326.2</v>
      </c>
      <c r="J52" s="133">
        <f t="shared" ref="J52" si="33">H52/I52</f>
        <v>408.11836832705495</v>
      </c>
      <c r="K52" s="32">
        <f>H52+H51+H50</f>
        <v>10391721</v>
      </c>
      <c r="L52" s="27">
        <f>K52/K49-1</f>
        <v>-0.10463336241859567</v>
      </c>
      <c r="M52" s="27">
        <f>K52/K40-1</f>
        <v>0.3055048885510856</v>
      </c>
      <c r="N52" s="32">
        <f>AVERAGE(J50:J52)</f>
        <v>327.76121786585782</v>
      </c>
      <c r="O52" s="58">
        <f>N52/N49-1</f>
        <v>0.17314195747067673</v>
      </c>
    </row>
    <row r="53" spans="1:15" s="37" customFormat="1" ht="17.399999999999999">
      <c r="A53" s="31"/>
      <c r="B53" s="27"/>
      <c r="C53" s="27"/>
      <c r="D53" s="93">
        <f>H53/21</f>
        <v>34541.714285714283</v>
      </c>
      <c r="E53" s="130">
        <f t="shared" si="31"/>
        <v>-0.86027500593698525</v>
      </c>
      <c r="F53" s="131">
        <f t="shared" si="32"/>
        <v>-0.8358345961859136</v>
      </c>
      <c r="G53" s="132" t="s">
        <v>729</v>
      </c>
      <c r="H53" s="95">
        <v>725376</v>
      </c>
      <c r="I53" s="95">
        <v>2506.86</v>
      </c>
      <c r="J53" s="133">
        <f t="shared" ref="J53" si="34">H53/I53</f>
        <v>289.35640602187596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33225.647058823532</v>
      </c>
      <c r="E54" s="130">
        <f t="shared" ref="E54" si="35">D54/D53-1</f>
        <v>-3.8100808083953441E-2</v>
      </c>
      <c r="F54" s="131">
        <f t="shared" ref="F54" si="36">D54/D42-1</f>
        <v>-0.799902153855092</v>
      </c>
      <c r="G54" s="132" t="s">
        <v>742</v>
      </c>
      <c r="H54" s="95">
        <v>564836</v>
      </c>
      <c r="I54" s="95">
        <v>2501.69</v>
      </c>
      <c r="J54" s="133">
        <f t="shared" ref="J54" si="37">H54/I54</f>
        <v>225.78177152245081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46131.580765639585</v>
      </c>
      <c r="B55" s="27">
        <f>A55/A52-1</f>
        <v>-0.73343126295681693</v>
      </c>
      <c r="C55" s="27">
        <f>A55/A43-1</f>
        <v>-0.73689012407524246</v>
      </c>
      <c r="D55" s="93">
        <f>H55/21</f>
        <v>70627.380952380947</v>
      </c>
      <c r="E55" s="130">
        <f t="shared" ref="E55" si="38">D55/D54-1</f>
        <v>1.125688653326764</v>
      </c>
      <c r="F55" s="131">
        <f t="shared" ref="F55" si="39">D55/D43-1</f>
        <v>-0.52770557270326568</v>
      </c>
      <c r="G55" s="132" t="s">
        <v>749</v>
      </c>
      <c r="H55" s="95">
        <v>1483175</v>
      </c>
      <c r="I55" s="95">
        <v>4856.32</v>
      </c>
      <c r="J55" s="133">
        <f t="shared" ref="J55" si="40">H55/I55</f>
        <v>305.4112990906695</v>
      </c>
      <c r="K55" s="32">
        <f>H55+H54+H53</f>
        <v>2773387</v>
      </c>
      <c r="L55" s="27">
        <f>K55/K52-1</f>
        <v>-0.73311571779111473</v>
      </c>
      <c r="M55" s="27">
        <f>K55/K43-1</f>
        <v>-0.72538286564827925</v>
      </c>
      <c r="N55" s="32">
        <f>AVERAGE(J53:J55)</f>
        <v>273.51649221166537</v>
      </c>
      <c r="O55" s="58">
        <f>N55/N52-1</f>
        <v>-0.16550074474153642</v>
      </c>
    </row>
    <row r="56" spans="1:15" s="124" customFormat="1" ht="17.399999999999999">
      <c r="A56" s="94"/>
      <c r="B56" s="45"/>
      <c r="C56" s="45"/>
      <c r="D56" s="98">
        <f>H56/22</f>
        <v>50298.090909090912</v>
      </c>
      <c r="E56" s="118">
        <f t="shared" ref="E56" si="41">D56/D55-1</f>
        <v>-0.28783865080593374</v>
      </c>
      <c r="F56" s="158">
        <f t="shared" ref="F56" si="42">D56/D44-1</f>
        <v>-0.59218119841952244</v>
      </c>
      <c r="G56" s="122" t="s">
        <v>752</v>
      </c>
      <c r="H56" s="96">
        <v>1106558</v>
      </c>
      <c r="I56" s="96">
        <v>5966.15</v>
      </c>
      <c r="J56" s="125">
        <f t="shared" ref="J56" si="43">H56/I56</f>
        <v>185.47270853062696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147477.55555555556</v>
      </c>
      <c r="E57" s="118">
        <f t="shared" ref="E57" si="44">D57/D56-1</f>
        <v>1.9320706390647597</v>
      </c>
      <c r="F57" s="158">
        <f t="shared" ref="F57" si="45">D57/D45-1</f>
        <v>0.32153853682573286</v>
      </c>
      <c r="G57" s="122" t="s">
        <v>756</v>
      </c>
      <c r="H57" s="96">
        <v>2654596</v>
      </c>
      <c r="I57" s="96">
        <v>7130.5</v>
      </c>
      <c r="J57" s="125">
        <f t="shared" ref="J57" si="46">H57/I57</f>
        <v>372.28749737045086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98887.823232323237</v>
      </c>
      <c r="B58" s="27">
        <f>A58/A55-1</f>
        <v>1.143603613643744</v>
      </c>
      <c r="C58" s="27">
        <f>A58/A46-1</f>
        <v>-0.34264728100132869</v>
      </c>
      <c r="K58" s="32">
        <f>H58+H57+H56</f>
        <v>3761154</v>
      </c>
      <c r="L58" s="27">
        <f>K58/K55-1</f>
        <v>0.35615909355600217</v>
      </c>
      <c r="M58" s="27">
        <f>K58/K46-1</f>
        <v>-0.58469216581068828</v>
      </c>
      <c r="N58" s="32">
        <f>AVERAGE(J56:J58)</f>
        <v>278.88010295053891</v>
      </c>
      <c r="O58" s="58">
        <f>N58/N55-1</f>
        <v>1.9609825701928152E-2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34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9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7" width="14.59765625" style="18" bestFit="1" customWidth="1"/>
    <col min="18" max="18" width="15.3984375" style="18" bestFit="1" customWidth="1"/>
    <col min="19" max="16384" width="8.69921875" style="18"/>
  </cols>
  <sheetData>
    <row r="1" spans="1:16" ht="15" customHeight="1">
      <c r="A1" s="18" t="str">
        <f>P1</f>
        <v>실리콘투</v>
      </c>
      <c r="G1" s="19"/>
      <c r="H1" s="19"/>
      <c r="I1" s="19"/>
      <c r="J1" s="20"/>
      <c r="P1" s="18" t="s">
        <v>253</v>
      </c>
    </row>
    <row r="2" spans="1:16" ht="15" customHeight="1">
      <c r="G2" s="21"/>
      <c r="H2" s="21"/>
      <c r="I2" s="21"/>
      <c r="J2" s="22"/>
      <c r="P2" s="23" t="s">
        <v>350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107</v>
      </c>
    </row>
    <row r="5" spans="1:16" ht="15" hidden="1" customHeight="1">
      <c r="D5" s="26">
        <f>H5/20</f>
        <v>682145.4</v>
      </c>
      <c r="E5" s="27"/>
      <c r="F5" s="26"/>
      <c r="G5" s="28" t="s">
        <v>7</v>
      </c>
      <c r="H5" s="29">
        <v>13642908</v>
      </c>
      <c r="I5" s="29">
        <v>259143</v>
      </c>
      <c r="J5" s="30">
        <f>H5/I5</f>
        <v>52.646253226982786</v>
      </c>
    </row>
    <row r="6" spans="1:16" ht="15" hidden="1" customHeight="1">
      <c r="D6" s="26">
        <f>H6/18</f>
        <v>697584.38888888888</v>
      </c>
      <c r="E6" s="27">
        <f t="shared" ref="E6:E22" si="0">D6/D5-1</f>
        <v>2.2632988346602989E-2</v>
      </c>
      <c r="F6" s="26"/>
      <c r="G6" s="28" t="s">
        <v>3</v>
      </c>
      <c r="H6" s="29">
        <v>12556519</v>
      </c>
      <c r="I6" s="29">
        <v>258420.36</v>
      </c>
      <c r="J6" s="30">
        <f t="shared" ref="J6:J24" si="1">H6/I6</f>
        <v>48.589511290828632</v>
      </c>
    </row>
    <row r="7" spans="1:16" ht="15" hidden="1" customHeight="1">
      <c r="A7" s="31">
        <f>AVERAGE(D5:D7)</f>
        <v>733209.59629629634</v>
      </c>
      <c r="B7" s="31"/>
      <c r="C7" s="31"/>
      <c r="D7" s="26">
        <f>H7/22</f>
        <v>819899</v>
      </c>
      <c r="E7" s="27">
        <f t="shared" si="0"/>
        <v>0.17534023561784928</v>
      </c>
      <c r="F7" s="26"/>
      <c r="G7" s="28" t="s">
        <v>6</v>
      </c>
      <c r="H7" s="29">
        <v>18037778</v>
      </c>
      <c r="I7" s="29">
        <v>293106.36</v>
      </c>
      <c r="J7" s="30">
        <f t="shared" si="1"/>
        <v>61.54004300691394</v>
      </c>
      <c r="K7" s="32">
        <f>H7+H6+H5</f>
        <v>44237205</v>
      </c>
      <c r="L7" s="32"/>
      <c r="M7" s="32"/>
      <c r="N7" s="32">
        <f>AVERAGE(J5:J7)</f>
        <v>54.258602508241786</v>
      </c>
      <c r="O7" s="32"/>
    </row>
    <row r="8" spans="1:16" ht="15" hidden="1" customHeight="1">
      <c r="D8" s="26">
        <f>H8/21</f>
        <v>733715</v>
      </c>
      <c r="E8" s="27">
        <f t="shared" si="0"/>
        <v>-0.10511538616341765</v>
      </c>
      <c r="F8" s="26"/>
      <c r="G8" s="28" t="s">
        <v>2</v>
      </c>
      <c r="H8" s="29">
        <v>15408015</v>
      </c>
      <c r="I8" s="29">
        <v>265014.94</v>
      </c>
      <c r="J8" s="30">
        <f t="shared" si="1"/>
        <v>58.140175040697706</v>
      </c>
    </row>
    <row r="9" spans="1:16" ht="15" hidden="1" customHeight="1">
      <c r="D9" s="26">
        <f>H9/21</f>
        <v>909858.76190476189</v>
      </c>
      <c r="E9" s="27">
        <f t="shared" si="0"/>
        <v>0.24007109286952266</v>
      </c>
      <c r="F9" s="26"/>
      <c r="G9" s="28" t="s">
        <v>5</v>
      </c>
      <c r="H9" s="29">
        <v>19107034</v>
      </c>
      <c r="I9" s="29">
        <v>776451.06</v>
      </c>
      <c r="J9" s="30">
        <f t="shared" si="1"/>
        <v>24.608162683170267</v>
      </c>
    </row>
    <row r="10" spans="1:16" ht="15" hidden="1" customHeight="1">
      <c r="A10" s="31">
        <f>AVERAGE(D8:D10)</f>
        <v>770086.53968253965</v>
      </c>
      <c r="B10" s="27">
        <f>A10/A7-1</f>
        <v>5.0295227411809584E-2</v>
      </c>
      <c r="C10" s="27"/>
      <c r="D10" s="26">
        <f>H10/21</f>
        <v>666685.85714285716</v>
      </c>
      <c r="E10" s="27">
        <f t="shared" si="0"/>
        <v>-0.26726445349916683</v>
      </c>
      <c r="F10" s="26"/>
      <c r="G10" s="28" t="s">
        <v>0</v>
      </c>
      <c r="H10" s="29">
        <v>14000403</v>
      </c>
      <c r="I10" s="29">
        <v>300993.14</v>
      </c>
      <c r="J10" s="30">
        <f t="shared" si="1"/>
        <v>46.514026864532525</v>
      </c>
      <c r="K10" s="32">
        <f>H10+H9+H8</f>
        <v>48515452</v>
      </c>
      <c r="L10" s="27">
        <f>K10/K7-1</f>
        <v>9.6711512402286814E-2</v>
      </c>
      <c r="M10" s="32"/>
      <c r="N10" s="32">
        <f>AVERAGE(J8:J10)</f>
        <v>43.087454862800165</v>
      </c>
      <c r="O10" s="58">
        <f>N10/N7-1</f>
        <v>-0.20588712441948254</v>
      </c>
    </row>
    <row r="11" spans="1:16" ht="15" hidden="1" customHeight="1">
      <c r="D11" s="26">
        <f>H11/21</f>
        <v>551011.80952380947</v>
      </c>
      <c r="E11" s="27">
        <f t="shared" si="0"/>
        <v>-0.17350607693221409</v>
      </c>
      <c r="F11" s="26"/>
      <c r="G11" s="28" t="s">
        <v>10</v>
      </c>
      <c r="H11" s="29">
        <v>11571248</v>
      </c>
      <c r="I11" s="29">
        <v>211217.7</v>
      </c>
      <c r="J11" s="30">
        <f t="shared" si="1"/>
        <v>54.78351482853946</v>
      </c>
    </row>
    <row r="12" spans="1:16" ht="15" hidden="1" customHeight="1">
      <c r="D12" s="26">
        <f>H12/22</f>
        <v>579781.72727272729</v>
      </c>
      <c r="E12" s="27">
        <f t="shared" si="0"/>
        <v>5.221288773062982E-2</v>
      </c>
      <c r="F12" s="26"/>
      <c r="G12" s="28" t="s">
        <v>4</v>
      </c>
      <c r="H12" s="29">
        <v>12755198</v>
      </c>
      <c r="I12" s="29">
        <v>260075.02</v>
      </c>
      <c r="J12" s="30">
        <f t="shared" si="1"/>
        <v>49.044302678511762</v>
      </c>
    </row>
    <row r="13" spans="1:16" ht="15" hidden="1" customHeight="1">
      <c r="A13" s="31">
        <f>AVERAGE(D11:D13)</f>
        <v>597709.91226551228</v>
      </c>
      <c r="B13" s="27">
        <f>A13/A10-1</f>
        <v>-0.22384059262753497</v>
      </c>
      <c r="C13" s="27"/>
      <c r="D13" s="26">
        <f>H13/20</f>
        <v>662336.19999999995</v>
      </c>
      <c r="E13" s="27">
        <f t="shared" si="0"/>
        <v>0.1423888833399527</v>
      </c>
      <c r="F13" s="26"/>
      <c r="G13" s="28" t="s">
        <v>8</v>
      </c>
      <c r="H13" s="29">
        <v>13246724</v>
      </c>
      <c r="I13" s="29">
        <v>252038.86</v>
      </c>
      <c r="J13" s="30">
        <f t="shared" si="1"/>
        <v>52.558260261929455</v>
      </c>
      <c r="K13" s="32">
        <f>H13+H12+H11</f>
        <v>37573170</v>
      </c>
      <c r="L13" s="27">
        <f>K13/K10-1</f>
        <v>-0.22554220457432816</v>
      </c>
      <c r="M13" s="32"/>
      <c r="N13" s="32">
        <f>AVERAGE(J11:J13)</f>
        <v>52.128692589660226</v>
      </c>
      <c r="O13" s="58">
        <f>N13/N10-1</f>
        <v>0.20983457379066195</v>
      </c>
    </row>
    <row r="14" spans="1:16" ht="15" hidden="1" customHeight="1">
      <c r="D14" s="26">
        <f>H14/20</f>
        <v>694456.65</v>
      </c>
      <c r="E14" s="27">
        <f t="shared" si="0"/>
        <v>4.8495688443422003E-2</v>
      </c>
      <c r="F14" s="26"/>
      <c r="G14" s="28" t="s">
        <v>11</v>
      </c>
      <c r="H14" s="29">
        <v>13889133</v>
      </c>
      <c r="I14" s="29">
        <v>306333.09000000003</v>
      </c>
      <c r="J14" s="30">
        <f t="shared" si="1"/>
        <v>45.339969638931265</v>
      </c>
    </row>
    <row r="15" spans="1:16" ht="15" hidden="1" customHeight="1">
      <c r="A15" s="31"/>
      <c r="B15" s="31"/>
      <c r="C15" s="31"/>
      <c r="D15" s="26">
        <f>H15/22</f>
        <v>671309.5</v>
      </c>
      <c r="E15" s="27">
        <f t="shared" si="0"/>
        <v>-3.3331310168892458E-2</v>
      </c>
      <c r="F15" s="26"/>
      <c r="G15" s="28" t="s">
        <v>9</v>
      </c>
      <c r="H15" s="29">
        <v>14768809</v>
      </c>
      <c r="I15" s="29">
        <v>241997.69</v>
      </c>
      <c r="J15" s="30">
        <f t="shared" si="1"/>
        <v>61.028718910498689</v>
      </c>
    </row>
    <row r="16" spans="1:16" ht="15" hidden="1" customHeight="1">
      <c r="A16" s="31">
        <f>AVERAGE(D14:D16)</f>
        <v>689127.61060606048</v>
      </c>
      <c r="B16" s="27">
        <f>A16/A13-1</f>
        <v>0.15294659911870268</v>
      </c>
      <c r="C16" s="27"/>
      <c r="D16" s="26">
        <f>H16/22</f>
        <v>701616.68181818177</v>
      </c>
      <c r="E16" s="27">
        <f t="shared" si="0"/>
        <v>4.5146362174498966E-2</v>
      </c>
      <c r="F16" s="26"/>
      <c r="G16" s="28" t="s">
        <v>13</v>
      </c>
      <c r="H16" s="29">
        <v>15435567</v>
      </c>
      <c r="I16" s="29">
        <v>291383.63</v>
      </c>
      <c r="J16" s="30">
        <f t="shared" si="1"/>
        <v>52.973349944195562</v>
      </c>
      <c r="K16" s="32">
        <f>H16+H15+H14</f>
        <v>44093509</v>
      </c>
      <c r="L16" s="27">
        <f>K16/K13-1</f>
        <v>0.17353710107504905</v>
      </c>
      <c r="M16" s="32"/>
      <c r="N16" s="32">
        <f>AVERAGE(J14:J16)</f>
        <v>53.114012831208505</v>
      </c>
      <c r="O16" s="58">
        <f>N16/N13-1</f>
        <v>1.8901687201411166E-2</v>
      </c>
    </row>
    <row r="17" spans="1:15" ht="15" hidden="1" customHeight="1">
      <c r="D17" s="26">
        <f>H17/20</f>
        <v>753562.9</v>
      </c>
      <c r="E17" s="27">
        <f t="shared" si="0"/>
        <v>7.4037889246310273E-2</v>
      </c>
      <c r="F17" s="33">
        <f t="shared" ref="F17:F22" si="2">D17/D5-1</f>
        <v>0.104695421240105</v>
      </c>
      <c r="G17" s="39" t="s">
        <v>162</v>
      </c>
      <c r="H17" s="29">
        <v>15071258</v>
      </c>
      <c r="I17" s="29">
        <v>275823.07</v>
      </c>
      <c r="J17" s="30">
        <f t="shared" si="1"/>
        <v>54.641034921408135</v>
      </c>
    </row>
    <row r="18" spans="1:15" hidden="1">
      <c r="D18" s="26">
        <f>H18/20</f>
        <v>849381.9</v>
      </c>
      <c r="E18" s="27">
        <f t="shared" si="0"/>
        <v>0.12715461443231879</v>
      </c>
      <c r="F18" s="33">
        <f t="shared" si="2"/>
        <v>0.21760451284308968</v>
      </c>
      <c r="G18" s="39" t="s">
        <v>163</v>
      </c>
      <c r="H18" s="29">
        <v>16987638</v>
      </c>
      <c r="I18" s="29">
        <v>336085.52</v>
      </c>
      <c r="J18" s="30">
        <f t="shared" si="1"/>
        <v>50.545581374645359</v>
      </c>
    </row>
    <row r="19" spans="1:15" ht="17.399999999999999" hidden="1">
      <c r="A19" s="31">
        <f>AVERAGE(D17:D19)</f>
        <v>912310.66060606064</v>
      </c>
      <c r="B19" s="27">
        <f>A19/A16-1</f>
        <v>0.32386316636438273</v>
      </c>
      <c r="C19" s="27">
        <f>A19/A7-1</f>
        <v>0.24426994029329108</v>
      </c>
      <c r="D19" s="26">
        <f>H19/22</f>
        <v>1133987.1818181819</v>
      </c>
      <c r="E19" s="27">
        <f t="shared" si="0"/>
        <v>0.3350734008084959</v>
      </c>
      <c r="F19" s="33">
        <f t="shared" si="2"/>
        <v>0.38308155250607934</v>
      </c>
      <c r="G19" s="39" t="s">
        <v>158</v>
      </c>
      <c r="H19" s="29">
        <v>24947718</v>
      </c>
      <c r="I19" s="29">
        <v>446333.34</v>
      </c>
      <c r="J19" s="30">
        <f t="shared" si="1"/>
        <v>55.89481171180266</v>
      </c>
      <c r="K19" s="32">
        <f>H19+H18+H17</f>
        <v>57006614</v>
      </c>
      <c r="L19" s="27">
        <f>K19/K16-1</f>
        <v>0.29285727747365264</v>
      </c>
      <c r="M19" s="27">
        <f>K19/K7-1</f>
        <v>0.28865768079154197</v>
      </c>
      <c r="N19" s="32">
        <f>AVERAGE(J17:J19)</f>
        <v>53.693809335952061</v>
      </c>
      <c r="O19" s="58">
        <f>N19/N16-1</f>
        <v>1.0916074192814262E-2</v>
      </c>
    </row>
    <row r="20" spans="1:15" hidden="1">
      <c r="D20" s="26">
        <f>H20/20</f>
        <v>1001374.85</v>
      </c>
      <c r="E20" s="27">
        <f t="shared" si="0"/>
        <v>-0.1169434134216204</v>
      </c>
      <c r="F20" s="33">
        <f t="shared" si="2"/>
        <v>0.36480084228889953</v>
      </c>
      <c r="G20" s="39" t="s">
        <v>154</v>
      </c>
      <c r="H20" s="29">
        <v>20027497</v>
      </c>
      <c r="I20" s="29">
        <v>362175.37</v>
      </c>
      <c r="J20" s="30">
        <f t="shared" si="1"/>
        <v>55.297788471921763</v>
      </c>
    </row>
    <row r="21" spans="1:15" hidden="1">
      <c r="D21" s="26">
        <f>H21/21</f>
        <v>1103640.857142857</v>
      </c>
      <c r="E21" s="27">
        <f t="shared" si="0"/>
        <v>0.10212559976202429</v>
      </c>
      <c r="F21" s="33">
        <f t="shared" si="2"/>
        <v>0.21298041339121498</v>
      </c>
      <c r="G21" s="39" t="s">
        <v>155</v>
      </c>
      <c r="H21" s="29">
        <v>23176458</v>
      </c>
      <c r="I21" s="29">
        <v>421507.27</v>
      </c>
      <c r="J21" s="30">
        <f t="shared" si="1"/>
        <v>54.984717108200762</v>
      </c>
    </row>
    <row r="22" spans="1:15" ht="17.399999999999999" hidden="1">
      <c r="A22" s="31">
        <f>AVERAGE(D20:D22)</f>
        <v>1151971.5849206347</v>
      </c>
      <c r="B22" s="27">
        <f>A22/A19-1</f>
        <v>0.2626966171318923</v>
      </c>
      <c r="C22" s="27">
        <f>A22/A10-1</f>
        <v>0.49589887052891912</v>
      </c>
      <c r="D22" s="26">
        <f>H22/21</f>
        <v>1350899.0476190476</v>
      </c>
      <c r="E22" s="27">
        <f t="shared" si="0"/>
        <v>0.22403863437631411</v>
      </c>
      <c r="F22" s="33">
        <f t="shared" si="2"/>
        <v>1.0262902432165704</v>
      </c>
      <c r="G22" s="39" t="s">
        <v>156</v>
      </c>
      <c r="H22" s="29">
        <v>28368880</v>
      </c>
      <c r="I22" s="29">
        <v>481402.3</v>
      </c>
      <c r="J22" s="30">
        <f t="shared" si="1"/>
        <v>58.929672749797831</v>
      </c>
      <c r="K22" s="32">
        <f>H22+H21+H20</f>
        <v>71572835</v>
      </c>
      <c r="L22" s="27">
        <f>K22/K19-1</f>
        <v>0.25551808777837604</v>
      </c>
      <c r="M22" s="27">
        <f>K22/K10-1</f>
        <v>0.47525854237120169</v>
      </c>
      <c r="N22" s="32">
        <f>AVERAGE(J20:J22)</f>
        <v>56.404059443306778</v>
      </c>
      <c r="O22" s="58">
        <f>N22/N19-1</f>
        <v>5.047602583748878E-2</v>
      </c>
    </row>
    <row r="23" spans="1:15" hidden="1">
      <c r="A23" s="31"/>
      <c r="B23" s="27"/>
      <c r="C23" s="27"/>
      <c r="D23" s="26">
        <f>H23/21</f>
        <v>1350417.1904761905</v>
      </c>
      <c r="E23" s="27">
        <f t="shared" ref="E23:E28" si="3">D23/D22-1</f>
        <v>-3.566936727850134E-4</v>
      </c>
      <c r="F23" s="33">
        <f t="shared" ref="F23:F28" si="4">D23/D11-1</f>
        <v>1.4507953679672241</v>
      </c>
      <c r="G23" s="39" t="s">
        <v>168</v>
      </c>
      <c r="H23" s="29">
        <v>28358761</v>
      </c>
      <c r="I23" s="29">
        <v>530368.31000000006</v>
      </c>
      <c r="J23" s="30">
        <f t="shared" si="1"/>
        <v>53.469938654517264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1403086.5909090908</v>
      </c>
      <c r="E24" s="27">
        <f t="shared" si="3"/>
        <v>3.9002317805453712E-2</v>
      </c>
      <c r="F24" s="33">
        <f t="shared" si="4"/>
        <v>1.4200255456638144</v>
      </c>
      <c r="G24" s="39" t="s">
        <v>176</v>
      </c>
      <c r="H24" s="29">
        <v>30867905</v>
      </c>
      <c r="I24" s="29">
        <v>589035.26</v>
      </c>
      <c r="J24" s="30">
        <f t="shared" si="1"/>
        <v>52.404171865704612</v>
      </c>
      <c r="K24" s="32"/>
      <c r="L24" s="27"/>
      <c r="M24" s="27"/>
      <c r="N24" s="27"/>
    </row>
    <row r="25" spans="1:15" ht="17.399999999999999" hidden="1">
      <c r="A25" s="31">
        <f>AVERAGE(D23:D25)</f>
        <v>1411541.3481810587</v>
      </c>
      <c r="B25" s="27">
        <f>A25/A22-1</f>
        <v>0.22532653292685767</v>
      </c>
      <c r="C25" s="27">
        <f>A25/A13-1</f>
        <v>1.361582632670193</v>
      </c>
      <c r="D25" s="26">
        <f>H25/19</f>
        <v>1481120.2631578948</v>
      </c>
      <c r="E25" s="27">
        <f t="shared" si="3"/>
        <v>5.5615720907320698E-2</v>
      </c>
      <c r="F25" s="33">
        <f t="shared" si="4"/>
        <v>1.2362061188228801</v>
      </c>
      <c r="G25" s="39" t="s">
        <v>190</v>
      </c>
      <c r="H25" s="29">
        <v>28141285</v>
      </c>
      <c r="I25" s="29">
        <v>620567.67000000004</v>
      </c>
      <c r="J25" s="30">
        <f t="shared" ref="J25:J49" si="5">H25/I25</f>
        <v>45.347649193519857</v>
      </c>
      <c r="K25" s="32">
        <f>H25+H24+H23</f>
        <v>87367951</v>
      </c>
      <c r="L25" s="27">
        <f>K25/K22-1</f>
        <v>0.22068590688073209</v>
      </c>
      <c r="M25" s="27">
        <f>K25/K13-1</f>
        <v>1.3252749501838679</v>
      </c>
      <c r="N25" s="32">
        <f>AVERAGE(J23:J25)</f>
        <v>50.407253237913913</v>
      </c>
      <c r="O25" s="58">
        <f>N25/N22-1</f>
        <v>-0.10631869877061617</v>
      </c>
    </row>
    <row r="26" spans="1:15" ht="17.399999999999999" hidden="1">
      <c r="D26" s="26">
        <f>H26/19</f>
        <v>1556919.6842105263</v>
      </c>
      <c r="E26" s="27">
        <f t="shared" si="3"/>
        <v>5.1177087329167703E-2</v>
      </c>
      <c r="F26" s="33">
        <f t="shared" si="4"/>
        <v>1.2419249411903914</v>
      </c>
      <c r="G26" s="39" t="s">
        <v>202</v>
      </c>
      <c r="H26" s="29">
        <v>29581474</v>
      </c>
      <c r="I26" s="29">
        <v>603022.42000000004</v>
      </c>
      <c r="J26" s="30">
        <f t="shared" si="5"/>
        <v>49.055346897384013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1295395.2727272727</v>
      </c>
      <c r="E27" s="27">
        <f t="shared" si="3"/>
        <v>-0.16797553151617184</v>
      </c>
      <c r="F27" s="33">
        <f t="shared" si="4"/>
        <v>0.92965431403439491</v>
      </c>
      <c r="G27" s="39" t="s">
        <v>203</v>
      </c>
      <c r="H27" s="29">
        <v>28498696</v>
      </c>
      <c r="I27" s="29">
        <v>634834.81000000006</v>
      </c>
      <c r="J27" s="30">
        <f t="shared" si="5"/>
        <v>44.891514376787242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1448227.7751196173</v>
      </c>
      <c r="B28" s="27">
        <f>A28/A25-1</f>
        <v>2.5990331056071181E-2</v>
      </c>
      <c r="C28" s="27">
        <f>A28/A16-1</f>
        <v>1.1015378760487602</v>
      </c>
      <c r="D28" s="26">
        <f>H28/19</f>
        <v>1492368.3684210526</v>
      </c>
      <c r="E28" s="27">
        <f t="shared" si="3"/>
        <v>0.15205636444780346</v>
      </c>
      <c r="F28" s="33">
        <f t="shared" si="4"/>
        <v>1.1270423111287817</v>
      </c>
      <c r="G28" s="39" t="s">
        <v>208</v>
      </c>
      <c r="H28" s="29">
        <v>28354999</v>
      </c>
      <c r="I28" s="29">
        <v>540069.43000000005</v>
      </c>
      <c r="J28" s="30">
        <f t="shared" si="5"/>
        <v>52.502506946190231</v>
      </c>
      <c r="K28" s="32">
        <f>H28+H27+H26</f>
        <v>86435169</v>
      </c>
      <c r="L28" s="27">
        <f>K28/K25-1</f>
        <v>-1.067647792266524E-2</v>
      </c>
      <c r="M28" s="27">
        <f>K28/K16-1</f>
        <v>0.96026968504593269</v>
      </c>
      <c r="N28" s="32">
        <f>AVERAGE(J26:J28)</f>
        <v>48.816456073453828</v>
      </c>
      <c r="O28" s="58">
        <f>N28/N25-1</f>
        <v>-3.1558894053436815E-2</v>
      </c>
    </row>
    <row r="29" spans="1:15" hidden="1">
      <c r="D29" s="26">
        <f>H29/22</f>
        <v>1853621.0909090908</v>
      </c>
      <c r="E29" s="27">
        <f t="shared" ref="E29:E45" si="6">D29/D28-1</f>
        <v>0.24206672436393761</v>
      </c>
      <c r="F29" s="33">
        <f t="shared" ref="F29:F45" si="7">D29/D17-1</f>
        <v>1.4598093814187121</v>
      </c>
      <c r="G29" s="39" t="s">
        <v>215</v>
      </c>
      <c r="H29" s="29">
        <v>40779664</v>
      </c>
      <c r="I29" s="29">
        <v>858504.13</v>
      </c>
      <c r="J29" s="30">
        <f t="shared" si="5"/>
        <v>47.500836134591452</v>
      </c>
    </row>
    <row r="30" spans="1:15" hidden="1">
      <c r="D30" s="26">
        <f>H30/19</f>
        <v>1663072.105263158</v>
      </c>
      <c r="E30" s="27">
        <f t="shared" si="6"/>
        <v>-0.10279823993180826</v>
      </c>
      <c r="F30" s="33">
        <f t="shared" si="7"/>
        <v>0.957979214371248</v>
      </c>
      <c r="G30" s="39" t="s">
        <v>210</v>
      </c>
      <c r="H30" s="29">
        <v>31598370</v>
      </c>
      <c r="I30" s="29">
        <v>617145</v>
      </c>
      <c r="J30" s="30">
        <f t="shared" si="5"/>
        <v>51.200884719150281</v>
      </c>
    </row>
    <row r="31" spans="1:15" ht="17.399999999999999" hidden="1">
      <c r="A31" s="31">
        <f>AVERAGE(D29:D31)</f>
        <v>1670818.7153907495</v>
      </c>
      <c r="B31" s="27">
        <f>A31/A28-1</f>
        <v>0.15369884771941145</v>
      </c>
      <c r="C31" s="27">
        <f>A31/A19-1</f>
        <v>0.83141421835496421</v>
      </c>
      <c r="D31" s="26">
        <f>H31/20</f>
        <v>1495762.95</v>
      </c>
      <c r="E31" s="27">
        <f t="shared" si="6"/>
        <v>-0.10060246620316182</v>
      </c>
      <c r="F31" s="33">
        <f t="shared" si="7"/>
        <v>0.31902985675884254</v>
      </c>
      <c r="G31" s="39" t="s">
        <v>211</v>
      </c>
      <c r="H31" s="29">
        <v>29915259</v>
      </c>
      <c r="I31" s="29">
        <v>576314.62</v>
      </c>
      <c r="J31" s="30">
        <f t="shared" si="5"/>
        <v>51.90786067512915</v>
      </c>
      <c r="K31" s="32">
        <f>H31+H30+H29</f>
        <v>102293293</v>
      </c>
      <c r="L31" s="27">
        <f>K31/K28-1</f>
        <v>0.18346842128578467</v>
      </c>
      <c r="M31" s="27">
        <f>K31/K19-1</f>
        <v>0.79441096080535489</v>
      </c>
      <c r="N31" s="32">
        <f>AVERAGE(J29:J31)</f>
        <v>50.203193842956956</v>
      </c>
      <c r="O31" s="58">
        <f>N31/N28-1</f>
        <v>2.8407178255965837E-2</v>
      </c>
    </row>
    <row r="32" spans="1:15" ht="17.399999999999999" hidden="1">
      <c r="D32" s="26">
        <f>H32/21</f>
        <v>1781546.0952380951</v>
      </c>
      <c r="E32" s="27">
        <f t="shared" si="6"/>
        <v>0.19106178906095739</v>
      </c>
      <c r="F32" s="33">
        <f t="shared" si="7"/>
        <v>0.77910009946634395</v>
      </c>
      <c r="G32" s="39" t="s">
        <v>222</v>
      </c>
      <c r="H32" s="29">
        <v>37412468</v>
      </c>
      <c r="I32" s="29">
        <v>764069.8</v>
      </c>
      <c r="J32" s="30">
        <f t="shared" si="5"/>
        <v>48.964725474033912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1571562.857142857</v>
      </c>
      <c r="E33" s="27">
        <f t="shared" si="6"/>
        <v>-0.11786573395799493</v>
      </c>
      <c r="F33" s="33">
        <f t="shared" si="7"/>
        <v>0.4239803165781415</v>
      </c>
      <c r="G33" s="39" t="s">
        <v>223</v>
      </c>
      <c r="H33" s="29">
        <v>33002820</v>
      </c>
      <c r="I33" s="29">
        <v>708260.41</v>
      </c>
      <c r="J33" s="30">
        <f t="shared" si="5"/>
        <v>46.597013660554595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1673900.1595655808</v>
      </c>
      <c r="B34" s="27">
        <f>A34/A31-1</f>
        <v>1.8442720005746871E-3</v>
      </c>
      <c r="C34" s="27">
        <f>A34/A22-1</f>
        <v>0.45307417429129071</v>
      </c>
      <c r="D34" s="26">
        <f>H34/19</f>
        <v>1668591.5263157894</v>
      </c>
      <c r="E34" s="27">
        <f t="shared" si="6"/>
        <v>6.1740240762200971E-2</v>
      </c>
      <c r="F34" s="33">
        <f t="shared" si="7"/>
        <v>0.23517114713839882</v>
      </c>
      <c r="G34" s="39" t="s">
        <v>220</v>
      </c>
      <c r="H34" s="29">
        <v>31703239</v>
      </c>
      <c r="I34" s="29">
        <v>667642.02</v>
      </c>
      <c r="J34" s="30">
        <f t="shared" si="5"/>
        <v>47.485385955785105</v>
      </c>
      <c r="K34" s="32">
        <f>H34+H33+H32</f>
        <v>102118527</v>
      </c>
      <c r="L34" s="27">
        <f>K34/K31-1</f>
        <v>-1.7084795578924394E-3</v>
      </c>
      <c r="M34" s="27">
        <f>K34/K22-1</f>
        <v>0.42677772928793445</v>
      </c>
      <c r="N34" s="32">
        <f>AVERAGE(J32:J34)</f>
        <v>47.68237503012454</v>
      </c>
      <c r="O34" s="58">
        <f>N34/N31-1</f>
        <v>-5.0212319573091579E-2</v>
      </c>
      <c r="P34" s="58"/>
    </row>
    <row r="35" spans="1:16" ht="17.399999999999999" hidden="1">
      <c r="D35" s="26">
        <f>H35/23</f>
        <v>1256938.2173913044</v>
      </c>
      <c r="E35" s="27">
        <f t="shared" si="6"/>
        <v>-0.24670705947632721</v>
      </c>
      <c r="F35" s="33">
        <f t="shared" si="7"/>
        <v>-6.9222292002905528E-2</v>
      </c>
      <c r="G35" s="39" t="s">
        <v>226</v>
      </c>
      <c r="H35" s="68">
        <v>28909579</v>
      </c>
      <c r="I35" s="68">
        <v>622430.51</v>
      </c>
      <c r="J35" s="30">
        <f t="shared" si="5"/>
        <v>46.446275585044823</v>
      </c>
      <c r="P35" s="58"/>
    </row>
    <row r="36" spans="1:16" ht="17.399999999999999" hidden="1">
      <c r="D36" s="26">
        <f>H36/21</f>
        <v>1297328.142857143</v>
      </c>
      <c r="E36" s="27">
        <f t="shared" si="6"/>
        <v>3.213358055868909E-2</v>
      </c>
      <c r="F36" s="33">
        <f t="shared" si="7"/>
        <v>-7.537556750750829E-2</v>
      </c>
      <c r="G36" s="39" t="s">
        <v>228</v>
      </c>
      <c r="H36" s="68">
        <v>27243891</v>
      </c>
      <c r="I36" s="68">
        <v>613132.93000000005</v>
      </c>
      <c r="J36" s="30">
        <f t="shared" si="5"/>
        <v>44.433906037309065</v>
      </c>
      <c r="P36" s="58"/>
    </row>
    <row r="37" spans="1:16" ht="17.399999999999999" hidden="1">
      <c r="A37" s="31">
        <f>AVERAGE(D35:D37)</f>
        <v>1394030.6386013343</v>
      </c>
      <c r="B37" s="27">
        <f>A37/A34-1</f>
        <v>-0.1671960656464001</v>
      </c>
      <c r="C37" s="27">
        <f>A37/A25-1</f>
        <v>-1.240538196227059E-2</v>
      </c>
      <c r="D37" s="26">
        <f>H37/18</f>
        <v>1627825.5555555555</v>
      </c>
      <c r="E37" s="27">
        <f t="shared" si="6"/>
        <v>0.25475236509596466</v>
      </c>
      <c r="F37" s="33">
        <f t="shared" si="7"/>
        <v>9.9050223028392281E-2</v>
      </c>
      <c r="G37" s="39" t="s">
        <v>225</v>
      </c>
      <c r="H37" s="68">
        <v>29300860</v>
      </c>
      <c r="I37" s="68">
        <v>640847.81000000006</v>
      </c>
      <c r="J37" s="30">
        <f t="shared" si="5"/>
        <v>45.722025639753682</v>
      </c>
      <c r="K37" s="32">
        <f>H37+H36+H35</f>
        <v>85454330</v>
      </c>
      <c r="L37" s="27">
        <f>K37/K34-1</f>
        <v>-0.16318485479133482</v>
      </c>
      <c r="M37" s="27">
        <f>K37/K25-1</f>
        <v>-2.1903008804681656E-2</v>
      </c>
      <c r="N37" s="32">
        <f>AVERAGE(J35:J37)</f>
        <v>45.534069087369197</v>
      </c>
      <c r="O37" s="58">
        <f>N37/N34-1</f>
        <v>-4.5054507905659014E-2</v>
      </c>
      <c r="P37" s="58"/>
    </row>
    <row r="38" spans="1:16" hidden="1">
      <c r="D38" s="26">
        <f>H38/20</f>
        <v>1655255.7</v>
      </c>
      <c r="E38" s="27">
        <f t="shared" si="6"/>
        <v>1.6850788679922735E-2</v>
      </c>
      <c r="F38" s="33">
        <f t="shared" si="7"/>
        <v>6.3160622083943574E-2</v>
      </c>
      <c r="G38" s="39" t="s">
        <v>231</v>
      </c>
      <c r="H38" s="68">
        <v>33105114</v>
      </c>
      <c r="I38" s="68">
        <v>602455.43999999994</v>
      </c>
      <c r="J38" s="30">
        <f t="shared" si="5"/>
        <v>54.950311345848256</v>
      </c>
    </row>
    <row r="39" spans="1:16" hidden="1">
      <c r="D39" s="26">
        <f>H39/21</f>
        <v>1873718.142857143</v>
      </c>
      <c r="E39" s="27">
        <f t="shared" si="6"/>
        <v>0.13198108476964787</v>
      </c>
      <c r="F39" s="33">
        <f t="shared" si="7"/>
        <v>0.44644509850054703</v>
      </c>
      <c r="G39" s="39" t="s">
        <v>234</v>
      </c>
      <c r="H39" s="68">
        <v>39348081</v>
      </c>
      <c r="I39" s="68">
        <v>848853.6</v>
      </c>
      <c r="J39" s="30">
        <f t="shared" si="5"/>
        <v>46.354378422851717</v>
      </c>
    </row>
    <row r="40" spans="1:16" ht="17.399999999999999" hidden="1">
      <c r="A40" s="31">
        <f>AVERAGE(D38:D40)</f>
        <v>1631230.0904761907</v>
      </c>
      <c r="B40" s="27">
        <f>A40/A37-1</f>
        <v>0.17015368622948235</v>
      </c>
      <c r="C40" s="27">
        <f>A40/A28-1</f>
        <v>0.12636293717088676</v>
      </c>
      <c r="D40" s="26">
        <f>H40/21</f>
        <v>1364716.4285714286</v>
      </c>
      <c r="E40" s="27">
        <f t="shared" si="6"/>
        <v>-0.27165329867039767</v>
      </c>
      <c r="F40" s="33">
        <f t="shared" si="7"/>
        <v>-8.5536481843743184E-2</v>
      </c>
      <c r="G40" s="39" t="s">
        <v>236</v>
      </c>
      <c r="H40" s="68">
        <v>28659045</v>
      </c>
      <c r="I40" s="68">
        <v>2202620.4900000002</v>
      </c>
      <c r="J40" s="30">
        <f t="shared" si="5"/>
        <v>13.011340414798374</v>
      </c>
      <c r="K40" s="32">
        <f>H40+H39+H38</f>
        <v>101112240</v>
      </c>
      <c r="L40" s="27">
        <f>K40/K37-1</f>
        <v>0.18323132367897577</v>
      </c>
      <c r="M40" s="27">
        <f>K40/K28-1</f>
        <v>0.16980438830402478</v>
      </c>
      <c r="N40" s="32">
        <f>AVERAGE(J38:J40)</f>
        <v>38.10534339449945</v>
      </c>
      <c r="O40" s="58">
        <f>N40/N37-1</f>
        <v>-0.16314653712620686</v>
      </c>
    </row>
    <row r="41" spans="1:16">
      <c r="D41" s="26">
        <f>H41/18</f>
        <v>1724328.2222222222</v>
      </c>
      <c r="E41" s="27">
        <f t="shared" si="6"/>
        <v>0.26350660556437466</v>
      </c>
      <c r="F41" s="33">
        <f t="shared" si="7"/>
        <v>-6.9751509259887712E-2</v>
      </c>
      <c r="G41" s="39" t="s">
        <v>371</v>
      </c>
      <c r="H41" s="68">
        <v>31037908</v>
      </c>
      <c r="I41" s="68">
        <v>699779.48</v>
      </c>
      <c r="J41" s="30">
        <f t="shared" si="5"/>
        <v>44.35384129869027</v>
      </c>
    </row>
    <row r="42" spans="1:16">
      <c r="D42" s="26">
        <f>H42/20</f>
        <v>1888556</v>
      </c>
      <c r="E42" s="27">
        <f t="shared" si="6"/>
        <v>9.5241599401609145E-2</v>
      </c>
      <c r="F42" s="33">
        <f t="shared" si="7"/>
        <v>0.13558275316100166</v>
      </c>
      <c r="G42" s="39" t="s">
        <v>405</v>
      </c>
      <c r="H42" s="68">
        <v>37771120</v>
      </c>
      <c r="I42" s="68">
        <v>922768.72</v>
      </c>
      <c r="J42" s="30">
        <f t="shared" si="5"/>
        <v>40.932380109286754</v>
      </c>
    </row>
    <row r="43" spans="1:16" ht="17.399999999999999">
      <c r="A43" s="31">
        <f>AVERAGE(D41:D43)</f>
        <v>1927897.0074074073</v>
      </c>
      <c r="B43" s="27">
        <f>A43/A40-1</f>
        <v>0.18186699636261205</v>
      </c>
      <c r="C43" s="27">
        <f>A43/A31-1</f>
        <v>0.15386366554826125</v>
      </c>
      <c r="D43" s="26">
        <f>H43/20</f>
        <v>2170806.7999999998</v>
      </c>
      <c r="E43" s="27">
        <f t="shared" si="6"/>
        <v>0.14945323305213076</v>
      </c>
      <c r="F43" s="33">
        <f t="shared" si="7"/>
        <v>0.45130403183204915</v>
      </c>
      <c r="G43" s="39" t="s">
        <v>429</v>
      </c>
      <c r="H43" s="68">
        <v>43416136</v>
      </c>
      <c r="I43" s="68">
        <v>1020981.9</v>
      </c>
      <c r="J43" s="30">
        <f t="shared" si="5"/>
        <v>42.523903704855101</v>
      </c>
      <c r="K43" s="32">
        <f>H43+H42+H41</f>
        <v>112225164</v>
      </c>
      <c r="L43" s="27">
        <f>K43/K40-1</f>
        <v>0.10990681246899481</v>
      </c>
      <c r="M43" s="27">
        <f>K43/K31-1</f>
        <v>9.709210358493392E-2</v>
      </c>
      <c r="N43" s="32">
        <f>AVERAGE(J41:J43)</f>
        <v>42.603375037610711</v>
      </c>
      <c r="O43" s="58">
        <f>N43/N40-1</f>
        <v>0.11804201832125605</v>
      </c>
    </row>
    <row r="44" spans="1:16">
      <c r="D44" s="26">
        <f>H44/22</f>
        <v>1772983.9090909092</v>
      </c>
      <c r="E44" s="27">
        <f t="shared" si="6"/>
        <v>-0.18326038545166279</v>
      </c>
      <c r="F44" s="33">
        <f t="shared" si="7"/>
        <v>-4.8060424426131787E-3</v>
      </c>
      <c r="G44" s="39" t="s">
        <v>461</v>
      </c>
      <c r="H44" s="68">
        <v>39005646</v>
      </c>
      <c r="I44" s="68">
        <v>899566.94</v>
      </c>
      <c r="J44" s="30">
        <f t="shared" si="5"/>
        <v>43.360470761631149</v>
      </c>
    </row>
    <row r="45" spans="1:16">
      <c r="D45" s="26">
        <f>H45/20</f>
        <v>1916720.55</v>
      </c>
      <c r="E45" s="27">
        <f t="shared" si="6"/>
        <v>8.1070471182556503E-2</v>
      </c>
      <c r="F45" s="33">
        <f t="shared" si="7"/>
        <v>0.21962703641688819</v>
      </c>
      <c r="G45" s="39" t="s">
        <v>497</v>
      </c>
      <c r="H45" s="68">
        <v>38334411</v>
      </c>
      <c r="I45" s="68">
        <v>765179.43</v>
      </c>
      <c r="J45" s="30">
        <f t="shared" si="5"/>
        <v>50.098590601161348</v>
      </c>
    </row>
    <row r="46" spans="1:16" ht="17.399999999999999">
      <c r="A46" s="31">
        <f>AVERAGE(D44:D46)</f>
        <v>2002797.8021531098</v>
      </c>
      <c r="B46" s="27">
        <f>A46/A43-1</f>
        <v>3.8851035329126482E-2</v>
      </c>
      <c r="C46" s="27">
        <f>A46/A34-1</f>
        <v>0.19648581828971579</v>
      </c>
      <c r="D46" s="26">
        <f>H46/19</f>
        <v>2318688.9473684211</v>
      </c>
      <c r="E46" s="27">
        <f t="shared" ref="E46" si="8">D46/D45-1</f>
        <v>0.20971674632925552</v>
      </c>
      <c r="F46" s="33">
        <f t="shared" ref="F46" si="9">D46/D34-1</f>
        <v>0.38960848763749345</v>
      </c>
      <c r="G46" s="39" t="s">
        <v>573</v>
      </c>
      <c r="H46" s="68">
        <v>44055090</v>
      </c>
      <c r="I46" s="68">
        <v>876087.4</v>
      </c>
      <c r="J46" s="30">
        <f t="shared" si="5"/>
        <v>50.286181492851057</v>
      </c>
      <c r="K46" s="32">
        <f>H46+H45+H44</f>
        <v>121395147</v>
      </c>
      <c r="L46" s="27">
        <f>K46/K43-1</f>
        <v>8.1710577852218691E-2</v>
      </c>
      <c r="M46" s="27">
        <f>K46/K34-1</f>
        <v>0.1887671176455572</v>
      </c>
      <c r="N46" s="32">
        <f>AVERAGE(J44:J46)</f>
        <v>47.91508095188118</v>
      </c>
      <c r="O46" s="58">
        <f>N46/N43-1</f>
        <v>0.12467805448702696</v>
      </c>
    </row>
    <row r="47" spans="1:16" ht="17.399999999999999">
      <c r="A47" s="31"/>
      <c r="B47" s="27"/>
      <c r="C47" s="27"/>
      <c r="D47" s="26">
        <f>H47/19</f>
        <v>2050126.2105263157</v>
      </c>
      <c r="E47" s="27">
        <f t="shared" ref="E47" si="10">D47/D46-1</f>
        <v>-0.11582525424417478</v>
      </c>
      <c r="F47" s="33">
        <f t="shared" ref="F47" si="11">D47/D35-1</f>
        <v>0.6310477175093161</v>
      </c>
      <c r="G47" s="39" t="s">
        <v>598</v>
      </c>
      <c r="H47" s="68">
        <v>38952398</v>
      </c>
      <c r="I47" s="68">
        <v>923119.85</v>
      </c>
      <c r="J47" s="30">
        <f t="shared" si="5"/>
        <v>42.196468855046291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1341968.8500000001</v>
      </c>
      <c r="E48" s="27">
        <f t="shared" ref="E48" si="12">D48/D47-1</f>
        <v>-0.34542134864200136</v>
      </c>
      <c r="F48" s="33">
        <f t="shared" ref="F48" si="13">D48/D36-1</f>
        <v>3.4409726936581952E-2</v>
      </c>
      <c r="G48" s="39" t="s">
        <v>658</v>
      </c>
      <c r="H48" s="68">
        <v>26839377</v>
      </c>
      <c r="I48" s="68">
        <v>585431.18999999994</v>
      </c>
      <c r="J48" s="30">
        <f t="shared" si="5"/>
        <v>45.845485273854308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1692755.3535087721</v>
      </c>
      <c r="B49" s="27">
        <f>A49/A46-1</f>
        <v>-0.15480466790558001</v>
      </c>
      <c r="C49" s="27">
        <f>A49/A37-1</f>
        <v>0.21428848594544214</v>
      </c>
      <c r="D49" s="26">
        <f>H49/22</f>
        <v>1686171</v>
      </c>
      <c r="E49" s="27">
        <f t="shared" ref="E49" si="14">D49/D48-1</f>
        <v>0.25649041704656539</v>
      </c>
      <c r="F49" s="33">
        <f t="shared" ref="F49" si="15">D49/D37-1</f>
        <v>3.5842565713088304E-2</v>
      </c>
      <c r="G49" s="39" t="s">
        <v>672</v>
      </c>
      <c r="H49" s="68">
        <v>37095762</v>
      </c>
      <c r="I49" s="68">
        <v>891938.67</v>
      </c>
      <c r="J49" s="30">
        <f t="shared" si="5"/>
        <v>41.590036678194473</v>
      </c>
      <c r="K49" s="32">
        <f>H49+H48+H47</f>
        <v>102887537</v>
      </c>
      <c r="L49" s="27">
        <f>K49/K46-1</f>
        <v>-0.15245757723741626</v>
      </c>
      <c r="M49" s="27">
        <f>K49/K37-1</f>
        <v>0.20400612818566355</v>
      </c>
      <c r="N49" s="32">
        <f>AVERAGE(J47:J49)</f>
        <v>43.210663602365024</v>
      </c>
      <c r="O49" s="58">
        <f>N49/N46-1</f>
        <v>-9.8182393853003758E-2</v>
      </c>
    </row>
    <row r="50" spans="1:15" s="37" customFormat="1" ht="17.399999999999999">
      <c r="A50" s="92"/>
      <c r="B50" s="130"/>
      <c r="C50" s="130"/>
      <c r="D50" s="93">
        <f>H50/18</f>
        <v>1654320.7777777778</v>
      </c>
      <c r="E50" s="130">
        <f t="shared" ref="E50" si="16">D50/D49-1</f>
        <v>-1.888908196275596E-2</v>
      </c>
      <c r="F50" s="131">
        <f t="shared" ref="F50" si="17">D50/D38-1</f>
        <v>-5.648204215349395E-4</v>
      </c>
      <c r="G50" s="132" t="s">
        <v>714</v>
      </c>
      <c r="H50" s="95">
        <v>29777774</v>
      </c>
      <c r="I50" s="95">
        <v>667238.79</v>
      </c>
      <c r="J50" s="133">
        <f t="shared" ref="J50" si="18">H50/I50</f>
        <v>44.628361609492153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1722713.65</v>
      </c>
      <c r="E51" s="130">
        <f t="shared" ref="E51" si="19">D51/D50-1</f>
        <v>4.1341965319503071E-2</v>
      </c>
      <c r="F51" s="131">
        <f t="shared" ref="F51" si="20">D51/D39-1</f>
        <v>-8.0590826017665318E-2</v>
      </c>
      <c r="G51" s="132" t="s">
        <v>721</v>
      </c>
      <c r="H51" s="95">
        <v>34454273</v>
      </c>
      <c r="I51" s="95">
        <v>731068.93</v>
      </c>
      <c r="J51" s="133">
        <f t="shared" ref="J51" si="21">H51/I51</f>
        <v>47.128624382929253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1654247.0819865318</v>
      </c>
      <c r="B52" s="27">
        <f>A52/A49-1</f>
        <v>-2.2748870025677159E-2</v>
      </c>
      <c r="C52" s="27">
        <f>A52/A40-1</f>
        <v>1.4110205325860603E-2</v>
      </c>
      <c r="D52" s="93">
        <f>H52/22</f>
        <v>1585706.8181818181</v>
      </c>
      <c r="E52" s="130">
        <f t="shared" ref="E52:E53" si="22">D52/D51-1</f>
        <v>-7.9529660555125781E-2</v>
      </c>
      <c r="F52" s="131">
        <f t="shared" ref="F52:F53" si="23">D52/D40-1</f>
        <v>0.16193136169813682</v>
      </c>
      <c r="G52" s="132" t="s">
        <v>726</v>
      </c>
      <c r="H52" s="95">
        <v>34885550</v>
      </c>
      <c r="I52" s="95">
        <v>742312.65</v>
      </c>
      <c r="J52" s="133">
        <f t="shared" ref="J52" si="24">H52/I52</f>
        <v>46.995763846945081</v>
      </c>
      <c r="K52" s="32">
        <f>H52+H51+H50</f>
        <v>99117597</v>
      </c>
      <c r="L52" s="27">
        <f>K52/K49-1</f>
        <v>-3.6641366971395195E-2</v>
      </c>
      <c r="M52" s="27">
        <f>K52/K40-1</f>
        <v>-1.9727018212631786E-2</v>
      </c>
      <c r="N52" s="32">
        <f>AVERAGE(J50:J52)</f>
        <v>46.250916613122165</v>
      </c>
      <c r="O52" s="58">
        <f>N52/N49-1</f>
        <v>7.0358859533708795E-2</v>
      </c>
    </row>
    <row r="53" spans="1:15" s="37" customFormat="1" ht="17.399999999999999">
      <c r="A53" s="31"/>
      <c r="B53" s="27"/>
      <c r="C53" s="27"/>
      <c r="D53" s="93">
        <f>H53/21</f>
        <v>1599954.0952380951</v>
      </c>
      <c r="E53" s="130">
        <f t="shared" si="22"/>
        <v>8.9848116265358602E-3</v>
      </c>
      <c r="F53" s="131">
        <f t="shared" si="23"/>
        <v>-7.2129032849581498E-2</v>
      </c>
      <c r="G53" s="132" t="s">
        <v>729</v>
      </c>
      <c r="H53" s="95">
        <v>33599036</v>
      </c>
      <c r="I53" s="95">
        <v>757866.11</v>
      </c>
      <c r="J53" s="133">
        <f t="shared" ref="J53" si="25">H53/I53</f>
        <v>44.333735941827506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1516276.2352941176</v>
      </c>
      <c r="E54" s="130">
        <f t="shared" ref="E54" si="26">D54/D53-1</f>
        <v>-5.2300162981566811E-2</v>
      </c>
      <c r="F54" s="131">
        <f t="shared" ref="F54" si="27">D54/D42-1</f>
        <v>-0.1971240274081798</v>
      </c>
      <c r="G54" s="132" t="s">
        <v>742</v>
      </c>
      <c r="H54" s="95">
        <v>25776696</v>
      </c>
      <c r="I54" s="95">
        <v>592894.37</v>
      </c>
      <c r="J54" s="133">
        <f t="shared" ref="J54" si="28">H54/I54</f>
        <v>43.476034356676386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1628598.9514472454</v>
      </c>
      <c r="B55" s="27">
        <f>A55/A52-1</f>
        <v>-1.5504413348268575E-2</v>
      </c>
      <c r="C55" s="27">
        <f>A55/A43-1</f>
        <v>-0.15524587403278933</v>
      </c>
      <c r="D55" s="93">
        <f>H55/21</f>
        <v>1769566.5238095238</v>
      </c>
      <c r="E55" s="130">
        <f t="shared" ref="E55" si="29">D55/D54-1</f>
        <v>0.16704758844042322</v>
      </c>
      <c r="F55" s="131">
        <f t="shared" ref="F55" si="30">D55/D43-1</f>
        <v>-0.18483463207802553</v>
      </c>
      <c r="G55" s="132" t="s">
        <v>749</v>
      </c>
      <c r="H55" s="95">
        <v>37160897</v>
      </c>
      <c r="I55" s="95">
        <v>993330.18</v>
      </c>
      <c r="J55" s="133">
        <f t="shared" ref="J55" si="31">H55/I55</f>
        <v>37.410417752534208</v>
      </c>
      <c r="K55" s="32">
        <f>H55+H54+H53</f>
        <v>96536629</v>
      </c>
      <c r="L55" s="27">
        <f>K55/K52-1</f>
        <v>-2.6039452913694028E-2</v>
      </c>
      <c r="M55" s="27">
        <f>K55/K43-1</f>
        <v>-0.13979516216166987</v>
      </c>
      <c r="N55" s="32">
        <f>AVERAGE(J53:J55)</f>
        <v>41.740062683679362</v>
      </c>
      <c r="O55" s="58">
        <f>N55/N52-1</f>
        <v>-9.7530043937831823E-2</v>
      </c>
    </row>
    <row r="56" spans="1:15" s="124" customFormat="1" ht="17.399999999999999">
      <c r="A56" s="94"/>
      <c r="B56" s="45"/>
      <c r="C56" s="45"/>
      <c r="D56" s="98">
        <f>H56/22</f>
        <v>2040606.5454545454</v>
      </c>
      <c r="E56" s="118">
        <f t="shared" ref="E56" si="32">D56/D55-1</f>
        <v>0.15316746672033932</v>
      </c>
      <c r="F56" s="158">
        <f t="shared" ref="F56" si="33">D56/D44-1</f>
        <v>0.15094476322735417</v>
      </c>
      <c r="G56" s="122" t="s">
        <v>752</v>
      </c>
      <c r="H56" s="96">
        <v>44893344</v>
      </c>
      <c r="I56" s="96">
        <v>1013458.56</v>
      </c>
      <c r="J56" s="125">
        <f t="shared" ref="J56" si="34">H56/I56</f>
        <v>44.2971679078817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1992406.1666666667</v>
      </c>
      <c r="E57" s="118">
        <f t="shared" ref="E57" si="35">D57/D56-1</f>
        <v>-2.3620613633355769E-2</v>
      </c>
      <c r="F57" s="158">
        <f t="shared" ref="F57" si="36">D57/D45-1</f>
        <v>3.9487037725278507E-2</v>
      </c>
      <c r="G57" s="122" t="s">
        <v>756</v>
      </c>
      <c r="H57" s="96">
        <v>35863311</v>
      </c>
      <c r="I57" s="96">
        <v>734136.04</v>
      </c>
      <c r="J57" s="125">
        <f t="shared" ref="J57" si="37">H57/I57</f>
        <v>48.851042648716714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2016506.356060606</v>
      </c>
      <c r="B58" s="27">
        <f>A58/A55-1</f>
        <v>0.23818473189403</v>
      </c>
      <c r="C58" s="27">
        <f>A58/A46-1</f>
        <v>6.8447018929014281E-3</v>
      </c>
      <c r="K58" s="32">
        <f>H58+H57+H56</f>
        <v>80756655</v>
      </c>
      <c r="L58" s="27">
        <f>K58/K55-1</f>
        <v>-0.16346100090153348</v>
      </c>
      <c r="M58" s="27">
        <f>K58/K46-1</f>
        <v>-0.3347620807279883</v>
      </c>
      <c r="N58" s="32">
        <f>AVERAGE(J56:J58)</f>
        <v>46.574105278299207</v>
      </c>
      <c r="O58" s="58">
        <f>N58/N55-1</f>
        <v>0.1158130171306615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9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7" width="14.59765625" style="18" bestFit="1" customWidth="1"/>
    <col min="18" max="18" width="15.3984375" style="18" bestFit="1" customWidth="1"/>
    <col min="19" max="16384" width="8.69921875" style="18"/>
  </cols>
  <sheetData>
    <row r="1" spans="1:16" ht="15" customHeight="1">
      <c r="A1" s="18" t="str">
        <f>P1</f>
        <v>달바글로벌</v>
      </c>
      <c r="G1" s="19"/>
      <c r="H1" s="19"/>
      <c r="I1" s="19"/>
      <c r="J1" s="20"/>
      <c r="P1" s="18" t="s">
        <v>540</v>
      </c>
    </row>
    <row r="2" spans="1:16" ht="15" customHeight="1">
      <c r="G2" s="21"/>
      <c r="H2" s="21"/>
      <c r="I2" s="21"/>
      <c r="J2" s="22"/>
      <c r="P2" s="23" t="s">
        <v>539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107</v>
      </c>
    </row>
    <row r="5" spans="1:16" ht="15" hidden="1" customHeight="1">
      <c r="D5" s="26">
        <f>H5/20</f>
        <v>617463.05000000005</v>
      </c>
      <c r="E5" s="27"/>
      <c r="F5" s="26"/>
      <c r="G5" s="28" t="s">
        <v>7</v>
      </c>
      <c r="H5" s="29">
        <v>12349261</v>
      </c>
      <c r="I5" s="29">
        <v>377595.24</v>
      </c>
      <c r="J5" s="30">
        <f>H5/I5</f>
        <v>32.705022976454892</v>
      </c>
    </row>
    <row r="6" spans="1:16" ht="15" hidden="1" customHeight="1">
      <c r="D6" s="26">
        <f>H6/18</f>
        <v>639151.16666666663</v>
      </c>
      <c r="E6" s="27">
        <f t="shared" ref="E6:E45" si="0">D6/D5-1</f>
        <v>3.5124557925638733E-2</v>
      </c>
      <c r="F6" s="26"/>
      <c r="G6" s="28" t="s">
        <v>3</v>
      </c>
      <c r="H6" s="29">
        <v>11504721</v>
      </c>
      <c r="I6" s="29">
        <v>322352.69</v>
      </c>
      <c r="J6" s="30">
        <f t="shared" ref="J6:J49" si="1">H6/I6</f>
        <v>35.68985572913941</v>
      </c>
    </row>
    <row r="7" spans="1:16" ht="15" hidden="1" customHeight="1">
      <c r="A7" s="31">
        <f>AVERAGE(D5:D7)</f>
        <v>676380.89040404046</v>
      </c>
      <c r="B7" s="31"/>
      <c r="C7" s="31"/>
      <c r="D7" s="26">
        <f>H7/22</f>
        <v>772528.45454545459</v>
      </c>
      <c r="E7" s="27">
        <f t="shared" si="0"/>
        <v>0.20867878341579793</v>
      </c>
      <c r="F7" s="26"/>
      <c r="G7" s="28" t="s">
        <v>6</v>
      </c>
      <c r="H7" s="29">
        <v>16995626</v>
      </c>
      <c r="I7" s="29">
        <v>424488.62</v>
      </c>
      <c r="J7" s="30">
        <f t="shared" si="1"/>
        <v>40.037883701098984</v>
      </c>
      <c r="K7" s="32">
        <f>H7+H6+H5</f>
        <v>40849608</v>
      </c>
      <c r="L7" s="32"/>
      <c r="M7" s="32"/>
      <c r="N7" s="32">
        <f>AVERAGE(J5:J7)</f>
        <v>36.144254135564431</v>
      </c>
      <c r="O7" s="32"/>
    </row>
    <row r="8" spans="1:16" ht="15" hidden="1" customHeight="1">
      <c r="D8" s="26">
        <f>H8/21</f>
        <v>902656.09523809527</v>
      </c>
      <c r="E8" s="27">
        <f t="shared" si="0"/>
        <v>0.16844381579343382</v>
      </c>
      <c r="F8" s="26"/>
      <c r="G8" s="28" t="s">
        <v>2</v>
      </c>
      <c r="H8" s="29">
        <v>18955778</v>
      </c>
      <c r="I8" s="29">
        <v>456844.22</v>
      </c>
      <c r="J8" s="30">
        <f t="shared" si="1"/>
        <v>41.492870370560894</v>
      </c>
    </row>
    <row r="9" spans="1:16" ht="15" hidden="1" customHeight="1">
      <c r="D9" s="26">
        <f>H9/21</f>
        <v>1139256.7619047619</v>
      </c>
      <c r="E9" s="27">
        <f t="shared" si="0"/>
        <v>0.26211606825106304</v>
      </c>
      <c r="F9" s="26"/>
      <c r="G9" s="28" t="s">
        <v>5</v>
      </c>
      <c r="H9" s="29">
        <v>23924392</v>
      </c>
      <c r="I9" s="29">
        <v>508300.48</v>
      </c>
      <c r="J9" s="30">
        <f t="shared" si="1"/>
        <v>47.067419649102042</v>
      </c>
    </row>
    <row r="10" spans="1:16" ht="15" hidden="1" customHeight="1">
      <c r="A10" s="31">
        <f>AVERAGE(D8:D10)</f>
        <v>893093.92063492071</v>
      </c>
      <c r="B10" s="27">
        <f>A10/A7-1</f>
        <v>0.32040087664426076</v>
      </c>
      <c r="C10" s="27"/>
      <c r="D10" s="26">
        <f>H10/21</f>
        <v>637368.90476190473</v>
      </c>
      <c r="E10" s="27">
        <f t="shared" si="0"/>
        <v>-0.44053972197078195</v>
      </c>
      <c r="F10" s="26"/>
      <c r="G10" s="28" t="s">
        <v>0</v>
      </c>
      <c r="H10" s="29">
        <v>13384747</v>
      </c>
      <c r="I10" s="29">
        <v>287147.43</v>
      </c>
      <c r="J10" s="30">
        <f t="shared" si="1"/>
        <v>46.612804439865613</v>
      </c>
      <c r="K10" s="32">
        <f>H10+H9+H8</f>
        <v>56264917</v>
      </c>
      <c r="L10" s="27">
        <f>K10/K7-1</f>
        <v>0.37736736665869586</v>
      </c>
      <c r="M10" s="32"/>
      <c r="N10" s="32">
        <f>AVERAGE(J8:J10)</f>
        <v>45.057698153176183</v>
      </c>
      <c r="O10" s="58">
        <f>N10/N7-1</f>
        <v>0.24660749628919021</v>
      </c>
    </row>
    <row r="11" spans="1:16" ht="15" hidden="1" customHeight="1">
      <c r="D11" s="26">
        <f>H11/21</f>
        <v>664066.33333333337</v>
      </c>
      <c r="E11" s="27">
        <f t="shared" si="0"/>
        <v>4.188693293941248E-2</v>
      </c>
      <c r="F11" s="26"/>
      <c r="G11" s="28" t="s">
        <v>10</v>
      </c>
      <c r="H11" s="29">
        <v>13945393</v>
      </c>
      <c r="I11" s="29">
        <v>417490.87</v>
      </c>
      <c r="J11" s="30">
        <f t="shared" si="1"/>
        <v>33.402869384904157</v>
      </c>
    </row>
    <row r="12" spans="1:16" ht="15" hidden="1" customHeight="1">
      <c r="D12" s="26">
        <f>H12/22</f>
        <v>1061704.2272727273</v>
      </c>
      <c r="E12" s="27">
        <f t="shared" si="0"/>
        <v>0.59879243078536915</v>
      </c>
      <c r="F12" s="26"/>
      <c r="G12" s="28" t="s">
        <v>4</v>
      </c>
      <c r="H12" s="29">
        <v>23357493</v>
      </c>
      <c r="I12" s="29">
        <v>478525.87</v>
      </c>
      <c r="J12" s="30">
        <f t="shared" si="1"/>
        <v>48.811348485715101</v>
      </c>
    </row>
    <row r="13" spans="1:16" ht="15" hidden="1" customHeight="1">
      <c r="A13" s="31">
        <f>AVERAGE(D11:D13)</f>
        <v>1085468.6868686869</v>
      </c>
      <c r="B13" s="27">
        <f>A13/A10-1</f>
        <v>0.21540261532292448</v>
      </c>
      <c r="C13" s="27"/>
      <c r="D13" s="26">
        <f>H13/20</f>
        <v>1530635.5</v>
      </c>
      <c r="E13" s="27">
        <f t="shared" si="0"/>
        <v>0.44167788041293643</v>
      </c>
      <c r="F13" s="26"/>
      <c r="G13" s="28" t="s">
        <v>8</v>
      </c>
      <c r="H13" s="29">
        <v>30612710</v>
      </c>
      <c r="I13" s="29">
        <v>614525.36</v>
      </c>
      <c r="J13" s="30">
        <f t="shared" si="1"/>
        <v>49.815210229891896</v>
      </c>
      <c r="K13" s="32">
        <f>H13+H12+H11</f>
        <v>67915596</v>
      </c>
      <c r="L13" s="27">
        <f>K13/K10-1</f>
        <v>0.20706826955774238</v>
      </c>
      <c r="M13" s="32"/>
      <c r="N13" s="32">
        <f>AVERAGE(J11:J13)</f>
        <v>44.009809366837054</v>
      </c>
      <c r="O13" s="58">
        <f>N13/N10-1</f>
        <v>-2.32565983015105E-2</v>
      </c>
    </row>
    <row r="14" spans="1:16" ht="15" hidden="1" customHeight="1">
      <c r="D14" s="26">
        <f>H14/20</f>
        <v>959258.05</v>
      </c>
      <c r="E14" s="27">
        <f t="shared" si="0"/>
        <v>-0.37329426241583963</v>
      </c>
      <c r="F14" s="26"/>
      <c r="G14" s="28" t="s">
        <v>11</v>
      </c>
      <c r="H14" s="29">
        <v>19185161</v>
      </c>
      <c r="I14" s="29">
        <v>388052.62</v>
      </c>
      <c r="J14" s="30">
        <f t="shared" si="1"/>
        <v>49.439586311773901</v>
      </c>
    </row>
    <row r="15" spans="1:16" ht="15" hidden="1" customHeight="1">
      <c r="A15" s="31"/>
      <c r="B15" s="31"/>
      <c r="C15" s="31"/>
      <c r="D15" s="26">
        <f>H15/22</f>
        <v>855843.13636363635</v>
      </c>
      <c r="E15" s="27">
        <f t="shared" si="0"/>
        <v>-0.10780718872920969</v>
      </c>
      <c r="F15" s="26"/>
      <c r="G15" s="28" t="s">
        <v>9</v>
      </c>
      <c r="H15" s="29">
        <v>18828549</v>
      </c>
      <c r="I15" s="29">
        <v>390890.09</v>
      </c>
      <c r="J15" s="30">
        <f t="shared" si="1"/>
        <v>48.168396901543346</v>
      </c>
    </row>
    <row r="16" spans="1:16" ht="15" hidden="1" customHeight="1">
      <c r="A16" s="31">
        <f>AVERAGE(D14:D16)</f>
        <v>765710.48636363633</v>
      </c>
      <c r="B16" s="27">
        <f>A16/A13-1</f>
        <v>-0.29458076900170671</v>
      </c>
      <c r="C16" s="27"/>
      <c r="D16" s="26">
        <f>H16/22</f>
        <v>482030.27272727271</v>
      </c>
      <c r="E16" s="27">
        <f t="shared" si="0"/>
        <v>-0.43677731088040828</v>
      </c>
      <c r="F16" s="26"/>
      <c r="G16" s="28" t="s">
        <v>13</v>
      </c>
      <c r="H16" s="29">
        <v>10604666</v>
      </c>
      <c r="I16" s="29">
        <v>227125.66</v>
      </c>
      <c r="J16" s="30">
        <f t="shared" si="1"/>
        <v>46.690743793545828</v>
      </c>
      <c r="K16" s="32">
        <f>H16+H15+H14</f>
        <v>48618376</v>
      </c>
      <c r="L16" s="27">
        <f>K16/K13-1</f>
        <v>-0.28413532585357859</v>
      </c>
      <c r="M16" s="32"/>
      <c r="N16" s="32">
        <f>AVERAGE(J14:J16)</f>
        <v>48.099575668954365</v>
      </c>
      <c r="O16" s="58">
        <f>N16/N13-1</f>
        <v>9.2928516641089809E-2</v>
      </c>
    </row>
    <row r="17" spans="1:15" ht="15" hidden="1" customHeight="1">
      <c r="D17" s="26">
        <f>H17/20</f>
        <v>668643</v>
      </c>
      <c r="E17" s="27">
        <f t="shared" si="0"/>
        <v>0.38713901974847675</v>
      </c>
      <c r="F17" s="33">
        <f t="shared" ref="F17:F45" si="2">D17/D5-1</f>
        <v>8.2887469946582248E-2</v>
      </c>
      <c r="G17" s="39" t="s">
        <v>162</v>
      </c>
      <c r="H17" s="29">
        <v>13372860</v>
      </c>
      <c r="I17" s="29">
        <v>228924.59</v>
      </c>
      <c r="J17" s="30">
        <f t="shared" si="1"/>
        <v>58.416005025934524</v>
      </c>
    </row>
    <row r="18" spans="1:15" hidden="1">
      <c r="D18" s="26">
        <f>H18/20</f>
        <v>1125895.8500000001</v>
      </c>
      <c r="E18" s="27">
        <f t="shared" si="0"/>
        <v>0.68385199575857381</v>
      </c>
      <c r="F18" s="33">
        <f t="shared" si="2"/>
        <v>0.76154861121795148</v>
      </c>
      <c r="G18" s="39" t="s">
        <v>163</v>
      </c>
      <c r="H18" s="29">
        <v>22517917</v>
      </c>
      <c r="I18" s="29">
        <v>411757.79</v>
      </c>
      <c r="J18" s="30">
        <f t="shared" si="1"/>
        <v>54.68728836921337</v>
      </c>
    </row>
    <row r="19" spans="1:15" ht="17.399999999999999" hidden="1">
      <c r="A19" s="31">
        <f>AVERAGE(D17:D19)</f>
        <v>981937.3136363636</v>
      </c>
      <c r="B19" s="27">
        <f>A19/A16-1</f>
        <v>0.28238718304563104</v>
      </c>
      <c r="C19" s="27">
        <f>A19/A7-1</f>
        <v>0.45175200477618027</v>
      </c>
      <c r="D19" s="26">
        <f>H19/22</f>
        <v>1151273.0909090908</v>
      </c>
      <c r="E19" s="27">
        <f t="shared" si="0"/>
        <v>2.2539598941670125E-2</v>
      </c>
      <c r="F19" s="33">
        <f t="shared" si="2"/>
        <v>0.49026626027190745</v>
      </c>
      <c r="G19" s="39" t="s">
        <v>158</v>
      </c>
      <c r="H19" s="29">
        <v>25328008</v>
      </c>
      <c r="I19" s="29">
        <v>501020.43</v>
      </c>
      <c r="J19" s="30">
        <f t="shared" si="1"/>
        <v>50.552844721322046</v>
      </c>
      <c r="K19" s="32">
        <f>H19+H18+H17</f>
        <v>61218785</v>
      </c>
      <c r="L19" s="27">
        <f>K19/K16-1</f>
        <v>0.25916968102760163</v>
      </c>
      <c r="M19" s="27">
        <f>K19/K7-1</f>
        <v>0.49863824886642738</v>
      </c>
      <c r="N19" s="32">
        <f>AVERAGE(J17:J19)</f>
        <v>54.552046038823313</v>
      </c>
      <c r="O19" s="58">
        <f>N19/N16-1</f>
        <v>0.13414817657182909</v>
      </c>
    </row>
    <row r="20" spans="1:15" hidden="1">
      <c r="D20" s="26">
        <f>H20/20</f>
        <v>1042254.2</v>
      </c>
      <c r="E20" s="27">
        <f t="shared" si="0"/>
        <v>-9.4694205718823143E-2</v>
      </c>
      <c r="F20" s="33">
        <f t="shared" si="2"/>
        <v>0.1546525919432058</v>
      </c>
      <c r="G20" s="39" t="s">
        <v>154</v>
      </c>
      <c r="H20" s="29">
        <v>20845084</v>
      </c>
      <c r="I20" s="29">
        <v>362627.76</v>
      </c>
      <c r="J20" s="30">
        <f t="shared" si="1"/>
        <v>57.48342046400419</v>
      </c>
    </row>
    <row r="21" spans="1:15" hidden="1">
      <c r="D21" s="26">
        <f>H21/21</f>
        <v>1399603.857142857</v>
      </c>
      <c r="E21" s="27">
        <f t="shared" si="0"/>
        <v>0.34286228555649578</v>
      </c>
      <c r="F21" s="33">
        <f t="shared" si="2"/>
        <v>0.22852363395483555</v>
      </c>
      <c r="G21" s="39" t="s">
        <v>155</v>
      </c>
      <c r="H21" s="29">
        <v>29391681</v>
      </c>
      <c r="I21" s="29">
        <v>429383.75</v>
      </c>
      <c r="J21" s="30">
        <f t="shared" si="1"/>
        <v>68.450846125406471</v>
      </c>
    </row>
    <row r="22" spans="1:15" ht="17.399999999999999" hidden="1">
      <c r="A22" s="31">
        <f>AVERAGE(D20:D22)</f>
        <v>1125596.1301587301</v>
      </c>
      <c r="B22" s="27">
        <f>A22/A19-1</f>
        <v>0.14630141306104494</v>
      </c>
      <c r="C22" s="27">
        <f>A22/A10-1</f>
        <v>0.2603334365533676</v>
      </c>
      <c r="D22" s="26">
        <f>H22/21</f>
        <v>934930.33333333337</v>
      </c>
      <c r="E22" s="27">
        <f t="shared" si="0"/>
        <v>-0.3320036033325211</v>
      </c>
      <c r="F22" s="33">
        <f t="shared" si="2"/>
        <v>0.46685902990919459</v>
      </c>
      <c r="G22" s="39" t="s">
        <v>156</v>
      </c>
      <c r="H22" s="29">
        <v>19633537</v>
      </c>
      <c r="I22" s="29">
        <v>258876.66</v>
      </c>
      <c r="J22" s="30">
        <f t="shared" si="1"/>
        <v>75.841279009084872</v>
      </c>
      <c r="K22" s="32">
        <f>H22+H21+H20</f>
        <v>69870302</v>
      </c>
      <c r="L22" s="27">
        <f>K22/K19-1</f>
        <v>0.14132127908124925</v>
      </c>
      <c r="M22" s="27">
        <f>K22/K10-1</f>
        <v>0.24180938541151664</v>
      </c>
      <c r="N22" s="32">
        <f>AVERAGE(J20:J22)</f>
        <v>67.258515199498518</v>
      </c>
      <c r="O22" s="58">
        <f>N22/N19-1</f>
        <v>0.23292378715973983</v>
      </c>
    </row>
    <row r="23" spans="1:15" hidden="1">
      <c r="A23" s="31"/>
      <c r="B23" s="27"/>
      <c r="C23" s="27"/>
      <c r="D23" s="26">
        <f>H23/21</f>
        <v>567204.42857142852</v>
      </c>
      <c r="E23" s="27">
        <f t="shared" si="0"/>
        <v>-0.39331904383810223</v>
      </c>
      <c r="F23" s="33">
        <f t="shared" si="2"/>
        <v>-0.14586179105888242</v>
      </c>
      <c r="G23" s="39" t="s">
        <v>168</v>
      </c>
      <c r="H23" s="29">
        <v>11911293</v>
      </c>
      <c r="I23" s="29">
        <v>202553.38</v>
      </c>
      <c r="J23" s="30">
        <f t="shared" si="1"/>
        <v>58.805698527469644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927267.54545454541</v>
      </c>
      <c r="E24" s="27">
        <f t="shared" si="0"/>
        <v>0.63480307759581223</v>
      </c>
      <c r="F24" s="33">
        <f t="shared" si="2"/>
        <v>-0.12662347795630302</v>
      </c>
      <c r="G24" s="39" t="s">
        <v>176</v>
      </c>
      <c r="H24" s="29">
        <v>20399886</v>
      </c>
      <c r="I24" s="29">
        <v>351226.14</v>
      </c>
      <c r="J24" s="30">
        <f t="shared" si="1"/>
        <v>58.081912695905835</v>
      </c>
      <c r="K24" s="32"/>
      <c r="L24" s="27"/>
      <c r="M24" s="27"/>
      <c r="N24" s="27"/>
    </row>
    <row r="25" spans="1:15" ht="17.399999999999999" hidden="1">
      <c r="A25" s="31">
        <f>AVERAGE(D23:D25)</f>
        <v>938573.09660514921</v>
      </c>
      <c r="B25" s="27">
        <f>A25/A22-1</f>
        <v>-0.16615465222611159</v>
      </c>
      <c r="C25" s="27">
        <f>A25/A13-1</f>
        <v>-0.13532918272133276</v>
      </c>
      <c r="D25" s="26">
        <f>H25/19</f>
        <v>1321247.3157894737</v>
      </c>
      <c r="E25" s="27">
        <f t="shared" si="0"/>
        <v>0.42488251882233175</v>
      </c>
      <c r="F25" s="33">
        <f t="shared" si="2"/>
        <v>-0.13679820193019587</v>
      </c>
      <c r="G25" s="39" t="s">
        <v>190</v>
      </c>
      <c r="H25" s="29">
        <v>25103699</v>
      </c>
      <c r="I25" s="29">
        <v>304041.93</v>
      </c>
      <c r="J25" s="30">
        <f t="shared" si="1"/>
        <v>82.566569025528821</v>
      </c>
      <c r="K25" s="32">
        <f>H25+H24+H23</f>
        <v>57414878</v>
      </c>
      <c r="L25" s="27">
        <f>K25/K22-1</f>
        <v>-0.17826492291388696</v>
      </c>
      <c r="M25" s="27">
        <f>K25/K13-1</f>
        <v>-0.15461423617632686</v>
      </c>
      <c r="N25" s="32">
        <f>AVERAGE(J23:J25)</f>
        <v>66.48472674963476</v>
      </c>
      <c r="O25" s="58">
        <f>N25/N22-1</f>
        <v>-1.1504691228591546E-2</v>
      </c>
    </row>
    <row r="26" spans="1:15" ht="17.399999999999999" hidden="1">
      <c r="D26" s="26">
        <f>H26/19</f>
        <v>1133396.894736842</v>
      </c>
      <c r="E26" s="27">
        <f t="shared" si="0"/>
        <v>-0.14217657724465238</v>
      </c>
      <c r="F26" s="33">
        <f t="shared" si="2"/>
        <v>0.18153493185367786</v>
      </c>
      <c r="G26" s="39" t="s">
        <v>202</v>
      </c>
      <c r="H26" s="29">
        <v>21534541</v>
      </c>
      <c r="I26" s="29">
        <v>305399.59000000003</v>
      </c>
      <c r="J26" s="30">
        <f t="shared" si="1"/>
        <v>70.51267161164165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780893.31818181823</v>
      </c>
      <c r="E27" s="27">
        <f t="shared" si="0"/>
        <v>-0.31101512470339876</v>
      </c>
      <c r="F27" s="33">
        <f t="shared" si="2"/>
        <v>-8.7574246958700752E-2</v>
      </c>
      <c r="G27" s="39" t="s">
        <v>203</v>
      </c>
      <c r="H27" s="29">
        <v>17179653</v>
      </c>
      <c r="I27" s="29">
        <v>322918.18</v>
      </c>
      <c r="J27" s="30">
        <f t="shared" si="1"/>
        <v>53.201256739400677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921313.28149920248</v>
      </c>
      <c r="B28" s="27">
        <f>A28/A25-1</f>
        <v>-1.8389420246943011E-2</v>
      </c>
      <c r="C28" s="27">
        <f>A28/A16-1</f>
        <v>0.20321361390063331</v>
      </c>
      <c r="D28" s="26">
        <f>H28/19</f>
        <v>849649.63157894742</v>
      </c>
      <c r="E28" s="27">
        <f t="shared" si="0"/>
        <v>8.8048279830613696E-2</v>
      </c>
      <c r="F28" s="33">
        <f t="shared" si="2"/>
        <v>0.76264786601830203</v>
      </c>
      <c r="G28" s="39" t="s">
        <v>208</v>
      </c>
      <c r="H28" s="29">
        <v>16143343</v>
      </c>
      <c r="I28" s="29">
        <v>310057.12</v>
      </c>
      <c r="J28" s="30">
        <f t="shared" si="1"/>
        <v>52.065706473697496</v>
      </c>
      <c r="K28" s="32">
        <f>H28+H27+H26</f>
        <v>54857537</v>
      </c>
      <c r="L28" s="27">
        <f>K28/K25-1</f>
        <v>-4.454143401645827E-2</v>
      </c>
      <c r="M28" s="27">
        <f>K28/K16-1</f>
        <v>0.12832927615681777</v>
      </c>
      <c r="N28" s="32">
        <f>AVERAGE(J26:J28)</f>
        <v>58.593211608246605</v>
      </c>
      <c r="O28" s="58">
        <f>N28/N25-1</f>
        <v>-0.1186966620334573</v>
      </c>
    </row>
    <row r="29" spans="1:15" hidden="1">
      <c r="D29" s="26">
        <f>H29/22</f>
        <v>1011700.4545454546</v>
      </c>
      <c r="E29" s="27">
        <f t="shared" si="0"/>
        <v>0.19072664418786345</v>
      </c>
      <c r="F29" s="33">
        <f t="shared" si="2"/>
        <v>0.51306520003268496</v>
      </c>
      <c r="G29" s="39" t="s">
        <v>215</v>
      </c>
      <c r="H29" s="29">
        <v>22257410</v>
      </c>
      <c r="I29" s="29">
        <v>401085.75</v>
      </c>
      <c r="J29" s="30">
        <f t="shared" si="1"/>
        <v>55.492896469146558</v>
      </c>
    </row>
    <row r="30" spans="1:15" hidden="1">
      <c r="D30" s="26">
        <f>H30/19</f>
        <v>1215662.1578947369</v>
      </c>
      <c r="E30" s="27">
        <f t="shared" si="0"/>
        <v>0.20160285826986213</v>
      </c>
      <c r="F30" s="33">
        <f t="shared" si="2"/>
        <v>7.9728784767025163E-2</v>
      </c>
      <c r="G30" s="39" t="s">
        <v>210</v>
      </c>
      <c r="H30" s="29">
        <v>23097581</v>
      </c>
      <c r="I30" s="29">
        <v>413515.68</v>
      </c>
      <c r="J30" s="30">
        <f t="shared" si="1"/>
        <v>55.856602583969732</v>
      </c>
    </row>
    <row r="31" spans="1:15" ht="17.399999999999999" hidden="1">
      <c r="A31" s="31">
        <f>AVERAGE(D29:D31)</f>
        <v>1094017.0208133971</v>
      </c>
      <c r="B31" s="27">
        <f>A31/A28-1</f>
        <v>0.18745386914770545</v>
      </c>
      <c r="C31" s="27">
        <f>A31/A19-1</f>
        <v>0.11414140762405078</v>
      </c>
      <c r="D31" s="26">
        <f>H31/20</f>
        <v>1054688.45</v>
      </c>
      <c r="E31" s="27">
        <f t="shared" si="0"/>
        <v>-0.13241648335381961</v>
      </c>
      <c r="F31" s="33">
        <f t="shared" si="2"/>
        <v>-8.3893770880047125E-2</v>
      </c>
      <c r="G31" s="39" t="s">
        <v>211</v>
      </c>
      <c r="H31" s="29">
        <v>21093769</v>
      </c>
      <c r="I31" s="29">
        <v>454048.87</v>
      </c>
      <c r="J31" s="30">
        <f t="shared" si="1"/>
        <v>46.457045471779281</v>
      </c>
      <c r="K31" s="32">
        <f>H31+H30+H29</f>
        <v>66448760</v>
      </c>
      <c r="L31" s="27">
        <f>K31/K28-1</f>
        <v>0.21129681779187415</v>
      </c>
      <c r="M31" s="27">
        <f>K31/K19-1</f>
        <v>8.5430885307508087E-2</v>
      </c>
      <c r="N31" s="32">
        <f>AVERAGE(J29:J31)</f>
        <v>52.602181508298521</v>
      </c>
      <c r="O31" s="58">
        <f>N31/N28-1</f>
        <v>-0.10224785321555729</v>
      </c>
    </row>
    <row r="32" spans="1:15" ht="17.399999999999999" hidden="1">
      <c r="D32" s="26">
        <f>H32/21</f>
        <v>1204151.9047619049</v>
      </c>
      <c r="E32" s="27">
        <f t="shared" si="0"/>
        <v>0.14171337020131869</v>
      </c>
      <c r="F32" s="33">
        <f t="shared" si="2"/>
        <v>0.15533418312145431</v>
      </c>
      <c r="G32" s="39" t="s">
        <v>222</v>
      </c>
      <c r="H32" s="29">
        <v>25287190</v>
      </c>
      <c r="I32" s="29">
        <v>531862.56000000006</v>
      </c>
      <c r="J32" s="30">
        <f t="shared" si="1"/>
        <v>47.544594979575173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1522604.4761904762</v>
      </c>
      <c r="E33" s="27">
        <f t="shared" si="0"/>
        <v>0.26446212489406684</v>
      </c>
      <c r="F33" s="33">
        <f t="shared" si="2"/>
        <v>8.7882452180942039E-2</v>
      </c>
      <c r="G33" s="39" t="s">
        <v>223</v>
      </c>
      <c r="H33" s="29">
        <v>31974694</v>
      </c>
      <c r="I33" s="29">
        <v>586553.05000000005</v>
      </c>
      <c r="J33" s="30">
        <f t="shared" si="1"/>
        <v>54.512876542028039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1356089.4427736008</v>
      </c>
      <c r="B34" s="27">
        <f>A34/A31-1</f>
        <v>0.23955058922698846</v>
      </c>
      <c r="C34" s="27">
        <f>A34/A22-1</f>
        <v>0.20477443590923405</v>
      </c>
      <c r="D34" s="26">
        <f>H34/19</f>
        <v>1341511.9473684211</v>
      </c>
      <c r="E34" s="27">
        <f t="shared" si="0"/>
        <v>-0.11893602813722493</v>
      </c>
      <c r="F34" s="33">
        <f t="shared" si="2"/>
        <v>0.43487904877948602</v>
      </c>
      <c r="G34" s="39" t="s">
        <v>220</v>
      </c>
      <c r="H34" s="29">
        <v>25488727</v>
      </c>
      <c r="I34" s="29">
        <v>623903.42000000004</v>
      </c>
      <c r="J34" s="30">
        <f t="shared" si="1"/>
        <v>40.853642058894302</v>
      </c>
      <c r="K34" s="32">
        <f>H34+H33+H32</f>
        <v>82750611</v>
      </c>
      <c r="L34" s="27">
        <f>K34/K31-1</f>
        <v>0.24532964949233071</v>
      </c>
      <c r="M34" s="27">
        <f>K34/K22-1</f>
        <v>0.18434597577666123</v>
      </c>
      <c r="N34" s="32">
        <f>AVERAGE(J32:J34)</f>
        <v>47.63703786016584</v>
      </c>
      <c r="O34" s="58">
        <f>N34/N31-1</f>
        <v>-9.4390451227757133E-2</v>
      </c>
      <c r="P34" s="58"/>
    </row>
    <row r="35" spans="1:16" ht="17.399999999999999" hidden="1">
      <c r="D35" s="26">
        <f>H35/23</f>
        <v>965190.39130434778</v>
      </c>
      <c r="E35" s="27">
        <f t="shared" si="0"/>
        <v>-0.28052046558533084</v>
      </c>
      <c r="F35" s="33">
        <f t="shared" si="2"/>
        <v>0.70166229790429169</v>
      </c>
      <c r="G35" s="39" t="s">
        <v>226</v>
      </c>
      <c r="H35" s="68">
        <v>22199379</v>
      </c>
      <c r="I35" s="68">
        <v>580167.56999999995</v>
      </c>
      <c r="J35" s="30">
        <f t="shared" si="1"/>
        <v>38.263736458071939</v>
      </c>
      <c r="P35" s="58"/>
    </row>
    <row r="36" spans="1:16" ht="17.399999999999999" hidden="1">
      <c r="D36" s="26">
        <f>H36/21</f>
        <v>1293943.9047619049</v>
      </c>
      <c r="E36" s="27">
        <f t="shared" si="0"/>
        <v>0.34061001479022512</v>
      </c>
      <c r="F36" s="33">
        <f t="shared" si="2"/>
        <v>0.39543749924690297</v>
      </c>
      <c r="G36" s="39" t="s">
        <v>228</v>
      </c>
      <c r="H36" s="68">
        <v>27172822</v>
      </c>
      <c r="I36" s="68">
        <v>504415.82</v>
      </c>
      <c r="J36" s="30">
        <f t="shared" si="1"/>
        <v>53.869884572613124</v>
      </c>
      <c r="P36" s="58"/>
    </row>
    <row r="37" spans="1:16" ht="17.399999999999999" hidden="1">
      <c r="A37" s="31">
        <f>AVERAGE(D35:D37)</f>
        <v>1399859.8949850472</v>
      </c>
      <c r="B37" s="27">
        <f>A37/A34-1</f>
        <v>3.2276965538440505E-2</v>
      </c>
      <c r="C37" s="27">
        <f>A37/A25-1</f>
        <v>0.49147668950706991</v>
      </c>
      <c r="D37" s="26">
        <f>H37/18</f>
        <v>1940445.388888889</v>
      </c>
      <c r="E37" s="27">
        <f t="shared" si="0"/>
        <v>0.49963640753495042</v>
      </c>
      <c r="F37" s="33">
        <f t="shared" si="2"/>
        <v>0.46864660817072767</v>
      </c>
      <c r="G37" s="39" t="s">
        <v>225</v>
      </c>
      <c r="H37" s="68">
        <v>34928017</v>
      </c>
      <c r="I37" s="68">
        <v>438441.84</v>
      </c>
      <c r="J37" s="30">
        <f t="shared" si="1"/>
        <v>79.663968657735765</v>
      </c>
      <c r="K37" s="32">
        <f>H37+H36+H35</f>
        <v>84300218</v>
      </c>
      <c r="L37" s="27">
        <f>K37/K34-1</f>
        <v>1.872623031145948E-2</v>
      </c>
      <c r="M37" s="27">
        <f>K37/K25-1</f>
        <v>0.4682643408212066</v>
      </c>
      <c r="N37" s="32">
        <f>AVERAGE(J35:J37)</f>
        <v>57.265863229473609</v>
      </c>
      <c r="O37" s="58">
        <f>N37/N34-1</f>
        <v>0.20212896942862613</v>
      </c>
      <c r="P37" s="58"/>
    </row>
    <row r="38" spans="1:16" hidden="1">
      <c r="D38" s="26">
        <f>H38/20</f>
        <v>1971324.9</v>
      </c>
      <c r="E38" s="27">
        <f t="shared" si="0"/>
        <v>1.5913620289408348E-2</v>
      </c>
      <c r="F38" s="33">
        <f t="shared" si="2"/>
        <v>0.73930677695893321</v>
      </c>
      <c r="G38" s="39" t="s">
        <v>231</v>
      </c>
      <c r="H38" s="68">
        <v>39426498</v>
      </c>
      <c r="I38" s="68">
        <v>483450.54</v>
      </c>
      <c r="J38" s="30">
        <f t="shared" si="1"/>
        <v>81.552288678796387</v>
      </c>
    </row>
    <row r="39" spans="1:16" hidden="1">
      <c r="D39" s="26">
        <f>H39/21</f>
        <v>1286199.6666666667</v>
      </c>
      <c r="E39" s="27">
        <f t="shared" si="0"/>
        <v>-0.34754556863423847</v>
      </c>
      <c r="F39" s="33">
        <f t="shared" si="2"/>
        <v>0.64708755564892173</v>
      </c>
      <c r="G39" s="39" t="s">
        <v>234</v>
      </c>
      <c r="H39" s="68">
        <v>27010193</v>
      </c>
      <c r="I39" s="68">
        <v>517614.39</v>
      </c>
      <c r="J39" s="30">
        <f t="shared" si="1"/>
        <v>52.182075154440739</v>
      </c>
    </row>
    <row r="40" spans="1:16" ht="17.399999999999999" hidden="1">
      <c r="A40" s="31">
        <f>AVERAGE(D38:D40)</f>
        <v>1469224.2047619047</v>
      </c>
      <c r="B40" s="27">
        <f>A40/A37-1</f>
        <v>4.9550894361180653E-2</v>
      </c>
      <c r="C40" s="27">
        <f>A40/A28-1</f>
        <v>0.59470641991735618</v>
      </c>
      <c r="D40" s="26">
        <f>H40/21</f>
        <v>1150148.0476190476</v>
      </c>
      <c r="E40" s="27">
        <f t="shared" si="0"/>
        <v>-0.10577799277480182</v>
      </c>
      <c r="F40" s="33">
        <f t="shared" si="2"/>
        <v>0.3536733317728491</v>
      </c>
      <c r="G40" s="39" t="s">
        <v>236</v>
      </c>
      <c r="H40" s="68">
        <v>24153109</v>
      </c>
      <c r="I40" s="68">
        <v>417779.78</v>
      </c>
      <c r="J40" s="30">
        <f t="shared" si="1"/>
        <v>57.813015747195806</v>
      </c>
      <c r="K40" s="32">
        <f>H40+H39+H38</f>
        <v>90589800</v>
      </c>
      <c r="L40" s="27">
        <f>K40/K37-1</f>
        <v>7.4609320701875204E-2</v>
      </c>
      <c r="M40" s="27">
        <f>K40/K28-1</f>
        <v>0.65136469761666471</v>
      </c>
      <c r="N40" s="32">
        <f>AVERAGE(J38:J40)</f>
        <v>63.849126526810977</v>
      </c>
      <c r="O40" s="58">
        <f>N40/N37-1</f>
        <v>0.11495964482290555</v>
      </c>
    </row>
    <row r="41" spans="1:16">
      <c r="D41" s="26">
        <f>H41/18</f>
        <v>1179438.4444444445</v>
      </c>
      <c r="E41" s="27">
        <f t="shared" si="0"/>
        <v>2.5466631783648941E-2</v>
      </c>
      <c r="F41" s="33">
        <f t="shared" si="2"/>
        <v>0.165798077034919</v>
      </c>
      <c r="G41" s="39" t="s">
        <v>371</v>
      </c>
      <c r="H41" s="68">
        <v>21229892</v>
      </c>
      <c r="I41" s="68">
        <v>325355.69</v>
      </c>
      <c r="J41" s="30">
        <f t="shared" si="1"/>
        <v>65.251331550402583</v>
      </c>
    </row>
    <row r="42" spans="1:16">
      <c r="D42" s="26">
        <f>H42/20</f>
        <v>1346457.2</v>
      </c>
      <c r="E42" s="27">
        <f t="shared" si="0"/>
        <v>0.1416087090786895</v>
      </c>
      <c r="F42" s="33">
        <f t="shared" si="2"/>
        <v>0.10759160450611693</v>
      </c>
      <c r="G42" s="39" t="s">
        <v>405</v>
      </c>
      <c r="H42" s="68">
        <v>26929144</v>
      </c>
      <c r="I42" s="68">
        <v>483790.23</v>
      </c>
      <c r="J42" s="30">
        <f t="shared" si="1"/>
        <v>55.662852058835504</v>
      </c>
    </row>
    <row r="43" spans="1:16" ht="17.399999999999999">
      <c r="A43" s="31">
        <f>AVERAGE(D41:D43)</f>
        <v>1228514.3648148149</v>
      </c>
      <c r="B43" s="27">
        <f>A43/A40-1</f>
        <v>-0.16383465448426782</v>
      </c>
      <c r="C43" s="27">
        <f>A43/A31-1</f>
        <v>0.12293898672748216</v>
      </c>
      <c r="D43" s="26">
        <f>H43/20</f>
        <v>1159647.45</v>
      </c>
      <c r="E43" s="27">
        <f t="shared" si="0"/>
        <v>-0.13874169190078978</v>
      </c>
      <c r="F43" s="33">
        <f t="shared" si="2"/>
        <v>9.9516591842832902E-2</v>
      </c>
      <c r="G43" s="39" t="s">
        <v>429</v>
      </c>
      <c r="H43" s="68">
        <v>23192949</v>
      </c>
      <c r="I43" s="68">
        <v>381717.01</v>
      </c>
      <c r="J43" s="30">
        <f t="shared" si="1"/>
        <v>60.759537543270604</v>
      </c>
      <c r="K43" s="32">
        <f>H43+H42+H41</f>
        <v>71351985</v>
      </c>
      <c r="L43" s="27">
        <f>K43/K40-1</f>
        <v>-0.21236182219190236</v>
      </c>
      <c r="M43" s="27">
        <f>K43/K31-1</f>
        <v>7.3789563567476568E-2</v>
      </c>
      <c r="N43" s="32">
        <f>AVERAGE(J41:J43)</f>
        <v>60.557907050836228</v>
      </c>
      <c r="O43" s="58">
        <f>N43/N40-1</f>
        <v>-5.1546820685052452E-2</v>
      </c>
    </row>
    <row r="44" spans="1:16">
      <c r="D44" s="26">
        <f>H44/22</f>
        <v>1530501.3636363635</v>
      </c>
      <c r="E44" s="27">
        <f t="shared" si="0"/>
        <v>0.3197988437230328</v>
      </c>
      <c r="F44" s="33">
        <f t="shared" si="2"/>
        <v>0.2710201741025251</v>
      </c>
      <c r="G44" s="39" t="s">
        <v>461</v>
      </c>
      <c r="H44" s="68">
        <v>33671030</v>
      </c>
      <c r="I44" s="68">
        <v>567888.04</v>
      </c>
      <c r="J44" s="30">
        <f t="shared" si="1"/>
        <v>59.291669534015888</v>
      </c>
    </row>
    <row r="45" spans="1:16">
      <c r="D45" s="26">
        <f>H45/20</f>
        <v>1575084.7</v>
      </c>
      <c r="E45" s="27">
        <f t="shared" si="0"/>
        <v>2.9129889997425051E-2</v>
      </c>
      <c r="F45" s="33">
        <f t="shared" si="2"/>
        <v>3.4467404129027823E-2</v>
      </c>
      <c r="G45" s="39" t="s">
        <v>497</v>
      </c>
      <c r="H45" s="68">
        <v>31501694</v>
      </c>
      <c r="I45" s="68">
        <v>512139.7</v>
      </c>
      <c r="J45" s="30">
        <f t="shared" si="1"/>
        <v>61.509963004234976</v>
      </c>
    </row>
    <row r="46" spans="1:16" ht="17.399999999999999">
      <c r="A46" s="31">
        <f>AVERAGE(D44:D46)</f>
        <v>1383184.1966507176</v>
      </c>
      <c r="B46" s="27">
        <f>A46/A43-1</f>
        <v>0.12589989687195691</v>
      </c>
      <c r="C46" s="27">
        <f>A46/A34-1</f>
        <v>1.9980064015320487E-2</v>
      </c>
      <c r="D46" s="26">
        <f>H46/19</f>
        <v>1043966.5263157894</v>
      </c>
      <c r="E46" s="27">
        <f t="shared" ref="E46" si="3">D46/D45-1</f>
        <v>-0.33719975420001891</v>
      </c>
      <c r="F46" s="33">
        <f t="shared" ref="F46" si="4">D46/D34-1</f>
        <v>-0.221798562164364</v>
      </c>
      <c r="G46" s="39" t="s">
        <v>573</v>
      </c>
      <c r="H46" s="68">
        <v>19835364</v>
      </c>
      <c r="I46" s="68">
        <v>356953.68</v>
      </c>
      <c r="J46" s="30">
        <f t="shared" si="1"/>
        <v>55.568453587591534</v>
      </c>
      <c r="K46" s="32">
        <f>H46+H45+H44</f>
        <v>85008088</v>
      </c>
      <c r="L46" s="27">
        <f>K46/K43-1</f>
        <v>0.19139065297202307</v>
      </c>
      <c r="M46" s="27">
        <f>K46/K34-1</f>
        <v>2.7280487391204922E-2</v>
      </c>
      <c r="N46" s="32">
        <f>AVERAGE(J44:J46)</f>
        <v>58.79002870861413</v>
      </c>
      <c r="O46" s="58">
        <f>N46/N43-1</f>
        <v>-2.9193187616904037E-2</v>
      </c>
    </row>
    <row r="47" spans="1:16" ht="17.399999999999999">
      <c r="A47" s="31"/>
      <c r="B47" s="27"/>
      <c r="C47" s="27"/>
      <c r="D47" s="26">
        <f>H47/19</f>
        <v>1473584.894736842</v>
      </c>
      <c r="E47" s="27">
        <f t="shared" ref="E47" si="5">D47/D46-1</f>
        <v>0.41152504183941363</v>
      </c>
      <c r="F47" s="33">
        <f t="shared" ref="F47" si="6">D47/D35-1</f>
        <v>0.52672976027605856</v>
      </c>
      <c r="G47" s="39" t="s">
        <v>598</v>
      </c>
      <c r="H47" s="68">
        <v>27998113</v>
      </c>
      <c r="I47" s="68">
        <v>502477.46</v>
      </c>
      <c r="J47" s="30">
        <f t="shared" si="1"/>
        <v>55.720137177894507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1379493.95</v>
      </c>
      <c r="E48" s="27">
        <f t="shared" ref="E48" si="7">D48/D47-1</f>
        <v>-6.385172993622823E-2</v>
      </c>
      <c r="F48" s="33">
        <f t="shared" ref="F48" si="8">D48/D36-1</f>
        <v>6.6115729532986833E-2</v>
      </c>
      <c r="G48" s="39" t="s">
        <v>632</v>
      </c>
      <c r="H48" s="68">
        <v>27589879</v>
      </c>
      <c r="I48" s="68">
        <v>436769.57</v>
      </c>
      <c r="J48" s="30">
        <f t="shared" si="1"/>
        <v>63.168043048420245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1595094.5997607654</v>
      </c>
      <c r="B49" s="27">
        <f>A49/A46-1</f>
        <v>0.15320476016366724</v>
      </c>
      <c r="C49" s="27">
        <f>A49/A37-1</f>
        <v>0.13946731774739773</v>
      </c>
      <c r="D49" s="26">
        <f>H49/22</f>
        <v>1932204.9545454546</v>
      </c>
      <c r="E49" s="27">
        <f t="shared" ref="E49" si="9">D49/D48-1</f>
        <v>0.40066214465489658</v>
      </c>
      <c r="F49" s="33">
        <f t="shared" ref="F49" si="10">D49/D37-1</f>
        <v>-4.2466716098373825E-3</v>
      </c>
      <c r="G49" s="39" t="s">
        <v>672</v>
      </c>
      <c r="H49" s="68">
        <v>42508509</v>
      </c>
      <c r="I49" s="68">
        <v>622097.27</v>
      </c>
      <c r="J49" s="30">
        <f t="shared" si="1"/>
        <v>68.330968563806749</v>
      </c>
      <c r="K49" s="32">
        <f>H49+H48+H47</f>
        <v>98096501</v>
      </c>
      <c r="L49" s="27">
        <f>K49/K46-1</f>
        <v>0.15396667902941186</v>
      </c>
      <c r="M49" s="27">
        <f>K49/K37-1</f>
        <v>0.16365655187273664</v>
      </c>
      <c r="N49" s="32">
        <f>AVERAGE(J47:J49)</f>
        <v>62.4063829300405</v>
      </c>
      <c r="O49" s="58">
        <f>N49/N46-1</f>
        <v>6.1513054183905957E-2</v>
      </c>
    </row>
    <row r="50" spans="1:15" s="37" customFormat="1" ht="17.399999999999999">
      <c r="A50" s="92"/>
      <c r="B50" s="130"/>
      <c r="C50" s="130"/>
      <c r="D50" s="93">
        <f>H50/18</f>
        <v>1832364.7777777778</v>
      </c>
      <c r="E50" s="130">
        <f t="shared" ref="E50" si="11">D50/D49-1</f>
        <v>-5.1671628588264351E-2</v>
      </c>
      <c r="F50" s="131">
        <f t="shared" ref="F50" si="12">D50/D38-1</f>
        <v>-7.0490725411230915E-2</v>
      </c>
      <c r="G50" s="132" t="s">
        <v>714</v>
      </c>
      <c r="H50" s="95">
        <v>32982566</v>
      </c>
      <c r="I50" s="95">
        <v>519118.3</v>
      </c>
      <c r="J50" s="133">
        <f t="shared" ref="J50" si="13">H50/I50</f>
        <v>63.535741275158287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1226431.95</v>
      </c>
      <c r="E51" s="130">
        <f t="shared" ref="E51" si="14">D51/D50-1</f>
        <v>-0.33068351625522407</v>
      </c>
      <c r="F51" s="131">
        <f t="shared" ref="F51" si="15">D51/D39-1</f>
        <v>-4.6468459147996577E-2</v>
      </c>
      <c r="G51" s="132" t="s">
        <v>721</v>
      </c>
      <c r="H51" s="95">
        <v>24528639</v>
      </c>
      <c r="I51" s="95">
        <v>449106.54</v>
      </c>
      <c r="J51" s="133">
        <f t="shared" ref="J51" si="16">H51/I51</f>
        <v>54.616525958406221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1503917.6516835017</v>
      </c>
      <c r="B52" s="27">
        <f>A52/A49-1</f>
        <v>-5.7160840548854397E-2</v>
      </c>
      <c r="C52" s="27">
        <f>A52/A40-1</f>
        <v>2.3613446340696065E-2</v>
      </c>
      <c r="D52" s="93">
        <f>H52/22</f>
        <v>1452956.2272727273</v>
      </c>
      <c r="E52" s="130">
        <f t="shared" ref="E52:E53" si="17">D52/D51-1</f>
        <v>0.18470187218518519</v>
      </c>
      <c r="F52" s="131">
        <f t="shared" ref="F52:F53" si="18">D52/D40-1</f>
        <v>0.26327756698846816</v>
      </c>
      <c r="G52" s="132" t="s">
        <v>726</v>
      </c>
      <c r="H52" s="95">
        <v>31965037</v>
      </c>
      <c r="I52" s="95">
        <v>527603.18000000005</v>
      </c>
      <c r="J52" s="133">
        <f t="shared" ref="J52" si="19">H52/I52</f>
        <v>60.585375925899456</v>
      </c>
      <c r="K52" s="32">
        <f>H52+H51+H50</f>
        <v>89476242</v>
      </c>
      <c r="L52" s="27">
        <f>K52/K49-1</f>
        <v>-8.7875295368588069E-2</v>
      </c>
      <c r="M52" s="27">
        <f>K52/K40-1</f>
        <v>-1.2292311054886929E-2</v>
      </c>
      <c r="N52" s="32">
        <f>AVERAGE(J50:J52)</f>
        <v>59.57921438648799</v>
      </c>
      <c r="O52" s="58">
        <f>N52/N49-1</f>
        <v>-4.5302554174976861E-2</v>
      </c>
    </row>
    <row r="53" spans="1:15" s="37" customFormat="1" ht="17.399999999999999">
      <c r="A53" s="31"/>
      <c r="B53" s="27"/>
      <c r="C53" s="27"/>
      <c r="D53" s="93">
        <f>H53/21</f>
        <v>1300448.8095238095</v>
      </c>
      <c r="E53" s="130">
        <f t="shared" si="17"/>
        <v>-0.10496353220164245</v>
      </c>
      <c r="F53" s="131">
        <f t="shared" si="18"/>
        <v>0.10259998361878475</v>
      </c>
      <c r="G53" s="132" t="s">
        <v>729</v>
      </c>
      <c r="H53" s="95">
        <v>27309425</v>
      </c>
      <c r="I53" s="95">
        <v>463924.69</v>
      </c>
      <c r="J53" s="133">
        <f t="shared" ref="J53" si="20">H53/I53</f>
        <v>58.866073715542065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1311830.8823529412</v>
      </c>
      <c r="E54" s="130">
        <f t="shared" ref="E54" si="21">D54/D53-1</f>
        <v>8.7524189693399812E-3</v>
      </c>
      <c r="F54" s="131">
        <f t="shared" ref="F54" si="22">D54/D42-1</f>
        <v>-2.5716612193138255E-2</v>
      </c>
      <c r="G54" s="132" t="s">
        <v>742</v>
      </c>
      <c r="H54" s="95">
        <v>22301125</v>
      </c>
      <c r="I54" s="95">
        <v>441118.94</v>
      </c>
      <c r="J54" s="133">
        <f t="shared" ref="J54" si="23">H54/I54</f>
        <v>50.555809279012138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1398516.0877684404</v>
      </c>
      <c r="B55" s="27">
        <f>A55/A52-1</f>
        <v>-7.0084664407704556E-2</v>
      </c>
      <c r="C55" s="27">
        <f>A55/A43-1</f>
        <v>0.13837992279337441</v>
      </c>
      <c r="D55" s="93">
        <f>H55/21</f>
        <v>1583268.5714285714</v>
      </c>
      <c r="E55" s="130">
        <f t="shared" ref="E55" si="24">D55/D54-1</f>
        <v>0.20691515402410032</v>
      </c>
      <c r="F55" s="131">
        <f t="shared" ref="F55" si="25">D55/D43-1</f>
        <v>0.36530164527897813</v>
      </c>
      <c r="G55" s="132" t="s">
        <v>749</v>
      </c>
      <c r="H55" s="95">
        <v>33248640</v>
      </c>
      <c r="I55" s="95">
        <v>559928.18000000005</v>
      </c>
      <c r="J55" s="133">
        <f t="shared" ref="J55" si="26">H55/I55</f>
        <v>59.380186937546164</v>
      </c>
      <c r="K55" s="32">
        <f>H55+H54+H53</f>
        <v>82859190</v>
      </c>
      <c r="L55" s="27">
        <f>K55/K52-1</f>
        <v>-7.3953172955118052E-2</v>
      </c>
      <c r="M55" s="27">
        <f>K55/K43-1</f>
        <v>0.16127378936970005</v>
      </c>
      <c r="N55" s="32">
        <f>AVERAGE(J53:J55)</f>
        <v>56.267356644033462</v>
      </c>
      <c r="O55" s="58">
        <f>N55/N52-1</f>
        <v>-5.5587469162829861E-2</v>
      </c>
    </row>
    <row r="56" spans="1:15" s="124" customFormat="1" ht="17.399999999999999">
      <c r="A56" s="94"/>
      <c r="B56" s="45"/>
      <c r="C56" s="45"/>
      <c r="D56" s="98">
        <f>H56/22</f>
        <v>1682127.2272727273</v>
      </c>
      <c r="E56" s="118">
        <f t="shared" ref="E56" si="27">D56/D55-1</f>
        <v>6.2439599716778593E-2</v>
      </c>
      <c r="F56" s="158">
        <f t="shared" ref="F56" si="28">D56/D44-1</f>
        <v>9.9069407737155668E-2</v>
      </c>
      <c r="G56" s="122" t="s">
        <v>752</v>
      </c>
      <c r="H56" s="96">
        <v>37006799</v>
      </c>
      <c r="I56" s="96">
        <v>647967.96</v>
      </c>
      <c r="J56" s="125">
        <f t="shared" ref="J56" si="29">H56/I56</f>
        <v>57.11208159119473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1270015.111111111</v>
      </c>
      <c r="E57" s="118">
        <f t="shared" ref="E57" si="30">D57/D56-1</f>
        <v>-0.24499461722035343</v>
      </c>
      <c r="F57" s="158">
        <f t="shared" ref="F57" si="31">D57/D45-1</f>
        <v>-0.19368456114702215</v>
      </c>
      <c r="G57" s="122" t="s">
        <v>756</v>
      </c>
      <c r="H57" s="96">
        <v>22860272</v>
      </c>
      <c r="I57" s="96">
        <v>400934.72</v>
      </c>
      <c r="J57" s="125">
        <f t="shared" ref="J57" si="32">H57/I57</f>
        <v>57.017441642370116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1476071.1691919193</v>
      </c>
      <c r="B58" s="27">
        <f>A58/A55-1</f>
        <v>5.5455265836255485E-2</v>
      </c>
      <c r="C58" s="27">
        <f>A58/A46-1</f>
        <v>6.7154448963573143E-2</v>
      </c>
      <c r="K58" s="32">
        <f>H58+H57+H56</f>
        <v>59867071</v>
      </c>
      <c r="L58" s="27">
        <f>K58/K55-1</f>
        <v>-0.27748423560500657</v>
      </c>
      <c r="M58" s="27">
        <f>K58/K46-1</f>
        <v>-0.29574852924582895</v>
      </c>
      <c r="N58" s="32">
        <f>AVERAGE(J56:J58)</f>
        <v>57.06476161678242</v>
      </c>
      <c r="O58" s="58">
        <f>N58/N55-1</f>
        <v>1.4171715543589647E-2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63">
    <tabColor rgb="FFFFFF00"/>
  </sheetPr>
  <dimension ref="A1:P58"/>
  <sheetViews>
    <sheetView zoomScale="70" zoomScaleNormal="70" zoomScaleSheetLayoutView="13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8984375" style="18" bestFit="1" customWidth="1"/>
    <col min="12" max="12" width="6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코스맥스 합</v>
      </c>
      <c r="G1" s="19"/>
      <c r="H1" s="19"/>
      <c r="I1" s="19"/>
      <c r="J1" s="20"/>
      <c r="P1" s="18" t="s">
        <v>46</v>
      </c>
    </row>
    <row r="2" spans="1:16" ht="15" customHeight="1">
      <c r="G2" s="21"/>
      <c r="H2" s="21"/>
      <c r="I2" s="21"/>
      <c r="J2" s="22"/>
      <c r="P2" s="34" t="s">
        <v>110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1442045.65</v>
      </c>
      <c r="E5" s="27"/>
      <c r="F5" s="26"/>
      <c r="G5" s="28" t="s">
        <v>7</v>
      </c>
      <c r="H5" s="29">
        <f>'코스맥스(화성)'!H5+'코스맥스(성남)'!H5</f>
        <v>28840913</v>
      </c>
      <c r="I5" s="29">
        <f>'코스맥스(화성)'!I5+'코스맥스(성남)'!I5</f>
        <v>872725.41</v>
      </c>
      <c r="J5" s="30">
        <f>H5/I5</f>
        <v>33.046950013750603</v>
      </c>
    </row>
    <row r="6" spans="1:16" ht="15" hidden="1" customHeight="1">
      <c r="D6" s="26">
        <f>H6/18</f>
        <v>1602564.5</v>
      </c>
      <c r="E6" s="27">
        <f t="shared" ref="E6:E22" si="0">D6/D5-1</f>
        <v>0.11131329302924642</v>
      </c>
      <c r="F6" s="26"/>
      <c r="G6" s="28" t="s">
        <v>3</v>
      </c>
      <c r="H6" s="29">
        <f>'코스맥스(화성)'!H6+'코스맥스(성남)'!H6</f>
        <v>28846161</v>
      </c>
      <c r="I6" s="29">
        <f>'코스맥스(화성)'!I6+'코스맥스(성남)'!I6</f>
        <v>795692.32</v>
      </c>
      <c r="J6" s="30">
        <f t="shared" ref="J6:J49" si="1">H6/I6</f>
        <v>36.252908661981309</v>
      </c>
    </row>
    <row r="7" spans="1:16" ht="15" hidden="1" customHeight="1">
      <c r="A7" s="31">
        <f>AVERAGE(D5:D7)</f>
        <v>1557874.6257575757</v>
      </c>
      <c r="B7" s="31"/>
      <c r="C7" s="31"/>
      <c r="D7" s="26">
        <f>H7/22</f>
        <v>1629013.7272727273</v>
      </c>
      <c r="E7" s="27">
        <f t="shared" si="0"/>
        <v>1.6504313725111963E-2</v>
      </c>
      <c r="F7" s="26"/>
      <c r="G7" s="28" t="s">
        <v>6</v>
      </c>
      <c r="H7" s="29">
        <f>'코스맥스(화성)'!H7+'코스맥스(성남)'!H7</f>
        <v>35838302</v>
      </c>
      <c r="I7" s="29">
        <f>'코스맥스(화성)'!I7+'코스맥스(성남)'!I7</f>
        <v>998002.2</v>
      </c>
      <c r="J7" s="30">
        <f t="shared" si="1"/>
        <v>35.910043084073365</v>
      </c>
      <c r="K7" s="32">
        <f>H7+H6+H5</f>
        <v>93525376</v>
      </c>
      <c r="L7" s="32"/>
      <c r="M7" s="32"/>
      <c r="N7" s="32">
        <f>AVERAGE(J5:J7)</f>
        <v>35.069967253268423</v>
      </c>
      <c r="O7" s="35"/>
    </row>
    <row r="8" spans="1:16" ht="15" hidden="1" customHeight="1">
      <c r="D8" s="26">
        <f>H8/21</f>
        <v>1559295.857142857</v>
      </c>
      <c r="E8" s="27">
        <f t="shared" si="0"/>
        <v>-4.2797595233645458E-2</v>
      </c>
      <c r="F8" s="26"/>
      <c r="G8" s="28" t="s">
        <v>2</v>
      </c>
      <c r="H8" s="29">
        <f>'코스맥스(화성)'!H8+'코스맥스(성남)'!H8</f>
        <v>32745213</v>
      </c>
      <c r="I8" s="29">
        <f>'코스맥스(화성)'!I8+'코스맥스(성남)'!I8</f>
        <v>959130.8600000001</v>
      </c>
      <c r="J8" s="30">
        <f t="shared" si="1"/>
        <v>34.140506124471898</v>
      </c>
    </row>
    <row r="9" spans="1:16" ht="15" hidden="1" customHeight="1">
      <c r="D9" s="26">
        <f>H9/21</f>
        <v>1701200.9523809524</v>
      </c>
      <c r="E9" s="27">
        <f t="shared" si="0"/>
        <v>9.1005882294917573E-2</v>
      </c>
      <c r="F9" s="26"/>
      <c r="G9" s="28" t="s">
        <v>5</v>
      </c>
      <c r="H9" s="29">
        <f>'코스맥스(화성)'!H9+'코스맥스(성남)'!H9</f>
        <v>35725220</v>
      </c>
      <c r="I9" s="29">
        <f>'코스맥스(화성)'!I9+'코스맥스(성남)'!I9</f>
        <v>1344902.56</v>
      </c>
      <c r="J9" s="30">
        <f t="shared" si="1"/>
        <v>26.563426275283465</v>
      </c>
    </row>
    <row r="10" spans="1:16" ht="15" hidden="1" customHeight="1">
      <c r="A10" s="31">
        <f>AVERAGE(D8:D10)</f>
        <v>1477033.253968254</v>
      </c>
      <c r="B10" s="27">
        <f>A10/A7-1</f>
        <v>-5.1892090963359561E-2</v>
      </c>
      <c r="C10" s="27"/>
      <c r="D10" s="26">
        <f>H10/21</f>
        <v>1170602.9523809524</v>
      </c>
      <c r="E10" s="27">
        <f t="shared" si="0"/>
        <v>-0.31189613387965143</v>
      </c>
      <c r="F10" s="26"/>
      <c r="G10" s="28" t="s">
        <v>0</v>
      </c>
      <c r="H10" s="29">
        <f>'코스맥스(화성)'!H10+'코스맥스(성남)'!H10</f>
        <v>24582662</v>
      </c>
      <c r="I10" s="29">
        <f>'코스맥스(화성)'!I10+'코스맥스(성남)'!I10</f>
        <v>666796.03</v>
      </c>
      <c r="J10" s="30">
        <f t="shared" si="1"/>
        <v>36.866839174192442</v>
      </c>
      <c r="K10" s="32">
        <f>H10+H9+H8</f>
        <v>93053095</v>
      </c>
      <c r="L10" s="27">
        <f>K10/K7-1</f>
        <v>-5.0497631787120856E-3</v>
      </c>
      <c r="M10" s="32"/>
      <c r="N10" s="32">
        <f>AVERAGE(J8:J10)</f>
        <v>32.523590524649272</v>
      </c>
      <c r="O10" s="58">
        <f>N10/N7-1</f>
        <v>-7.2608471808077724E-2</v>
      </c>
    </row>
    <row r="11" spans="1:16" ht="15" hidden="1" customHeight="1">
      <c r="D11" s="26">
        <f>H11/21</f>
        <v>1189526.9047619049</v>
      </c>
      <c r="E11" s="27">
        <f t="shared" si="0"/>
        <v>1.6165987231163248E-2</v>
      </c>
      <c r="F11" s="26"/>
      <c r="G11" s="28" t="s">
        <v>10</v>
      </c>
      <c r="H11" s="29">
        <f>'코스맥스(화성)'!H11+'코스맥스(성남)'!H11</f>
        <v>24980065</v>
      </c>
      <c r="I11" s="29">
        <f>'코스맥스(화성)'!I11+'코스맥스(성남)'!I11</f>
        <v>818986.03</v>
      </c>
      <c r="J11" s="30">
        <f t="shared" si="1"/>
        <v>30.501210136636885</v>
      </c>
    </row>
    <row r="12" spans="1:16" ht="15" hidden="1" customHeight="1">
      <c r="D12" s="26">
        <f>H12/22</f>
        <v>1122071.1818181819</v>
      </c>
      <c r="E12" s="27">
        <f t="shared" si="0"/>
        <v>-5.670802625286131E-2</v>
      </c>
      <c r="F12" s="26"/>
      <c r="G12" s="28" t="s">
        <v>4</v>
      </c>
      <c r="H12" s="29">
        <f>'코스맥스(화성)'!H12+'코스맥스(성남)'!H12</f>
        <v>24685566</v>
      </c>
      <c r="I12" s="29">
        <f>'코스맥스(화성)'!I12+'코스맥스(성남)'!I12</f>
        <v>773163.17999999993</v>
      </c>
      <c r="J12" s="30">
        <f t="shared" si="1"/>
        <v>31.928015506377324</v>
      </c>
    </row>
    <row r="13" spans="1:16" ht="15" hidden="1" customHeight="1">
      <c r="A13" s="31">
        <f>AVERAGE(D11:D13)</f>
        <v>1226136.2121933622</v>
      </c>
      <c r="B13" s="27">
        <f>A13/A10-1</f>
        <v>-0.16986553356251266</v>
      </c>
      <c r="C13" s="27"/>
      <c r="D13" s="26">
        <f>H13/20</f>
        <v>1366810.55</v>
      </c>
      <c r="E13" s="27">
        <f t="shared" si="0"/>
        <v>0.21811394156407027</v>
      </c>
      <c r="F13" s="26"/>
      <c r="G13" s="28" t="s">
        <v>8</v>
      </c>
      <c r="H13" s="29">
        <f>'코스맥스(화성)'!H13+'코스맥스(성남)'!H13</f>
        <v>27336211</v>
      </c>
      <c r="I13" s="29">
        <f>'코스맥스(화성)'!I13+'코스맥스(성남)'!I13</f>
        <v>943570.11</v>
      </c>
      <c r="J13" s="30">
        <f t="shared" si="1"/>
        <v>28.971043815705439</v>
      </c>
      <c r="K13" s="32">
        <f>H13+H12+H11</f>
        <v>77001842</v>
      </c>
      <c r="L13" s="27">
        <f>K13/K10-1</f>
        <v>-0.1724956381085444</v>
      </c>
      <c r="M13" s="32"/>
      <c r="N13" s="32">
        <f>AVERAGE(J11:J13)</f>
        <v>30.466756486239884</v>
      </c>
      <c r="O13" s="58">
        <f>N13/N10-1</f>
        <v>-6.3241296708939188E-2</v>
      </c>
    </row>
    <row r="14" spans="1:16" ht="15" hidden="1" customHeight="1">
      <c r="D14" s="26">
        <f>H14/20</f>
        <v>1274031.6000000001</v>
      </c>
      <c r="E14" s="27">
        <f t="shared" si="0"/>
        <v>-6.787989015741791E-2</v>
      </c>
      <c r="F14" s="26"/>
      <c r="G14" s="28" t="s">
        <v>11</v>
      </c>
      <c r="H14" s="29">
        <f>'코스맥스(화성)'!H14+'코스맥스(성남)'!H14</f>
        <v>25480632</v>
      </c>
      <c r="I14" s="29">
        <f>'코스맥스(화성)'!I14+'코스맥스(성남)'!I14</f>
        <v>833551.51</v>
      </c>
      <c r="J14" s="30">
        <f t="shared" si="1"/>
        <v>30.568755133081098</v>
      </c>
    </row>
    <row r="15" spans="1:16" ht="15" hidden="1" customHeight="1">
      <c r="A15" s="31"/>
      <c r="B15" s="31"/>
      <c r="C15" s="31"/>
      <c r="D15" s="26">
        <f>H15/22</f>
        <v>1252664.3636363635</v>
      </c>
      <c r="E15" s="27">
        <f t="shared" si="0"/>
        <v>-1.6771355093261886E-2</v>
      </c>
      <c r="F15" s="26"/>
      <c r="G15" s="28" t="s">
        <v>9</v>
      </c>
      <c r="H15" s="29">
        <f>'코스맥스(화성)'!H15+'코스맥스(성남)'!H15</f>
        <v>27558616</v>
      </c>
      <c r="I15" s="29">
        <f>'코스맥스(화성)'!I15+'코스맥스(성남)'!I15</f>
        <v>885749.71</v>
      </c>
      <c r="J15" s="30">
        <f t="shared" si="1"/>
        <v>31.113322069278468</v>
      </c>
    </row>
    <row r="16" spans="1:16" ht="15" hidden="1" customHeight="1">
      <c r="A16" s="31">
        <f>AVERAGE(D14:D16)</f>
        <v>1264160.4121212121</v>
      </c>
      <c r="B16" s="27">
        <f>A16/A13-1</f>
        <v>3.1011399508241277E-2</v>
      </c>
      <c r="C16" s="27"/>
      <c r="D16" s="26">
        <f>H16/22</f>
        <v>1265785.2727272727</v>
      </c>
      <c r="E16" s="27">
        <f t="shared" si="0"/>
        <v>1.0474401181830073E-2</v>
      </c>
      <c r="F16" s="26"/>
      <c r="G16" s="28" t="s">
        <v>13</v>
      </c>
      <c r="H16" s="29">
        <f>'코스맥스(화성)'!H16+'코스맥스(성남)'!H16</f>
        <v>27847276</v>
      </c>
      <c r="I16" s="29">
        <f>'코스맥스(화성)'!I16+'코스맥스(성남)'!I16</f>
        <v>856648.35</v>
      </c>
      <c r="J16" s="30">
        <f t="shared" si="1"/>
        <v>32.50724290778124</v>
      </c>
      <c r="K16" s="32">
        <f>H16+H15+H14</f>
        <v>80886524</v>
      </c>
      <c r="L16" s="27">
        <f>K16/K13-1</f>
        <v>5.0449208734513196E-2</v>
      </c>
      <c r="M16" s="32"/>
      <c r="N16" s="32">
        <f>AVERAGE(J14:J16)</f>
        <v>31.396440036713603</v>
      </c>
      <c r="O16" s="58">
        <f>N16/N13-1</f>
        <v>3.0514687406701935E-2</v>
      </c>
    </row>
    <row r="17" spans="1:15" ht="15" hidden="1" customHeight="1">
      <c r="D17" s="26">
        <f>H17/20</f>
        <v>1558893.35</v>
      </c>
      <c r="E17" s="27">
        <f t="shared" si="0"/>
        <v>0.23156224328727881</v>
      </c>
      <c r="F17" s="33">
        <f t="shared" ref="F17:F22" si="2">D17/D5-1</f>
        <v>8.1029126921190242E-2</v>
      </c>
      <c r="G17" s="39" t="s">
        <v>162</v>
      </c>
      <c r="H17" s="29">
        <f>'코스맥스(화성)'!H17+'코스맥스(성남)'!H17</f>
        <v>31177867</v>
      </c>
      <c r="I17" s="29">
        <f>'코스맥스(화성)'!I17+'코스맥스(성남)'!I17</f>
        <v>907315.09000000008</v>
      </c>
      <c r="J17" s="30">
        <f t="shared" si="1"/>
        <v>34.362777984878434</v>
      </c>
    </row>
    <row r="18" spans="1:15" hidden="1">
      <c r="D18" s="26">
        <f>H18/20</f>
        <v>1841451.15</v>
      </c>
      <c r="E18" s="27">
        <f t="shared" si="0"/>
        <v>0.18125537580874274</v>
      </c>
      <c r="F18" s="33">
        <f t="shared" si="2"/>
        <v>0.14906523263182225</v>
      </c>
      <c r="G18" s="39" t="s">
        <v>163</v>
      </c>
      <c r="H18" s="29">
        <f>'코스맥스(화성)'!H18+'코스맥스(성남)'!H18</f>
        <v>36829023</v>
      </c>
      <c r="I18" s="29">
        <f>'코스맥스(화성)'!I18+'코스맥스(성남)'!I18</f>
        <v>1493589.32</v>
      </c>
      <c r="J18" s="30">
        <f t="shared" si="1"/>
        <v>24.658065310750882</v>
      </c>
    </row>
    <row r="19" spans="1:15" ht="17.399999999999999" hidden="1">
      <c r="A19" s="31">
        <f>AVERAGE(D17:D19)</f>
        <v>1823182.1363636365</v>
      </c>
      <c r="B19" s="27">
        <f>A19/A16-1</f>
        <v>0.44220790248004027</v>
      </c>
      <c r="C19" s="27">
        <f>A19/A7-1</f>
        <v>0.17030093835506488</v>
      </c>
      <c r="D19" s="26">
        <f>H19/22</f>
        <v>2069201.9090909092</v>
      </c>
      <c r="E19" s="27">
        <f t="shared" si="0"/>
        <v>0.12368004391042864</v>
      </c>
      <c r="F19" s="33">
        <f t="shared" si="2"/>
        <v>0.27021760126916727</v>
      </c>
      <c r="G19" s="39" t="s">
        <v>158</v>
      </c>
      <c r="H19" s="29">
        <f>'코스맥스(화성)'!H19+'코스맥스(성남)'!H19</f>
        <v>45522442</v>
      </c>
      <c r="I19" s="29">
        <f>'코스맥스(화성)'!I19+'코스맥스(성남)'!I19</f>
        <v>1446960.97</v>
      </c>
      <c r="J19" s="30">
        <f t="shared" si="1"/>
        <v>31.460725578520616</v>
      </c>
      <c r="K19" s="32">
        <f>H19+H18+H17</f>
        <v>113529332</v>
      </c>
      <c r="L19" s="27">
        <f>K19/K16-1</f>
        <v>0.40356299647639693</v>
      </c>
      <c r="M19" s="27">
        <f>K19/K7-1</f>
        <v>0.21388800404288144</v>
      </c>
      <c r="N19" s="32">
        <f>AVERAGE(J17:J19)</f>
        <v>30.160522958049977</v>
      </c>
      <c r="O19" s="58">
        <f>N19/N16-1</f>
        <v>-3.9364879496477934E-2</v>
      </c>
    </row>
    <row r="20" spans="1:15" hidden="1">
      <c r="D20" s="26">
        <f>H20/20</f>
        <v>1697247</v>
      </c>
      <c r="E20" s="27">
        <f t="shared" si="0"/>
        <v>-0.17975766765763579</v>
      </c>
      <c r="F20" s="33">
        <f t="shared" si="2"/>
        <v>8.8470152873948438E-2</v>
      </c>
      <c r="G20" s="39" t="s">
        <v>154</v>
      </c>
      <c r="H20" s="29">
        <f>'코스맥스(화성)'!H20+'코스맥스(성남)'!H20</f>
        <v>33944940</v>
      </c>
      <c r="I20" s="29">
        <f>'코스맥스(화성)'!I20+'코스맥스(성남)'!I20</f>
        <v>838001.11</v>
      </c>
      <c r="J20" s="30">
        <f t="shared" si="1"/>
        <v>40.507034650586561</v>
      </c>
    </row>
    <row r="21" spans="1:15" hidden="1">
      <c r="D21" s="26">
        <f>H21/21</f>
        <v>1794406.7142857143</v>
      </c>
      <c r="E21" s="27">
        <f t="shared" si="0"/>
        <v>5.7245477108349263E-2</v>
      </c>
      <c r="F21" s="33">
        <f t="shared" si="2"/>
        <v>5.4788214040389471E-2</v>
      </c>
      <c r="G21" s="39" t="s">
        <v>155</v>
      </c>
      <c r="H21" s="29">
        <f>'코스맥스(화성)'!H21+'코스맥스(성남)'!H21</f>
        <v>37682541</v>
      </c>
      <c r="I21" s="29">
        <f>'코스맥스(화성)'!I21+'코스맥스(성남)'!I21</f>
        <v>1028316.41</v>
      </c>
      <c r="J21" s="30">
        <f t="shared" si="1"/>
        <v>36.64488929044709</v>
      </c>
    </row>
    <row r="22" spans="1:15" ht="17.399999999999999" hidden="1">
      <c r="A22" s="31">
        <f>AVERAGE(D20:D22)</f>
        <v>1920687.3174603174</v>
      </c>
      <c r="B22" s="27">
        <f>A22/A19-1</f>
        <v>5.3480768131678014E-2</v>
      </c>
      <c r="C22" s="27">
        <f>A22/A10-1</f>
        <v>0.30036836496411001</v>
      </c>
      <c r="D22" s="26">
        <f>H22/21</f>
        <v>2270408.2380952379</v>
      </c>
      <c r="E22" s="27">
        <f t="shared" si="0"/>
        <v>0.26526958465990913</v>
      </c>
      <c r="F22" s="33">
        <f t="shared" si="2"/>
        <v>0.93952034161312525</v>
      </c>
      <c r="G22" s="39" t="s">
        <v>156</v>
      </c>
      <c r="H22" s="29">
        <f>'코스맥스(화성)'!H22+'코스맥스(성남)'!H22</f>
        <v>47678573</v>
      </c>
      <c r="I22" s="29">
        <f>'코스맥스(화성)'!I22+'코스맥스(성남)'!I22</f>
        <v>1416033.17</v>
      </c>
      <c r="J22" s="30">
        <f t="shared" si="1"/>
        <v>33.67051987913532</v>
      </c>
      <c r="K22" s="32">
        <f>H22+H21+H20</f>
        <v>119306054</v>
      </c>
      <c r="L22" s="27">
        <f>K22/K19-1</f>
        <v>5.0883079273293053E-2</v>
      </c>
      <c r="M22" s="27">
        <f>K22/K10-1</f>
        <v>0.28212881043881444</v>
      </c>
      <c r="N22" s="32">
        <f>AVERAGE(J20:J22)</f>
        <v>36.940814606722995</v>
      </c>
      <c r="O22" s="58">
        <f>N22/N19-1</f>
        <v>0.22480683302818294</v>
      </c>
    </row>
    <row r="23" spans="1:15" hidden="1">
      <c r="A23" s="31"/>
      <c r="B23" s="27"/>
      <c r="C23" s="27"/>
      <c r="D23" s="26">
        <f>H23/21</f>
        <v>2334692.0952380951</v>
      </c>
      <c r="E23" s="27">
        <f t="shared" ref="E23:E28" si="3">D23/D22-1</f>
        <v>2.8313787830856585E-2</v>
      </c>
      <c r="F23" s="33">
        <f t="shared" ref="F23:F28" si="4">D23/D11-1</f>
        <v>0.96270642210098312</v>
      </c>
      <c r="G23" s="39" t="s">
        <v>168</v>
      </c>
      <c r="H23" s="29">
        <f>'코스맥스(화성)'!H23+'코스맥스(성남)'!H23</f>
        <v>49028534</v>
      </c>
      <c r="I23" s="29">
        <f>'코스맥스(화성)'!I23+'코스맥스(성남)'!I23</f>
        <v>1465326.15</v>
      </c>
      <c r="J23" s="30">
        <f t="shared" si="1"/>
        <v>33.459127171107951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2231916</v>
      </c>
      <c r="E24" s="27">
        <f t="shared" si="3"/>
        <v>-4.4021263209705563E-2</v>
      </c>
      <c r="F24" s="33">
        <f t="shared" si="4"/>
        <v>0.98910375399129991</v>
      </c>
      <c r="G24" s="39" t="s">
        <v>176</v>
      </c>
      <c r="H24" s="29">
        <f>'코스맥스(화성)'!H24+'코스맥스(성남)'!H24</f>
        <v>49102152</v>
      </c>
      <c r="I24" s="29">
        <f>'코스맥스(화성)'!I24+'코스맥스(성남)'!I24</f>
        <v>1485958.9500000002</v>
      </c>
      <c r="J24" s="30">
        <f t="shared" si="1"/>
        <v>33.044083754803587</v>
      </c>
      <c r="K24" s="32"/>
      <c r="L24" s="27"/>
      <c r="M24" s="27"/>
      <c r="N24" s="27"/>
    </row>
    <row r="25" spans="1:15" ht="17.399999999999999" hidden="1">
      <c r="A25" s="31">
        <f>AVERAGE(D23:D25)</f>
        <v>2326232.4878863827</v>
      </c>
      <c r="B25" s="27">
        <f>A25/A22-1</f>
        <v>0.21114585739146174</v>
      </c>
      <c r="C25" s="27">
        <f>A25/A13-1</f>
        <v>0.89720559979639103</v>
      </c>
      <c r="D25" s="26">
        <f>H25/19</f>
        <v>2412089.3684210526</v>
      </c>
      <c r="E25" s="27">
        <f t="shared" si="3"/>
        <v>8.072587338459547E-2</v>
      </c>
      <c r="F25" s="33">
        <f t="shared" si="4"/>
        <v>0.764757645762284</v>
      </c>
      <c r="G25" s="39" t="s">
        <v>190</v>
      </c>
      <c r="H25" s="29">
        <f>'코스맥스(화성)'!H25+'코스맥스(성남)'!H25</f>
        <v>45829698</v>
      </c>
      <c r="I25" s="29">
        <f>'코스맥스(화성)'!I25+'코스맥스(성남)'!I25</f>
        <v>1477691.12</v>
      </c>
      <c r="J25" s="30">
        <f t="shared" si="1"/>
        <v>31.014396296839081</v>
      </c>
      <c r="K25" s="32">
        <f>H25+H24+H23</f>
        <v>143960384</v>
      </c>
      <c r="L25" s="27">
        <f>K25/K22-1</f>
        <v>0.20664776994468359</v>
      </c>
      <c r="M25" s="27">
        <f>K25/K13-1</f>
        <v>0.86957065260854405</v>
      </c>
      <c r="N25" s="32">
        <f>AVERAGE(J23:J25)</f>
        <v>32.505869074250207</v>
      </c>
      <c r="O25" s="58">
        <f>N25/N22-1</f>
        <v>-0.12005543406900554</v>
      </c>
    </row>
    <row r="26" spans="1:15" ht="17.399999999999999" hidden="1">
      <c r="A26" s="31"/>
      <c r="B26" s="27"/>
      <c r="C26" s="27"/>
      <c r="D26" s="26">
        <f>H26/19</f>
        <v>2361690.5263157897</v>
      </c>
      <c r="E26" s="27">
        <f t="shared" si="3"/>
        <v>-2.089426816646256E-2</v>
      </c>
      <c r="F26" s="33">
        <f t="shared" si="4"/>
        <v>0.85371424564020981</v>
      </c>
      <c r="G26" s="39" t="s">
        <v>202</v>
      </c>
      <c r="H26" s="29">
        <f>'코스맥스(화성)'!H26+'코스맥스(성남)'!H26</f>
        <v>44872120</v>
      </c>
      <c r="I26" s="29">
        <f>'코스맥스(화성)'!I26+'코스맥스(성남)'!I26</f>
        <v>1317095.92</v>
      </c>
      <c r="J26" s="30">
        <f t="shared" si="1"/>
        <v>34.068984132909627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2023947.0909090908</v>
      </c>
      <c r="E27" s="27">
        <f t="shared" si="3"/>
        <v>-0.14300918415994779</v>
      </c>
      <c r="F27" s="33">
        <f t="shared" si="4"/>
        <v>0.61571379346480981</v>
      </c>
      <c r="G27" s="39" t="s">
        <v>203</v>
      </c>
      <c r="H27" s="29">
        <f>'코스맥스(화성)'!H27+'코스맥스(성남)'!H27</f>
        <v>44526836</v>
      </c>
      <c r="I27" s="29">
        <f>'코스맥스(화성)'!I27+'코스맥스(성남)'!I27</f>
        <v>1504954.7599999998</v>
      </c>
      <c r="J27" s="30">
        <f t="shared" si="1"/>
        <v>29.58682691564762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2221823.2934609251</v>
      </c>
      <c r="B28" s="27">
        <f>A28/A25-1</f>
        <v>-4.4883387610291647E-2</v>
      </c>
      <c r="C28" s="27">
        <f>A28/A16-1</f>
        <v>0.75754854538815364</v>
      </c>
      <c r="D28" s="26">
        <f>H28/19</f>
        <v>2279832.2631578948</v>
      </c>
      <c r="E28" s="27">
        <f t="shared" si="3"/>
        <v>0.12642878531665014</v>
      </c>
      <c r="F28" s="33">
        <f t="shared" si="4"/>
        <v>0.80112086329282928</v>
      </c>
      <c r="G28" s="39" t="s">
        <v>208</v>
      </c>
      <c r="H28" s="29">
        <f>'코스맥스(화성)'!H28+'코스맥스(성남)'!H28</f>
        <v>43316813</v>
      </c>
      <c r="I28" s="29">
        <f>'코스맥스(화성)'!I28+'코스맥스(성남)'!I28</f>
        <v>1158778.1499999999</v>
      </c>
      <c r="J28" s="30">
        <f t="shared" si="1"/>
        <v>37.381454767679216</v>
      </c>
      <c r="K28" s="32">
        <f>H28+H27+H26</f>
        <v>132715769</v>
      </c>
      <c r="L28" s="27">
        <f>K28/K25-1</f>
        <v>-7.8109092845987438E-2</v>
      </c>
      <c r="M28" s="27">
        <f>K28/K16-1</f>
        <v>0.64076489428572803</v>
      </c>
      <c r="N28" s="32">
        <f>AVERAGE(J26:J28)</f>
        <v>33.679088605412154</v>
      </c>
      <c r="O28" s="58">
        <f>N28/N25-1</f>
        <v>3.6092544656537884E-2</v>
      </c>
    </row>
    <row r="29" spans="1:15" hidden="1">
      <c r="D29" s="26">
        <f>H29/22</f>
        <v>2621403.9090909092</v>
      </c>
      <c r="E29" s="27">
        <f t="shared" ref="E29:E41" si="5">D29/D28-1</f>
        <v>0.14982314771696781</v>
      </c>
      <c r="F29" s="33">
        <f t="shared" ref="F29:F41" si="6">D29/D17-1</f>
        <v>0.68158001898648735</v>
      </c>
      <c r="G29" s="39" t="s">
        <v>215</v>
      </c>
      <c r="H29" s="29">
        <f>'코스맥스(화성)'!H29+'코스맥스(성남)'!H29</f>
        <v>57670886</v>
      </c>
      <c r="I29" s="29">
        <f>'코스맥스(화성)'!I29+'코스맥스(성남)'!I29</f>
        <v>1416966.67</v>
      </c>
      <c r="J29" s="30">
        <f t="shared" si="1"/>
        <v>40.700241735396645</v>
      </c>
    </row>
    <row r="30" spans="1:15" hidden="1">
      <c r="D30" s="26">
        <f>H30/19</f>
        <v>2489228.5789473685</v>
      </c>
      <c r="E30" s="27">
        <f t="shared" si="5"/>
        <v>-5.0421581231782975E-2</v>
      </c>
      <c r="F30" s="33">
        <f t="shared" si="6"/>
        <v>0.35177551625378101</v>
      </c>
      <c r="G30" s="39" t="s">
        <v>210</v>
      </c>
      <c r="H30" s="29">
        <f>'코스맥스(화성)'!H30+'코스맥스(성남)'!H30</f>
        <v>47295343</v>
      </c>
      <c r="I30" s="29">
        <f>'코스맥스(화성)'!I30+'코스맥스(성남)'!I30</f>
        <v>1105687.54</v>
      </c>
      <c r="J30" s="30">
        <f t="shared" si="1"/>
        <v>42.774600679682074</v>
      </c>
    </row>
    <row r="31" spans="1:15" ht="17.399999999999999" hidden="1">
      <c r="A31" s="31">
        <f>AVERAGE(D29:D31)</f>
        <v>2490919.596012759</v>
      </c>
      <c r="B31" s="27">
        <f>A31/A28-1</f>
        <v>0.12111507847802949</v>
      </c>
      <c r="C31" s="27">
        <f>A31/A19-1</f>
        <v>0.36624835573528314</v>
      </c>
      <c r="D31" s="26">
        <f>H31/20</f>
        <v>2362126.2999999998</v>
      </c>
      <c r="E31" s="27">
        <f t="shared" si="5"/>
        <v>-5.1060911007665299E-2</v>
      </c>
      <c r="F31" s="33">
        <f t="shared" si="6"/>
        <v>0.14156394773373515</v>
      </c>
      <c r="G31" s="39" t="s">
        <v>211</v>
      </c>
      <c r="H31" s="29">
        <f>'코스맥스(화성)'!H31+'코스맥스(성남)'!H31</f>
        <v>47242526</v>
      </c>
      <c r="I31" s="29">
        <f>'코스맥스(화성)'!I31+'코스맥스(성남)'!I31</f>
        <v>1175579.1800000002</v>
      </c>
      <c r="J31" s="30">
        <f t="shared" si="1"/>
        <v>40.186596363504833</v>
      </c>
      <c r="K31" s="32">
        <f>H31+H30+H29</f>
        <v>152208755</v>
      </c>
      <c r="L31" s="27">
        <f>K31/K28-1</f>
        <v>0.14687769318505017</v>
      </c>
      <c r="M31" s="27">
        <f>K31/K19-1</f>
        <v>0.34069982020153167</v>
      </c>
      <c r="N31" s="32">
        <f>AVERAGE(J29:J31)</f>
        <v>41.220479592861182</v>
      </c>
      <c r="O31" s="58">
        <f>N31/N28-1</f>
        <v>0.22391909341148697</v>
      </c>
    </row>
    <row r="32" spans="1:15" ht="17.399999999999999" hidden="1">
      <c r="D32" s="26">
        <f>H32/21</f>
        <v>2468534.8095238097</v>
      </c>
      <c r="E32" s="27">
        <f t="shared" si="5"/>
        <v>4.5047764602515139E-2</v>
      </c>
      <c r="F32" s="33">
        <f t="shared" si="6"/>
        <v>0.45443462826790082</v>
      </c>
      <c r="G32" s="39" t="s">
        <v>222</v>
      </c>
      <c r="H32" s="29">
        <f>'코스맥스(화성)'!H32+'코스맥스(성남)'!H32</f>
        <v>51839231</v>
      </c>
      <c r="I32" s="29">
        <f>'코스맥스(화성)'!I32+'코스맥스(성남)'!I32</f>
        <v>1240740.83</v>
      </c>
      <c r="J32" s="30">
        <f t="shared" si="1"/>
        <v>41.78086974054041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2477939.1904761903</v>
      </c>
      <c r="E33" s="27">
        <f t="shared" si="5"/>
        <v>3.8097015752411867E-3</v>
      </c>
      <c r="F33" s="33">
        <f t="shared" si="6"/>
        <v>0.38092394034680388</v>
      </c>
      <c r="G33" s="39" t="s">
        <v>223</v>
      </c>
      <c r="H33" s="29">
        <f>'코스맥스(화성)'!H33+'코스맥스(성남)'!H33</f>
        <v>52036723</v>
      </c>
      <c r="I33" s="29">
        <f>'코스맥스(화성)'!I33+'코스맥스(성남)'!I33</f>
        <v>1330060.9300000002</v>
      </c>
      <c r="J33" s="30">
        <f t="shared" si="1"/>
        <v>39.123563309238769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2530872.2807017546</v>
      </c>
      <c r="B34" s="27">
        <f>A34/A31-1</f>
        <v>1.6039331318822292E-2</v>
      </c>
      <c r="C34" s="27">
        <f>A34/A22-1</f>
        <v>0.31769094203645354</v>
      </c>
      <c r="D34" s="26">
        <f>H34/19</f>
        <v>2646142.8421052634</v>
      </c>
      <c r="E34" s="27">
        <f t="shared" si="5"/>
        <v>6.788045980932611E-2</v>
      </c>
      <c r="F34" s="33">
        <f t="shared" si="6"/>
        <v>0.16549208979493857</v>
      </c>
      <c r="G34" s="39" t="s">
        <v>220</v>
      </c>
      <c r="H34" s="29">
        <f>'코스맥스(화성)'!H34+'코스맥스(성남)'!H34</f>
        <v>50276714</v>
      </c>
      <c r="I34" s="29">
        <f>'코스맥스(화성)'!I34+'코스맥스(성남)'!I34</f>
        <v>1355722.75</v>
      </c>
      <c r="J34" s="30">
        <f t="shared" si="1"/>
        <v>37.084805134383117</v>
      </c>
      <c r="K34" s="32">
        <f>H34+H33+H32</f>
        <v>154152668</v>
      </c>
      <c r="L34" s="27">
        <f>K34/K31-1</f>
        <v>1.2771361279448001E-2</v>
      </c>
      <c r="M34" s="27">
        <f>K34/K22-1</f>
        <v>0.29207750010741274</v>
      </c>
      <c r="N34" s="32">
        <f>AVERAGE(J32:J34)</f>
        <v>39.329746061387432</v>
      </c>
      <c r="O34" s="58">
        <f>N34/N31-1</f>
        <v>-4.5868790226332057E-2</v>
      </c>
      <c r="P34" s="58"/>
    </row>
    <row r="35" spans="1:16" ht="17.399999999999999" hidden="1">
      <c r="D35" s="26">
        <f>H35/23</f>
        <v>1931645.1304347827</v>
      </c>
      <c r="E35" s="27">
        <f t="shared" si="5"/>
        <v>-0.27001479296636477</v>
      </c>
      <c r="F35" s="33">
        <f t="shared" si="6"/>
        <v>-0.17263388419628378</v>
      </c>
      <c r="G35" s="39" t="s">
        <v>226</v>
      </c>
      <c r="H35" s="68">
        <f>'코스맥스(화성)'!H35+'코스맥스(성남)'!H35</f>
        <v>44427838</v>
      </c>
      <c r="I35" s="68">
        <f>'코스맥스(화성)'!I35+'코스맥스(성남)'!I35</f>
        <v>1351797.8399999999</v>
      </c>
      <c r="J35" s="30">
        <f t="shared" si="1"/>
        <v>32.865741226513578</v>
      </c>
      <c r="P35" s="16"/>
    </row>
    <row r="36" spans="1:16" ht="17.399999999999999" hidden="1">
      <c r="D36" s="26">
        <f>H36/21</f>
        <v>2108389.8095238097</v>
      </c>
      <c r="E36" s="27">
        <f t="shared" si="5"/>
        <v>9.1499559781585971E-2</v>
      </c>
      <c r="F36" s="33">
        <f t="shared" si="6"/>
        <v>-5.5345358192777083E-2</v>
      </c>
      <c r="G36" s="39" t="s">
        <v>228</v>
      </c>
      <c r="H36" s="68">
        <f>'코스맥스(화성)'!H36+'코스맥스(성남)'!H36</f>
        <v>44276186</v>
      </c>
      <c r="I36" s="68">
        <f>'코스맥스(화성)'!I36+'코스맥스(성남)'!I36</f>
        <v>1316004.8</v>
      </c>
      <c r="J36" s="30">
        <f t="shared" si="1"/>
        <v>33.64439552196162</v>
      </c>
      <c r="P36" s="16"/>
    </row>
    <row r="37" spans="1:16" ht="17.399999999999999" hidden="1">
      <c r="A37" s="31">
        <f>AVERAGE(D35:D37)</f>
        <v>2239773.998504716</v>
      </c>
      <c r="B37" s="27">
        <f>A37/A34-1</f>
        <v>-0.11501895390640715</v>
      </c>
      <c r="C37" s="27">
        <f>A37/A25-1</f>
        <v>-3.7166744868318391E-2</v>
      </c>
      <c r="D37" s="26">
        <f>H37/18</f>
        <v>2679287.0555555555</v>
      </c>
      <c r="E37" s="27">
        <f t="shared" si="5"/>
        <v>0.27077404920709891</v>
      </c>
      <c r="F37" s="33">
        <f t="shared" si="6"/>
        <v>0.11077437288710823</v>
      </c>
      <c r="G37" s="39" t="s">
        <v>225</v>
      </c>
      <c r="H37" s="68">
        <f>'코스맥스(화성)'!H37+'코스맥스(성남)'!H37</f>
        <v>48227167</v>
      </c>
      <c r="I37" s="68">
        <f>'코스맥스(화성)'!I37+'코스맥스(성남)'!I37</f>
        <v>1220545.8700000001</v>
      </c>
      <c r="J37" s="30">
        <f t="shared" si="1"/>
        <v>39.512785373645968</v>
      </c>
      <c r="K37" s="32">
        <f>H37+H36+H35</f>
        <v>136931191</v>
      </c>
      <c r="L37" s="27">
        <f>K37/K34-1</f>
        <v>-0.11171702198498434</v>
      </c>
      <c r="M37" s="27">
        <f>K37/K25-1</f>
        <v>-4.882727320316127E-2</v>
      </c>
      <c r="N37" s="32">
        <f>AVERAGE(J35:J37)</f>
        <v>35.340974040707053</v>
      </c>
      <c r="O37" s="16">
        <f>N37/N34-1</f>
        <v>-0.10141870772454376</v>
      </c>
      <c r="P37" s="16"/>
    </row>
    <row r="38" spans="1:16" ht="17.399999999999999" hidden="1">
      <c r="A38" s="31"/>
      <c r="B38" s="27"/>
      <c r="C38" s="27"/>
      <c r="D38" s="26">
        <f>H38/20</f>
        <v>2517150.5</v>
      </c>
      <c r="E38" s="27">
        <f t="shared" si="5"/>
        <v>-6.0514813155000402E-2</v>
      </c>
      <c r="F38" s="33">
        <f t="shared" si="6"/>
        <v>6.5825717617085999E-2</v>
      </c>
      <c r="G38" s="39" t="s">
        <v>231</v>
      </c>
      <c r="H38" s="68">
        <f>'코스맥스(화성)'!H38+'코스맥스(성남)'!H38</f>
        <v>50343010</v>
      </c>
      <c r="I38" s="68">
        <f>'코스맥스(화성)'!I38+'코스맥스(성남)'!I38</f>
        <v>1255715.6099999999</v>
      </c>
      <c r="J38" s="30">
        <f t="shared" si="1"/>
        <v>40.09109196309187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2750684.8571428573</v>
      </c>
      <c r="E39" s="27">
        <f t="shared" si="5"/>
        <v>9.2777272214298323E-2</v>
      </c>
      <c r="F39" s="33">
        <f t="shared" si="6"/>
        <v>0.3590695475677379</v>
      </c>
      <c r="G39" s="39" t="s">
        <v>234</v>
      </c>
      <c r="H39" s="68">
        <f>'코스맥스(화성)'!H39+'코스맥스(성남)'!H39</f>
        <v>57764382</v>
      </c>
      <c r="I39" s="68">
        <f>'코스맥스(화성)'!I39+'코스맥스(성남)'!I39</f>
        <v>1447341.45</v>
      </c>
      <c r="J39" s="30">
        <f t="shared" si="1"/>
        <v>39.910680371932969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2452866.388888889</v>
      </c>
      <c r="B40" s="27">
        <f>A40/A37-1</f>
        <v>9.5140130444604898E-2</v>
      </c>
      <c r="C40" s="27">
        <f>A40/A28-1</f>
        <v>0.10398806066528765</v>
      </c>
      <c r="D40" s="26">
        <f>H40/21</f>
        <v>2090763.8095238095</v>
      </c>
      <c r="E40" s="27">
        <f t="shared" si="5"/>
        <v>-0.23991154272194937</v>
      </c>
      <c r="F40" s="33">
        <f t="shared" si="6"/>
        <v>-8.2930861488993202E-2</v>
      </c>
      <c r="G40" s="39" t="s">
        <v>236</v>
      </c>
      <c r="H40" s="68">
        <f>'코스맥스(화성)'!H40+'코스맥스(성남)'!H40</f>
        <v>43906040</v>
      </c>
      <c r="I40" s="68">
        <f>'코스맥스(화성)'!I40+'코스맥스(성남)'!I40</f>
        <v>2842056.19</v>
      </c>
      <c r="J40" s="30">
        <f t="shared" si="1"/>
        <v>15.448688225970649</v>
      </c>
      <c r="K40" s="32">
        <f>H40+H39+H38</f>
        <v>152013432</v>
      </c>
      <c r="L40" s="27">
        <f>K40/K37-1</f>
        <v>0.11014467112901993</v>
      </c>
      <c r="M40" s="27">
        <f>K40/K28-1</f>
        <v>0.14540595398275546</v>
      </c>
      <c r="N40" s="32">
        <f>AVERAGE(J38:J40)</f>
        <v>31.816820186998495</v>
      </c>
      <c r="O40" s="58">
        <f>N40/N37-1</f>
        <v>-9.9718639606517501E-2</v>
      </c>
    </row>
    <row r="41" spans="1:16" ht="17.399999999999999">
      <c r="A41" s="31"/>
      <c r="B41" s="27"/>
      <c r="C41" s="27"/>
      <c r="D41" s="26">
        <f>H41/18</f>
        <v>2471255.5</v>
      </c>
      <c r="E41" s="27">
        <f t="shared" si="5"/>
        <v>0.18198693163856272</v>
      </c>
      <c r="F41" s="33">
        <f t="shared" si="6"/>
        <v>-5.7277861137767228E-2</v>
      </c>
      <c r="G41" s="39" t="s">
        <v>373</v>
      </c>
      <c r="H41" s="68">
        <f>'코스맥스(화성)'!H41+'코스맥스(성남)'!H41</f>
        <v>44482599</v>
      </c>
      <c r="I41" s="68">
        <f>'코스맥스(화성)'!I41+'코스맥스(성남)'!I41</f>
        <v>1305822.3500000001</v>
      </c>
      <c r="J41" s="30">
        <f t="shared" si="1"/>
        <v>34.064816703435959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2417068.6</v>
      </c>
      <c r="E42" s="27">
        <f t="shared" ref="E42" si="7">D42/D41-1</f>
        <v>-2.1926870774794383E-2</v>
      </c>
      <c r="F42" s="33">
        <f t="shared" ref="F42" si="8">D42/D30-1</f>
        <v>-2.898889220446077E-2</v>
      </c>
      <c r="G42" s="39" t="s">
        <v>405</v>
      </c>
      <c r="H42" s="68">
        <f>'코스맥스(화성)'!H42+'코스맥스(성남)'!H42</f>
        <v>48341372</v>
      </c>
      <c r="I42" s="68">
        <f>'코스맥스(화성)'!I42+'코스맥스(성남)'!I42</f>
        <v>1358339.69</v>
      </c>
      <c r="J42" s="30">
        <f t="shared" si="1"/>
        <v>35.588573576908438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2602987.3833333333</v>
      </c>
      <c r="B43" s="27">
        <f>A43/A40-1</f>
        <v>6.1202271401520125E-2</v>
      </c>
      <c r="C43" s="27">
        <f>A43/A31-1</f>
        <v>4.4990527795422341E-2</v>
      </c>
      <c r="D43" s="26">
        <f>H43/20</f>
        <v>2920638.05</v>
      </c>
      <c r="E43" s="27">
        <f t="shared" ref="E43" si="9">D43/D42-1</f>
        <v>0.20833891516359926</v>
      </c>
      <c r="F43" s="33">
        <f t="shared" ref="F43" si="10">D43/D31-1</f>
        <v>0.23644449071161011</v>
      </c>
      <c r="G43" s="39" t="s">
        <v>459</v>
      </c>
      <c r="H43" s="68">
        <f>'코스맥스(화성)'!H43+'코스맥스(성남)'!H43</f>
        <v>58412761</v>
      </c>
      <c r="I43" s="68">
        <f>'코스맥스(화성)'!I43+'코스맥스(성남)'!I43</f>
        <v>1504809.37</v>
      </c>
      <c r="J43" s="30">
        <f t="shared" si="1"/>
        <v>38.817382563214629</v>
      </c>
      <c r="K43" s="32">
        <f>H43+H42+H41</f>
        <v>151236732</v>
      </c>
      <c r="L43" s="27">
        <f>K43/K40-1</f>
        <v>-5.1094169099478171E-3</v>
      </c>
      <c r="M43" s="27">
        <f>K43/K31-1</f>
        <v>-6.386117539690761E-3</v>
      </c>
      <c r="N43" s="32">
        <f>AVERAGE(J41:J43)</f>
        <v>36.156924281186342</v>
      </c>
      <c r="O43" s="58">
        <f>N43/N40-1</f>
        <v>0.13640910903979564</v>
      </c>
    </row>
    <row r="44" spans="1:16" ht="17.399999999999999">
      <c r="A44" s="31"/>
      <c r="B44" s="27"/>
      <c r="C44" s="27"/>
      <c r="D44" s="26">
        <f>H44/22</f>
        <v>2606188.0454545454</v>
      </c>
      <c r="E44" s="27">
        <f t="shared" ref="E44" si="11">D44/D43-1</f>
        <v>-0.10766483184914144</v>
      </c>
      <c r="F44" s="33">
        <f t="shared" ref="F44" si="12">D44/D32-1</f>
        <v>5.5763133418114341E-2</v>
      </c>
      <c r="G44" s="39" t="s">
        <v>496</v>
      </c>
      <c r="H44" s="68">
        <f>'코스맥스(화성)'!H44+'코스맥스(성남)'!H44</f>
        <v>57336137</v>
      </c>
      <c r="I44" s="68">
        <f>'코스맥스(화성)'!I44+'코스맥스(성남)'!I44</f>
        <v>1527611.04</v>
      </c>
      <c r="J44" s="30">
        <f t="shared" si="1"/>
        <v>37.533204132905453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2892188.9</v>
      </c>
      <c r="E45" s="27">
        <f t="shared" ref="E45" si="13">D45/D44-1</f>
        <v>0.10973914758156789</v>
      </c>
      <c r="F45" s="33">
        <f t="shared" ref="F45" si="14">D45/D33-1</f>
        <v>0.16717509094490834</v>
      </c>
      <c r="G45" s="39" t="s">
        <v>498</v>
      </c>
      <c r="H45" s="68">
        <f>'코스맥스(화성)'!H45+'코스맥스(성남)'!H45</f>
        <v>57843778</v>
      </c>
      <c r="I45" s="68">
        <f>'코스맥스(화성)'!I45+'코스맥스(성남)'!I45</f>
        <v>1413381.2400000002</v>
      </c>
      <c r="J45" s="30">
        <f t="shared" si="1"/>
        <v>40.925814184430514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2929224.9818181819</v>
      </c>
      <c r="B46" s="27">
        <f>A46/A43-1</f>
        <v>0.12533199375982962</v>
      </c>
      <c r="C46" s="27">
        <f>A46/A34-1</f>
        <v>0.15739739383686846</v>
      </c>
      <c r="D46" s="26">
        <f>H46/19</f>
        <v>3289298</v>
      </c>
      <c r="E46" s="27">
        <f t="shared" ref="E46" si="15">D46/D45-1</f>
        <v>0.13730399836608176</v>
      </c>
      <c r="F46" s="33">
        <f t="shared" ref="F46" si="16">D46/D34-1</f>
        <v>0.24305383203842634</v>
      </c>
      <c r="G46" s="39" t="s">
        <v>551</v>
      </c>
      <c r="H46" s="68">
        <f>'코스맥스(화성)'!H46+'코스맥스(성남)'!H46</f>
        <v>62496662</v>
      </c>
      <c r="I46" s="68">
        <f>'코스맥스(화성)'!I46+'코스맥스(성남)'!I46</f>
        <v>1554037.03</v>
      </c>
      <c r="J46" s="30">
        <f t="shared" si="1"/>
        <v>40.215683920993825</v>
      </c>
      <c r="K46" s="32">
        <f>H46+H45+H44</f>
        <v>177676577</v>
      </c>
      <c r="L46" s="27">
        <f>K46/K43-1</f>
        <v>0.17482422854786361</v>
      </c>
      <c r="M46" s="27">
        <f>K46/K34-1</f>
        <v>0.15260137437257981</v>
      </c>
      <c r="N46" s="32">
        <f>AVERAGE(J44:J46)</f>
        <v>39.55823407944326</v>
      </c>
      <c r="O46" s="58">
        <f>N46/N43-1</f>
        <v>9.4070772497281574E-2</v>
      </c>
    </row>
    <row r="47" spans="1:16" ht="17.399999999999999">
      <c r="A47" s="31"/>
      <c r="B47" s="27"/>
      <c r="C47" s="27"/>
      <c r="D47" s="26">
        <f>H47/19</f>
        <v>2973349.0526315789</v>
      </c>
      <c r="E47" s="27">
        <f t="shared" ref="E47" si="17">D47/D46-1</f>
        <v>-9.6053610031204606E-2</v>
      </c>
      <c r="F47" s="33">
        <f t="shared" ref="F47" si="18">D47/D35-1</f>
        <v>0.53928328023808647</v>
      </c>
      <c r="G47" s="39" t="s">
        <v>601</v>
      </c>
      <c r="H47" s="68">
        <f>'코스맥스(화성)'!H47+'코스맥스(성남)'!H47</f>
        <v>56493632</v>
      </c>
      <c r="I47" s="68">
        <f>'코스맥스(화성)'!I47+'코스맥스(성남)'!I47</f>
        <v>1541911.02</v>
      </c>
      <c r="J47" s="30">
        <f t="shared" si="1"/>
        <v>36.63871083819091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2079154.75</v>
      </c>
      <c r="E48" s="27">
        <f t="shared" ref="E48" si="19">D48/D47-1</f>
        <v>-0.30073640423756076</v>
      </c>
      <c r="F48" s="33">
        <f t="shared" ref="F48" si="20">D48/D36-1</f>
        <v>-1.3866059962798105E-2</v>
      </c>
      <c r="G48" s="39" t="s">
        <v>632</v>
      </c>
      <c r="H48" s="68">
        <f>'코스맥스(화성)'!H48+'코스맥스(성남)'!H48</f>
        <v>41583095</v>
      </c>
      <c r="I48" s="68">
        <f>'코스맥스(화성)'!I48+'코스맥스(성남)'!I48</f>
        <v>1175741.79</v>
      </c>
      <c r="J48" s="30">
        <f t="shared" si="1"/>
        <v>35.367540180739852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2540666.2978468901</v>
      </c>
      <c r="B49" s="27">
        <f>A49/A46-1</f>
        <v>-0.13264897246988239</v>
      </c>
      <c r="C49" s="27">
        <f>A49/A37-1</f>
        <v>0.13434047343305666</v>
      </c>
      <c r="D49" s="26">
        <f>H49/22</f>
        <v>2569495.0909090908</v>
      </c>
      <c r="E49" s="27">
        <f t="shared" ref="E49" si="21">D49/D48-1</f>
        <v>0.23583638539127061</v>
      </c>
      <c r="F49" s="33">
        <f t="shared" ref="F49" si="22">D49/D37-1</f>
        <v>-4.0978052134730714E-2</v>
      </c>
      <c r="G49" s="39" t="s">
        <v>674</v>
      </c>
      <c r="H49" s="68">
        <f>'코스맥스(화성)'!H49+'코스맥스(성남)'!H49</f>
        <v>56528892</v>
      </c>
      <c r="I49" s="68">
        <f>'코스맥스(화성)'!I49+'코스맥스(성남)'!I49</f>
        <v>1524864.48</v>
      </c>
      <c r="J49" s="30">
        <f t="shared" si="1"/>
        <v>37.071420274672541</v>
      </c>
      <c r="K49" s="32">
        <f>H49+H48+H47</f>
        <v>154605619</v>
      </c>
      <c r="L49" s="27">
        <f>K49/K46-1</f>
        <v>-0.12984805532357824</v>
      </c>
      <c r="M49" s="27">
        <f>K49/K37-1</f>
        <v>0.12907525210965276</v>
      </c>
      <c r="N49" s="32">
        <f>AVERAGE(J47:J49)</f>
        <v>36.359223764534427</v>
      </c>
      <c r="O49" s="58">
        <f>N49/N46-1</f>
        <v>-8.086838023366727E-2</v>
      </c>
    </row>
    <row r="50" spans="1:15" s="37" customFormat="1" ht="17.399999999999999">
      <c r="A50" s="92"/>
      <c r="B50" s="130"/>
      <c r="C50" s="130"/>
      <c r="D50" s="93">
        <f>H50/18</f>
        <v>2596985.4444444445</v>
      </c>
      <c r="E50" s="130">
        <f t="shared" ref="E50" si="23">D50/D49-1</f>
        <v>1.0698737519528656E-2</v>
      </c>
      <c r="F50" s="131">
        <f t="shared" ref="F50" si="24">D50/D38-1</f>
        <v>3.1716396951411818E-2</v>
      </c>
      <c r="G50" s="132" t="s">
        <v>714</v>
      </c>
      <c r="H50" s="95">
        <f>'코스맥스(화성)'!H50+'코스맥스(성남)'!H50</f>
        <v>46745738</v>
      </c>
      <c r="I50" s="95">
        <f>'코스맥스(화성)'!I50+'코스맥스(성남)'!I50</f>
        <v>1257420.04</v>
      </c>
      <c r="J50" s="133">
        <f t="shared" ref="J50" si="25">H50/I50</f>
        <v>37.175912990857057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2816583.15</v>
      </c>
      <c r="E51" s="130">
        <f t="shared" ref="E51" si="26">D51/D50-1</f>
        <v>8.4558697094481605E-2</v>
      </c>
      <c r="F51" s="131">
        <f t="shared" ref="F51" si="27">D51/D39-1</f>
        <v>2.3957049345736836E-2</v>
      </c>
      <c r="G51" s="132" t="s">
        <v>721</v>
      </c>
      <c r="H51" s="95">
        <f>'코스맥스(화성)'!H51+'코스맥스(성남)'!H51</f>
        <v>56331663</v>
      </c>
      <c r="I51" s="95">
        <f>'코스맥스(화성)'!I51+'코스맥스(성남)'!I51</f>
        <v>1496593.35</v>
      </c>
      <c r="J51" s="133">
        <f t="shared" ref="J51" si="28">H51/I51</f>
        <v>37.639926036020405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2691233.7739057238</v>
      </c>
      <c r="B52" s="27">
        <f>A52/A49-1</f>
        <v>5.9262987896692154E-2</v>
      </c>
      <c r="C52" s="27">
        <f>A52/A40-1</f>
        <v>9.7179115053556364E-2</v>
      </c>
      <c r="D52" s="93">
        <f>H52/22</f>
        <v>2660132.7272727271</v>
      </c>
      <c r="E52" s="130">
        <f t="shared" ref="E52:E53" si="29">D52/D51-1</f>
        <v>-5.5546175772326456E-2</v>
      </c>
      <c r="F52" s="131">
        <f t="shared" ref="F52:F53" si="30">D52/D40-1</f>
        <v>0.27232579555631231</v>
      </c>
      <c r="G52" s="132" t="s">
        <v>726</v>
      </c>
      <c r="H52" s="95">
        <f>'코스맥스(화성)'!H52+'코스맥스(성남)'!H52</f>
        <v>58522920</v>
      </c>
      <c r="I52" s="95">
        <f>'코스맥스(화성)'!I52+'코스맥스(성남)'!I52</f>
        <v>1519940.97</v>
      </c>
      <c r="J52" s="133">
        <f t="shared" ref="J52" si="31">H52/I52</f>
        <v>38.503416353070605</v>
      </c>
      <c r="K52" s="32">
        <f>H52+H51+H50</f>
        <v>161600321</v>
      </c>
      <c r="L52" s="27">
        <f>K52/K49-1</f>
        <v>4.5242223699515138E-2</v>
      </c>
      <c r="M52" s="27">
        <f>K52/K40-1</f>
        <v>6.306606510929913E-2</v>
      </c>
      <c r="N52" s="32">
        <f>AVERAGE(J50:J52)</f>
        <v>37.773085126649356</v>
      </c>
      <c r="O52" s="58">
        <f>N52/N49-1</f>
        <v>3.8885906125807779E-2</v>
      </c>
    </row>
    <row r="53" spans="1:15" s="37" customFormat="1" ht="17.399999999999999">
      <c r="A53" s="31"/>
      <c r="B53" s="27"/>
      <c r="C53" s="27"/>
      <c r="D53" s="93">
        <f>H53/21</f>
        <v>2296708.4761904762</v>
      </c>
      <c r="E53" s="130">
        <f t="shared" si="29"/>
        <v>-0.1366188413669297</v>
      </c>
      <c r="F53" s="131">
        <f t="shared" si="30"/>
        <v>-7.0630909596164249E-2</v>
      </c>
      <c r="G53" s="132" t="s">
        <v>729</v>
      </c>
      <c r="H53" s="95">
        <f>'코스맥스(화성)'!H53+'코스맥스(성남)'!H53</f>
        <v>48230878</v>
      </c>
      <c r="I53" s="95">
        <f>'코스맥스(화성)'!I53+'코스맥스(성남)'!I53</f>
        <v>1314781</v>
      </c>
      <c r="J53" s="133">
        <f>H53/I53</f>
        <v>36.683583045389305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2624763.588235294</v>
      </c>
      <c r="E54" s="130">
        <f t="shared" ref="E54" si="32">D54/D53-1</f>
        <v>0.14283707115887823</v>
      </c>
      <c r="F54" s="131">
        <f t="shared" ref="F54" si="33">D54/D42-1</f>
        <v>8.5928462367718339E-2</v>
      </c>
      <c r="G54" s="132" t="s">
        <v>742</v>
      </c>
      <c r="H54" s="95">
        <f>'코스맥스(화성)'!H54+'코스맥스(성남)'!H54</f>
        <v>44620981</v>
      </c>
      <c r="I54" s="95">
        <f>'코스맥스(화성)'!I54+'코스맥스(성남)'!I54</f>
        <v>1222754</v>
      </c>
      <c r="J54" s="133">
        <f>H54/I54</f>
        <v>36.492197940059896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2634044.4183006533</v>
      </c>
      <c r="B55" s="27">
        <f>A55/A52-1</f>
        <v>-2.1250237032390151E-2</v>
      </c>
      <c r="C55" s="27">
        <f>A55/A43-1</f>
        <v>1.1931304456631375E-2</v>
      </c>
      <c r="D55" s="93">
        <f>H55/21</f>
        <v>2980661.1904761903</v>
      </c>
      <c r="E55" s="130">
        <f t="shared" ref="E55" si="34">D55/D54-1</f>
        <v>0.13559225060729241</v>
      </c>
      <c r="F55" s="131">
        <f t="shared" ref="F55" si="35">D55/D43-1</f>
        <v>2.055137933856277E-2</v>
      </c>
      <c r="G55" s="132" t="s">
        <v>749</v>
      </c>
      <c r="H55" s="95">
        <f>'코스맥스(화성)'!H55+'코스맥스(성남)'!H55</f>
        <v>62593885</v>
      </c>
      <c r="I55" s="95">
        <f>'코스맥스(화성)'!I55+'코스맥스(성남)'!I55</f>
        <v>1934516.5</v>
      </c>
      <c r="J55" s="133">
        <f>H55/I55</f>
        <v>32.356345887977696</v>
      </c>
      <c r="K55" s="32">
        <f>H55+H54+H53</f>
        <v>155445744</v>
      </c>
      <c r="L55" s="27">
        <f>K55/K52-1</f>
        <v>-3.8085178061001534E-2</v>
      </c>
      <c r="M55" s="27">
        <f>K55/K43-1</f>
        <v>2.7830619878773888E-2</v>
      </c>
      <c r="N55" s="32">
        <f>AVERAGE(J53:J55)</f>
        <v>35.17737562447563</v>
      </c>
      <c r="O55" s="58">
        <f>N55/N52-1</f>
        <v>-6.8718493431780159E-2</v>
      </c>
    </row>
    <row r="56" spans="1:15" s="124" customFormat="1" ht="17.399999999999999">
      <c r="A56" s="94"/>
      <c r="B56" s="45"/>
      <c r="C56" s="45"/>
      <c r="D56" s="98">
        <f>H56/22</f>
        <v>3228881.0454545454</v>
      </c>
      <c r="E56" s="118">
        <f t="shared" ref="E56" si="36">D56/D55-1</f>
        <v>8.3276776230544858E-2</v>
      </c>
      <c r="F56" s="158">
        <f t="shared" ref="F56" si="37">D56/D44-1</f>
        <v>0.23892865332033097</v>
      </c>
      <c r="G56" s="122" t="s">
        <v>752</v>
      </c>
      <c r="H56" s="96">
        <f>'코스맥스(화성)'!H56+'코스맥스(성남)'!H56</f>
        <v>71035383</v>
      </c>
      <c r="I56" s="96">
        <f>'코스맥스(화성)'!I56+'코스맥스(성남)'!I56</f>
        <v>2104025.87</v>
      </c>
      <c r="J56" s="125">
        <f>H56/I56</f>
        <v>33.761649042841853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3248323.5</v>
      </c>
      <c r="E57" s="118">
        <f t="shared" ref="E57" si="38">D57/D56-1</f>
        <v>6.0214217469622966E-3</v>
      </c>
      <c r="F57" s="158">
        <f t="shared" ref="F57" si="39">D57/D45-1</f>
        <v>0.12313670106402808</v>
      </c>
      <c r="G57" s="122" t="s">
        <v>756</v>
      </c>
      <c r="H57" s="96">
        <f>'코스맥스(화성)'!H57+'코스맥스(성남)'!H57</f>
        <v>58469823</v>
      </c>
      <c r="I57" s="96">
        <f>'코스맥스(화성)'!I57+'코스맥스(성남)'!I57</f>
        <v>1576903.24</v>
      </c>
      <c r="J57" s="125">
        <f>H57/I57</f>
        <v>37.07889077582211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3238602.2727272725</v>
      </c>
      <c r="B58" s="27">
        <f>A58/A55-1</f>
        <v>0.22951695507726022</v>
      </c>
      <c r="C58" s="27">
        <f>A58/A46-1</f>
        <v>0.10561745609483997</v>
      </c>
      <c r="K58" s="32">
        <f>H58+H57+H56</f>
        <v>129505206</v>
      </c>
      <c r="L58" s="27">
        <f>K58/K55-1</f>
        <v>-0.16687840614021576</v>
      </c>
      <c r="M58" s="27">
        <f>K58/K46-1</f>
        <v>-0.27111829715179625</v>
      </c>
      <c r="N58" s="32">
        <f>AVERAGE(J56:J58)</f>
        <v>35.420269909331978</v>
      </c>
      <c r="O58" s="58">
        <f>N58/N55-1</f>
        <v>6.9048438248857646E-3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65">
    <tabColor rgb="FFFFFF00"/>
  </sheetPr>
  <dimension ref="A1:P58"/>
  <sheetViews>
    <sheetView topLeftCell="D1"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2" width="6.09765625" style="18" bestFit="1" customWidth="1"/>
    <col min="13" max="13" width="6.3984375" style="18" bestFit="1" customWidth="1"/>
    <col min="14" max="14" width="7.3984375" style="18" bestFit="1" customWidth="1"/>
    <col min="15" max="15" width="6.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코스맥스 화성</v>
      </c>
      <c r="G1" s="19"/>
      <c r="H1" s="19"/>
      <c r="I1" s="19"/>
      <c r="J1" s="20"/>
      <c r="P1" s="18" t="s">
        <v>47</v>
      </c>
    </row>
    <row r="2" spans="1:16" ht="15" customHeight="1">
      <c r="G2" s="21"/>
      <c r="H2" s="21"/>
      <c r="I2" s="21"/>
      <c r="J2" s="22"/>
      <c r="P2" s="34" t="s">
        <v>350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682145.4</v>
      </c>
      <c r="E5" s="27"/>
      <c r="F5" s="26"/>
      <c r="G5" s="28" t="s">
        <v>7</v>
      </c>
      <c r="H5" s="29">
        <v>13642908</v>
      </c>
      <c r="I5" s="29">
        <v>259143</v>
      </c>
      <c r="J5" s="30">
        <f>H5/I5</f>
        <v>52.646253226982786</v>
      </c>
    </row>
    <row r="6" spans="1:16" ht="15" hidden="1" customHeight="1">
      <c r="D6" s="26">
        <f>H6/18</f>
        <v>697584.38888888888</v>
      </c>
      <c r="E6" s="27">
        <f t="shared" ref="E6:E16" si="0">D6/D5-1</f>
        <v>2.2632988346602989E-2</v>
      </c>
      <c r="F6" s="26"/>
      <c r="G6" s="28" t="s">
        <v>3</v>
      </c>
      <c r="H6" s="29">
        <v>12556519</v>
      </c>
      <c r="I6" s="29">
        <v>258420.36</v>
      </c>
      <c r="J6" s="30">
        <f t="shared" ref="J6:J49" si="1">H6/I6</f>
        <v>48.589511290828632</v>
      </c>
    </row>
    <row r="7" spans="1:16" ht="15" hidden="1" customHeight="1">
      <c r="A7" s="31">
        <f>AVERAGE(D5:D7)</f>
        <v>733209.59629629634</v>
      </c>
      <c r="B7" s="31"/>
      <c r="C7" s="31"/>
      <c r="D7" s="26">
        <f>H7/22</f>
        <v>819899</v>
      </c>
      <c r="E7" s="27">
        <f t="shared" si="0"/>
        <v>0.17534023561784928</v>
      </c>
      <c r="F7" s="26"/>
      <c r="G7" s="28" t="s">
        <v>6</v>
      </c>
      <c r="H7" s="29">
        <v>18037778</v>
      </c>
      <c r="I7" s="29">
        <v>293106.36</v>
      </c>
      <c r="J7" s="30">
        <f t="shared" si="1"/>
        <v>61.54004300691394</v>
      </c>
      <c r="K7" s="32">
        <f>H7+H6+H5</f>
        <v>44237205</v>
      </c>
      <c r="L7" s="32"/>
      <c r="M7" s="32"/>
      <c r="N7" s="32">
        <f>AVERAGE(J5:J7)</f>
        <v>54.258602508241786</v>
      </c>
      <c r="O7" s="35"/>
    </row>
    <row r="8" spans="1:16" ht="15" hidden="1" customHeight="1">
      <c r="D8" s="26">
        <f>H8/21</f>
        <v>733715</v>
      </c>
      <c r="E8" s="27">
        <f t="shared" si="0"/>
        <v>-0.10511538616341765</v>
      </c>
      <c r="F8" s="26"/>
      <c r="G8" s="28" t="s">
        <v>2</v>
      </c>
      <c r="H8" s="29">
        <v>15408015</v>
      </c>
      <c r="I8" s="29">
        <v>265014.94</v>
      </c>
      <c r="J8" s="30">
        <f t="shared" si="1"/>
        <v>58.140175040697706</v>
      </c>
    </row>
    <row r="9" spans="1:16" ht="15" hidden="1" customHeight="1">
      <c r="D9" s="26">
        <f>H9/21</f>
        <v>909858.76190476189</v>
      </c>
      <c r="E9" s="27">
        <f t="shared" si="0"/>
        <v>0.24007109286952266</v>
      </c>
      <c r="F9" s="26"/>
      <c r="G9" s="28" t="s">
        <v>5</v>
      </c>
      <c r="H9" s="29">
        <v>19107034</v>
      </c>
      <c r="I9" s="29">
        <v>776451.06</v>
      </c>
      <c r="J9" s="30">
        <f t="shared" si="1"/>
        <v>24.608162683170267</v>
      </c>
    </row>
    <row r="10" spans="1:16" ht="15" hidden="1" customHeight="1">
      <c r="A10" s="31">
        <f>AVERAGE(D8:D10)</f>
        <v>770086.53968253965</v>
      </c>
      <c r="B10" s="27">
        <f>A10/A7-1</f>
        <v>5.0295227411809584E-2</v>
      </c>
      <c r="C10" s="27"/>
      <c r="D10" s="26">
        <f>H10/21</f>
        <v>666685.85714285716</v>
      </c>
      <c r="E10" s="27">
        <f t="shared" si="0"/>
        <v>-0.26726445349916683</v>
      </c>
      <c r="F10" s="26"/>
      <c r="G10" s="28" t="s">
        <v>0</v>
      </c>
      <c r="H10" s="29">
        <v>14000403</v>
      </c>
      <c r="I10" s="29">
        <v>300993.14</v>
      </c>
      <c r="J10" s="30">
        <f t="shared" si="1"/>
        <v>46.514026864532525</v>
      </c>
      <c r="K10" s="32">
        <f>H10+H9+H8</f>
        <v>48515452</v>
      </c>
      <c r="L10" s="27">
        <f>K10/K7-1</f>
        <v>9.6711512402286814E-2</v>
      </c>
      <c r="M10" s="32"/>
      <c r="N10" s="32">
        <f>AVERAGE(J8:J10)</f>
        <v>43.087454862800165</v>
      </c>
      <c r="O10" s="58">
        <f>N10/N7-1</f>
        <v>-0.20588712441948254</v>
      </c>
    </row>
    <row r="11" spans="1:16" ht="15" hidden="1" customHeight="1">
      <c r="D11" s="26">
        <f>H11/21</f>
        <v>551011.80952380947</v>
      </c>
      <c r="E11" s="27">
        <f t="shared" si="0"/>
        <v>-0.17350607693221409</v>
      </c>
      <c r="F11" s="26"/>
      <c r="G11" s="28" t="s">
        <v>10</v>
      </c>
      <c r="H11" s="29">
        <v>11571248</v>
      </c>
      <c r="I11" s="29">
        <v>211217.7</v>
      </c>
      <c r="J11" s="30">
        <f t="shared" si="1"/>
        <v>54.78351482853946</v>
      </c>
    </row>
    <row r="12" spans="1:16" ht="15" hidden="1" customHeight="1">
      <c r="D12" s="26">
        <f>H12/22</f>
        <v>579781.72727272729</v>
      </c>
      <c r="E12" s="27">
        <f t="shared" si="0"/>
        <v>5.221288773062982E-2</v>
      </c>
      <c r="F12" s="26"/>
      <c r="G12" s="28" t="s">
        <v>4</v>
      </c>
      <c r="H12" s="29">
        <v>12755198</v>
      </c>
      <c r="I12" s="29">
        <v>260075.02</v>
      </c>
      <c r="J12" s="30">
        <f t="shared" si="1"/>
        <v>49.044302678511762</v>
      </c>
    </row>
    <row r="13" spans="1:16" ht="15" hidden="1" customHeight="1">
      <c r="A13" s="31">
        <f>AVERAGE(D11:D13)</f>
        <v>597709.91226551228</v>
      </c>
      <c r="B13" s="27">
        <f>A13/A10-1</f>
        <v>-0.22384059262753497</v>
      </c>
      <c r="C13" s="27"/>
      <c r="D13" s="26">
        <f>H13/20</f>
        <v>662336.19999999995</v>
      </c>
      <c r="E13" s="27">
        <f t="shared" si="0"/>
        <v>0.1423888833399527</v>
      </c>
      <c r="F13" s="26"/>
      <c r="G13" s="28" t="s">
        <v>8</v>
      </c>
      <c r="H13" s="29">
        <v>13246724</v>
      </c>
      <c r="I13" s="29">
        <v>252038.86</v>
      </c>
      <c r="J13" s="30">
        <f t="shared" si="1"/>
        <v>52.558260261929455</v>
      </c>
      <c r="K13" s="32">
        <f>H13+H12+H11</f>
        <v>37573170</v>
      </c>
      <c r="L13" s="27">
        <f>K13/K10-1</f>
        <v>-0.22554220457432816</v>
      </c>
      <c r="M13" s="32"/>
      <c r="N13" s="32">
        <f>AVERAGE(J11:J13)</f>
        <v>52.128692589660226</v>
      </c>
      <c r="O13" s="58">
        <f>N13/N10-1</f>
        <v>0.20983457379066195</v>
      </c>
    </row>
    <row r="14" spans="1:16" ht="15" hidden="1" customHeight="1">
      <c r="D14" s="26">
        <f>H14/20</f>
        <v>694456.65</v>
      </c>
      <c r="E14" s="27">
        <f t="shared" si="0"/>
        <v>4.8495688443422003E-2</v>
      </c>
      <c r="F14" s="26"/>
      <c r="G14" s="28" t="s">
        <v>11</v>
      </c>
      <c r="H14" s="29">
        <v>13889133</v>
      </c>
      <c r="I14" s="29">
        <v>306333.09000000003</v>
      </c>
      <c r="J14" s="30">
        <f t="shared" si="1"/>
        <v>45.339969638931265</v>
      </c>
    </row>
    <row r="15" spans="1:16" ht="15" hidden="1" customHeight="1">
      <c r="A15" s="31"/>
      <c r="B15" s="31"/>
      <c r="C15" s="31"/>
      <c r="D15" s="26">
        <f>H15/22</f>
        <v>671309.5</v>
      </c>
      <c r="E15" s="27">
        <f t="shared" si="0"/>
        <v>-3.3331310168892458E-2</v>
      </c>
      <c r="F15" s="26"/>
      <c r="G15" s="28" t="s">
        <v>9</v>
      </c>
      <c r="H15" s="29">
        <v>14768809</v>
      </c>
      <c r="I15" s="29">
        <v>241997.69</v>
      </c>
      <c r="J15" s="30">
        <f t="shared" si="1"/>
        <v>61.028718910498689</v>
      </c>
    </row>
    <row r="16" spans="1:16" ht="15" hidden="1" customHeight="1">
      <c r="A16" s="31">
        <f>AVERAGE(D14:D16)</f>
        <v>689127.61060606048</v>
      </c>
      <c r="B16" s="27">
        <f>A16/A13-1</f>
        <v>0.15294659911870268</v>
      </c>
      <c r="C16" s="27"/>
      <c r="D16" s="26">
        <f>H16/22</f>
        <v>701616.68181818177</v>
      </c>
      <c r="E16" s="27">
        <f t="shared" si="0"/>
        <v>4.5146362174498966E-2</v>
      </c>
      <c r="F16" s="26"/>
      <c r="G16" s="28" t="s">
        <v>13</v>
      </c>
      <c r="H16" s="29">
        <v>15435567</v>
      </c>
      <c r="I16" s="29">
        <v>291383.63</v>
      </c>
      <c r="J16" s="30">
        <f t="shared" si="1"/>
        <v>52.973349944195562</v>
      </c>
      <c r="K16" s="32">
        <f>H16+H15+H14</f>
        <v>44093509</v>
      </c>
      <c r="L16" s="27">
        <f>K16/K13-1</f>
        <v>0.17353710107504905</v>
      </c>
      <c r="M16" s="32"/>
      <c r="N16" s="32">
        <f>AVERAGE(J14:J16)</f>
        <v>53.114012831208505</v>
      </c>
      <c r="O16" s="58">
        <f>N16/N13-1</f>
        <v>1.8901687201411166E-2</v>
      </c>
    </row>
    <row r="17" spans="1:15" ht="15" hidden="1" customHeight="1">
      <c r="D17" s="26">
        <f>H17/20</f>
        <v>753562.9</v>
      </c>
      <c r="E17" s="27">
        <f t="shared" ref="E17:E22" si="2">D17/D16-1</f>
        <v>7.4037889246310273E-2</v>
      </c>
      <c r="F17" s="33">
        <f t="shared" ref="F17:F22" si="3">D17/D5-1</f>
        <v>0.104695421240105</v>
      </c>
      <c r="G17" s="39" t="s">
        <v>162</v>
      </c>
      <c r="H17" s="29">
        <v>15071258</v>
      </c>
      <c r="I17" s="29">
        <v>275823.07</v>
      </c>
      <c r="J17" s="30">
        <f t="shared" si="1"/>
        <v>54.641034921408135</v>
      </c>
    </row>
    <row r="18" spans="1:15" hidden="1">
      <c r="D18" s="26">
        <f>H18/20</f>
        <v>849381.9</v>
      </c>
      <c r="E18" s="27">
        <f t="shared" si="2"/>
        <v>0.12715461443231879</v>
      </c>
      <c r="F18" s="33">
        <f t="shared" si="3"/>
        <v>0.21760451284308968</v>
      </c>
      <c r="G18" s="39" t="s">
        <v>163</v>
      </c>
      <c r="H18" s="29">
        <v>16987638</v>
      </c>
      <c r="I18" s="29">
        <v>336085.52</v>
      </c>
      <c r="J18" s="30">
        <f t="shared" si="1"/>
        <v>50.545581374645359</v>
      </c>
    </row>
    <row r="19" spans="1:15" ht="17.399999999999999" hidden="1">
      <c r="A19" s="31">
        <f>AVERAGE(D17:D19)</f>
        <v>912343.67575757578</v>
      </c>
      <c r="B19" s="27">
        <f>A19/A16-1</f>
        <v>0.32391107498247762</v>
      </c>
      <c r="C19" s="27">
        <f>A19/A7-1</f>
        <v>0.24431496855217083</v>
      </c>
      <c r="D19" s="26">
        <f>H19/22</f>
        <v>1134086.2272727273</v>
      </c>
      <c r="E19" s="27">
        <f t="shared" si="2"/>
        <v>0.33519000966788592</v>
      </c>
      <c r="F19" s="33">
        <f t="shared" si="3"/>
        <v>0.38320235452504181</v>
      </c>
      <c r="G19" s="39" t="s">
        <v>158</v>
      </c>
      <c r="H19" s="29">
        <v>24949897</v>
      </c>
      <c r="I19" s="29">
        <v>447609.14</v>
      </c>
      <c r="J19" s="30">
        <f t="shared" si="1"/>
        <v>55.740365355363387</v>
      </c>
      <c r="K19" s="32">
        <f>H19+H18+H17</f>
        <v>57008793</v>
      </c>
      <c r="L19" s="27">
        <f>K19/K16-1</f>
        <v>0.29290669517819512</v>
      </c>
      <c r="M19" s="27">
        <f>K19/K7-1</f>
        <v>0.28870693797223401</v>
      </c>
      <c r="N19" s="32">
        <f>AVERAGE(J17:J19)</f>
        <v>53.642327217138963</v>
      </c>
      <c r="O19" s="58">
        <f>N19/N16-1</f>
        <v>9.9467985521899394E-3</v>
      </c>
    </row>
    <row r="20" spans="1:15" hidden="1">
      <c r="D20" s="26">
        <f>H20/20</f>
        <v>1001421.45</v>
      </c>
      <c r="E20" s="27">
        <f t="shared" si="2"/>
        <v>-0.11697944484500278</v>
      </c>
      <c r="F20" s="33">
        <f t="shared" si="3"/>
        <v>0.36486435468812806</v>
      </c>
      <c r="G20" s="39" t="s">
        <v>154</v>
      </c>
      <c r="H20" s="29">
        <v>20028429</v>
      </c>
      <c r="I20" s="29">
        <v>362175.37</v>
      </c>
      <c r="J20" s="30">
        <f t="shared" si="1"/>
        <v>55.30036181090945</v>
      </c>
    </row>
    <row r="21" spans="1:15" hidden="1">
      <c r="D21" s="26">
        <f>H21/21</f>
        <v>1103647.6666666667</v>
      </c>
      <c r="E21" s="27">
        <f t="shared" si="2"/>
        <v>0.10208111346792781</v>
      </c>
      <c r="F21" s="33">
        <f t="shared" si="3"/>
        <v>0.21298789754600334</v>
      </c>
      <c r="G21" s="39" t="s">
        <v>155</v>
      </c>
      <c r="H21" s="29">
        <v>23176601</v>
      </c>
      <c r="I21" s="29">
        <v>421508.6</v>
      </c>
      <c r="J21" s="30">
        <f t="shared" si="1"/>
        <v>54.984882870717229</v>
      </c>
    </row>
    <row r="22" spans="1:15" ht="17.399999999999999" hidden="1">
      <c r="A22" s="31">
        <f>AVERAGE(D20:D22)</f>
        <v>1151989.388095238</v>
      </c>
      <c r="B22" s="27">
        <f>A22/A19-1</f>
        <v>0.26267043736415396</v>
      </c>
      <c r="C22" s="27">
        <f>A22/A10-1</f>
        <v>0.49592198893663819</v>
      </c>
      <c r="D22" s="26">
        <f>H22/21</f>
        <v>1350899.0476190476</v>
      </c>
      <c r="E22" s="27">
        <f t="shared" si="2"/>
        <v>0.22403108203830224</v>
      </c>
      <c r="F22" s="33">
        <f t="shared" si="3"/>
        <v>1.0262902432165704</v>
      </c>
      <c r="G22" s="39" t="s">
        <v>156</v>
      </c>
      <c r="H22" s="29">
        <v>28368880</v>
      </c>
      <c r="I22" s="29">
        <v>481402.3</v>
      </c>
      <c r="J22" s="30">
        <f t="shared" si="1"/>
        <v>58.929672749797831</v>
      </c>
      <c r="K22" s="32">
        <f>H22+H21+H20</f>
        <v>71573910</v>
      </c>
      <c r="L22" s="27">
        <f>K22/K19-1</f>
        <v>0.2554889558879101</v>
      </c>
      <c r="M22" s="27">
        <f>K22/K10-1</f>
        <v>0.47528070026019753</v>
      </c>
      <c r="N22" s="32">
        <f>AVERAGE(J20:J22)</f>
        <v>56.404972477141506</v>
      </c>
      <c r="O22" s="58">
        <f>N22/N19-1</f>
        <v>5.1501219341577364E-2</v>
      </c>
    </row>
    <row r="23" spans="1:15" hidden="1">
      <c r="A23" s="31"/>
      <c r="B23" s="27"/>
      <c r="C23" s="27"/>
      <c r="D23" s="26">
        <f>H23/21</f>
        <v>1350417.1904761905</v>
      </c>
      <c r="E23" s="27">
        <f t="shared" ref="E23:E28" si="4">D23/D22-1</f>
        <v>-3.566936727850134E-4</v>
      </c>
      <c r="F23" s="33">
        <f t="shared" ref="F23:F28" si="5">D23/D11-1</f>
        <v>1.4507953679672241</v>
      </c>
      <c r="G23" s="39" t="s">
        <v>168</v>
      </c>
      <c r="H23" s="29">
        <v>28358761</v>
      </c>
      <c r="I23" s="29">
        <v>530368.31999999995</v>
      </c>
      <c r="J23" s="30">
        <f t="shared" si="1"/>
        <v>53.469937646351127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1402715.6818181819</v>
      </c>
      <c r="E24" s="27">
        <f t="shared" si="4"/>
        <v>3.8727655209683576E-2</v>
      </c>
      <c r="F24" s="33">
        <f t="shared" si="5"/>
        <v>1.4193858064767007</v>
      </c>
      <c r="G24" s="39" t="s">
        <v>176</v>
      </c>
      <c r="H24" s="29">
        <v>30859745</v>
      </c>
      <c r="I24" s="29">
        <v>588885.68000000005</v>
      </c>
      <c r="J24" s="30">
        <f t="shared" si="1"/>
        <v>52.40362611636268</v>
      </c>
      <c r="K24" s="32"/>
      <c r="L24" s="27"/>
      <c r="M24" s="27"/>
      <c r="N24" s="27"/>
    </row>
    <row r="25" spans="1:15" ht="17.399999999999999" hidden="1">
      <c r="A25" s="31">
        <f>AVERAGE(D23:D25)</f>
        <v>1411413.1504139137</v>
      </c>
      <c r="B25" s="27">
        <f>A25/A22-1</f>
        <v>0.22519631256987616</v>
      </c>
      <c r="C25" s="27">
        <f>A25/A13-1</f>
        <v>1.3613681510888873</v>
      </c>
      <c r="D25" s="26">
        <f>H25/19</f>
        <v>1481106.5789473683</v>
      </c>
      <c r="E25" s="27">
        <f t="shared" si="4"/>
        <v>5.5885093569052469E-2</v>
      </c>
      <c r="F25" s="33">
        <f t="shared" si="5"/>
        <v>1.2361854583025487</v>
      </c>
      <c r="G25" s="39" t="s">
        <v>190</v>
      </c>
      <c r="H25" s="29">
        <v>28141025</v>
      </c>
      <c r="I25" s="29">
        <v>620567.67000000004</v>
      </c>
      <c r="J25" s="30">
        <f t="shared" si="1"/>
        <v>45.347230222289859</v>
      </c>
      <c r="K25" s="32">
        <f>H25+H24+H23</f>
        <v>87359531</v>
      </c>
      <c r="L25" s="27">
        <f>K25/K22-1</f>
        <v>0.22054993223089259</v>
      </c>
      <c r="M25" s="27">
        <f>K25/K13-1</f>
        <v>1.3250508541068</v>
      </c>
      <c r="N25" s="32">
        <f>AVERAGE(J23:J25)</f>
        <v>50.406931328334558</v>
      </c>
      <c r="O25" s="58">
        <f>N25/N22-1</f>
        <v>-0.10633887200703263</v>
      </c>
    </row>
    <row r="26" spans="1:15" ht="17.399999999999999" hidden="1">
      <c r="A26" s="31"/>
      <c r="B26" s="27"/>
      <c r="C26" s="27"/>
      <c r="D26" s="26">
        <f>H26/19</f>
        <v>1556919.6842105263</v>
      </c>
      <c r="E26" s="27">
        <f t="shared" si="4"/>
        <v>5.1186799343662992E-2</v>
      </c>
      <c r="F26" s="33">
        <f t="shared" si="5"/>
        <v>1.2419249411903914</v>
      </c>
      <c r="G26" s="39" t="s">
        <v>202</v>
      </c>
      <c r="H26" s="29">
        <v>29581474</v>
      </c>
      <c r="I26" s="29">
        <v>603022.42000000004</v>
      </c>
      <c r="J26" s="30">
        <f t="shared" si="1"/>
        <v>49.055346897384013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1295402</v>
      </c>
      <c r="E27" s="27">
        <f t="shared" si="4"/>
        <v>-0.16797121063000442</v>
      </c>
      <c r="F27" s="33">
        <f t="shared" si="5"/>
        <v>0.92966433515390445</v>
      </c>
      <c r="G27" s="39" t="s">
        <v>203</v>
      </c>
      <c r="H27" s="29">
        <v>28498844</v>
      </c>
      <c r="I27" s="29">
        <v>634830.81999999995</v>
      </c>
      <c r="J27" s="30">
        <f t="shared" si="1"/>
        <v>44.892029659177545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1448233.4736842103</v>
      </c>
      <c r="B28" s="27">
        <f>A28/A25-1</f>
        <v>2.6087558600044636E-2</v>
      </c>
      <c r="C28" s="27">
        <f>A28/A16-1</f>
        <v>1.1015461452930992</v>
      </c>
      <c r="D28" s="26">
        <f>H28/19</f>
        <v>1492378.7368421052</v>
      </c>
      <c r="E28" s="27">
        <f t="shared" si="4"/>
        <v>0.15205838561473972</v>
      </c>
      <c r="F28" s="33">
        <f t="shared" si="5"/>
        <v>1.1270570890286256</v>
      </c>
      <c r="G28" s="39" t="s">
        <v>208</v>
      </c>
      <c r="H28" s="29">
        <v>28355196</v>
      </c>
      <c r="I28" s="29">
        <v>540071.16</v>
      </c>
      <c r="J28" s="30">
        <f t="shared" si="1"/>
        <v>52.502703532623364</v>
      </c>
      <c r="K28" s="32">
        <f>H28+H27+H26</f>
        <v>86435514</v>
      </c>
      <c r="L28" s="27">
        <f>K28/K25-1</f>
        <v>-1.0577174458503036E-2</v>
      </c>
      <c r="M28" s="27">
        <f>K28/K16-1</f>
        <v>0.96027750932682632</v>
      </c>
      <c r="N28" s="32">
        <f>AVERAGE(J26:J28)</f>
        <v>48.816693363061638</v>
      </c>
      <c r="O28" s="58">
        <f>N28/N25-1</f>
        <v>-3.1548001899076583E-2</v>
      </c>
    </row>
    <row r="29" spans="1:15" hidden="1">
      <c r="D29" s="26">
        <f>H29/22</f>
        <v>1857935.8181818181</v>
      </c>
      <c r="E29" s="27">
        <f t="shared" ref="E29:E41" si="6">D29/D28-1</f>
        <v>0.24494926945504258</v>
      </c>
      <c r="F29" s="33">
        <f t="shared" ref="F29:F41" si="7">D29/D17-1</f>
        <v>1.4655351506580514</v>
      </c>
      <c r="G29" s="39" t="s">
        <v>215</v>
      </c>
      <c r="H29" s="29">
        <v>40874588</v>
      </c>
      <c r="I29" s="29">
        <v>858986.67</v>
      </c>
      <c r="J29" s="30">
        <f t="shared" si="1"/>
        <v>47.584659259031341</v>
      </c>
    </row>
    <row r="30" spans="1:15" hidden="1">
      <c r="D30" s="26">
        <f>H30/19</f>
        <v>1663331.1578947369</v>
      </c>
      <c r="E30" s="27">
        <f t="shared" si="6"/>
        <v>-0.10474240196172224</v>
      </c>
      <c r="F30" s="33">
        <f t="shared" si="7"/>
        <v>0.95828420395435421</v>
      </c>
      <c r="G30" s="39" t="s">
        <v>210</v>
      </c>
      <c r="H30" s="29">
        <v>31603292</v>
      </c>
      <c r="I30" s="29">
        <v>617145</v>
      </c>
      <c r="J30" s="30">
        <f t="shared" si="1"/>
        <v>51.208860154420762</v>
      </c>
    </row>
    <row r="31" spans="1:15" ht="17.399999999999999" hidden="1">
      <c r="A31" s="31">
        <f>AVERAGE(D29:D31)</f>
        <v>1672343.308692185</v>
      </c>
      <c r="B31" s="27">
        <f>A31/A28-1</f>
        <v>0.15474703428712644</v>
      </c>
      <c r="C31" s="27">
        <f>A31/A19-1</f>
        <v>0.83301901808387524</v>
      </c>
      <c r="D31" s="26">
        <f>H31/20</f>
        <v>1495762.95</v>
      </c>
      <c r="E31" s="27">
        <f t="shared" si="6"/>
        <v>-0.10074254131499971</v>
      </c>
      <c r="F31" s="33">
        <f t="shared" si="7"/>
        <v>0.31891465924688989</v>
      </c>
      <c r="G31" s="39" t="s">
        <v>211</v>
      </c>
      <c r="H31" s="29">
        <v>29915259</v>
      </c>
      <c r="I31" s="29">
        <v>576314.62</v>
      </c>
      <c r="J31" s="30">
        <f t="shared" si="1"/>
        <v>51.90786067512915</v>
      </c>
      <c r="K31" s="32">
        <f>H31+H30+H29</f>
        <v>102393139</v>
      </c>
      <c r="L31" s="27">
        <f>K31/K28-1</f>
        <v>0.18461884775741599</v>
      </c>
      <c r="M31" s="27">
        <f>K31/K19-1</f>
        <v>0.79609378854942614</v>
      </c>
      <c r="N31" s="32">
        <f>AVERAGE(J29:J31)</f>
        <v>50.233793362860418</v>
      </c>
      <c r="O31" s="58">
        <f>N31/N28-1</f>
        <v>2.9029004264165659E-2</v>
      </c>
    </row>
    <row r="32" spans="1:15" ht="17.399999999999999" hidden="1">
      <c r="D32" s="26">
        <f>H32/21</f>
        <v>1781546.0952380951</v>
      </c>
      <c r="E32" s="27">
        <f t="shared" si="6"/>
        <v>0.19106178906095739</v>
      </c>
      <c r="F32" s="33">
        <f t="shared" si="7"/>
        <v>0.77901731108125882</v>
      </c>
      <c r="G32" s="39" t="s">
        <v>222</v>
      </c>
      <c r="H32" s="29">
        <v>37412468</v>
      </c>
      <c r="I32" s="29">
        <v>764069.8</v>
      </c>
      <c r="J32" s="30">
        <f t="shared" si="1"/>
        <v>48.964725474033912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1571562.857142857</v>
      </c>
      <c r="E33" s="27">
        <f t="shared" si="6"/>
        <v>-0.11786573395799493</v>
      </c>
      <c r="F33" s="33">
        <f t="shared" si="7"/>
        <v>0.42397153059674264</v>
      </c>
      <c r="G33" s="39" t="s">
        <v>223</v>
      </c>
      <c r="H33" s="29">
        <v>33002820</v>
      </c>
      <c r="I33" s="29">
        <v>708260.41</v>
      </c>
      <c r="J33" s="30">
        <f t="shared" si="1"/>
        <v>46.597013660554595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1673900.1595655808</v>
      </c>
      <c r="B34" s="27">
        <f>A34/A31-1</f>
        <v>9.3093975698876896E-4</v>
      </c>
      <c r="C34" s="27">
        <f>A34/A22-1</f>
        <v>0.45305171806599587</v>
      </c>
      <c r="D34" s="26">
        <f>H34/19</f>
        <v>1668591.5263157894</v>
      </c>
      <c r="E34" s="27">
        <f t="shared" si="6"/>
        <v>6.1740240762200971E-2</v>
      </c>
      <c r="F34" s="33">
        <f t="shared" si="7"/>
        <v>0.23517114713839882</v>
      </c>
      <c r="G34" s="39" t="s">
        <v>220</v>
      </c>
      <c r="H34" s="29">
        <v>31703239</v>
      </c>
      <c r="I34" s="29">
        <v>667642.02</v>
      </c>
      <c r="J34" s="30">
        <f t="shared" si="1"/>
        <v>47.485385955785105</v>
      </c>
      <c r="K34" s="32">
        <f>H34+H33+H32</f>
        <v>102118527</v>
      </c>
      <c r="L34" s="27">
        <f>K34/K31-1</f>
        <v>-2.6819375075511909E-3</v>
      </c>
      <c r="M34" s="27">
        <f>K34/K22-1</f>
        <v>0.42675629988636921</v>
      </c>
      <c r="N34" s="32">
        <f>AVERAGE(J32:J34)</f>
        <v>47.68237503012454</v>
      </c>
      <c r="O34" s="58">
        <f>N34/N31-1</f>
        <v>-5.0790875264105195E-2</v>
      </c>
      <c r="P34" s="58"/>
    </row>
    <row r="35" spans="1:16" ht="17.399999999999999" hidden="1">
      <c r="D35" s="26">
        <f>H35/23</f>
        <v>1258214.8260869565</v>
      </c>
      <c r="E35" s="27">
        <f t="shared" si="6"/>
        <v>-0.24594197786377048</v>
      </c>
      <c r="F35" s="33">
        <f t="shared" si="7"/>
        <v>-6.8276948071670507E-2</v>
      </c>
      <c r="G35" s="39" t="s">
        <v>226</v>
      </c>
      <c r="H35" s="68">
        <v>28938941</v>
      </c>
      <c r="I35" s="68">
        <v>622430.51</v>
      </c>
      <c r="J35" s="30">
        <f t="shared" si="1"/>
        <v>46.49344872249273</v>
      </c>
      <c r="P35" s="16"/>
    </row>
    <row r="36" spans="1:16" ht="17.399999999999999" hidden="1">
      <c r="D36" s="26">
        <f>H36/21</f>
        <v>1298452.7142857143</v>
      </c>
      <c r="E36" s="27">
        <f t="shared" si="6"/>
        <v>3.1980141518358485E-2</v>
      </c>
      <c r="F36" s="33">
        <f t="shared" si="7"/>
        <v>-7.4329366160163834E-2</v>
      </c>
      <c r="G36" s="39" t="s">
        <v>228</v>
      </c>
      <c r="H36" s="68">
        <v>27267507</v>
      </c>
      <c r="I36" s="68">
        <v>613132.93000000005</v>
      </c>
      <c r="J36" s="30">
        <f t="shared" si="1"/>
        <v>44.472422970333689</v>
      </c>
      <c r="P36" s="16"/>
    </row>
    <row r="37" spans="1:16" ht="17.399999999999999" hidden="1">
      <c r="A37" s="31">
        <f>AVERAGE(D35:D37)</f>
        <v>1395061.8467908902</v>
      </c>
      <c r="B37" s="27">
        <f>A37/A34-1</f>
        <v>-0.16658001445382264</v>
      </c>
      <c r="C37" s="27">
        <f>A37/A25-1</f>
        <v>-1.1585058292979844E-2</v>
      </c>
      <c r="D37" s="26">
        <f>H37/18</f>
        <v>1628518</v>
      </c>
      <c r="E37" s="27">
        <f t="shared" si="6"/>
        <v>0.254198926216467</v>
      </c>
      <c r="F37" s="33">
        <f t="shared" si="7"/>
        <v>9.9527895661227772E-2</v>
      </c>
      <c r="G37" s="39" t="s">
        <v>225</v>
      </c>
      <c r="H37" s="68">
        <v>29313324</v>
      </c>
      <c r="I37" s="68">
        <v>640847.81000000006</v>
      </c>
      <c r="J37" s="30">
        <f t="shared" si="1"/>
        <v>45.741474875290592</v>
      </c>
      <c r="K37" s="32">
        <f>H37+H36+H35</f>
        <v>85519772</v>
      </c>
      <c r="L37" s="27">
        <f>K37/K34-1</f>
        <v>-0.16254401123510132</v>
      </c>
      <c r="M37" s="27">
        <f>K37/K25-1</f>
        <v>-2.1059625423126449E-2</v>
      </c>
      <c r="N37" s="32">
        <f>AVERAGE(J35:J37)</f>
        <v>45.56911552270568</v>
      </c>
      <c r="O37" s="16">
        <f>N37/N34-1</f>
        <v>-4.4319510219106184E-2</v>
      </c>
      <c r="P37" s="16"/>
    </row>
    <row r="38" spans="1:16" ht="17.399999999999999" hidden="1">
      <c r="A38" s="31"/>
      <c r="B38" s="27"/>
      <c r="C38" s="27"/>
      <c r="D38" s="26">
        <f>H38/20</f>
        <v>1655253.05</v>
      </c>
      <c r="E38" s="27">
        <f t="shared" si="6"/>
        <v>1.6416797358088875E-2</v>
      </c>
      <c r="F38" s="33">
        <f t="shared" si="7"/>
        <v>6.3158920005135677E-2</v>
      </c>
      <c r="G38" s="39" t="s">
        <v>231</v>
      </c>
      <c r="H38" s="68">
        <v>33105061</v>
      </c>
      <c r="I38" s="68">
        <v>602455.43999999994</v>
      </c>
      <c r="J38" s="30">
        <f t="shared" si="1"/>
        <v>54.950223372536904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1873718.142857143</v>
      </c>
      <c r="E39" s="27">
        <f t="shared" si="6"/>
        <v>0.13198289703024124</v>
      </c>
      <c r="F39" s="33">
        <f t="shared" si="7"/>
        <v>0.44643758683184287</v>
      </c>
      <c r="G39" s="39" t="s">
        <v>234</v>
      </c>
      <c r="H39" s="68">
        <v>39348081</v>
      </c>
      <c r="I39" s="68">
        <v>848853.6</v>
      </c>
      <c r="J39" s="30">
        <f t="shared" si="1"/>
        <v>46.354378422851717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1633233.7626984126</v>
      </c>
      <c r="B40" s="27">
        <f>A40/A37-1</f>
        <v>0.17072498717916895</v>
      </c>
      <c r="C40" s="27">
        <f>A40/A28-1</f>
        <v>0.1277420335711299</v>
      </c>
      <c r="D40" s="26">
        <f>H40/21</f>
        <v>1370730.0952380951</v>
      </c>
      <c r="E40" s="27">
        <f t="shared" si="6"/>
        <v>-0.26844381559547981</v>
      </c>
      <c r="F40" s="33">
        <f t="shared" si="7"/>
        <v>-8.1513250357225231E-2</v>
      </c>
      <c r="G40" s="39" t="s">
        <v>236</v>
      </c>
      <c r="H40" s="68">
        <v>28785332</v>
      </c>
      <c r="I40" s="68">
        <v>2203766.29</v>
      </c>
      <c r="J40" s="30">
        <f t="shared" si="1"/>
        <v>13.061880531805393</v>
      </c>
      <c r="K40" s="32">
        <f>H40+H39+H38</f>
        <v>101238474</v>
      </c>
      <c r="L40" s="27">
        <f>K40/K37-1</f>
        <v>0.18380196336351329</v>
      </c>
      <c r="M40" s="27">
        <f>K40/K28-1</f>
        <v>0.1712601604937527</v>
      </c>
      <c r="N40" s="32">
        <f>AVERAGE(J38:J40)</f>
        <v>38.122160775731338</v>
      </c>
      <c r="O40" s="58">
        <f>N40/N37-1</f>
        <v>-0.16342109478213929</v>
      </c>
    </row>
    <row r="41" spans="1:16" ht="17.399999999999999">
      <c r="A41" s="31"/>
      <c r="B41" s="27"/>
      <c r="C41" s="27"/>
      <c r="D41" s="26">
        <f>H41/18</f>
        <v>1724328.2222222222</v>
      </c>
      <c r="E41" s="27">
        <f t="shared" si="6"/>
        <v>0.2579633497597551</v>
      </c>
      <c r="F41" s="33">
        <f t="shared" si="7"/>
        <v>-7.1911846820599368E-2</v>
      </c>
      <c r="G41" s="39" t="s">
        <v>373</v>
      </c>
      <c r="H41" s="68">
        <v>31037908</v>
      </c>
      <c r="I41" s="68">
        <v>699779.48</v>
      </c>
      <c r="J41" s="30">
        <f t="shared" si="1"/>
        <v>44.35384129869027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1888556</v>
      </c>
      <c r="E42" s="27">
        <f t="shared" ref="E42" si="8">D42/D41-1</f>
        <v>9.5241599401609145E-2</v>
      </c>
      <c r="F42" s="33">
        <f t="shared" ref="F42" si="9">D42/D30-1</f>
        <v>0.13540589379106449</v>
      </c>
      <c r="G42" s="39" t="s">
        <v>405</v>
      </c>
      <c r="H42" s="68">
        <v>37771120</v>
      </c>
      <c r="I42" s="68">
        <v>922768.72</v>
      </c>
      <c r="J42" s="30">
        <f t="shared" si="1"/>
        <v>40.932380109286754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1927897.0074074073</v>
      </c>
      <c r="B43" s="27">
        <f>A43/A40-1</f>
        <v>0.18041706670461855</v>
      </c>
      <c r="C43" s="27">
        <f>A43/A31-1</f>
        <v>0.15281174468600689</v>
      </c>
      <c r="D43" s="26">
        <f>H43/20</f>
        <v>2170806.7999999998</v>
      </c>
      <c r="E43" s="27">
        <f t="shared" ref="E43" si="10">D43/D42-1</f>
        <v>0.14945323305213076</v>
      </c>
      <c r="F43" s="33">
        <f t="shared" ref="F43" si="11">D43/D31-1</f>
        <v>0.45130403183204915</v>
      </c>
      <c r="G43" s="39" t="s">
        <v>459</v>
      </c>
      <c r="H43" s="68">
        <v>43416136</v>
      </c>
      <c r="I43" s="68">
        <v>1020981.9</v>
      </c>
      <c r="J43" s="30">
        <f t="shared" si="1"/>
        <v>42.523903704855101</v>
      </c>
      <c r="K43" s="32">
        <f>H43+H42+H41</f>
        <v>112225164</v>
      </c>
      <c r="L43" s="27">
        <f>K43/K40-1</f>
        <v>0.10852287244076786</v>
      </c>
      <c r="M43" s="27">
        <f>K43/K31-1</f>
        <v>9.6022302822457606E-2</v>
      </c>
      <c r="N43" s="32">
        <f>AVERAGE(J41:J43)</f>
        <v>42.603375037610711</v>
      </c>
      <c r="O43" s="58">
        <f>N43/N40-1</f>
        <v>0.1175488002435614</v>
      </c>
    </row>
    <row r="44" spans="1:16" ht="17.399999999999999">
      <c r="A44" s="31"/>
      <c r="B44" s="27"/>
      <c r="C44" s="27"/>
      <c r="D44" s="26">
        <f>H44/22</f>
        <v>1772983.9090909092</v>
      </c>
      <c r="E44" s="27">
        <f t="shared" ref="E44" si="12">D44/D43-1</f>
        <v>-0.18326038545166279</v>
      </c>
      <c r="F44" s="33">
        <f t="shared" ref="F44" si="13">D44/D32-1</f>
        <v>-4.8060424426131787E-3</v>
      </c>
      <c r="G44" s="39" t="s">
        <v>462</v>
      </c>
      <c r="H44" s="68">
        <v>39005646</v>
      </c>
      <c r="I44" s="68">
        <v>899566.94</v>
      </c>
      <c r="J44" s="30">
        <f t="shared" si="1"/>
        <v>43.360470761631149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1916720.55</v>
      </c>
      <c r="E45" s="27">
        <f t="shared" ref="E45" si="14">D45/D44-1</f>
        <v>8.1070471182556503E-2</v>
      </c>
      <c r="F45" s="33">
        <f t="shared" ref="F45" si="15">D45/D33-1</f>
        <v>0.21962703641688819</v>
      </c>
      <c r="G45" s="39" t="s">
        <v>532</v>
      </c>
      <c r="H45" s="68">
        <v>38334411</v>
      </c>
      <c r="I45" s="68">
        <v>765179.43</v>
      </c>
      <c r="J45" s="30">
        <f t="shared" si="1"/>
        <v>50.098590601161348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2002797.8021531098</v>
      </c>
      <c r="B46" s="27">
        <f>A46/A43-1</f>
        <v>3.8851035329126482E-2</v>
      </c>
      <c r="C46" s="27">
        <f>A46/A34-1</f>
        <v>0.19648581828971579</v>
      </c>
      <c r="D46" s="26">
        <f>H46/19</f>
        <v>2318688.9473684211</v>
      </c>
      <c r="E46" s="27">
        <f t="shared" ref="E46" si="16">D46/D45-1</f>
        <v>0.20971674632925552</v>
      </c>
      <c r="F46" s="33">
        <f t="shared" ref="F46" si="17">D46/D34-1</f>
        <v>0.38960848763749345</v>
      </c>
      <c r="G46" s="39" t="s">
        <v>548</v>
      </c>
      <c r="H46" s="68">
        <v>44055090</v>
      </c>
      <c r="I46" s="68">
        <v>876087.4</v>
      </c>
      <c r="J46" s="30">
        <f t="shared" si="1"/>
        <v>50.286181492851057</v>
      </c>
      <c r="K46" s="32">
        <f>H46+H45+H44</f>
        <v>121395147</v>
      </c>
      <c r="L46" s="27">
        <f>K46/K43-1</f>
        <v>8.1710577852218691E-2</v>
      </c>
      <c r="M46" s="27">
        <f>K46/K34-1</f>
        <v>0.1887671176455572</v>
      </c>
      <c r="N46" s="32">
        <f>AVERAGE(J44:J46)</f>
        <v>47.91508095188118</v>
      </c>
      <c r="O46" s="58">
        <f>N46/N43-1</f>
        <v>0.12467805448702696</v>
      </c>
    </row>
    <row r="47" spans="1:16" ht="17.399999999999999">
      <c r="A47" s="31"/>
      <c r="B47" s="27"/>
      <c r="C47" s="27"/>
      <c r="D47" s="26">
        <f>H47/19</f>
        <v>2050126.2105263157</v>
      </c>
      <c r="E47" s="27">
        <f t="shared" ref="E47" si="18">D47/D46-1</f>
        <v>-0.11582525424417478</v>
      </c>
      <c r="F47" s="33">
        <f t="shared" ref="F47" si="19">D47/D35-1</f>
        <v>0.62939282547019459</v>
      </c>
      <c r="G47" s="39" t="s">
        <v>598</v>
      </c>
      <c r="H47" s="68">
        <v>38952398</v>
      </c>
      <c r="I47" s="68">
        <v>923119.85</v>
      </c>
      <c r="J47" s="30">
        <f t="shared" si="1"/>
        <v>42.196468855046291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1341968.8500000001</v>
      </c>
      <c r="E48" s="27">
        <f t="shared" ref="E48" si="20">D48/D47-1</f>
        <v>-0.34542134864200136</v>
      </c>
      <c r="F48" s="33">
        <f t="shared" ref="F48" si="21">D48/D36-1</f>
        <v>3.3513839383996435E-2</v>
      </c>
      <c r="G48" s="39" t="s">
        <v>634</v>
      </c>
      <c r="H48" s="68">
        <v>26839377</v>
      </c>
      <c r="I48" s="68">
        <v>585431.18999999994</v>
      </c>
      <c r="J48" s="30">
        <f t="shared" si="1"/>
        <v>45.845485273854308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1692755.3535087721</v>
      </c>
      <c r="B49" s="27">
        <f>A49/A46-1</f>
        <v>-0.15480466790558001</v>
      </c>
      <c r="C49" s="27">
        <f>A49/A37-1</f>
        <v>0.21339090263465854</v>
      </c>
      <c r="D49" s="26">
        <f>H49/22</f>
        <v>1686171</v>
      </c>
      <c r="E49" s="27">
        <f t="shared" ref="E49" si="22">D49/D48-1</f>
        <v>0.25649041704656539</v>
      </c>
      <c r="F49" s="33">
        <f t="shared" ref="F49" si="23">D49/D37-1</f>
        <v>3.5402126350460916E-2</v>
      </c>
      <c r="G49" s="39" t="s">
        <v>672</v>
      </c>
      <c r="H49" s="68">
        <v>37095762</v>
      </c>
      <c r="I49" s="68">
        <v>891938.67</v>
      </c>
      <c r="J49" s="30">
        <f t="shared" si="1"/>
        <v>41.590036678194473</v>
      </c>
      <c r="K49" s="32">
        <f>H49+H48+H47</f>
        <v>102887537</v>
      </c>
      <c r="L49" s="27">
        <f>K49/K46-1</f>
        <v>-0.15245757723741626</v>
      </c>
      <c r="M49" s="27">
        <f>K49/K37-1</f>
        <v>0.20308479073120078</v>
      </c>
      <c r="N49" s="32">
        <f>AVERAGE(J47:J49)</f>
        <v>43.210663602365024</v>
      </c>
      <c r="O49" s="58">
        <f>N49/N46-1</f>
        <v>-9.8182393853003758E-2</v>
      </c>
    </row>
    <row r="50" spans="1:15" s="37" customFormat="1" ht="17.399999999999999">
      <c r="A50" s="92"/>
      <c r="B50" s="130"/>
      <c r="C50" s="130"/>
      <c r="D50" s="93">
        <f>H50/18</f>
        <v>1654320.7777777778</v>
      </c>
      <c r="E50" s="130">
        <f t="shared" ref="E50" si="24">D50/D49-1</f>
        <v>-1.888908196275596E-2</v>
      </c>
      <c r="F50" s="131">
        <f t="shared" ref="F50" si="25">D50/D38-1</f>
        <v>-5.6322036212064219E-4</v>
      </c>
      <c r="G50" s="132" t="s">
        <v>714</v>
      </c>
      <c r="H50" s="95">
        <v>29777774</v>
      </c>
      <c r="I50" s="95">
        <v>667238.79</v>
      </c>
      <c r="J50" s="133">
        <f t="shared" ref="J50" si="26">H50/I50</f>
        <v>44.628361609492153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1722713.65</v>
      </c>
      <c r="E51" s="130">
        <f t="shared" ref="E51" si="27">D51/D50-1</f>
        <v>4.1341965319503071E-2</v>
      </c>
      <c r="F51" s="131">
        <f t="shared" ref="F51" si="28">D51/D39-1</f>
        <v>-8.0590826017665318E-2</v>
      </c>
      <c r="G51" s="132" t="s">
        <v>721</v>
      </c>
      <c r="H51" s="95">
        <v>34454273</v>
      </c>
      <c r="I51" s="95">
        <v>731068.93</v>
      </c>
      <c r="J51" s="133">
        <f t="shared" ref="J51" si="29">H51/I51</f>
        <v>47.128624382929253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1654247.0819865318</v>
      </c>
      <c r="B52" s="27">
        <f>A52/A49-1</f>
        <v>-2.2748870025677159E-2</v>
      </c>
      <c r="C52" s="27">
        <f>A52/A40-1</f>
        <v>1.2866081860444245E-2</v>
      </c>
      <c r="D52" s="93">
        <f>H52/22</f>
        <v>1585706.8181818181</v>
      </c>
      <c r="E52" s="130">
        <f t="shared" ref="E52:E53" si="30">D52/D51-1</f>
        <v>-7.9529660555125781E-2</v>
      </c>
      <c r="F52" s="131">
        <f t="shared" ref="F52:F53" si="31">D52/D40-1</f>
        <v>0.15683373677323509</v>
      </c>
      <c r="G52" s="132" t="s">
        <v>726</v>
      </c>
      <c r="H52" s="95">
        <v>34885550</v>
      </c>
      <c r="I52" s="95">
        <v>742312.65</v>
      </c>
      <c r="J52" s="133">
        <f t="shared" ref="J52" si="32">H52/I52</f>
        <v>46.995763846945081</v>
      </c>
      <c r="K52" s="32">
        <f>H52+H51+H50</f>
        <v>99117597</v>
      </c>
      <c r="L52" s="27">
        <f>K52/K49-1</f>
        <v>-3.6641366971395195E-2</v>
      </c>
      <c r="M52" s="27">
        <f>K52/K40-1</f>
        <v>-2.0949318141638473E-2</v>
      </c>
      <c r="N52" s="32">
        <f>AVERAGE(J50:J52)</f>
        <v>46.250916613122165</v>
      </c>
      <c r="O52" s="58">
        <f>N52/N49-1</f>
        <v>7.0358859533708795E-2</v>
      </c>
    </row>
    <row r="53" spans="1:15" s="37" customFormat="1" ht="17.399999999999999">
      <c r="A53" s="31"/>
      <c r="B53" s="27"/>
      <c r="C53" s="27"/>
      <c r="D53" s="93">
        <f>H53/21</f>
        <v>1599954.0952380951</v>
      </c>
      <c r="E53" s="130">
        <f t="shared" si="30"/>
        <v>8.9848116265358602E-3</v>
      </c>
      <c r="F53" s="131">
        <f t="shared" si="31"/>
        <v>-7.2129032849581498E-2</v>
      </c>
      <c r="G53" s="132" t="s">
        <v>729</v>
      </c>
      <c r="H53" s="95">
        <v>33599036</v>
      </c>
      <c r="I53" s="95">
        <v>757866.11</v>
      </c>
      <c r="J53" s="133">
        <f t="shared" ref="J53" si="33">H53/I53</f>
        <v>44.333735941827506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1516276.2352941176</v>
      </c>
      <c r="E54" s="130">
        <f t="shared" ref="E54" si="34">D54/D53-1</f>
        <v>-5.2300162981566811E-2</v>
      </c>
      <c r="F54" s="131">
        <f t="shared" ref="F54" si="35">D54/D42-1</f>
        <v>-0.1971240274081798</v>
      </c>
      <c r="G54" s="132" t="s">
        <v>742</v>
      </c>
      <c r="H54" s="95">
        <v>25776696</v>
      </c>
      <c r="I54" s="95">
        <v>592894.37</v>
      </c>
      <c r="J54" s="133">
        <f t="shared" ref="J54" si="36">H54/I54</f>
        <v>43.476034356676386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1628598.9514472454</v>
      </c>
      <c r="B55" s="27">
        <f>A55/A52-1</f>
        <v>-1.5504413348268575E-2</v>
      </c>
      <c r="C55" s="27">
        <f>A55/A43-1</f>
        <v>-0.15524587403278933</v>
      </c>
      <c r="D55" s="93">
        <f>H55/21</f>
        <v>1769566.5238095238</v>
      </c>
      <c r="E55" s="130">
        <f t="shared" ref="E55" si="37">D55/D54-1</f>
        <v>0.16704758844042322</v>
      </c>
      <c r="F55" s="131">
        <f t="shared" ref="F55" si="38">D55/D43-1</f>
        <v>-0.18483463207802553</v>
      </c>
      <c r="G55" s="132" t="s">
        <v>749</v>
      </c>
      <c r="H55" s="95">
        <v>37160897</v>
      </c>
      <c r="I55" s="95">
        <v>993330.18</v>
      </c>
      <c r="J55" s="133">
        <f t="shared" ref="J55" si="39">H55/I55</f>
        <v>37.410417752534208</v>
      </c>
      <c r="K55" s="32">
        <f>H55+H54+H53</f>
        <v>96536629</v>
      </c>
      <c r="L55" s="27">
        <f>K55/K52-1</f>
        <v>-2.6039452913694028E-2</v>
      </c>
      <c r="M55" s="27">
        <f>K55/K43-1</f>
        <v>-0.13979516216166987</v>
      </c>
      <c r="N55" s="32">
        <f>AVERAGE(J53:J55)</f>
        <v>41.740062683679362</v>
      </c>
      <c r="O55" s="58">
        <f>N55/N52-1</f>
        <v>-9.7530043937831823E-2</v>
      </c>
    </row>
    <row r="56" spans="1:15" s="124" customFormat="1" ht="17.399999999999999">
      <c r="A56" s="94"/>
      <c r="B56" s="45"/>
      <c r="C56" s="45"/>
      <c r="D56" s="98">
        <f>H56/22</f>
        <v>2040606.5454545454</v>
      </c>
      <c r="E56" s="118">
        <f t="shared" ref="E56" si="40">D56/D55-1</f>
        <v>0.15316746672033932</v>
      </c>
      <c r="F56" s="158">
        <f t="shared" ref="F56" si="41">D56/D44-1</f>
        <v>0.15094476322735417</v>
      </c>
      <c r="G56" s="122" t="s">
        <v>752</v>
      </c>
      <c r="H56" s="96">
        <v>44893344</v>
      </c>
      <c r="I56" s="96">
        <v>1013458.56</v>
      </c>
      <c r="J56" s="125">
        <f t="shared" ref="J56" si="42">H56/I56</f>
        <v>44.2971679078817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1992406.1666666667</v>
      </c>
      <c r="E57" s="118">
        <f t="shared" ref="E57" si="43">D57/D56-1</f>
        <v>-2.3620613633355769E-2</v>
      </c>
      <c r="F57" s="158">
        <f t="shared" ref="F57" si="44">D57/D45-1</f>
        <v>3.9487037725278507E-2</v>
      </c>
      <c r="G57" s="122" t="s">
        <v>756</v>
      </c>
      <c r="H57" s="96">
        <v>35863311</v>
      </c>
      <c r="I57" s="96">
        <v>734136.04</v>
      </c>
      <c r="J57" s="125">
        <f t="shared" ref="J57" si="45">H57/I57</f>
        <v>48.851042648716714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2016506.356060606</v>
      </c>
      <c r="B58" s="27">
        <f>A58/A55-1</f>
        <v>0.23818473189403</v>
      </c>
      <c r="C58" s="27">
        <f>A58/A46-1</f>
        <v>6.8447018929014281E-3</v>
      </c>
      <c r="K58" s="32">
        <f>H58+H57+H56</f>
        <v>80756655</v>
      </c>
      <c r="L58" s="27">
        <f>K58/K55-1</f>
        <v>-0.16346100090153348</v>
      </c>
      <c r="M58" s="27">
        <f>K58/K46-1</f>
        <v>-0.3347620807279883</v>
      </c>
      <c r="N58" s="32">
        <f>AVERAGE(J56:J58)</f>
        <v>46.574105278299207</v>
      </c>
      <c r="O58" s="58">
        <f>N58/N55-1</f>
        <v>0.1158130171306615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64">
    <tabColor rgb="FFFFFF00"/>
  </sheetPr>
  <dimension ref="A1:P58"/>
  <sheetViews>
    <sheetView topLeftCell="A41" zoomScale="70" zoomScaleNormal="70" zoomScaleSheetLayoutView="70" workbookViewId="0">
      <selection activeCell="A59" sqref="A59:XFD335"/>
    </sheetView>
  </sheetViews>
  <sheetFormatPr defaultColWidth="8.69921875" defaultRowHeight="15.6"/>
  <cols>
    <col min="1" max="1" width="12.5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6.09765625" style="18" bestFit="1" customWidth="1"/>
    <col min="13" max="13" width="6.8984375" style="18" bestFit="1" customWidth="1"/>
    <col min="14" max="14" width="5.19921875" style="18" customWidth="1"/>
    <col min="15" max="15" width="6.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코스맥스 화성</v>
      </c>
      <c r="G1" s="19"/>
      <c r="H1" s="19"/>
      <c r="I1" s="19"/>
      <c r="J1" s="20"/>
      <c r="P1" s="18" t="s">
        <v>47</v>
      </c>
    </row>
    <row r="2" spans="1:16" ht="15" customHeight="1">
      <c r="G2" s="21"/>
      <c r="H2" s="21"/>
      <c r="I2" s="21"/>
      <c r="J2" s="22"/>
      <c r="P2" s="34" t="s">
        <v>57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759900.25</v>
      </c>
      <c r="E5" s="27"/>
      <c r="F5" s="26"/>
      <c r="G5" s="28" t="s">
        <v>7</v>
      </c>
      <c r="H5" s="29">
        <v>15198005</v>
      </c>
      <c r="I5" s="29">
        <v>613582.41</v>
      </c>
      <c r="J5" s="30">
        <f>H5/I5</f>
        <v>24.769297085944817</v>
      </c>
    </row>
    <row r="6" spans="1:16" ht="15" hidden="1" customHeight="1">
      <c r="D6" s="26">
        <f>H6/18</f>
        <v>904980.11111111112</v>
      </c>
      <c r="E6" s="27">
        <f t="shared" ref="E6:E16" si="0">D6/D5-1</f>
        <v>0.19091961229268062</v>
      </c>
      <c r="F6" s="26"/>
      <c r="G6" s="28" t="s">
        <v>3</v>
      </c>
      <c r="H6" s="29">
        <v>16289642</v>
      </c>
      <c r="I6" s="29">
        <v>537271.96</v>
      </c>
      <c r="J6" s="30">
        <f t="shared" ref="J6:J49" si="1">H6/I6</f>
        <v>30.319173924505574</v>
      </c>
    </row>
    <row r="7" spans="1:16" ht="15" hidden="1" customHeight="1">
      <c r="A7" s="31">
        <f>AVERAGE(D5:D7)</f>
        <v>824665.02946127951</v>
      </c>
      <c r="B7" s="31"/>
      <c r="C7" s="31"/>
      <c r="D7" s="26">
        <f>H7/22</f>
        <v>809114.72727272729</v>
      </c>
      <c r="E7" s="27">
        <f t="shared" si="0"/>
        <v>-0.10593092893575617</v>
      </c>
      <c r="F7" s="26"/>
      <c r="G7" s="28" t="s">
        <v>6</v>
      </c>
      <c r="H7" s="29">
        <v>17800524</v>
      </c>
      <c r="I7" s="29">
        <v>704895.84</v>
      </c>
      <c r="J7" s="30">
        <f t="shared" si="1"/>
        <v>25.252701165040214</v>
      </c>
      <c r="K7" s="32">
        <f>H7+H6+H5</f>
        <v>49288171</v>
      </c>
      <c r="L7" s="32"/>
      <c r="M7" s="32"/>
      <c r="N7" s="32">
        <f>AVERAGE(J5:J7)</f>
        <v>26.780390725163539</v>
      </c>
      <c r="O7" s="35"/>
    </row>
    <row r="8" spans="1:16" ht="15" hidden="1" customHeight="1">
      <c r="D8" s="26">
        <f>H8/21</f>
        <v>825580.85714285716</v>
      </c>
      <c r="E8" s="27">
        <f t="shared" si="0"/>
        <v>2.0350797377810759E-2</v>
      </c>
      <c r="F8" s="26"/>
      <c r="G8" s="28" t="s">
        <v>2</v>
      </c>
      <c r="H8" s="29">
        <v>17337198</v>
      </c>
      <c r="I8" s="29">
        <v>694115.92</v>
      </c>
      <c r="J8" s="30">
        <f t="shared" si="1"/>
        <v>24.977381299653807</v>
      </c>
    </row>
    <row r="9" spans="1:16" ht="15" hidden="1" customHeight="1">
      <c r="D9" s="26">
        <f>H9/21</f>
        <v>791342.19047619053</v>
      </c>
      <c r="E9" s="27">
        <f t="shared" si="0"/>
        <v>-4.1472214829639698E-2</v>
      </c>
      <c r="F9" s="26"/>
      <c r="G9" s="28" t="s">
        <v>5</v>
      </c>
      <c r="H9" s="29">
        <v>16618186</v>
      </c>
      <c r="I9" s="29">
        <v>568451.5</v>
      </c>
      <c r="J9" s="30">
        <f t="shared" si="1"/>
        <v>29.234131671743324</v>
      </c>
    </row>
    <row r="10" spans="1:16" ht="15" hidden="1" customHeight="1">
      <c r="A10" s="31">
        <f>AVERAGE(D8:D10)</f>
        <v>706946.7142857142</v>
      </c>
      <c r="B10" s="27">
        <f>A10/A7-1</f>
        <v>-0.14274682564442676</v>
      </c>
      <c r="C10" s="27"/>
      <c r="D10" s="26">
        <f>H10/21</f>
        <v>503917.09523809527</v>
      </c>
      <c r="E10" s="27">
        <f t="shared" si="0"/>
        <v>-0.36321214601882545</v>
      </c>
      <c r="F10" s="26"/>
      <c r="G10" s="28" t="s">
        <v>0</v>
      </c>
      <c r="H10" s="29">
        <v>10582259</v>
      </c>
      <c r="I10" s="29">
        <v>365802.89</v>
      </c>
      <c r="J10" s="30">
        <f t="shared" si="1"/>
        <v>28.928855646821159</v>
      </c>
      <c r="K10" s="32">
        <f>H10+H9+H8</f>
        <v>44537643</v>
      </c>
      <c r="L10" s="27">
        <f>K10/K7-1</f>
        <v>-9.638272030828654E-2</v>
      </c>
      <c r="M10" s="32"/>
      <c r="N10" s="32">
        <f>AVERAGE(J8:J10)</f>
        <v>27.713456206072763</v>
      </c>
      <c r="O10" s="58">
        <f>N10/N7-1</f>
        <v>3.4841369212454953E-2</v>
      </c>
    </row>
    <row r="11" spans="1:16" ht="15" hidden="1" customHeight="1">
      <c r="D11" s="26">
        <f>H11/21</f>
        <v>638515.09523809527</v>
      </c>
      <c r="E11" s="27">
        <f t="shared" si="0"/>
        <v>0.26710346061271029</v>
      </c>
      <c r="F11" s="26"/>
      <c r="G11" s="28" t="s">
        <v>10</v>
      </c>
      <c r="H11" s="29">
        <v>13408817</v>
      </c>
      <c r="I11" s="29">
        <v>607768.32999999996</v>
      </c>
      <c r="J11" s="30">
        <f t="shared" si="1"/>
        <v>22.062381894759145</v>
      </c>
    </row>
    <row r="12" spans="1:16" ht="15" hidden="1" customHeight="1">
      <c r="D12" s="26">
        <f>H12/22</f>
        <v>542289.45454545459</v>
      </c>
      <c r="E12" s="27">
        <f t="shared" si="0"/>
        <v>-0.15070221739512546</v>
      </c>
      <c r="F12" s="26"/>
      <c r="G12" s="28" t="s">
        <v>4</v>
      </c>
      <c r="H12" s="29">
        <v>11930368</v>
      </c>
      <c r="I12" s="29">
        <v>513088.16</v>
      </c>
      <c r="J12" s="30">
        <f t="shared" si="1"/>
        <v>23.252082059348243</v>
      </c>
    </row>
    <row r="13" spans="1:16" ht="15" hidden="1" customHeight="1">
      <c r="A13" s="31">
        <f>AVERAGE(D11:D13)</f>
        <v>628426.2999278499</v>
      </c>
      <c r="B13" s="27">
        <f>A13/A10-1</f>
        <v>-0.11106977763833281</v>
      </c>
      <c r="C13" s="27"/>
      <c r="D13" s="26">
        <f>H13/20</f>
        <v>704474.35</v>
      </c>
      <c r="E13" s="27">
        <f t="shared" si="0"/>
        <v>0.29907440407538122</v>
      </c>
      <c r="F13" s="26"/>
      <c r="G13" s="28" t="s">
        <v>8</v>
      </c>
      <c r="H13" s="29">
        <v>14089487</v>
      </c>
      <c r="I13" s="29">
        <v>691531.25</v>
      </c>
      <c r="J13" s="30">
        <f t="shared" si="1"/>
        <v>20.374331601066473</v>
      </c>
      <c r="K13" s="32">
        <f>H13+H12+H11</f>
        <v>39428672</v>
      </c>
      <c r="L13" s="27">
        <f>K13/K10-1</f>
        <v>-0.1147113016286021</v>
      </c>
      <c r="M13" s="32"/>
      <c r="N13" s="32">
        <f>AVERAGE(J11:J13)</f>
        <v>21.896265185057956</v>
      </c>
      <c r="O13" s="58">
        <f>N13/N10-1</f>
        <v>-0.20990492769141167</v>
      </c>
    </row>
    <row r="14" spans="1:16" ht="15" hidden="1" customHeight="1">
      <c r="D14" s="26">
        <f>H14/20</f>
        <v>579574.94999999995</v>
      </c>
      <c r="E14" s="27">
        <f t="shared" si="0"/>
        <v>-0.17729446075644917</v>
      </c>
      <c r="F14" s="26"/>
      <c r="G14" s="28" t="s">
        <v>11</v>
      </c>
      <c r="H14" s="29">
        <v>11591499</v>
      </c>
      <c r="I14" s="29">
        <v>527218.42000000004</v>
      </c>
      <c r="J14" s="30">
        <f t="shared" si="1"/>
        <v>21.98614191059561</v>
      </c>
    </row>
    <row r="15" spans="1:16" ht="15" hidden="1" customHeight="1">
      <c r="A15" s="31"/>
      <c r="B15" s="31"/>
      <c r="C15" s="31"/>
      <c r="D15" s="26">
        <f>H15/22</f>
        <v>581354.86363636365</v>
      </c>
      <c r="E15" s="27">
        <f t="shared" si="0"/>
        <v>3.0710672301550446E-3</v>
      </c>
      <c r="F15" s="26"/>
      <c r="G15" s="28" t="s">
        <v>9</v>
      </c>
      <c r="H15" s="29">
        <v>12789807</v>
      </c>
      <c r="I15" s="29">
        <v>643752.02</v>
      </c>
      <c r="J15" s="30">
        <f t="shared" si="1"/>
        <v>19.867599017398035</v>
      </c>
    </row>
    <row r="16" spans="1:16" ht="15" hidden="1" customHeight="1">
      <c r="A16" s="31">
        <f>AVERAGE(D14:D16)</f>
        <v>575032.8015151514</v>
      </c>
      <c r="B16" s="27">
        <f>A16/A13-1</f>
        <v>-8.4963819017168207E-2</v>
      </c>
      <c r="C16" s="27"/>
      <c r="D16" s="26">
        <f>H16/22</f>
        <v>564168.59090909094</v>
      </c>
      <c r="E16" s="27">
        <f t="shared" si="0"/>
        <v>-2.9562447658514235E-2</v>
      </c>
      <c r="F16" s="26"/>
      <c r="G16" s="28" t="s">
        <v>13</v>
      </c>
      <c r="H16" s="29">
        <v>12411709</v>
      </c>
      <c r="I16" s="29">
        <v>565264.72</v>
      </c>
      <c r="J16" s="30">
        <f t="shared" si="1"/>
        <v>21.957338855324281</v>
      </c>
      <c r="K16" s="32">
        <f>H16+H15+H14</f>
        <v>36793015</v>
      </c>
      <c r="L16" s="27">
        <f>K16/K13-1</f>
        <v>-6.6846202682149691E-2</v>
      </c>
      <c r="M16" s="32"/>
      <c r="N16" s="32">
        <f>AVERAGE(J14:J16)</f>
        <v>21.270359927772642</v>
      </c>
      <c r="O16" s="58">
        <f>N16/N13-1</f>
        <v>-2.8585023609982274E-2</v>
      </c>
    </row>
    <row r="17" spans="1:15" ht="15" hidden="1" customHeight="1">
      <c r="D17" s="26">
        <f>H17/20</f>
        <v>805330.45</v>
      </c>
      <c r="E17" s="27">
        <f t="shared" ref="E17:E22" si="2">D17/D16-1</f>
        <v>0.42746417113066371</v>
      </c>
      <c r="F17" s="33">
        <f t="shared" ref="F17:F22" si="3">D17/D5-1</f>
        <v>5.9784425653235385E-2</v>
      </c>
      <c r="G17" s="39" t="s">
        <v>162</v>
      </c>
      <c r="H17" s="29">
        <v>16106609</v>
      </c>
      <c r="I17" s="29">
        <v>631492.02</v>
      </c>
      <c r="J17" s="30">
        <f t="shared" si="1"/>
        <v>25.505641385618777</v>
      </c>
    </row>
    <row r="18" spans="1:15" hidden="1">
      <c r="D18" s="26">
        <f>H18/20</f>
        <v>992069.25</v>
      </c>
      <c r="E18" s="27">
        <f t="shared" si="2"/>
        <v>0.23187847920068094</v>
      </c>
      <c r="F18" s="33">
        <f t="shared" si="3"/>
        <v>9.6233207580620928E-2</v>
      </c>
      <c r="G18" s="39" t="s">
        <v>163</v>
      </c>
      <c r="H18" s="29">
        <v>19841385</v>
      </c>
      <c r="I18" s="29">
        <v>1157503.8</v>
      </c>
      <c r="J18" s="30">
        <f t="shared" si="1"/>
        <v>17.14152903860877</v>
      </c>
    </row>
    <row r="19" spans="1:15" ht="17.399999999999999" hidden="1">
      <c r="A19" s="31">
        <f>AVERAGE(D17:D19)</f>
        <v>910838.46060606057</v>
      </c>
      <c r="B19" s="27">
        <f>A19/A16-1</f>
        <v>0.5839765283060312</v>
      </c>
      <c r="C19" s="27">
        <f>A19/A7-1</f>
        <v>0.10449507141229786</v>
      </c>
      <c r="D19" s="26">
        <f>H19/22</f>
        <v>935115.68181818177</v>
      </c>
      <c r="E19" s="27">
        <f t="shared" si="2"/>
        <v>-5.740886352622887E-2</v>
      </c>
      <c r="F19" s="33">
        <f t="shared" si="3"/>
        <v>0.1557269325329973</v>
      </c>
      <c r="G19" s="39" t="s">
        <v>158</v>
      </c>
      <c r="H19" s="29">
        <v>20572545</v>
      </c>
      <c r="I19" s="29">
        <v>999351.83</v>
      </c>
      <c r="J19" s="30">
        <f t="shared" si="1"/>
        <v>20.58588815512551</v>
      </c>
      <c r="K19" s="32">
        <f>H19+H18+H17</f>
        <v>56520539</v>
      </c>
      <c r="L19" s="27">
        <f>K19/K16-1</f>
        <v>0.5361757931498683</v>
      </c>
      <c r="M19" s="27">
        <f>K19/K7-1</f>
        <v>0.14673638427362223</v>
      </c>
      <c r="N19" s="32">
        <f>AVERAGE(J17:J19)</f>
        <v>21.077686193117685</v>
      </c>
      <c r="O19" s="58">
        <f>N19/N16-1</f>
        <v>-9.0583203720677741E-3</v>
      </c>
    </row>
    <row r="20" spans="1:15" hidden="1">
      <c r="D20" s="26">
        <f>H20/20</f>
        <v>695825.55</v>
      </c>
      <c r="E20" s="27">
        <f t="shared" si="2"/>
        <v>-0.25589361452362835</v>
      </c>
      <c r="F20" s="33">
        <f t="shared" si="3"/>
        <v>-0.15716850266115667</v>
      </c>
      <c r="G20" s="39" t="s">
        <v>154</v>
      </c>
      <c r="H20" s="29">
        <v>13916511</v>
      </c>
      <c r="I20" s="29">
        <v>475825.74</v>
      </c>
      <c r="J20" s="30">
        <f t="shared" si="1"/>
        <v>29.247074779939396</v>
      </c>
    </row>
    <row r="21" spans="1:15" hidden="1">
      <c r="D21" s="26">
        <f>H21/21</f>
        <v>690759.04761904757</v>
      </c>
      <c r="E21" s="27">
        <f t="shared" si="2"/>
        <v>-7.2812824722410241E-3</v>
      </c>
      <c r="F21" s="33">
        <f t="shared" si="3"/>
        <v>-0.12710448661484486</v>
      </c>
      <c r="G21" s="39" t="s">
        <v>155</v>
      </c>
      <c r="H21" s="29">
        <v>14505940</v>
      </c>
      <c r="I21" s="29">
        <v>606807.81000000006</v>
      </c>
      <c r="J21" s="30">
        <f t="shared" si="1"/>
        <v>23.905328443284208</v>
      </c>
    </row>
    <row r="22" spans="1:15" ht="17.399999999999999" hidden="1">
      <c r="A22" s="31">
        <f>AVERAGE(D20:D22)</f>
        <v>768697.92936507938</v>
      </c>
      <c r="B22" s="27">
        <f>A22/A19-1</f>
        <v>-0.15605459956796586</v>
      </c>
      <c r="C22" s="27">
        <f>A22/A10-1</f>
        <v>8.7349178985515863E-2</v>
      </c>
      <c r="D22" s="26">
        <f>H22/21</f>
        <v>919509.19047619053</v>
      </c>
      <c r="E22" s="27">
        <f t="shared" si="2"/>
        <v>0.33115764990066165</v>
      </c>
      <c r="F22" s="33">
        <f t="shared" si="3"/>
        <v>0.82472315221164028</v>
      </c>
      <c r="G22" s="39" t="s">
        <v>156</v>
      </c>
      <c r="H22" s="29">
        <v>19309693</v>
      </c>
      <c r="I22" s="29">
        <v>934630.87</v>
      </c>
      <c r="J22" s="30">
        <f t="shared" si="1"/>
        <v>20.660234558698026</v>
      </c>
      <c r="K22" s="32">
        <f>H22+H21+H20</f>
        <v>47732144</v>
      </c>
      <c r="L22" s="27">
        <f>K22/K19-1</f>
        <v>-0.15549028999882675</v>
      </c>
      <c r="M22" s="27">
        <f>K22/K10-1</f>
        <v>7.1725865690737134E-2</v>
      </c>
      <c r="N22" s="32">
        <f>AVERAGE(J20:J22)</f>
        <v>24.604212593973873</v>
      </c>
      <c r="O22" s="58">
        <f>N22/N19-1</f>
        <v>0.16731088832737595</v>
      </c>
    </row>
    <row r="23" spans="1:15" hidden="1">
      <c r="A23" s="31"/>
      <c r="B23" s="27"/>
      <c r="C23" s="27"/>
      <c r="D23" s="26">
        <f>H23/21</f>
        <v>984274.90476190473</v>
      </c>
      <c r="E23" s="27">
        <f t="shared" ref="E23:E28" si="4">D23/D22-1</f>
        <v>7.0435091847394826E-2</v>
      </c>
      <c r="F23" s="33">
        <f t="shared" ref="F23:F28" si="5">D23/D11-1</f>
        <v>0.54150608513786103</v>
      </c>
      <c r="G23" s="39" t="s">
        <v>168</v>
      </c>
      <c r="H23" s="29">
        <v>20669773</v>
      </c>
      <c r="I23" s="29">
        <v>934957.83</v>
      </c>
      <c r="J23" s="30">
        <f t="shared" si="1"/>
        <v>22.107706183924897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829200.31818181823</v>
      </c>
      <c r="E24" s="27">
        <f t="shared" si="4"/>
        <v>-0.15755210849107126</v>
      </c>
      <c r="F24" s="33">
        <f t="shared" si="5"/>
        <v>0.52907328592043434</v>
      </c>
      <c r="G24" s="39" t="s">
        <v>176</v>
      </c>
      <c r="H24" s="29">
        <v>18242407</v>
      </c>
      <c r="I24" s="29">
        <v>897073.27</v>
      </c>
      <c r="J24" s="30">
        <f t="shared" si="1"/>
        <v>20.335470479462618</v>
      </c>
      <c r="K24" s="32"/>
      <c r="L24" s="27"/>
      <c r="M24" s="27"/>
      <c r="N24" s="27"/>
    </row>
    <row r="25" spans="1:15" ht="17.399999999999999" hidden="1">
      <c r="A25" s="31">
        <f>AVERAGE(D23:D25)</f>
        <v>914819.33747246908</v>
      </c>
      <c r="B25" s="27">
        <f>A25/A22-1</f>
        <v>0.19008950398511093</v>
      </c>
      <c r="C25" s="27">
        <f>A25/A13-1</f>
        <v>0.45573050901513867</v>
      </c>
      <c r="D25" s="26">
        <f>H25/19</f>
        <v>930982.78947368416</v>
      </c>
      <c r="E25" s="27">
        <f t="shared" si="4"/>
        <v>0.12274774751056983</v>
      </c>
      <c r="F25" s="33">
        <f t="shared" si="5"/>
        <v>0.32152829904124136</v>
      </c>
      <c r="G25" s="39" t="s">
        <v>190</v>
      </c>
      <c r="H25" s="29">
        <v>17688673</v>
      </c>
      <c r="I25" s="29">
        <v>857123.45</v>
      </c>
      <c r="J25" s="30">
        <f t="shared" si="1"/>
        <v>20.637252428457067</v>
      </c>
      <c r="K25" s="32">
        <f>H25+H24+H23</f>
        <v>56600853</v>
      </c>
      <c r="L25" s="27">
        <f>K25/K22-1</f>
        <v>0.18580160572715942</v>
      </c>
      <c r="M25" s="27">
        <f>K25/K13-1</f>
        <v>0.43552521880523898</v>
      </c>
      <c r="N25" s="32">
        <f>AVERAGE(J23:J25)</f>
        <v>21.026809697281529</v>
      </c>
      <c r="O25" s="58">
        <f>N25/N22-1</f>
        <v>-0.14539798349688016</v>
      </c>
    </row>
    <row r="26" spans="1:15" ht="17.399999999999999" hidden="1">
      <c r="A26" s="31"/>
      <c r="B26" s="27"/>
      <c r="C26" s="27"/>
      <c r="D26" s="26">
        <f>H26/19</f>
        <v>804770.84210526315</v>
      </c>
      <c r="E26" s="27">
        <f t="shared" si="4"/>
        <v>-0.13556850759805439</v>
      </c>
      <c r="F26" s="33">
        <f t="shared" si="5"/>
        <v>0.38855352893575401</v>
      </c>
      <c r="G26" s="39" t="s">
        <v>202</v>
      </c>
      <c r="H26" s="29">
        <v>15290646</v>
      </c>
      <c r="I26" s="29">
        <v>714073.5</v>
      </c>
      <c r="J26" s="30">
        <f t="shared" si="1"/>
        <v>21.413266281412209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728545.09090909094</v>
      </c>
      <c r="E27" s="27">
        <f t="shared" si="4"/>
        <v>-9.4717337169879623E-2</v>
      </c>
      <c r="F27" s="33">
        <f t="shared" si="5"/>
        <v>0.25318482131903952</v>
      </c>
      <c r="G27" s="39" t="s">
        <v>203</v>
      </c>
      <c r="H27" s="29">
        <v>16027992</v>
      </c>
      <c r="I27" s="29">
        <v>870123.94</v>
      </c>
      <c r="J27" s="30">
        <f t="shared" si="1"/>
        <v>18.420355150784612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773589.81977671443</v>
      </c>
      <c r="B28" s="27">
        <f>A28/A25-1</f>
        <v>-0.15437968122312984</v>
      </c>
      <c r="C28" s="27">
        <f>A28/A16-1</f>
        <v>0.34529685565481838</v>
      </c>
      <c r="D28" s="26">
        <f>H28/19</f>
        <v>787453.52631578944</v>
      </c>
      <c r="E28" s="27">
        <f t="shared" si="4"/>
        <v>8.0857638246098817E-2</v>
      </c>
      <c r="F28" s="33">
        <f t="shared" si="5"/>
        <v>0.39577696987154365</v>
      </c>
      <c r="G28" s="39" t="s">
        <v>208</v>
      </c>
      <c r="H28" s="29">
        <v>14961617</v>
      </c>
      <c r="I28" s="29">
        <v>618706.99</v>
      </c>
      <c r="J28" s="30">
        <f t="shared" si="1"/>
        <v>24.182072033807149</v>
      </c>
      <c r="K28" s="32">
        <f>H28+H27+H26</f>
        <v>46280255</v>
      </c>
      <c r="L28" s="27">
        <f>K28/K25-1</f>
        <v>-0.18233997286224646</v>
      </c>
      <c r="M28" s="27">
        <f>K28/K16-1</f>
        <v>0.25785437806605405</v>
      </c>
      <c r="N28" s="32">
        <f>AVERAGE(J26:J28)</f>
        <v>21.338564488667988</v>
      </c>
      <c r="O28" s="58">
        <f>N28/N25-1</f>
        <v>1.4826537923475991E-2</v>
      </c>
    </row>
    <row r="29" spans="1:15" hidden="1">
      <c r="D29" s="26">
        <f>H29/22</f>
        <v>763468.09090909094</v>
      </c>
      <c r="E29" s="27">
        <f t="shared" ref="E29:E41" si="6">D29/D28-1</f>
        <v>-3.0459493297233298E-2</v>
      </c>
      <c r="F29" s="33">
        <f t="shared" ref="F29:F41" si="7">D29/D17-1</f>
        <v>-5.198159226552157E-2</v>
      </c>
      <c r="G29" s="39" t="s">
        <v>215</v>
      </c>
      <c r="H29" s="29">
        <v>16796298</v>
      </c>
      <c r="I29" s="29">
        <v>557980</v>
      </c>
      <c r="J29" s="30">
        <f t="shared" si="1"/>
        <v>30.101971396824258</v>
      </c>
      <c r="K29" s="18">
        <v>5578.94</v>
      </c>
    </row>
    <row r="30" spans="1:15" hidden="1">
      <c r="D30" s="26">
        <f>H30/19</f>
        <v>825897.42105263157</v>
      </c>
      <c r="E30" s="27">
        <f t="shared" si="6"/>
        <v>8.1770712996274142E-2</v>
      </c>
      <c r="F30" s="33">
        <f t="shared" si="7"/>
        <v>-0.16750023140760428</v>
      </c>
      <c r="G30" s="39" t="s">
        <v>210</v>
      </c>
      <c r="H30" s="29">
        <v>15692051</v>
      </c>
      <c r="I30" s="29">
        <v>488542.54</v>
      </c>
      <c r="J30" s="30">
        <f t="shared" si="1"/>
        <v>32.120132261153756</v>
      </c>
      <c r="K30" s="18">
        <v>25078.92</v>
      </c>
    </row>
    <row r="31" spans="1:15" ht="17.399999999999999" hidden="1">
      <c r="A31" s="31">
        <f>AVERAGE(D29:D31)</f>
        <v>818576.28732057416</v>
      </c>
      <c r="B31" s="27">
        <f>A31/A28-1</f>
        <v>5.8152869122352735E-2</v>
      </c>
      <c r="C31" s="27">
        <f>A31/A19-1</f>
        <v>-0.10129367311092274</v>
      </c>
      <c r="D31" s="26">
        <f>H31/20</f>
        <v>866363.35</v>
      </c>
      <c r="E31" s="27">
        <f t="shared" si="6"/>
        <v>4.899631348381428E-2</v>
      </c>
      <c r="F31" s="33">
        <f t="shared" si="7"/>
        <v>-7.3522809161433278E-2</v>
      </c>
      <c r="G31" s="39" t="s">
        <v>211</v>
      </c>
      <c r="H31" s="29">
        <v>17327267</v>
      </c>
      <c r="I31" s="29">
        <v>599264.56000000006</v>
      </c>
      <c r="J31" s="30">
        <f t="shared" si="1"/>
        <v>28.914219455927775</v>
      </c>
      <c r="K31" s="32">
        <v>16842.97</v>
      </c>
      <c r="L31" s="27">
        <f>K31/K28-1</f>
        <v>-0.99963606574769304</v>
      </c>
      <c r="M31" s="27">
        <f>K31/K19-1</f>
        <v>-0.99970200266490739</v>
      </c>
      <c r="N31" s="32">
        <f>AVERAGE(J29:J31)</f>
        <v>30.37877437130193</v>
      </c>
      <c r="O31" s="58">
        <f>N31/N28-1</f>
        <v>0.4236559533999964</v>
      </c>
    </row>
    <row r="32" spans="1:15" ht="17.399999999999999" hidden="1">
      <c r="D32" s="26">
        <f>H32/21</f>
        <v>686988.71428571432</v>
      </c>
      <c r="E32" s="27">
        <f t="shared" si="6"/>
        <v>-0.20704319465301213</v>
      </c>
      <c r="F32" s="33">
        <f t="shared" si="7"/>
        <v>-1.2699786195384366E-2</v>
      </c>
      <c r="G32" s="39" t="s">
        <v>222</v>
      </c>
      <c r="H32" s="29">
        <v>14426763</v>
      </c>
      <c r="I32" s="29">
        <v>476671.03</v>
      </c>
      <c r="J32" s="30">
        <f t="shared" si="1"/>
        <v>30.265659316447234</v>
      </c>
      <c r="K32" s="32">
        <v>6798.59</v>
      </c>
      <c r="L32" s="27"/>
      <c r="M32" s="27"/>
      <c r="N32" s="32"/>
      <c r="O32" s="58"/>
    </row>
    <row r="33" spans="1:16" ht="17.399999999999999" hidden="1">
      <c r="D33" s="26">
        <f>H33/21</f>
        <v>906376.33333333337</v>
      </c>
      <c r="E33" s="27">
        <f t="shared" si="6"/>
        <v>0.31934675852095173</v>
      </c>
      <c r="F33" s="33">
        <f t="shared" si="7"/>
        <v>0.31214543835146169</v>
      </c>
      <c r="G33" s="39" t="s">
        <v>223</v>
      </c>
      <c r="H33" s="29">
        <v>19033903</v>
      </c>
      <c r="I33" s="29">
        <v>621800.52</v>
      </c>
      <c r="J33" s="30">
        <f t="shared" si="1"/>
        <v>30.610947382289098</v>
      </c>
      <c r="K33" s="32">
        <v>11533.98</v>
      </c>
      <c r="L33" s="27"/>
      <c r="M33" s="27"/>
      <c r="N33" s="32"/>
      <c r="O33" s="58"/>
    </row>
    <row r="34" spans="1:16" ht="17.399999999999999" hidden="1">
      <c r="A34" s="31">
        <f>AVERAGE(D32:D34)</f>
        <v>856972.12113617372</v>
      </c>
      <c r="B34" s="27">
        <f>A34/A31-1</f>
        <v>4.690562676971699E-2</v>
      </c>
      <c r="C34" s="27">
        <f>A34/A22-1</f>
        <v>0.1148359952575988</v>
      </c>
      <c r="D34" s="26">
        <f>H34/19</f>
        <v>977551.31578947371</v>
      </c>
      <c r="E34" s="27">
        <f t="shared" si="6"/>
        <v>7.8526964836321156E-2</v>
      </c>
      <c r="F34" s="33">
        <f t="shared" si="7"/>
        <v>6.3122942015647165E-2</v>
      </c>
      <c r="G34" s="39" t="s">
        <v>220</v>
      </c>
      <c r="H34" s="29">
        <v>18573475</v>
      </c>
      <c r="I34" s="29">
        <v>688080.73</v>
      </c>
      <c r="J34" s="30">
        <f t="shared" si="1"/>
        <v>26.993162561026814</v>
      </c>
      <c r="K34" s="32">
        <v>8881.2900000000009</v>
      </c>
      <c r="L34" s="27">
        <f>K34/K31-1</f>
        <v>-0.47270047978474106</v>
      </c>
      <c r="M34" s="27">
        <f>K34/K22-1</f>
        <v>-0.99981393481926983</v>
      </c>
      <c r="N34" s="32">
        <f>AVERAGE(J32:J34)</f>
        <v>29.289923086587716</v>
      </c>
      <c r="O34" s="58">
        <f>N34/N31-1</f>
        <v>-3.5842502116965713E-2</v>
      </c>
      <c r="P34" s="58"/>
    </row>
    <row r="35" spans="1:16" ht="17.399999999999999" hidden="1">
      <c r="D35" s="26">
        <f>H35/23</f>
        <v>673430.30434782605</v>
      </c>
      <c r="E35" s="27">
        <f t="shared" si="6"/>
        <v>-0.31110490726109707</v>
      </c>
      <c r="F35" s="33">
        <f t="shared" si="7"/>
        <v>-0.3158107546074963</v>
      </c>
      <c r="G35" s="39" t="s">
        <v>226</v>
      </c>
      <c r="H35" s="68">
        <v>15488897</v>
      </c>
      <c r="I35" s="68">
        <v>729367.33</v>
      </c>
      <c r="J35" s="30">
        <f t="shared" si="1"/>
        <v>21.236071815829757</v>
      </c>
      <c r="K35" s="18">
        <v>6154.15</v>
      </c>
      <c r="P35" s="16"/>
    </row>
    <row r="36" spans="1:16" ht="17.399999999999999" hidden="1">
      <c r="D36" s="26">
        <f>H36/21</f>
        <v>809937.09523809527</v>
      </c>
      <c r="E36" s="27">
        <f t="shared" si="6"/>
        <v>0.20270366511419069</v>
      </c>
      <c r="F36" s="33">
        <f t="shared" si="7"/>
        <v>-2.3231084843239436E-2</v>
      </c>
      <c r="G36" s="39" t="s">
        <v>228</v>
      </c>
      <c r="H36" s="68">
        <v>17008679</v>
      </c>
      <c r="I36" s="68">
        <v>702871.87</v>
      </c>
      <c r="J36" s="30">
        <f t="shared" si="1"/>
        <v>24.198832996403741</v>
      </c>
      <c r="K36" s="18">
        <v>9581.49</v>
      </c>
      <c r="P36" s="16"/>
    </row>
    <row r="37" spans="1:16" ht="17.399999999999999" hidden="1">
      <c r="A37" s="31">
        <f>AVERAGE(D35:D37)</f>
        <v>844712.15171382565</v>
      </c>
      <c r="B37" s="27">
        <f>A37/A34-1</f>
        <v>-1.4306147329616548E-2</v>
      </c>
      <c r="C37" s="27">
        <f>A37/A25-1</f>
        <v>-7.6635006374417891E-2</v>
      </c>
      <c r="D37" s="26">
        <f>H37/18</f>
        <v>1050769.0555555555</v>
      </c>
      <c r="E37" s="27">
        <f t="shared" si="6"/>
        <v>0.29734649978794159</v>
      </c>
      <c r="F37" s="33">
        <f t="shared" si="7"/>
        <v>0.12866646670191462</v>
      </c>
      <c r="G37" s="39" t="s">
        <v>225</v>
      </c>
      <c r="H37" s="68">
        <v>18913843</v>
      </c>
      <c r="I37" s="68">
        <v>579698.06000000006</v>
      </c>
      <c r="J37" s="30">
        <f t="shared" si="1"/>
        <v>32.627059334992424</v>
      </c>
      <c r="K37" s="32">
        <v>8881.2900000000009</v>
      </c>
      <c r="L37" s="27">
        <f>K37/K34-1</f>
        <v>0</v>
      </c>
      <c r="M37" s="27">
        <f>K37/K25-1</f>
        <v>-0.99984308911386899</v>
      </c>
      <c r="N37" s="32">
        <f>AVERAGE(J35:J37)</f>
        <v>26.020654715741973</v>
      </c>
      <c r="O37" s="16">
        <f>N37/N34-1</f>
        <v>-0.11161751299861866</v>
      </c>
      <c r="P37" s="16"/>
    </row>
    <row r="38" spans="1:16" ht="17.399999999999999" hidden="1">
      <c r="A38" s="31"/>
      <c r="B38" s="27"/>
      <c r="C38" s="27"/>
      <c r="D38" s="26">
        <f>H38/20</f>
        <v>861897.45</v>
      </c>
      <c r="E38" s="27">
        <f t="shared" si="6"/>
        <v>-0.179746067470265</v>
      </c>
      <c r="F38" s="33">
        <f t="shared" si="7"/>
        <v>7.0984937457841735E-2</v>
      </c>
      <c r="G38" s="39" t="s">
        <v>231</v>
      </c>
      <c r="H38" s="68">
        <v>17237949</v>
      </c>
      <c r="I38" s="68">
        <v>653260.17000000004</v>
      </c>
      <c r="J38" s="30">
        <f t="shared" si="1"/>
        <v>26.387570820367021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876966.71428571432</v>
      </c>
      <c r="E39" s="27">
        <f t="shared" si="6"/>
        <v>1.7483825118306484E-2</v>
      </c>
      <c r="F39" s="33">
        <f t="shared" si="7"/>
        <v>0.20372331819767031</v>
      </c>
      <c r="G39" s="39" t="s">
        <v>234</v>
      </c>
      <c r="H39" s="68">
        <v>18416301</v>
      </c>
      <c r="I39" s="68">
        <v>598487.85</v>
      </c>
      <c r="J39" s="30">
        <f t="shared" si="1"/>
        <v>30.771386587046003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819632.62619047612</v>
      </c>
      <c r="B40" s="27">
        <f>A40/A37-1</f>
        <v>-2.9690025735353731E-2</v>
      </c>
      <c r="C40" s="27">
        <f>A40/A28-1</f>
        <v>5.9518371670210568E-2</v>
      </c>
      <c r="D40" s="26">
        <f>H40/21</f>
        <v>720033.71428571432</v>
      </c>
      <c r="E40" s="27">
        <f t="shared" si="6"/>
        <v>-0.17894977932865019</v>
      </c>
      <c r="F40" s="33">
        <f t="shared" si="7"/>
        <v>-8.5617512369914772E-2</v>
      </c>
      <c r="G40" s="39" t="s">
        <v>236</v>
      </c>
      <c r="H40" s="68">
        <v>15120708</v>
      </c>
      <c r="I40" s="68">
        <v>638289.9</v>
      </c>
      <c r="J40" s="30">
        <f t="shared" si="1"/>
        <v>23.689405080669456</v>
      </c>
      <c r="K40" s="32">
        <v>8881.2900000000009</v>
      </c>
      <c r="L40" s="27">
        <f>K40/K37-1</f>
        <v>0</v>
      </c>
      <c r="M40" s="27">
        <f>K40/K28-1</f>
        <v>-0.99980809764336864</v>
      </c>
      <c r="N40" s="32">
        <f>AVERAGE(J38:J40)</f>
        <v>26.949454162694163</v>
      </c>
      <c r="O40" s="58">
        <f>N40/N37-1</f>
        <v>3.5694699349370529E-2</v>
      </c>
    </row>
    <row r="41" spans="1:16" ht="17.399999999999999">
      <c r="A41" s="31"/>
      <c r="B41" s="27"/>
      <c r="C41" s="27"/>
      <c r="D41" s="26">
        <f>H41/18</f>
        <v>746927.27777777775</v>
      </c>
      <c r="E41" s="27">
        <f t="shared" si="6"/>
        <v>3.7350422568396491E-2</v>
      </c>
      <c r="F41" s="33">
        <f t="shared" si="7"/>
        <v>-2.1665362741771443E-2</v>
      </c>
      <c r="G41" s="39" t="s">
        <v>370</v>
      </c>
      <c r="H41" s="68">
        <v>13444691</v>
      </c>
      <c r="I41" s="68">
        <v>606042.87</v>
      </c>
      <c r="J41" s="30">
        <f t="shared" si="1"/>
        <v>22.184389365062575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528512.6</v>
      </c>
      <c r="E42" s="27">
        <f t="shared" ref="E42" si="8">D42/D41-1</f>
        <v>-0.29241759442444604</v>
      </c>
      <c r="F42" s="33">
        <f t="shared" ref="F42" si="9">D42/D30-1</f>
        <v>-0.36007476651713666</v>
      </c>
      <c r="G42" s="39" t="s">
        <v>406</v>
      </c>
      <c r="H42" s="68">
        <v>10570252</v>
      </c>
      <c r="I42" s="68">
        <v>435570.97</v>
      </c>
      <c r="J42" s="30">
        <f t="shared" si="1"/>
        <v>24.267576877311178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675090.37592592591</v>
      </c>
      <c r="B43" s="27">
        <f>A43/A40-1</f>
        <v>-0.17635004469790316</v>
      </c>
      <c r="C43" s="27">
        <f>A43/A31-1</f>
        <v>-0.17528715846914789</v>
      </c>
      <c r="D43" s="26">
        <f>H43/20</f>
        <v>749831.25</v>
      </c>
      <c r="E43" s="27">
        <f t="shared" ref="E43" si="10">D43/D42-1</f>
        <v>0.41875756604478309</v>
      </c>
      <c r="F43" s="33">
        <f t="shared" ref="F43" si="11">D43/D31-1</f>
        <v>-0.13450719031454872</v>
      </c>
      <c r="G43" s="39" t="s">
        <v>459</v>
      </c>
      <c r="H43" s="68">
        <v>14996625</v>
      </c>
      <c r="I43" s="68">
        <v>483827.47</v>
      </c>
      <c r="J43" s="30">
        <f t="shared" si="1"/>
        <v>30.995811378795835</v>
      </c>
      <c r="K43" s="32">
        <v>8881.2900000000009</v>
      </c>
      <c r="L43" s="27">
        <f>K43/K40-1</f>
        <v>0</v>
      </c>
      <c r="M43" s="27">
        <f>K43/K31-1</f>
        <v>-0.47270047978474106</v>
      </c>
      <c r="N43" s="32">
        <f>AVERAGE(J41:J43)</f>
        <v>25.815925873723199</v>
      </c>
      <c r="O43" s="58">
        <f>N43/N40-1</f>
        <v>-4.2061270782251858E-2</v>
      </c>
    </row>
    <row r="44" spans="1:16" ht="17.399999999999999">
      <c r="A44" s="31"/>
      <c r="B44" s="27"/>
      <c r="C44" s="27"/>
      <c r="D44" s="26">
        <f>H44/22</f>
        <v>833204.13636363635</v>
      </c>
      <c r="E44" s="27">
        <f t="shared" ref="E44" si="12">D44/D43-1</f>
        <v>0.1111888659796938</v>
      </c>
      <c r="F44" s="33">
        <f t="shared" ref="F44" si="13">D44/D32-1</f>
        <v>0.21283526066355729</v>
      </c>
      <c r="G44" s="39" t="s">
        <v>462</v>
      </c>
      <c r="H44" s="68">
        <v>18330491</v>
      </c>
      <c r="I44" s="68">
        <v>628044.1</v>
      </c>
      <c r="J44" s="30">
        <f t="shared" si="1"/>
        <v>29.186630365606494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975468.35</v>
      </c>
      <c r="E45" s="27">
        <f t="shared" ref="E45" si="14">D45/D44-1</f>
        <v>0.17074352781930391</v>
      </c>
      <c r="F45" s="33">
        <f t="shared" ref="F45" si="15">D45/D33-1</f>
        <v>7.6228840191105318E-2</v>
      </c>
      <c r="G45" s="39" t="s">
        <v>498</v>
      </c>
      <c r="H45" s="68">
        <v>19509367</v>
      </c>
      <c r="I45" s="68">
        <v>648201.81000000006</v>
      </c>
      <c r="J45" s="30">
        <f t="shared" si="1"/>
        <v>30.097674364716752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926427.17966507177</v>
      </c>
      <c r="B46" s="27">
        <f>A46/A43-1</f>
        <v>0.37230097287999819</v>
      </c>
      <c r="C46" s="27">
        <f>A46/A34-1</f>
        <v>8.104704554077502E-2</v>
      </c>
      <c r="D46" s="26">
        <f>H46/19</f>
        <v>970609.05263157899</v>
      </c>
      <c r="E46" s="27">
        <f t="shared" ref="E46" si="16">D46/D45-1</f>
        <v>-4.9815018277332701E-3</v>
      </c>
      <c r="F46" s="33">
        <f t="shared" ref="F46" si="17">D46/D34-1</f>
        <v>-7.1016866795254874E-3</v>
      </c>
      <c r="G46" s="39" t="s">
        <v>548</v>
      </c>
      <c r="H46" s="68">
        <v>18441572</v>
      </c>
      <c r="I46" s="68">
        <v>677949.63</v>
      </c>
      <c r="J46" s="30">
        <f t="shared" si="1"/>
        <v>27.201979592495682</v>
      </c>
      <c r="K46" s="32">
        <v>8881.2900000000009</v>
      </c>
      <c r="L46" s="27">
        <f>K46/K43-1</f>
        <v>0</v>
      </c>
      <c r="M46" s="27">
        <f>K46/K34-1</f>
        <v>0</v>
      </c>
      <c r="N46" s="32">
        <f>AVERAGE(J44:J46)</f>
        <v>28.828761440939644</v>
      </c>
      <c r="O46" s="58">
        <f>N46/N43-1</f>
        <v>0.11670453277382031</v>
      </c>
    </row>
    <row r="47" spans="1:16" ht="17.399999999999999">
      <c r="A47" s="31"/>
      <c r="B47" s="27"/>
      <c r="C47" s="27"/>
      <c r="D47" s="26">
        <f>H47/19</f>
        <v>923222.84210526315</v>
      </c>
      <c r="E47" s="27">
        <f t="shared" ref="E47" si="18">D47/D46-1</f>
        <v>-4.8821109176592992E-2</v>
      </c>
      <c r="F47" s="33">
        <f t="shared" ref="F47" si="19">D47/D35-1</f>
        <v>0.37092559711779693</v>
      </c>
      <c r="G47" s="39" t="s">
        <v>598</v>
      </c>
      <c r="H47" s="68">
        <v>17541234</v>
      </c>
      <c r="I47" s="68">
        <v>618791.17000000004</v>
      </c>
      <c r="J47" s="30">
        <f t="shared" si="1"/>
        <v>28.347582917189978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737185.9</v>
      </c>
      <c r="E48" s="27">
        <f t="shared" ref="E48" si="20">D48/D47-1</f>
        <v>-0.20150816641520197</v>
      </c>
      <c r="F48" s="33">
        <f t="shared" ref="F48" si="21">D48/D36-1</f>
        <v>-8.9823266110201749E-2</v>
      </c>
      <c r="G48" s="39" t="s">
        <v>632</v>
      </c>
      <c r="H48" s="68">
        <v>14743718</v>
      </c>
      <c r="I48" s="68">
        <v>590310.6</v>
      </c>
      <c r="J48" s="30">
        <f t="shared" si="1"/>
        <v>24.976204052578424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847910.94433811808</v>
      </c>
      <c r="B49" s="27">
        <f>A49/A46-1</f>
        <v>-8.4751653503235325E-2</v>
      </c>
      <c r="C49" s="27">
        <f>A49/A37-1</f>
        <v>3.7868433854093553E-3</v>
      </c>
      <c r="D49" s="26">
        <f>H49/22</f>
        <v>883324.09090909094</v>
      </c>
      <c r="E49" s="27">
        <f t="shared" ref="E49" si="22">D49/D48-1</f>
        <v>0.1982379083879533</v>
      </c>
      <c r="F49" s="33">
        <f t="shared" ref="F49" si="23">D49/D37-1</f>
        <v>-0.15935467813898863</v>
      </c>
      <c r="G49" s="39" t="s">
        <v>672</v>
      </c>
      <c r="H49" s="68">
        <v>19433130</v>
      </c>
      <c r="I49" s="68">
        <v>632925.81000000006</v>
      </c>
      <c r="J49" s="30">
        <f t="shared" si="1"/>
        <v>30.703645977085369</v>
      </c>
      <c r="K49" s="32">
        <v>8881.2900000000009</v>
      </c>
      <c r="L49" s="27">
        <f>K49/K46-1</f>
        <v>0</v>
      </c>
      <c r="M49" s="27">
        <f>K49/K37-1</f>
        <v>0</v>
      </c>
      <c r="N49" s="32">
        <f>AVERAGE(J47:J49)</f>
        <v>28.009144315617927</v>
      </c>
      <c r="O49" s="58">
        <f>N49/N46-1</f>
        <v>-2.8430535491468567E-2</v>
      </c>
    </row>
    <row r="50" spans="1:15" s="37" customFormat="1" ht="17.399999999999999">
      <c r="A50" s="92"/>
      <c r="B50" s="130"/>
      <c r="C50" s="130"/>
      <c r="D50" s="93">
        <f>H50/18</f>
        <v>942664.66666666663</v>
      </c>
      <c r="E50" s="130">
        <f t="shared" ref="E50" si="24">D50/D49-1</f>
        <v>6.7178713190652495E-2</v>
      </c>
      <c r="F50" s="131">
        <f t="shared" ref="F50" si="25">D50/D38-1</f>
        <v>9.3708615412038565E-2</v>
      </c>
      <c r="G50" s="132" t="s">
        <v>714</v>
      </c>
      <c r="H50" s="95">
        <v>16967964</v>
      </c>
      <c r="I50" s="95">
        <v>590181.25</v>
      </c>
      <c r="J50" s="133">
        <f t="shared" ref="J50" si="26">H50/I50</f>
        <v>28.75042878776647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1093869.5</v>
      </c>
      <c r="E51" s="130">
        <f t="shared" ref="E51" si="27">D51/D50-1</f>
        <v>0.16040150721677637</v>
      </c>
      <c r="F51" s="131">
        <f t="shared" ref="F51" si="28">D51/D39-1</f>
        <v>0.24733297419498079</v>
      </c>
      <c r="G51" s="132" t="s">
        <v>721</v>
      </c>
      <c r="H51" s="95">
        <v>21877390</v>
      </c>
      <c r="I51" s="95">
        <v>765524.42</v>
      </c>
      <c r="J51" s="133">
        <f t="shared" ref="J51" si="29">H51/I51</f>
        <v>28.578304530115446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1036986.6919191919</v>
      </c>
      <c r="B52" s="27">
        <f>A52/A49-1</f>
        <v>0.22299010154735877</v>
      </c>
      <c r="C52" s="27">
        <f>A52/A40-1</f>
        <v>0.26518474104544043</v>
      </c>
      <c r="D52" s="93">
        <f>H52/22</f>
        <v>1074425.9090909092</v>
      </c>
      <c r="E52" s="130">
        <f t="shared" ref="E52:E53" si="30">D52/D51-1</f>
        <v>-1.7775055350835567E-2</v>
      </c>
      <c r="F52" s="131">
        <f t="shared" ref="F52:F53" si="31">D52/D40-1</f>
        <v>0.49218833475979373</v>
      </c>
      <c r="G52" s="132" t="s">
        <v>726</v>
      </c>
      <c r="H52" s="95">
        <v>23637370</v>
      </c>
      <c r="I52" s="95">
        <v>777628.32</v>
      </c>
      <c r="J52" s="133">
        <f t="shared" ref="J52" si="32">H52/I52</f>
        <v>30.396745324295804</v>
      </c>
      <c r="K52" s="32">
        <v>8881.2900000000009</v>
      </c>
      <c r="L52" s="27">
        <f>K52/K49-1</f>
        <v>0</v>
      </c>
      <c r="M52" s="27">
        <f>K52/K40-1</f>
        <v>0</v>
      </c>
      <c r="N52" s="32">
        <f>AVERAGE(J50:J52)</f>
        <v>29.241826214059241</v>
      </c>
      <c r="O52" s="58">
        <f>N52/N49-1</f>
        <v>4.4009980617436106E-2</v>
      </c>
    </row>
    <row r="53" spans="1:15" s="37" customFormat="1" ht="17.399999999999999">
      <c r="A53" s="31"/>
      <c r="B53" s="27"/>
      <c r="C53" s="27"/>
      <c r="D53" s="93">
        <f>H53/21</f>
        <v>696754.38095238095</v>
      </c>
      <c r="E53" s="130">
        <f t="shared" si="30"/>
        <v>-0.35151007151166225</v>
      </c>
      <c r="F53" s="131">
        <f t="shared" si="31"/>
        <v>-6.7172398596378469E-2</v>
      </c>
      <c r="G53" s="132" t="s">
        <v>729</v>
      </c>
      <c r="H53" s="95">
        <v>14631842</v>
      </c>
      <c r="I53" s="95">
        <v>556914.89</v>
      </c>
      <c r="J53" s="133">
        <f t="shared" ref="J53" si="33">H53/I53</f>
        <v>26.273030695947096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1108487.3529411764</v>
      </c>
      <c r="E54" s="130">
        <f t="shared" ref="E54" si="34">D54/D53-1</f>
        <v>0.59092986459016594</v>
      </c>
      <c r="F54" s="131">
        <f t="shared" ref="F54" si="35">D54/D42-1</f>
        <v>1.097371667092093</v>
      </c>
      <c r="G54" s="132" t="s">
        <v>742</v>
      </c>
      <c r="H54" s="95">
        <v>18844285</v>
      </c>
      <c r="I54" s="95">
        <v>629859.63</v>
      </c>
      <c r="J54" s="133">
        <f t="shared" ref="J54" si="36">H54/I54</f>
        <v>29.918229558544656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1005445.4668534081</v>
      </c>
      <c r="B55" s="27">
        <f>A55/A52-1</f>
        <v>-3.0416229361062586E-2</v>
      </c>
      <c r="C55" s="27">
        <f>A55/A43-1</f>
        <v>0.48934943039942014</v>
      </c>
      <c r="D55" s="93">
        <f>H55/21</f>
        <v>1211094.6666666667</v>
      </c>
      <c r="E55" s="130">
        <f t="shared" ref="E55" si="37">D55/D54-1</f>
        <v>9.2565164097939245E-2</v>
      </c>
      <c r="F55" s="131">
        <f t="shared" ref="F55" si="38">D55/D43-1</f>
        <v>0.61515629905617653</v>
      </c>
      <c r="G55" s="132" t="s">
        <v>749</v>
      </c>
      <c r="H55" s="95">
        <v>25432988</v>
      </c>
      <c r="I55" s="95">
        <v>941186.32</v>
      </c>
      <c r="J55" s="133">
        <f t="shared" ref="J55" si="39">H55/I55</f>
        <v>27.022266961976243</v>
      </c>
      <c r="K55" s="32">
        <v>8881.2900000000009</v>
      </c>
      <c r="L55" s="27">
        <f>K55/K52-1</f>
        <v>0</v>
      </c>
      <c r="M55" s="27">
        <f>K55/K43-1</f>
        <v>0</v>
      </c>
      <c r="N55" s="32">
        <f>AVERAGE(J53:J55)</f>
        <v>27.737842405489332</v>
      </c>
      <c r="O55" s="58">
        <f>N55/N52-1</f>
        <v>-5.143262248945335E-2</v>
      </c>
    </row>
    <row r="56" spans="1:15" s="124" customFormat="1" ht="17.399999999999999">
      <c r="A56" s="94"/>
      <c r="B56" s="45"/>
      <c r="C56" s="45"/>
      <c r="D56" s="98">
        <f>H56/22</f>
        <v>1188274.5</v>
      </c>
      <c r="E56" s="118">
        <f t="shared" ref="E56" si="40">D56/D55-1</f>
        <v>-1.8842595293954489E-2</v>
      </c>
      <c r="F56" s="158">
        <f t="shared" ref="F56" si="41">D56/D44-1</f>
        <v>0.42615050518832254</v>
      </c>
      <c r="G56" s="122" t="s">
        <v>752</v>
      </c>
      <c r="H56" s="96">
        <v>26142039</v>
      </c>
      <c r="I56" s="96">
        <v>1090567.31</v>
      </c>
      <c r="J56" s="125">
        <f t="shared" ref="J56" si="42">H56/I56</f>
        <v>23.971045858691657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1255917.3333333333</v>
      </c>
      <c r="E57" s="118">
        <f t="shared" ref="E57" si="43">D57/D56-1</f>
        <v>5.6925258711967075E-2</v>
      </c>
      <c r="F57" s="158">
        <f t="shared" ref="F57" si="44">D57/D45-1</f>
        <v>0.28750187879835698</v>
      </c>
      <c r="G57" s="122" t="s">
        <v>756</v>
      </c>
      <c r="H57" s="96">
        <v>22606512</v>
      </c>
      <c r="I57" s="96">
        <v>842767.2</v>
      </c>
      <c r="J57" s="125">
        <f t="shared" ref="J57" si="45">H57/I57</f>
        <v>26.824147878560058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1222095.9166666665</v>
      </c>
      <c r="B58" s="27">
        <f>A58/A55-1</f>
        <v>0.215477076535316</v>
      </c>
      <c r="C58" s="27">
        <f>A58/A46-1</f>
        <v>0.31914946311105297</v>
      </c>
      <c r="K58" s="32">
        <v>8881.2900000000009</v>
      </c>
      <c r="L58" s="27">
        <f>K58/K55-1</f>
        <v>0</v>
      </c>
      <c r="M58" s="27">
        <f>K58/K46-1</f>
        <v>0</v>
      </c>
      <c r="N58" s="32">
        <f>AVERAGE(J56:J58)</f>
        <v>25.397596868625858</v>
      </c>
      <c r="O58" s="58">
        <f>N58/N55-1</f>
        <v>-8.4370136027607456E-2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78">
    <tabColor rgb="FFFFFF00"/>
  </sheetPr>
  <dimension ref="A1:P58"/>
  <sheetViews>
    <sheetView topLeftCell="A41" zoomScale="70" zoomScaleNormal="70" zoomScaleSheetLayoutView="115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8984375" style="18" bestFit="1" customWidth="1"/>
    <col min="12" max="12" width="6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한국콜마 합</v>
      </c>
      <c r="G1" s="19"/>
      <c r="H1" s="19"/>
      <c r="I1" s="19"/>
      <c r="J1" s="20"/>
      <c r="P1" s="18" t="s">
        <v>23</v>
      </c>
    </row>
    <row r="2" spans="1:16" ht="15" customHeight="1">
      <c r="G2" s="21"/>
      <c r="H2" s="21"/>
      <c r="I2" s="21"/>
      <c r="J2" s="22"/>
      <c r="P2" s="34" t="s">
        <v>140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397665.15</v>
      </c>
      <c r="E5" s="27"/>
      <c r="F5" s="26"/>
      <c r="G5" s="28" t="s">
        <v>7</v>
      </c>
      <c r="H5" s="29">
        <f>'한국콜마(부천)'!H5+'한국콜마(세종)'!H5</f>
        <v>7953303</v>
      </c>
      <c r="I5" s="29">
        <f>'한국콜마(부천)'!I5+'한국콜마(세종)'!I5</f>
        <v>350562.51</v>
      </c>
      <c r="J5" s="30">
        <f>H5/I5</f>
        <v>22.687260540210076</v>
      </c>
    </row>
    <row r="6" spans="1:16" ht="15" hidden="1" customHeight="1">
      <c r="D6" s="26">
        <f>H6/18</f>
        <v>455440.05555555556</v>
      </c>
      <c r="E6" s="27">
        <f t="shared" ref="E6:E22" si="0">D6/D5-1</f>
        <v>0.14528531241813747</v>
      </c>
      <c r="F6" s="26"/>
      <c r="G6" s="28" t="s">
        <v>3</v>
      </c>
      <c r="H6" s="29">
        <f>'한국콜마(부천)'!H6+'한국콜마(세종)'!H6</f>
        <v>8197921</v>
      </c>
      <c r="I6" s="29">
        <f>'한국콜마(부천)'!I6+'한국콜마(세종)'!I6</f>
        <v>453907.68000000005</v>
      </c>
      <c r="J6" s="30">
        <f t="shared" ref="J6:J49" si="1">H6/I6</f>
        <v>18.060767334890652</v>
      </c>
    </row>
    <row r="7" spans="1:16" ht="15" hidden="1" customHeight="1">
      <c r="A7" s="31">
        <f>AVERAGE(D5:D7)</f>
        <v>417941.06851851853</v>
      </c>
      <c r="B7" s="31"/>
      <c r="C7" s="31"/>
      <c r="D7" s="26">
        <f>H7/22</f>
        <v>400718</v>
      </c>
      <c r="E7" s="27">
        <f t="shared" si="0"/>
        <v>-0.12015204830590587</v>
      </c>
      <c r="F7" s="26"/>
      <c r="G7" s="28" t="s">
        <v>6</v>
      </c>
      <c r="H7" s="29">
        <f>'한국콜마(부천)'!H7+'한국콜마(세종)'!H7</f>
        <v>8815796</v>
      </c>
      <c r="I7" s="29">
        <f>'한국콜마(부천)'!I7+'한국콜마(세종)'!I7</f>
        <v>519997.75</v>
      </c>
      <c r="J7" s="30">
        <f t="shared" si="1"/>
        <v>16.953527202761936</v>
      </c>
      <c r="K7" s="32">
        <f>H7+H6+H5</f>
        <v>24967020</v>
      </c>
      <c r="L7" s="32"/>
      <c r="M7" s="32"/>
      <c r="N7" s="32">
        <f>AVERAGE(J5:J7)</f>
        <v>19.233851692620888</v>
      </c>
      <c r="O7" s="35"/>
    </row>
    <row r="8" spans="1:16" ht="15" hidden="1" customHeight="1">
      <c r="D8" s="26">
        <f>H8/21</f>
        <v>508720.23809523811</v>
      </c>
      <c r="E8" s="27">
        <f t="shared" si="0"/>
        <v>0.26952180360063216</v>
      </c>
      <c r="F8" s="26"/>
      <c r="G8" s="28" t="s">
        <v>2</v>
      </c>
      <c r="H8" s="29">
        <f>'한국콜마(부천)'!H8+'한국콜마(세종)'!H8</f>
        <v>10683125</v>
      </c>
      <c r="I8" s="29">
        <f>'한국콜마(부천)'!I8+'한국콜마(세종)'!I8</f>
        <v>595005.82000000007</v>
      </c>
      <c r="J8" s="30">
        <f t="shared" si="1"/>
        <v>17.9546563090761</v>
      </c>
    </row>
    <row r="9" spans="1:16" ht="15" hidden="1" customHeight="1">
      <c r="D9" s="26">
        <f>H9/21</f>
        <v>331156.23809523811</v>
      </c>
      <c r="E9" s="27">
        <f t="shared" si="0"/>
        <v>-0.34904056631369562</v>
      </c>
      <c r="F9" s="26"/>
      <c r="G9" s="28" t="s">
        <v>5</v>
      </c>
      <c r="H9" s="29">
        <f>'한국콜마(부천)'!H9+'한국콜마(세종)'!H9</f>
        <v>6954281</v>
      </c>
      <c r="I9" s="29">
        <f>'한국콜마(부천)'!I9+'한국콜마(세종)'!I9</f>
        <v>404827.08999999997</v>
      </c>
      <c r="J9" s="30">
        <f t="shared" si="1"/>
        <v>17.178398313215652</v>
      </c>
    </row>
    <row r="10" spans="1:16" ht="15" hidden="1" customHeight="1">
      <c r="A10" s="31">
        <f>AVERAGE(D8:D10)</f>
        <v>382909.47619047621</v>
      </c>
      <c r="B10" s="27">
        <f>A10/A7-1</f>
        <v>-8.3819454384368774E-2</v>
      </c>
      <c r="C10" s="27"/>
      <c r="D10" s="26">
        <f>H10/21</f>
        <v>308851.95238095237</v>
      </c>
      <c r="E10" s="27">
        <f t="shared" si="0"/>
        <v>-6.7352757244063088E-2</v>
      </c>
      <c r="F10" s="26"/>
      <c r="G10" s="28" t="s">
        <v>0</v>
      </c>
      <c r="H10" s="29">
        <f>'한국콜마(부천)'!H10+'한국콜마(세종)'!H10</f>
        <v>6485891</v>
      </c>
      <c r="I10" s="29">
        <f>'한국콜마(부천)'!I10+'한국콜마(세종)'!I10</f>
        <v>381895.01</v>
      </c>
      <c r="J10" s="30">
        <f t="shared" si="1"/>
        <v>16.983440029761059</v>
      </c>
      <c r="K10" s="32">
        <f>H10+H9+H8</f>
        <v>24123297</v>
      </c>
      <c r="L10" s="27">
        <f>K10/K7-1</f>
        <v>-3.379350038570883E-2</v>
      </c>
      <c r="M10" s="32"/>
      <c r="N10" s="32">
        <f>AVERAGE(J8:J10)</f>
        <v>17.372164884017604</v>
      </c>
      <c r="O10" s="58">
        <f>N10/N7-1</f>
        <v>-9.6792199417734204E-2</v>
      </c>
    </row>
    <row r="11" spans="1:16" ht="15" hidden="1" customHeight="1">
      <c r="D11" s="26">
        <f>H11/21</f>
        <v>333452.95238095237</v>
      </c>
      <c r="E11" s="27">
        <f t="shared" si="0"/>
        <v>7.9653049981875945E-2</v>
      </c>
      <c r="F11" s="26"/>
      <c r="G11" s="28" t="s">
        <v>10</v>
      </c>
      <c r="H11" s="29">
        <f>'한국콜마(부천)'!H11+'한국콜마(세종)'!H11</f>
        <v>7002512</v>
      </c>
      <c r="I11" s="29">
        <f>'한국콜마(부천)'!I11+'한국콜마(세종)'!I11</f>
        <v>472448.53</v>
      </c>
      <c r="J11" s="30">
        <f t="shared" si="1"/>
        <v>14.82174576773474</v>
      </c>
    </row>
    <row r="12" spans="1:16" ht="15" hidden="1" customHeight="1">
      <c r="D12" s="26">
        <f>H12/22</f>
        <v>311002.40909090912</v>
      </c>
      <c r="E12" s="27">
        <f t="shared" si="0"/>
        <v>-6.7327468926994816E-2</v>
      </c>
      <c r="F12" s="26"/>
      <c r="G12" s="28" t="s">
        <v>4</v>
      </c>
      <c r="H12" s="29">
        <f>'한국콜마(부천)'!H12+'한국콜마(세종)'!H12</f>
        <v>6842053</v>
      </c>
      <c r="I12" s="29">
        <f>'한국콜마(부천)'!I12+'한국콜마(세종)'!I12</f>
        <v>341377.32</v>
      </c>
      <c r="J12" s="30">
        <f t="shared" si="1"/>
        <v>20.042494328562892</v>
      </c>
    </row>
    <row r="13" spans="1:16" ht="15" hidden="1" customHeight="1">
      <c r="A13" s="31">
        <f>AVERAGE(D11:D13)</f>
        <v>328172.00382395386</v>
      </c>
      <c r="B13" s="27">
        <f>A13/A10-1</f>
        <v>-0.14295146965569872</v>
      </c>
      <c r="C13" s="27"/>
      <c r="D13" s="26">
        <f>H13/20</f>
        <v>340060.65</v>
      </c>
      <c r="E13" s="27">
        <f t="shared" si="0"/>
        <v>9.3434134462273111E-2</v>
      </c>
      <c r="F13" s="26"/>
      <c r="G13" s="28" t="s">
        <v>8</v>
      </c>
      <c r="H13" s="29">
        <f>'한국콜마(부천)'!H13+'한국콜마(세종)'!H13</f>
        <v>6801213</v>
      </c>
      <c r="I13" s="29">
        <f>'한국콜마(부천)'!I13+'한국콜마(세종)'!I13</f>
        <v>419644.55000000005</v>
      </c>
      <c r="J13" s="30">
        <f t="shared" si="1"/>
        <v>16.207080492288053</v>
      </c>
      <c r="K13" s="32">
        <f>H13+H12+H11</f>
        <v>20645778</v>
      </c>
      <c r="L13" s="27">
        <f>K13/K10-1</f>
        <v>-0.14415604135703342</v>
      </c>
      <c r="M13" s="32"/>
      <c r="N13" s="32">
        <f>AVERAGE(J11:J13)</f>
        <v>17.023773529528565</v>
      </c>
      <c r="O13" s="58">
        <f>N13/N10-1</f>
        <v>-2.0054573325490321E-2</v>
      </c>
    </row>
    <row r="14" spans="1:16" ht="15" hidden="1" customHeight="1">
      <c r="D14" s="26">
        <f>H14/20</f>
        <v>412222.95</v>
      </c>
      <c r="E14" s="27">
        <f t="shared" si="0"/>
        <v>0.21220420533807705</v>
      </c>
      <c r="F14" s="26"/>
      <c r="G14" s="28" t="s">
        <v>11</v>
      </c>
      <c r="H14" s="29">
        <f>'한국콜마(부천)'!H14+'한국콜마(세종)'!H14</f>
        <v>8244459</v>
      </c>
      <c r="I14" s="29">
        <f>'한국콜마(부천)'!I14+'한국콜마(세종)'!I14</f>
        <v>390441.92</v>
      </c>
      <c r="J14" s="30">
        <f t="shared" si="1"/>
        <v>21.115711653092987</v>
      </c>
    </row>
    <row r="15" spans="1:16" ht="15" hidden="1" customHeight="1">
      <c r="A15" s="31"/>
      <c r="B15" s="31"/>
      <c r="C15" s="31"/>
      <c r="D15" s="26">
        <f>H15/22</f>
        <v>297474.36363636365</v>
      </c>
      <c r="E15" s="27">
        <f t="shared" si="0"/>
        <v>-0.27836535147700137</v>
      </c>
      <c r="F15" s="26"/>
      <c r="G15" s="28" t="s">
        <v>9</v>
      </c>
      <c r="H15" s="29">
        <f>'한국콜마(부천)'!H15+'한국콜마(세종)'!H15</f>
        <v>6544436</v>
      </c>
      <c r="I15" s="29">
        <f>'한국콜마(부천)'!I15+'한국콜마(세종)'!I15</f>
        <v>349527.18</v>
      </c>
      <c r="J15" s="30">
        <f t="shared" si="1"/>
        <v>18.723682661817602</v>
      </c>
    </row>
    <row r="16" spans="1:16" ht="15" hidden="1" customHeight="1">
      <c r="A16" s="31">
        <f>AVERAGE(D14:D16)</f>
        <v>324389.2560606061</v>
      </c>
      <c r="B16" s="27">
        <f>A16/A13-1</f>
        <v>-1.1526722935747413E-2</v>
      </c>
      <c r="C16" s="27"/>
      <c r="D16" s="26">
        <f>H16/22</f>
        <v>263470.45454545453</v>
      </c>
      <c r="E16" s="27">
        <f t="shared" si="0"/>
        <v>-0.11430870437116358</v>
      </c>
      <c r="F16" s="26"/>
      <c r="G16" s="28" t="s">
        <v>13</v>
      </c>
      <c r="H16" s="29">
        <f>'한국콜마(부천)'!H16+'한국콜마(세종)'!H16</f>
        <v>5796350</v>
      </c>
      <c r="I16" s="29">
        <f>'한국콜마(부천)'!I16+'한국콜마(세종)'!I16</f>
        <v>269239.03000000003</v>
      </c>
      <c r="J16" s="30">
        <f t="shared" si="1"/>
        <v>21.528639439831586</v>
      </c>
      <c r="K16" s="32">
        <f>H16+H15+H14</f>
        <v>20585245</v>
      </c>
      <c r="L16" s="27">
        <f>K16/K13-1</f>
        <v>-2.9319796037717838E-3</v>
      </c>
      <c r="M16" s="32"/>
      <c r="N16" s="32">
        <f>AVERAGE(J14:J16)</f>
        <v>20.456011251580726</v>
      </c>
      <c r="O16" s="58">
        <f>N16/N13-1</f>
        <v>0.20161439037583406</v>
      </c>
    </row>
    <row r="17" spans="1:15" ht="15" hidden="1" customHeight="1">
      <c r="D17" s="26">
        <f>H17/20</f>
        <v>274782.40000000002</v>
      </c>
      <c r="E17" s="27">
        <f t="shared" si="0"/>
        <v>4.2934398371389015E-2</v>
      </c>
      <c r="F17" s="33">
        <f t="shared" ref="F17:F22" si="2">D17/D5-1</f>
        <v>-0.30901060854842322</v>
      </c>
      <c r="G17" s="39" t="s">
        <v>162</v>
      </c>
      <c r="H17" s="29">
        <f>'한국콜마(부천)'!H17+'한국콜마(세종)'!H17</f>
        <v>5495648</v>
      </c>
      <c r="I17" s="29">
        <f>'한국콜마(부천)'!I17+'한국콜마(세종)'!I17</f>
        <v>238972.08000000002</v>
      </c>
      <c r="J17" s="30">
        <f t="shared" si="1"/>
        <v>22.99702961115792</v>
      </c>
    </row>
    <row r="18" spans="1:15" hidden="1">
      <c r="D18" s="26">
        <f>H18/20</f>
        <v>329736.2</v>
      </c>
      <c r="E18" s="27">
        <f t="shared" si="0"/>
        <v>0.19999024682803546</v>
      </c>
      <c r="F18" s="33">
        <f t="shared" si="2"/>
        <v>-0.27600527011665521</v>
      </c>
      <c r="G18" s="39" t="s">
        <v>163</v>
      </c>
      <c r="H18" s="29">
        <f>'한국콜마(부천)'!H18+'한국콜마(세종)'!H18</f>
        <v>6594724</v>
      </c>
      <c r="I18" s="29">
        <f>'한국콜마(부천)'!I18+'한국콜마(세종)'!I18</f>
        <v>296867.59000000003</v>
      </c>
      <c r="J18" s="30">
        <f t="shared" si="1"/>
        <v>22.214361628360979</v>
      </c>
    </row>
    <row r="19" spans="1:15" ht="17.399999999999999" hidden="1">
      <c r="A19" s="31">
        <f>AVERAGE(D17:D19)</f>
        <v>328292.91212121217</v>
      </c>
      <c r="B19" s="27">
        <f>A19/A16-1</f>
        <v>1.2033863599590688E-2</v>
      </c>
      <c r="C19" s="27">
        <f>A19/A7-1</f>
        <v>-0.21449951476432649</v>
      </c>
      <c r="D19" s="26">
        <f>H19/22</f>
        <v>380360.13636363635</v>
      </c>
      <c r="E19" s="27">
        <f t="shared" si="0"/>
        <v>0.15352859759903925</v>
      </c>
      <c r="F19" s="33">
        <f t="shared" si="2"/>
        <v>-5.0803466867881286E-2</v>
      </c>
      <c r="G19" s="39" t="s">
        <v>158</v>
      </c>
      <c r="H19" s="29">
        <f>'한국콜마(부천)'!H19+'한국콜마(세종)'!H19</f>
        <v>8367923</v>
      </c>
      <c r="I19" s="29">
        <f>'한국콜마(부천)'!I19+'한국콜마(세종)'!I19</f>
        <v>398429.74</v>
      </c>
      <c r="J19" s="30">
        <f t="shared" si="1"/>
        <v>21.002255002349976</v>
      </c>
      <c r="K19" s="32">
        <f>H19+H18+H17</f>
        <v>20458295</v>
      </c>
      <c r="L19" s="27">
        <f>K19/K16-1</f>
        <v>-6.1670385754456492E-3</v>
      </c>
      <c r="M19" s="27">
        <f>K19/K7-1</f>
        <v>-0.18058723067470606</v>
      </c>
      <c r="N19" s="32">
        <f>AVERAGE(J17:J19)</f>
        <v>22.071215413956292</v>
      </c>
      <c r="O19" s="58">
        <f>N19/N16-1</f>
        <v>7.8959878468523703E-2</v>
      </c>
    </row>
    <row r="20" spans="1:15" hidden="1">
      <c r="D20" s="26">
        <f>H20/20</f>
        <v>379558.35</v>
      </c>
      <c r="E20" s="27">
        <f t="shared" si="0"/>
        <v>-2.1079663376444291E-3</v>
      </c>
      <c r="F20" s="33">
        <f t="shared" si="2"/>
        <v>-0.25389571403498512</v>
      </c>
      <c r="G20" s="39" t="s">
        <v>154</v>
      </c>
      <c r="H20" s="29">
        <f>'한국콜마(부천)'!H20+'한국콜마(세종)'!H20</f>
        <v>7591167</v>
      </c>
      <c r="I20" s="29">
        <f>'한국콜마(부천)'!I20+'한국콜마(세종)'!I20</f>
        <v>348618.26</v>
      </c>
      <c r="J20" s="30">
        <f t="shared" si="1"/>
        <v>21.775012588267749</v>
      </c>
    </row>
    <row r="21" spans="1:15" hidden="1">
      <c r="D21" s="26">
        <f>H21/21</f>
        <v>425270.04761904763</v>
      </c>
      <c r="E21" s="27">
        <f t="shared" si="0"/>
        <v>0.12043391383445434</v>
      </c>
      <c r="F21" s="33">
        <f t="shared" si="2"/>
        <v>0.28419760432458796</v>
      </c>
      <c r="G21" s="39" t="s">
        <v>155</v>
      </c>
      <c r="H21" s="29">
        <f>'한국콜마(부천)'!H21+'한국콜마(세종)'!H21</f>
        <v>8930671</v>
      </c>
      <c r="I21" s="29">
        <f>'한국콜마(부천)'!I21+'한국콜마(세종)'!I21</f>
        <v>367261.58</v>
      </c>
      <c r="J21" s="30">
        <f t="shared" si="1"/>
        <v>24.316921470522452</v>
      </c>
    </row>
    <row r="22" spans="1:15" ht="17.399999999999999" hidden="1">
      <c r="A22" s="31">
        <f>AVERAGE(D20:D22)</f>
        <v>405078.75158730167</v>
      </c>
      <c r="B22" s="27">
        <f>A22/A19-1</f>
        <v>0.23389429570669096</v>
      </c>
      <c r="C22" s="27">
        <f>A22/A10-1</f>
        <v>5.7896909779786787E-2</v>
      </c>
      <c r="D22" s="26">
        <f>H22/21</f>
        <v>410407.85714285716</v>
      </c>
      <c r="E22" s="27">
        <f t="shared" si="0"/>
        <v>-3.4947653989269134E-2</v>
      </c>
      <c r="F22" s="33">
        <f t="shared" si="2"/>
        <v>0.32881742847667361</v>
      </c>
      <c r="G22" s="39" t="s">
        <v>156</v>
      </c>
      <c r="H22" s="29">
        <f>'한국콜마(부천)'!H22+'한국콜마(세종)'!H22</f>
        <v>8618565</v>
      </c>
      <c r="I22" s="29">
        <f>'한국콜마(부천)'!I22+'한국콜마(세종)'!I22</f>
        <v>409629.6</v>
      </c>
      <c r="J22" s="30">
        <f t="shared" si="1"/>
        <v>21.039897995652659</v>
      </c>
      <c r="K22" s="32">
        <f>H22+H21+H20</f>
        <v>25140403</v>
      </c>
      <c r="L22" s="27">
        <f>K22/K19-1</f>
        <v>0.22886110499433121</v>
      </c>
      <c r="M22" s="27">
        <f>K22/K10-1</f>
        <v>4.2162810498084013E-2</v>
      </c>
      <c r="N22" s="32">
        <f>AVERAGE(J20:J22)</f>
        <v>22.377277351480956</v>
      </c>
      <c r="O22" s="58">
        <f>N22/N19-1</f>
        <v>1.3867017823183891E-2</v>
      </c>
    </row>
    <row r="23" spans="1:15" hidden="1">
      <c r="A23" s="31"/>
      <c r="B23" s="27"/>
      <c r="C23" s="27"/>
      <c r="D23" s="26">
        <f>H23/21</f>
        <v>355712.38095238095</v>
      </c>
      <c r="E23" s="27">
        <f t="shared" ref="E23:E28" si="3">D23/D22-1</f>
        <v>-0.13327102597706231</v>
      </c>
      <c r="F23" s="33">
        <f t="shared" ref="F23:F28" si="4">D23/D11-1</f>
        <v>6.6754330445988552E-2</v>
      </c>
      <c r="G23" s="39" t="s">
        <v>168</v>
      </c>
      <c r="H23" s="29">
        <f>'한국콜마(부천)'!H23+'한국콜마(세종)'!H23</f>
        <v>7469960</v>
      </c>
      <c r="I23" s="29">
        <f>'한국콜마(부천)'!I23+'한국콜마(세종)'!I23</f>
        <v>340915.42000000004</v>
      </c>
      <c r="J23" s="30">
        <f t="shared" si="1"/>
        <v>21.911475872813259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263101.09090909088</v>
      </c>
      <c r="E24" s="27">
        <f t="shared" si="3"/>
        <v>-0.26035441835151607</v>
      </c>
      <c r="F24" s="33">
        <f t="shared" si="4"/>
        <v>-0.15402233803216681</v>
      </c>
      <c r="G24" s="39" t="s">
        <v>176</v>
      </c>
      <c r="H24" s="29">
        <f>'한국콜마(부천)'!H24+'한국콜마(세종)'!H24</f>
        <v>5788224</v>
      </c>
      <c r="I24" s="29">
        <f>'한국콜마(부천)'!I24+'한국콜마(세종)'!I24</f>
        <v>279784.75</v>
      </c>
      <c r="J24" s="30">
        <f t="shared" si="1"/>
        <v>20.68813257334433</v>
      </c>
      <c r="K24" s="32"/>
      <c r="L24" s="27"/>
      <c r="M24" s="27"/>
      <c r="N24" s="27"/>
    </row>
    <row r="25" spans="1:15" ht="17.399999999999999" hidden="1">
      <c r="A25" s="31">
        <f>AVERAGE(D23:D25)</f>
        <v>390154.84149768361</v>
      </c>
      <c r="B25" s="27">
        <f>A25/A22-1</f>
        <v>-3.6841996849103276E-2</v>
      </c>
      <c r="C25" s="27">
        <f>A25/A13-1</f>
        <v>0.18887302070709278</v>
      </c>
      <c r="D25" s="26">
        <f>H25/19</f>
        <v>551651.05263157899</v>
      </c>
      <c r="E25" s="27">
        <f t="shared" si="3"/>
        <v>1.096726587964588</v>
      </c>
      <c r="F25" s="33">
        <f t="shared" si="4"/>
        <v>0.62221372167458644</v>
      </c>
      <c r="G25" s="39" t="s">
        <v>190</v>
      </c>
      <c r="H25" s="29">
        <f>'한국콜마(부천)'!H25+'한국콜마(세종)'!H25</f>
        <v>10481370</v>
      </c>
      <c r="I25" s="29">
        <f>'한국콜마(부천)'!I25+'한국콜마(세종)'!I25</f>
        <v>502605.34</v>
      </c>
      <c r="J25" s="30">
        <f t="shared" si="1"/>
        <v>20.854076082836684</v>
      </c>
      <c r="K25" s="32">
        <f>H25+H24+H23</f>
        <v>23739554</v>
      </c>
      <c r="L25" s="27">
        <f>K25/K22-1</f>
        <v>-5.5721024042454714E-2</v>
      </c>
      <c r="M25" s="27">
        <f>K25/K13-1</f>
        <v>0.14985029869060873</v>
      </c>
      <c r="N25" s="32">
        <f>AVERAGE(J23:J25)</f>
        <v>21.151228176331426</v>
      </c>
      <c r="O25" s="58">
        <f>N25/N22-1</f>
        <v>-5.4789917284927769E-2</v>
      </c>
    </row>
    <row r="26" spans="1:15" ht="17.399999999999999" hidden="1">
      <c r="D26" s="26">
        <f>H26/19</f>
        <v>521477</v>
      </c>
      <c r="E26" s="27">
        <f t="shared" si="3"/>
        <v>-5.4697716042845568E-2</v>
      </c>
      <c r="F26" s="33">
        <f t="shared" si="4"/>
        <v>0.26503631105449132</v>
      </c>
      <c r="G26" s="39" t="s">
        <v>202</v>
      </c>
      <c r="H26" s="29">
        <f>'한국콜마(부천)'!H26+'한국콜마(세종)'!H26</f>
        <v>9908063</v>
      </c>
      <c r="I26" s="29">
        <f>'한국콜마(부천)'!I26+'한국콜마(세종)'!I26</f>
        <v>587007.15</v>
      </c>
      <c r="J26" s="30">
        <f t="shared" si="1"/>
        <v>16.878947726616275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560329.09090909094</v>
      </c>
      <c r="E27" s="27">
        <f t="shared" si="3"/>
        <v>7.4503939596743285E-2</v>
      </c>
      <c r="F27" s="33">
        <f t="shared" si="4"/>
        <v>0.8836214457594207</v>
      </c>
      <c r="G27" s="39" t="s">
        <v>203</v>
      </c>
      <c r="H27" s="29">
        <f>'한국콜마(부천)'!H27+'한국콜마(세종)'!H27</f>
        <v>12327240</v>
      </c>
      <c r="I27" s="29">
        <f>'한국콜마(부천)'!I27+'한국콜마(세종)'!I27</f>
        <v>733954.5</v>
      </c>
      <c r="J27" s="30">
        <f t="shared" si="1"/>
        <v>16.795646051628541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471115.48644338112</v>
      </c>
      <c r="B28" s="27">
        <f>A28/A25-1</f>
        <v>0.20750901010202694</v>
      </c>
      <c r="C28" s="27">
        <f>A28/A16-1</f>
        <v>0.45231532068793912</v>
      </c>
      <c r="D28" s="26">
        <f>H28/19</f>
        <v>331540.36842105264</v>
      </c>
      <c r="E28" s="27">
        <f t="shared" si="3"/>
        <v>-0.40831134096008859</v>
      </c>
      <c r="F28" s="33">
        <f t="shared" si="4"/>
        <v>0.25835881291901952</v>
      </c>
      <c r="G28" s="39" t="s">
        <v>208</v>
      </c>
      <c r="H28" s="29">
        <f>'한국콜마(부천)'!H28+'한국콜마(세종)'!H28</f>
        <v>6299267</v>
      </c>
      <c r="I28" s="29">
        <f>'한국콜마(부천)'!I28+'한국콜마(세종)'!I28</f>
        <v>305961.67</v>
      </c>
      <c r="J28" s="30">
        <f t="shared" si="1"/>
        <v>20.588418804224727</v>
      </c>
      <c r="K28" s="32">
        <f>H28+H27+H26</f>
        <v>28534570</v>
      </c>
      <c r="L28" s="27">
        <f>K28/K25-1</f>
        <v>0.20198424957772998</v>
      </c>
      <c r="M28" s="27">
        <f>K28/K16-1</f>
        <v>0.38616615930488085</v>
      </c>
      <c r="N28" s="32">
        <f>AVERAGE(J26:J28)</f>
        <v>18.087670860823181</v>
      </c>
      <c r="O28" s="58">
        <f>N28/N25-1</f>
        <v>-0.1448406347833936</v>
      </c>
    </row>
    <row r="29" spans="1:15" hidden="1">
      <c r="D29" s="26">
        <f>H29/22</f>
        <v>352174.68181818182</v>
      </c>
      <c r="E29" s="27">
        <f t="shared" ref="E29:E41" si="5">D29/D28-1</f>
        <v>6.2237710283665537E-2</v>
      </c>
      <c r="F29" s="33">
        <f t="shared" ref="F29:F41" si="6">D29/D17-1</f>
        <v>0.28164934078085713</v>
      </c>
      <c r="G29" s="39" t="s">
        <v>215</v>
      </c>
      <c r="H29" s="29">
        <f>'한국콜마(부천)'!H29+'한국콜마(세종)'!H29</f>
        <v>7747843</v>
      </c>
      <c r="I29" s="29">
        <f>'한국콜마(부천)'!I29+'한국콜마(세종)'!I29</f>
        <v>417807.5</v>
      </c>
      <c r="J29" s="30">
        <f t="shared" si="1"/>
        <v>18.54404959221651</v>
      </c>
    </row>
    <row r="30" spans="1:15" hidden="1">
      <c r="D30" s="26">
        <f>H30/19</f>
        <v>405844.63157894736</v>
      </c>
      <c r="E30" s="27">
        <f t="shared" si="5"/>
        <v>0.15239582097066773</v>
      </c>
      <c r="F30" s="33">
        <f t="shared" si="6"/>
        <v>0.23081612385581973</v>
      </c>
      <c r="G30" s="39" t="s">
        <v>210</v>
      </c>
      <c r="H30" s="29">
        <f>'한국콜마(부천)'!H30+'한국콜마(세종)'!H30</f>
        <v>7711048</v>
      </c>
      <c r="I30" s="29">
        <f>'한국콜마(부천)'!I30+'한국콜마(세종)'!I30</f>
        <v>347732.5</v>
      </c>
      <c r="J30" s="30">
        <f t="shared" si="1"/>
        <v>22.175229522693449</v>
      </c>
    </row>
    <row r="31" spans="1:15" ht="17.399999999999999" hidden="1">
      <c r="A31" s="31">
        <f>AVERAGE(D29:D31)</f>
        <v>379493.02113237634</v>
      </c>
      <c r="B31" s="27">
        <f>A31/A28-1</f>
        <v>-0.19447984188058742</v>
      </c>
      <c r="C31" s="27">
        <f>A31/A19-1</f>
        <v>0.15595861841896874</v>
      </c>
      <c r="D31" s="26">
        <f>H31/20</f>
        <v>380459.75</v>
      </c>
      <c r="E31" s="27">
        <f t="shared" si="5"/>
        <v>-6.2548274890780076E-2</v>
      </c>
      <c r="F31" s="33">
        <f t="shared" si="6"/>
        <v>2.6189294523870643E-4</v>
      </c>
      <c r="G31" s="39" t="s">
        <v>211</v>
      </c>
      <c r="H31" s="29">
        <f>'한국콜마(부천)'!H31+'한국콜마(세종)'!H31</f>
        <v>7609195</v>
      </c>
      <c r="I31" s="29">
        <f>'한국콜마(부천)'!I31+'한국콜마(세종)'!I31</f>
        <v>347452.27</v>
      </c>
      <c r="J31" s="30">
        <f t="shared" si="1"/>
        <v>21.899972045081185</v>
      </c>
      <c r="K31" s="32">
        <f>H31+H30+H29</f>
        <v>23068086</v>
      </c>
      <c r="L31" s="27">
        <f>K31/K28-1</f>
        <v>-0.19157408014208732</v>
      </c>
      <c r="M31" s="27">
        <f>K31/K19-1</f>
        <v>0.12756639788408575</v>
      </c>
      <c r="N31" s="32">
        <f>AVERAGE(J29:J31)</f>
        <v>20.873083719997048</v>
      </c>
      <c r="O31" s="58">
        <f>N31/N28-1</f>
        <v>0.15399510974112784</v>
      </c>
    </row>
    <row r="32" spans="1:15" ht="17.399999999999999" hidden="1">
      <c r="D32" s="26">
        <f>H32/21</f>
        <v>456171.14285714284</v>
      </c>
      <c r="E32" s="27">
        <f t="shared" si="5"/>
        <v>0.19899974401271847</v>
      </c>
      <c r="F32" s="33">
        <f t="shared" si="6"/>
        <v>0.20184720704245573</v>
      </c>
      <c r="G32" s="39" t="s">
        <v>222</v>
      </c>
      <c r="H32" s="29">
        <f>'한국콜마(부천)'!H32+'한국콜마(세종)'!H32</f>
        <v>9579594</v>
      </c>
      <c r="I32" s="29">
        <f>'한국콜마(부천)'!I32+'한국콜마(세종)'!I32</f>
        <v>500614.71</v>
      </c>
      <c r="J32" s="30">
        <f t="shared" si="1"/>
        <v>19.135662234136106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425645.38095238095</v>
      </c>
      <c r="E33" s="27">
        <f t="shared" si="5"/>
        <v>-6.6917345348873836E-2</v>
      </c>
      <c r="F33" s="33">
        <f t="shared" si="6"/>
        <v>8.825764603801467E-4</v>
      </c>
      <c r="G33" s="39" t="s">
        <v>223</v>
      </c>
      <c r="H33" s="29">
        <f>'한국콜마(부천)'!H33+'한국콜마(세종)'!H33</f>
        <v>8938553</v>
      </c>
      <c r="I33" s="29">
        <f>'한국콜마(부천)'!I33+'한국콜마(세종)'!I33</f>
        <v>350419.89</v>
      </c>
      <c r="J33" s="30">
        <f t="shared" si="1"/>
        <v>25.508121128626573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457020.3675856308</v>
      </c>
      <c r="B34" s="27">
        <f>A34/A31-1</f>
        <v>0.20429188980055324</v>
      </c>
      <c r="C34" s="27">
        <f>A34/A22-1</f>
        <v>0.12822597036945482</v>
      </c>
      <c r="D34" s="26">
        <f>H34/19</f>
        <v>489244.57894736843</v>
      </c>
      <c r="E34" s="27">
        <f t="shared" si="5"/>
        <v>0.14941827361707616</v>
      </c>
      <c r="F34" s="33">
        <f t="shared" si="6"/>
        <v>0.19209359770387957</v>
      </c>
      <c r="G34" s="39" t="s">
        <v>220</v>
      </c>
      <c r="H34" s="29">
        <f>'한국콜마(부천)'!H34+'한국콜마(세종)'!H34</f>
        <v>9295647</v>
      </c>
      <c r="I34" s="29">
        <f>'한국콜마(부천)'!I34+'한국콜마(세종)'!I34</f>
        <v>427055.73</v>
      </c>
      <c r="J34" s="30">
        <f t="shared" si="1"/>
        <v>21.766824203482763</v>
      </c>
      <c r="K34" s="32">
        <f>H34+H33+H32</f>
        <v>27813794</v>
      </c>
      <c r="L34" s="27">
        <f>K34/K31-1</f>
        <v>0.2057261274299047</v>
      </c>
      <c r="M34" s="27">
        <f>K34/K22-1</f>
        <v>0.10633843061306525</v>
      </c>
      <c r="N34" s="32">
        <f>AVERAGE(J32:J34)</f>
        <v>22.136869188748477</v>
      </c>
      <c r="O34" s="58">
        <f>N34/N31-1</f>
        <v>6.0546179266300015E-2</v>
      </c>
      <c r="P34" s="58"/>
    </row>
    <row r="35" spans="1:16" ht="17.399999999999999" hidden="1">
      <c r="D35" s="26">
        <f>H35/23</f>
        <v>467018.13043478259</v>
      </c>
      <c r="E35" s="27">
        <f t="shared" si="5"/>
        <v>-4.5430137540628523E-2</v>
      </c>
      <c r="F35" s="33">
        <f t="shared" si="6"/>
        <v>0.31290940502096865</v>
      </c>
      <c r="G35" s="39" t="s">
        <v>226</v>
      </c>
      <c r="H35" s="68">
        <f>'한국콜마(부천)'!H35+'한국콜마(세종)'!H35</f>
        <v>10741417</v>
      </c>
      <c r="I35" s="68">
        <f>'한국콜마(부천)'!I35+'한국콜마(세종)'!I35</f>
        <v>472466.14</v>
      </c>
      <c r="J35" s="30">
        <f t="shared" si="1"/>
        <v>22.734786878060721</v>
      </c>
      <c r="P35" s="16"/>
    </row>
    <row r="36" spans="1:16" ht="17.399999999999999" hidden="1">
      <c r="D36" s="26">
        <f>H36/21</f>
        <v>418359.57142857142</v>
      </c>
      <c r="E36" s="27">
        <f t="shared" si="5"/>
        <v>-0.10418987151721759</v>
      </c>
      <c r="F36" s="33">
        <f t="shared" si="6"/>
        <v>0.59010960381432587</v>
      </c>
      <c r="G36" s="39" t="s">
        <v>228</v>
      </c>
      <c r="H36" s="68">
        <f>'한국콜마(부천)'!H36+'한국콜마(세종)'!H36</f>
        <v>8785551</v>
      </c>
      <c r="I36" s="68">
        <f>'한국콜마(부천)'!I36+'한국콜마(세종)'!I36</f>
        <v>375057.35</v>
      </c>
      <c r="J36" s="30">
        <f t="shared" si="1"/>
        <v>23.424553604935355</v>
      </c>
      <c r="P36" s="16"/>
    </row>
    <row r="37" spans="1:16" ht="17.399999999999999" hidden="1">
      <c r="A37" s="31">
        <f>AVERAGE(D35:D37)</f>
        <v>467581.69691741437</v>
      </c>
      <c r="B37" s="27">
        <f>A37/A34-1</f>
        <v>2.3109099901996721E-2</v>
      </c>
      <c r="C37" s="27">
        <f>A37/A25-1</f>
        <v>0.1984516073734035</v>
      </c>
      <c r="D37" s="26">
        <f>H37/18</f>
        <v>517367.38888888888</v>
      </c>
      <c r="E37" s="27">
        <f t="shared" si="5"/>
        <v>0.23665723033952757</v>
      </c>
      <c r="F37" s="33">
        <f t="shared" si="6"/>
        <v>-6.2147373016228968E-2</v>
      </c>
      <c r="G37" s="39" t="s">
        <v>225</v>
      </c>
      <c r="H37" s="68">
        <f>'한국콜마(부천)'!H37+'한국콜마(세종)'!H37</f>
        <v>9312613</v>
      </c>
      <c r="I37" s="68">
        <f>'한국콜마(부천)'!I37+'한국콜마(세종)'!I37</f>
        <v>430431.53</v>
      </c>
      <c r="J37" s="30">
        <f t="shared" si="1"/>
        <v>21.635527025634019</v>
      </c>
      <c r="K37" s="32">
        <f>H37+H36+H35</f>
        <v>28839581</v>
      </c>
      <c r="L37" s="27">
        <f>K37/K34-1</f>
        <v>3.6880513316521979E-2</v>
      </c>
      <c r="M37" s="27">
        <f>K37/K25-1</f>
        <v>0.21483246905144049</v>
      </c>
      <c r="N37" s="32">
        <f>AVERAGE(J35:J37)</f>
        <v>22.598289169543364</v>
      </c>
      <c r="O37" s="16">
        <f>N37/N34-1</f>
        <v>2.0843958414382024E-2</v>
      </c>
      <c r="P37" s="16"/>
    </row>
    <row r="38" spans="1:16" ht="17.399999999999999" hidden="1">
      <c r="A38" s="31"/>
      <c r="B38" s="27"/>
      <c r="C38" s="27"/>
      <c r="D38" s="26">
        <f>H38/20</f>
        <v>578689.30000000005</v>
      </c>
      <c r="E38" s="27">
        <f t="shared" si="5"/>
        <v>0.11852681948664689</v>
      </c>
      <c r="F38" s="33">
        <f t="shared" si="6"/>
        <v>0.10971202948548076</v>
      </c>
      <c r="G38" s="39" t="s">
        <v>231</v>
      </c>
      <c r="H38" s="68">
        <f>'한국콜마(부천)'!H38+'한국콜마(세종)'!H38</f>
        <v>11573786</v>
      </c>
      <c r="I38" s="68">
        <f>'한국콜마(부천)'!I38+'한국콜마(세종)'!I38</f>
        <v>594683.21</v>
      </c>
      <c r="J38" s="30">
        <f t="shared" si="1"/>
        <v>19.462103192723401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577296</v>
      </c>
      <c r="E39" s="27">
        <f t="shared" si="5"/>
        <v>-2.4076823262501046E-3</v>
      </c>
      <c r="F39" s="33">
        <f t="shared" si="6"/>
        <v>3.0280257381214204E-2</v>
      </c>
      <c r="G39" s="39" t="s">
        <v>234</v>
      </c>
      <c r="H39" s="68">
        <f>'한국콜마(부천)'!H39+'한국콜마(세종)'!H39</f>
        <v>12123216</v>
      </c>
      <c r="I39" s="68">
        <f>'한국콜마(부천)'!I39+'한국콜마(세종)'!I39</f>
        <v>554075.42000000004</v>
      </c>
      <c r="J39" s="30">
        <f t="shared" si="1"/>
        <v>21.88008267899702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571744.54444444447</v>
      </c>
      <c r="B40" s="27">
        <f>A40/A37-1</f>
        <v>0.2227693004532374</v>
      </c>
      <c r="C40" s="27">
        <f>A40/A28-1</f>
        <v>0.21359743183300561</v>
      </c>
      <c r="D40" s="26">
        <f>H40/21</f>
        <v>559248.33333333337</v>
      </c>
      <c r="E40" s="27">
        <f t="shared" si="5"/>
        <v>-3.1262414197684718E-2</v>
      </c>
      <c r="F40" s="33">
        <f t="shared" si="6"/>
        <v>0.68681821763283479</v>
      </c>
      <c r="G40" s="39" t="s">
        <v>236</v>
      </c>
      <c r="H40" s="68">
        <f>'한국콜마(부천)'!H40+'한국콜마(세종)'!H40</f>
        <v>11744215</v>
      </c>
      <c r="I40" s="68">
        <f>'한국콜마(부천)'!I40+'한국콜마(세종)'!I40</f>
        <v>605717.84000000008</v>
      </c>
      <c r="J40" s="30">
        <f t="shared" si="1"/>
        <v>19.388920425391465</v>
      </c>
      <c r="K40" s="32">
        <f>H40+H39+H38</f>
        <v>35441217</v>
      </c>
      <c r="L40" s="27">
        <f>K40/K37-1</f>
        <v>0.22890887353737899</v>
      </c>
      <c r="M40" s="27">
        <f>K40/K28-1</f>
        <v>0.24204489501681636</v>
      </c>
      <c r="N40" s="32">
        <f>AVERAGE(J38:J40)</f>
        <v>20.243702099037293</v>
      </c>
      <c r="O40" s="58">
        <f>N40/N37-1</f>
        <v>-0.10419315607658675</v>
      </c>
    </row>
    <row r="41" spans="1:16" ht="17.399999999999999">
      <c r="A41" s="31"/>
      <c r="B41" s="27"/>
      <c r="C41" s="27"/>
      <c r="D41" s="26">
        <f>H41/18</f>
        <v>564781.0555555555</v>
      </c>
      <c r="E41" s="27">
        <f t="shared" si="5"/>
        <v>9.8931402964492765E-3</v>
      </c>
      <c r="F41" s="33">
        <f t="shared" si="6"/>
        <v>0.60369579278028995</v>
      </c>
      <c r="G41" s="39" t="s">
        <v>370</v>
      </c>
      <c r="H41" s="68">
        <f>'한국콜마(부천)'!H41+'한국콜마(세종)'!H41</f>
        <v>10166059</v>
      </c>
      <c r="I41" s="68">
        <f>'한국콜마(부천)'!I41+'한국콜마(세종)'!I41</f>
        <v>446550.8</v>
      </c>
      <c r="J41" s="30">
        <f t="shared" si="1"/>
        <v>22.765739082765052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659367.25</v>
      </c>
      <c r="E42" s="27">
        <f t="shared" ref="E42" si="7">D42/D41-1</f>
        <v>0.1674740919760549</v>
      </c>
      <c r="F42" s="33">
        <f t="shared" ref="F42" si="8">D42/D30-1</f>
        <v>0.62467899953417483</v>
      </c>
      <c r="G42" s="39" t="s">
        <v>405</v>
      </c>
      <c r="H42" s="68">
        <f>'한국콜마(부천)'!H42+'한국콜마(세종)'!H42</f>
        <v>13187345</v>
      </c>
      <c r="I42" s="68">
        <f>'한국콜마(부천)'!I42+'한국콜마(세종)'!I42</f>
        <v>523295.45999999996</v>
      </c>
      <c r="J42" s="30">
        <f t="shared" si="1"/>
        <v>25.200572158604245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574424.91851851845</v>
      </c>
      <c r="B43" s="27">
        <f>A43/A40-1</f>
        <v>4.6880623525291654E-3</v>
      </c>
      <c r="C43" s="27">
        <f>A43/A31-1</f>
        <v>0.51366398466164465</v>
      </c>
      <c r="D43" s="26">
        <f>H43/20</f>
        <v>499126.45</v>
      </c>
      <c r="E43" s="27">
        <f t="shared" ref="E43" si="9">D43/D42-1</f>
        <v>-0.24302207912206741</v>
      </c>
      <c r="F43" s="33">
        <f t="shared" ref="F43" si="10">D43/D31-1</f>
        <v>0.31190342736649534</v>
      </c>
      <c r="G43" s="39" t="s">
        <v>429</v>
      </c>
      <c r="H43" s="68">
        <f>'한국콜마(부천)'!H43+'한국콜마(세종)'!H43</f>
        <v>9982529</v>
      </c>
      <c r="I43" s="68">
        <f>'한국콜마(부천)'!I43+'한국콜마(세종)'!I43</f>
        <v>399706.66000000003</v>
      </c>
      <c r="J43" s="30">
        <f t="shared" si="1"/>
        <v>24.974637650521007</v>
      </c>
      <c r="K43" s="32">
        <f>H43+H42+H41</f>
        <v>33335933</v>
      </c>
      <c r="L43" s="27">
        <f>K43/K40-1</f>
        <v>-5.9402136218967838E-2</v>
      </c>
      <c r="M43" s="27">
        <f>K43/K31-1</f>
        <v>0.44511048727666447</v>
      </c>
      <c r="N43" s="32">
        <f>AVERAGE(J41:J43)</f>
        <v>24.313649630630099</v>
      </c>
      <c r="O43" s="58">
        <f>N43/N40-1</f>
        <v>0.20104759058800603</v>
      </c>
    </row>
    <row r="44" spans="1:16" ht="17.399999999999999">
      <c r="A44" s="31"/>
      <c r="B44" s="27"/>
      <c r="C44" s="27"/>
      <c r="D44" s="26">
        <f>H44/22</f>
        <v>553774.95454545459</v>
      </c>
      <c r="E44" s="27">
        <f t="shared" ref="E44" si="11">D44/D43-1</f>
        <v>0.10948829609301325</v>
      </c>
      <c r="F44" s="33">
        <f t="shared" ref="F44" si="12">D44/D32-1</f>
        <v>0.21396314347503109</v>
      </c>
      <c r="G44" s="39" t="s">
        <v>462</v>
      </c>
      <c r="H44" s="68">
        <f>'한국콜마(부천)'!H44+'한국콜마(세종)'!H44</f>
        <v>12183049</v>
      </c>
      <c r="I44" s="68">
        <f>'한국콜마(부천)'!I44+'한국콜마(세종)'!I44</f>
        <v>476581.78</v>
      </c>
      <c r="J44" s="30">
        <f t="shared" si="1"/>
        <v>25.563396485698632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633479.30000000005</v>
      </c>
      <c r="E45" s="27">
        <f t="shared" ref="E45" si="13">D45/D44-1</f>
        <v>0.14392912644445577</v>
      </c>
      <c r="F45" s="33">
        <f t="shared" ref="F45" si="14">D45/D33-1</f>
        <v>0.48827951235507605</v>
      </c>
      <c r="G45" s="39" t="s">
        <v>501</v>
      </c>
      <c r="H45" s="68">
        <f>'한국콜마(부천)'!H45+'한국콜마(세종)'!H45</f>
        <v>12669586</v>
      </c>
      <c r="I45" s="68">
        <f>'한국콜마(부천)'!I45+'한국콜마(세종)'!I45</f>
        <v>539883.32000000007</v>
      </c>
      <c r="J45" s="30">
        <f t="shared" si="1"/>
        <v>23.46726696427665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584595.43572567787</v>
      </c>
      <c r="B46" s="27">
        <f>A46/A43-1</f>
        <v>1.7705564085537695E-2</v>
      </c>
      <c r="C46" s="27">
        <f>A46/A34-1</f>
        <v>0.27914525738536944</v>
      </c>
      <c r="D46" s="26">
        <f>H46/19</f>
        <v>566532.05263157899</v>
      </c>
      <c r="E46" s="27">
        <f t="shared" ref="E46" si="15">D46/D45-1</f>
        <v>-0.10568182317626018</v>
      </c>
      <c r="F46" s="33">
        <f t="shared" ref="F46" si="16">D46/D34-1</f>
        <v>0.15797308137884336</v>
      </c>
      <c r="G46" s="39" t="s">
        <v>548</v>
      </c>
      <c r="H46" s="68">
        <f>'한국콜마(부천)'!H46+'한국콜마(세종)'!H46</f>
        <v>10764109</v>
      </c>
      <c r="I46" s="68">
        <f>'한국콜마(부천)'!I46+'한국콜마(세종)'!I46</f>
        <v>475679.32</v>
      </c>
      <c r="J46" s="30">
        <f t="shared" si="1"/>
        <v>22.628919415710566</v>
      </c>
      <c r="K46" s="32">
        <f>H46+H45+H44</f>
        <v>35616744</v>
      </c>
      <c r="L46" s="27">
        <f>K46/K43-1</f>
        <v>6.8418994002657829E-2</v>
      </c>
      <c r="M46" s="27">
        <f>K46/K34-1</f>
        <v>0.28054245314393289</v>
      </c>
      <c r="N46" s="32">
        <f>AVERAGE(J44:J46)</f>
        <v>23.886527621895283</v>
      </c>
      <c r="O46" s="58">
        <f>N46/N43-1</f>
        <v>-1.7567169685489437E-2</v>
      </c>
    </row>
    <row r="47" spans="1:16" ht="17.399999999999999">
      <c r="A47" s="31"/>
      <c r="B47" s="27"/>
      <c r="C47" s="27"/>
      <c r="D47" s="26">
        <f>H47/19</f>
        <v>707458.52631578944</v>
      </c>
      <c r="E47" s="27">
        <f t="shared" ref="E47" si="17">D47/D46-1</f>
        <v>0.2487528693735821</v>
      </c>
      <c r="F47" s="33">
        <f t="shared" ref="F47" si="18">D47/D35-1</f>
        <v>0.51484167361374733</v>
      </c>
      <c r="G47" s="39" t="s">
        <v>601</v>
      </c>
      <c r="H47" s="68">
        <f>'한국콜마(부천)'!H47+'한국콜마(세종)'!H47</f>
        <v>13441712</v>
      </c>
      <c r="I47" s="68">
        <f>'한국콜마(부천)'!I47+'한국콜마(세종)'!I47</f>
        <v>586831.94999999995</v>
      </c>
      <c r="J47" s="30">
        <f t="shared" si="1"/>
        <v>22.905555840986505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602105.59999999998</v>
      </c>
      <c r="E48" s="27">
        <f t="shared" ref="E48" si="19">D48/D47-1</f>
        <v>-0.14891745932363376</v>
      </c>
      <c r="F48" s="33">
        <f t="shared" ref="F48" si="20">D48/D36-1</f>
        <v>0.4392059871942009</v>
      </c>
      <c r="G48" s="39" t="s">
        <v>657</v>
      </c>
      <c r="H48" s="68">
        <f>'한국콜마(부천)'!H48+'한국콜마(세종)'!H48</f>
        <v>12042112</v>
      </c>
      <c r="I48" s="68">
        <f>'한국콜마(부천)'!I48+'한국콜마(세종)'!I48</f>
        <v>532829.17000000004</v>
      </c>
      <c r="J48" s="30">
        <f t="shared" si="1"/>
        <v>22.600324227744512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589119.73907496</v>
      </c>
      <c r="B49" s="27">
        <f>A49/A46-1</f>
        <v>7.7392040252006744E-3</v>
      </c>
      <c r="C49" s="27">
        <f>A49/A37-1</f>
        <v>0.25992899841631756</v>
      </c>
      <c r="D49" s="26">
        <f>H49/22</f>
        <v>457795.09090909088</v>
      </c>
      <c r="E49" s="27">
        <f t="shared" ref="E49" si="21">D49/D48-1</f>
        <v>-0.23967641073411228</v>
      </c>
      <c r="F49" s="33">
        <f t="shared" ref="F49" si="22">D49/D37-1</f>
        <v>-0.11514505795917473</v>
      </c>
      <c r="G49" s="39" t="s">
        <v>672</v>
      </c>
      <c r="H49" s="68">
        <f>'한국콜마(부천)'!H49+'한국콜마(세종)'!H49</f>
        <v>10071492</v>
      </c>
      <c r="I49" s="68">
        <f>'한국콜마(부천)'!I49+'한국콜마(세종)'!I49</f>
        <v>466198.89</v>
      </c>
      <c r="J49" s="30">
        <f t="shared" si="1"/>
        <v>21.603423380094277</v>
      </c>
      <c r="K49" s="32">
        <f>H49+H48+H47</f>
        <v>35555316</v>
      </c>
      <c r="L49" s="27">
        <f>K49/K46-1</f>
        <v>-1.7246944302375944E-3</v>
      </c>
      <c r="M49" s="27">
        <f>K49/K37-1</f>
        <v>0.23286520702225189</v>
      </c>
      <c r="N49" s="32">
        <f>AVERAGE(J47:J49)</f>
        <v>22.3697678162751</v>
      </c>
      <c r="O49" s="58">
        <f>N49/N46-1</f>
        <v>-6.3498547366502289E-2</v>
      </c>
    </row>
    <row r="50" spans="1:15" s="37" customFormat="1" ht="17.399999999999999">
      <c r="A50" s="92"/>
      <c r="B50" s="130"/>
      <c r="C50" s="130"/>
      <c r="D50" s="93">
        <f>H50/18</f>
        <v>484320.61111111112</v>
      </c>
      <c r="E50" s="130">
        <f t="shared" ref="E50" si="23">D50/D49-1</f>
        <v>5.7941906168862189E-2</v>
      </c>
      <c r="F50" s="131">
        <f t="shared" ref="F50" si="24">D50/D38-1</f>
        <v>-0.1630731532255546</v>
      </c>
      <c r="G50" s="132" t="s">
        <v>714</v>
      </c>
      <c r="H50" s="95">
        <f>'한국콜마(부천)'!H50+'한국콜마(세종)'!H50</f>
        <v>8717771</v>
      </c>
      <c r="I50" s="95">
        <f>'한국콜마(부천)'!I50+'한국콜마(세종)'!I50</f>
        <v>429521.62</v>
      </c>
      <c r="J50" s="133">
        <f t="shared" ref="J50" si="25">H50/I50</f>
        <v>20.29646610105447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431283.85</v>
      </c>
      <c r="E51" s="130">
        <f t="shared" ref="E51" si="26">D51/D50-1</f>
        <v>-0.10950754499057158</v>
      </c>
      <c r="F51" s="131">
        <f t="shared" ref="F51" si="27">D51/D39-1</f>
        <v>-0.25292423644023176</v>
      </c>
      <c r="G51" s="132" t="s">
        <v>721</v>
      </c>
      <c r="H51" s="95">
        <f>'한국콜마(부천)'!H51+'한국콜마(세종)'!H51</f>
        <v>8625677</v>
      </c>
      <c r="I51" s="95">
        <f>'한국콜마(부천)'!I51+'한국콜마(세종)'!I51</f>
        <v>438944.53</v>
      </c>
      <c r="J51" s="133">
        <f t="shared" ref="J51" si="28">H51/I51</f>
        <v>19.650949973109356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504471.8809764309</v>
      </c>
      <c r="B52" s="27">
        <f>A52/A49-1</f>
        <v>-0.14368531978141452</v>
      </c>
      <c r="C52" s="27">
        <f>A52/A40-1</f>
        <v>-0.11766209948427475</v>
      </c>
      <c r="D52" s="93">
        <f>H52/22</f>
        <v>597811.18181818177</v>
      </c>
      <c r="E52" s="130">
        <f t="shared" ref="E52:E53" si="29">D52/D51-1</f>
        <v>0.386120027026706</v>
      </c>
      <c r="F52" s="131">
        <f t="shared" ref="F52:F53" si="30">D52/D40-1</f>
        <v>6.8954784818041626E-2</v>
      </c>
      <c r="G52" s="132" t="s">
        <v>726</v>
      </c>
      <c r="H52" s="95">
        <f>'한국콜마(부천)'!H52+'한국콜마(세종)'!H52</f>
        <v>13151846</v>
      </c>
      <c r="I52" s="95">
        <f>'한국콜마(부천)'!I52+'한국콜마(세종)'!I52</f>
        <v>656119.32000000007</v>
      </c>
      <c r="J52" s="133">
        <f t="shared" ref="J52" si="31">H52/I52</f>
        <v>20.04489976000097</v>
      </c>
      <c r="K52" s="32">
        <f>H52+H51+H50</f>
        <v>30495294</v>
      </c>
      <c r="L52" s="27">
        <f>K52/K49-1</f>
        <v>-0.14231407759109782</v>
      </c>
      <c r="M52" s="27">
        <f>K52/K40-1</f>
        <v>-0.13955285451964028</v>
      </c>
      <c r="N52" s="32">
        <f>AVERAGE(J50:J52)</f>
        <v>19.997438611388265</v>
      </c>
      <c r="O52" s="58">
        <f>N52/N49-1</f>
        <v>-0.1060506852092068</v>
      </c>
    </row>
    <row r="53" spans="1:15" s="37" customFormat="1" ht="17.399999999999999">
      <c r="A53" s="31"/>
      <c r="B53" s="27"/>
      <c r="C53" s="27"/>
      <c r="D53" s="93">
        <f>H53/21</f>
        <v>541738.38095238095</v>
      </c>
      <c r="E53" s="130">
        <f t="shared" si="29"/>
        <v>-9.3796841830996014E-2</v>
      </c>
      <c r="F53" s="131">
        <f t="shared" si="30"/>
        <v>-4.0799305105069905E-2</v>
      </c>
      <c r="G53" s="132" t="s">
        <v>729</v>
      </c>
      <c r="H53" s="95">
        <v>11376506</v>
      </c>
      <c r="I53" s="95">
        <v>480810.05</v>
      </c>
      <c r="J53" s="133">
        <f t="shared" ref="J53" si="32">H53/I53</f>
        <v>23.661123555965606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669206.23529411759</v>
      </c>
      <c r="E54" s="130">
        <f t="shared" ref="E54" si="33">D54/D53-1</f>
        <v>0.23529411764705865</v>
      </c>
      <c r="F54" s="131">
        <f t="shared" ref="F54" si="34">D54/D42-1</f>
        <v>1.4921859243263391E-2</v>
      </c>
      <c r="G54" s="132" t="s">
        <v>742</v>
      </c>
      <c r="H54" s="95">
        <v>11376506</v>
      </c>
      <c r="I54" s="95">
        <v>480810.05</v>
      </c>
      <c r="J54" s="133">
        <f t="shared" ref="J54" si="35">H54/I54</f>
        <v>23.661123555965606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584227.66573295987</v>
      </c>
      <c r="B55" s="27">
        <f>A55/A52-1</f>
        <v>0.15809758237100868</v>
      </c>
      <c r="C55" s="27">
        <f>A55/A43-1</f>
        <v>1.7065323767157192E-2</v>
      </c>
      <c r="D55" s="93">
        <f>H55/21</f>
        <v>541738.38095238095</v>
      </c>
      <c r="E55" s="130">
        <f t="shared" ref="E55" si="36">D55/D54-1</f>
        <v>-0.19047619047619047</v>
      </c>
      <c r="F55" s="131">
        <f t="shared" ref="F55" si="37">D55/D43-1</f>
        <v>8.5373017102942317E-2</v>
      </c>
      <c r="G55" s="132" t="s">
        <v>749</v>
      </c>
      <c r="H55" s="95">
        <v>11376506</v>
      </c>
      <c r="I55" s="95">
        <v>480810.05</v>
      </c>
      <c r="J55" s="133">
        <f t="shared" ref="J55" si="38">H55/I55</f>
        <v>23.661123555965606</v>
      </c>
      <c r="K55" s="32">
        <f>H55+H54+H53</f>
        <v>34129518</v>
      </c>
      <c r="L55" s="27">
        <f>K55/K52-1</f>
        <v>0.11917327309584236</v>
      </c>
      <c r="M55" s="27">
        <f>K55/K43-1</f>
        <v>2.3805693393972094E-2</v>
      </c>
      <c r="N55" s="32">
        <f>AVERAGE(J53:J55)</f>
        <v>23.661123555965606</v>
      </c>
      <c r="O55" s="58">
        <f>N55/N52-1</f>
        <v>0.18320771053603457</v>
      </c>
    </row>
    <row r="56" spans="1:15" s="124" customFormat="1" ht="17.399999999999999">
      <c r="A56" s="94"/>
      <c r="B56" s="45"/>
      <c r="C56" s="45"/>
      <c r="D56" s="98">
        <f>H56/22</f>
        <v>517113.90909090912</v>
      </c>
      <c r="E56" s="118">
        <f t="shared" ref="E56" si="39">D56/D55-1</f>
        <v>-4.5454545454545414E-2</v>
      </c>
      <c r="F56" s="158">
        <f t="shared" ref="F56" si="40">D56/D44-1</f>
        <v>-6.6202064852566855E-2</v>
      </c>
      <c r="G56" s="122" t="s">
        <v>752</v>
      </c>
      <c r="H56" s="96">
        <v>11376506</v>
      </c>
      <c r="I56" s="96">
        <v>480810.05</v>
      </c>
      <c r="J56" s="125">
        <f t="shared" ref="J56" si="41">H56/I56</f>
        <v>23.661123555965606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632028.11111111112</v>
      </c>
      <c r="E57" s="118">
        <f t="shared" ref="E57" si="42">D57/D56-1</f>
        <v>0.2222222222222221</v>
      </c>
      <c r="F57" s="158">
        <f t="shared" ref="F57" si="43">D57/D45-1</f>
        <v>-2.2908229027988058E-3</v>
      </c>
      <c r="G57" s="122" t="s">
        <v>756</v>
      </c>
      <c r="H57" s="96">
        <v>11376506</v>
      </c>
      <c r="I57" s="96">
        <v>480810.05</v>
      </c>
      <c r="J57" s="125">
        <f t="shared" ref="J57" si="44">H57/I57</f>
        <v>23.661123555965606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574571.01010101009</v>
      </c>
      <c r="B58" s="27">
        <f>A58/A55-1</f>
        <v>-1.6528925619834767E-2</v>
      </c>
      <c r="C58" s="27">
        <f>A58/A46-1</f>
        <v>-1.7147628961940331E-2</v>
      </c>
      <c r="K58" s="32">
        <f>H58+H57+H56</f>
        <v>22753012</v>
      </c>
      <c r="L58" s="27">
        <f>K58/K55-1</f>
        <v>-0.33333333333333337</v>
      </c>
      <c r="M58" s="27">
        <f>K58/K46-1</f>
        <v>-0.36117091444406035</v>
      </c>
      <c r="N58" s="32">
        <f>AVERAGE(J56:J58)</f>
        <v>23.661123555965606</v>
      </c>
      <c r="O58" s="58">
        <f>N58/N55-1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79">
    <tabColor rgb="FFFFFF00"/>
  </sheetPr>
  <dimension ref="A1:P58"/>
  <sheetViews>
    <sheetView topLeftCell="A3" zoomScale="70" zoomScaleNormal="70" zoomScaleSheetLayoutView="70" workbookViewId="0">
      <selection activeCell="A59" sqref="A59:XFD335"/>
    </sheetView>
  </sheetViews>
  <sheetFormatPr defaultColWidth="8.69921875" defaultRowHeight="15.6"/>
  <cols>
    <col min="1" max="1" width="11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5.19921875" style="18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한국콜마</v>
      </c>
      <c r="G1" s="19"/>
      <c r="H1" s="19"/>
      <c r="I1" s="19"/>
      <c r="J1" s="20"/>
      <c r="P1" s="18" t="s">
        <v>245</v>
      </c>
    </row>
    <row r="2" spans="1:16" ht="15" customHeight="1">
      <c r="G2" s="21"/>
      <c r="H2" s="21"/>
      <c r="I2" s="21"/>
      <c r="J2" s="22"/>
      <c r="P2" s="34" t="s">
        <v>62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252075.25</v>
      </c>
      <c r="E5" s="27"/>
      <c r="F5" s="26"/>
      <c r="G5" s="28" t="s">
        <v>7</v>
      </c>
      <c r="H5" s="29">
        <v>5041505</v>
      </c>
      <c r="I5" s="29">
        <v>196857.32</v>
      </c>
      <c r="J5" s="30">
        <f>H5/I5</f>
        <v>25.60994429874388</v>
      </c>
    </row>
    <row r="6" spans="1:16" ht="15" hidden="1" customHeight="1">
      <c r="D6" s="26">
        <f>H6/18</f>
        <v>306967.33333333331</v>
      </c>
      <c r="E6" s="27">
        <f t="shared" ref="E6:E22" si="0">D6/D5-1</f>
        <v>0.21776070174812201</v>
      </c>
      <c r="F6" s="26"/>
      <c r="G6" s="28" t="s">
        <v>3</v>
      </c>
      <c r="H6" s="29">
        <v>5525412</v>
      </c>
      <c r="I6" s="29">
        <v>326767.53000000003</v>
      </c>
      <c r="J6" s="30">
        <f t="shared" ref="J6:J49" si="1">H6/I6</f>
        <v>16.909305523715894</v>
      </c>
    </row>
    <row r="7" spans="1:16" ht="15" hidden="1" customHeight="1">
      <c r="A7" s="31">
        <f>AVERAGE(D5:D7)</f>
        <v>276986.8762626262</v>
      </c>
      <c r="B7" s="31"/>
      <c r="C7" s="31"/>
      <c r="D7" s="26">
        <f>H7/22</f>
        <v>271918.04545454547</v>
      </c>
      <c r="E7" s="27">
        <f t="shared" si="0"/>
        <v>-0.11417921085670735</v>
      </c>
      <c r="F7" s="26"/>
      <c r="G7" s="28" t="s">
        <v>6</v>
      </c>
      <c r="H7" s="29">
        <v>5982197</v>
      </c>
      <c r="I7" s="29">
        <v>377921.21</v>
      </c>
      <c r="J7" s="30">
        <f t="shared" si="1"/>
        <v>15.829217418096221</v>
      </c>
      <c r="K7" s="32">
        <f>H7+H6+H5</f>
        <v>16549114</v>
      </c>
      <c r="L7" s="32"/>
      <c r="M7" s="32"/>
      <c r="N7" s="32">
        <f>AVERAGE(J5:J7)</f>
        <v>19.44948908018533</v>
      </c>
      <c r="O7" s="35"/>
    </row>
    <row r="8" spans="1:16" ht="15" hidden="1" customHeight="1">
      <c r="D8" s="26">
        <f>H8/21</f>
        <v>331145.66666666669</v>
      </c>
      <c r="E8" s="27">
        <f t="shared" si="0"/>
        <v>0.2178142355837942</v>
      </c>
      <c r="F8" s="26"/>
      <c r="G8" s="28" t="s">
        <v>2</v>
      </c>
      <c r="H8" s="29">
        <v>6954059</v>
      </c>
      <c r="I8" s="29">
        <v>441645.95</v>
      </c>
      <c r="J8" s="30">
        <f t="shared" si="1"/>
        <v>15.745777811389416</v>
      </c>
    </row>
    <row r="9" spans="1:16" ht="15" hidden="1" customHeight="1">
      <c r="D9" s="26">
        <f>H9/21</f>
        <v>226624.38095238095</v>
      </c>
      <c r="E9" s="27">
        <f t="shared" si="0"/>
        <v>-0.31563537208988313</v>
      </c>
      <c r="F9" s="26"/>
      <c r="G9" s="28" t="s">
        <v>5</v>
      </c>
      <c r="H9" s="29">
        <v>4759112</v>
      </c>
      <c r="I9" s="29">
        <v>296873.69</v>
      </c>
      <c r="J9" s="30">
        <f t="shared" si="1"/>
        <v>16.030763790486116</v>
      </c>
    </row>
    <row r="10" spans="1:16" ht="15" hidden="1" customHeight="1">
      <c r="A10" s="31">
        <f>AVERAGE(D8:D10)</f>
        <v>250081.98412698411</v>
      </c>
      <c r="B10" s="27">
        <f>A10/A7-1</f>
        <v>-9.7134176530920269E-2</v>
      </c>
      <c r="C10" s="27"/>
      <c r="D10" s="26">
        <f>H10/21</f>
        <v>192475.90476190476</v>
      </c>
      <c r="E10" s="27">
        <f t="shared" si="0"/>
        <v>-0.15068315265536925</v>
      </c>
      <c r="F10" s="26"/>
      <c r="G10" s="28" t="s">
        <v>0</v>
      </c>
      <c r="H10" s="29">
        <v>4041994</v>
      </c>
      <c r="I10" s="29">
        <v>268583.69</v>
      </c>
      <c r="J10" s="30">
        <f t="shared" si="1"/>
        <v>15.049290595419253</v>
      </c>
      <c r="K10" s="32">
        <f>H10+H9+H8</f>
        <v>15755165</v>
      </c>
      <c r="L10" s="27">
        <f>K10/K7-1</f>
        <v>-4.797531759102025E-2</v>
      </c>
      <c r="M10" s="32"/>
      <c r="N10" s="32">
        <f>AVERAGE(J8:J10)</f>
        <v>15.608610732431595</v>
      </c>
      <c r="O10" s="58">
        <f>N10/N7-1</f>
        <v>-0.19747965264890832</v>
      </c>
    </row>
    <row r="11" spans="1:16" ht="15" hidden="1" customHeight="1">
      <c r="D11" s="26">
        <f>H11/21</f>
        <v>180692.52380952382</v>
      </c>
      <c r="E11" s="27">
        <f t="shared" si="0"/>
        <v>-6.122003149930455E-2</v>
      </c>
      <c r="F11" s="26"/>
      <c r="G11" s="28" t="s">
        <v>10</v>
      </c>
      <c r="H11" s="29">
        <v>3794543</v>
      </c>
      <c r="I11" s="29">
        <v>300489</v>
      </c>
      <c r="J11" s="30">
        <f t="shared" si="1"/>
        <v>12.627893200749446</v>
      </c>
    </row>
    <row r="12" spans="1:16" ht="15" hidden="1" customHeight="1">
      <c r="D12" s="26">
        <f>H12/22</f>
        <v>199542.54545454544</v>
      </c>
      <c r="E12" s="27">
        <f t="shared" si="0"/>
        <v>0.1043209826704965</v>
      </c>
      <c r="F12" s="26"/>
      <c r="G12" s="28" t="s">
        <v>4</v>
      </c>
      <c r="H12" s="29">
        <v>4389936</v>
      </c>
      <c r="I12" s="29">
        <v>222977.5</v>
      </c>
      <c r="J12" s="30">
        <f t="shared" si="1"/>
        <v>19.687798096220472</v>
      </c>
    </row>
    <row r="13" spans="1:16" ht="15" hidden="1" customHeight="1">
      <c r="A13" s="31">
        <f>AVERAGE(D11:D13)</f>
        <v>203303.88975468976</v>
      </c>
      <c r="B13" s="27">
        <f>A13/A10-1</f>
        <v>-0.18705103662542055</v>
      </c>
      <c r="C13" s="27"/>
      <c r="D13" s="26">
        <f>H13/20</f>
        <v>229676.6</v>
      </c>
      <c r="E13" s="27">
        <f t="shared" si="0"/>
        <v>0.15101568678905575</v>
      </c>
      <c r="F13" s="26"/>
      <c r="G13" s="28" t="s">
        <v>8</v>
      </c>
      <c r="H13" s="29">
        <v>4593532</v>
      </c>
      <c r="I13" s="29">
        <v>313999.33</v>
      </c>
      <c r="J13" s="30">
        <f t="shared" si="1"/>
        <v>14.629114017536279</v>
      </c>
      <c r="K13" s="32">
        <f>H13+H12+H11</f>
        <v>12778011</v>
      </c>
      <c r="L13" s="27">
        <f>K13/K10-1</f>
        <v>-0.18896368270341823</v>
      </c>
      <c r="M13" s="32"/>
      <c r="N13" s="32">
        <f>AVERAGE(J11:J13)</f>
        <v>15.648268438168733</v>
      </c>
      <c r="O13" s="58">
        <f>N13/N10-1</f>
        <v>2.5407582018006636E-3</v>
      </c>
    </row>
    <row r="14" spans="1:16" ht="15" hidden="1" customHeight="1">
      <c r="D14" s="26">
        <f>H14/20</f>
        <v>244256.15</v>
      </c>
      <c r="E14" s="27">
        <f t="shared" si="0"/>
        <v>6.3478604263560001E-2</v>
      </c>
      <c r="F14" s="26"/>
      <c r="G14" s="28" t="s">
        <v>11</v>
      </c>
      <c r="H14" s="29">
        <v>4885123</v>
      </c>
      <c r="I14" s="29">
        <v>250663.52</v>
      </c>
      <c r="J14" s="30">
        <f t="shared" si="1"/>
        <v>19.488767252610192</v>
      </c>
    </row>
    <row r="15" spans="1:16" ht="15" hidden="1" customHeight="1">
      <c r="A15" s="31"/>
      <c r="B15" s="31"/>
      <c r="C15" s="31"/>
      <c r="D15" s="26">
        <f>H15/22</f>
        <v>186281.54545454544</v>
      </c>
      <c r="E15" s="27">
        <f t="shared" si="0"/>
        <v>-0.23735166768760807</v>
      </c>
      <c r="F15" s="26"/>
      <c r="G15" s="28" t="s">
        <v>9</v>
      </c>
      <c r="H15" s="29">
        <v>4098194</v>
      </c>
      <c r="I15" s="29">
        <v>253911.96</v>
      </c>
      <c r="J15" s="30">
        <f t="shared" si="1"/>
        <v>16.140216475033316</v>
      </c>
    </row>
    <row r="16" spans="1:16" ht="15" hidden="1" customHeight="1">
      <c r="A16" s="31">
        <f>AVERAGE(D14:D16)</f>
        <v>185271.1106060606</v>
      </c>
      <c r="B16" s="27">
        <f>A16/A13-1</f>
        <v>-8.8698643052958048E-2</v>
      </c>
      <c r="C16" s="27"/>
      <c r="D16" s="26">
        <f>H16/22</f>
        <v>125275.63636363637</v>
      </c>
      <c r="E16" s="27">
        <f t="shared" si="0"/>
        <v>-0.32749303717686373</v>
      </c>
      <c r="F16" s="26"/>
      <c r="G16" s="28" t="s">
        <v>13</v>
      </c>
      <c r="H16" s="29">
        <v>2756064</v>
      </c>
      <c r="I16" s="29">
        <v>160776.35</v>
      </c>
      <c r="J16" s="30">
        <f t="shared" si="1"/>
        <v>17.142222721190024</v>
      </c>
      <c r="K16" s="32">
        <f>H16+H15+H14</f>
        <v>11739381</v>
      </c>
      <c r="L16" s="27">
        <f>K16/K13-1</f>
        <v>-8.1282603372308859E-2</v>
      </c>
      <c r="M16" s="32"/>
      <c r="N16" s="32">
        <f>AVERAGE(J14:J16)</f>
        <v>17.590402149611176</v>
      </c>
      <c r="O16" s="58">
        <f>N16/N13-1</f>
        <v>0.12411173281672849</v>
      </c>
    </row>
    <row r="17" spans="1:15" ht="15" hidden="1" customHeight="1">
      <c r="D17" s="26">
        <f>H17/20</f>
        <v>139933.29999999999</v>
      </c>
      <c r="E17" s="27">
        <f t="shared" si="0"/>
        <v>0.11700330616415289</v>
      </c>
      <c r="F17" s="33">
        <f t="shared" ref="F17:F22" si="2">D17/D5-1</f>
        <v>-0.44487489350898202</v>
      </c>
      <c r="G17" s="39" t="s">
        <v>162</v>
      </c>
      <c r="H17" s="29">
        <v>2798666</v>
      </c>
      <c r="I17" s="29">
        <v>138415.17000000001</v>
      </c>
      <c r="J17" s="30">
        <f t="shared" si="1"/>
        <v>20.219358904085439</v>
      </c>
    </row>
    <row r="18" spans="1:15" hidden="1">
      <c r="D18" s="26">
        <f>H18/20</f>
        <v>174369.75</v>
      </c>
      <c r="E18" s="27">
        <f t="shared" si="0"/>
        <v>0.24609188806381344</v>
      </c>
      <c r="F18" s="33">
        <f t="shared" si="2"/>
        <v>-0.43195991538730505</v>
      </c>
      <c r="G18" s="39" t="s">
        <v>163</v>
      </c>
      <c r="H18" s="29">
        <v>3487395</v>
      </c>
      <c r="I18" s="29">
        <v>192196.98</v>
      </c>
      <c r="J18" s="30">
        <f t="shared" si="1"/>
        <v>18.144900091562313</v>
      </c>
    </row>
    <row r="19" spans="1:15" ht="17.399999999999999" hidden="1">
      <c r="A19" s="31">
        <f>AVERAGE(D17:D19)</f>
        <v>168290.16818181818</v>
      </c>
      <c r="B19" s="27">
        <f>A19/A16-1</f>
        <v>-9.1654561624282316E-2</v>
      </c>
      <c r="C19" s="27">
        <f>A19/A7-1</f>
        <v>-0.39242548075724282</v>
      </c>
      <c r="D19" s="26">
        <f>H19/22</f>
        <v>190567.45454545456</v>
      </c>
      <c r="E19" s="27">
        <f t="shared" si="0"/>
        <v>9.289285868365682E-2</v>
      </c>
      <c r="F19" s="33">
        <f t="shared" si="2"/>
        <v>-0.29917319673691789</v>
      </c>
      <c r="G19" s="39" t="s">
        <v>158</v>
      </c>
      <c r="H19" s="29">
        <v>4192484</v>
      </c>
      <c r="I19" s="29">
        <v>250570.52</v>
      </c>
      <c r="J19" s="30">
        <f t="shared" si="1"/>
        <v>16.7317528015666</v>
      </c>
      <c r="K19" s="32">
        <f>H19+H18+H17</f>
        <v>10478545</v>
      </c>
      <c r="L19" s="27">
        <f>K19/K16-1</f>
        <v>-0.10740225570666806</v>
      </c>
      <c r="M19" s="27">
        <f>K19/K7-1</f>
        <v>-0.36682138995477342</v>
      </c>
      <c r="N19" s="32">
        <f>AVERAGE(J17:J19)</f>
        <v>18.365337265738116</v>
      </c>
      <c r="O19" s="58">
        <f>N19/N16-1</f>
        <v>4.4054428633063969E-2</v>
      </c>
    </row>
    <row r="20" spans="1:15" hidden="1">
      <c r="D20" s="26">
        <f>H20/20</f>
        <v>212790.55</v>
      </c>
      <c r="E20" s="27">
        <f t="shared" si="0"/>
        <v>0.11661537646893816</v>
      </c>
      <c r="F20" s="33">
        <f t="shared" si="2"/>
        <v>-0.35741103864663792</v>
      </c>
      <c r="G20" s="39" t="s">
        <v>154</v>
      </c>
      <c r="H20" s="29">
        <v>4255811</v>
      </c>
      <c r="I20" s="29">
        <v>230394.23999999999</v>
      </c>
      <c r="J20" s="30">
        <f t="shared" si="1"/>
        <v>18.471863706314881</v>
      </c>
    </row>
    <row r="21" spans="1:15" hidden="1">
      <c r="D21" s="26">
        <f>H21/21</f>
        <v>238193.14285714287</v>
      </c>
      <c r="E21" s="27">
        <f t="shared" si="0"/>
        <v>0.11937838807758561</v>
      </c>
      <c r="F21" s="33">
        <f t="shared" si="2"/>
        <v>5.1048178735865202E-2</v>
      </c>
      <c r="G21" s="39" t="s">
        <v>155</v>
      </c>
      <c r="H21" s="29">
        <v>5002056</v>
      </c>
      <c r="I21" s="29">
        <v>213544.35</v>
      </c>
      <c r="J21" s="30">
        <f t="shared" si="1"/>
        <v>23.423967901749684</v>
      </c>
    </row>
    <row r="22" spans="1:15" ht="17.399999999999999" hidden="1">
      <c r="A22" s="31">
        <f>AVERAGE(D20:D22)</f>
        <v>239132.78650793651</v>
      </c>
      <c r="B22" s="27">
        <f>A22/A19-1</f>
        <v>0.42095518170485779</v>
      </c>
      <c r="C22" s="27">
        <f>A22/A10-1</f>
        <v>-4.3782432618128642E-2</v>
      </c>
      <c r="D22" s="26">
        <f>H22/21</f>
        <v>266414.66666666669</v>
      </c>
      <c r="E22" s="27">
        <f t="shared" si="0"/>
        <v>0.11848168033304707</v>
      </c>
      <c r="F22" s="33">
        <f t="shared" si="2"/>
        <v>0.38414554796469269</v>
      </c>
      <c r="G22" s="39" t="s">
        <v>156</v>
      </c>
      <c r="H22" s="29">
        <v>5594708</v>
      </c>
      <c r="I22" s="29">
        <v>300581.48</v>
      </c>
      <c r="J22" s="30">
        <f t="shared" si="1"/>
        <v>18.612949806488412</v>
      </c>
      <c r="K22" s="32">
        <f>H22+H21+H20</f>
        <v>14852575</v>
      </c>
      <c r="L22" s="27">
        <f>K22/K19-1</f>
        <v>0.41742722868489857</v>
      </c>
      <c r="M22" s="27">
        <f>K22/K10-1</f>
        <v>-5.7288514591881445E-2</v>
      </c>
      <c r="N22" s="32">
        <f>AVERAGE(J20:J22)</f>
        <v>20.169593804850994</v>
      </c>
      <c r="O22" s="58">
        <f>N22/N19-1</f>
        <v>9.8242494162023908E-2</v>
      </c>
    </row>
    <row r="23" spans="1:15" hidden="1">
      <c r="A23" s="31"/>
      <c r="B23" s="27"/>
      <c r="C23" s="27"/>
      <c r="D23" s="26">
        <f>H23/21</f>
        <v>171688.33333333334</v>
      </c>
      <c r="E23" s="27">
        <f t="shared" ref="E23:E28" si="3">D23/D22-1</f>
        <v>-0.35555975396749928</v>
      </c>
      <c r="F23" s="33">
        <f t="shared" ref="F23:F28" si="4">D23/D11-1</f>
        <v>-4.9831560743942016E-2</v>
      </c>
      <c r="G23" s="39" t="s">
        <v>168</v>
      </c>
      <c r="H23" s="29">
        <v>3605455</v>
      </c>
      <c r="I23" s="29">
        <v>199523.20000000001</v>
      </c>
      <c r="J23" s="30">
        <f t="shared" si="1"/>
        <v>18.070354725665986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188250.18181818182</v>
      </c>
      <c r="E24" s="27">
        <f t="shared" si="3"/>
        <v>9.6464612145157336E-2</v>
      </c>
      <c r="F24" s="33">
        <f t="shared" si="4"/>
        <v>-5.6591257822437457E-2</v>
      </c>
      <c r="G24" s="39" t="s">
        <v>176</v>
      </c>
      <c r="H24" s="29">
        <v>4141504</v>
      </c>
      <c r="I24" s="29">
        <v>211717.65</v>
      </c>
      <c r="J24" s="30">
        <f t="shared" si="1"/>
        <v>19.561448939188583</v>
      </c>
      <c r="K24" s="32"/>
      <c r="L24" s="27"/>
      <c r="M24" s="27"/>
      <c r="N24" s="27"/>
    </row>
    <row r="25" spans="1:15" ht="17.399999999999999" hidden="1">
      <c r="A25" s="31">
        <f>AVERAGE(D23:D25)</f>
        <v>202416.06645401381</v>
      </c>
      <c r="B25" s="27">
        <f>A25/A22-1</f>
        <v>-0.1535411374997887</v>
      </c>
      <c r="C25" s="27">
        <f>A25/A13-1</f>
        <v>-4.3669764594628235E-3</v>
      </c>
      <c r="D25" s="26">
        <f>H25/19</f>
        <v>247309.68421052632</v>
      </c>
      <c r="E25" s="27">
        <f t="shared" si="3"/>
        <v>0.31372879336385506</v>
      </c>
      <c r="F25" s="33">
        <f t="shared" si="4"/>
        <v>7.6773533788493609E-2</v>
      </c>
      <c r="G25" s="39" t="s">
        <v>190</v>
      </c>
      <c r="H25" s="29">
        <v>4698884</v>
      </c>
      <c r="I25" s="29">
        <v>223083.32</v>
      </c>
      <c r="J25" s="30">
        <f t="shared" si="1"/>
        <v>21.063358748650504</v>
      </c>
      <c r="K25" s="32">
        <f>H25+H24+H23</f>
        <v>12445843</v>
      </c>
      <c r="L25" s="27">
        <f>K25/K22-1</f>
        <v>-0.16204139686216024</v>
      </c>
      <c r="M25" s="27">
        <f>K25/K13-1</f>
        <v>-2.5995282051330171E-2</v>
      </c>
      <c r="N25" s="32">
        <f>AVERAGE(J23:J25)</f>
        <v>19.565054137835023</v>
      </c>
      <c r="O25" s="58">
        <f>N25/N22-1</f>
        <v>-2.9972823095256063E-2</v>
      </c>
    </row>
    <row r="26" spans="1:15" ht="17.399999999999999" hidden="1">
      <c r="A26" s="31"/>
      <c r="B26" s="27"/>
      <c r="C26" s="27"/>
      <c r="D26" s="26">
        <f>H26/19</f>
        <v>315339.4736842105</v>
      </c>
      <c r="E26" s="27">
        <f t="shared" si="3"/>
        <v>0.27507935926913696</v>
      </c>
      <c r="F26" s="33">
        <f t="shared" si="4"/>
        <v>0.29101958613615464</v>
      </c>
      <c r="G26" s="39" t="s">
        <v>202</v>
      </c>
      <c r="H26" s="29">
        <v>5991450</v>
      </c>
      <c r="I26" s="29">
        <v>408207.53</v>
      </c>
      <c r="J26" s="30">
        <f t="shared" si="1"/>
        <v>14.677460751397701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240636.31818181818</v>
      </c>
      <c r="E27" s="27">
        <f t="shared" si="3"/>
        <v>-0.23689757146357804</v>
      </c>
      <c r="F27" s="33">
        <f t="shared" si="4"/>
        <v>0.29178828527883272</v>
      </c>
      <c r="G27" s="39" t="s">
        <v>203</v>
      </c>
      <c r="H27" s="29">
        <v>5293999</v>
      </c>
      <c r="I27" s="29">
        <v>451143.39</v>
      </c>
      <c r="J27" s="30">
        <f t="shared" si="1"/>
        <v>11.734626101914072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253251.98325358852</v>
      </c>
      <c r="B28" s="27">
        <f>A28/A25-1</f>
        <v>0.25114566096522761</v>
      </c>
      <c r="C28" s="27">
        <f>A28/A16-1</f>
        <v>0.36692645942018842</v>
      </c>
      <c r="D28" s="26">
        <f>H28/19</f>
        <v>203780.15789473685</v>
      </c>
      <c r="E28" s="27">
        <f t="shared" si="3"/>
        <v>-0.15316125415131154</v>
      </c>
      <c r="F28" s="33">
        <f t="shared" si="4"/>
        <v>0.62665434245511387</v>
      </c>
      <c r="G28" s="39" t="s">
        <v>208</v>
      </c>
      <c r="H28" s="29">
        <v>3871823</v>
      </c>
      <c r="I28" s="29">
        <v>208170.88</v>
      </c>
      <c r="J28" s="30">
        <f t="shared" si="1"/>
        <v>18.599253651615442</v>
      </c>
      <c r="K28" s="32">
        <f>H28+H27+H26</f>
        <v>15157272</v>
      </c>
      <c r="L28" s="27">
        <f>K28/K25-1</f>
        <v>0.21785820373919229</v>
      </c>
      <c r="M28" s="27">
        <f>K28/K16-1</f>
        <v>0.29114746339692021</v>
      </c>
      <c r="N28" s="32">
        <f>AVERAGE(J26:J28)</f>
        <v>15.003780168309072</v>
      </c>
      <c r="O28" s="58">
        <f>N28/N25-1</f>
        <v>-0.23313372594790482</v>
      </c>
    </row>
    <row r="29" spans="1:15" hidden="1">
      <c r="D29" s="26">
        <f>H29/22</f>
        <v>180607.45454545456</v>
      </c>
      <c r="E29" s="27">
        <f t="shared" ref="E29:E41" si="5">D29/D28-1</f>
        <v>-0.11371422806165565</v>
      </c>
      <c r="F29" s="33">
        <f t="shared" ref="F29:F41" si="6">D29/D17-1</f>
        <v>0.29066815793992262</v>
      </c>
      <c r="G29" s="39" t="s">
        <v>215</v>
      </c>
      <c r="H29" s="29">
        <v>3973364</v>
      </c>
      <c r="I29" s="29">
        <v>209926.38</v>
      </c>
      <c r="J29" s="30">
        <f t="shared" si="1"/>
        <v>18.927416363774768</v>
      </c>
    </row>
    <row r="30" spans="1:15" hidden="1">
      <c r="D30" s="26">
        <f>H30/19</f>
        <v>239558.21052631579</v>
      </c>
      <c r="E30" s="27">
        <f t="shared" si="5"/>
        <v>0.32640267329621619</v>
      </c>
      <c r="F30" s="33">
        <f t="shared" si="6"/>
        <v>0.37385188959848703</v>
      </c>
      <c r="G30" s="39" t="s">
        <v>210</v>
      </c>
      <c r="H30" s="29">
        <v>4551606</v>
      </c>
      <c r="I30" s="29">
        <v>199699.24</v>
      </c>
      <c r="J30" s="30">
        <f t="shared" si="1"/>
        <v>22.792305068361802</v>
      </c>
    </row>
    <row r="31" spans="1:15" ht="17.399999999999999" hidden="1">
      <c r="A31" s="31">
        <f>AVERAGE(D29:D31)</f>
        <v>217946.70502392342</v>
      </c>
      <c r="B31" s="27">
        <f>A31/A28-1</f>
        <v>-0.13940770680683245</v>
      </c>
      <c r="C31" s="27">
        <f>A31/A19-1</f>
        <v>0.29506499029971289</v>
      </c>
      <c r="D31" s="26">
        <f>H31/20</f>
        <v>233674.45</v>
      </c>
      <c r="E31" s="27">
        <f t="shared" si="5"/>
        <v>-2.4560880269513641E-2</v>
      </c>
      <c r="F31" s="33">
        <f t="shared" si="6"/>
        <v>0.22620334388873031</v>
      </c>
      <c r="G31" s="39" t="s">
        <v>211</v>
      </c>
      <c r="H31" s="29">
        <v>4673489</v>
      </c>
      <c r="I31" s="29">
        <v>215442.39</v>
      </c>
      <c r="J31" s="30">
        <f t="shared" si="1"/>
        <v>21.692522998839735</v>
      </c>
      <c r="K31" s="32">
        <f>H31+H30+H29</f>
        <v>13198459</v>
      </c>
      <c r="L31" s="27">
        <f>K31/K28-1</f>
        <v>-0.12923255583194659</v>
      </c>
      <c r="M31" s="27">
        <f>K31/K19-1</f>
        <v>0.25956981622925701</v>
      </c>
      <c r="N31" s="32">
        <f>AVERAGE(J29:J31)</f>
        <v>21.137414810325435</v>
      </c>
      <c r="O31" s="58">
        <f>N31/N28-1</f>
        <v>0.40880595244735729</v>
      </c>
    </row>
    <row r="32" spans="1:15" ht="17.399999999999999" hidden="1">
      <c r="D32" s="26">
        <f>H32/21</f>
        <v>198896.71428571429</v>
      </c>
      <c r="E32" s="27">
        <f t="shared" si="5"/>
        <v>-0.14882986015067423</v>
      </c>
      <c r="F32" s="33">
        <f t="shared" si="6"/>
        <v>-6.5293480910151747E-2</v>
      </c>
      <c r="G32" s="39" t="s">
        <v>222</v>
      </c>
      <c r="H32" s="29">
        <v>4176831</v>
      </c>
      <c r="I32" s="29">
        <v>230059.62</v>
      </c>
      <c r="J32" s="30">
        <f t="shared" si="1"/>
        <v>18.155428579774235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282777.71428571426</v>
      </c>
      <c r="E33" s="27">
        <f t="shared" si="5"/>
        <v>0.42173145142812807</v>
      </c>
      <c r="F33" s="33">
        <f t="shared" si="6"/>
        <v>0.18717823231087349</v>
      </c>
      <c r="G33" s="39" t="s">
        <v>223</v>
      </c>
      <c r="H33" s="29">
        <v>5938332</v>
      </c>
      <c r="I33" s="29">
        <v>228905.02</v>
      </c>
      <c r="J33" s="30">
        <f t="shared" si="1"/>
        <v>25.942340626693117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257720.38847117792</v>
      </c>
      <c r="B34" s="27">
        <f>A34/A31-1</f>
        <v>0.18249270363086545</v>
      </c>
      <c r="C34" s="27">
        <f>A34/A22-1</f>
        <v>7.7729207419345192E-2</v>
      </c>
      <c r="D34" s="26">
        <f>H34/19</f>
        <v>291486.73684210528</v>
      </c>
      <c r="E34" s="27">
        <f t="shared" si="5"/>
        <v>3.0798122045754939E-2</v>
      </c>
      <c r="F34" s="33">
        <f t="shared" si="6"/>
        <v>9.4109196348443946E-2</v>
      </c>
      <c r="G34" s="39" t="s">
        <v>220</v>
      </c>
      <c r="H34" s="29">
        <v>5538248</v>
      </c>
      <c r="I34" s="29">
        <v>267973.26</v>
      </c>
      <c r="J34" s="30">
        <f t="shared" si="1"/>
        <v>20.66716656729108</v>
      </c>
      <c r="K34" s="32">
        <f>H34+H33+H32</f>
        <v>15653411</v>
      </c>
      <c r="L34" s="27">
        <f>K34/K31-1</f>
        <v>0.18600292655377415</v>
      </c>
      <c r="M34" s="27">
        <f>K34/K22-1</f>
        <v>5.3919000577340892E-2</v>
      </c>
      <c r="N34" s="32">
        <f>AVERAGE(J32:J34)</f>
        <v>21.58831192458614</v>
      </c>
      <c r="O34" s="58">
        <f>N34/N31-1</f>
        <v>2.1331705807298817E-2</v>
      </c>
      <c r="P34" s="58"/>
    </row>
    <row r="35" spans="1:16" ht="17.399999999999999" hidden="1">
      <c r="D35" s="26">
        <f>H35/23</f>
        <v>217820.52173913043</v>
      </c>
      <c r="E35" s="27">
        <f t="shared" si="5"/>
        <v>-0.25272578746139973</v>
      </c>
      <c r="F35" s="33">
        <f t="shared" si="6"/>
        <v>0.26869728134777415</v>
      </c>
      <c r="G35" s="39" t="s">
        <v>226</v>
      </c>
      <c r="H35" s="68">
        <v>5009872</v>
      </c>
      <c r="I35" s="68">
        <v>248363.08</v>
      </c>
      <c r="J35" s="30">
        <f t="shared" si="1"/>
        <v>20.171564952407582</v>
      </c>
      <c r="P35" s="16"/>
    </row>
    <row r="36" spans="1:16" ht="17.399999999999999" hidden="1">
      <c r="D36" s="26">
        <f>H36/21</f>
        <v>231340.14285714287</v>
      </c>
      <c r="E36" s="27">
        <f t="shared" si="5"/>
        <v>6.20677106549401E-2</v>
      </c>
      <c r="F36" s="33">
        <f t="shared" si="6"/>
        <v>0.22889731432280236</v>
      </c>
      <c r="G36" s="39" t="s">
        <v>228</v>
      </c>
      <c r="H36" s="68">
        <v>4858143</v>
      </c>
      <c r="I36" s="68">
        <v>209320.06</v>
      </c>
      <c r="J36" s="30">
        <f t="shared" si="1"/>
        <v>23.20916112865628</v>
      </c>
      <c r="P36" s="16"/>
    </row>
    <row r="37" spans="1:16" ht="17.399999999999999" hidden="1">
      <c r="A37" s="31">
        <f>AVERAGE(D35:D37)</f>
        <v>220968.03634690595</v>
      </c>
      <c r="B37" s="27">
        <f>A37/A34-1</f>
        <v>-0.14260552819390993</v>
      </c>
      <c r="C37" s="27">
        <f>A37/A25-1</f>
        <v>9.1652654939359257E-2</v>
      </c>
      <c r="D37" s="26">
        <f>H37/18</f>
        <v>213743.44444444444</v>
      </c>
      <c r="E37" s="27">
        <f t="shared" si="5"/>
        <v>-7.6064180627591016E-2</v>
      </c>
      <c r="F37" s="33">
        <f t="shared" si="6"/>
        <v>-0.13572553728833392</v>
      </c>
      <c r="G37" s="39" t="s">
        <v>225</v>
      </c>
      <c r="H37" s="68">
        <v>3847382</v>
      </c>
      <c r="I37" s="68">
        <v>163162.88</v>
      </c>
      <c r="J37" s="30">
        <f t="shared" si="1"/>
        <v>23.580007903758503</v>
      </c>
      <c r="K37" s="32">
        <f>H37+H36+H35</f>
        <v>13715397</v>
      </c>
      <c r="L37" s="27">
        <f>K37/K34-1</f>
        <v>-0.12380777582598446</v>
      </c>
      <c r="M37" s="27">
        <f>K37/K25-1</f>
        <v>0.10200626827768922</v>
      </c>
      <c r="N37" s="32">
        <f>AVERAGE(J35:J37)</f>
        <v>22.320244661607457</v>
      </c>
      <c r="O37" s="16">
        <f>N37/N34-1</f>
        <v>3.3904120876989241E-2</v>
      </c>
      <c r="P37" s="16"/>
    </row>
    <row r="38" spans="1:16" ht="17.399999999999999" hidden="1">
      <c r="A38" s="31"/>
      <c r="B38" s="27"/>
      <c r="C38" s="27"/>
      <c r="D38" s="26">
        <f>H38/20</f>
        <v>269605.45</v>
      </c>
      <c r="E38" s="27">
        <f t="shared" si="5"/>
        <v>0.26135073148442256</v>
      </c>
      <c r="F38" s="33">
        <f t="shared" si="6"/>
        <v>-0.14503107761894019</v>
      </c>
      <c r="G38" s="39" t="s">
        <v>231</v>
      </c>
      <c r="H38" s="68">
        <v>5392109</v>
      </c>
      <c r="I38" s="68">
        <v>290287.27</v>
      </c>
      <c r="J38" s="30">
        <f t="shared" si="1"/>
        <v>18.575079093203087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252808.47619047618</v>
      </c>
      <c r="E39" s="27">
        <f t="shared" si="5"/>
        <v>-6.2302055872846096E-2</v>
      </c>
      <c r="F39" s="33">
        <f t="shared" si="6"/>
        <v>5.0583212461973615E-2</v>
      </c>
      <c r="G39" s="39" t="s">
        <v>234</v>
      </c>
      <c r="H39" s="68">
        <v>5308978</v>
      </c>
      <c r="I39" s="68">
        <v>263746.71000000002</v>
      </c>
      <c r="J39" s="30">
        <f t="shared" si="1"/>
        <v>20.129077629063126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281341.68968253967</v>
      </c>
      <c r="B40" s="27">
        <f>A40/A37-1</f>
        <v>0.27322346857828284</v>
      </c>
      <c r="C40" s="27">
        <f>A40/A28-1</f>
        <v>0.11091603733197264</v>
      </c>
      <c r="D40" s="26">
        <f>H40/21</f>
        <v>321611.14285714284</v>
      </c>
      <c r="E40" s="27">
        <f t="shared" si="5"/>
        <v>0.2721533221648309</v>
      </c>
      <c r="F40" s="33">
        <f t="shared" si="6"/>
        <v>0.57822599697499433</v>
      </c>
      <c r="G40" s="39" t="s">
        <v>236</v>
      </c>
      <c r="H40" s="68">
        <v>6753834</v>
      </c>
      <c r="I40" s="68">
        <v>367589.03</v>
      </c>
      <c r="J40" s="30">
        <f t="shared" si="1"/>
        <v>18.373328496772604</v>
      </c>
      <c r="K40" s="32">
        <f>H40+H39+H38</f>
        <v>17454921</v>
      </c>
      <c r="L40" s="27">
        <f>K40/K37-1</f>
        <v>0.27265153170557155</v>
      </c>
      <c r="M40" s="27">
        <f>K40/K28-1</f>
        <v>0.15158723812569974</v>
      </c>
      <c r="N40" s="32">
        <f>AVERAGE(J38:J40)</f>
        <v>19.025828406346275</v>
      </c>
      <c r="O40" s="58">
        <f>N40/N37-1</f>
        <v>-0.14759767669248869</v>
      </c>
    </row>
    <row r="41" spans="1:16" ht="17.399999999999999">
      <c r="A41" s="31"/>
      <c r="B41" s="27"/>
      <c r="C41" s="27"/>
      <c r="D41" s="26">
        <f>H41/18</f>
        <v>291759.27777777775</v>
      </c>
      <c r="E41" s="27">
        <f t="shared" si="5"/>
        <v>-9.2819747519211626E-2</v>
      </c>
      <c r="F41" s="33">
        <f t="shared" si="6"/>
        <v>0.61543319743952729</v>
      </c>
      <c r="G41" s="39" t="s">
        <v>370</v>
      </c>
      <c r="H41" s="68">
        <v>5251667</v>
      </c>
      <c r="I41" s="68">
        <v>273300.18</v>
      </c>
      <c r="J41" s="30">
        <f t="shared" si="1"/>
        <v>19.215746583116044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254624.85</v>
      </c>
      <c r="E42" s="27">
        <f t="shared" ref="E42" si="7">D42/D41-1</f>
        <v>-0.12727762441906532</v>
      </c>
      <c r="F42" s="33">
        <f t="shared" ref="F42" si="8">D42/D30-1</f>
        <v>6.2893438052414874E-2</v>
      </c>
      <c r="G42" s="39" t="s">
        <v>405</v>
      </c>
      <c r="H42" s="68">
        <v>5092497</v>
      </c>
      <c r="I42" s="68">
        <v>206799.41</v>
      </c>
      <c r="J42" s="30">
        <f t="shared" si="1"/>
        <v>24.625297528653491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257979.32592592589</v>
      </c>
      <c r="B43" s="27">
        <f>A43/A40-1</f>
        <v>-8.3039110851205189E-2</v>
      </c>
      <c r="C43" s="27">
        <f>A43/A31-1</f>
        <v>0.18368078057251758</v>
      </c>
      <c r="D43" s="26">
        <f>H43/20</f>
        <v>227553.85</v>
      </c>
      <c r="E43" s="27">
        <f t="shared" ref="E43" si="9">D43/D42-1</f>
        <v>-0.10631719567041475</v>
      </c>
      <c r="F43" s="33">
        <f t="shared" ref="F43" si="10">D43/D31-1</f>
        <v>-2.6192850780220156E-2</v>
      </c>
      <c r="G43" s="39" t="s">
        <v>458</v>
      </c>
      <c r="H43" s="68">
        <v>4551077</v>
      </c>
      <c r="I43" s="68">
        <v>182622.87</v>
      </c>
      <c r="J43" s="30">
        <f t="shared" si="1"/>
        <v>24.920630148896468</v>
      </c>
      <c r="K43" s="32">
        <f>H43+H42+H41</f>
        <v>14895241</v>
      </c>
      <c r="L43" s="27">
        <f>K43/K40-1</f>
        <v>-0.1466451781706718</v>
      </c>
      <c r="M43" s="27">
        <f>K43/K31-1</f>
        <v>0.1285590992099912</v>
      </c>
      <c r="N43" s="32">
        <f>AVERAGE(J41:J43)</f>
        <v>22.920558086888665</v>
      </c>
      <c r="O43" s="58">
        <f>N43/N40-1</f>
        <v>0.20470749537735022</v>
      </c>
    </row>
    <row r="44" spans="1:16" ht="17.399999999999999">
      <c r="A44" s="31"/>
      <c r="B44" s="27"/>
      <c r="C44" s="27"/>
      <c r="D44" s="26">
        <f>H44/22</f>
        <v>252033.68181818182</v>
      </c>
      <c r="E44" s="27">
        <f t="shared" ref="E44" si="11">D44/D43-1</f>
        <v>0.10757819223090181</v>
      </c>
      <c r="F44" s="33">
        <f t="shared" ref="F44" si="12">D44/D32-1</f>
        <v>0.26715859899091399</v>
      </c>
      <c r="G44" s="39" t="s">
        <v>464</v>
      </c>
      <c r="H44" s="68">
        <v>5544741</v>
      </c>
      <c r="I44" s="68">
        <v>226852.54</v>
      </c>
      <c r="J44" s="30">
        <f t="shared" si="1"/>
        <v>24.442049447627962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272250.05</v>
      </c>
      <c r="E45" s="27">
        <f t="shared" ref="E45" si="13">D45/D44-1</f>
        <v>8.0212962156392731E-2</v>
      </c>
      <c r="F45" s="33">
        <f t="shared" ref="F45" si="14">D45/D33-1</f>
        <v>-3.7229469487391365E-2</v>
      </c>
      <c r="G45" s="39" t="s">
        <v>501</v>
      </c>
      <c r="H45" s="68">
        <v>5445001</v>
      </c>
      <c r="I45" s="68">
        <v>222685.56</v>
      </c>
      <c r="J45" s="30">
        <f t="shared" si="1"/>
        <v>24.451522586376953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267308.33165869216</v>
      </c>
      <c r="B46" s="27">
        <f>A46/A43-1</f>
        <v>3.6161834671375681E-2</v>
      </c>
      <c r="C46" s="27">
        <f>A46/A34-1</f>
        <v>3.7202889706906106E-2</v>
      </c>
      <c r="D46" s="26">
        <f>H46/19</f>
        <v>277641.26315789472</v>
      </c>
      <c r="E46" s="27">
        <f t="shared" ref="E46" si="15">D46/D45-1</f>
        <v>1.9802432204859999E-2</v>
      </c>
      <c r="F46" s="33">
        <f t="shared" ref="F46" si="16">D46/D34-1</f>
        <v>-4.7499498036202237E-2</v>
      </c>
      <c r="G46" s="39" t="s">
        <v>548</v>
      </c>
      <c r="H46" s="68">
        <v>5275184</v>
      </c>
      <c r="I46" s="68">
        <v>291149.07</v>
      </c>
      <c r="J46" s="30">
        <f t="shared" si="1"/>
        <v>18.11849854097078</v>
      </c>
      <c r="K46" s="32">
        <f>H46+H45+H44</f>
        <v>16264926</v>
      </c>
      <c r="L46" s="27">
        <f>K46/K43-1</f>
        <v>9.195453769428763E-2</v>
      </c>
      <c r="M46" s="27">
        <f>K46/K34-1</f>
        <v>3.9065926269999496E-2</v>
      </c>
      <c r="N46" s="32">
        <f>AVERAGE(J44:J46)</f>
        <v>22.337356858325233</v>
      </c>
      <c r="O46" s="58">
        <f>N46/N43-1</f>
        <v>-2.5444460224423704E-2</v>
      </c>
    </row>
    <row r="47" spans="1:16" ht="17.399999999999999">
      <c r="A47" s="31"/>
      <c r="B47" s="27"/>
      <c r="C47" s="27"/>
      <c r="D47" s="26">
        <f>H47/19</f>
        <v>274443.36842105264</v>
      </c>
      <c r="E47" s="27">
        <f t="shared" ref="E47" si="17">D47/D46-1</f>
        <v>-1.1518081644166234E-2</v>
      </c>
      <c r="F47" s="33">
        <f t="shared" ref="F47" si="18">D47/D35-1</f>
        <v>0.25995184581247011</v>
      </c>
      <c r="G47" s="39" t="s">
        <v>617</v>
      </c>
      <c r="H47" s="68">
        <v>5214424</v>
      </c>
      <c r="I47" s="68">
        <v>266096.61</v>
      </c>
      <c r="J47" s="30">
        <f t="shared" si="1"/>
        <v>19.595980572619847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207000.85</v>
      </c>
      <c r="E48" s="27">
        <f t="shared" ref="E48" si="19">D48/D47-1</f>
        <v>-0.24574293344768283</v>
      </c>
      <c r="F48" s="33">
        <f t="shared" ref="F48" si="20">D48/D36-1</f>
        <v>-0.1052099845558272</v>
      </c>
      <c r="G48" s="39" t="s">
        <v>632</v>
      </c>
      <c r="H48" s="68">
        <v>4140017</v>
      </c>
      <c r="I48" s="68">
        <v>208803.59</v>
      </c>
      <c r="J48" s="30">
        <f t="shared" si="1"/>
        <v>19.827326723644934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244051.81523126</v>
      </c>
      <c r="B49" s="27">
        <f>A49/A46-1</f>
        <v>-8.7002587173851453E-2</v>
      </c>
      <c r="C49" s="27">
        <f>A49/A37-1</f>
        <v>0.10446659736847175</v>
      </c>
      <c r="D49" s="26">
        <f>H49/22</f>
        <v>250711.22727272726</v>
      </c>
      <c r="E49" s="27">
        <f t="shared" ref="E49" si="21">D49/D48-1</f>
        <v>0.211160375779748</v>
      </c>
      <c r="F49" s="33">
        <f t="shared" ref="F49" si="22">D49/D37-1</f>
        <v>0.17295399596637173</v>
      </c>
      <c r="G49" s="39" t="s">
        <v>672</v>
      </c>
      <c r="H49" s="68">
        <v>5515647</v>
      </c>
      <c r="I49" s="68">
        <v>287862.51</v>
      </c>
      <c r="J49" s="30">
        <f t="shared" si="1"/>
        <v>19.1606993213531</v>
      </c>
      <c r="K49" s="32">
        <f>H49+H48+H47</f>
        <v>14870088</v>
      </c>
      <c r="L49" s="27">
        <f>K49/K46-1</f>
        <v>-8.5757414451193892E-2</v>
      </c>
      <c r="M49" s="27">
        <f>K49/K37-1</f>
        <v>8.4189396777942349E-2</v>
      </c>
      <c r="N49" s="32">
        <f>AVERAGE(J47:J49)</f>
        <v>19.528002205872628</v>
      </c>
      <c r="O49" s="58">
        <f>N49/N46-1</f>
        <v>-0.12576934103130222</v>
      </c>
    </row>
    <row r="50" spans="1:15" s="37" customFormat="1" ht="17.399999999999999">
      <c r="A50" s="92"/>
      <c r="B50" s="130"/>
      <c r="C50" s="130"/>
      <c r="D50" s="93">
        <f>H50/18</f>
        <v>267252</v>
      </c>
      <c r="E50" s="130">
        <f t="shared" ref="E50" si="23">D50/D49-1</f>
        <v>6.5975396902666184E-2</v>
      </c>
      <c r="F50" s="131">
        <f t="shared" ref="F50" si="24">D50/D38-1</f>
        <v>-8.7292374838862097E-3</v>
      </c>
      <c r="G50" s="132" t="s">
        <v>714</v>
      </c>
      <c r="H50" s="95">
        <v>4810536</v>
      </c>
      <c r="I50" s="95">
        <v>242747.3</v>
      </c>
      <c r="J50" s="133">
        <f t="shared" ref="J50" si="25">H50/I50</f>
        <v>19.817052548061298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246930.65</v>
      </c>
      <c r="E51" s="130">
        <f t="shared" ref="E51" si="26">D51/D50-1</f>
        <v>-7.6038158741562278E-2</v>
      </c>
      <c r="F51" s="131">
        <f t="shared" ref="F51" si="27">D51/D39-1</f>
        <v>-2.3250115182244069E-2</v>
      </c>
      <c r="G51" s="132" t="s">
        <v>721</v>
      </c>
      <c r="H51" s="95">
        <v>4938613</v>
      </c>
      <c r="I51" s="95">
        <v>290052.57</v>
      </c>
      <c r="J51" s="133">
        <f t="shared" ref="J51" si="28">H51/I51</f>
        <v>17.026613485962216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237813.98939393941</v>
      </c>
      <c r="B52" s="27">
        <f>A52/A49-1</f>
        <v>-2.555943225175239E-2</v>
      </c>
      <c r="C52" s="27">
        <f>A52/A40-1</f>
        <v>-0.15471471838288897</v>
      </c>
      <c r="D52" s="93">
        <f>H52/22</f>
        <v>199259.31818181818</v>
      </c>
      <c r="E52" s="130">
        <f t="shared" ref="E52:E53" si="29">D52/D51-1</f>
        <v>-0.19305554745100217</v>
      </c>
      <c r="F52" s="131">
        <f t="shared" ref="F52:F53" si="30">D52/D40-1</f>
        <v>-0.38043403468042269</v>
      </c>
      <c r="G52" s="132" t="s">
        <v>726</v>
      </c>
      <c r="H52" s="95">
        <v>4383705</v>
      </c>
      <c r="I52" s="95">
        <v>211883.01</v>
      </c>
      <c r="J52" s="133">
        <f t="shared" ref="J52" si="31">H52/I52</f>
        <v>20.689270933049325</v>
      </c>
      <c r="K52" s="32">
        <f>H52+H51+H50</f>
        <v>14132854</v>
      </c>
      <c r="L52" s="27">
        <f>K52/K49-1</f>
        <v>-4.9578321258085367E-2</v>
      </c>
      <c r="M52" s="27">
        <f>K52/K40-1</f>
        <v>-0.19032266029734535</v>
      </c>
      <c r="N52" s="32">
        <f>AVERAGE(J50:J52)</f>
        <v>19.177645655690949</v>
      </c>
      <c r="O52" s="58">
        <f>N52/N49-1</f>
        <v>-1.7941238765136869E-2</v>
      </c>
    </row>
    <row r="53" spans="1:15" s="37" customFormat="1" ht="17.399999999999999">
      <c r="A53" s="31"/>
      <c r="B53" s="27"/>
      <c r="C53" s="27"/>
      <c r="D53" s="93">
        <f>H53/21</f>
        <v>194488</v>
      </c>
      <c r="E53" s="130">
        <f t="shared" si="29"/>
        <v>-2.3945270039840705E-2</v>
      </c>
      <c r="F53" s="131">
        <f t="shared" si="30"/>
        <v>-0.3333956627486091</v>
      </c>
      <c r="G53" s="132" t="s">
        <v>729</v>
      </c>
      <c r="H53" s="95">
        <v>4084248</v>
      </c>
      <c r="I53" s="95">
        <v>229695.63</v>
      </c>
      <c r="J53" s="133">
        <f t="shared" ref="J53" si="32">H53/I53</f>
        <v>17.781130620552076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247261.9411764706</v>
      </c>
      <c r="E54" s="130">
        <f t="shared" ref="E54" si="33">D54/D53-1</f>
        <v>0.27134805837105946</v>
      </c>
      <c r="F54" s="131">
        <f t="shared" ref="F54" si="34">D54/D42-1</f>
        <v>-2.8916693808673455E-2</v>
      </c>
      <c r="G54" s="132" t="s">
        <v>742</v>
      </c>
      <c r="H54" s="95">
        <v>4203453</v>
      </c>
      <c r="I54" s="95">
        <v>229041.71</v>
      </c>
      <c r="J54" s="133">
        <f t="shared" ref="J54" si="35">H54/I54</f>
        <v>18.352347264609577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227374.86928104574</v>
      </c>
      <c r="B55" s="27">
        <f>A55/A52-1</f>
        <v>-4.3896156569667721E-2</v>
      </c>
      <c r="C55" s="27">
        <f>A55/A43-1</f>
        <v>-0.11863143116230823</v>
      </c>
      <c r="D55" s="93">
        <f>H55/21</f>
        <v>240374.66666666666</v>
      </c>
      <c r="E55" s="130">
        <f t="shared" ref="E55" si="36">D55/D54-1</f>
        <v>-2.7854163390590325E-2</v>
      </c>
      <c r="F55" s="131">
        <f t="shared" ref="F55" si="37">D55/D43-1</f>
        <v>5.6341901781343795E-2</v>
      </c>
      <c r="G55" s="132" t="s">
        <v>749</v>
      </c>
      <c r="H55" s="95">
        <v>5047868</v>
      </c>
      <c r="I55" s="95">
        <v>247896.8</v>
      </c>
      <c r="J55" s="133">
        <f t="shared" ref="J55" si="38">H55/I55</f>
        <v>20.362779995546536</v>
      </c>
      <c r="K55" s="32">
        <f>H55+H54+H53</f>
        <v>13335569</v>
      </c>
      <c r="L55" s="27">
        <f>K55/K52-1</f>
        <v>-5.6413587800454135E-2</v>
      </c>
      <c r="M55" s="27">
        <f>K55/K43-1</f>
        <v>-0.10470941692047819</v>
      </c>
      <c r="N55" s="32">
        <f>AVERAGE(J53:J55)</f>
        <v>18.832085960236061</v>
      </c>
      <c r="O55" s="58">
        <f>N55/N52-1</f>
        <v>-1.8018879984485703E-2</v>
      </c>
    </row>
    <row r="56" spans="1:15" s="124" customFormat="1" ht="17.399999999999999">
      <c r="A56" s="94"/>
      <c r="B56" s="45"/>
      <c r="C56" s="45"/>
      <c r="D56" s="98">
        <f>H56/22</f>
        <v>211992.36363636365</v>
      </c>
      <c r="E56" s="118">
        <f t="shared" ref="E56" si="39">D56/D55-1</f>
        <v>-0.11807526734779183</v>
      </c>
      <c r="F56" s="158">
        <f t="shared" ref="F56" si="40">D56/D44-1</f>
        <v>-0.15887288513566278</v>
      </c>
      <c r="G56" s="122" t="s">
        <v>752</v>
      </c>
      <c r="H56" s="96">
        <v>4663832</v>
      </c>
      <c r="I56" s="96">
        <v>270593.42</v>
      </c>
      <c r="J56" s="125">
        <f t="shared" ref="J56" si="41">H56/I56</f>
        <v>17.235570621044666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239912.05555555556</v>
      </c>
      <c r="E57" s="118">
        <f t="shared" ref="E57" si="42">D57/D56-1</f>
        <v>0.13170140395756591</v>
      </c>
      <c r="F57" s="158">
        <f t="shared" ref="F57" si="43">D57/D45-1</f>
        <v>-0.11878049037803451</v>
      </c>
      <c r="G57" s="122" t="s">
        <v>756</v>
      </c>
      <c r="H57" s="96">
        <v>4318417</v>
      </c>
      <c r="I57" s="96">
        <v>202785.01</v>
      </c>
      <c r="J57" s="125">
        <f t="shared" ref="J57" si="44">H57/I57</f>
        <v>21.295543492095398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225952.2095959596</v>
      </c>
      <c r="B58" s="27">
        <f>A58/A55-1</f>
        <v>-6.2568906123379175E-3</v>
      </c>
      <c r="C58" s="27">
        <f>A58/A46-1</f>
        <v>-0.15471318011717405</v>
      </c>
      <c r="K58" s="32">
        <f>H58+H57+H56</f>
        <v>8982249</v>
      </c>
      <c r="L58" s="27">
        <f>K58/K55-1</f>
        <v>-0.32644426345812461</v>
      </c>
      <c r="M58" s="27">
        <f>K58/K46-1</f>
        <v>-0.44775346656972181</v>
      </c>
      <c r="N58" s="32">
        <f>AVERAGE(J56:J58)</f>
        <v>19.265557056570032</v>
      </c>
      <c r="O58" s="58">
        <f>N58/N55-1</f>
        <v>2.3017688919286128E-2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80">
    <tabColor rgb="FFFFFF00"/>
  </sheetPr>
  <dimension ref="A1:P58"/>
  <sheetViews>
    <sheetView topLeftCell="A45"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2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한국콜마 세종</v>
      </c>
      <c r="G1" s="19"/>
      <c r="H1" s="19"/>
      <c r="I1" s="19"/>
      <c r="J1" s="20"/>
      <c r="P1" s="18" t="s">
        <v>39</v>
      </c>
    </row>
    <row r="2" spans="1:16" ht="15" customHeight="1">
      <c r="G2" s="21"/>
      <c r="H2" s="21"/>
      <c r="I2" s="21"/>
      <c r="J2" s="22"/>
      <c r="P2" s="34" t="s">
        <v>205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145589.9</v>
      </c>
      <c r="E5" s="27"/>
      <c r="F5" s="26"/>
      <c r="G5" s="28" t="s">
        <v>7</v>
      </c>
      <c r="H5" s="29">
        <v>2911798</v>
      </c>
      <c r="I5" s="29">
        <v>153705.19</v>
      </c>
      <c r="J5" s="30">
        <f>H5/I5</f>
        <v>18.944044765176763</v>
      </c>
    </row>
    <row r="6" spans="1:16" ht="15" hidden="1" customHeight="1">
      <c r="D6" s="26">
        <f>H6/18</f>
        <v>148472.72222222222</v>
      </c>
      <c r="E6" s="27">
        <f t="shared" ref="E6:E22" si="0">D6/D5-1</f>
        <v>1.9800976731368269E-2</v>
      </c>
      <c r="F6" s="26"/>
      <c r="G6" s="28" t="s">
        <v>3</v>
      </c>
      <c r="H6" s="29">
        <v>2672509</v>
      </c>
      <c r="I6" s="29">
        <v>127140.15</v>
      </c>
      <c r="J6" s="30">
        <f t="shared" ref="J6:J49" si="1">H6/I6</f>
        <v>21.020181272399004</v>
      </c>
    </row>
    <row r="7" spans="1:16" ht="15" hidden="1" customHeight="1">
      <c r="A7" s="31">
        <f>AVERAGE(D5:D7)</f>
        <v>140954.19225589224</v>
      </c>
      <c r="B7" s="31"/>
      <c r="C7" s="31"/>
      <c r="D7" s="26">
        <f>H7/22</f>
        <v>128799.95454545454</v>
      </c>
      <c r="E7" s="27">
        <f t="shared" si="0"/>
        <v>-0.13250088893314038</v>
      </c>
      <c r="F7" s="26"/>
      <c r="G7" s="28" t="s">
        <v>6</v>
      </c>
      <c r="H7" s="29">
        <v>2833599</v>
      </c>
      <c r="I7" s="29">
        <v>142076.54</v>
      </c>
      <c r="J7" s="30">
        <f t="shared" si="1"/>
        <v>19.944172345413254</v>
      </c>
      <c r="K7" s="32">
        <f>H7+H6+H5</f>
        <v>8417906</v>
      </c>
      <c r="L7" s="32"/>
      <c r="M7" s="32"/>
      <c r="N7" s="32">
        <f>AVERAGE(J5:J7)</f>
        <v>19.969466127663008</v>
      </c>
      <c r="O7" s="35"/>
    </row>
    <row r="8" spans="1:16" ht="15" hidden="1" customHeight="1">
      <c r="D8" s="26">
        <f>H8/21</f>
        <v>177574.57142857142</v>
      </c>
      <c r="E8" s="27">
        <f t="shared" si="0"/>
        <v>0.37868504732976382</v>
      </c>
      <c r="F8" s="26"/>
      <c r="G8" s="28" t="s">
        <v>2</v>
      </c>
      <c r="H8" s="29">
        <v>3729066</v>
      </c>
      <c r="I8" s="29">
        <v>153359.87</v>
      </c>
      <c r="J8" s="30">
        <f t="shared" si="1"/>
        <v>24.315787435135412</v>
      </c>
    </row>
    <row r="9" spans="1:16" ht="15" hidden="1" customHeight="1">
      <c r="D9" s="26">
        <f>H9/21</f>
        <v>104531.85714285714</v>
      </c>
      <c r="E9" s="27">
        <f t="shared" si="0"/>
        <v>-0.41133543895441915</v>
      </c>
      <c r="F9" s="26"/>
      <c r="G9" s="28" t="s">
        <v>5</v>
      </c>
      <c r="H9" s="29">
        <v>2195169</v>
      </c>
      <c r="I9" s="29">
        <v>107953.4</v>
      </c>
      <c r="J9" s="30">
        <f t="shared" si="1"/>
        <v>20.334412811453831</v>
      </c>
    </row>
    <row r="10" spans="1:16" ht="15" hidden="1" customHeight="1">
      <c r="A10" s="31">
        <f>AVERAGE(D8:D10)</f>
        <v>132827.49206349207</v>
      </c>
      <c r="B10" s="27">
        <f>A10/A7-1</f>
        <v>-5.7654902364639993E-2</v>
      </c>
      <c r="C10" s="27"/>
      <c r="D10" s="26">
        <f>H10/21</f>
        <v>116376.04761904762</v>
      </c>
      <c r="E10" s="27">
        <f t="shared" si="0"/>
        <v>0.11330699367565766</v>
      </c>
      <c r="F10" s="26"/>
      <c r="G10" s="28" t="s">
        <v>0</v>
      </c>
      <c r="H10" s="29">
        <v>2443897</v>
      </c>
      <c r="I10" s="29">
        <v>113311.32</v>
      </c>
      <c r="J10" s="30">
        <f t="shared" si="1"/>
        <v>21.5679863229905</v>
      </c>
      <c r="K10" s="32">
        <f>H10+H9+H8</f>
        <v>8368132</v>
      </c>
      <c r="L10" s="27">
        <f>K10/K7-1</f>
        <v>-5.9128719185032041E-3</v>
      </c>
      <c r="M10" s="32"/>
      <c r="N10" s="32">
        <f>AVERAGE(J8:J10)</f>
        <v>22.072728856526581</v>
      </c>
      <c r="O10" s="58">
        <f>N10/N7-1</f>
        <v>0.1053239338206442</v>
      </c>
    </row>
    <row r="11" spans="1:16" ht="15" hidden="1" customHeight="1">
      <c r="D11" s="26">
        <f>H11/21</f>
        <v>152760.42857142858</v>
      </c>
      <c r="E11" s="27">
        <f t="shared" si="0"/>
        <v>0.31264492734350102</v>
      </c>
      <c r="F11" s="26"/>
      <c r="G11" s="28" t="s">
        <v>10</v>
      </c>
      <c r="H11" s="29">
        <v>3207969</v>
      </c>
      <c r="I11" s="29">
        <v>171959.53</v>
      </c>
      <c r="J11" s="30">
        <f t="shared" si="1"/>
        <v>18.655371993631292</v>
      </c>
    </row>
    <row r="12" spans="1:16" ht="15" hidden="1" customHeight="1">
      <c r="D12" s="26">
        <f>H12/22</f>
        <v>111459.86363636363</v>
      </c>
      <c r="E12" s="27">
        <f t="shared" si="0"/>
        <v>-0.27036167233422892</v>
      </c>
      <c r="F12" s="26"/>
      <c r="G12" s="28" t="s">
        <v>4</v>
      </c>
      <c r="H12" s="29">
        <v>2452117</v>
      </c>
      <c r="I12" s="29">
        <v>118399.82</v>
      </c>
      <c r="J12" s="30">
        <f t="shared" si="1"/>
        <v>20.710479120660825</v>
      </c>
    </row>
    <row r="13" spans="1:16" ht="15" hidden="1" customHeight="1">
      <c r="A13" s="31">
        <f>AVERAGE(D11:D13)</f>
        <v>124868.11406926408</v>
      </c>
      <c r="B13" s="27">
        <f>A13/A10-1</f>
        <v>-5.9922670153430113E-2</v>
      </c>
      <c r="C13" s="27"/>
      <c r="D13" s="26">
        <f>H13/20</f>
        <v>110384.05</v>
      </c>
      <c r="E13" s="27">
        <f t="shared" si="0"/>
        <v>-9.6520272075107938E-3</v>
      </c>
      <c r="F13" s="26"/>
      <c r="G13" s="28" t="s">
        <v>8</v>
      </c>
      <c r="H13" s="29">
        <v>2207681</v>
      </c>
      <c r="I13" s="29">
        <v>105645.22</v>
      </c>
      <c r="J13" s="30">
        <f t="shared" si="1"/>
        <v>20.897121516714151</v>
      </c>
      <c r="K13" s="32">
        <f>H13+H12+H11</f>
        <v>7867767</v>
      </c>
      <c r="L13" s="27">
        <f>K13/K10-1</f>
        <v>-5.9794109366343662E-2</v>
      </c>
      <c r="M13" s="32"/>
      <c r="N13" s="32">
        <f>AVERAGE(J11:J13)</f>
        <v>20.087657543668755</v>
      </c>
      <c r="O13" s="58">
        <f>N13/N10-1</f>
        <v>-8.9933207885660726E-2</v>
      </c>
    </row>
    <row r="14" spans="1:16" ht="15" hidden="1" customHeight="1">
      <c r="D14" s="26">
        <f>H14/20</f>
        <v>167966.8</v>
      </c>
      <c r="E14" s="27">
        <f t="shared" si="0"/>
        <v>0.52165824682098538</v>
      </c>
      <c r="F14" s="26"/>
      <c r="G14" s="28" t="s">
        <v>11</v>
      </c>
      <c r="H14" s="29">
        <v>3359336</v>
      </c>
      <c r="I14" s="29">
        <v>139778.4</v>
      </c>
      <c r="J14" s="30">
        <f t="shared" si="1"/>
        <v>24.033298420929128</v>
      </c>
    </row>
    <row r="15" spans="1:16" ht="15" hidden="1" customHeight="1">
      <c r="A15" s="31"/>
      <c r="B15" s="31"/>
      <c r="C15" s="31"/>
      <c r="D15" s="26">
        <f>H15/22</f>
        <v>111192.81818181818</v>
      </c>
      <c r="E15" s="27">
        <f t="shared" si="0"/>
        <v>-0.33800716461932845</v>
      </c>
      <c r="F15" s="26"/>
      <c r="G15" s="28" t="s">
        <v>9</v>
      </c>
      <c r="H15" s="29">
        <v>2446242</v>
      </c>
      <c r="I15" s="29">
        <v>95615.22</v>
      </c>
      <c r="J15" s="30">
        <f t="shared" si="1"/>
        <v>25.584232301091813</v>
      </c>
    </row>
    <row r="16" spans="1:16" ht="15" hidden="1" customHeight="1">
      <c r="A16" s="31">
        <f>AVERAGE(D14:D16)</f>
        <v>139118.14545454545</v>
      </c>
      <c r="B16" s="27">
        <f>A16/A13-1</f>
        <v>0.11412065835619889</v>
      </c>
      <c r="C16" s="27"/>
      <c r="D16" s="26">
        <f>H16/22</f>
        <v>138194.81818181818</v>
      </c>
      <c r="E16" s="27">
        <f t="shared" si="0"/>
        <v>0.24283942471758713</v>
      </c>
      <c r="F16" s="26"/>
      <c r="G16" s="28" t="s">
        <v>13</v>
      </c>
      <c r="H16" s="29">
        <v>3040286</v>
      </c>
      <c r="I16" s="29">
        <v>108462.68</v>
      </c>
      <c r="J16" s="30">
        <f t="shared" si="1"/>
        <v>28.030710655499202</v>
      </c>
      <c r="K16" s="32">
        <f>H16+H15+H14</f>
        <v>8845864</v>
      </c>
      <c r="L16" s="27">
        <f>K16/K13-1</f>
        <v>0.12431697583316836</v>
      </c>
      <c r="M16" s="32"/>
      <c r="N16" s="32">
        <f>AVERAGE(J14:J16)</f>
        <v>25.882747125840051</v>
      </c>
      <c r="O16" s="58">
        <f>N16/N13-1</f>
        <v>0.2884900625955662</v>
      </c>
    </row>
    <row r="17" spans="1:15" ht="15" hidden="1" customHeight="1">
      <c r="D17" s="26">
        <f>H17/20</f>
        <v>134849.1</v>
      </c>
      <c r="E17" s="27">
        <f t="shared" si="0"/>
        <v>-2.4210156544482886E-2</v>
      </c>
      <c r="F17" s="33">
        <f t="shared" ref="F17:F22" si="2">D17/D5-1</f>
        <v>-7.3774348357956043E-2</v>
      </c>
      <c r="G17" s="39" t="s">
        <v>162</v>
      </c>
      <c r="H17" s="29">
        <v>2696982</v>
      </c>
      <c r="I17" s="29">
        <v>100556.91</v>
      </c>
      <c r="J17" s="30">
        <f t="shared" si="1"/>
        <v>26.820454208467623</v>
      </c>
    </row>
    <row r="18" spans="1:15" hidden="1">
      <c r="D18" s="26">
        <f>H18/20</f>
        <v>155366.45000000001</v>
      </c>
      <c r="E18" s="27">
        <f t="shared" si="0"/>
        <v>0.15215044075192208</v>
      </c>
      <c r="F18" s="33">
        <f t="shared" si="2"/>
        <v>4.6430938118449783E-2</v>
      </c>
      <c r="G18" s="39" t="s">
        <v>163</v>
      </c>
      <c r="H18" s="29">
        <v>3107329</v>
      </c>
      <c r="I18" s="29">
        <v>104670.61</v>
      </c>
      <c r="J18" s="30">
        <f t="shared" si="1"/>
        <v>29.686738235307885</v>
      </c>
    </row>
    <row r="19" spans="1:15" ht="17.399999999999999" hidden="1">
      <c r="A19" s="31">
        <f>AVERAGE(D17:D19)</f>
        <v>160002.74393939396</v>
      </c>
      <c r="B19" s="27">
        <f>A19/A16-1</f>
        <v>0.15012131175707921</v>
      </c>
      <c r="C19" s="27">
        <f>A19/A7-1</f>
        <v>0.13514001519671326</v>
      </c>
      <c r="D19" s="26">
        <f>H19/22</f>
        <v>189792.68181818182</v>
      </c>
      <c r="E19" s="27">
        <f t="shared" si="0"/>
        <v>0.22158086136474009</v>
      </c>
      <c r="F19" s="33">
        <f t="shared" si="2"/>
        <v>0.47354618631641254</v>
      </c>
      <c r="G19" s="39" t="s">
        <v>158</v>
      </c>
      <c r="H19" s="29">
        <v>4175439</v>
      </c>
      <c r="I19" s="29">
        <v>147859.22</v>
      </c>
      <c r="J19" s="30">
        <f t="shared" si="1"/>
        <v>28.239287343731423</v>
      </c>
      <c r="K19" s="32">
        <f>H19+H18+H17</f>
        <v>9979750</v>
      </c>
      <c r="L19" s="27">
        <f>K19/K16-1</f>
        <v>0.12818261732262681</v>
      </c>
      <c r="M19" s="27">
        <f>K19/K7-1</f>
        <v>0.18553830370640867</v>
      </c>
      <c r="N19" s="32">
        <f>AVERAGE(J17:J19)</f>
        <v>28.248826595835641</v>
      </c>
      <c r="O19" s="58">
        <f>N19/N16-1</f>
        <v>9.1415314552658611E-2</v>
      </c>
    </row>
    <row r="20" spans="1:15" hidden="1">
      <c r="D20" s="26">
        <f>H20/20</f>
        <v>166767.79999999999</v>
      </c>
      <c r="E20" s="27">
        <f t="shared" si="0"/>
        <v>-0.12131596222576846</v>
      </c>
      <c r="F20" s="33">
        <f t="shared" si="2"/>
        <v>-6.0857651755158004E-2</v>
      </c>
      <c r="G20" s="39" t="s">
        <v>154</v>
      </c>
      <c r="H20" s="29">
        <v>3335356</v>
      </c>
      <c r="I20" s="29">
        <v>118224.02</v>
      </c>
      <c r="J20" s="30">
        <f t="shared" si="1"/>
        <v>28.212168728486816</v>
      </c>
    </row>
    <row r="21" spans="1:15" hidden="1">
      <c r="D21" s="26">
        <f>H21/21</f>
        <v>187076.90476190476</v>
      </c>
      <c r="E21" s="27">
        <f t="shared" si="0"/>
        <v>0.12178073202323692</v>
      </c>
      <c r="F21" s="33">
        <f t="shared" si="2"/>
        <v>0.78966403042317013</v>
      </c>
      <c r="G21" s="39" t="s">
        <v>155</v>
      </c>
      <c r="H21" s="29">
        <v>3928615</v>
      </c>
      <c r="I21" s="29">
        <v>153717.23000000001</v>
      </c>
      <c r="J21" s="30">
        <f t="shared" si="1"/>
        <v>25.557414741340317</v>
      </c>
    </row>
    <row r="22" spans="1:15" ht="17.399999999999999" hidden="1">
      <c r="A22" s="31">
        <f>AVERAGE(D20:D22)</f>
        <v>165945.96507936509</v>
      </c>
      <c r="B22" s="27">
        <f>A22/A19-1</f>
        <v>3.7144495110798426E-2</v>
      </c>
      <c r="C22" s="27">
        <f>A22/A10-1</f>
        <v>0.24933447512539253</v>
      </c>
      <c r="D22" s="26">
        <f>H22/21</f>
        <v>143993.19047619047</v>
      </c>
      <c r="E22" s="27">
        <f t="shared" si="0"/>
        <v>-0.23029948213301632</v>
      </c>
      <c r="F22" s="33">
        <f t="shared" si="2"/>
        <v>0.23730951017984792</v>
      </c>
      <c r="G22" s="39" t="s">
        <v>156</v>
      </c>
      <c r="H22" s="29">
        <v>3023857</v>
      </c>
      <c r="I22" s="29">
        <v>109048.12</v>
      </c>
      <c r="J22" s="30">
        <f t="shared" si="1"/>
        <v>27.729565626624286</v>
      </c>
      <c r="K22" s="32">
        <f>H22+H21+H20</f>
        <v>10287828</v>
      </c>
      <c r="L22" s="27">
        <f>K22/K19-1</f>
        <v>3.0870312382574649E-2</v>
      </c>
      <c r="M22" s="27">
        <f>K22/K10-1</f>
        <v>0.22940555909012916</v>
      </c>
      <c r="N22" s="32">
        <f>AVERAGE(J20:J22)</f>
        <v>27.166383032150474</v>
      </c>
      <c r="O22" s="58">
        <f>N22/N19-1</f>
        <v>-3.8318177925476649E-2</v>
      </c>
    </row>
    <row r="23" spans="1:15" hidden="1">
      <c r="A23" s="31"/>
      <c r="B23" s="27"/>
      <c r="C23" s="27"/>
      <c r="D23" s="26">
        <f>H23/21</f>
        <v>184024.04761904763</v>
      </c>
      <c r="E23" s="27">
        <f t="shared" ref="E23:E28" si="3">D23/D22-1</f>
        <v>0.27800520990245259</v>
      </c>
      <c r="F23" s="33">
        <f t="shared" ref="F23:F28" si="4">D23/D11-1</f>
        <v>0.20465783802773663</v>
      </c>
      <c r="G23" s="39" t="s">
        <v>168</v>
      </c>
      <c r="H23" s="29">
        <v>3864505</v>
      </c>
      <c r="I23" s="29">
        <v>141392.22</v>
      </c>
      <c r="J23" s="30">
        <f t="shared" si="1"/>
        <v>27.331807931157741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74850.909090909088</v>
      </c>
      <c r="E24" s="27">
        <f t="shared" si="3"/>
        <v>-0.59325474002256673</v>
      </c>
      <c r="F24" s="33">
        <f t="shared" si="4"/>
        <v>-0.32844966206751147</v>
      </c>
      <c r="G24" s="39" t="s">
        <v>176</v>
      </c>
      <c r="H24" s="29">
        <v>1646720</v>
      </c>
      <c r="I24" s="29">
        <v>68067.100000000006</v>
      </c>
      <c r="J24" s="30">
        <f t="shared" si="1"/>
        <v>24.192598186201554</v>
      </c>
      <c r="K24" s="32"/>
      <c r="L24" s="27"/>
      <c r="M24" s="27"/>
      <c r="N24" s="27"/>
    </row>
    <row r="25" spans="1:15" ht="17.399999999999999" hidden="1">
      <c r="A25" s="31">
        <f>AVERAGE(D23:D25)</f>
        <v>187738.77504366977</v>
      </c>
      <c r="B25" s="27">
        <f>A25/A22-1</f>
        <v>0.13132473545760548</v>
      </c>
      <c r="C25" s="27">
        <f>A25/A13-1</f>
        <v>0.50349652065323469</v>
      </c>
      <c r="D25" s="26">
        <f>H25/19</f>
        <v>304341.36842105264</v>
      </c>
      <c r="E25" s="27">
        <f t="shared" si="3"/>
        <v>3.0659675629512959</v>
      </c>
      <c r="F25" s="33">
        <f t="shared" si="4"/>
        <v>1.7571136266612126</v>
      </c>
      <c r="G25" s="39" t="s">
        <v>190</v>
      </c>
      <c r="H25" s="29">
        <v>5782486</v>
      </c>
      <c r="I25" s="29">
        <v>279522.02</v>
      </c>
      <c r="J25" s="30">
        <f t="shared" si="1"/>
        <v>20.687049986258685</v>
      </c>
      <c r="K25" s="32">
        <f>H25+H24+H23</f>
        <v>11293711</v>
      </c>
      <c r="L25" s="27">
        <f>K25/K22-1</f>
        <v>9.7774087980475599E-2</v>
      </c>
      <c r="M25" s="27">
        <f>K25/K13-1</f>
        <v>0.4354404496218558</v>
      </c>
      <c r="N25" s="32">
        <f>AVERAGE(J23:J25)</f>
        <v>24.07048536787266</v>
      </c>
      <c r="O25" s="58">
        <f>N25/N22-1</f>
        <v>-0.11396061303464378</v>
      </c>
    </row>
    <row r="26" spans="1:15" ht="17.399999999999999" hidden="1">
      <c r="A26" s="31"/>
      <c r="B26" s="27"/>
      <c r="C26" s="27"/>
      <c r="D26" s="26">
        <f>H26/19</f>
        <v>206137.52631578947</v>
      </c>
      <c r="E26" s="27">
        <f t="shared" si="3"/>
        <v>-0.32267661348423504</v>
      </c>
      <c r="F26" s="33">
        <f t="shared" si="4"/>
        <v>0.22725161350808309</v>
      </c>
      <c r="G26" s="39" t="s">
        <v>202</v>
      </c>
      <c r="H26" s="29">
        <v>3916613</v>
      </c>
      <c r="I26" s="29">
        <v>178799.62</v>
      </c>
      <c r="J26" s="30">
        <f t="shared" si="1"/>
        <v>21.90504096149645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319692.77272727271</v>
      </c>
      <c r="E27" s="27">
        <f t="shared" si="3"/>
        <v>0.55087129665815371</v>
      </c>
      <c r="F27" s="33">
        <f t="shared" si="4"/>
        <v>1.8751206953359478</v>
      </c>
      <c r="G27" s="39" t="s">
        <v>203</v>
      </c>
      <c r="H27" s="29">
        <v>7033241</v>
      </c>
      <c r="I27" s="29">
        <v>282811.11</v>
      </c>
      <c r="J27" s="30">
        <f t="shared" si="1"/>
        <v>24.869040682312658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217863.50318979262</v>
      </c>
      <c r="B28" s="27">
        <f>A28/A25-1</f>
        <v>0.1604608751661214</v>
      </c>
      <c r="C28" s="27">
        <f>A28/A16-1</f>
        <v>0.56603225609398256</v>
      </c>
      <c r="D28" s="26">
        <f>H28/19</f>
        <v>127760.21052631579</v>
      </c>
      <c r="E28" s="27">
        <f t="shared" si="3"/>
        <v>-0.60036565907823336</v>
      </c>
      <c r="F28" s="33">
        <f t="shared" si="4"/>
        <v>-7.5506504460781887E-2</v>
      </c>
      <c r="G28" s="39" t="s">
        <v>208</v>
      </c>
      <c r="H28" s="29">
        <v>2427444</v>
      </c>
      <c r="I28" s="29">
        <v>97790.79</v>
      </c>
      <c r="J28" s="30">
        <f t="shared" si="1"/>
        <v>24.822828407460459</v>
      </c>
      <c r="K28" s="32">
        <f>H28+H27+H26</f>
        <v>13377298</v>
      </c>
      <c r="L28" s="27">
        <f>K28/K25-1</f>
        <v>0.18449090825858749</v>
      </c>
      <c r="M28" s="27">
        <f>K28/K16-1</f>
        <v>0.51226584537135089</v>
      </c>
      <c r="N28" s="32">
        <f>AVERAGE(J26:J28)</f>
        <v>23.865636683756524</v>
      </c>
      <c r="O28" s="58">
        <f>N28/N25-1</f>
        <v>-8.5103678212302691E-3</v>
      </c>
    </row>
    <row r="29" spans="1:15" hidden="1">
      <c r="D29" s="26">
        <f>H29/22</f>
        <v>171567.22727272726</v>
      </c>
      <c r="E29" s="27">
        <f t="shared" ref="E29:E41" si="5">D29/D28-1</f>
        <v>0.34288466311965093</v>
      </c>
      <c r="F29" s="33">
        <f t="shared" ref="F29:F41" si="6">D29/D17-1</f>
        <v>0.27229048820294133</v>
      </c>
      <c r="G29" s="39" t="s">
        <v>215</v>
      </c>
      <c r="H29" s="29">
        <v>3774479</v>
      </c>
      <c r="I29" s="29">
        <v>207881.12</v>
      </c>
      <c r="J29" s="30">
        <f t="shared" si="1"/>
        <v>18.156911026840724</v>
      </c>
    </row>
    <row r="30" spans="1:15" hidden="1">
      <c r="D30" s="26">
        <f>H30/19</f>
        <v>166286.42105263157</v>
      </c>
      <c r="E30" s="27">
        <f t="shared" si="5"/>
        <v>-3.0779807449479835E-2</v>
      </c>
      <c r="F30" s="33">
        <f t="shared" si="6"/>
        <v>7.0285258192045674E-2</v>
      </c>
      <c r="G30" s="39" t="s">
        <v>210</v>
      </c>
      <c r="H30" s="29">
        <v>3159442</v>
      </c>
      <c r="I30" s="29">
        <v>148033.26</v>
      </c>
      <c r="J30" s="30">
        <f t="shared" si="1"/>
        <v>21.342784722838637</v>
      </c>
    </row>
    <row r="31" spans="1:15" ht="17.399999999999999" hidden="1">
      <c r="A31" s="31">
        <f>AVERAGE(D29:D31)</f>
        <v>161546.31610845294</v>
      </c>
      <c r="B31" s="27">
        <f>A31/A28-1</f>
        <v>-0.25849757420029529</v>
      </c>
      <c r="C31" s="27">
        <f>A31/A19-1</f>
        <v>9.6471606114683084E-3</v>
      </c>
      <c r="D31" s="26">
        <f>H31/20</f>
        <v>146785.29999999999</v>
      </c>
      <c r="E31" s="27">
        <f t="shared" si="5"/>
        <v>-0.1172742845097331</v>
      </c>
      <c r="F31" s="33">
        <f t="shared" si="6"/>
        <v>-0.22660189742922843</v>
      </c>
      <c r="G31" s="39" t="s">
        <v>211</v>
      </c>
      <c r="H31" s="29">
        <v>2935706</v>
      </c>
      <c r="I31" s="29">
        <v>132009.88</v>
      </c>
      <c r="J31" s="30">
        <f t="shared" si="1"/>
        <v>22.238532449237891</v>
      </c>
      <c r="K31" s="32">
        <f>H31+H30+H29</f>
        <v>9869627</v>
      </c>
      <c r="L31" s="27">
        <f>K31/K28-1</f>
        <v>-0.26221072446767646</v>
      </c>
      <c r="M31" s="27">
        <f>K31/K19-1</f>
        <v>-1.1034645156441814E-2</v>
      </c>
      <c r="N31" s="32">
        <f>AVERAGE(J29:J31)</f>
        <v>20.579409399639086</v>
      </c>
      <c r="O31" s="58">
        <f>N31/N28-1</f>
        <v>-0.13769702973623643</v>
      </c>
    </row>
    <row r="32" spans="1:15" ht="17.399999999999999" hidden="1">
      <c r="D32" s="26">
        <f>H32/21</f>
        <v>257274.42857142858</v>
      </c>
      <c r="E32" s="27">
        <f t="shared" si="5"/>
        <v>0.75272611475010498</v>
      </c>
      <c r="F32" s="33">
        <f t="shared" si="6"/>
        <v>0.54271045472464463</v>
      </c>
      <c r="G32" s="39" t="s">
        <v>222</v>
      </c>
      <c r="H32" s="29">
        <v>5402763</v>
      </c>
      <c r="I32" s="29">
        <v>270555.09000000003</v>
      </c>
      <c r="J32" s="30">
        <f t="shared" si="1"/>
        <v>19.969178920270913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142867.66666666666</v>
      </c>
      <c r="E33" s="27">
        <f t="shared" si="5"/>
        <v>-0.44468765333589499</v>
      </c>
      <c r="F33" s="33">
        <f t="shared" si="6"/>
        <v>-0.23631585176964409</v>
      </c>
      <c r="G33" s="39" t="s">
        <v>223</v>
      </c>
      <c r="H33" s="29">
        <v>3000221</v>
      </c>
      <c r="I33" s="29">
        <v>121514.87</v>
      </c>
      <c r="J33" s="30">
        <f t="shared" si="1"/>
        <v>24.690155204873282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199299.97911445281</v>
      </c>
      <c r="B34" s="27">
        <f>A34/A31-1</f>
        <v>0.2337017885363244</v>
      </c>
      <c r="C34" s="27">
        <f>A34/A22-1</f>
        <v>0.20099322101104344</v>
      </c>
      <c r="D34" s="26">
        <f>H34/19</f>
        <v>197757.84210526315</v>
      </c>
      <c r="E34" s="27">
        <f t="shared" si="5"/>
        <v>0.38420292512135812</v>
      </c>
      <c r="F34" s="33">
        <f t="shared" si="6"/>
        <v>0.37338329299650286</v>
      </c>
      <c r="G34" s="39" t="s">
        <v>220</v>
      </c>
      <c r="H34" s="29">
        <v>3757399</v>
      </c>
      <c r="I34" s="29">
        <v>159082.47</v>
      </c>
      <c r="J34" s="30">
        <f t="shared" si="1"/>
        <v>23.619189468204763</v>
      </c>
      <c r="K34" s="32">
        <f>H34+H33+H32</f>
        <v>12160383</v>
      </c>
      <c r="L34" s="27">
        <f>K34/K31-1</f>
        <v>0.23210157790157626</v>
      </c>
      <c r="M34" s="27">
        <f>K34/K22-1</f>
        <v>0.1820165539315004</v>
      </c>
      <c r="N34" s="32">
        <f>AVERAGE(J32:J34)</f>
        <v>22.759507864449656</v>
      </c>
      <c r="O34" s="58">
        <f>N34/N31-1</f>
        <v>0.10593591013592474</v>
      </c>
      <c r="P34" s="58"/>
    </row>
    <row r="35" spans="1:16" ht="17.399999999999999" hidden="1">
      <c r="D35" s="26">
        <f>H35/23</f>
        <v>249197.60869565216</v>
      </c>
      <c r="E35" s="27">
        <f t="shared" si="5"/>
        <v>0.26011492663339486</v>
      </c>
      <c r="F35" s="33">
        <f t="shared" si="6"/>
        <v>0.35415785012794521</v>
      </c>
      <c r="G35" s="39" t="s">
        <v>226</v>
      </c>
      <c r="H35" s="68">
        <v>5731545</v>
      </c>
      <c r="I35" s="68">
        <v>224103.06</v>
      </c>
      <c r="J35" s="30">
        <f t="shared" si="1"/>
        <v>25.575487456530045</v>
      </c>
      <c r="P35" s="16"/>
    </row>
    <row r="36" spans="1:16" ht="17.399999999999999" hidden="1">
      <c r="D36" s="26">
        <f>H36/21</f>
        <v>187019.42857142858</v>
      </c>
      <c r="E36" s="27">
        <f t="shared" si="5"/>
        <v>-0.24951355050987867</v>
      </c>
      <c r="F36" s="33">
        <f t="shared" si="6"/>
        <v>1.4985592138137807</v>
      </c>
      <c r="G36" s="39" t="s">
        <v>228</v>
      </c>
      <c r="H36" s="68">
        <v>3927408</v>
      </c>
      <c r="I36" s="68">
        <v>165737.29</v>
      </c>
      <c r="J36" s="30">
        <f t="shared" si="1"/>
        <v>23.696586326468832</v>
      </c>
      <c r="P36" s="16"/>
    </row>
    <row r="37" spans="1:16" ht="17.399999999999999" hidden="1">
      <c r="A37" s="31">
        <f>AVERAGE(D35:D37)</f>
        <v>246613.66057050842</v>
      </c>
      <c r="B37" s="27">
        <f>A37/A34-1</f>
        <v>0.23739932972539135</v>
      </c>
      <c r="C37" s="27">
        <f>A37/A25-1</f>
        <v>0.31360003021828509</v>
      </c>
      <c r="D37" s="26">
        <f>H37/18</f>
        <v>303623.94444444444</v>
      </c>
      <c r="E37" s="27">
        <f t="shared" si="5"/>
        <v>0.62348878276291453</v>
      </c>
      <c r="F37" s="33">
        <f t="shared" si="6"/>
        <v>-2.3573002261580989E-3</v>
      </c>
      <c r="G37" s="39" t="s">
        <v>225</v>
      </c>
      <c r="H37" s="68">
        <v>5465231</v>
      </c>
      <c r="I37" s="68">
        <v>267268.65000000002</v>
      </c>
      <c r="J37" s="30">
        <f t="shared" si="1"/>
        <v>20.448455140548656</v>
      </c>
      <c r="K37" s="32">
        <f>H37+H36+H35</f>
        <v>15124184</v>
      </c>
      <c r="L37" s="27">
        <f>K37/K34-1</f>
        <v>0.24372595830246468</v>
      </c>
      <c r="M37" s="27">
        <f>K37/K25-1</f>
        <v>0.3391686753804839</v>
      </c>
      <c r="N37" s="32">
        <f>AVERAGE(J35:J37)</f>
        <v>23.240176307849179</v>
      </c>
      <c r="O37" s="16">
        <f>N37/N34-1</f>
        <v>2.1119456811732107E-2</v>
      </c>
      <c r="P37" s="16"/>
    </row>
    <row r="38" spans="1:16" ht="17.399999999999999" hidden="1">
      <c r="A38" s="31"/>
      <c r="B38" s="27"/>
      <c r="C38" s="27"/>
      <c r="D38" s="26">
        <f>H38/20</f>
        <v>309083.84999999998</v>
      </c>
      <c r="E38" s="27">
        <f t="shared" si="5"/>
        <v>1.7982460393714428E-2</v>
      </c>
      <c r="F38" s="33">
        <f t="shared" si="6"/>
        <v>0.4994060301592218</v>
      </c>
      <c r="G38" s="39" t="s">
        <v>231</v>
      </c>
      <c r="H38" s="68">
        <v>6181677</v>
      </c>
      <c r="I38" s="68">
        <v>304395.94</v>
      </c>
      <c r="J38" s="30">
        <f t="shared" si="1"/>
        <v>20.308013963655362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324487.52380952379</v>
      </c>
      <c r="E39" s="27">
        <f t="shared" si="5"/>
        <v>4.9836553445040233E-2</v>
      </c>
      <c r="F39" s="33">
        <f t="shared" si="6"/>
        <v>1.4997996486900478E-2</v>
      </c>
      <c r="G39" s="39" t="s">
        <v>234</v>
      </c>
      <c r="H39" s="68">
        <v>6814238</v>
      </c>
      <c r="I39" s="68">
        <v>290328.71000000002</v>
      </c>
      <c r="J39" s="30">
        <f t="shared" si="1"/>
        <v>23.470768702137654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290402.85476190475</v>
      </c>
      <c r="B40" s="27">
        <f>A40/A37-1</f>
        <v>0.17756191644086439</v>
      </c>
      <c r="C40" s="27">
        <f>A40/A28-1</f>
        <v>0.33295779472029885</v>
      </c>
      <c r="D40" s="26">
        <f>H40/21</f>
        <v>237637.19047619047</v>
      </c>
      <c r="E40" s="27">
        <f t="shared" si="5"/>
        <v>-0.26765384478792786</v>
      </c>
      <c r="F40" s="33">
        <f t="shared" si="6"/>
        <v>0.86002503829032473</v>
      </c>
      <c r="G40" s="39" t="s">
        <v>236</v>
      </c>
      <c r="H40" s="68">
        <v>4990381</v>
      </c>
      <c r="I40" s="68">
        <v>238128.81</v>
      </c>
      <c r="J40" s="30">
        <f t="shared" si="1"/>
        <v>20.956645271103483</v>
      </c>
      <c r="K40" s="32">
        <f>H40+H39+H38</f>
        <v>17986296</v>
      </c>
      <c r="L40" s="27">
        <f>K40/K37-1</f>
        <v>0.1892407550714803</v>
      </c>
      <c r="M40" s="27">
        <f>K40/K28-1</f>
        <v>0.34453878503715774</v>
      </c>
      <c r="N40" s="32">
        <f>AVERAGE(J38:J40)</f>
        <v>21.5784759789655</v>
      </c>
      <c r="O40" s="58">
        <f>N40/N37-1</f>
        <v>-7.1501192885634612E-2</v>
      </c>
    </row>
    <row r="41" spans="1:16" ht="17.399999999999999">
      <c r="A41" s="31"/>
      <c r="B41" s="27"/>
      <c r="C41" s="27"/>
      <c r="D41" s="26">
        <f>H41/18</f>
        <v>273021.77777777775</v>
      </c>
      <c r="E41" s="27">
        <f t="shared" si="5"/>
        <v>0.14890172380291866</v>
      </c>
      <c r="F41" s="33">
        <f t="shared" si="6"/>
        <v>0.59133992032042326</v>
      </c>
      <c r="G41" s="39" t="s">
        <v>370</v>
      </c>
      <c r="H41" s="68">
        <v>4914392</v>
      </c>
      <c r="I41" s="68">
        <v>173250.62</v>
      </c>
      <c r="J41" s="30">
        <f t="shared" si="1"/>
        <v>28.365797478819989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404742.40000000002</v>
      </c>
      <c r="E42" s="27">
        <f t="shared" ref="E42" si="7">D42/D41-1</f>
        <v>0.48245463528346977</v>
      </c>
      <c r="F42" s="33">
        <f t="shared" ref="F42" si="8">D42/D30-1</f>
        <v>1.4340075241134356</v>
      </c>
      <c r="G42" s="39" t="s">
        <v>405</v>
      </c>
      <c r="H42" s="68">
        <v>8094848</v>
      </c>
      <c r="I42" s="68">
        <v>316496.05</v>
      </c>
      <c r="J42" s="30">
        <f t="shared" si="1"/>
        <v>25.57645822120055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316445.59259259258</v>
      </c>
      <c r="B43" s="27">
        <f>A43/A40-1</f>
        <v>8.9677967704689943E-2</v>
      </c>
      <c r="C43" s="27">
        <f>A43/A31-1</f>
        <v>0.95885366014876583</v>
      </c>
      <c r="D43" s="26">
        <f>H43/20</f>
        <v>271572.59999999998</v>
      </c>
      <c r="E43" s="27">
        <f t="shared" ref="E43" si="9">D43/D42-1</f>
        <v>-0.32902359624294375</v>
      </c>
      <c r="F43" s="33">
        <f t="shared" ref="F43" si="10">D43/D31-1</f>
        <v>0.85013485682830647</v>
      </c>
      <c r="G43" s="39" t="s">
        <v>458</v>
      </c>
      <c r="H43" s="68">
        <v>5431452</v>
      </c>
      <c r="I43" s="68">
        <v>217083.79</v>
      </c>
      <c r="J43" s="30">
        <f t="shared" si="1"/>
        <v>25.02007174280493</v>
      </c>
      <c r="K43" s="32">
        <f>H43+H42+H41</f>
        <v>18440692</v>
      </c>
      <c r="L43" s="27">
        <f>K43/K40-1</f>
        <v>2.5263456133491902E-2</v>
      </c>
      <c r="M43" s="27">
        <f>K43/K31-1</f>
        <v>0.86842846239275295</v>
      </c>
      <c r="N43" s="32">
        <f>AVERAGE(J41:J43)</f>
        <v>26.320775814275155</v>
      </c>
      <c r="O43" s="58">
        <f>N43/N40-1</f>
        <v>0.21976991516603883</v>
      </c>
    </row>
    <row r="44" spans="1:16" ht="17.399999999999999">
      <c r="A44" s="31"/>
      <c r="B44" s="27"/>
      <c r="C44" s="27"/>
      <c r="D44" s="26">
        <f>H44/22</f>
        <v>301741.27272727271</v>
      </c>
      <c r="E44" s="27">
        <f t="shared" ref="E44" si="11">D44/D43-1</f>
        <v>0.1110887944044161</v>
      </c>
      <c r="F44" s="33">
        <f t="shared" ref="F44" si="12">D44/D32-1</f>
        <v>0.17283818062586254</v>
      </c>
      <c r="G44" s="39" t="s">
        <v>464</v>
      </c>
      <c r="H44" s="68">
        <v>6638308</v>
      </c>
      <c r="I44" s="68">
        <v>249729.24</v>
      </c>
      <c r="J44" s="30">
        <f t="shared" si="1"/>
        <v>26.58202139244888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361229.25</v>
      </c>
      <c r="E45" s="27">
        <f t="shared" ref="E45" si="13">D45/D44-1</f>
        <v>0.19714895723428327</v>
      </c>
      <c r="F45" s="33">
        <f t="shared" ref="F45" si="14">D45/D33-1</f>
        <v>1.5284184898379154</v>
      </c>
      <c r="G45" s="39" t="s">
        <v>531</v>
      </c>
      <c r="H45" s="68">
        <v>7224585</v>
      </c>
      <c r="I45" s="68">
        <v>317197.76</v>
      </c>
      <c r="J45" s="30">
        <f t="shared" si="1"/>
        <v>22.776280009039155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317287.10406698566</v>
      </c>
      <c r="B46" s="27">
        <f>A46/A43-1</f>
        <v>2.6592611623965645E-3</v>
      </c>
      <c r="C46" s="27">
        <f>A46/A34-1</f>
        <v>0.59200771358222726</v>
      </c>
      <c r="D46" s="26">
        <f>H46/19</f>
        <v>288890.78947368421</v>
      </c>
      <c r="E46" s="27">
        <f t="shared" ref="E46" si="15">D46/D45-1</f>
        <v>-0.20025637604461932</v>
      </c>
      <c r="F46" s="33">
        <f t="shared" ref="F46" si="16">D46/D34-1</f>
        <v>0.46083101634934187</v>
      </c>
      <c r="G46" s="39" t="s">
        <v>548</v>
      </c>
      <c r="H46" s="68">
        <v>5488925</v>
      </c>
      <c r="I46" s="68">
        <v>184530.25</v>
      </c>
      <c r="J46" s="30">
        <f t="shared" si="1"/>
        <v>29.74539404785936</v>
      </c>
      <c r="K46" s="32">
        <f>H46+H45+H44</f>
        <v>19351818</v>
      </c>
      <c r="L46" s="27">
        <f>K46/K43-1</f>
        <v>4.9408449531069598E-2</v>
      </c>
      <c r="M46" s="27">
        <f>K46/K34-1</f>
        <v>0.59138227800884224</v>
      </c>
      <c r="N46" s="32">
        <f>AVERAGE(J44:J46)</f>
        <v>26.367898483115798</v>
      </c>
      <c r="O46" s="58">
        <f>N46/N43-1</f>
        <v>1.7903221840096517E-3</v>
      </c>
    </row>
    <row r="47" spans="1:16" ht="17.399999999999999">
      <c r="A47" s="31"/>
      <c r="B47" s="27"/>
      <c r="C47" s="27"/>
      <c r="D47" s="26">
        <f>H47/19</f>
        <v>433015.15789473685</v>
      </c>
      <c r="E47" s="27">
        <f t="shared" ref="E47" si="17">D47/D46-1</f>
        <v>0.49888876237150259</v>
      </c>
      <c r="F47" s="33">
        <f t="shared" ref="F47" si="18">D47/D35-1</f>
        <v>0.73763769307908222</v>
      </c>
      <c r="G47" s="39" t="s">
        <v>598</v>
      </c>
      <c r="H47" s="68">
        <v>8227288</v>
      </c>
      <c r="I47" s="68">
        <v>320735.34000000003</v>
      </c>
      <c r="J47" s="30">
        <f t="shared" si="1"/>
        <v>25.651329847219202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395104.75</v>
      </c>
      <c r="E48" s="27">
        <f t="shared" ref="E48" si="19">D48/D47-1</f>
        <v>-8.7549840238970611E-2</v>
      </c>
      <c r="F48" s="33">
        <f t="shared" ref="F48" si="20">D48/D36-1</f>
        <v>1.1126401305899463</v>
      </c>
      <c r="G48" s="39" t="s">
        <v>632</v>
      </c>
      <c r="H48" s="68">
        <v>7902095</v>
      </c>
      <c r="I48" s="68">
        <v>324025.58</v>
      </c>
      <c r="J48" s="30">
        <f t="shared" si="1"/>
        <v>24.387256709794329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345067.92384370015</v>
      </c>
      <c r="B49" s="27">
        <f>A49/A46-1</f>
        <v>8.7557355532638992E-2</v>
      </c>
      <c r="C49" s="27">
        <f>A49/A37-1</f>
        <v>0.39922469438809949</v>
      </c>
      <c r="D49" s="26">
        <f>H49/22</f>
        <v>207083.86363636365</v>
      </c>
      <c r="E49" s="27">
        <f t="shared" ref="E49" si="21">D49/D48-1</f>
        <v>-0.47587604645005244</v>
      </c>
      <c r="F49" s="33">
        <f t="shared" ref="F49" si="22">D49/D37-1</f>
        <v>-0.3179593789439924</v>
      </c>
      <c r="G49" s="39" t="s">
        <v>672</v>
      </c>
      <c r="H49" s="68">
        <v>4555845</v>
      </c>
      <c r="I49" s="68">
        <v>178336.38</v>
      </c>
      <c r="J49" s="30">
        <f t="shared" si="1"/>
        <v>25.546357955679039</v>
      </c>
      <c r="K49" s="32">
        <f>H49+H48+H47</f>
        <v>20685228</v>
      </c>
      <c r="L49" s="27">
        <f>K49/K46-1</f>
        <v>6.8903603785442691E-2</v>
      </c>
      <c r="M49" s="27">
        <f>K49/K37-1</f>
        <v>0.36769216772289992</v>
      </c>
      <c r="N49" s="32">
        <f>AVERAGE(J47:J49)</f>
        <v>25.194981504230856</v>
      </c>
      <c r="O49" s="58">
        <f>N49/N46-1</f>
        <v>-4.4482762994403902E-2</v>
      </c>
    </row>
    <row r="50" spans="1:15" s="37" customFormat="1" ht="17.399999999999999">
      <c r="A50" s="92"/>
      <c r="B50" s="130"/>
      <c r="C50" s="130"/>
      <c r="D50" s="93">
        <f>H50/18</f>
        <v>217068.61111111112</v>
      </c>
      <c r="E50" s="130">
        <f t="shared" ref="E50" si="23">D50/D49-1</f>
        <v>4.8215960912727285E-2</v>
      </c>
      <c r="F50" s="131">
        <f t="shared" ref="F50" si="24">D50/D38-1</f>
        <v>-0.29770316012592979</v>
      </c>
      <c r="G50" s="132" t="s">
        <v>714</v>
      </c>
      <c r="H50" s="95">
        <v>3907235</v>
      </c>
      <c r="I50" s="95">
        <v>186774.32</v>
      </c>
      <c r="J50" s="133">
        <f t="shared" ref="J50" si="25">H50/I50</f>
        <v>20.919551467246674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184353.2</v>
      </c>
      <c r="E51" s="130">
        <f t="shared" ref="E51" si="26">D51/D50-1</f>
        <v>-0.15071461020389099</v>
      </c>
      <c r="F51" s="131">
        <f t="shared" ref="F51" si="27">D51/D39-1</f>
        <v>-0.43186351870891504</v>
      </c>
      <c r="G51" s="132" t="s">
        <v>721</v>
      </c>
      <c r="H51" s="95">
        <v>3687064</v>
      </c>
      <c r="I51" s="95">
        <v>148891.96</v>
      </c>
      <c r="J51" s="133">
        <f t="shared" ref="J51" si="28">H51/I51</f>
        <v>24.763351896234024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266657.89158249157</v>
      </c>
      <c r="B52" s="27">
        <f>A52/A49-1</f>
        <v>-0.22723071848522414</v>
      </c>
      <c r="C52" s="27">
        <f>A52/A40-1</f>
        <v>-8.1765598340557522E-2</v>
      </c>
      <c r="D52" s="93">
        <f>H52/22</f>
        <v>398551.86363636365</v>
      </c>
      <c r="E52" s="130">
        <f t="shared" ref="E52:E53" si="29">D52/D51-1</f>
        <v>1.1618928428492894</v>
      </c>
      <c r="F52" s="131">
        <f t="shared" ref="F52:F53" si="30">D52/D40-1</f>
        <v>0.67714431751075455</v>
      </c>
      <c r="G52" s="132" t="s">
        <v>726</v>
      </c>
      <c r="H52" s="95">
        <v>8768141</v>
      </c>
      <c r="I52" s="95">
        <v>444236.31</v>
      </c>
      <c r="J52" s="133">
        <f t="shared" ref="J52" si="31">H52/I52</f>
        <v>19.737560398878696</v>
      </c>
      <c r="K52" s="32">
        <f>H52+H51+H50</f>
        <v>16362440</v>
      </c>
      <c r="L52" s="27">
        <f>K52/K49-1</f>
        <v>-0.20897947076048662</v>
      </c>
      <c r="M52" s="27">
        <f>K52/K40-1</f>
        <v>-9.0282957647311091E-2</v>
      </c>
      <c r="N52" s="32">
        <f>AVERAGE(J50:J52)</f>
        <v>21.806821254119797</v>
      </c>
      <c r="O52" s="58">
        <f>N52/N49-1</f>
        <v>-0.13447758433726587</v>
      </c>
    </row>
    <row r="53" spans="1:15" s="37" customFormat="1" ht="17.399999999999999">
      <c r="A53" s="31"/>
      <c r="B53" s="27"/>
      <c r="C53" s="27"/>
      <c r="D53" s="93">
        <f>H53/21</f>
        <v>541870.47619047621</v>
      </c>
      <c r="E53" s="130">
        <f t="shared" si="29"/>
        <v>0.35959840018431222</v>
      </c>
      <c r="F53" s="131">
        <f t="shared" si="30"/>
        <v>0.98471521429885378</v>
      </c>
      <c r="G53" s="132" t="s">
        <v>729</v>
      </c>
      <c r="H53" s="95">
        <v>11379280</v>
      </c>
      <c r="I53" s="95">
        <v>481006.05</v>
      </c>
      <c r="J53" s="133">
        <f t="shared" ref="J53" si="32">H53/I53</f>
        <v>23.657249217551421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353614.4705882353</v>
      </c>
      <c r="E54" s="130">
        <f t="shared" ref="E54" si="33">D54/D53-1</f>
        <v>-0.34741882769797905</v>
      </c>
      <c r="F54" s="131">
        <f t="shared" ref="F54" si="34">D54/D42-1</f>
        <v>-0.12632214814105147</v>
      </c>
      <c r="G54" s="132" t="s">
        <v>742</v>
      </c>
      <c r="H54" s="95">
        <v>6011446</v>
      </c>
      <c r="I54" s="95">
        <v>222934</v>
      </c>
      <c r="J54" s="133">
        <f t="shared" ref="J54" si="35">H54/I54</f>
        <v>26.965137664062009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400071.7282913166</v>
      </c>
      <c r="B55" s="27">
        <f>A55/A52-1</f>
        <v>0.50031835141677394</v>
      </c>
      <c r="C55" s="27">
        <f>A55/A43-1</f>
        <v>0.26426702616897679</v>
      </c>
      <c r="D55" s="93">
        <f>H55/21</f>
        <v>304730.23809523811</v>
      </c>
      <c r="E55" s="130">
        <f t="shared" ref="E55" si="36">D55/D54-1</f>
        <v>-0.13824160649217376</v>
      </c>
      <c r="F55" s="131">
        <f t="shared" ref="F55" si="37">D55/D43-1</f>
        <v>0.12209493187176523</v>
      </c>
      <c r="G55" s="132" t="s">
        <v>749</v>
      </c>
      <c r="H55" s="95">
        <v>6399335</v>
      </c>
      <c r="I55" s="95">
        <v>248234.73</v>
      </c>
      <c r="J55" s="133">
        <f t="shared" ref="J55" si="38">H55/I55</f>
        <v>25.779370195298618</v>
      </c>
      <c r="K55" s="32">
        <f>H55+H54+H53</f>
        <v>23790061</v>
      </c>
      <c r="L55" s="27">
        <f>K55/K52-1</f>
        <v>0.45394336052569173</v>
      </c>
      <c r="M55" s="27">
        <f>K55/K43-1</f>
        <v>0.29008504669998292</v>
      </c>
      <c r="N55" s="32">
        <f>AVERAGE(J53:J55)</f>
        <v>25.467252358970683</v>
      </c>
      <c r="O55" s="58">
        <f>N55/N52-1</f>
        <v>0.16785716094038006</v>
      </c>
    </row>
    <row r="56" spans="1:15" s="124" customFormat="1" ht="17.399999999999999">
      <c r="A56" s="94"/>
      <c r="B56" s="45"/>
      <c r="C56" s="45"/>
      <c r="D56" s="98">
        <f>H56/22</f>
        <v>388323.95454545453</v>
      </c>
      <c r="E56" s="118">
        <f t="shared" ref="E56" si="39">D56/D55-1</f>
        <v>0.27432038570484973</v>
      </c>
      <c r="F56" s="158">
        <f t="shared" ref="F56" si="40">D56/D44-1</f>
        <v>0.28694345004781341</v>
      </c>
      <c r="G56" s="122" t="s">
        <v>752</v>
      </c>
      <c r="H56" s="96">
        <v>8543127</v>
      </c>
      <c r="I56" s="96">
        <v>374042.03</v>
      </c>
      <c r="J56" s="125">
        <f t="shared" ref="J56" si="41">H56/I56</f>
        <v>22.840018807512084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354691.72222222225</v>
      </c>
      <c r="E57" s="118">
        <f t="shared" ref="E57" si="42">D57/D56-1</f>
        <v>-8.6608698560973085E-2</v>
      </c>
      <c r="F57" s="158">
        <f t="shared" ref="F57" si="43">D57/D45-1</f>
        <v>-1.809800224588054E-2</v>
      </c>
      <c r="G57" s="122" t="s">
        <v>756</v>
      </c>
      <c r="H57" s="96">
        <v>6384451</v>
      </c>
      <c r="I57" s="96">
        <v>309343.21000000002</v>
      </c>
      <c r="J57" s="125">
        <f t="shared" ref="J57" si="44">H57/I57</f>
        <v>20.638730037100213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371507.83838383842</v>
      </c>
      <c r="B58" s="27">
        <f>A58/A55-1</f>
        <v>-7.1396921820676806E-2</v>
      </c>
      <c r="C58" s="27">
        <f>A58/A46-1</f>
        <v>0.17088855368482192</v>
      </c>
      <c r="K58" s="32">
        <f>H58+H57+H56</f>
        <v>14927578</v>
      </c>
      <c r="L58" s="27">
        <f>K58/K55-1</f>
        <v>-0.37252880520146625</v>
      </c>
      <c r="M58" s="27">
        <f>K58/K46-1</f>
        <v>-0.22862141427745963</v>
      </c>
      <c r="N58" s="32">
        <f>AVERAGE(J56:J58)</f>
        <v>21.739374422306149</v>
      </c>
      <c r="O58" s="58">
        <f>N58/N55-1</f>
        <v>-0.14637927500456926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1">
    <tabColor rgb="FFFF0000"/>
  </sheetPr>
  <dimension ref="A1:P58"/>
  <sheetViews>
    <sheetView zoomScaleNormal="10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.09765625" style="18" bestFit="1" customWidth="1"/>
    <col min="13" max="13" width="4.69921875" style="18" bestFit="1" customWidth="1"/>
    <col min="14" max="14" width="4.8984375" style="18" bestFit="1" customWidth="1"/>
    <col min="15" max="15" width="5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삼양식품</v>
      </c>
      <c r="G1" s="19"/>
      <c r="H1" s="19"/>
      <c r="I1" s="19"/>
      <c r="J1" s="20"/>
      <c r="P1" s="18" t="s">
        <v>304</v>
      </c>
    </row>
    <row r="2" spans="1:16" ht="15" customHeight="1">
      <c r="G2" s="21"/>
      <c r="H2" s="21"/>
      <c r="I2" s="21"/>
      <c r="J2" s="22"/>
      <c r="P2" t="s">
        <v>109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941054.55</v>
      </c>
      <c r="E5" s="27"/>
      <c r="F5" s="26"/>
      <c r="G5" s="28" t="s">
        <v>7</v>
      </c>
      <c r="H5" s="29">
        <f>'라면 삼양 원주'!H5+'라면 삼양 밀양'!H5</f>
        <v>18821091</v>
      </c>
      <c r="I5" s="29">
        <f>'라면 삼양 원주'!I5+'라면 삼양 밀양'!I5</f>
        <v>4955606.24</v>
      </c>
      <c r="J5" s="30">
        <f>H5/I5</f>
        <v>3.7979391599119463</v>
      </c>
    </row>
    <row r="6" spans="1:16" ht="15" hidden="1" customHeight="1">
      <c r="D6" s="26">
        <f>H6/18</f>
        <v>1000720.1111111111</v>
      </c>
      <c r="E6" s="27">
        <f t="shared" ref="E6:E16" si="0">D6/D5-1</f>
        <v>6.3402871928211813E-2</v>
      </c>
      <c r="F6" s="26"/>
      <c r="G6" s="28" t="s">
        <v>3</v>
      </c>
      <c r="H6" s="29">
        <f>'라면 삼양 원주'!H6+'라면 삼양 밀양'!H6</f>
        <v>18012962</v>
      </c>
      <c r="I6" s="29">
        <f>'라면 삼양 원주'!I6+'라면 삼양 밀양'!I6</f>
        <v>4892211.8899999997</v>
      </c>
      <c r="J6" s="30">
        <f t="shared" ref="J6:J16" si="1">H6/I6</f>
        <v>3.681966849559331</v>
      </c>
    </row>
    <row r="7" spans="1:16" ht="15" hidden="1" customHeight="1">
      <c r="A7" s="31">
        <f>AVERAGE(D5:D7)</f>
        <v>1031981.174915825</v>
      </c>
      <c r="B7" s="31"/>
      <c r="C7" s="31"/>
      <c r="D7" s="26">
        <f>H7/22</f>
        <v>1154168.8636363635</v>
      </c>
      <c r="E7" s="27">
        <f t="shared" si="0"/>
        <v>0.15333833188870005</v>
      </c>
      <c r="F7" s="26"/>
      <c r="G7" s="28" t="s">
        <v>6</v>
      </c>
      <c r="H7" s="29">
        <f>'라면 삼양 원주'!H7+'라면 삼양 밀양'!H7</f>
        <v>25391715</v>
      </c>
      <c r="I7" s="29">
        <f>'라면 삼양 원주'!I7+'라면 삼양 밀양'!I7</f>
        <v>7002492.3399999999</v>
      </c>
      <c r="J7" s="30">
        <f t="shared" si="1"/>
        <v>3.6260967905607164</v>
      </c>
      <c r="K7" s="32">
        <f>H7+H6+H5</f>
        <v>62225768</v>
      </c>
      <c r="L7" s="32"/>
      <c r="M7" s="32"/>
      <c r="N7" s="32">
        <f>AVERAGE(J5:J7)</f>
        <v>3.7020009333439976</v>
      </c>
      <c r="O7" s="35"/>
    </row>
    <row r="8" spans="1:16" ht="15" hidden="1" customHeight="1">
      <c r="D8" s="26">
        <f>H8/21</f>
        <v>907224.52380952379</v>
      </c>
      <c r="E8" s="27">
        <f t="shared" si="0"/>
        <v>-0.21395858752315366</v>
      </c>
      <c r="F8" s="26"/>
      <c r="G8" s="28" t="s">
        <v>2</v>
      </c>
      <c r="H8" s="29">
        <f>'라면 삼양 원주'!H8+'라면 삼양 밀양'!H8</f>
        <v>19051715</v>
      </c>
      <c r="I8" s="29">
        <f>'라면 삼양 원주'!I8+'라면 삼양 밀양'!I8</f>
        <v>5114512.38</v>
      </c>
      <c r="J8" s="30">
        <f t="shared" si="1"/>
        <v>3.7250305766197012</v>
      </c>
    </row>
    <row r="9" spans="1:16" ht="15" hidden="1" customHeight="1">
      <c r="D9" s="26">
        <f>H9/21</f>
        <v>1166066.1904761905</v>
      </c>
      <c r="E9" s="27">
        <f t="shared" si="0"/>
        <v>0.28531158481008156</v>
      </c>
      <c r="F9" s="26"/>
      <c r="G9" s="28" t="s">
        <v>5</v>
      </c>
      <c r="H9" s="29">
        <f>'라면 삼양 원주'!H9+'라면 삼양 밀양'!H9</f>
        <v>24487390</v>
      </c>
      <c r="I9" s="29">
        <f>'라면 삼양 원주'!I9+'라면 삼양 밀양'!I9</f>
        <v>6803465.2800000003</v>
      </c>
      <c r="J9" s="30">
        <f t="shared" si="1"/>
        <v>3.5992525855882662</v>
      </c>
    </row>
    <row r="10" spans="1:16" ht="15" hidden="1" customHeight="1">
      <c r="A10" s="31">
        <f>AVERAGE(D8:D10)</f>
        <v>1090504.746031746</v>
      </c>
      <c r="B10" s="27">
        <f>A10/A7-1</f>
        <v>5.6709921206357761E-2</v>
      </c>
      <c r="C10" s="27"/>
      <c r="D10" s="26">
        <f>H10/21</f>
        <v>1198223.5238095238</v>
      </c>
      <c r="E10" s="27">
        <f t="shared" si="0"/>
        <v>2.7577622604940677E-2</v>
      </c>
      <c r="F10" s="26"/>
      <c r="G10" s="28" t="s">
        <v>0</v>
      </c>
      <c r="H10" s="29">
        <f>'라면 삼양 원주'!H10+'라면 삼양 밀양'!H10</f>
        <v>25162694</v>
      </c>
      <c r="I10" s="29">
        <f>'라면 삼양 원주'!I10+'라면 삼양 밀양'!I10</f>
        <v>6975423.29</v>
      </c>
      <c r="J10" s="30">
        <f t="shared" si="1"/>
        <v>3.6073357778980033</v>
      </c>
      <c r="K10" s="32">
        <f>H10+H9+H8</f>
        <v>68701799</v>
      </c>
      <c r="L10" s="27">
        <f>K10/K7-1</f>
        <v>0.10407313896069548</v>
      </c>
      <c r="M10" s="32"/>
      <c r="N10" s="32">
        <f>AVERAGE(J8:J10)</f>
        <v>3.6438729800353236</v>
      </c>
      <c r="O10" s="58">
        <f>N10/N7-1</f>
        <v>-1.5701766248926163E-2</v>
      </c>
    </row>
    <row r="11" spans="1:16" ht="15" hidden="1" customHeight="1">
      <c r="D11" s="26">
        <f>H11/21</f>
        <v>915466.14285714284</v>
      </c>
      <c r="E11" s="27">
        <f t="shared" si="0"/>
        <v>-0.23598049557014844</v>
      </c>
      <c r="F11" s="26"/>
      <c r="G11" s="28" t="s">
        <v>10</v>
      </c>
      <c r="H11" s="29">
        <f>'라면 삼양 원주'!H11+'라면 삼양 밀양'!H11</f>
        <v>19224789</v>
      </c>
      <c r="I11" s="29">
        <f>'라면 삼양 원주'!I11+'라면 삼양 밀양'!I11</f>
        <v>5068520.71</v>
      </c>
      <c r="J11" s="30">
        <f t="shared" si="1"/>
        <v>3.7929782869526836</v>
      </c>
    </row>
    <row r="12" spans="1:16" ht="15" hidden="1" customHeight="1">
      <c r="D12" s="26">
        <f>H12/22</f>
        <v>863999.45454545459</v>
      </c>
      <c r="E12" s="27">
        <f t="shared" si="0"/>
        <v>-5.6219106204258074E-2</v>
      </c>
      <c r="F12" s="26"/>
      <c r="G12" s="28" t="s">
        <v>4</v>
      </c>
      <c r="H12" s="29">
        <f>'라면 삼양 원주'!H12+'라면 삼양 밀양'!H12</f>
        <v>19007988</v>
      </c>
      <c r="I12" s="29">
        <f>'라면 삼양 원주'!I12+'라면 삼양 밀양'!I12</f>
        <v>5117835.6099999994</v>
      </c>
      <c r="J12" s="30">
        <f t="shared" si="1"/>
        <v>3.7140677130893622</v>
      </c>
    </row>
    <row r="13" spans="1:16" ht="15" hidden="1" customHeight="1">
      <c r="A13" s="31">
        <f>AVERAGE(D11:D13)</f>
        <v>1002362.6991341991</v>
      </c>
      <c r="B13" s="27">
        <f>A13/A10-1</f>
        <v>-8.0826834746284604E-2</v>
      </c>
      <c r="C13" s="27"/>
      <c r="D13" s="26">
        <f>H13/20</f>
        <v>1227622.5</v>
      </c>
      <c r="E13" s="27">
        <f t="shared" si="0"/>
        <v>0.42086027200774745</v>
      </c>
      <c r="F13" s="26"/>
      <c r="G13" s="28" t="s">
        <v>8</v>
      </c>
      <c r="H13" s="29">
        <f>'라면 삼양 원주'!H13+'라면 삼양 밀양'!H13</f>
        <v>24552450</v>
      </c>
      <c r="I13" s="29">
        <f>'라면 삼양 원주'!I13+'라면 삼양 밀양'!I13</f>
        <v>5897146.4800000004</v>
      </c>
      <c r="J13" s="30">
        <f t="shared" si="1"/>
        <v>4.1634458433869526</v>
      </c>
      <c r="K13" s="32">
        <f>H13+H12+H11</f>
        <v>62785227</v>
      </c>
      <c r="L13" s="27">
        <f>K13/K10-1</f>
        <v>-8.6119608017833693E-2</v>
      </c>
      <c r="M13" s="32"/>
      <c r="N13" s="32">
        <f>AVERAGE(J11:J13)</f>
        <v>3.8901639478096661</v>
      </c>
      <c r="O13" s="58">
        <f>N13/N10-1</f>
        <v>6.7590437186961116E-2</v>
      </c>
    </row>
    <row r="14" spans="1:16" ht="15" hidden="1" customHeight="1">
      <c r="D14" s="26">
        <f>H14/20</f>
        <v>1146858.5</v>
      </c>
      <c r="E14" s="27">
        <f t="shared" si="0"/>
        <v>-6.5788953851855902E-2</v>
      </c>
      <c r="F14" s="26"/>
      <c r="G14" s="28" t="s">
        <v>11</v>
      </c>
      <c r="H14" s="29">
        <f>'라면 삼양 원주'!H14+'라면 삼양 밀양'!H14</f>
        <v>22937170</v>
      </c>
      <c r="I14" s="29">
        <f>'라면 삼양 원주'!I14+'라면 삼양 밀양'!I14</f>
        <v>6503615.0999999996</v>
      </c>
      <c r="J14" s="30">
        <f t="shared" si="1"/>
        <v>3.5268338681358928</v>
      </c>
    </row>
    <row r="15" spans="1:16" ht="15" hidden="1" customHeight="1">
      <c r="A15" s="31"/>
      <c r="B15" s="31"/>
      <c r="C15" s="31"/>
      <c r="D15" s="26">
        <f>H15/22</f>
        <v>1126347.8636363635</v>
      </c>
      <c r="E15" s="27">
        <f t="shared" si="0"/>
        <v>-1.7884190912511366E-2</v>
      </c>
      <c r="F15" s="26"/>
      <c r="G15" s="28" t="s">
        <v>9</v>
      </c>
      <c r="H15" s="29">
        <f>'라면 삼양 원주'!H15+'라면 삼양 밀양'!H15</f>
        <v>24779653</v>
      </c>
      <c r="I15" s="29">
        <f>'라면 삼양 원주'!I15+'라면 삼양 밀양'!I15</f>
        <v>7175448.8600000003</v>
      </c>
      <c r="J15" s="30">
        <f t="shared" si="1"/>
        <v>3.4533941337294958</v>
      </c>
    </row>
    <row r="16" spans="1:16" ht="15" hidden="1" customHeight="1">
      <c r="A16" s="31">
        <f>AVERAGE(D14:D16)</f>
        <v>1145830.5303030303</v>
      </c>
      <c r="B16" s="27">
        <f>A16/A13-1</f>
        <v>0.14312965884779327</v>
      </c>
      <c r="C16" s="27"/>
      <c r="D16" s="26">
        <f>H16/22</f>
        <v>1164285.2272727273</v>
      </c>
      <c r="E16" s="27">
        <f t="shared" si="0"/>
        <v>3.3681746875148022E-2</v>
      </c>
      <c r="F16" s="26"/>
      <c r="G16" s="28" t="s">
        <v>13</v>
      </c>
      <c r="H16" s="29">
        <f>'라면 삼양 원주'!H16+'라면 삼양 밀양'!H16</f>
        <v>25614275</v>
      </c>
      <c r="I16" s="29">
        <f>'라면 삼양 원주'!I16+'라면 삼양 밀양'!I16</f>
        <v>7020235.7400000002</v>
      </c>
      <c r="J16" s="30">
        <f t="shared" si="1"/>
        <v>3.6486345969914677</v>
      </c>
      <c r="K16" s="32">
        <f>H16+H15+H14</f>
        <v>73331098</v>
      </c>
      <c r="L16" s="27">
        <f>K16/K13-1</f>
        <v>0.16796739462294208</v>
      </c>
      <c r="M16" s="32"/>
      <c r="N16" s="32">
        <f>AVERAGE(J14:J16)</f>
        <v>3.542954199618952</v>
      </c>
      <c r="O16" s="58">
        <f>N16/N13-1</f>
        <v>-8.9253243012086592E-2</v>
      </c>
    </row>
    <row r="17" spans="1:15" ht="15" hidden="1" customHeight="1">
      <c r="D17" s="26">
        <f>H17/20</f>
        <v>1192109.25</v>
      </c>
      <c r="E17" s="27">
        <f t="shared" ref="E17:E22" si="2">D17/D16-1</f>
        <v>2.3897943627137597E-2</v>
      </c>
      <c r="F17" s="33">
        <f t="shared" ref="F17:F22" si="3">D17/D5-1</f>
        <v>0.26678017762094663</v>
      </c>
      <c r="G17" s="39" t="s">
        <v>162</v>
      </c>
      <c r="H17" s="29">
        <f>'라면 삼양 원주'!H17+'라면 삼양 밀양'!H17</f>
        <v>23842185</v>
      </c>
      <c r="I17" s="29">
        <f>'라면 삼양 원주'!I17+'라면 삼양 밀양'!I17</f>
        <v>6151742.1299999999</v>
      </c>
      <c r="J17" s="30">
        <f t="shared" ref="J17:J49" si="4">H17/I17</f>
        <v>3.875680172569262</v>
      </c>
    </row>
    <row r="18" spans="1:15" hidden="1">
      <c r="D18" s="26">
        <f>H18/20</f>
        <v>1400686.45</v>
      </c>
      <c r="E18" s="27">
        <f t="shared" si="2"/>
        <v>0.17496483648625327</v>
      </c>
      <c r="F18" s="33">
        <f t="shared" si="3"/>
        <v>0.3996785259414859</v>
      </c>
      <c r="G18" s="39" t="s">
        <v>163</v>
      </c>
      <c r="H18" s="29">
        <f>'라면 삼양 원주'!H18+'라면 삼양 밀양'!H18</f>
        <v>28013729</v>
      </c>
      <c r="I18" s="29">
        <f>'라면 삼양 원주'!I18+'라면 삼양 밀양'!I18</f>
        <v>7155040.8100000005</v>
      </c>
      <c r="J18" s="30">
        <f t="shared" si="4"/>
        <v>3.9152437762266232</v>
      </c>
    </row>
    <row r="19" spans="1:15" ht="17.399999999999999" hidden="1">
      <c r="A19" s="31">
        <f>AVERAGE(D17:D19)</f>
        <v>1325199.2484848485</v>
      </c>
      <c r="B19" s="27">
        <f>A19/A16-1</f>
        <v>0.15654035517310039</v>
      </c>
      <c r="C19" s="27">
        <f>A19/A7-1</f>
        <v>0.28413122322017181</v>
      </c>
      <c r="D19" s="26">
        <f>H19/22</f>
        <v>1382802.0454545454</v>
      </c>
      <c r="E19" s="27">
        <f t="shared" si="2"/>
        <v>-1.2768314097316047E-2</v>
      </c>
      <c r="F19" s="33">
        <f t="shared" si="3"/>
        <v>0.1980933544662109</v>
      </c>
      <c r="G19" s="39" t="s">
        <v>158</v>
      </c>
      <c r="H19" s="29">
        <f>'라면 삼양 원주'!H19+'라면 삼양 밀양'!H19</f>
        <v>30421645</v>
      </c>
      <c r="I19" s="29">
        <f>'라면 삼양 원주'!I19+'라면 삼양 밀양'!I19</f>
        <v>7450015.8600000003</v>
      </c>
      <c r="J19" s="30">
        <f t="shared" si="4"/>
        <v>4.0834335888246009</v>
      </c>
      <c r="K19" s="32">
        <f>H19+H18+H17</f>
        <v>82277559</v>
      </c>
      <c r="L19" s="27">
        <f>K19/K16-1</f>
        <v>0.12200091426423199</v>
      </c>
      <c r="M19" s="27">
        <f>K19/K7-1</f>
        <v>0.32224256356305636</v>
      </c>
      <c r="N19" s="32">
        <f>AVERAGE(J17:J19)</f>
        <v>3.9581191792068289</v>
      </c>
      <c r="O19" s="58">
        <f>N19/N16-1</f>
        <v>0.11718045342853389</v>
      </c>
    </row>
    <row r="20" spans="1:15" hidden="1">
      <c r="D20" s="26">
        <f>H20/20</f>
        <v>1662696</v>
      </c>
      <c r="E20" s="27">
        <f t="shared" si="2"/>
        <v>0.20241071776361874</v>
      </c>
      <c r="F20" s="33">
        <f t="shared" si="3"/>
        <v>0.83272823470223023</v>
      </c>
      <c r="G20" s="39" t="s">
        <v>154</v>
      </c>
      <c r="H20" s="29">
        <f>'라면 삼양 원주'!H20+'라면 삼양 밀양'!H20</f>
        <v>33253920</v>
      </c>
      <c r="I20" s="29">
        <f>'라면 삼양 원주'!I20+'라면 삼양 밀양'!I20</f>
        <v>7891634.4399999995</v>
      </c>
      <c r="J20" s="30">
        <f t="shared" si="4"/>
        <v>4.2138191084279368</v>
      </c>
    </row>
    <row r="21" spans="1:15" hidden="1">
      <c r="D21" s="26">
        <f>H21/21</f>
        <v>1561363.0476190476</v>
      </c>
      <c r="E21" s="27">
        <f t="shared" si="2"/>
        <v>-6.094496671727867E-2</v>
      </c>
      <c r="F21" s="33">
        <f t="shared" si="3"/>
        <v>0.33900035896026481</v>
      </c>
      <c r="G21" s="39" t="s">
        <v>155</v>
      </c>
      <c r="H21" s="29">
        <f>'라면 삼양 원주'!H21+'라면 삼양 밀양'!H21</f>
        <v>32788624</v>
      </c>
      <c r="I21" s="29">
        <f>'라면 삼양 원주'!I21+'라면 삼양 밀양'!I21</f>
        <v>7846775.4399999995</v>
      </c>
      <c r="J21" s="30">
        <f t="shared" si="4"/>
        <v>4.1786112334571923</v>
      </c>
    </row>
    <row r="22" spans="1:15" ht="17.399999999999999" hidden="1">
      <c r="A22" s="31">
        <f>AVERAGE(D20:D22)</f>
        <v>1721112.5714285716</v>
      </c>
      <c r="B22" s="27">
        <f>A22/A19-1</f>
        <v>0.2987575818477004</v>
      </c>
      <c r="C22" s="27">
        <f>A22/A10-1</f>
        <v>0.57827150930938509</v>
      </c>
      <c r="D22" s="26">
        <f>H22/21</f>
        <v>1939278.6666666667</v>
      </c>
      <c r="E22" s="27">
        <f t="shared" si="2"/>
        <v>0.24204211802239706</v>
      </c>
      <c r="F22" s="33">
        <f t="shared" si="3"/>
        <v>0.6184615208530535</v>
      </c>
      <c r="G22" s="39" t="s">
        <v>156</v>
      </c>
      <c r="H22" s="29">
        <f>'라면 삼양 원주'!H22+'라면 삼양 밀양'!H22</f>
        <v>40724852</v>
      </c>
      <c r="I22" s="29">
        <f>'라면 삼양 원주'!I22+'라면 삼양 밀양'!I22</f>
        <v>10008515.260000002</v>
      </c>
      <c r="J22" s="30">
        <f t="shared" si="4"/>
        <v>4.0690203234000961</v>
      </c>
      <c r="K22" s="32">
        <f>H22+H21+H20</f>
        <v>106767396</v>
      </c>
      <c r="L22" s="27">
        <f>K22/K19-1</f>
        <v>0.29764904668598646</v>
      </c>
      <c r="M22" s="27">
        <f>K22/K10-1</f>
        <v>0.55406987231877292</v>
      </c>
      <c r="N22" s="32">
        <f>AVERAGE(J20:J22)</f>
        <v>4.1538168884284081</v>
      </c>
      <c r="O22" s="58">
        <f>N22/N19-1</f>
        <v>4.9442096198021757E-2</v>
      </c>
    </row>
    <row r="23" spans="1:15" hidden="1">
      <c r="A23" s="31"/>
      <c r="B23" s="27"/>
      <c r="C23" s="27"/>
      <c r="D23" s="26">
        <f>H23/21</f>
        <v>1412129.6666666667</v>
      </c>
      <c r="E23" s="27">
        <f t="shared" ref="E23:E28" si="5">D23/D22-1</f>
        <v>-0.27182735986370188</v>
      </c>
      <c r="F23" s="33">
        <f t="shared" ref="F23:F28" si="6">D23/D11-1</f>
        <v>0.54252527817080343</v>
      </c>
      <c r="G23" s="39" t="s">
        <v>168</v>
      </c>
      <c r="H23" s="29">
        <f>'라면 삼양 원주'!H23+'라면 삼양 밀양'!H23</f>
        <v>29654723</v>
      </c>
      <c r="I23" s="29">
        <f>'라면 삼양 원주'!I23+'라면 삼양 밀양'!I23</f>
        <v>7309527.3099999996</v>
      </c>
      <c r="J23" s="30">
        <f t="shared" si="4"/>
        <v>4.0569959919884342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1826561.2272727273</v>
      </c>
      <c r="E24" s="27">
        <f t="shared" si="5"/>
        <v>0.293479820153008</v>
      </c>
      <c r="F24" s="33">
        <f t="shared" si="6"/>
        <v>1.1140768291730825</v>
      </c>
      <c r="G24" s="39" t="s">
        <v>176</v>
      </c>
      <c r="H24" s="29">
        <f>'라면 삼양 원주'!H24+'라면 삼양 밀양'!H24</f>
        <v>40184347</v>
      </c>
      <c r="I24" s="29">
        <f>'라면 삼양 원주'!I24+'라면 삼양 밀양'!I24</f>
        <v>9098648.6499999985</v>
      </c>
      <c r="J24" s="30">
        <f t="shared" si="4"/>
        <v>4.4165181606391632</v>
      </c>
      <c r="K24" s="32"/>
      <c r="L24" s="27"/>
      <c r="M24" s="27"/>
      <c r="N24" s="27"/>
    </row>
    <row r="25" spans="1:15" ht="17.399999999999999" hidden="1">
      <c r="A25" s="31">
        <f>AVERAGE(D23:D25)</f>
        <v>1773767.4734183943</v>
      </c>
      <c r="B25" s="27">
        <f>A25/A22-1</f>
        <v>3.0593525876182248E-2</v>
      </c>
      <c r="C25" s="27">
        <f>A25/A13-1</f>
        <v>0.76958647299076866</v>
      </c>
      <c r="D25" s="26">
        <f>H25/19</f>
        <v>2082611.5263157894</v>
      </c>
      <c r="E25" s="27">
        <f t="shared" si="5"/>
        <v>0.14018161297849052</v>
      </c>
      <c r="F25" s="33">
        <f t="shared" si="6"/>
        <v>0.69645923426443335</v>
      </c>
      <c r="G25" s="39" t="s">
        <v>190</v>
      </c>
      <c r="H25" s="29">
        <f>'라면 삼양 원주'!H25+'라면 삼양 밀양'!H25</f>
        <v>39569619</v>
      </c>
      <c r="I25" s="29">
        <f>'라면 삼양 원주'!I25+'라면 삼양 밀양'!I25</f>
        <v>9186425.6600000001</v>
      </c>
      <c r="J25" s="30">
        <f t="shared" si="4"/>
        <v>4.307400991910928</v>
      </c>
      <c r="K25" s="32">
        <f>H25+H24+H23</f>
        <v>109408689</v>
      </c>
      <c r="L25" s="27">
        <f>K25/K22-1</f>
        <v>2.4738760136099991E-2</v>
      </c>
      <c r="M25" s="27">
        <f>K25/K13-1</f>
        <v>0.74258650048362496</v>
      </c>
      <c r="N25" s="32">
        <f>AVERAGE(J23:J25)</f>
        <v>4.2603050481795082</v>
      </c>
      <c r="O25" s="58">
        <f>N25/N22-1</f>
        <v>2.5636219075460875E-2</v>
      </c>
    </row>
    <row r="26" spans="1:15" ht="17.399999999999999" hidden="1">
      <c r="A26" s="31"/>
      <c r="B26" s="27"/>
      <c r="C26" s="27"/>
      <c r="D26" s="26">
        <f>H26/19</f>
        <v>2162379.4736842103</v>
      </c>
      <c r="E26" s="27">
        <f t="shared" si="5"/>
        <v>3.8301885090174848E-2</v>
      </c>
      <c r="F26" s="33">
        <f t="shared" si="6"/>
        <v>0.88548061830139502</v>
      </c>
      <c r="G26" s="39" t="s">
        <v>202</v>
      </c>
      <c r="H26" s="29">
        <f>'라면 삼양 원주'!H26+'라면 삼양 밀양'!H26</f>
        <v>41085210</v>
      </c>
      <c r="I26" s="29">
        <f>'라면 삼양 원주'!I26+'라면 삼양 밀양'!I26</f>
        <v>9816820.2800000012</v>
      </c>
      <c r="J26" s="30">
        <f t="shared" si="4"/>
        <v>4.1851851035414898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1968685</v>
      </c>
      <c r="E27" s="27">
        <f t="shared" si="5"/>
        <v>-8.9574691233171189E-2</v>
      </c>
      <c r="F27" s="33">
        <f t="shared" si="6"/>
        <v>0.74784812361981023</v>
      </c>
      <c r="G27" s="39" t="s">
        <v>203</v>
      </c>
      <c r="H27" s="29">
        <f>'라면 삼양 원주'!H27+'라면 삼양 밀양'!H27</f>
        <v>43311070</v>
      </c>
      <c r="I27" s="29">
        <f>'라면 삼양 원주'!I27+'라면 삼양 밀양'!I27</f>
        <v>10660810.16</v>
      </c>
      <c r="J27" s="30">
        <f t="shared" si="4"/>
        <v>4.0626433967003495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1959239.3684210526</v>
      </c>
      <c r="B28" s="27">
        <f>A28/A25-1</f>
        <v>0.10456381559710182</v>
      </c>
      <c r="C28" s="27">
        <f>A28/A16-1</f>
        <v>0.70988581348317314</v>
      </c>
      <c r="D28" s="26">
        <f>H28/19</f>
        <v>1746653.6315789474</v>
      </c>
      <c r="E28" s="27">
        <f t="shared" si="5"/>
        <v>-0.11278156150986707</v>
      </c>
      <c r="F28" s="33">
        <f t="shared" si="6"/>
        <v>0.50019393071780649</v>
      </c>
      <c r="G28" s="39" t="s">
        <v>208</v>
      </c>
      <c r="H28" s="29">
        <f>'라면 삼양 원주'!H28+'라면 삼양 밀양'!H28</f>
        <v>33186419</v>
      </c>
      <c r="I28" s="29">
        <f>'라면 삼양 원주'!I28+'라면 삼양 밀양'!I28</f>
        <v>7964516.79</v>
      </c>
      <c r="J28" s="30">
        <f t="shared" si="4"/>
        <v>4.166783732776838</v>
      </c>
      <c r="K28" s="32">
        <f>H28+H27+H26</f>
        <v>117582699</v>
      </c>
      <c r="L28" s="27">
        <f>K28/K25-1</f>
        <v>7.4710793765200956E-2</v>
      </c>
      <c r="M28" s="27">
        <f>K28/K16-1</f>
        <v>0.60344931695963422</v>
      </c>
      <c r="N28" s="32">
        <f>AVERAGE(J26:J28)</f>
        <v>4.1382040776728921</v>
      </c>
      <c r="O28" s="58">
        <f>N28/N25-1</f>
        <v>-2.8660147366393773E-2</v>
      </c>
    </row>
    <row r="29" spans="1:15" hidden="1">
      <c r="D29" s="26">
        <f>H29/22</f>
        <v>1618516.5454545454</v>
      </c>
      <c r="E29" s="27">
        <f t="shared" ref="E29:E41" si="7">D29/D28-1</f>
        <v>-7.3361474655148529E-2</v>
      </c>
      <c r="F29" s="33">
        <f t="shared" ref="F29:F41" si="8">D29/D17-1</f>
        <v>0.35769145777079192</v>
      </c>
      <c r="G29" s="39" t="s">
        <v>215</v>
      </c>
      <c r="H29" s="29">
        <f>'라면 삼양 원주'!H29+'라면 삼양 밀양'!H29</f>
        <v>35607364</v>
      </c>
      <c r="I29" s="29">
        <f>'라면 삼양 원주'!I29+'라면 삼양 밀양'!I29</f>
        <v>7954288.9700000007</v>
      </c>
      <c r="J29" s="30">
        <f t="shared" si="4"/>
        <v>4.4764986706285068</v>
      </c>
    </row>
    <row r="30" spans="1:15" hidden="1">
      <c r="D30" s="26">
        <f>H30/19</f>
        <v>2484830.789473684</v>
      </c>
      <c r="E30" s="27">
        <f t="shared" si="7"/>
        <v>0.53525201608355655</v>
      </c>
      <c r="F30" s="33">
        <f t="shared" si="8"/>
        <v>0.77400930056379447</v>
      </c>
      <c r="G30" s="39" t="s">
        <v>210</v>
      </c>
      <c r="H30" s="29">
        <f>'라면 삼양 원주'!H30+'라면 삼양 밀양'!H30</f>
        <v>47211785</v>
      </c>
      <c r="I30" s="29">
        <f>'라면 삼양 원주'!I30+'라면 삼양 밀양'!I30</f>
        <v>10414539.91</v>
      </c>
      <c r="J30" s="30">
        <f t="shared" si="4"/>
        <v>4.5332569088978598</v>
      </c>
    </row>
    <row r="31" spans="1:15" ht="17.399999999999999" hidden="1">
      <c r="A31" s="31">
        <f>AVERAGE(D29:D31)</f>
        <v>2121352.8116427432</v>
      </c>
      <c r="B31" s="27">
        <f>A31/A28-1</f>
        <v>8.2743051122098121E-2</v>
      </c>
      <c r="C31" s="27">
        <f>A31/A19-1</f>
        <v>0.60078027064093775</v>
      </c>
      <c r="D31" s="26">
        <f>H31/20</f>
        <v>2260711.1</v>
      </c>
      <c r="E31" s="27">
        <f t="shared" si="7"/>
        <v>-9.0195151486011316E-2</v>
      </c>
      <c r="F31" s="33">
        <f t="shared" si="8"/>
        <v>0.6348768845340218</v>
      </c>
      <c r="G31" s="39" t="s">
        <v>211</v>
      </c>
      <c r="H31" s="29">
        <f>'라면 삼양 원주'!H31+'라면 삼양 밀양'!H31</f>
        <v>45214222</v>
      </c>
      <c r="I31" s="29">
        <f>'라면 삼양 원주'!I31+'라면 삼양 밀양'!I31</f>
        <v>10638435.120000001</v>
      </c>
      <c r="J31" s="30">
        <f t="shared" si="4"/>
        <v>4.2500820365016239</v>
      </c>
      <c r="K31" s="32">
        <f>H31+H30+H29</f>
        <v>128033371</v>
      </c>
      <c r="L31" s="27">
        <f>K31/K28-1</f>
        <v>8.8879334195245852E-2</v>
      </c>
      <c r="M31" s="27">
        <f>K31/K19-1</f>
        <v>0.5561153315207128</v>
      </c>
      <c r="N31" s="142">
        <f>AVERAGE(J29:J31)</f>
        <v>4.4199458720093299</v>
      </c>
      <c r="O31" s="58">
        <f>N31/N28-1</f>
        <v>6.8083107804309817E-2</v>
      </c>
    </row>
    <row r="32" spans="1:15" ht="17.399999999999999" hidden="1">
      <c r="D32" s="26">
        <f>H32/21</f>
        <v>2432638</v>
      </c>
      <c r="E32" s="27">
        <f t="shared" si="7"/>
        <v>7.6049920752810918E-2</v>
      </c>
      <c r="F32" s="33">
        <f t="shared" si="8"/>
        <v>0.46306841418996614</v>
      </c>
      <c r="G32" s="39" t="s">
        <v>222</v>
      </c>
      <c r="H32" s="29">
        <f>'라면 삼양 원주'!H32+'라면 삼양 밀양'!H32</f>
        <v>51085398</v>
      </c>
      <c r="I32" s="29">
        <f>'라면 삼양 원주'!I32+'라면 삼양 밀양'!I32</f>
        <v>11780265.719999999</v>
      </c>
      <c r="J32" s="30">
        <f t="shared" si="4"/>
        <v>4.3365234039899061</v>
      </c>
      <c r="K32" s="32"/>
      <c r="L32" s="27"/>
      <c r="M32" s="27"/>
      <c r="N32" s="142"/>
      <c r="O32" s="58"/>
    </row>
    <row r="33" spans="1:16" ht="17.399999999999999" hidden="1">
      <c r="D33" s="26">
        <f>H33/21</f>
        <v>2565607.6666666665</v>
      </c>
      <c r="E33" s="27">
        <f t="shared" si="7"/>
        <v>5.4660687971932687E-2</v>
      </c>
      <c r="F33" s="33">
        <f t="shared" si="8"/>
        <v>0.64318456913592947</v>
      </c>
      <c r="G33" s="39" t="s">
        <v>223</v>
      </c>
      <c r="H33" s="29">
        <f>'라면 삼양 원주'!H33+'라면 삼양 밀양'!H33</f>
        <v>53877761</v>
      </c>
      <c r="I33" s="29">
        <f>'라면 삼양 원주'!I33+'라면 삼양 밀양'!I33</f>
        <v>12699260.859999999</v>
      </c>
      <c r="J33" s="30">
        <f t="shared" si="4"/>
        <v>4.2425903045824986</v>
      </c>
      <c r="K33" s="32"/>
      <c r="L33" s="27"/>
      <c r="M33" s="27"/>
      <c r="N33" s="142"/>
      <c r="O33" s="58"/>
    </row>
    <row r="34" spans="1:16" ht="17.399999999999999" hidden="1">
      <c r="A34" s="31">
        <f>AVERAGE(D32:D34)</f>
        <v>2514301.4678362571</v>
      </c>
      <c r="B34" s="27">
        <f>A34/A31-1</f>
        <v>0.18523493783630474</v>
      </c>
      <c r="C34" s="27">
        <f>A34/A22-1</f>
        <v>0.46085823180602103</v>
      </c>
      <c r="D34" s="26">
        <f>H34/19</f>
        <v>2544658.7368421052</v>
      </c>
      <c r="E34" s="27">
        <f t="shared" si="7"/>
        <v>-8.1652896881848624E-3</v>
      </c>
      <c r="F34" s="33">
        <f t="shared" si="8"/>
        <v>0.31216765314909445</v>
      </c>
      <c r="G34" s="39" t="s">
        <v>220</v>
      </c>
      <c r="H34" s="29">
        <f>'라면 삼양 원주'!H34+'라면 삼양 밀양'!H34</f>
        <v>48348516</v>
      </c>
      <c r="I34" s="29">
        <f>'라면 삼양 원주'!I34+'라면 삼양 밀양'!I34</f>
        <v>10919483.68</v>
      </c>
      <c r="J34" s="30">
        <f t="shared" si="4"/>
        <v>4.4277291323356787</v>
      </c>
      <c r="K34" s="32">
        <f>H34+H33+H32</f>
        <v>153311675</v>
      </c>
      <c r="L34" s="27">
        <f>K34/K31-1</f>
        <v>0.19743527646397752</v>
      </c>
      <c r="M34" s="27">
        <f>K34/K22-1</f>
        <v>0.43594094024733909</v>
      </c>
      <c r="N34" s="142">
        <f>AVERAGE(J32:J34)</f>
        <v>4.3356142803026936</v>
      </c>
      <c r="O34" s="58">
        <f>N34/N31-1</f>
        <v>-1.9079779288857845E-2</v>
      </c>
      <c r="P34" s="58"/>
    </row>
    <row r="35" spans="1:16" ht="17.399999999999999" hidden="1">
      <c r="D35" s="26">
        <f>H35/23</f>
        <v>2209779.2608695654</v>
      </c>
      <c r="E35" s="27">
        <f t="shared" si="7"/>
        <v>-0.13160093773050352</v>
      </c>
      <c r="F35" s="33">
        <f t="shared" si="8"/>
        <v>0.56485577283122401</v>
      </c>
      <c r="G35" s="39" t="s">
        <v>226</v>
      </c>
      <c r="H35" s="68">
        <f>'라면 삼양 원주'!H35+'라면 삼양 밀양'!H35</f>
        <v>50824923</v>
      </c>
      <c r="I35" s="68">
        <f>'라면 삼양 원주'!I35+'라면 삼양 밀양'!I35</f>
        <v>11598415.58</v>
      </c>
      <c r="J35" s="30">
        <f t="shared" si="4"/>
        <v>4.3820574154663978</v>
      </c>
      <c r="N35" s="142"/>
      <c r="P35" s="16"/>
    </row>
    <row r="36" spans="1:16" ht="17.399999999999999" hidden="1">
      <c r="D36" s="26">
        <f>H36/21</f>
        <v>2398741.1904761903</v>
      </c>
      <c r="E36" s="27">
        <f t="shared" si="7"/>
        <v>8.5511676642429313E-2</v>
      </c>
      <c r="F36" s="33">
        <f t="shared" si="8"/>
        <v>0.31325528794772217</v>
      </c>
      <c r="G36" s="39" t="s">
        <v>228</v>
      </c>
      <c r="H36" s="68">
        <f>'라면 삼양 원주'!H36+'라면 삼양 밀양'!H36</f>
        <v>50373565</v>
      </c>
      <c r="I36" s="68">
        <f>'라면 삼양 원주'!I36+'라면 삼양 밀양'!I36</f>
        <v>11141284.879999999</v>
      </c>
      <c r="J36" s="30">
        <f t="shared" si="4"/>
        <v>4.5213425150295592</v>
      </c>
      <c r="N36" s="142"/>
      <c r="P36" s="16"/>
    </row>
    <row r="37" spans="1:16" ht="17.399999999999999" hidden="1">
      <c r="A37" s="31">
        <f>AVERAGE(D35:D37)</f>
        <v>2491954.9097078447</v>
      </c>
      <c r="B37" s="27">
        <f>A37/A34-1</f>
        <v>-8.8877799318326511E-3</v>
      </c>
      <c r="C37" s="27">
        <f>A37/A25-1</f>
        <v>0.40489379078835164</v>
      </c>
      <c r="D37" s="26">
        <f>H37/18</f>
        <v>2867344.277777778</v>
      </c>
      <c r="E37" s="27">
        <f t="shared" si="7"/>
        <v>0.19535375019285106</v>
      </c>
      <c r="F37" s="33">
        <f t="shared" si="8"/>
        <v>0.37680227039279268</v>
      </c>
      <c r="G37" s="39" t="s">
        <v>225</v>
      </c>
      <c r="H37" s="68">
        <f>'라면 삼양 원주'!H37+'라면 삼양 밀양'!H37</f>
        <v>51612197</v>
      </c>
      <c r="I37" s="68">
        <f>'라면 삼양 원주'!I37+'라면 삼양 밀양'!I37</f>
        <v>11364524.51</v>
      </c>
      <c r="J37" s="30">
        <f t="shared" si="4"/>
        <v>4.5415183850925587</v>
      </c>
      <c r="K37" s="32">
        <f>H37+H36+H35</f>
        <v>152810685</v>
      </c>
      <c r="L37" s="27">
        <f>K37/K34-1</f>
        <v>-3.2677876619637836E-3</v>
      </c>
      <c r="M37" s="27">
        <f>K37/K25-1</f>
        <v>0.39669606131556878</v>
      </c>
      <c r="N37" s="142">
        <f>AVERAGE(J35:J37)</f>
        <v>4.4816394385295055</v>
      </c>
      <c r="O37" s="16">
        <f>N37/N34-1</f>
        <v>3.3680385012620828E-2</v>
      </c>
      <c r="P37" s="16"/>
    </row>
    <row r="38" spans="1:16" ht="17.399999999999999" hidden="1">
      <c r="A38" s="31"/>
      <c r="B38" s="27"/>
      <c r="C38" s="27"/>
      <c r="D38" s="26">
        <f>H38/20</f>
        <v>2989402.8</v>
      </c>
      <c r="E38" s="27">
        <f t="shared" si="7"/>
        <v>4.2568492094998245E-2</v>
      </c>
      <c r="F38" s="33">
        <f t="shared" si="8"/>
        <v>0.3824598486900761</v>
      </c>
      <c r="G38" s="39" t="s">
        <v>231</v>
      </c>
      <c r="H38" s="68">
        <f>'라면 삼양 원주'!H38+'라면 삼양 밀양'!H38</f>
        <v>59788056</v>
      </c>
      <c r="I38" s="68">
        <f>'라면 삼양 원주'!I38+'라면 삼양 밀양'!I38</f>
        <v>13815664.969999999</v>
      </c>
      <c r="J38" s="30">
        <f t="shared" si="4"/>
        <v>4.3275554328964017</v>
      </c>
      <c r="K38" s="32"/>
      <c r="L38" s="27"/>
      <c r="M38" s="27"/>
      <c r="N38" s="142"/>
      <c r="O38" s="16"/>
      <c r="P38" s="16"/>
    </row>
    <row r="39" spans="1:16" ht="17.399999999999999" hidden="1">
      <c r="A39" s="31"/>
      <c r="B39" s="27"/>
      <c r="C39" s="27"/>
      <c r="D39" s="26">
        <f>H39/21</f>
        <v>2845022.7619047621</v>
      </c>
      <c r="E39" s="27">
        <f t="shared" si="7"/>
        <v>-4.8297284693530673E-2</v>
      </c>
      <c r="F39" s="33">
        <f t="shared" si="8"/>
        <v>0.44513863919558605</v>
      </c>
      <c r="G39" s="39" t="s">
        <v>234</v>
      </c>
      <c r="H39" s="68">
        <f>'라면 삼양 원주'!H39+'라면 삼양 밀양'!H39</f>
        <v>59745478</v>
      </c>
      <c r="I39" s="68">
        <f>'라면 삼양 원주'!I39+'라면 삼양 밀양'!I39</f>
        <v>14062930.49</v>
      </c>
      <c r="J39" s="30">
        <f t="shared" si="4"/>
        <v>4.2484372686393046</v>
      </c>
      <c r="K39" s="32"/>
      <c r="L39" s="27"/>
      <c r="M39" s="27"/>
      <c r="N39" s="142"/>
      <c r="O39" s="16"/>
      <c r="P39" s="16"/>
    </row>
    <row r="40" spans="1:16" ht="17.399999999999999" hidden="1">
      <c r="A40" s="31">
        <f>AVERAGE(D38:D40)</f>
        <v>2850754.5047619045</v>
      </c>
      <c r="B40" s="27">
        <f>A40/A37-1</f>
        <v>0.14398318109861985</v>
      </c>
      <c r="C40" s="27">
        <f>A40/A28-1</f>
        <v>0.45503124871328127</v>
      </c>
      <c r="D40" s="26">
        <f>H40/21</f>
        <v>2717837.9523809524</v>
      </c>
      <c r="E40" s="27">
        <f t="shared" si="7"/>
        <v>-4.4704320551255838E-2</v>
      </c>
      <c r="F40" s="33">
        <f t="shared" si="8"/>
        <v>0.55602570724000366</v>
      </c>
      <c r="G40" s="39" t="s">
        <v>236</v>
      </c>
      <c r="H40" s="68">
        <f>'라면 삼양 원주'!H40+'라면 삼양 밀양'!H40</f>
        <v>57074597</v>
      </c>
      <c r="I40" s="68">
        <f>'라면 삼양 원주'!I40+'라면 삼양 밀양'!I40</f>
        <v>13381537.26</v>
      </c>
      <c r="J40" s="30">
        <f t="shared" si="4"/>
        <v>4.2651749116005524</v>
      </c>
      <c r="K40" s="32">
        <f>H40+H39+H38</f>
        <v>176608131</v>
      </c>
      <c r="L40" s="27">
        <f>K40/K37-1</f>
        <v>0.15573155764598523</v>
      </c>
      <c r="M40" s="27">
        <f>K40/K28-1</f>
        <v>0.50199079032877103</v>
      </c>
      <c r="N40" s="142">
        <f>AVERAGE(J38:J40)</f>
        <v>4.2803892043787535</v>
      </c>
      <c r="O40" s="58">
        <f>N40/N37-1</f>
        <v>-4.4905494275279123E-2</v>
      </c>
    </row>
    <row r="41" spans="1:16" ht="17.399999999999999">
      <c r="A41" s="31"/>
      <c r="B41" s="27"/>
      <c r="C41" s="27"/>
      <c r="D41" s="26">
        <f>H41/18</f>
        <v>3120957.3333333335</v>
      </c>
      <c r="E41" s="27">
        <f t="shared" si="7"/>
        <v>0.14832355277077114</v>
      </c>
      <c r="F41" s="33">
        <f t="shared" si="8"/>
        <v>0.9282826252831673</v>
      </c>
      <c r="G41" s="39" t="s">
        <v>370</v>
      </c>
      <c r="H41" s="68">
        <f>'라면 삼양 원주'!H41+'라면 삼양 밀양'!H41</f>
        <v>56177232</v>
      </c>
      <c r="I41" s="68">
        <f>'라면 삼양 원주'!I41+'라면 삼양 밀양'!I41</f>
        <v>12478813.93</v>
      </c>
      <c r="J41" s="30">
        <f t="shared" si="4"/>
        <v>4.5018086105880419</v>
      </c>
      <c r="K41" s="32"/>
      <c r="L41" s="27"/>
      <c r="M41" s="27"/>
      <c r="N41" s="142"/>
      <c r="O41" s="58"/>
    </row>
    <row r="42" spans="1:16" ht="17.399999999999999">
      <c r="A42" s="31"/>
      <c r="B42" s="27"/>
      <c r="C42" s="27"/>
      <c r="D42" s="26">
        <f>H42/20</f>
        <v>3283507</v>
      </c>
      <c r="E42" s="27">
        <f t="shared" ref="E42" si="9">D42/D41-1</f>
        <v>5.2083271030512801E-2</v>
      </c>
      <c r="F42" s="33">
        <f t="shared" ref="F42" si="10">D42/D30-1</f>
        <v>0.32142076390460561</v>
      </c>
      <c r="G42" s="39" t="s">
        <v>405</v>
      </c>
      <c r="H42" s="68">
        <f>'라면 삼양 원주'!H42+'라면 삼양 밀양'!H42</f>
        <v>65670140</v>
      </c>
      <c r="I42" s="68">
        <f>'라면 삼양 원주'!I42+'라면 삼양 밀양'!I42</f>
        <v>15020947.74</v>
      </c>
      <c r="J42" s="30">
        <f t="shared" si="4"/>
        <v>4.3719038995870978</v>
      </c>
      <c r="K42" s="32"/>
      <c r="L42" s="27"/>
      <c r="M42" s="27"/>
      <c r="N42" s="142"/>
      <c r="O42" s="58"/>
    </row>
    <row r="43" spans="1:16" ht="17.399999999999999">
      <c r="A43" s="31">
        <f>AVERAGE(D41:D43)</f>
        <v>3148609.5111111118</v>
      </c>
      <c r="B43" s="27">
        <f>A43/A40-1</f>
        <v>0.10448286790450378</v>
      </c>
      <c r="C43" s="27">
        <f>A43/A31-1</f>
        <v>0.4842460404655069</v>
      </c>
      <c r="D43" s="26">
        <f>H43/20</f>
        <v>3041364.2</v>
      </c>
      <c r="E43" s="27">
        <f t="shared" ref="E43" si="11">D43/D42-1</f>
        <v>-7.3745175508990735E-2</v>
      </c>
      <c r="F43" s="33">
        <f t="shared" ref="F43" si="12">D43/D31-1</f>
        <v>0.34531307428003521</v>
      </c>
      <c r="G43" s="39" t="s">
        <v>429</v>
      </c>
      <c r="H43" s="68">
        <f>'라면 삼양 원주'!H43+'라면 삼양 밀양'!H43</f>
        <v>60827284</v>
      </c>
      <c r="I43" s="68">
        <f>'라면 삼양 원주'!I43+'라면 삼양 밀양'!I43</f>
        <v>13674148.109999999</v>
      </c>
      <c r="J43" s="30">
        <f t="shared" si="4"/>
        <v>4.4483417548707536</v>
      </c>
      <c r="K43" s="32">
        <f>H43+H42+H41</f>
        <v>182674656</v>
      </c>
      <c r="L43" s="27">
        <f>K43/K40-1</f>
        <v>3.4350202143297759E-2</v>
      </c>
      <c r="M43" s="27">
        <f>K43/K31-1</f>
        <v>0.4267737744716571</v>
      </c>
      <c r="N43" s="142">
        <f>AVERAGE(J41:J43)</f>
        <v>4.4406847550152975</v>
      </c>
      <c r="O43" s="58">
        <f>N43/N40-1</f>
        <v>3.744882602557853E-2</v>
      </c>
    </row>
    <row r="44" spans="1:16" ht="17.399999999999999">
      <c r="A44" s="31"/>
      <c r="B44" s="27"/>
      <c r="C44" s="27"/>
      <c r="D44" s="26">
        <f>H44/22</f>
        <v>3258687.2727272729</v>
      </c>
      <c r="E44" s="27">
        <f t="shared" ref="E44" si="13">D44/D43-1</f>
        <v>7.1455787086358358E-2</v>
      </c>
      <c r="F44" s="33">
        <f t="shared" ref="F44" si="14">D44/D32-1</f>
        <v>0.33956933696146852</v>
      </c>
      <c r="G44" s="39" t="s">
        <v>495</v>
      </c>
      <c r="H44" s="68">
        <f>'라면 삼양 원주'!H44+'라면 삼양 밀양'!H44</f>
        <v>71691120</v>
      </c>
      <c r="I44" s="68">
        <f>'라면 삼양 원주'!I44+'라면 삼양 밀양'!I44</f>
        <v>15922932.300000001</v>
      </c>
      <c r="J44" s="30">
        <f t="shared" si="4"/>
        <v>4.5023817629369685</v>
      </c>
      <c r="K44" s="32"/>
      <c r="L44" s="27"/>
      <c r="M44" s="27"/>
      <c r="N44" s="142"/>
      <c r="O44" s="58"/>
    </row>
    <row r="45" spans="1:16" ht="17.399999999999999">
      <c r="A45" s="31"/>
      <c r="B45" s="27"/>
      <c r="C45" s="27"/>
      <c r="D45" s="26">
        <f>H45/20</f>
        <v>3407658.95</v>
      </c>
      <c r="E45" s="27">
        <f t="shared" ref="E45" si="15">D45/D44-1</f>
        <v>4.5715241999288114E-2</v>
      </c>
      <c r="F45" s="33">
        <f t="shared" ref="F45" si="16">D45/D33-1</f>
        <v>0.32820734606993063</v>
      </c>
      <c r="G45" s="39" t="s">
        <v>498</v>
      </c>
      <c r="H45" s="68">
        <f>'라면 삼양 원주'!H45+'라면 삼양 밀양'!H45</f>
        <v>68153179</v>
      </c>
      <c r="I45" s="68">
        <f>'라면 삼양 원주'!I45+'라면 삼양 밀양'!I45</f>
        <v>15288117.219999999</v>
      </c>
      <c r="J45" s="30">
        <f t="shared" si="4"/>
        <v>4.4579183963111975</v>
      </c>
      <c r="K45" s="32"/>
      <c r="L45" s="27"/>
      <c r="M45" s="27"/>
      <c r="N45" s="142"/>
      <c r="O45" s="58"/>
    </row>
    <row r="46" spans="1:16" ht="17.399999999999999">
      <c r="A46" s="31">
        <f>AVERAGE(D44:D46)</f>
        <v>3505873.968979266</v>
      </c>
      <c r="B46" s="27">
        <f>A46/A43-1</f>
        <v>0.11346737555336905</v>
      </c>
      <c r="C46" s="27">
        <f>A46/A34-1</f>
        <v>0.39437295560119545</v>
      </c>
      <c r="D46" s="26">
        <f>H46/19</f>
        <v>3851275.6842105263</v>
      </c>
      <c r="E46" s="27">
        <f t="shared" ref="E46" si="17">D46/D45-1</f>
        <v>0.13018225729735255</v>
      </c>
      <c r="F46" s="33">
        <f t="shared" ref="F46" si="18">D46/D34-1</f>
        <v>0.51347433290403366</v>
      </c>
      <c r="G46" s="39" t="s">
        <v>548</v>
      </c>
      <c r="H46" s="68">
        <f>'라면 삼양 원주'!H46+'라면 삼양 밀양'!H46</f>
        <v>73174238</v>
      </c>
      <c r="I46" s="68">
        <f>'라면 삼양 원주'!I46+'라면 삼양 밀양'!I46</f>
        <v>15968558.860000001</v>
      </c>
      <c r="J46" s="30">
        <f t="shared" si="4"/>
        <v>4.5823946068981707</v>
      </c>
      <c r="K46" s="32">
        <f>H46+H45+H44</f>
        <v>213018537</v>
      </c>
      <c r="L46" s="27">
        <f>K46/K43-1</f>
        <v>0.16610887172000477</v>
      </c>
      <c r="M46" s="27">
        <f>K46/K34-1</f>
        <v>0.38944758773263688</v>
      </c>
      <c r="N46" s="142">
        <f>AVERAGE(J44:J46)</f>
        <v>4.5142315887154458</v>
      </c>
      <c r="O46" s="58">
        <f>N46/N43-1</f>
        <v>1.656204791774174E-2</v>
      </c>
    </row>
    <row r="47" spans="1:16" ht="17.399999999999999">
      <c r="A47" s="31"/>
      <c r="B47" s="27"/>
      <c r="C47" s="27"/>
      <c r="D47" s="26">
        <f>H47/19</f>
        <v>3596075.7368421052</v>
      </c>
      <c r="E47" s="27">
        <f t="shared" ref="E47" si="19">D47/D46-1</f>
        <v>-6.6263744352213161E-2</v>
      </c>
      <c r="F47" s="33">
        <f t="shared" ref="F47" si="20">D47/D35-1</f>
        <v>0.62734613385185867</v>
      </c>
      <c r="G47" s="39" t="s">
        <v>616</v>
      </c>
      <c r="H47" s="68">
        <f>'라면 삼양 원주'!H47+'라면 삼양 밀양'!H47</f>
        <v>68325439</v>
      </c>
      <c r="I47" s="68">
        <f>'라면 삼양 원주'!I47+'라면 삼양 밀양'!I47</f>
        <v>16020292.810000001</v>
      </c>
      <c r="J47" s="30">
        <f t="shared" si="4"/>
        <v>4.2649307231981863</v>
      </c>
      <c r="K47" s="32"/>
      <c r="L47" s="27"/>
      <c r="M47" s="27"/>
      <c r="N47" s="142"/>
      <c r="O47" s="58"/>
    </row>
    <row r="48" spans="1:16" ht="17.399999999999999">
      <c r="A48" s="31"/>
      <c r="B48" s="27"/>
      <c r="C48" s="27"/>
      <c r="D48" s="26">
        <f>H48/20</f>
        <v>3260314.25</v>
      </c>
      <c r="E48" s="27">
        <f t="shared" ref="E48" si="21">D48/D47-1</f>
        <v>-9.3368858559401247E-2</v>
      </c>
      <c r="F48" s="33">
        <f t="shared" ref="F48" si="22">D48/D36-1</f>
        <v>0.35917716464975236</v>
      </c>
      <c r="G48" s="39" t="s">
        <v>632</v>
      </c>
      <c r="H48" s="68">
        <f>'라면 삼양 원주'!H48+'라면 삼양 밀양'!H48</f>
        <v>65206285</v>
      </c>
      <c r="I48" s="68">
        <f>'라면 삼양 원주'!I48+'라면 삼양 밀양'!I48</f>
        <v>15136689.620000001</v>
      </c>
      <c r="J48" s="30">
        <f t="shared" si="4"/>
        <v>4.3078299573404344</v>
      </c>
      <c r="K48" s="32"/>
      <c r="L48" s="27"/>
      <c r="M48" s="27"/>
      <c r="N48" s="142"/>
      <c r="O48" s="58"/>
    </row>
    <row r="49" spans="1:15" ht="17.399999999999999">
      <c r="A49" s="31">
        <f>AVERAGE(D47:D49)</f>
        <v>3423774.268341308</v>
      </c>
      <c r="B49" s="27">
        <f>A49/A46-1</f>
        <v>-2.3417755847584321E-2</v>
      </c>
      <c r="C49" s="27">
        <f>A49/A37-1</f>
        <v>0.37393106713263502</v>
      </c>
      <c r="D49" s="26">
        <f>H49/22</f>
        <v>3414932.8181818184</v>
      </c>
      <c r="E49" s="27">
        <f t="shared" ref="E49" si="23">D49/D48-1</f>
        <v>4.7424437132653097E-2</v>
      </c>
      <c r="F49" s="33">
        <f t="shared" ref="F49" si="24">D49/D37-1</f>
        <v>0.19097411658861807</v>
      </c>
      <c r="G49" s="39" t="s">
        <v>674</v>
      </c>
      <c r="H49" s="68">
        <f>'라면 삼양 원주'!H49+'라면 삼양 밀양'!H49</f>
        <v>75128522</v>
      </c>
      <c r="I49" s="68">
        <f>'라면 삼양 원주'!I49+'라면 삼양 밀양'!I49</f>
        <v>17419698.759999998</v>
      </c>
      <c r="J49" s="30">
        <f t="shared" si="4"/>
        <v>4.3128485190865611</v>
      </c>
      <c r="K49" s="32">
        <f>H49+H48+H47</f>
        <v>208660246</v>
      </c>
      <c r="L49" s="27">
        <f>K49/K46-1</f>
        <v>-2.0459679525449026E-2</v>
      </c>
      <c r="M49" s="27">
        <f>K49/K37-1</f>
        <v>0.36548204073556767</v>
      </c>
      <c r="N49" s="142">
        <f>AVERAGE(J47:J49)</f>
        <v>4.2952030665417276</v>
      </c>
      <c r="O49" s="58">
        <f>N49/N46-1</f>
        <v>-4.8519558172699817E-2</v>
      </c>
    </row>
    <row r="50" spans="1:15" s="37" customFormat="1" ht="17.399999999999999">
      <c r="A50" s="92"/>
      <c r="B50" s="130"/>
      <c r="C50" s="130"/>
      <c r="D50" s="93">
        <f>H50/18</f>
        <v>3930705.722222222</v>
      </c>
      <c r="E50" s="130">
        <f t="shared" ref="E50" si="25">D50/D49-1</f>
        <v>0.15103456832132123</v>
      </c>
      <c r="F50" s="131">
        <f t="shared" ref="F50" si="26">D50/D38-1</f>
        <v>0.31487992257925979</v>
      </c>
      <c r="G50" s="132" t="s">
        <v>714</v>
      </c>
      <c r="H50" s="95">
        <f>'라면 삼양 원주'!H50+'라면 삼양 밀양'!H50</f>
        <v>70752703</v>
      </c>
      <c r="I50" s="95">
        <f>'라면 삼양 원주'!I50+'라면 삼양 밀양'!I50</f>
        <v>16549586.890000001</v>
      </c>
      <c r="J50" s="133">
        <f t="shared" ref="J50" si="27">H50/I50</f>
        <v>4.2751945090999186</v>
      </c>
      <c r="K50" s="134"/>
      <c r="L50" s="130"/>
      <c r="M50" s="130"/>
      <c r="N50" s="143"/>
      <c r="O50" s="135"/>
    </row>
    <row r="51" spans="1:15" s="37" customFormat="1" ht="17.399999999999999">
      <c r="A51" s="92"/>
      <c r="B51" s="130"/>
      <c r="C51" s="130"/>
      <c r="D51" s="93">
        <f>H51/20</f>
        <v>3357731.55</v>
      </c>
      <c r="E51" s="130">
        <f t="shared" ref="E51" si="28">D51/D50-1</f>
        <v>-0.14576877861471949</v>
      </c>
      <c r="F51" s="131">
        <f t="shared" ref="F51" si="29">D51/D39-1</f>
        <v>0.1802125434497317</v>
      </c>
      <c r="G51" s="132" t="s">
        <v>721</v>
      </c>
      <c r="H51" s="95">
        <f>'라면 삼양 원주'!H51+'라면 삼양 밀양'!H51</f>
        <v>67154631</v>
      </c>
      <c r="I51" s="95">
        <f>'라면 삼양 원주'!I51+'라면 삼양 밀양'!I51</f>
        <v>15626344.780000001</v>
      </c>
      <c r="J51" s="133">
        <f t="shared" ref="J51" si="30">H51/I51</f>
        <v>4.297526513426897</v>
      </c>
      <c r="K51" s="134"/>
      <c r="L51" s="130"/>
      <c r="M51" s="130"/>
      <c r="N51" s="143"/>
      <c r="O51" s="135"/>
    </row>
    <row r="52" spans="1:15" s="37" customFormat="1" ht="17.399999999999999">
      <c r="A52" s="31">
        <f>AVERAGE(D50:D52)</f>
        <v>3645226.2422558921</v>
      </c>
      <c r="B52" s="27">
        <f>A52/A49-1</f>
        <v>6.4680658407386682E-2</v>
      </c>
      <c r="C52" s="27">
        <f>A52/A40-1</f>
        <v>0.27868823364723294</v>
      </c>
      <c r="D52" s="93">
        <f>H52/22</f>
        <v>3647241.4545454546</v>
      </c>
      <c r="E52" s="130">
        <f t="shared" ref="E52:E53" si="31">D52/D51-1</f>
        <v>8.622187337920284E-2</v>
      </c>
      <c r="F52" s="131">
        <f t="shared" ref="F52:F53" si="32">D52/D40-1</f>
        <v>0.34196428133263113</v>
      </c>
      <c r="G52" s="132" t="s">
        <v>726</v>
      </c>
      <c r="H52" s="95">
        <f>'라면 삼양 원주'!H52+'라면 삼양 밀양'!H52</f>
        <v>80239312</v>
      </c>
      <c r="I52" s="95">
        <f>'라면 삼양 원주'!I52+'라면 삼양 밀양'!I52</f>
        <v>18318583.190000001</v>
      </c>
      <c r="J52" s="133">
        <f t="shared" ref="J52" si="33">H52/I52</f>
        <v>4.3802138608515389</v>
      </c>
      <c r="K52" s="32">
        <f>H52+H51+H50</f>
        <v>218146646</v>
      </c>
      <c r="L52" s="27">
        <f>K52/K49-1</f>
        <v>4.5463379737412879E-2</v>
      </c>
      <c r="M52" s="27">
        <f>K52/K40-1</f>
        <v>0.23520160008940927</v>
      </c>
      <c r="N52" s="142">
        <f>AVERAGE(J50:J52)</f>
        <v>4.3176449611261178</v>
      </c>
      <c r="O52" s="58">
        <f>N52/N49-1</f>
        <v>5.2248739434941349E-3</v>
      </c>
    </row>
    <row r="53" spans="1:15" s="37" customFormat="1" ht="17.399999999999999">
      <c r="A53" s="31"/>
      <c r="B53" s="27"/>
      <c r="C53" s="27"/>
      <c r="D53" s="93">
        <f>H53/21</f>
        <v>3371636.4285714286</v>
      </c>
      <c r="E53" s="130">
        <f t="shared" si="31"/>
        <v>-7.5565335996756411E-2</v>
      </c>
      <c r="F53" s="131">
        <f t="shared" si="32"/>
        <v>8.0321218287966012E-2</v>
      </c>
      <c r="G53" s="132" t="s">
        <v>729</v>
      </c>
      <c r="H53" s="95">
        <f>'라면 삼양 원주'!H53+'라면 삼양 밀양'!H53</f>
        <v>70804365</v>
      </c>
      <c r="I53" s="95">
        <f>'라면 삼양 원주'!I53+'라면 삼양 밀양'!I53</f>
        <v>15721933.98</v>
      </c>
      <c r="J53" s="133">
        <f t="shared" ref="J53" si="34">H53/I53</f>
        <v>4.5035404098548444</v>
      </c>
      <c r="K53" s="32"/>
      <c r="L53" s="27"/>
      <c r="M53" s="27"/>
      <c r="N53" s="142"/>
      <c r="O53" s="58"/>
    </row>
    <row r="54" spans="1:15" s="37" customFormat="1" ht="17.399999999999999">
      <c r="A54" s="31"/>
      <c r="B54" s="27"/>
      <c r="C54" s="27"/>
      <c r="D54" s="93">
        <f>H54/17</f>
        <v>4570925.5882352944</v>
      </c>
      <c r="E54" s="130">
        <f t="shared" ref="E54" si="35">D54/D53-1</f>
        <v>0.35569943114299774</v>
      </c>
      <c r="F54" s="131">
        <f t="shared" ref="F54" si="36">D54/D42-1</f>
        <v>0.39208644544850801</v>
      </c>
      <c r="G54" s="132" t="s">
        <v>742</v>
      </c>
      <c r="H54" s="95">
        <f>'라면 삼양 원주'!H54+'라면 삼양 밀양'!H54</f>
        <v>77705735</v>
      </c>
      <c r="I54" s="95">
        <f>'라면 삼양 원주'!I54+'라면 삼양 밀양'!I54</f>
        <v>17347672.390000001</v>
      </c>
      <c r="J54" s="133">
        <f t="shared" ref="J54" si="37">H54/I54</f>
        <v>4.4793176429128998</v>
      </c>
      <c r="K54" s="32"/>
      <c r="L54" s="27"/>
      <c r="M54" s="27"/>
      <c r="N54" s="142"/>
      <c r="O54" s="58"/>
    </row>
    <row r="55" spans="1:15" s="37" customFormat="1" ht="17.399999999999999">
      <c r="A55" s="31">
        <f>AVERAGE(D53:D55)</f>
        <v>4072770.0532212891</v>
      </c>
      <c r="B55" s="27">
        <f>A55/A52-1</f>
        <v>0.11728869007066245</v>
      </c>
      <c r="C55" s="27">
        <f>A55/A43-1</f>
        <v>0.29351386345271191</v>
      </c>
      <c r="D55" s="93">
        <f>H55/21</f>
        <v>4275748.1428571427</v>
      </c>
      <c r="E55" s="130">
        <f t="shared" ref="E55" si="38">D55/D54-1</f>
        <v>-6.4577171445950321E-2</v>
      </c>
      <c r="F55" s="131">
        <f t="shared" ref="F55" si="39">D55/D43-1</f>
        <v>0.40586521760765848</v>
      </c>
      <c r="G55" s="132" t="s">
        <v>749</v>
      </c>
      <c r="H55" s="95">
        <f>'라면 삼양 원주'!H55+'라면 삼양 밀양'!H55</f>
        <v>89790711</v>
      </c>
      <c r="I55" s="95">
        <f>'라면 삼양 원주'!I55+'라면 삼양 밀양'!I55</f>
        <v>20250961.870000001</v>
      </c>
      <c r="J55" s="133">
        <f t="shared" ref="J55" si="40">H55/I55</f>
        <v>4.4338985760976097</v>
      </c>
      <c r="K55" s="32">
        <f>H55+H54+H53</f>
        <v>238300811</v>
      </c>
      <c r="L55" s="27">
        <f>K55/K52-1</f>
        <v>9.2388149758672045E-2</v>
      </c>
      <c r="M55" s="27">
        <f>K55/K43-1</f>
        <v>0.30450942795261104</v>
      </c>
      <c r="N55" s="142">
        <f>AVERAGE(J53:J55)</f>
        <v>4.4722522096217849</v>
      </c>
      <c r="O55" s="58">
        <f>N55/N52-1</f>
        <v>3.5808235713606029E-2</v>
      </c>
    </row>
    <row r="56" spans="1:15" s="124" customFormat="1" ht="17.399999999999999">
      <c r="A56" s="94"/>
      <c r="B56" s="45"/>
      <c r="C56" s="45"/>
      <c r="D56" s="98">
        <f>H56/22</f>
        <v>4542391.9090909092</v>
      </c>
      <c r="E56" s="118">
        <f t="shared" ref="E56" si="41">D56/D55-1</f>
        <v>6.2361897222409812E-2</v>
      </c>
      <c r="F56" s="158">
        <f t="shared" ref="F56" si="42">D56/D44-1</f>
        <v>0.39393305614419183</v>
      </c>
      <c r="G56" s="122" t="s">
        <v>752</v>
      </c>
      <c r="H56" s="96">
        <f>'라면 삼양 원주'!H56+'라면 삼양 밀양'!H56</f>
        <v>99932622</v>
      </c>
      <c r="I56" s="96">
        <f>'라면 삼양 원주'!I56+'라면 삼양 밀양'!I56</f>
        <v>22891512.710000001</v>
      </c>
      <c r="J56" s="125">
        <f t="shared" ref="J56" si="43">H56/I56</f>
        <v>4.3654879109996569</v>
      </c>
      <c r="K56" s="44"/>
      <c r="L56" s="45"/>
      <c r="M56" s="45"/>
      <c r="N56" s="144"/>
      <c r="O56" s="141"/>
    </row>
    <row r="57" spans="1:15" s="124" customFormat="1" ht="17.399999999999999">
      <c r="A57" s="94"/>
      <c r="B57" s="45"/>
      <c r="C57" s="45"/>
      <c r="D57" s="98">
        <f>H57/18</f>
        <v>4905110.444444444</v>
      </c>
      <c r="E57" s="118">
        <f t="shared" ref="E57" si="44">D57/D56-1</f>
        <v>7.9851880377738604E-2</v>
      </c>
      <c r="F57" s="158">
        <f t="shared" ref="F57" si="45">D57/D45-1</f>
        <v>0.43943702008220153</v>
      </c>
      <c r="G57" s="122" t="s">
        <v>756</v>
      </c>
      <c r="H57" s="96">
        <f>'라면 삼양 원주'!H57+'라면 삼양 밀양'!H57</f>
        <v>88291988</v>
      </c>
      <c r="I57" s="96">
        <f>'라면 삼양 원주'!I57+'라면 삼양 밀양'!I57</f>
        <v>19287738.789999999</v>
      </c>
      <c r="J57" s="125">
        <f t="shared" ref="J57" si="46">H57/I57</f>
        <v>4.5776225487757136</v>
      </c>
      <c r="K57" s="44"/>
      <c r="L57" s="45"/>
      <c r="M57" s="45"/>
      <c r="N57" s="144"/>
      <c r="O57" s="141"/>
    </row>
    <row r="58" spans="1:15" ht="17.399999999999999">
      <c r="A58" s="31">
        <f>AVERAGE(D56:D58)</f>
        <v>4723751.1767676771</v>
      </c>
      <c r="B58" s="27">
        <f>A58/A55-1</f>
        <v>0.15983743620180713</v>
      </c>
      <c r="C58" s="27">
        <f>A58/A46-1</f>
        <v>0.34738191348703729</v>
      </c>
      <c r="K58" s="32">
        <f>H58+H57+H56</f>
        <v>188224610</v>
      </c>
      <c r="L58" s="27">
        <f>K58/K55-1</f>
        <v>-0.21013860922193839</v>
      </c>
      <c r="M58" s="27">
        <f>K58/K46-1</f>
        <v>-0.11639328365117818</v>
      </c>
      <c r="N58" s="142">
        <f>AVERAGE(J56:J58)</f>
        <v>4.4715552298876853</v>
      </c>
      <c r="O58" s="58">
        <f>N58/N55-1</f>
        <v>-1.5584535518819997E-4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93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삼양식품</v>
      </c>
      <c r="G1" s="19"/>
      <c r="H1" s="19"/>
      <c r="I1" s="19"/>
      <c r="J1" s="20"/>
      <c r="P1" s="18" t="s">
        <v>304</v>
      </c>
    </row>
    <row r="2" spans="1:16" ht="15" customHeight="1">
      <c r="G2" s="21"/>
      <c r="H2" s="21"/>
      <c r="I2" s="21"/>
      <c r="J2" s="22"/>
      <c r="P2" s="110" t="s">
        <v>575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941054.55</v>
      </c>
      <c r="E5" s="27"/>
      <c r="F5" s="26"/>
      <c r="G5" s="28" t="s">
        <v>7</v>
      </c>
      <c r="H5" s="29">
        <v>18821091</v>
      </c>
      <c r="I5" s="29">
        <v>4955606.24</v>
      </c>
      <c r="J5" s="30">
        <f>H5/I5</f>
        <v>3.7979391599119463</v>
      </c>
    </row>
    <row r="6" spans="1:16" ht="15" hidden="1" customHeight="1">
      <c r="D6" s="26">
        <f>H6/18</f>
        <v>1000720.1111111111</v>
      </c>
      <c r="E6" s="27">
        <f t="shared" ref="E6:E16" si="0">D6/D5-1</f>
        <v>6.3402871928211813E-2</v>
      </c>
      <c r="F6" s="26"/>
      <c r="G6" s="28" t="s">
        <v>3</v>
      </c>
      <c r="H6" s="29">
        <v>18012962</v>
      </c>
      <c r="I6" s="29">
        <v>4892211.8899999997</v>
      </c>
      <c r="J6" s="30">
        <f t="shared" ref="J6:J16" si="1">H6/I6</f>
        <v>3.681966849559331</v>
      </c>
    </row>
    <row r="7" spans="1:16" ht="15" hidden="1" customHeight="1">
      <c r="A7" s="31">
        <f>AVERAGE(D5:D7)</f>
        <v>1031981.174915825</v>
      </c>
      <c r="B7" s="31"/>
      <c r="C7" s="31"/>
      <c r="D7" s="26">
        <f>H7/22</f>
        <v>1154168.8636363635</v>
      </c>
      <c r="E7" s="27">
        <f t="shared" si="0"/>
        <v>0.15333833188870005</v>
      </c>
      <c r="F7" s="26"/>
      <c r="G7" s="28" t="s">
        <v>6</v>
      </c>
      <c r="H7" s="29">
        <v>25391715</v>
      </c>
      <c r="I7" s="29">
        <v>7002492.3399999999</v>
      </c>
      <c r="J7" s="30">
        <f t="shared" si="1"/>
        <v>3.6260967905607164</v>
      </c>
      <c r="K7" s="32">
        <f>H7+H6+H5</f>
        <v>62225768</v>
      </c>
      <c r="L7" s="32"/>
      <c r="M7" s="32"/>
      <c r="N7" s="32">
        <f>AVERAGE(J5:J7)</f>
        <v>3.7020009333439976</v>
      </c>
      <c r="O7" s="35"/>
    </row>
    <row r="8" spans="1:16" ht="15" hidden="1" customHeight="1">
      <c r="D8" s="26">
        <f>H8/21</f>
        <v>907224.52380952379</v>
      </c>
      <c r="E8" s="27">
        <f t="shared" si="0"/>
        <v>-0.21395858752315366</v>
      </c>
      <c r="F8" s="26"/>
      <c r="G8" s="28" t="s">
        <v>2</v>
      </c>
      <c r="H8" s="29">
        <v>19051715</v>
      </c>
      <c r="I8" s="29">
        <v>5114512.38</v>
      </c>
      <c r="J8" s="30">
        <f t="shared" si="1"/>
        <v>3.7250305766197012</v>
      </c>
    </row>
    <row r="9" spans="1:16" ht="15" hidden="1" customHeight="1">
      <c r="D9" s="26">
        <f>H9/21</f>
        <v>1160263</v>
      </c>
      <c r="E9" s="27">
        <f t="shared" si="0"/>
        <v>0.27891494282798157</v>
      </c>
      <c r="F9" s="26"/>
      <c r="G9" s="28" t="s">
        <v>5</v>
      </c>
      <c r="H9" s="29">
        <v>24365523</v>
      </c>
      <c r="I9" s="29">
        <v>6770019.2800000003</v>
      </c>
      <c r="J9" s="30">
        <f t="shared" si="1"/>
        <v>3.5990330296371029</v>
      </c>
    </row>
    <row r="10" spans="1:16" ht="15" hidden="1" customHeight="1">
      <c r="A10" s="31">
        <f>AVERAGE(D8:D10)</f>
        <v>1026480.3650793651</v>
      </c>
      <c r="B10" s="27">
        <f>A10/A7-1</f>
        <v>-5.3303393222348117E-3</v>
      </c>
      <c r="C10" s="27"/>
      <c r="D10" s="26">
        <f>H10/21</f>
        <v>1011953.5714285715</v>
      </c>
      <c r="E10" s="27">
        <f t="shared" si="0"/>
        <v>-0.12782397488451203</v>
      </c>
      <c r="F10" s="26"/>
      <c r="G10" s="28" t="s">
        <v>0</v>
      </c>
      <c r="H10" s="29">
        <v>21251025</v>
      </c>
      <c r="I10" s="29">
        <v>5700439.0899999999</v>
      </c>
      <c r="J10" s="30">
        <f t="shared" si="1"/>
        <v>3.7279628225972328</v>
      </c>
      <c r="K10" s="32">
        <f>H10+H9+H8</f>
        <v>64668263</v>
      </c>
      <c r="L10" s="27">
        <f>K10/K7-1</f>
        <v>3.9252147116930702E-2</v>
      </c>
      <c r="M10" s="32"/>
      <c r="N10" s="32">
        <f>AVERAGE(J8:J10)</f>
        <v>3.6840088096180121</v>
      </c>
      <c r="O10" s="58">
        <f>N10/N7-1</f>
        <v>-4.8601078308571077E-3</v>
      </c>
    </row>
    <row r="11" spans="1:16" ht="15" hidden="1" customHeight="1">
      <c r="D11" s="26">
        <f>H11/21</f>
        <v>737786.23809523811</v>
      </c>
      <c r="E11" s="27">
        <f t="shared" si="0"/>
        <v>-0.27092876696535817</v>
      </c>
      <c r="F11" s="26"/>
      <c r="G11" s="28" t="s">
        <v>10</v>
      </c>
      <c r="H11" s="29">
        <v>15493511</v>
      </c>
      <c r="I11" s="29">
        <v>3842680.71</v>
      </c>
      <c r="J11" s="30">
        <f t="shared" si="1"/>
        <v>4.0319537763521343</v>
      </c>
    </row>
    <row r="12" spans="1:16" ht="15" hidden="1" customHeight="1">
      <c r="D12" s="26">
        <f>H12/22</f>
        <v>684802.27272727271</v>
      </c>
      <c r="E12" s="27">
        <f t="shared" si="0"/>
        <v>-7.1814792187985921E-2</v>
      </c>
      <c r="F12" s="26"/>
      <c r="G12" s="28" t="s">
        <v>4</v>
      </c>
      <c r="H12" s="29">
        <v>15065650</v>
      </c>
      <c r="I12" s="29">
        <v>3818075.61</v>
      </c>
      <c r="J12" s="30">
        <f t="shared" si="1"/>
        <v>3.9458752363471401</v>
      </c>
    </row>
    <row r="13" spans="1:16" ht="15" hidden="1" customHeight="1">
      <c r="A13" s="31">
        <f>AVERAGE(D11:D13)</f>
        <v>808933.65360750351</v>
      </c>
      <c r="B13" s="27">
        <f>A13/A10-1</f>
        <v>-0.21193460573894307</v>
      </c>
      <c r="C13" s="27"/>
      <c r="D13" s="26">
        <f>H13/20</f>
        <v>1004212.45</v>
      </c>
      <c r="E13" s="27">
        <f t="shared" si="0"/>
        <v>0.46642686508713527</v>
      </c>
      <c r="F13" s="26"/>
      <c r="G13" s="28" t="s">
        <v>8</v>
      </c>
      <c r="H13" s="29">
        <v>20084249</v>
      </c>
      <c r="I13" s="29">
        <v>4424441.4800000004</v>
      </c>
      <c r="J13" s="30">
        <f t="shared" si="1"/>
        <v>4.5393862910805183</v>
      </c>
      <c r="K13" s="32">
        <f>H13+H12+H11</f>
        <v>50643410</v>
      </c>
      <c r="L13" s="27">
        <f>K13/K10-1</f>
        <v>-0.21687381644996406</v>
      </c>
      <c r="M13" s="32"/>
      <c r="N13" s="32">
        <f>AVERAGE(J11:J13)</f>
        <v>4.1724051012599306</v>
      </c>
      <c r="O13" s="58">
        <f>N13/N10-1</f>
        <v>0.13257196626860379</v>
      </c>
    </row>
    <row r="14" spans="1:16" ht="15" hidden="1" customHeight="1">
      <c r="D14" s="26">
        <f>H14/20</f>
        <v>859418.45</v>
      </c>
      <c r="E14" s="27">
        <f t="shared" si="0"/>
        <v>-0.14418662106808178</v>
      </c>
      <c r="F14" s="26"/>
      <c r="G14" s="28" t="s">
        <v>11</v>
      </c>
      <c r="H14" s="29">
        <v>17188369</v>
      </c>
      <c r="I14" s="29">
        <v>4609415.0999999996</v>
      </c>
      <c r="J14" s="30">
        <f t="shared" si="1"/>
        <v>3.7289696473637188</v>
      </c>
    </row>
    <row r="15" spans="1:16" ht="15" hidden="1" customHeight="1">
      <c r="A15" s="31"/>
      <c r="B15" s="31"/>
      <c r="C15" s="31"/>
      <c r="D15" s="26">
        <f>H15/22</f>
        <v>851447.68181818177</v>
      </c>
      <c r="E15" s="27">
        <f t="shared" si="0"/>
        <v>-9.2746067783606723E-3</v>
      </c>
      <c r="F15" s="26"/>
      <c r="G15" s="28" t="s">
        <v>9</v>
      </c>
      <c r="H15" s="29">
        <v>18731849</v>
      </c>
      <c r="I15" s="29">
        <v>5235328.8600000003</v>
      </c>
      <c r="J15" s="30">
        <f t="shared" si="1"/>
        <v>3.5779698851620942</v>
      </c>
    </row>
    <row r="16" spans="1:16" ht="15" hidden="1" customHeight="1">
      <c r="A16" s="31">
        <f>AVERAGE(D14:D16)</f>
        <v>802903.04393939395</v>
      </c>
      <c r="B16" s="27">
        <f>A16/A13-1</f>
        <v>-7.4550114724681871E-3</v>
      </c>
      <c r="C16" s="27"/>
      <c r="D16" s="26">
        <f>H16/22</f>
        <v>697843</v>
      </c>
      <c r="E16" s="27">
        <f t="shared" si="0"/>
        <v>-0.18040413415675083</v>
      </c>
      <c r="F16" s="26"/>
      <c r="G16" s="28" t="s">
        <v>13</v>
      </c>
      <c r="H16" s="29">
        <v>15352546</v>
      </c>
      <c r="I16" s="29">
        <v>3941972.14</v>
      </c>
      <c r="J16" s="30">
        <f t="shared" si="1"/>
        <v>3.8946358459042787</v>
      </c>
      <c r="K16" s="32">
        <f>H16+H15+H14</f>
        <v>51272764</v>
      </c>
      <c r="L16" s="27">
        <f>K16/K13-1</f>
        <v>1.2427164758455289E-2</v>
      </c>
      <c r="M16" s="32"/>
      <c r="N16" s="32">
        <f>AVERAGE(J14:J16)</f>
        <v>3.7338584594766977</v>
      </c>
      <c r="O16" s="58">
        <f>N16/N13-1</f>
        <v>-0.10510643888600513</v>
      </c>
    </row>
    <row r="17" spans="1:15" ht="15" hidden="1" customHeight="1">
      <c r="D17" s="26">
        <f>H17/20</f>
        <v>762446.1</v>
      </c>
      <c r="E17" s="27">
        <f t="shared" ref="E17:E22" si="2">D17/D16-1</f>
        <v>9.2575407362400997E-2</v>
      </c>
      <c r="F17" s="33">
        <f t="shared" ref="F17:F22" si="3">D17/D5-1</f>
        <v>-0.18979606442580832</v>
      </c>
      <c r="G17" s="39" t="s">
        <v>162</v>
      </c>
      <c r="H17" s="29">
        <v>15248922</v>
      </c>
      <c r="I17" s="29">
        <v>3580149.33</v>
      </c>
      <c r="J17" s="30">
        <f t="shared" ref="J17:J49" si="4">H17/I17</f>
        <v>4.2592977539291637</v>
      </c>
    </row>
    <row r="18" spans="1:15" hidden="1">
      <c r="D18" s="26">
        <f>H18/20</f>
        <v>896041.6</v>
      </c>
      <c r="E18" s="27">
        <f t="shared" si="2"/>
        <v>0.17521959912969587</v>
      </c>
      <c r="F18" s="33">
        <f t="shared" si="3"/>
        <v>-0.10460318519519451</v>
      </c>
      <c r="G18" s="39" t="s">
        <v>163</v>
      </c>
      <c r="H18" s="29">
        <v>17920832</v>
      </c>
      <c r="I18" s="29">
        <v>4130245.81</v>
      </c>
      <c r="J18" s="30">
        <f t="shared" si="4"/>
        <v>4.3389262587255066</v>
      </c>
    </row>
    <row r="19" spans="1:15" ht="17.399999999999999" hidden="1">
      <c r="A19" s="31">
        <f>AVERAGE(D17:D19)</f>
        <v>873761.82424242422</v>
      </c>
      <c r="B19" s="27">
        <f>A19/A16-1</f>
        <v>8.8253221653471492E-2</v>
      </c>
      <c r="C19" s="27">
        <f>A19/A7-1</f>
        <v>-0.15331612099058511</v>
      </c>
      <c r="D19" s="26">
        <f>H19/22</f>
        <v>962797.77272727271</v>
      </c>
      <c r="E19" s="27">
        <f t="shared" si="2"/>
        <v>7.4501198077491892E-2</v>
      </c>
      <c r="F19" s="33">
        <f t="shared" si="3"/>
        <v>-0.16580857181171094</v>
      </c>
      <c r="G19" s="39" t="s">
        <v>158</v>
      </c>
      <c r="H19" s="29">
        <v>21181551</v>
      </c>
      <c r="I19" s="29">
        <v>4767990.66</v>
      </c>
      <c r="J19" s="30">
        <f t="shared" si="4"/>
        <v>4.4424480898626593</v>
      </c>
      <c r="K19" s="32">
        <f>H19+H18+H17</f>
        <v>54351305</v>
      </c>
      <c r="L19" s="27">
        <f>K19/K16-1</f>
        <v>6.0042423302945069E-2</v>
      </c>
      <c r="M19" s="27">
        <f>K19/K7-1</f>
        <v>-0.12654665829114398</v>
      </c>
      <c r="N19" s="32">
        <f>AVERAGE(J17:J19)</f>
        <v>4.3468907008391104</v>
      </c>
      <c r="O19" s="58">
        <f>N19/N16-1</f>
        <v>0.16418197101352616</v>
      </c>
    </row>
    <row r="20" spans="1:15" hidden="1">
      <c r="D20" s="26">
        <f>H20/20</f>
        <v>1228223.55</v>
      </c>
      <c r="E20" s="27">
        <f t="shared" si="2"/>
        <v>0.27568175248356463</v>
      </c>
      <c r="F20" s="33">
        <f t="shared" si="3"/>
        <v>0.35382534065830828</v>
      </c>
      <c r="G20" s="39" t="s">
        <v>154</v>
      </c>
      <c r="H20" s="29">
        <v>24564471</v>
      </c>
      <c r="I20" s="29">
        <v>5526765.4199999999</v>
      </c>
      <c r="J20" s="30">
        <f t="shared" si="4"/>
        <v>4.4446378909275293</v>
      </c>
    </row>
    <row r="21" spans="1:15" hidden="1">
      <c r="D21" s="26">
        <f>H21/21</f>
        <v>916658.04761904757</v>
      </c>
      <c r="E21" s="27">
        <f t="shared" si="2"/>
        <v>-0.25367165641869716</v>
      </c>
      <c r="F21" s="33">
        <f t="shared" si="3"/>
        <v>-0.20995666704958482</v>
      </c>
      <c r="G21" s="39" t="s">
        <v>155</v>
      </c>
      <c r="H21" s="29">
        <v>19249819</v>
      </c>
      <c r="I21" s="29">
        <v>4266295.05</v>
      </c>
      <c r="J21" s="30">
        <f t="shared" si="4"/>
        <v>4.5120693187875043</v>
      </c>
    </row>
    <row r="22" spans="1:15" ht="17.399999999999999" hidden="1">
      <c r="A22" s="31">
        <f>AVERAGE(D20:D22)</f>
        <v>1045660.1198412698</v>
      </c>
      <c r="B22" s="27">
        <f>A22/A19-1</f>
        <v>0.19673358440429256</v>
      </c>
      <c r="C22" s="27">
        <f>A22/A10-1</f>
        <v>1.8684969936489493E-2</v>
      </c>
      <c r="D22" s="26">
        <f>H22/21</f>
        <v>992098.76190476189</v>
      </c>
      <c r="E22" s="27">
        <f t="shared" si="2"/>
        <v>8.2299734870234342E-2</v>
      </c>
      <c r="F22" s="33">
        <f t="shared" si="3"/>
        <v>-1.9620277139573372E-2</v>
      </c>
      <c r="G22" s="39" t="s">
        <v>156</v>
      </c>
      <c r="H22" s="29">
        <v>20834074</v>
      </c>
      <c r="I22" s="29">
        <v>4771039.4400000004</v>
      </c>
      <c r="J22" s="30">
        <f t="shared" si="4"/>
        <v>4.366778825035242</v>
      </c>
      <c r="K22" s="32">
        <f>H22+H21+H20</f>
        <v>64648364</v>
      </c>
      <c r="L22" s="27">
        <f>K22/K19-1</f>
        <v>0.18945375828602451</v>
      </c>
      <c r="M22" s="27">
        <f>K22/K10-1</f>
        <v>-3.0770889887676844E-4</v>
      </c>
      <c r="N22" s="32">
        <f>AVERAGE(J20:J22)</f>
        <v>4.4411620115834252</v>
      </c>
      <c r="O22" s="58">
        <f>N22/N19-1</f>
        <v>2.1687067200957477E-2</v>
      </c>
    </row>
    <row r="23" spans="1:15" hidden="1">
      <c r="A23" s="31"/>
      <c r="B23" s="27"/>
      <c r="C23" s="27"/>
      <c r="D23" s="26">
        <f>H23/21</f>
        <v>876624.33333333337</v>
      </c>
      <c r="E23" s="27">
        <f t="shared" ref="E23:E28" si="5">D23/D22-1</f>
        <v>-0.11639408595745604</v>
      </c>
      <c r="F23" s="33">
        <f t="shared" ref="F23:F28" si="6">D23/D11-1</f>
        <v>0.18818200729324697</v>
      </c>
      <c r="G23" s="39" t="s">
        <v>168</v>
      </c>
      <c r="H23" s="29">
        <v>18409111</v>
      </c>
      <c r="I23" s="29">
        <v>4019579.53</v>
      </c>
      <c r="J23" s="30">
        <f t="shared" si="4"/>
        <v>4.5798598740500607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1035847.5909090909</v>
      </c>
      <c r="E24" s="27">
        <f t="shared" si="5"/>
        <v>0.18163225856430043</v>
      </c>
      <c r="F24" s="33">
        <f t="shared" si="6"/>
        <v>0.5126228871638463</v>
      </c>
      <c r="G24" s="39" t="s">
        <v>176</v>
      </c>
      <c r="H24" s="29">
        <v>22788647</v>
      </c>
      <c r="I24" s="29">
        <v>4691360.5599999996</v>
      </c>
      <c r="J24" s="30">
        <f t="shared" si="4"/>
        <v>4.8575773932839645</v>
      </c>
      <c r="K24" s="32"/>
      <c r="L24" s="27"/>
      <c r="M24" s="27"/>
      <c r="N24" s="27"/>
    </row>
    <row r="25" spans="1:15" ht="17.399999999999999" hidden="1">
      <c r="A25" s="31">
        <f>AVERAGE(D23:D25)</f>
        <v>1046106.5186071239</v>
      </c>
      <c r="B25" s="27">
        <f>A25/A22-1</f>
        <v>4.2690617857910063E-4</v>
      </c>
      <c r="C25" s="27">
        <f>A25/A13-1</f>
        <v>0.29319198668757229</v>
      </c>
      <c r="D25" s="26">
        <f>H25/19</f>
        <v>1225847.6315789474</v>
      </c>
      <c r="E25" s="27">
        <f t="shared" si="5"/>
        <v>0.18342470681725165</v>
      </c>
      <c r="F25" s="33">
        <f t="shared" si="6"/>
        <v>0.22070547081839842</v>
      </c>
      <c r="G25" s="39" t="s">
        <v>190</v>
      </c>
      <c r="H25" s="29">
        <v>23291105</v>
      </c>
      <c r="I25" s="29">
        <v>4946971.4800000004</v>
      </c>
      <c r="J25" s="30">
        <f t="shared" si="4"/>
        <v>4.7081542907944955</v>
      </c>
      <c r="K25" s="32">
        <f>H25+H24+H23</f>
        <v>64488863</v>
      </c>
      <c r="L25" s="27">
        <f>K25/K22-1</f>
        <v>-2.4672086056191089E-3</v>
      </c>
      <c r="M25" s="27">
        <f>K25/K13-1</f>
        <v>0.27339100980759401</v>
      </c>
      <c r="N25" s="32">
        <f>AVERAGE(J23:J25)</f>
        <v>4.7151971860428405</v>
      </c>
      <c r="O25" s="58">
        <f>N25/N22-1</f>
        <v>6.1703485201548114E-2</v>
      </c>
    </row>
    <row r="26" spans="1:15" ht="17.399999999999999" hidden="1">
      <c r="A26" s="31"/>
      <c r="B26" s="27"/>
      <c r="C26" s="27"/>
      <c r="D26" s="26">
        <f>H26/19</f>
        <v>1249475.5789473683</v>
      </c>
      <c r="E26" s="27">
        <f t="shared" si="5"/>
        <v>1.9274783227330561E-2</v>
      </c>
      <c r="F26" s="33">
        <f t="shared" si="6"/>
        <v>0.45386171189060276</v>
      </c>
      <c r="G26" s="39" t="s">
        <v>202</v>
      </c>
      <c r="H26" s="29">
        <v>23740036</v>
      </c>
      <c r="I26" s="29">
        <v>4992952.92</v>
      </c>
      <c r="J26" s="30">
        <f t="shared" si="4"/>
        <v>4.7547085623230751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1186349.8181818181</v>
      </c>
      <c r="E27" s="27">
        <f t="shared" si="5"/>
        <v>-5.0521804370703305E-2</v>
      </c>
      <c r="F27" s="33">
        <f t="shared" si="6"/>
        <v>0.39333260694125816</v>
      </c>
      <c r="G27" s="39" t="s">
        <v>203</v>
      </c>
      <c r="H27" s="29">
        <v>26099696</v>
      </c>
      <c r="I27" s="29">
        <v>5596814.1600000001</v>
      </c>
      <c r="J27" s="30">
        <f t="shared" si="4"/>
        <v>4.6633129587422282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1181879.5358851673</v>
      </c>
      <c r="B28" s="27">
        <f>A28/A25-1</f>
        <v>0.12978890281538757</v>
      </c>
      <c r="C28" s="27">
        <f>A28/A16-1</f>
        <v>0.47200779073690979</v>
      </c>
      <c r="D28" s="26">
        <f>H28/19</f>
        <v>1109813.2105263157</v>
      </c>
      <c r="E28" s="27">
        <f t="shared" si="5"/>
        <v>-6.451436708002467E-2</v>
      </c>
      <c r="F28" s="33">
        <f t="shared" si="6"/>
        <v>0.5903479873357127</v>
      </c>
      <c r="G28" s="39" t="s">
        <v>208</v>
      </c>
      <c r="H28" s="29">
        <v>21086451</v>
      </c>
      <c r="I28" s="29">
        <v>4578187.59</v>
      </c>
      <c r="J28" s="30">
        <f t="shared" si="4"/>
        <v>4.6058512425437774</v>
      </c>
      <c r="K28" s="32">
        <f>H28+H27+H26</f>
        <v>70926183</v>
      </c>
      <c r="L28" s="27">
        <f>K28/K25-1</f>
        <v>9.9820646551017633E-2</v>
      </c>
      <c r="M28" s="27">
        <f>K28/K16-1</f>
        <v>0.38331108890482279</v>
      </c>
      <c r="N28" s="32">
        <f>AVERAGE(J26:J28)</f>
        <v>4.6746242545363605</v>
      </c>
      <c r="O28" s="58">
        <f>N28/N25-1</f>
        <v>-8.6047157532621599E-3</v>
      </c>
    </row>
    <row r="29" spans="1:15" hidden="1">
      <c r="D29" s="26">
        <f>H29/22</f>
        <v>1130006.8181818181</v>
      </c>
      <c r="E29" s="27">
        <f t="shared" ref="E29:E41" si="7">D29/D28-1</f>
        <v>1.8195501246489831E-2</v>
      </c>
      <c r="F29" s="33">
        <f t="shared" ref="F29:F41" si="8">D29/D17-1</f>
        <v>0.48208092110618472</v>
      </c>
      <c r="G29" s="39" t="s">
        <v>215</v>
      </c>
      <c r="H29" s="29">
        <v>24860150</v>
      </c>
      <c r="I29" s="29">
        <v>5407984.9900000002</v>
      </c>
      <c r="J29" s="30">
        <f t="shared" si="4"/>
        <v>4.5969339866825329</v>
      </c>
    </row>
    <row r="30" spans="1:15" hidden="1">
      <c r="D30" s="26">
        <f>H30/19</f>
        <v>1356621.4736842106</v>
      </c>
      <c r="E30" s="27">
        <f t="shared" si="7"/>
        <v>0.20054273288989144</v>
      </c>
      <c r="F30" s="33">
        <f t="shared" si="8"/>
        <v>0.51401617255740195</v>
      </c>
      <c r="G30" s="39" t="s">
        <v>210</v>
      </c>
      <c r="H30" s="29">
        <v>25775808</v>
      </c>
      <c r="I30" s="29">
        <v>5419586.1100000003</v>
      </c>
      <c r="J30" s="30">
        <f t="shared" si="4"/>
        <v>4.7560473211117591</v>
      </c>
    </row>
    <row r="31" spans="1:15" ht="17.399999999999999" hidden="1">
      <c r="A31" s="31">
        <f>AVERAGE(D29:D31)</f>
        <v>1237476.0806220097</v>
      </c>
      <c r="B31" s="27">
        <f>A31/A28-1</f>
        <v>4.7040788040384696E-2</v>
      </c>
      <c r="C31" s="27">
        <f>A31/A19-1</f>
        <v>0.41626247140625061</v>
      </c>
      <c r="D31" s="26">
        <f>H31/20</f>
        <v>1225799.95</v>
      </c>
      <c r="E31" s="27">
        <f t="shared" si="7"/>
        <v>-9.6431853853039318E-2</v>
      </c>
      <c r="F31" s="33">
        <f t="shared" si="8"/>
        <v>0.27316450528103431</v>
      </c>
      <c r="G31" s="39" t="s">
        <v>211</v>
      </c>
      <c r="H31" s="29">
        <v>24515999</v>
      </c>
      <c r="I31" s="29">
        <v>5333886.72</v>
      </c>
      <c r="J31" s="30">
        <f t="shared" si="4"/>
        <v>4.5962729032235616</v>
      </c>
      <c r="K31" s="32">
        <f>H31+H30+H29</f>
        <v>75151957</v>
      </c>
      <c r="L31" s="27">
        <f>K31/K28-1</f>
        <v>5.9579887444387136E-2</v>
      </c>
      <c r="M31" s="27">
        <f>K31/K19-1</f>
        <v>0.38270749892757872</v>
      </c>
      <c r="N31" s="32">
        <f>AVERAGE(J29:J31)</f>
        <v>4.6497514036726173</v>
      </c>
      <c r="O31" s="58">
        <f>N31/N28-1</f>
        <v>-5.320823559156862E-3</v>
      </c>
    </row>
    <row r="32" spans="1:15" ht="17.399999999999999" hidden="1">
      <c r="D32" s="26">
        <f>H32/21</f>
        <v>1530298.0476190476</v>
      </c>
      <c r="E32" s="27">
        <f t="shared" si="7"/>
        <v>0.24840766033564265</v>
      </c>
      <c r="F32" s="33">
        <f t="shared" si="8"/>
        <v>0.24594423191042658</v>
      </c>
      <c r="G32" s="39" t="s">
        <v>222</v>
      </c>
      <c r="H32" s="29">
        <v>32136259</v>
      </c>
      <c r="I32" s="29">
        <v>6798133.6799999997</v>
      </c>
      <c r="J32" s="30">
        <f t="shared" si="4"/>
        <v>4.727217867831043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1551113.6666666667</v>
      </c>
      <c r="E33" s="27">
        <f t="shared" si="7"/>
        <v>1.3602330003626095E-2</v>
      </c>
      <c r="F33" s="33">
        <f t="shared" si="8"/>
        <v>0.69213991051032764</v>
      </c>
      <c r="G33" s="39" t="s">
        <v>223</v>
      </c>
      <c r="H33" s="29">
        <v>32573387</v>
      </c>
      <c r="I33" s="29">
        <v>6952324.7999999998</v>
      </c>
      <c r="J33" s="30">
        <f t="shared" si="4"/>
        <v>4.6852510400549754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1554883.6591478698</v>
      </c>
      <c r="B34" s="27">
        <f>A34/A31-1</f>
        <v>0.25649593030219786</v>
      </c>
      <c r="C34" s="27">
        <f>A34/A22-1</f>
        <v>0.48698762594474743</v>
      </c>
      <c r="D34" s="26">
        <f>H34/19</f>
        <v>1583239.2631578948</v>
      </c>
      <c r="E34" s="27">
        <f t="shared" si="7"/>
        <v>2.0711310319549758E-2</v>
      </c>
      <c r="F34" s="33">
        <f t="shared" si="8"/>
        <v>0.59584844165936013</v>
      </c>
      <c r="G34" s="39" t="s">
        <v>220</v>
      </c>
      <c r="H34" s="29">
        <v>30081546</v>
      </c>
      <c r="I34" s="29">
        <v>6128991.0899999999</v>
      </c>
      <c r="J34" s="30">
        <f t="shared" si="4"/>
        <v>4.9080746828104784</v>
      </c>
      <c r="K34" s="32">
        <f>H34+H33+H32</f>
        <v>94791192</v>
      </c>
      <c r="L34" s="27">
        <f>K34/K31-1</f>
        <v>0.2613269937867353</v>
      </c>
      <c r="M34" s="27">
        <f>K34/K22-1</f>
        <v>0.46625817166850503</v>
      </c>
      <c r="N34" s="32">
        <f>AVERAGE(J32:J34)</f>
        <v>4.7735145302321662</v>
      </c>
      <c r="O34" s="58">
        <f>N34/N31-1</f>
        <v>2.6617149136574092E-2</v>
      </c>
      <c r="P34" s="58"/>
    </row>
    <row r="35" spans="1:16" ht="17.399999999999999" hidden="1">
      <c r="D35" s="26">
        <f>H35/23</f>
        <v>1278961.6521739131</v>
      </c>
      <c r="E35" s="27">
        <f t="shared" si="7"/>
        <v>-0.19218675159500287</v>
      </c>
      <c r="F35" s="33">
        <f t="shared" si="8"/>
        <v>0.45896207022990798</v>
      </c>
      <c r="G35" s="39" t="s">
        <v>226</v>
      </c>
      <c r="H35" s="68">
        <v>29416118</v>
      </c>
      <c r="I35" s="68">
        <v>5994191.2000000002</v>
      </c>
      <c r="J35" s="30">
        <f t="shared" si="4"/>
        <v>4.9074373870489811</v>
      </c>
      <c r="P35" s="16"/>
    </row>
    <row r="36" spans="1:16" ht="17.399999999999999" hidden="1">
      <c r="D36" s="26">
        <f>H36/21</f>
        <v>1321881.2857142857</v>
      </c>
      <c r="E36" s="27">
        <f t="shared" si="7"/>
        <v>3.3558186414283764E-2</v>
      </c>
      <c r="F36" s="33">
        <f t="shared" si="8"/>
        <v>0.27613492304805476</v>
      </c>
      <c r="G36" s="39" t="s">
        <v>228</v>
      </c>
      <c r="H36" s="68">
        <v>27759507</v>
      </c>
      <c r="I36" s="68">
        <v>5569088.71</v>
      </c>
      <c r="J36" s="30">
        <f t="shared" si="4"/>
        <v>4.9845690103938027</v>
      </c>
      <c r="P36" s="16"/>
    </row>
    <row r="37" spans="1:16" ht="17.399999999999999" hidden="1">
      <c r="A37" s="31">
        <f>AVERAGE(D35:D37)</f>
        <v>1438279.9978145845</v>
      </c>
      <c r="B37" s="27">
        <f>A37/A34-1</f>
        <v>-7.4991888072955981E-2</v>
      </c>
      <c r="C37" s="27">
        <f>A37/A25-1</f>
        <v>0.37488866786685748</v>
      </c>
      <c r="D37" s="26">
        <f>H37/18</f>
        <v>1713997.0555555555</v>
      </c>
      <c r="E37" s="27">
        <f t="shared" si="7"/>
        <v>0.29663463283647884</v>
      </c>
      <c r="F37" s="33">
        <f t="shared" si="8"/>
        <v>0.3982137839984643</v>
      </c>
      <c r="G37" s="39" t="s">
        <v>225</v>
      </c>
      <c r="H37" s="68">
        <v>30851947</v>
      </c>
      <c r="I37" s="68">
        <v>6394027.9699999997</v>
      </c>
      <c r="J37" s="30">
        <f t="shared" si="4"/>
        <v>4.8251191807032399</v>
      </c>
      <c r="K37" s="32">
        <f>H37+H36+H35</f>
        <v>88027572</v>
      </c>
      <c r="L37" s="27">
        <f>K37/K34-1</f>
        <v>-7.1352832022620882E-2</v>
      </c>
      <c r="M37" s="27">
        <f>K37/K25-1</f>
        <v>0.36500424887317373</v>
      </c>
      <c r="N37" s="32">
        <f>AVERAGE(J35:J37)</f>
        <v>4.9057085260486746</v>
      </c>
      <c r="O37" s="16">
        <f>N37/N34-1</f>
        <v>2.7693221625132214E-2</v>
      </c>
      <c r="P37" s="16"/>
    </row>
    <row r="38" spans="1:16" ht="17.399999999999999" hidden="1">
      <c r="A38" s="31"/>
      <c r="B38" s="27"/>
      <c r="C38" s="27"/>
      <c r="D38" s="26">
        <f>H38/20</f>
        <v>1697573.9</v>
      </c>
      <c r="E38" s="27">
        <f t="shared" si="7"/>
        <v>-9.5817874962640381E-3</v>
      </c>
      <c r="F38" s="33">
        <f t="shared" si="8"/>
        <v>0.35862911496848615</v>
      </c>
      <c r="G38" s="39" t="s">
        <v>231</v>
      </c>
      <c r="H38" s="68">
        <v>33951478</v>
      </c>
      <c r="I38" s="68">
        <v>7185552.3099999996</v>
      </c>
      <c r="J38" s="30">
        <f t="shared" si="4"/>
        <v>4.7249642804423484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1621857.2857142857</v>
      </c>
      <c r="E39" s="27">
        <f t="shared" si="7"/>
        <v>-4.4602838371698761E-2</v>
      </c>
      <c r="F39" s="33">
        <f t="shared" si="8"/>
        <v>0.36709869286271712</v>
      </c>
      <c r="G39" s="39" t="s">
        <v>234</v>
      </c>
      <c r="H39" s="68">
        <v>34059003</v>
      </c>
      <c r="I39" s="68">
        <v>7262588.5899999999</v>
      </c>
      <c r="J39" s="30">
        <f t="shared" si="4"/>
        <v>4.6896506084478622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1595394.3</v>
      </c>
      <c r="B40" s="27">
        <f>A40/A37-1</f>
        <v>0.10923763274476816</v>
      </c>
      <c r="C40" s="27">
        <f>A40/A28-1</f>
        <v>0.34987894413886389</v>
      </c>
      <c r="D40" s="26">
        <f>H40/21</f>
        <v>1466751.7142857143</v>
      </c>
      <c r="E40" s="27">
        <f t="shared" si="7"/>
        <v>-9.5634537511271156E-2</v>
      </c>
      <c r="F40" s="33">
        <f t="shared" si="8"/>
        <v>0.32162034148983021</v>
      </c>
      <c r="G40" s="39" t="s">
        <v>236</v>
      </c>
      <c r="H40" s="68">
        <v>30801786</v>
      </c>
      <c r="I40" s="68">
        <v>6525143.3399999999</v>
      </c>
      <c r="J40" s="30">
        <f t="shared" si="4"/>
        <v>4.720476531324751</v>
      </c>
      <c r="K40" s="32">
        <f>H40+H39+H38</f>
        <v>98812267</v>
      </c>
      <c r="L40" s="27">
        <f>K40/K37-1</f>
        <v>0.12251496610630142</v>
      </c>
      <c r="M40" s="27">
        <f>K40/K28-1</f>
        <v>0.39317051645088519</v>
      </c>
      <c r="N40" s="32">
        <f>AVERAGE(J38:J40)</f>
        <v>4.7116971400716539</v>
      </c>
      <c r="O40" s="58">
        <f>N40/N37-1</f>
        <v>-3.9548086672260618E-2</v>
      </c>
    </row>
    <row r="41" spans="1:16" ht="17.399999999999999">
      <c r="A41" s="31"/>
      <c r="B41" s="27"/>
      <c r="C41" s="27"/>
      <c r="D41" s="26">
        <f>H41/18</f>
        <v>1705866.4444444445</v>
      </c>
      <c r="E41" s="27">
        <f t="shared" si="7"/>
        <v>0.16302331732755149</v>
      </c>
      <c r="F41" s="33">
        <f t="shared" si="8"/>
        <v>0.50960721386547481</v>
      </c>
      <c r="G41" s="39" t="s">
        <v>370</v>
      </c>
      <c r="H41" s="68">
        <v>30705596</v>
      </c>
      <c r="I41" s="68">
        <v>6554788.1299999999</v>
      </c>
      <c r="J41" s="30">
        <f t="shared" si="4"/>
        <v>4.6844528596532991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1867678.15</v>
      </c>
      <c r="E42" s="27">
        <f t="shared" ref="E42" si="9">D42/D41-1</f>
        <v>9.4856022335472634E-2</v>
      </c>
      <c r="F42" s="33">
        <f t="shared" ref="F42" si="10">D42/D30-1</f>
        <v>0.37671280178685373</v>
      </c>
      <c r="G42" s="39" t="s">
        <v>405</v>
      </c>
      <c r="H42" s="68">
        <v>37353563</v>
      </c>
      <c r="I42" s="68">
        <v>7754815.1299999999</v>
      </c>
      <c r="J42" s="30">
        <f t="shared" si="4"/>
        <v>4.8168218550427264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1767053.048148148</v>
      </c>
      <c r="B43" s="27">
        <f>A43/A40-1</f>
        <v>0.10759644067184393</v>
      </c>
      <c r="C43" s="27">
        <f>A43/A31-1</f>
        <v>0.42794925560092412</v>
      </c>
      <c r="D43" s="26">
        <f>H43/20</f>
        <v>1727614.55</v>
      </c>
      <c r="E43" s="27">
        <f t="shared" ref="E43" si="11">D43/D42-1</f>
        <v>-7.499343503054845E-2</v>
      </c>
      <c r="F43" s="33">
        <f t="shared" ref="F43" si="12">D43/D31-1</f>
        <v>0.40937723973638618</v>
      </c>
      <c r="G43" s="39" t="s">
        <v>429</v>
      </c>
      <c r="H43" s="68">
        <v>34552291</v>
      </c>
      <c r="I43" s="68">
        <v>7094768.3099999996</v>
      </c>
      <c r="J43" s="30">
        <f t="shared" si="4"/>
        <v>4.870108436282397</v>
      </c>
      <c r="K43" s="32">
        <f>H43+H42+H41</f>
        <v>102611450</v>
      </c>
      <c r="L43" s="27">
        <f>K43/K40-1</f>
        <v>3.8448495468685007E-2</v>
      </c>
      <c r="M43" s="27">
        <f>K43/K31-1</f>
        <v>0.36538626665437346</v>
      </c>
      <c r="N43" s="32">
        <f>AVERAGE(J41:J43)</f>
        <v>4.7904610503261411</v>
      </c>
      <c r="O43" s="58">
        <f>N43/N40-1</f>
        <v>1.6716675098792377E-2</v>
      </c>
    </row>
    <row r="44" spans="1:16" ht="17.399999999999999">
      <c r="A44" s="31"/>
      <c r="B44" s="27"/>
      <c r="C44" s="27"/>
      <c r="D44" s="26">
        <f>H44/22</f>
        <v>1796207.2272727273</v>
      </c>
      <c r="E44" s="27">
        <f t="shared" ref="E44" si="13">D44/D43-1</f>
        <v>3.9703692743689345E-2</v>
      </c>
      <c r="F44" s="33">
        <f t="shared" ref="F44" si="14">D44/D32-1</f>
        <v>0.17376300000343137</v>
      </c>
      <c r="G44" s="39" t="s">
        <v>494</v>
      </c>
      <c r="H44" s="68">
        <v>39516559</v>
      </c>
      <c r="I44" s="68">
        <v>8063144.7300000004</v>
      </c>
      <c r="J44" s="30">
        <f t="shared" si="4"/>
        <v>4.9008867288433251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1903887.15</v>
      </c>
      <c r="E45" s="27">
        <f t="shared" ref="E45" si="15">D45/D44-1</f>
        <v>5.9948496527746586E-2</v>
      </c>
      <c r="F45" s="33">
        <f t="shared" ref="F45" si="16">D45/D33-1</f>
        <v>0.22743238675179822</v>
      </c>
      <c r="G45" s="39" t="s">
        <v>498</v>
      </c>
      <c r="H45" s="68">
        <v>38077743</v>
      </c>
      <c r="I45" s="68">
        <v>7709711.2000000002</v>
      </c>
      <c r="J45" s="30">
        <f t="shared" si="4"/>
        <v>4.9389324725937849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1948208.704704944</v>
      </c>
      <c r="B46" s="27">
        <f>A46/A43-1</f>
        <v>0.10251851620790053</v>
      </c>
      <c r="C46" s="27">
        <f>A46/A34-1</f>
        <v>0.25296107734042939</v>
      </c>
      <c r="D46" s="26">
        <f>H46/19</f>
        <v>2144531.7368421052</v>
      </c>
      <c r="E46" s="27">
        <f t="shared" ref="E46" si="17">D46/D45-1</f>
        <v>0.12639645519016462</v>
      </c>
      <c r="F46" s="33">
        <f t="shared" ref="F46" si="18">D46/D34-1</f>
        <v>0.35452157279416419</v>
      </c>
      <c r="G46" s="39" t="s">
        <v>548</v>
      </c>
      <c r="H46" s="68">
        <v>40746103</v>
      </c>
      <c r="I46" s="68">
        <v>8453257.6300000008</v>
      </c>
      <c r="J46" s="30">
        <f t="shared" si="4"/>
        <v>4.8201657613503963</v>
      </c>
      <c r="K46" s="32">
        <f>H46+H45+H44</f>
        <v>118340405</v>
      </c>
      <c r="L46" s="27">
        <f>K46/K43-1</f>
        <v>0.15328654843099865</v>
      </c>
      <c r="M46" s="27">
        <f>K46/K34-1</f>
        <v>0.24843250204090683</v>
      </c>
      <c r="N46" s="32">
        <f>AVERAGE(J44:J46)</f>
        <v>4.8866616542625012</v>
      </c>
      <c r="O46" s="58">
        <f>N46/N43-1</f>
        <v>2.008170047219382E-2</v>
      </c>
    </row>
    <row r="47" spans="1:16" ht="17.399999999999999">
      <c r="A47" s="31"/>
      <c r="B47" s="27"/>
      <c r="C47" s="27"/>
      <c r="D47" s="26">
        <f>H47/19</f>
        <v>1796540.1578947369</v>
      </c>
      <c r="E47" s="27">
        <f t="shared" ref="E47" si="19">D47/D46-1</f>
        <v>-0.16226926044927537</v>
      </c>
      <c r="F47" s="33">
        <f t="shared" ref="F47" si="20">D47/D35-1</f>
        <v>0.40468649301647974</v>
      </c>
      <c r="G47" s="39" t="s">
        <v>598</v>
      </c>
      <c r="H47" s="68">
        <v>34134263</v>
      </c>
      <c r="I47" s="68">
        <v>7280665.2300000004</v>
      </c>
      <c r="J47" s="30">
        <f t="shared" si="4"/>
        <v>4.6883439797986695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1552443.55</v>
      </c>
      <c r="E48" s="27">
        <f t="shared" ref="E48" si="21">D48/D47-1</f>
        <v>-0.13587038776844251</v>
      </c>
      <c r="F48" s="33">
        <f t="shared" ref="F48" si="22">D48/D36-1</f>
        <v>0.17441979607202684</v>
      </c>
      <c r="G48" s="39" t="s">
        <v>632</v>
      </c>
      <c r="H48" s="68">
        <v>31048871</v>
      </c>
      <c r="I48" s="68">
        <v>6319999.6100000003</v>
      </c>
      <c r="J48" s="30">
        <f t="shared" si="4"/>
        <v>4.9127963474668626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1636944.3420255184</v>
      </c>
      <c r="B49" s="27">
        <f>A49/A46-1</f>
        <v>-0.15976951644231907</v>
      </c>
      <c r="C49" s="27">
        <f>A49/A37-1</f>
        <v>0.13812633458909063</v>
      </c>
      <c r="D49" s="26">
        <f>H49/22</f>
        <v>1561849.3181818181</v>
      </c>
      <c r="E49" s="27">
        <f t="shared" ref="E49" si="23">D49/D48-1</f>
        <v>6.0586861157161387E-3</v>
      </c>
      <c r="F49" s="33">
        <f t="shared" ref="F49" si="24">D49/D37-1</f>
        <v>-8.8767793900568881E-2</v>
      </c>
      <c r="G49" s="39" t="s">
        <v>672</v>
      </c>
      <c r="H49" s="68">
        <v>34360685</v>
      </c>
      <c r="I49" s="68">
        <v>7139091.5700000003</v>
      </c>
      <c r="J49" s="30">
        <f t="shared" si="4"/>
        <v>4.8130332358238679</v>
      </c>
      <c r="K49" s="32">
        <f>H49+H48+H47</f>
        <v>99543819</v>
      </c>
      <c r="L49" s="27">
        <f>K49/K46-1</f>
        <v>-0.15883489666948492</v>
      </c>
      <c r="M49" s="27">
        <f>K49/K37-1</f>
        <v>0.13082545318868966</v>
      </c>
      <c r="N49" s="32">
        <f>AVERAGE(J47:J49)</f>
        <v>4.8047245210298</v>
      </c>
      <c r="O49" s="58">
        <f>N49/N46-1</f>
        <v>-1.6767506946430366E-2</v>
      </c>
    </row>
    <row r="50" spans="1:15" s="37" customFormat="1" ht="17.399999999999999">
      <c r="A50" s="92"/>
      <c r="B50" s="130"/>
      <c r="C50" s="130"/>
      <c r="D50" s="93">
        <f>H50/18</f>
        <v>1935621.8333333333</v>
      </c>
      <c r="E50" s="130">
        <f t="shared" ref="E50" si="25">D50/D49-1</f>
        <v>0.23931406877753836</v>
      </c>
      <c r="F50" s="131">
        <f t="shared" ref="F50" si="26">D50/D38-1</f>
        <v>0.14022831838621785</v>
      </c>
      <c r="G50" s="132" t="s">
        <v>714</v>
      </c>
      <c r="H50" s="95">
        <v>34841193</v>
      </c>
      <c r="I50" s="95">
        <v>7346084.4900000002</v>
      </c>
      <c r="J50" s="133">
        <f t="shared" ref="J50" si="27">H50/I50</f>
        <v>4.7428249766835995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1664415.6</v>
      </c>
      <c r="E51" s="130">
        <f t="shared" ref="E51" si="28">D51/D50-1</f>
        <v>-0.14011323320645186</v>
      </c>
      <c r="F51" s="131">
        <f t="shared" ref="F51" si="29">D51/D39-1</f>
        <v>2.6240480380473885E-2</v>
      </c>
      <c r="G51" s="132" t="s">
        <v>721</v>
      </c>
      <c r="H51" s="95">
        <v>33288312</v>
      </c>
      <c r="I51" s="95">
        <v>7017246.7800000003</v>
      </c>
      <c r="J51" s="133">
        <f t="shared" ref="J51" si="30">H51/I51</f>
        <v>4.7437852826945894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1788787.6595959596</v>
      </c>
      <c r="B52" s="27">
        <f>A52/A49-1</f>
        <v>9.2760220168850438E-2</v>
      </c>
      <c r="C52" s="27">
        <f>A52/A40-1</f>
        <v>0.12121978848486514</v>
      </c>
      <c r="D52" s="93">
        <f>H52/22</f>
        <v>1766325.5454545454</v>
      </c>
      <c r="E52" s="130">
        <f t="shared" ref="E52:E53" si="31">D52/D51-1</f>
        <v>6.1228665157034845E-2</v>
      </c>
      <c r="F52" s="131">
        <f t="shared" ref="F52:F53" si="32">D52/D40-1</f>
        <v>0.20424304144394267</v>
      </c>
      <c r="G52" s="132" t="s">
        <v>726</v>
      </c>
      <c r="H52" s="95">
        <v>38859162</v>
      </c>
      <c r="I52" s="95">
        <v>8128419.9699999997</v>
      </c>
      <c r="J52" s="133">
        <f t="shared" ref="J52" si="33">H52/I52</f>
        <v>4.7806538224426909</v>
      </c>
      <c r="K52" s="32">
        <f>H52+H51+H50</f>
        <v>106988667</v>
      </c>
      <c r="L52" s="27">
        <f>K52/K49-1</f>
        <v>7.4789656201556864E-2</v>
      </c>
      <c r="M52" s="27">
        <f>K52/K40-1</f>
        <v>8.2746811182866642E-2</v>
      </c>
      <c r="N52" s="32">
        <f>AVERAGE(J50:J52)</f>
        <v>4.7557546939402933</v>
      </c>
      <c r="O52" s="58">
        <f>N52/N49-1</f>
        <v>-1.0192015562009993E-2</v>
      </c>
    </row>
    <row r="53" spans="1:15" s="37" customFormat="1" ht="17.399999999999999">
      <c r="A53" s="31"/>
      <c r="B53" s="27"/>
      <c r="C53" s="27"/>
      <c r="D53" s="93">
        <f>H53/21</f>
        <v>1494716.0476190476</v>
      </c>
      <c r="E53" s="130">
        <f t="shared" si="31"/>
        <v>-0.15377091642843332</v>
      </c>
      <c r="F53" s="131">
        <f t="shared" si="32"/>
        <v>-0.12377897315059916</v>
      </c>
      <c r="G53" s="132" t="s">
        <v>729</v>
      </c>
      <c r="H53" s="95">
        <v>31389037</v>
      </c>
      <c r="I53" s="95">
        <v>6513666.5700000003</v>
      </c>
      <c r="J53" s="133">
        <f t="shared" ref="J53" si="34">H53/I53</f>
        <v>4.8189505346448822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2078977.3529411764</v>
      </c>
      <c r="E54" s="130">
        <f t="shared" ref="E54" si="35">D54/D53-1</f>
        <v>0.3908844802013105</v>
      </c>
      <c r="F54" s="131">
        <f t="shared" ref="F54" si="36">D54/D42-1</f>
        <v>0.11313469772143359</v>
      </c>
      <c r="G54" s="132" t="s">
        <v>742</v>
      </c>
      <c r="H54" s="95">
        <v>35342615</v>
      </c>
      <c r="I54" s="95">
        <v>7532623.0700000003</v>
      </c>
      <c r="J54" s="133">
        <f t="shared" ref="J54" si="37">H54/I54</f>
        <v>4.6919399353404785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1820026.3716153128</v>
      </c>
      <c r="B55" s="27">
        <f>A55/A52-1</f>
        <v>1.7463622276111312E-2</v>
      </c>
      <c r="C55" s="27">
        <f>A55/A43-1</f>
        <v>2.9978343617176773E-2</v>
      </c>
      <c r="D55" s="93">
        <f>H55/21</f>
        <v>1886385.7142857143</v>
      </c>
      <c r="E55" s="130">
        <f t="shared" ref="E55" si="38">D55/D54-1</f>
        <v>-9.263767995500205E-2</v>
      </c>
      <c r="F55" s="131">
        <f t="shared" ref="F55" si="39">D55/D43-1</f>
        <v>9.1901960588207654E-2</v>
      </c>
      <c r="G55" s="132" t="s">
        <v>749</v>
      </c>
      <c r="H55" s="95">
        <v>39614100</v>
      </c>
      <c r="I55" s="95">
        <v>8399133.7300000004</v>
      </c>
      <c r="J55" s="133">
        <f t="shared" ref="J55" si="40">H55/I55</f>
        <v>4.7164506809204001</v>
      </c>
      <c r="K55" s="32">
        <f>H55+H54+H53</f>
        <v>106345752</v>
      </c>
      <c r="L55" s="27">
        <f>K55/K52-1</f>
        <v>-6.0091878703376622E-3</v>
      </c>
      <c r="M55" s="27">
        <f>K55/K43-1</f>
        <v>3.6392644290671239E-2</v>
      </c>
      <c r="N55" s="32">
        <f>AVERAGE(J53:J55)</f>
        <v>4.7424470503019203</v>
      </c>
      <c r="O55" s="58">
        <f>N55/N52-1</f>
        <v>-2.7982191039688242E-3</v>
      </c>
    </row>
    <row r="56" spans="1:15" s="124" customFormat="1" ht="17.399999999999999">
      <c r="A56" s="94"/>
      <c r="B56" s="45"/>
      <c r="C56" s="45"/>
      <c r="D56" s="98">
        <f>H56/22</f>
        <v>2180094.5454545454</v>
      </c>
      <c r="E56" s="118">
        <f t="shared" ref="E56" si="41">D56/D55-1</f>
        <v>0.15569924482811559</v>
      </c>
      <c r="F56" s="158">
        <f t="shared" ref="F56" si="42">D56/D44-1</f>
        <v>0.21372106311179562</v>
      </c>
      <c r="G56" s="122" t="s">
        <v>752</v>
      </c>
      <c r="H56" s="96">
        <v>47962080</v>
      </c>
      <c r="I56" s="96">
        <v>9854148.7300000004</v>
      </c>
      <c r="J56" s="125">
        <f t="shared" ref="J56" si="43">H56/I56</f>
        <v>4.8671966817371146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2203179.8333333335</v>
      </c>
      <c r="E57" s="118">
        <f t="shared" ref="E57" si="44">D57/D56-1</f>
        <v>1.0589122351101876E-2</v>
      </c>
      <c r="F57" s="158">
        <f t="shared" ref="F57" si="45">D57/D45-1</f>
        <v>0.15720085265207739</v>
      </c>
      <c r="G57" s="122" t="s">
        <v>756</v>
      </c>
      <c r="H57" s="96">
        <v>39657237</v>
      </c>
      <c r="I57" s="96">
        <v>7613855.4500000002</v>
      </c>
      <c r="J57" s="125">
        <f t="shared" ref="J57" si="46">H57/I57</f>
        <v>5.2085618462851171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2191637.1893939395</v>
      </c>
      <c r="B58" s="27">
        <f>A58/A55-1</f>
        <v>0.20417880948000433</v>
      </c>
      <c r="C58" s="27">
        <f>A58/A46-1</f>
        <v>0.12494990095317471</v>
      </c>
      <c r="K58" s="32">
        <f>H58+H57+H56</f>
        <v>87619317</v>
      </c>
      <c r="L58" s="27">
        <f>K58/K55-1</f>
        <v>-0.17609010842294859</v>
      </c>
      <c r="M58" s="27">
        <f>K58/K46-1</f>
        <v>-0.25959931436773431</v>
      </c>
      <c r="N58" s="32">
        <f>AVERAGE(J56:J58)</f>
        <v>5.0378792640111154</v>
      </c>
      <c r="O58" s="58">
        <f>N58/N55-1</f>
        <v>6.2295310959852968E-2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94">
    <tabColor rgb="FFFF0000"/>
  </sheetPr>
  <dimension ref="A1:P58"/>
  <sheetViews>
    <sheetView topLeftCell="A4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8984375" style="18" bestFit="1" customWidth="1"/>
    <col min="12" max="13" width="7.09765625" style="18" bestFit="1" customWidth="1"/>
    <col min="14" max="14" width="7.09765625" style="18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삼양식품</v>
      </c>
      <c r="G1" s="19"/>
      <c r="H1" s="19"/>
      <c r="I1" s="19"/>
      <c r="J1" s="20"/>
      <c r="P1" s="18" t="s">
        <v>304</v>
      </c>
    </row>
    <row r="2" spans="1:16" ht="15" customHeight="1">
      <c r="G2" s="21"/>
      <c r="H2" s="21"/>
      <c r="I2" s="21"/>
      <c r="J2" s="22"/>
      <c r="P2" t="s">
        <v>115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6" ht="15" hidden="1" customHeight="1">
      <c r="D6" s="26">
        <f>H6/18</f>
        <v>0</v>
      </c>
      <c r="E6" s="27" t="e">
        <f t="shared" ref="E6:E16" si="0">D6/D5-1</f>
        <v>#DIV/0!</v>
      </c>
      <c r="F6" s="26"/>
      <c r="G6" s="28" t="s">
        <v>3</v>
      </c>
      <c r="H6" s="29">
        <v>0</v>
      </c>
      <c r="I6" s="29">
        <v>0</v>
      </c>
      <c r="J6" s="30" t="e">
        <f t="shared" ref="J6:J16" si="1">H6/I6</f>
        <v>#DIV/0!</v>
      </c>
    </row>
    <row r="7" spans="1:16" ht="15" hidden="1" customHeight="1">
      <c r="A7" s="31">
        <f>AVERAGE(D5:D7)</f>
        <v>0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0</v>
      </c>
      <c r="L7" s="32"/>
      <c r="M7" s="32"/>
      <c r="N7" s="32" t="e">
        <f>AVERAGE(J5:J7)</f>
        <v>#DIV/0!</v>
      </c>
      <c r="O7" s="35"/>
    </row>
    <row r="8" spans="1:16" ht="15" hidden="1" customHeight="1">
      <c r="D8" s="26">
        <f>H8/21</f>
        <v>0</v>
      </c>
      <c r="E8" s="27" t="e">
        <f t="shared" si="0"/>
        <v>#DIV/0!</v>
      </c>
      <c r="F8" s="26"/>
      <c r="G8" s="28" t="s">
        <v>2</v>
      </c>
      <c r="H8" s="29">
        <v>0</v>
      </c>
      <c r="I8" s="29">
        <v>0</v>
      </c>
      <c r="J8" s="30" t="e">
        <f t="shared" si="1"/>
        <v>#DIV/0!</v>
      </c>
    </row>
    <row r="9" spans="1:16" ht="15" hidden="1" customHeight="1">
      <c r="D9" s="26">
        <f>H9/21</f>
        <v>5803.1904761904761</v>
      </c>
      <c r="E9" s="27" t="e">
        <f t="shared" si="0"/>
        <v>#DIV/0!</v>
      </c>
      <c r="F9" s="26"/>
      <c r="G9" s="28" t="s">
        <v>5</v>
      </c>
      <c r="H9" s="29">
        <v>121867</v>
      </c>
      <c r="I9" s="29">
        <v>33446</v>
      </c>
      <c r="J9" s="30">
        <f t="shared" si="1"/>
        <v>3.643694313221312</v>
      </c>
    </row>
    <row r="10" spans="1:16" ht="15" hidden="1" customHeight="1">
      <c r="A10" s="31">
        <f>AVERAGE(D8:D10)</f>
        <v>64024.380952380947</v>
      </c>
      <c r="B10" s="27" t="e">
        <f>A10/A7-1</f>
        <v>#DIV/0!</v>
      </c>
      <c r="C10" s="27"/>
      <c r="D10" s="26">
        <f>H10/21</f>
        <v>186269.95238095237</v>
      </c>
      <c r="E10" s="27">
        <f t="shared" si="0"/>
        <v>31.097852576989666</v>
      </c>
      <c r="F10" s="26"/>
      <c r="G10" s="28" t="s">
        <v>0</v>
      </c>
      <c r="H10" s="29">
        <v>3911669</v>
      </c>
      <c r="I10" s="29">
        <v>1274984.2</v>
      </c>
      <c r="J10" s="30">
        <f t="shared" si="1"/>
        <v>3.0680137055816066</v>
      </c>
      <c r="K10" s="32">
        <f>H10+H9+H8</f>
        <v>4033536</v>
      </c>
      <c r="L10" s="27" t="e">
        <f>K10/K7-1</f>
        <v>#DIV/0!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177679.90476190476</v>
      </c>
      <c r="E11" s="27">
        <f t="shared" si="0"/>
        <v>-4.6116120765841817E-2</v>
      </c>
      <c r="F11" s="26"/>
      <c r="G11" s="28" t="s">
        <v>10</v>
      </c>
      <c r="H11" s="29">
        <v>3731278</v>
      </c>
      <c r="I11" s="29">
        <v>1225840</v>
      </c>
      <c r="J11" s="30">
        <f t="shared" si="1"/>
        <v>3.0438540103112968</v>
      </c>
    </row>
    <row r="12" spans="1:16" ht="15" hidden="1" customHeight="1">
      <c r="D12" s="26">
        <f>H12/22</f>
        <v>179197.18181818182</v>
      </c>
      <c r="E12" s="27">
        <f t="shared" si="0"/>
        <v>8.5393846778016869E-3</v>
      </c>
      <c r="F12" s="26"/>
      <c r="G12" s="28" t="s">
        <v>4</v>
      </c>
      <c r="H12" s="29">
        <v>3942338</v>
      </c>
      <c r="I12" s="29">
        <v>1299760</v>
      </c>
      <c r="J12" s="30">
        <f t="shared" si="1"/>
        <v>3.0331276543361851</v>
      </c>
    </row>
    <row r="13" spans="1:16" ht="15" hidden="1" customHeight="1">
      <c r="A13" s="31">
        <f>AVERAGE(D11:D13)</f>
        <v>193429.04552669553</v>
      </c>
      <c r="B13" s="27">
        <f>A13/A10-1</f>
        <v>2.0211779114359754</v>
      </c>
      <c r="C13" s="27"/>
      <c r="D13" s="26">
        <f>H13/20</f>
        <v>223410.05</v>
      </c>
      <c r="E13" s="27">
        <f t="shared" si="0"/>
        <v>0.24672747491463176</v>
      </c>
      <c r="F13" s="26"/>
      <c r="G13" s="28" t="s">
        <v>8</v>
      </c>
      <c r="H13" s="29">
        <v>4468201</v>
      </c>
      <c r="I13" s="29">
        <v>1472705</v>
      </c>
      <c r="J13" s="30">
        <f t="shared" si="1"/>
        <v>3.0340095266872864</v>
      </c>
      <c r="K13" s="32">
        <f>H13+H12+H11</f>
        <v>12141817</v>
      </c>
      <c r="L13" s="27">
        <f>K13/K10-1</f>
        <v>2.0102165940752728</v>
      </c>
      <c r="M13" s="32"/>
      <c r="N13" s="32">
        <f>AVERAGE(J11:J13)</f>
        <v>3.0369970637782564</v>
      </c>
      <c r="O13" s="58" t="e">
        <f>N13/N10-1</f>
        <v>#DIV/0!</v>
      </c>
    </row>
    <row r="14" spans="1:16" ht="15" hidden="1" customHeight="1">
      <c r="D14" s="26">
        <f>H14/20</f>
        <v>287440.05</v>
      </c>
      <c r="E14" s="27">
        <f t="shared" si="0"/>
        <v>0.28660304225347066</v>
      </c>
      <c r="F14" s="26"/>
      <c r="G14" s="28" t="s">
        <v>11</v>
      </c>
      <c r="H14" s="29">
        <v>5748801</v>
      </c>
      <c r="I14" s="29">
        <v>1894200</v>
      </c>
      <c r="J14" s="30">
        <f t="shared" si="1"/>
        <v>3.0349493189737093</v>
      </c>
    </row>
    <row r="15" spans="1:16" ht="15" hidden="1" customHeight="1">
      <c r="A15" s="31"/>
      <c r="B15" s="31"/>
      <c r="C15" s="31"/>
      <c r="D15" s="26">
        <f>H15/22</f>
        <v>274900.18181818182</v>
      </c>
      <c r="E15" s="27">
        <f t="shared" si="0"/>
        <v>-4.3626029781925535E-2</v>
      </c>
      <c r="F15" s="26"/>
      <c r="G15" s="28" t="s">
        <v>9</v>
      </c>
      <c r="H15" s="29">
        <v>6047804</v>
      </c>
      <c r="I15" s="29">
        <v>1940120</v>
      </c>
      <c r="J15" s="30">
        <f t="shared" si="1"/>
        <v>3.1172319237985278</v>
      </c>
    </row>
    <row r="16" spans="1:16" ht="15" hidden="1" customHeight="1">
      <c r="A16" s="31">
        <f>AVERAGE(D14:D16)</f>
        <v>342927.48636363639</v>
      </c>
      <c r="B16" s="27">
        <f>A16/A13-1</f>
        <v>0.77288517052785788</v>
      </c>
      <c r="C16" s="27"/>
      <c r="D16" s="26">
        <f>H16/22</f>
        <v>466442.22727272729</v>
      </c>
      <c r="E16" s="27">
        <f t="shared" si="0"/>
        <v>0.69676943895668586</v>
      </c>
      <c r="F16" s="26"/>
      <c r="G16" s="28" t="s">
        <v>13</v>
      </c>
      <c r="H16" s="29">
        <v>10261729</v>
      </c>
      <c r="I16" s="29">
        <v>3078263.6</v>
      </c>
      <c r="J16" s="30">
        <f t="shared" si="1"/>
        <v>3.3336095713180636</v>
      </c>
      <c r="K16" s="32">
        <f>H16+H15+H14</f>
        <v>22058334</v>
      </c>
      <c r="L16" s="27">
        <f>K16/K13-1</f>
        <v>0.81672430081922665</v>
      </c>
      <c r="M16" s="32"/>
      <c r="N16" s="32">
        <f>AVERAGE(J14:J16)</f>
        <v>3.1619302713634334</v>
      </c>
      <c r="O16" s="58">
        <f>N16/N13-1</f>
        <v>4.113708540427452E-2</v>
      </c>
    </row>
    <row r="17" spans="1:15" ht="15" hidden="1" customHeight="1">
      <c r="D17" s="26">
        <f>H17/20</f>
        <v>429663.15</v>
      </c>
      <c r="E17" s="27">
        <f t="shared" ref="E17:E22" si="2">D17/D16-1</f>
        <v>-7.8850230794440201E-2</v>
      </c>
      <c r="F17" s="33" t="e">
        <f t="shared" ref="F17:F22" si="3">D17/D5-1</f>
        <v>#DIV/0!</v>
      </c>
      <c r="G17" s="39" t="s">
        <v>162</v>
      </c>
      <c r="H17" s="29">
        <v>8593263</v>
      </c>
      <c r="I17" s="29">
        <v>2571592.7999999998</v>
      </c>
      <c r="J17" s="30">
        <f t="shared" ref="J17:J49" si="4">H17/I17</f>
        <v>3.3416110824388685</v>
      </c>
    </row>
    <row r="18" spans="1:15" hidden="1">
      <c r="D18" s="26">
        <f>H18/20</f>
        <v>504644.85</v>
      </c>
      <c r="E18" s="27">
        <f t="shared" si="2"/>
        <v>0.17451275493371954</v>
      </c>
      <c r="F18" s="33" t="e">
        <f t="shared" si="3"/>
        <v>#DIV/0!</v>
      </c>
      <c r="G18" s="39" t="s">
        <v>163</v>
      </c>
      <c r="H18" s="29">
        <v>10092897</v>
      </c>
      <c r="I18" s="29">
        <v>3024795</v>
      </c>
      <c r="J18" s="30">
        <f t="shared" si="4"/>
        <v>3.3367210009273354</v>
      </c>
    </row>
    <row r="19" spans="1:15" ht="17.399999999999999" hidden="1">
      <c r="A19" s="31">
        <f>AVERAGE(D17:D19)</f>
        <v>451437.42424242425</v>
      </c>
      <c r="B19" s="27">
        <f>A19/A16-1</f>
        <v>0.31642239888500856</v>
      </c>
      <c r="C19" s="27" t="e">
        <f>A19/A7-1</f>
        <v>#DIV/0!</v>
      </c>
      <c r="D19" s="26">
        <f>H19/22</f>
        <v>420004.27272727271</v>
      </c>
      <c r="E19" s="27">
        <f t="shared" si="2"/>
        <v>-0.16772305765674067</v>
      </c>
      <c r="F19" s="33" t="e">
        <f t="shared" si="3"/>
        <v>#DIV/0!</v>
      </c>
      <c r="G19" s="39" t="s">
        <v>158</v>
      </c>
      <c r="H19" s="29">
        <v>9240094</v>
      </c>
      <c r="I19" s="29">
        <v>2682025.2000000002</v>
      </c>
      <c r="J19" s="30">
        <f t="shared" si="4"/>
        <v>3.4451928341314613</v>
      </c>
      <c r="K19" s="32">
        <f>H19+H18+H17</f>
        <v>27926254</v>
      </c>
      <c r="L19" s="27">
        <f>K19/K16-1</f>
        <v>0.26601827681093226</v>
      </c>
      <c r="M19" s="27" t="e">
        <f>K19/K7-1</f>
        <v>#DIV/0!</v>
      </c>
      <c r="N19" s="32">
        <f>AVERAGE(J17:J19)</f>
        <v>3.3745083058325549</v>
      </c>
      <c r="O19" s="58">
        <f>N19/N16-1</f>
        <v>6.7230462478686137E-2</v>
      </c>
    </row>
    <row r="20" spans="1:15" hidden="1">
      <c r="D20" s="26">
        <f>H20/20</f>
        <v>434472.45</v>
      </c>
      <c r="E20" s="27">
        <f t="shared" si="2"/>
        <v>3.4447690683666377E-2</v>
      </c>
      <c r="F20" s="33" t="e">
        <f t="shared" si="3"/>
        <v>#DIV/0!</v>
      </c>
      <c r="G20" s="39" t="s">
        <v>154</v>
      </c>
      <c r="H20" s="29">
        <v>8689449</v>
      </c>
      <c r="I20" s="29">
        <v>2364869.02</v>
      </c>
      <c r="J20" s="30">
        <f t="shared" si="4"/>
        <v>3.6743891211361888</v>
      </c>
    </row>
    <row r="21" spans="1:15" hidden="1">
      <c r="D21" s="26">
        <f>H21/21</f>
        <v>644705</v>
      </c>
      <c r="E21" s="27">
        <f t="shared" si="2"/>
        <v>0.48388004809050611</v>
      </c>
      <c r="F21" s="33">
        <f t="shared" si="3"/>
        <v>110.09492315393011</v>
      </c>
      <c r="G21" s="39" t="s">
        <v>155</v>
      </c>
      <c r="H21" s="29">
        <v>13538805</v>
      </c>
      <c r="I21" s="29">
        <v>3580480.39</v>
      </c>
      <c r="J21" s="30">
        <f t="shared" si="4"/>
        <v>3.7812817067265097</v>
      </c>
    </row>
    <row r="22" spans="1:15" ht="17.399999999999999" hidden="1">
      <c r="A22" s="31">
        <f>AVERAGE(D20:D22)</f>
        <v>675452.45158730156</v>
      </c>
      <c r="B22" s="27">
        <f>A22/A19-1</f>
        <v>0.49622608874487129</v>
      </c>
      <c r="C22" s="27">
        <f>A22/A10-1</f>
        <v>9.5499255367994742</v>
      </c>
      <c r="D22" s="26">
        <f>H22/21</f>
        <v>947179.90476190473</v>
      </c>
      <c r="E22" s="27">
        <f t="shared" si="2"/>
        <v>0.46916792139335772</v>
      </c>
      <c r="F22" s="33">
        <f t="shared" si="3"/>
        <v>4.084984951436331</v>
      </c>
      <c r="G22" s="39" t="s">
        <v>156</v>
      </c>
      <c r="H22" s="29">
        <v>19890778</v>
      </c>
      <c r="I22" s="29">
        <v>5237475.82</v>
      </c>
      <c r="J22" s="30">
        <f t="shared" si="4"/>
        <v>3.7977794425407008</v>
      </c>
      <c r="K22" s="32">
        <f>H22+H21+H20</f>
        <v>42119032</v>
      </c>
      <c r="L22" s="27">
        <f>K22/K19-1</f>
        <v>0.50822348031354303</v>
      </c>
      <c r="M22" s="27">
        <f>K22/K10-1</f>
        <v>9.4422105071084026</v>
      </c>
      <c r="N22" s="32">
        <f>AVERAGE(J20:J22)</f>
        <v>3.7511500901344665</v>
      </c>
      <c r="O22" s="58">
        <f>N22/N19-1</f>
        <v>0.11161382642055373</v>
      </c>
    </row>
    <row r="23" spans="1:15" hidden="1">
      <c r="A23" s="31"/>
      <c r="B23" s="27"/>
      <c r="C23" s="27"/>
      <c r="D23" s="26">
        <f>H23/21</f>
        <v>535505.33333333337</v>
      </c>
      <c r="E23" s="27">
        <f t="shared" ref="E23:E28" si="5">D23/D22-1</f>
        <v>-0.43463186809485277</v>
      </c>
      <c r="F23" s="33">
        <f t="shared" ref="F23:F28" si="6">D23/D11-1</f>
        <v>2.0138767467875618</v>
      </c>
      <c r="G23" s="39" t="s">
        <v>168</v>
      </c>
      <c r="H23" s="29">
        <v>11245612</v>
      </c>
      <c r="I23" s="29">
        <v>3289947.78</v>
      </c>
      <c r="J23" s="30">
        <f t="shared" si="4"/>
        <v>3.418173403348062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790713.63636363635</v>
      </c>
      <c r="E24" s="27">
        <f t="shared" si="5"/>
        <v>0.47657471764421211</v>
      </c>
      <c r="F24" s="33">
        <f t="shared" si="6"/>
        <v>3.4125338821785443</v>
      </c>
      <c r="G24" s="39" t="s">
        <v>176</v>
      </c>
      <c r="H24" s="29">
        <v>17395700</v>
      </c>
      <c r="I24" s="29">
        <v>4407288.09</v>
      </c>
      <c r="J24" s="30">
        <f t="shared" si="4"/>
        <v>3.947030383484643</v>
      </c>
      <c r="K24" s="32"/>
      <c r="L24" s="27"/>
      <c r="M24" s="27"/>
      <c r="N24" s="27"/>
    </row>
    <row r="25" spans="1:15" ht="17.399999999999999" hidden="1">
      <c r="A25" s="31">
        <f>AVERAGE(D23:D25)</f>
        <v>727660.9548112707</v>
      </c>
      <c r="B25" s="27">
        <f>A25/A22-1</f>
        <v>7.7294120557679591E-2</v>
      </c>
      <c r="C25" s="27">
        <f>A25/A13-1</f>
        <v>2.7619011810242573</v>
      </c>
      <c r="D25" s="26">
        <f>H25/19</f>
        <v>856763.89473684214</v>
      </c>
      <c r="E25" s="27">
        <f t="shared" si="5"/>
        <v>8.3532464011826235E-2</v>
      </c>
      <c r="F25" s="33">
        <f t="shared" si="6"/>
        <v>2.8349389149541042</v>
      </c>
      <c r="G25" s="39" t="s">
        <v>190</v>
      </c>
      <c r="H25" s="29">
        <v>16278514</v>
      </c>
      <c r="I25" s="29">
        <v>4239454.18</v>
      </c>
      <c r="J25" s="30">
        <f t="shared" si="4"/>
        <v>3.8397664672955614</v>
      </c>
      <c r="K25" s="32">
        <f>H25+H24+H23</f>
        <v>44919826</v>
      </c>
      <c r="L25" s="27">
        <f>K25/K22-1</f>
        <v>6.6497112279313431E-2</v>
      </c>
      <c r="M25" s="27">
        <f>K25/K13-1</f>
        <v>2.6995966913354073</v>
      </c>
      <c r="N25" s="32">
        <f>AVERAGE(J23:J25)</f>
        <v>3.734990084709422</v>
      </c>
      <c r="O25" s="58">
        <f>N25/N22-1</f>
        <v>-4.3080135523090313E-3</v>
      </c>
    </row>
    <row r="26" spans="1:15" ht="17.399999999999999" hidden="1">
      <c r="A26" s="31"/>
      <c r="B26" s="27"/>
      <c r="C26" s="27"/>
      <c r="D26" s="26">
        <f>H26/19</f>
        <v>912903.89473684214</v>
      </c>
      <c r="E26" s="27">
        <f t="shared" si="5"/>
        <v>6.552563704524883E-2</v>
      </c>
      <c r="F26" s="33">
        <f t="shared" si="6"/>
        <v>2.1759801556423408</v>
      </c>
      <c r="G26" s="39" t="s">
        <v>202</v>
      </c>
      <c r="H26" s="29">
        <v>17345174</v>
      </c>
      <c r="I26" s="29">
        <v>4823867.3600000003</v>
      </c>
      <c r="J26" s="30">
        <f t="shared" si="4"/>
        <v>3.5956987838902768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782335.18181818177</v>
      </c>
      <c r="E27" s="27">
        <f t="shared" si="5"/>
        <v>-0.14302569380131602</v>
      </c>
      <c r="F27" s="33">
        <f t="shared" si="6"/>
        <v>1.8458881934665872</v>
      </c>
      <c r="G27" s="39" t="s">
        <v>203</v>
      </c>
      <c r="H27" s="29">
        <v>17211374</v>
      </c>
      <c r="I27" s="29">
        <v>5063996</v>
      </c>
      <c r="J27" s="30">
        <f t="shared" si="4"/>
        <v>3.3987732217797961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777359.83253588516</v>
      </c>
      <c r="B28" s="27">
        <f>A28/A25-1</f>
        <v>6.8299497720754498E-2</v>
      </c>
      <c r="C28" s="27">
        <f>A28/A16-1</f>
        <v>1.2668344284061899</v>
      </c>
      <c r="D28" s="26">
        <f>H28/19</f>
        <v>636840.42105263157</v>
      </c>
      <c r="E28" s="27">
        <f t="shared" si="5"/>
        <v>-0.1859749684622567</v>
      </c>
      <c r="F28" s="33">
        <f t="shared" si="6"/>
        <v>0.36531468168355397</v>
      </c>
      <c r="G28" s="39" t="s">
        <v>208</v>
      </c>
      <c r="H28" s="29">
        <v>12099968</v>
      </c>
      <c r="I28" s="29">
        <v>3386329.2</v>
      </c>
      <c r="J28" s="30">
        <f t="shared" si="4"/>
        <v>3.5731812488874382</v>
      </c>
      <c r="K28" s="32">
        <f>H28+H27+H26</f>
        <v>46656516</v>
      </c>
      <c r="L28" s="27">
        <f>K28/K25-1</f>
        <v>3.8661993036215314E-2</v>
      </c>
      <c r="M28" s="27">
        <f>K28/K16-1</f>
        <v>1.1151423312386148</v>
      </c>
      <c r="N28" s="32">
        <f>AVERAGE(J26:J28)</f>
        <v>3.5225510848525037</v>
      </c>
      <c r="O28" s="58">
        <f>N28/N25-1</f>
        <v>-5.6878062602258805E-2</v>
      </c>
    </row>
    <row r="29" spans="1:15" hidden="1">
      <c r="D29" s="26">
        <f>H29/22</f>
        <v>488509.72727272729</v>
      </c>
      <c r="E29" s="27">
        <f t="shared" ref="E29:E41" si="7">D29/D28-1</f>
        <v>-0.23291658141725513</v>
      </c>
      <c r="F29" s="33">
        <f t="shared" ref="F29:F41" si="8">D29/D17-1</f>
        <v>0.13695979576728257</v>
      </c>
      <c r="G29" s="39" t="s">
        <v>215</v>
      </c>
      <c r="H29" s="29">
        <v>10747214</v>
      </c>
      <c r="I29" s="29">
        <v>2546303.98</v>
      </c>
      <c r="J29" s="30">
        <f t="shared" si="4"/>
        <v>4.2207113072179228</v>
      </c>
    </row>
    <row r="30" spans="1:15" hidden="1">
      <c r="D30" s="26">
        <f>H30/19</f>
        <v>1128209.3157894737</v>
      </c>
      <c r="E30" s="27">
        <f t="shared" si="7"/>
        <v>1.3094920178725782</v>
      </c>
      <c r="F30" s="33">
        <f t="shared" si="8"/>
        <v>1.2356501127267498</v>
      </c>
      <c r="G30" s="39" t="s">
        <v>210</v>
      </c>
      <c r="H30" s="29">
        <v>21435977</v>
      </c>
      <c r="I30" s="29">
        <v>4994953.8</v>
      </c>
      <c r="J30" s="30">
        <f t="shared" si="4"/>
        <v>4.291526580285888</v>
      </c>
    </row>
    <row r="31" spans="1:15" ht="17.399999999999999" hidden="1">
      <c r="A31" s="31">
        <f>AVERAGE(D29:D31)</f>
        <v>883876.73102073371</v>
      </c>
      <c r="B31" s="27">
        <f>A31/A28-1</f>
        <v>0.13702392897941684</v>
      </c>
      <c r="C31" s="27">
        <f>A31/A19-1</f>
        <v>0.95791638786705313</v>
      </c>
      <c r="D31" s="26">
        <f>H31/20</f>
        <v>1034911.15</v>
      </c>
      <c r="E31" s="27">
        <f t="shared" si="7"/>
        <v>-8.269579455137499E-2</v>
      </c>
      <c r="F31" s="33">
        <f t="shared" si="8"/>
        <v>1.4640490995005031</v>
      </c>
      <c r="G31" s="39" t="s">
        <v>211</v>
      </c>
      <c r="H31" s="29">
        <v>20698223</v>
      </c>
      <c r="I31" s="29">
        <v>5304548.4000000004</v>
      </c>
      <c r="J31" s="30">
        <f t="shared" si="4"/>
        <v>3.9019764623129838</v>
      </c>
      <c r="K31" s="32">
        <f>H31+H30+H29</f>
        <v>52881414</v>
      </c>
      <c r="L31" s="27">
        <f>K31/K28-1</f>
        <v>0.13341969211760252</v>
      </c>
      <c r="M31" s="27">
        <f>K31/K19-1</f>
        <v>0.89360928966699227</v>
      </c>
      <c r="N31" s="32">
        <f>AVERAGE(J29:J31)</f>
        <v>4.1380714499389315</v>
      </c>
      <c r="O31" s="58">
        <f>N31/N28-1</f>
        <v>0.17473710111210528</v>
      </c>
    </row>
    <row r="32" spans="1:15" ht="17.399999999999999" hidden="1">
      <c r="D32" s="26">
        <f>H32/21</f>
        <v>902339.95238095243</v>
      </c>
      <c r="E32" s="27">
        <f t="shared" si="7"/>
        <v>-0.12809911036232202</v>
      </c>
      <c r="F32" s="33">
        <f t="shared" si="8"/>
        <v>1.0768634521727498</v>
      </c>
      <c r="G32" s="39" t="s">
        <v>222</v>
      </c>
      <c r="H32" s="29">
        <v>18949139</v>
      </c>
      <c r="I32" s="29">
        <v>4982132.04</v>
      </c>
      <c r="J32" s="30">
        <f t="shared" si="4"/>
        <v>3.8034196701057326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1014494</v>
      </c>
      <c r="E33" s="27">
        <f t="shared" si="7"/>
        <v>0.1242924546598132</v>
      </c>
      <c r="F33" s="33">
        <f t="shared" si="8"/>
        <v>0.57357861347437966</v>
      </c>
      <c r="G33" s="39" t="s">
        <v>223</v>
      </c>
      <c r="H33" s="29">
        <v>21304374</v>
      </c>
      <c r="I33" s="29">
        <v>5746936.0599999996</v>
      </c>
      <c r="J33" s="30">
        <f t="shared" si="4"/>
        <v>3.7070838752293342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959417.80868838762</v>
      </c>
      <c r="B34" s="27">
        <f>A34/A31-1</f>
        <v>8.5465625484241858E-2</v>
      </c>
      <c r="C34" s="27">
        <f>A34/A22-1</f>
        <v>0.42040761926879155</v>
      </c>
      <c r="D34" s="26">
        <f>H34/19</f>
        <v>961419.47368421056</v>
      </c>
      <c r="E34" s="27">
        <f t="shared" si="7"/>
        <v>-5.2316254522736916E-2</v>
      </c>
      <c r="F34" s="33">
        <f t="shared" si="8"/>
        <v>1.5033647621446544E-2</v>
      </c>
      <c r="G34" s="39" t="s">
        <v>220</v>
      </c>
      <c r="H34" s="29">
        <v>18266970</v>
      </c>
      <c r="I34" s="29">
        <v>4790492.59</v>
      </c>
      <c r="J34" s="30">
        <f t="shared" si="4"/>
        <v>3.8131715385870164</v>
      </c>
      <c r="K34" s="32">
        <f>H34+H33+H32</f>
        <v>58520483</v>
      </c>
      <c r="L34" s="27">
        <f>K34/K31-1</f>
        <v>0.1066361236104616</v>
      </c>
      <c r="M34" s="27">
        <f>K34/K22-1</f>
        <v>0.38940712122728738</v>
      </c>
      <c r="N34" s="32">
        <f>AVERAGE(J32:J34)</f>
        <v>3.7745583613073612</v>
      </c>
      <c r="O34" s="58">
        <f>N34/N31-1</f>
        <v>-8.7846015475864903E-2</v>
      </c>
      <c r="P34" s="58"/>
    </row>
    <row r="35" spans="1:16" ht="17.399999999999999" hidden="1">
      <c r="D35" s="26">
        <f>H35/23</f>
        <v>930817.60869565222</v>
      </c>
      <c r="E35" s="27">
        <f t="shared" si="7"/>
        <v>-3.1829878451796301E-2</v>
      </c>
      <c r="F35" s="33">
        <f t="shared" si="8"/>
        <v>0.73820417978218478</v>
      </c>
      <c r="G35" s="39" t="s">
        <v>226</v>
      </c>
      <c r="H35" s="68">
        <v>21408805</v>
      </c>
      <c r="I35" s="68">
        <v>5604224.3799999999</v>
      </c>
      <c r="J35" s="30">
        <f t="shared" si="4"/>
        <v>3.8201191723162236</v>
      </c>
      <c r="P35" s="16"/>
    </row>
    <row r="36" spans="1:16" ht="17.399999999999999" hidden="1">
      <c r="D36" s="26">
        <f>H36/21</f>
        <v>1076859.9047619049</v>
      </c>
      <c r="E36" s="27">
        <f t="shared" si="7"/>
        <v>0.15689679127460932</v>
      </c>
      <c r="F36" s="33">
        <f t="shared" si="8"/>
        <v>0.36188356345314676</v>
      </c>
      <c r="G36" s="39" t="s">
        <v>228</v>
      </c>
      <c r="H36" s="68">
        <v>22614058</v>
      </c>
      <c r="I36" s="68">
        <v>5572196.1699999999</v>
      </c>
      <c r="J36" s="30">
        <f t="shared" si="4"/>
        <v>4.0583743482957813</v>
      </c>
      <c r="P36" s="16"/>
    </row>
    <row r="37" spans="1:16" ht="17.399999999999999" hidden="1">
      <c r="A37" s="31">
        <f>AVERAGE(D35:D37)</f>
        <v>1053674.9118932597</v>
      </c>
      <c r="B37" s="27">
        <f>A37/A34-1</f>
        <v>9.8244062546358535E-2</v>
      </c>
      <c r="C37" s="27">
        <f>A37/A25-1</f>
        <v>0.44803002679530257</v>
      </c>
      <c r="D37" s="26">
        <f>H37/18</f>
        <v>1153347.2222222222</v>
      </c>
      <c r="E37" s="27">
        <f t="shared" si="7"/>
        <v>7.1028104140648418E-2</v>
      </c>
      <c r="F37" s="33">
        <f t="shared" si="8"/>
        <v>0.3461669303612247</v>
      </c>
      <c r="G37" s="39" t="s">
        <v>225</v>
      </c>
      <c r="H37" s="68">
        <v>20760250</v>
      </c>
      <c r="I37" s="68">
        <v>4970496.54</v>
      </c>
      <c r="J37" s="30">
        <f t="shared" si="4"/>
        <v>4.1766953930924577</v>
      </c>
      <c r="K37" s="32">
        <f>H37+H36+H35</f>
        <v>64783113</v>
      </c>
      <c r="L37" s="27">
        <f>K37/K34-1</f>
        <v>0.1070160340269235</v>
      </c>
      <c r="M37" s="27">
        <f>K37/K25-1</f>
        <v>0.44219421063652375</v>
      </c>
      <c r="N37" s="32">
        <f>AVERAGE(J35:J37)</f>
        <v>4.0183963045681539</v>
      </c>
      <c r="O37" s="16">
        <f>N37/N34-1</f>
        <v>6.4600390276211339E-2</v>
      </c>
      <c r="P37" s="16"/>
    </row>
    <row r="38" spans="1:16" ht="17.399999999999999" hidden="1">
      <c r="A38" s="31"/>
      <c r="B38" s="27"/>
      <c r="C38" s="27"/>
      <c r="D38" s="26">
        <f>H38/20</f>
        <v>1291828.8999999999</v>
      </c>
      <c r="E38" s="27">
        <f t="shared" si="7"/>
        <v>0.12006937296034481</v>
      </c>
      <c r="F38" s="33">
        <f t="shared" si="8"/>
        <v>0.41507655674137367</v>
      </c>
      <c r="G38" s="39" t="s">
        <v>231</v>
      </c>
      <c r="H38" s="68">
        <v>25836578</v>
      </c>
      <c r="I38" s="68">
        <v>6630112.6600000001</v>
      </c>
      <c r="J38" s="30">
        <f t="shared" si="4"/>
        <v>3.896853541550529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1223165.4761904762</v>
      </c>
      <c r="E39" s="27">
        <f t="shared" si="7"/>
        <v>-5.3152103819262497E-2</v>
      </c>
      <c r="F39" s="33">
        <f t="shared" si="8"/>
        <v>0.56348008451797504</v>
      </c>
      <c r="G39" s="39" t="s">
        <v>234</v>
      </c>
      <c r="H39" s="68">
        <v>25686475</v>
      </c>
      <c r="I39" s="68">
        <v>6800341.9000000004</v>
      </c>
      <c r="J39" s="30">
        <f t="shared" si="4"/>
        <v>3.7772328770704893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1255360.2047619047</v>
      </c>
      <c r="B40" s="27">
        <f>A40/A37-1</f>
        <v>0.19141130778776305</v>
      </c>
      <c r="C40" s="27">
        <f>A40/A28-1</f>
        <v>0.61490232993734417</v>
      </c>
      <c r="D40" s="26">
        <f>H40/21</f>
        <v>1251086.2380952381</v>
      </c>
      <c r="E40" s="27">
        <f t="shared" si="7"/>
        <v>2.2826643204254315E-2</v>
      </c>
      <c r="F40" s="33">
        <f t="shared" si="8"/>
        <v>0.96452077590697138</v>
      </c>
      <c r="G40" s="39" t="s">
        <v>236</v>
      </c>
      <c r="H40" s="68">
        <v>26272811</v>
      </c>
      <c r="I40" s="68">
        <v>6856393.9199999999</v>
      </c>
      <c r="J40" s="30">
        <f t="shared" si="4"/>
        <v>3.8318701210212844</v>
      </c>
      <c r="K40" s="32">
        <f>H40+H39+H38</f>
        <v>77795864</v>
      </c>
      <c r="L40" s="27">
        <f>K40/K37-1</f>
        <v>0.20086640479904072</v>
      </c>
      <c r="M40" s="27">
        <f>K40/K28-1</f>
        <v>0.66741691557080696</v>
      </c>
      <c r="N40" s="32">
        <f>AVERAGE(J38:J40)</f>
        <v>3.8353188465474339</v>
      </c>
      <c r="O40" s="58">
        <f>N40/N37-1</f>
        <v>-4.5559831371683179E-2</v>
      </c>
    </row>
    <row r="41" spans="1:16" ht="17.399999999999999">
      <c r="A41" s="31"/>
      <c r="B41" s="27"/>
      <c r="C41" s="27"/>
      <c r="D41" s="26">
        <f>H41/18</f>
        <v>1415090.888888889</v>
      </c>
      <c r="E41" s="27">
        <f t="shared" si="7"/>
        <v>0.13108980484298649</v>
      </c>
      <c r="F41" s="33">
        <f t="shared" si="8"/>
        <v>1.8967506886487566</v>
      </c>
      <c r="G41" s="39" t="s">
        <v>370</v>
      </c>
      <c r="H41" s="68">
        <v>25471636</v>
      </c>
      <c r="I41" s="68">
        <v>5924025.7999999998</v>
      </c>
      <c r="J41" s="30">
        <f t="shared" si="4"/>
        <v>4.299717263216511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1415828.85</v>
      </c>
      <c r="E42" s="27">
        <f t="shared" ref="E42" si="9">D42/D41-1</f>
        <v>5.2149379019073017E-4</v>
      </c>
      <c r="F42" s="33">
        <f t="shared" ref="F42" si="10">D42/D30-1</f>
        <v>0.25493454998575538</v>
      </c>
      <c r="G42" s="39" t="s">
        <v>428</v>
      </c>
      <c r="H42" s="68">
        <v>28316577</v>
      </c>
      <c r="I42" s="68">
        <v>7266132.6100000003</v>
      </c>
      <c r="J42" s="30">
        <f t="shared" si="4"/>
        <v>3.8970630622718567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1381556.4629629629</v>
      </c>
      <c r="B43" s="27">
        <f>A43/A40-1</f>
        <v>0.10052593488495432</v>
      </c>
      <c r="C43" s="27">
        <f>A43/A31-1</f>
        <v>0.56306463839984811</v>
      </c>
      <c r="D43" s="26">
        <f>H43/20</f>
        <v>1313749.6499999999</v>
      </c>
      <c r="E43" s="27">
        <f t="shared" ref="E43" si="11">D43/D42-1</f>
        <v>-7.2098544961843536E-2</v>
      </c>
      <c r="F43" s="33">
        <f t="shared" ref="F43" si="12">D43/D31-1</f>
        <v>0.26943230827110121</v>
      </c>
      <c r="G43" s="39" t="s">
        <v>434</v>
      </c>
      <c r="H43" s="68">
        <v>26274993</v>
      </c>
      <c r="I43" s="68">
        <v>6579379.7999999998</v>
      </c>
      <c r="J43" s="30">
        <f t="shared" si="4"/>
        <v>3.9935364424470525</v>
      </c>
      <c r="K43" s="32">
        <f>H43+H42+H41</f>
        <v>80063206</v>
      </c>
      <c r="L43" s="27">
        <f>K43/K40-1</f>
        <v>2.9144762760138443E-2</v>
      </c>
      <c r="M43" s="27">
        <f>K43/K31-1</f>
        <v>0.51401409198324388</v>
      </c>
      <c r="N43" s="32">
        <f>AVERAGE(J41:J43)</f>
        <v>4.0634389226451395</v>
      </c>
      <c r="O43" s="58">
        <f>N43/N40-1</f>
        <v>5.947877744325214E-2</v>
      </c>
    </row>
    <row r="44" spans="1:16" ht="17.399999999999999">
      <c r="A44" s="31"/>
      <c r="B44" s="27"/>
      <c r="C44" s="27"/>
      <c r="D44" s="26">
        <f>H44/22</f>
        <v>1462480.0454545454</v>
      </c>
      <c r="E44" s="27">
        <f t="shared" ref="E44" si="13">D44/D43-1</f>
        <v>0.11321060710048192</v>
      </c>
      <c r="F44" s="33">
        <f t="shared" ref="F44" si="14">D44/D32-1</f>
        <v>0.62076392782518774</v>
      </c>
      <c r="G44" s="39" t="s">
        <v>462</v>
      </c>
      <c r="H44" s="68">
        <v>32174561</v>
      </c>
      <c r="I44" s="68">
        <v>7859787.5700000003</v>
      </c>
      <c r="J44" s="30">
        <f t="shared" si="4"/>
        <v>4.0935662336227745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1503771.8</v>
      </c>
      <c r="E45" s="27">
        <f t="shared" ref="E45" si="15">D45/D44-1</f>
        <v>2.8234063551014765E-2</v>
      </c>
      <c r="F45" s="33">
        <f t="shared" ref="F45" si="16">D45/D33-1</f>
        <v>0.48228752461818414</v>
      </c>
      <c r="G45" s="39" t="s">
        <v>498</v>
      </c>
      <c r="H45" s="68">
        <v>30075436</v>
      </c>
      <c r="I45" s="68">
        <v>7578406.0199999996</v>
      </c>
      <c r="J45" s="30">
        <f t="shared" si="4"/>
        <v>3.9685701611432007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1557665.2642743222</v>
      </c>
      <c r="B46" s="27">
        <f>A46/A43-1</f>
        <v>0.12747130213821767</v>
      </c>
      <c r="C46" s="27">
        <f>A46/A34-1</f>
        <v>0.62355258592061569</v>
      </c>
      <c r="D46" s="26">
        <f>H46/19</f>
        <v>1706743.9473684211</v>
      </c>
      <c r="E46" s="27">
        <f t="shared" ref="E46" si="17">D46/D45-1</f>
        <v>0.13497536485816597</v>
      </c>
      <c r="F46" s="33">
        <f t="shared" ref="F46" si="18">D46/D34-1</f>
        <v>0.77523338572297429</v>
      </c>
      <c r="G46" s="39" t="s">
        <v>548</v>
      </c>
      <c r="H46" s="68">
        <v>32428135</v>
      </c>
      <c r="I46" s="68">
        <v>7515301.2300000004</v>
      </c>
      <c r="J46" s="30">
        <f t="shared" si="4"/>
        <v>4.3149481314935922</v>
      </c>
      <c r="K46" s="32">
        <f>H46+H45+H44</f>
        <v>94678132</v>
      </c>
      <c r="L46" s="27">
        <f>K46/K43-1</f>
        <v>0.18254235285057163</v>
      </c>
      <c r="M46" s="27">
        <f>K46/K34-1</f>
        <v>0.61786313349464317</v>
      </c>
      <c r="N46" s="32">
        <f>AVERAGE(J44:J46)</f>
        <v>4.1256948420865225</v>
      </c>
      <c r="O46" s="58">
        <f>N46/N43-1</f>
        <v>1.5320993037310604E-2</v>
      </c>
    </row>
    <row r="47" spans="1:16" ht="17.399999999999999">
      <c r="A47" s="31"/>
      <c r="B47" s="27"/>
      <c r="C47" s="27"/>
      <c r="D47" s="26">
        <f>H47/19</f>
        <v>1799535.5789473683</v>
      </c>
      <c r="E47" s="27">
        <f t="shared" ref="E47" si="19">D47/D46-1</f>
        <v>5.4367634771472328E-2</v>
      </c>
      <c r="F47" s="33">
        <f t="shared" ref="F47" si="20">D47/D35-1</f>
        <v>0.93328484778993825</v>
      </c>
      <c r="G47" s="39" t="s">
        <v>598</v>
      </c>
      <c r="H47" s="68">
        <v>34191176</v>
      </c>
      <c r="I47" s="68">
        <v>8739627.5800000001</v>
      </c>
      <c r="J47" s="30">
        <f t="shared" si="4"/>
        <v>3.9122005699927089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1707870.7</v>
      </c>
      <c r="E48" s="27">
        <f t="shared" ref="E48" si="21">D48/D47-1</f>
        <v>-5.0938075367749858E-2</v>
      </c>
      <c r="F48" s="33">
        <f t="shared" ref="F48" si="22">D48/D36-1</f>
        <v>0.5859729686728492</v>
      </c>
      <c r="G48" s="39" t="s">
        <v>632</v>
      </c>
      <c r="H48" s="68">
        <v>34157414</v>
      </c>
      <c r="I48" s="68">
        <v>8816690.0099999998</v>
      </c>
      <c r="J48" s="30">
        <f t="shared" si="4"/>
        <v>3.8741765856867185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1786829.9263157893</v>
      </c>
      <c r="B49" s="27">
        <f>A49/A46-1</f>
        <v>0.14712060883519107</v>
      </c>
      <c r="C49" s="27">
        <f>A49/A37-1</f>
        <v>0.69580760265534369</v>
      </c>
      <c r="D49" s="26">
        <f>H49/22</f>
        <v>1853083.5</v>
      </c>
      <c r="E49" s="27">
        <f t="shared" ref="E49" si="23">D49/D48-1</f>
        <v>8.5025640407087044E-2</v>
      </c>
      <c r="F49" s="33">
        <f t="shared" ref="F49" si="24">D49/D37-1</f>
        <v>0.60670044917570842</v>
      </c>
      <c r="G49" s="39" t="s">
        <v>672</v>
      </c>
      <c r="H49" s="68">
        <v>40767837</v>
      </c>
      <c r="I49" s="68">
        <v>10280607.189999999</v>
      </c>
      <c r="J49" s="30">
        <f t="shared" si="4"/>
        <v>3.9655086753684246</v>
      </c>
      <c r="K49" s="32">
        <f>H49+H48+H47</f>
        <v>109116427</v>
      </c>
      <c r="L49" s="27">
        <f>K49/K46-1</f>
        <v>0.15249873117479762</v>
      </c>
      <c r="M49" s="27">
        <f>K49/K37-1</f>
        <v>0.68433441906380765</v>
      </c>
      <c r="N49" s="32">
        <f>AVERAGE(J47:J49)</f>
        <v>3.9172952770159508</v>
      </c>
      <c r="O49" s="58">
        <f>N49/N46-1</f>
        <v>-5.051259801007868E-2</v>
      </c>
    </row>
    <row r="50" spans="1:15" s="37" customFormat="1" ht="17.399999999999999">
      <c r="A50" s="92"/>
      <c r="B50" s="130"/>
      <c r="C50" s="130"/>
      <c r="D50" s="93">
        <f>H50/18</f>
        <v>1995083.888888889</v>
      </c>
      <c r="E50" s="130">
        <f t="shared" ref="E50" si="25">D50/D49-1</f>
        <v>7.6629244655672002E-2</v>
      </c>
      <c r="F50" s="131">
        <f t="shared" ref="F50" si="26">D50/D38-1</f>
        <v>0.54438710024902615</v>
      </c>
      <c r="G50" s="132" t="s">
        <v>714</v>
      </c>
      <c r="H50" s="95">
        <v>35911510</v>
      </c>
      <c r="I50" s="95">
        <v>9203502.4000000004</v>
      </c>
      <c r="J50" s="133">
        <f t="shared" ref="J50" si="27">H50/I50</f>
        <v>3.9019395485788104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1693315.95</v>
      </c>
      <c r="E51" s="130">
        <f t="shared" ref="E51" si="28">D51/D50-1</f>
        <v>-0.15125576451672462</v>
      </c>
      <c r="F51" s="131">
        <f t="shared" ref="F51" si="29">D51/D39-1</f>
        <v>0.38437192919620133</v>
      </c>
      <c r="G51" s="132" t="s">
        <v>721</v>
      </c>
      <c r="H51" s="95">
        <v>33866319</v>
      </c>
      <c r="I51" s="95">
        <v>8609098</v>
      </c>
      <c r="J51" s="133">
        <f t="shared" ref="J51" si="30">H51/I51</f>
        <v>3.9337824938222332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1856438.5826599328</v>
      </c>
      <c r="B52" s="27">
        <f>A52/A49-1</f>
        <v>3.8956509133282413E-2</v>
      </c>
      <c r="C52" s="27">
        <f>A52/A40-1</f>
        <v>0.47880948879690699</v>
      </c>
      <c r="D52" s="93">
        <f>H52/22</f>
        <v>1880915.9090909092</v>
      </c>
      <c r="E52" s="130">
        <f t="shared" ref="E52:E53" si="31">D52/D51-1</f>
        <v>0.11078851474286844</v>
      </c>
      <c r="F52" s="131">
        <f t="shared" ref="F52:F53" si="32">D52/D40-1</f>
        <v>0.50342626416751113</v>
      </c>
      <c r="G52" s="132" t="s">
        <v>726</v>
      </c>
      <c r="H52" s="95">
        <v>41380150</v>
      </c>
      <c r="I52" s="95">
        <v>10190163.220000001</v>
      </c>
      <c r="J52" s="133">
        <f t="shared" ref="J52" si="33">H52/I52</f>
        <v>4.0607936405556417</v>
      </c>
      <c r="K52" s="32">
        <f>H52+H51+H50</f>
        <v>111157979</v>
      </c>
      <c r="L52" s="27">
        <f>K52/K49-1</f>
        <v>1.8709850167656139E-2</v>
      </c>
      <c r="M52" s="27">
        <f>K52/K40-1</f>
        <v>0.42884175693453308</v>
      </c>
      <c r="N52" s="32">
        <f>AVERAGE(J50:J52)</f>
        <v>3.9655052276522285</v>
      </c>
      <c r="O52" s="58">
        <f>N52/N49-1</f>
        <v>1.2306948347534874E-2</v>
      </c>
    </row>
    <row r="53" spans="1:15" s="37" customFormat="1" ht="17.399999999999999">
      <c r="A53" s="31"/>
      <c r="B53" s="27"/>
      <c r="C53" s="27"/>
      <c r="D53" s="93">
        <f>H53/21</f>
        <v>1876920.3809523811</v>
      </c>
      <c r="E53" s="130">
        <f t="shared" si="31"/>
        <v>-2.124246022491949E-3</v>
      </c>
      <c r="F53" s="131">
        <f t="shared" si="32"/>
        <v>0.3263603035605116</v>
      </c>
      <c r="G53" s="132" t="s">
        <v>729</v>
      </c>
      <c r="H53" s="95">
        <v>39415328</v>
      </c>
      <c r="I53" s="95">
        <v>9208267.4100000001</v>
      </c>
      <c r="J53" s="133">
        <f t="shared" ref="J53" si="34">H53/I53</f>
        <v>4.2804282548523425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2491948.2352941176</v>
      </c>
      <c r="E54" s="130">
        <f t="shared" ref="E54" si="35">D54/D53-1</f>
        <v>0.32767924552540739</v>
      </c>
      <c r="F54" s="131">
        <f t="shared" ref="F54" si="36">D54/D42-1</f>
        <v>0.76006318510469506</v>
      </c>
      <c r="G54" s="132" t="s">
        <v>742</v>
      </c>
      <c r="H54" s="95">
        <v>42363120</v>
      </c>
      <c r="I54" s="95">
        <v>9815049.3200000003</v>
      </c>
      <c r="J54" s="133">
        <f t="shared" ref="J54" si="37">H54/I54</f>
        <v>4.3161392896597279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2252743.6816059761</v>
      </c>
      <c r="B55" s="27">
        <f>A55/A52-1</f>
        <v>0.21347600865858518</v>
      </c>
      <c r="C55" s="27">
        <f>A55/A43-1</f>
        <v>0.63058386826595303</v>
      </c>
      <c r="D55" s="93">
        <f>H55/21</f>
        <v>2389362.4285714286</v>
      </c>
      <c r="E55" s="130">
        <f t="shared" ref="E55" si="38">D55/D54-1</f>
        <v>-4.1166909195680446E-2</v>
      </c>
      <c r="F55" s="131">
        <f t="shared" ref="F55" si="39">D55/D43-1</f>
        <v>0.81873496869927154</v>
      </c>
      <c r="G55" s="132" t="s">
        <v>749</v>
      </c>
      <c r="H55" s="95">
        <v>50176611</v>
      </c>
      <c r="I55" s="95">
        <v>11851828.140000001</v>
      </c>
      <c r="J55" s="133">
        <f t="shared" ref="J55" si="40">H55/I55</f>
        <v>4.2336600233556876</v>
      </c>
      <c r="K55" s="32">
        <f>H55+H54+H53</f>
        <v>131955059</v>
      </c>
      <c r="L55" s="27">
        <f>K55/K52-1</f>
        <v>0.18709480135474577</v>
      </c>
      <c r="M55" s="27">
        <f>K55/K43-1</f>
        <v>0.64813608638155218</v>
      </c>
      <c r="N55" s="32">
        <f>AVERAGE(J53:J55)</f>
        <v>4.2767425226225857</v>
      </c>
      <c r="O55" s="58">
        <f>N55/N52-1</f>
        <v>7.848616433538913E-2</v>
      </c>
    </row>
    <row r="56" spans="1:15" s="124" customFormat="1" ht="17.399999999999999">
      <c r="A56" s="94"/>
      <c r="B56" s="45"/>
      <c r="C56" s="45"/>
      <c r="D56" s="98">
        <f>H56/22</f>
        <v>2362297.3636363638</v>
      </c>
      <c r="E56" s="118">
        <f t="shared" ref="E56" si="41">D56/D55-1</f>
        <v>-1.1327316698139689E-2</v>
      </c>
      <c r="F56" s="158">
        <f t="shared" ref="F56" si="42">D56/D44-1</f>
        <v>0.61526809953988204</v>
      </c>
      <c r="G56" s="122" t="s">
        <v>752</v>
      </c>
      <c r="H56" s="96">
        <v>51970542</v>
      </c>
      <c r="I56" s="96">
        <v>13037363.98</v>
      </c>
      <c r="J56" s="125">
        <f t="shared" ref="J56" si="43">H56/I56</f>
        <v>3.9862768332406411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2701930.611111111</v>
      </c>
      <c r="E57" s="118">
        <f t="shared" ref="E57" si="44">D57/D56-1</f>
        <v>0.14377243640146053</v>
      </c>
      <c r="F57" s="158">
        <f t="shared" ref="F57" si="45">D57/D45-1</f>
        <v>0.79676903843462887</v>
      </c>
      <c r="G57" s="122" t="s">
        <v>756</v>
      </c>
      <c r="H57" s="96">
        <v>48634751</v>
      </c>
      <c r="I57" s="96">
        <v>11673883.34</v>
      </c>
      <c r="J57" s="125">
        <f t="shared" ref="J57" si="46">H57/I57</f>
        <v>4.1661159002125165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2532113.9873737376</v>
      </c>
      <c r="B58" s="27">
        <f>A58/A55-1</f>
        <v>0.12401335671202474</v>
      </c>
      <c r="C58" s="27">
        <f>A58/A46-1</f>
        <v>0.62558288064116718</v>
      </c>
      <c r="K58" s="32">
        <f>H58+H57+H56</f>
        <v>100605293</v>
      </c>
      <c r="L58" s="27">
        <f>K58/K55-1</f>
        <v>-0.23757911396182241</v>
      </c>
      <c r="M58" s="27">
        <f>K58/K46-1</f>
        <v>6.2603273583809127E-2</v>
      </c>
      <c r="N58" s="32">
        <f>AVERAGE(J56:J58)</f>
        <v>4.0761963667265793</v>
      </c>
      <c r="O58" s="58">
        <f>N58/N55-1</f>
        <v>-4.6892267849930613E-2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92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59765625" style="18" bestFit="1" customWidth="1"/>
    <col min="12" max="12" width="5.3984375" style="18" bestFit="1" customWidth="1"/>
    <col min="13" max="13" width="5.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농심</v>
      </c>
      <c r="B1" s="67"/>
      <c r="G1" s="19"/>
      <c r="H1" s="19"/>
      <c r="I1" s="19"/>
      <c r="J1" s="20"/>
      <c r="P1" s="18" t="s">
        <v>262</v>
      </c>
    </row>
    <row r="2" spans="1:16" ht="15" customHeight="1">
      <c r="G2" s="21"/>
      <c r="H2" s="21"/>
      <c r="I2" s="21"/>
      <c r="J2" s="22"/>
      <c r="P2" t="s">
        <v>135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37302.35</v>
      </c>
      <c r="E5" s="27"/>
      <c r="F5" s="26"/>
      <c r="G5" s="28" t="s">
        <v>7</v>
      </c>
      <c r="H5" s="29">
        <v>746047</v>
      </c>
      <c r="I5" s="29">
        <v>177268.14</v>
      </c>
      <c r="J5" s="30">
        <f>H5/I5</f>
        <v>4.2085791614894807</v>
      </c>
    </row>
    <row r="6" spans="1:16" ht="15" hidden="1" customHeight="1">
      <c r="D6" s="26">
        <f>H6/18</f>
        <v>38651.666666666664</v>
      </c>
      <c r="E6" s="27">
        <f t="shared" ref="E6:E16" si="0">D6/D5-1</f>
        <v>3.6172430602004146E-2</v>
      </c>
      <c r="F6" s="26"/>
      <c r="G6" s="28" t="s">
        <v>3</v>
      </c>
      <c r="H6" s="29">
        <v>695730</v>
      </c>
      <c r="I6" s="29">
        <v>194778.46</v>
      </c>
      <c r="J6" s="30">
        <f t="shared" ref="J6:J16" si="1">H6/I6</f>
        <v>3.5719042033703317</v>
      </c>
    </row>
    <row r="7" spans="1:16" ht="15" hidden="1" customHeight="1">
      <c r="A7" s="31">
        <f>AVERAGE(D5:D7)</f>
        <v>37344.263131313135</v>
      </c>
      <c r="B7" s="31"/>
      <c r="C7" s="31"/>
      <c r="D7" s="26">
        <f>H7/22</f>
        <v>36078.772727272728</v>
      </c>
      <c r="E7" s="27">
        <f t="shared" si="0"/>
        <v>-6.6566183590028971E-2</v>
      </c>
      <c r="F7" s="26"/>
      <c r="G7" s="28" t="s">
        <v>6</v>
      </c>
      <c r="H7" s="29">
        <v>793733</v>
      </c>
      <c r="I7" s="29">
        <v>208644.59</v>
      </c>
      <c r="J7" s="30">
        <f t="shared" si="1"/>
        <v>3.8042347515456787</v>
      </c>
      <c r="K7" s="32">
        <f>H7+H6+H5</f>
        <v>2235510</v>
      </c>
      <c r="L7" s="32"/>
      <c r="M7" s="32"/>
      <c r="N7" s="32">
        <f>AVERAGE(J5:J7)</f>
        <v>3.8615727054684967</v>
      </c>
      <c r="O7" s="35"/>
    </row>
    <row r="8" spans="1:16" ht="15" hidden="1" customHeight="1">
      <c r="D8" s="26">
        <f>H8/21</f>
        <v>32234.190476190477</v>
      </c>
      <c r="E8" s="27">
        <f t="shared" si="0"/>
        <v>-0.10656078243415545</v>
      </c>
      <c r="F8" s="26"/>
      <c r="G8" s="28" t="s">
        <v>2</v>
      </c>
      <c r="H8" s="29">
        <v>676918</v>
      </c>
      <c r="I8" s="29">
        <v>208318.33</v>
      </c>
      <c r="J8" s="30">
        <f t="shared" si="1"/>
        <v>3.2494404117006894</v>
      </c>
    </row>
    <row r="9" spans="1:16" ht="15" hidden="1" customHeight="1">
      <c r="D9" s="26">
        <f>H9/21</f>
        <v>52891.238095238092</v>
      </c>
      <c r="E9" s="27">
        <f t="shared" si="0"/>
        <v>0.64084276086616088</v>
      </c>
      <c r="F9" s="26"/>
      <c r="G9" s="28" t="s">
        <v>5</v>
      </c>
      <c r="H9" s="29">
        <v>1110716</v>
      </c>
      <c r="I9" s="29">
        <v>323504.95</v>
      </c>
      <c r="J9" s="30">
        <f t="shared" si="1"/>
        <v>3.4333817766930612</v>
      </c>
    </row>
    <row r="10" spans="1:16" ht="15" hidden="1" customHeight="1">
      <c r="A10" s="31">
        <f>AVERAGE(D8:D10)</f>
        <v>42275.619047619046</v>
      </c>
      <c r="B10" s="27">
        <f>A10/A7-1</f>
        <v>0.13205123097397453</v>
      </c>
      <c r="C10" s="27"/>
      <c r="D10" s="26">
        <f>H10/21</f>
        <v>41701.428571428572</v>
      </c>
      <c r="E10" s="27">
        <f t="shared" si="0"/>
        <v>-0.21156263167182243</v>
      </c>
      <c r="F10" s="26"/>
      <c r="G10" s="28" t="s">
        <v>0</v>
      </c>
      <c r="H10" s="29">
        <v>875730</v>
      </c>
      <c r="I10" s="29">
        <v>261659.74</v>
      </c>
      <c r="J10" s="30">
        <f t="shared" si="1"/>
        <v>3.346827448502395</v>
      </c>
      <c r="K10" s="32">
        <f>H10+H9+H8</f>
        <v>2663364</v>
      </c>
      <c r="L10" s="27">
        <f>K10/K7-1</f>
        <v>0.1913898841875008</v>
      </c>
      <c r="M10" s="32"/>
      <c r="N10" s="32">
        <f>AVERAGE(J8:J10)</f>
        <v>3.3432165456320484</v>
      </c>
      <c r="O10" s="58">
        <f>N10/N7-1</f>
        <v>-0.13423446853723298</v>
      </c>
    </row>
    <row r="11" spans="1:16" ht="15" hidden="1" customHeight="1">
      <c r="D11" s="26">
        <f>H11/21</f>
        <v>32575.666666666668</v>
      </c>
      <c r="E11" s="27">
        <f t="shared" si="0"/>
        <v>-0.21883571420414971</v>
      </c>
      <c r="F11" s="26"/>
      <c r="G11" s="28" t="s">
        <v>10</v>
      </c>
      <c r="H11" s="29">
        <v>684089</v>
      </c>
      <c r="I11" s="29">
        <v>174322.63</v>
      </c>
      <c r="J11" s="30">
        <f t="shared" si="1"/>
        <v>3.9242696143352127</v>
      </c>
    </row>
    <row r="12" spans="1:16" ht="15" hidden="1" customHeight="1">
      <c r="D12" s="26">
        <f>H12/22</f>
        <v>33292.36363636364</v>
      </c>
      <c r="E12" s="27">
        <f t="shared" si="0"/>
        <v>2.2000991630674482E-2</v>
      </c>
      <c r="F12" s="26"/>
      <c r="G12" s="28" t="s">
        <v>4</v>
      </c>
      <c r="H12" s="29">
        <v>732432</v>
      </c>
      <c r="I12" s="29">
        <v>206154.04</v>
      </c>
      <c r="J12" s="30">
        <f t="shared" si="1"/>
        <v>3.5528384503160839</v>
      </c>
    </row>
    <row r="13" spans="1:16" ht="15" hidden="1" customHeight="1">
      <c r="A13" s="31">
        <f>AVERAGE(D11:D13)</f>
        <v>36251.6601010101</v>
      </c>
      <c r="B13" s="27">
        <f>A13/A10-1</f>
        <v>-0.14249250708365946</v>
      </c>
      <c r="C13" s="27"/>
      <c r="D13" s="26">
        <f>H13/20</f>
        <v>42886.95</v>
      </c>
      <c r="E13" s="27">
        <f t="shared" si="0"/>
        <v>0.28819180483648976</v>
      </c>
      <c r="F13" s="26"/>
      <c r="G13" s="28" t="s">
        <v>8</v>
      </c>
      <c r="H13" s="29">
        <v>857739</v>
      </c>
      <c r="I13" s="29">
        <v>275923.18</v>
      </c>
      <c r="J13" s="30">
        <f t="shared" si="1"/>
        <v>3.1086152312393618</v>
      </c>
      <c r="K13" s="32">
        <f>H13+H12+H11</f>
        <v>2274260</v>
      </c>
      <c r="L13" s="27">
        <f>K13/K10-1</f>
        <v>-0.14609493858143308</v>
      </c>
      <c r="M13" s="32"/>
      <c r="N13" s="32">
        <f>AVERAGE(J11:J13)</f>
        <v>3.5285744319635532</v>
      </c>
      <c r="O13" s="58">
        <f>N13/N10-1</f>
        <v>5.5442979478453891E-2</v>
      </c>
    </row>
    <row r="14" spans="1:16" ht="15" hidden="1" customHeight="1">
      <c r="D14" s="26">
        <f>H14/20</f>
        <v>33665.4</v>
      </c>
      <c r="E14" s="27">
        <f t="shared" si="0"/>
        <v>-0.21501995362225568</v>
      </c>
      <c r="F14" s="26"/>
      <c r="G14" s="28" t="s">
        <v>11</v>
      </c>
      <c r="H14" s="29">
        <v>673308</v>
      </c>
      <c r="I14" s="29">
        <v>215549.08</v>
      </c>
      <c r="J14" s="30">
        <f t="shared" si="1"/>
        <v>3.1236876538744682</v>
      </c>
    </row>
    <row r="15" spans="1:16" ht="15" hidden="1" customHeight="1">
      <c r="A15" s="31"/>
      <c r="B15" s="31"/>
      <c r="C15" s="31"/>
      <c r="D15" s="26">
        <f>H15/22</f>
        <v>47634.954545454544</v>
      </c>
      <c r="E15" s="27">
        <f t="shared" si="0"/>
        <v>0.41495287581476958</v>
      </c>
      <c r="F15" s="26"/>
      <c r="G15" s="28" t="s">
        <v>9</v>
      </c>
      <c r="H15" s="29">
        <v>1047969</v>
      </c>
      <c r="I15" s="29">
        <v>277795.99</v>
      </c>
      <c r="J15" s="30">
        <f t="shared" si="1"/>
        <v>3.7724410636741013</v>
      </c>
    </row>
    <row r="16" spans="1:16" ht="15" hidden="1" customHeight="1">
      <c r="A16" s="31">
        <f>AVERAGE(D14:D16)</f>
        <v>47756.269696969692</v>
      </c>
      <c r="B16" s="27">
        <f>A16/A13-1</f>
        <v>0.31735400706901795</v>
      </c>
      <c r="C16" s="27"/>
      <c r="D16" s="26">
        <f>H16/22</f>
        <v>61968.454545454544</v>
      </c>
      <c r="E16" s="27">
        <f t="shared" si="0"/>
        <v>0.30090298472569321</v>
      </c>
      <c r="F16" s="26"/>
      <c r="G16" s="28" t="s">
        <v>13</v>
      </c>
      <c r="H16" s="29">
        <v>1363306</v>
      </c>
      <c r="I16" s="29">
        <v>426892.59</v>
      </c>
      <c r="J16" s="30">
        <f t="shared" si="1"/>
        <v>3.1935574238943802</v>
      </c>
      <c r="K16" s="32">
        <f>H16+H15+H14</f>
        <v>3084583</v>
      </c>
      <c r="L16" s="27">
        <f>K16/K13-1</f>
        <v>0.35630183004581717</v>
      </c>
      <c r="M16" s="32"/>
      <c r="N16" s="32">
        <f>AVERAGE(J14:J16)</f>
        <v>3.3632287138143169</v>
      </c>
      <c r="O16" s="58">
        <f>N16/N13-1</f>
        <v>-4.6859070521923507E-2</v>
      </c>
    </row>
    <row r="17" spans="1:15" ht="15" hidden="1" customHeight="1">
      <c r="D17" s="26">
        <f>H17/20</f>
        <v>57860.55</v>
      </c>
      <c r="E17" s="27">
        <f t="shared" ref="E17:E22" si="2">D17/D16-1</f>
        <v>-6.6290253252021092E-2</v>
      </c>
      <c r="F17" s="33">
        <f t="shared" ref="F17:F22" si="3">D17/D5-1</f>
        <v>0.55112345468851176</v>
      </c>
      <c r="G17" s="39" t="s">
        <v>162</v>
      </c>
      <c r="H17" s="29">
        <v>1157211</v>
      </c>
      <c r="I17" s="29">
        <v>282831.57</v>
      </c>
      <c r="J17" s="30">
        <f t="shared" ref="J17:J49" si="4">H17/I17</f>
        <v>4.0915199105955535</v>
      </c>
    </row>
    <row r="18" spans="1:15" hidden="1">
      <c r="D18" s="26">
        <f>H18/20</f>
        <v>34503.15</v>
      </c>
      <c r="E18" s="27">
        <f t="shared" si="2"/>
        <v>-0.40368437562380588</v>
      </c>
      <c r="F18" s="33">
        <f t="shared" si="3"/>
        <v>-0.10733086110991319</v>
      </c>
      <c r="G18" s="39" t="s">
        <v>163</v>
      </c>
      <c r="H18" s="29">
        <v>690063</v>
      </c>
      <c r="I18" s="29">
        <v>186469.69</v>
      </c>
      <c r="J18" s="30">
        <f t="shared" si="4"/>
        <v>3.700671138564128</v>
      </c>
    </row>
    <row r="19" spans="1:15" ht="17.399999999999999" hidden="1">
      <c r="A19" s="31">
        <f>AVERAGE(D17:D19)</f>
        <v>42503.263636363641</v>
      </c>
      <c r="B19" s="27">
        <f>A19/A16-1</f>
        <v>-0.10999615535171026</v>
      </c>
      <c r="C19" s="27">
        <f>A19/A7-1</f>
        <v>0.13814706925425146</v>
      </c>
      <c r="D19" s="26">
        <f>H19/22</f>
        <v>35146.090909090912</v>
      </c>
      <c r="E19" s="27">
        <f t="shared" si="2"/>
        <v>1.8634266989852044E-2</v>
      </c>
      <c r="F19" s="33">
        <f t="shared" si="3"/>
        <v>-2.5851262326248237E-2</v>
      </c>
      <c r="G19" s="39" t="s">
        <v>158</v>
      </c>
      <c r="H19" s="29">
        <v>773214</v>
      </c>
      <c r="I19" s="29">
        <v>206276.52</v>
      </c>
      <c r="J19" s="30">
        <f t="shared" si="4"/>
        <v>3.7484343831280458</v>
      </c>
      <c r="K19" s="32">
        <f>H19+H18+H17</f>
        <v>2620488</v>
      </c>
      <c r="L19" s="27">
        <f>K19/K16-1</f>
        <v>-0.15045631775834856</v>
      </c>
      <c r="M19" s="27">
        <f>K19/K7-1</f>
        <v>0.17221036810392265</v>
      </c>
      <c r="N19" s="32">
        <f>AVERAGE(J17:J19)</f>
        <v>3.8468751440959092</v>
      </c>
      <c r="O19" s="58">
        <f>N19/N16-1</f>
        <v>0.14380420466055011</v>
      </c>
    </row>
    <row r="20" spans="1:15" hidden="1">
      <c r="D20" s="26">
        <f>H20/20</f>
        <v>68318.649999999994</v>
      </c>
      <c r="E20" s="27">
        <f t="shared" si="2"/>
        <v>0.9438477575418962</v>
      </c>
      <c r="F20" s="33">
        <f t="shared" si="3"/>
        <v>1.1194467424414771</v>
      </c>
      <c r="G20" s="39" t="s">
        <v>154</v>
      </c>
      <c r="H20" s="29">
        <v>1366373</v>
      </c>
      <c r="I20" s="29">
        <v>378213.13</v>
      </c>
      <c r="J20" s="30">
        <f t="shared" si="4"/>
        <v>3.6127064123871109</v>
      </c>
    </row>
    <row r="21" spans="1:15" hidden="1">
      <c r="D21" s="26">
        <f>H21/21</f>
        <v>41823.047619047618</v>
      </c>
      <c r="E21" s="27">
        <f t="shared" si="2"/>
        <v>-0.38782385748184978</v>
      </c>
      <c r="F21" s="33">
        <f t="shared" si="3"/>
        <v>-0.20926321399889802</v>
      </c>
      <c r="G21" s="39" t="s">
        <v>155</v>
      </c>
      <c r="H21" s="29">
        <v>878284</v>
      </c>
      <c r="I21" s="29">
        <v>249591.44</v>
      </c>
      <c r="J21" s="30">
        <f t="shared" si="4"/>
        <v>3.5188867054094484</v>
      </c>
    </row>
    <row r="22" spans="1:15" ht="17.399999999999999" hidden="1">
      <c r="A22" s="31">
        <f>AVERAGE(D20:D22)</f>
        <v>47987.53412698413</v>
      </c>
      <c r="B22" s="27">
        <f>A22/A19-1</f>
        <v>0.12903175006844481</v>
      </c>
      <c r="C22" s="27">
        <f>A22/A10-1</f>
        <v>0.135111329131129</v>
      </c>
      <c r="D22" s="26">
        <f>H22/21</f>
        <v>33820.904761904763</v>
      </c>
      <c r="E22" s="27">
        <f t="shared" si="2"/>
        <v>-0.19133332726088592</v>
      </c>
      <c r="F22" s="33">
        <f t="shared" si="3"/>
        <v>-0.18897491235883201</v>
      </c>
      <c r="G22" s="39" t="s">
        <v>156</v>
      </c>
      <c r="H22" s="29">
        <v>710239</v>
      </c>
      <c r="I22" s="29">
        <v>187967.24</v>
      </c>
      <c r="J22" s="30">
        <f t="shared" si="4"/>
        <v>3.7785254494346994</v>
      </c>
      <c r="K22" s="32">
        <f>H22+H21+H20</f>
        <v>2954896</v>
      </c>
      <c r="L22" s="27">
        <f>K22/K19-1</f>
        <v>0.12761287210626415</v>
      </c>
      <c r="M22" s="27">
        <f>K22/K10-1</f>
        <v>0.10946006629210281</v>
      </c>
      <c r="N22" s="32">
        <f>AVERAGE(J20:J22)</f>
        <v>3.6367061890770862</v>
      </c>
      <c r="O22" s="58">
        <f>N22/N19-1</f>
        <v>-5.4633682442588594E-2</v>
      </c>
    </row>
    <row r="23" spans="1:15" hidden="1">
      <c r="A23" s="31"/>
      <c r="B23" s="27"/>
      <c r="C23" s="27"/>
      <c r="D23" s="26">
        <f>H23/21</f>
        <v>38818.047619047618</v>
      </c>
      <c r="E23" s="27">
        <f t="shared" ref="E23:E28" si="5">D23/D22-1</f>
        <v>0.14775308030113798</v>
      </c>
      <c r="F23" s="33">
        <f t="shared" ref="F23:F28" si="6">D23/D11-1</f>
        <v>0.19162711284642775</v>
      </c>
      <c r="G23" s="39" t="s">
        <v>168</v>
      </c>
      <c r="H23" s="29">
        <v>815179</v>
      </c>
      <c r="I23" s="29">
        <v>236469.9</v>
      </c>
      <c r="J23" s="30">
        <f t="shared" si="4"/>
        <v>3.4472844112506498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37522.772727272728</v>
      </c>
      <c r="E24" s="27">
        <f t="shared" si="5"/>
        <v>-3.3367852615526994E-2</v>
      </c>
      <c r="F24" s="33">
        <f t="shared" si="6"/>
        <v>0.12706845140572764</v>
      </c>
      <c r="G24" s="39" t="s">
        <v>176</v>
      </c>
      <c r="H24" s="29">
        <v>825501</v>
      </c>
      <c r="I24" s="29">
        <v>256925.9</v>
      </c>
      <c r="J24" s="30">
        <f t="shared" si="4"/>
        <v>3.2129925398723911</v>
      </c>
      <c r="K24" s="32"/>
      <c r="L24" s="27"/>
      <c r="M24" s="27"/>
      <c r="N24" s="27"/>
    </row>
    <row r="25" spans="1:15" ht="17.399999999999999" hidden="1">
      <c r="A25" s="31">
        <f>AVERAGE(D23:D25)</f>
        <v>42055.343624212044</v>
      </c>
      <c r="B25" s="27">
        <f>A25/A22-1</f>
        <v>-0.12361940680415839</v>
      </c>
      <c r="C25" s="27">
        <f>A25/A13-1</f>
        <v>0.16009428277300408</v>
      </c>
      <c r="D25" s="26">
        <f>H25/19</f>
        <v>49825.210526315786</v>
      </c>
      <c r="E25" s="27">
        <f t="shared" si="5"/>
        <v>0.32786590395280846</v>
      </c>
      <c r="F25" s="33">
        <f t="shared" si="6"/>
        <v>0.16178022746583265</v>
      </c>
      <c r="G25" s="39" t="s">
        <v>190</v>
      </c>
      <c r="H25" s="29">
        <v>946679</v>
      </c>
      <c r="I25" s="29">
        <v>283482.59999999998</v>
      </c>
      <c r="J25" s="30">
        <f t="shared" si="4"/>
        <v>3.3394606935311022</v>
      </c>
      <c r="K25" s="32">
        <f>H25+H24+H23</f>
        <v>2587359</v>
      </c>
      <c r="L25" s="27">
        <f>K25/K22-1</f>
        <v>-0.12438238097043008</v>
      </c>
      <c r="M25" s="27">
        <f>K25/K13-1</f>
        <v>0.13767071486989169</v>
      </c>
      <c r="N25" s="32">
        <f>AVERAGE(J23:J25)</f>
        <v>3.333245881551381</v>
      </c>
      <c r="O25" s="58">
        <f>N25/N22-1</f>
        <v>-8.3443724004197528E-2</v>
      </c>
    </row>
    <row r="26" spans="1:15" ht="17.399999999999999" hidden="1">
      <c r="A26" s="31"/>
      <c r="B26" s="27"/>
      <c r="C26" s="27"/>
      <c r="D26" s="26">
        <f>H26/19</f>
        <v>33538.526315789473</v>
      </c>
      <c r="E26" s="27">
        <f t="shared" si="5"/>
        <v>-0.32687637520215407</v>
      </c>
      <c r="F26" s="33">
        <f t="shared" si="6"/>
        <v>-3.7686670650142196E-3</v>
      </c>
      <c r="G26" s="39" t="s">
        <v>202</v>
      </c>
      <c r="H26" s="29">
        <v>637232</v>
      </c>
      <c r="I26" s="29">
        <v>191517.59</v>
      </c>
      <c r="J26" s="30">
        <f t="shared" si="4"/>
        <v>3.3272766224762957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34525.181818181816</v>
      </c>
      <c r="E27" s="27">
        <f t="shared" si="5"/>
        <v>2.9418570544879286E-2</v>
      </c>
      <c r="F27" s="33">
        <f t="shared" si="6"/>
        <v>-0.27521329352299551</v>
      </c>
      <c r="G27" s="39" t="s">
        <v>203</v>
      </c>
      <c r="H27" s="29">
        <v>759554</v>
      </c>
      <c r="I27" s="29">
        <v>252463.1</v>
      </c>
      <c r="J27" s="30">
        <f t="shared" si="4"/>
        <v>3.0085743223465133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35584.639553429028</v>
      </c>
      <c r="B28" s="27">
        <f>A28/A25-1</f>
        <v>-0.15386163833548405</v>
      </c>
      <c r="C28" s="27">
        <f>A28/A16-1</f>
        <v>-0.25486978402571925</v>
      </c>
      <c r="D28" s="26">
        <f>H28/19</f>
        <v>38690.210526315786</v>
      </c>
      <c r="E28" s="27">
        <f t="shared" si="5"/>
        <v>0.120637415613567</v>
      </c>
      <c r="F28" s="33">
        <f t="shared" si="6"/>
        <v>-0.37564667684368191</v>
      </c>
      <c r="G28" s="39" t="s">
        <v>208</v>
      </c>
      <c r="H28" s="29">
        <v>735114</v>
      </c>
      <c r="I28" s="29">
        <v>204579.65</v>
      </c>
      <c r="J28" s="30">
        <f t="shared" si="4"/>
        <v>3.5932899484381755</v>
      </c>
      <c r="K28" s="32">
        <f>H28+H27+H26</f>
        <v>2131900</v>
      </c>
      <c r="L28" s="27">
        <f>K28/K25-1</f>
        <v>-0.17603239442226615</v>
      </c>
      <c r="M28" s="27">
        <f>K28/K16-1</f>
        <v>-0.30885309294643715</v>
      </c>
      <c r="N28" s="32">
        <f>AVERAGE(J26:J28)</f>
        <v>3.309713631086995</v>
      </c>
      <c r="O28" s="58">
        <f>N28/N25-1</f>
        <v>-7.0598603585264597E-3</v>
      </c>
    </row>
    <row r="29" spans="1:15" hidden="1">
      <c r="D29" s="26">
        <f>H29/22</f>
        <v>52342.318181818184</v>
      </c>
      <c r="E29" s="27">
        <f t="shared" ref="E29:E41" si="7">D29/D28-1</f>
        <v>0.35285689764382888</v>
      </c>
      <c r="F29" s="33">
        <f t="shared" ref="F29:F41" si="8">D29/D17-1</f>
        <v>-9.5371229934416824E-2</v>
      </c>
      <c r="G29" s="39" t="s">
        <v>215</v>
      </c>
      <c r="H29" s="29">
        <v>1151531</v>
      </c>
      <c r="I29" s="29">
        <v>349811.67</v>
      </c>
      <c r="J29" s="30">
        <f t="shared" si="4"/>
        <v>3.2918598742003091</v>
      </c>
    </row>
    <row r="30" spans="1:15" hidden="1">
      <c r="D30" s="26">
        <f>H30/19</f>
        <v>43092.105263157893</v>
      </c>
      <c r="E30" s="27">
        <f t="shared" si="7"/>
        <v>-0.17672531977908223</v>
      </c>
      <c r="F30" s="33">
        <f t="shared" si="8"/>
        <v>0.24893249639983273</v>
      </c>
      <c r="G30" s="39" t="s">
        <v>210</v>
      </c>
      <c r="H30" s="29">
        <v>818750</v>
      </c>
      <c r="I30" s="29">
        <v>289019.24</v>
      </c>
      <c r="J30" s="30">
        <f t="shared" si="4"/>
        <v>2.8328563870003949</v>
      </c>
    </row>
    <row r="31" spans="1:15" ht="17.399999999999999" hidden="1">
      <c r="A31" s="31">
        <f>AVERAGE(D29:D31)</f>
        <v>45010.141148325354</v>
      </c>
      <c r="B31" s="27">
        <f>A31/A28-1</f>
        <v>0.26487556746905594</v>
      </c>
      <c r="C31" s="27">
        <f>A31/A19-1</f>
        <v>5.8980823999994048E-2</v>
      </c>
      <c r="D31" s="26">
        <f>H31/20</f>
        <v>39596</v>
      </c>
      <c r="E31" s="27">
        <f t="shared" si="7"/>
        <v>-8.1130992366412191E-2</v>
      </c>
      <c r="F31" s="33">
        <f t="shared" si="8"/>
        <v>0.12661177888656949</v>
      </c>
      <c r="G31" s="39" t="s">
        <v>211</v>
      </c>
      <c r="H31" s="29">
        <v>791920</v>
      </c>
      <c r="I31" s="29">
        <v>213231.43</v>
      </c>
      <c r="J31" s="30">
        <f t="shared" si="4"/>
        <v>3.7138990251108854</v>
      </c>
      <c r="K31" s="32">
        <f>H31+H30+H29</f>
        <v>2762201</v>
      </c>
      <c r="L31" s="27">
        <f>K31/K28-1</f>
        <v>0.29565223509545469</v>
      </c>
      <c r="M31" s="27">
        <f>K31/K19-1</f>
        <v>5.4078858594277079E-2</v>
      </c>
      <c r="N31" s="32">
        <f>AVERAGE(J29:J31)</f>
        <v>3.2795384287705303</v>
      </c>
      <c r="O31" s="58">
        <f>N31/N28-1</f>
        <v>-9.1171641053895414E-3</v>
      </c>
    </row>
    <row r="32" spans="1:15" ht="17.399999999999999" hidden="1">
      <c r="D32" s="26">
        <f>H32/21</f>
        <v>62942.666666666664</v>
      </c>
      <c r="E32" s="27">
        <f t="shared" si="7"/>
        <v>0.58962184732464551</v>
      </c>
      <c r="F32" s="33">
        <f t="shared" si="8"/>
        <v>-7.8689835547589571E-2</v>
      </c>
      <c r="G32" s="39" t="s">
        <v>222</v>
      </c>
      <c r="H32" s="29">
        <v>1321796</v>
      </c>
      <c r="I32" s="29">
        <v>329454.75</v>
      </c>
      <c r="J32" s="30">
        <f t="shared" si="4"/>
        <v>4.0120714604964718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41032.095238095237</v>
      </c>
      <c r="E33" s="27">
        <f t="shared" si="7"/>
        <v>-0.3481036408038759</v>
      </c>
      <c r="F33" s="33">
        <f t="shared" si="8"/>
        <v>-1.8911878162416684E-2</v>
      </c>
      <c r="G33" s="39" t="s">
        <v>223</v>
      </c>
      <c r="H33" s="29">
        <v>861674</v>
      </c>
      <c r="I33" s="29">
        <v>231936.19</v>
      </c>
      <c r="J33" s="30">
        <f t="shared" si="4"/>
        <v>3.715133890920602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51350.710108604842</v>
      </c>
      <c r="B34" s="27">
        <f>A34/A31-1</f>
        <v>0.1408697861974022</v>
      </c>
      <c r="C34" s="27">
        <f>A34/A22-1</f>
        <v>7.0084367592656571E-2</v>
      </c>
      <c r="D34" s="26">
        <f>H34/19</f>
        <v>50077.368421052633</v>
      </c>
      <c r="E34" s="27">
        <f t="shared" si="7"/>
        <v>0.22044385329266669</v>
      </c>
      <c r="F34" s="33">
        <f t="shared" si="8"/>
        <v>0.48066318076324355</v>
      </c>
      <c r="G34" s="39" t="s">
        <v>220</v>
      </c>
      <c r="H34" s="29">
        <v>951470</v>
      </c>
      <c r="I34" s="29">
        <v>286205.11</v>
      </c>
      <c r="J34" s="30">
        <f t="shared" si="4"/>
        <v>3.3244340046898535</v>
      </c>
      <c r="K34" s="32">
        <f>H34+H33+H32</f>
        <v>3134940</v>
      </c>
      <c r="L34" s="27">
        <f>K34/K31-1</f>
        <v>0.13494275036465475</v>
      </c>
      <c r="M34" s="27">
        <f>K34/K22-1</f>
        <v>6.0930740032813402E-2</v>
      </c>
      <c r="N34" s="32">
        <f>AVERAGE(J32:J34)</f>
        <v>3.6838797853689758</v>
      </c>
      <c r="O34" s="58">
        <f>N34/N31-1</f>
        <v>0.12329215387484549</v>
      </c>
      <c r="P34" s="58"/>
    </row>
    <row r="35" spans="1:16" ht="17.399999999999999" hidden="1">
      <c r="D35" s="26">
        <f>H35/23</f>
        <v>59690.956521739128</v>
      </c>
      <c r="E35" s="27">
        <f t="shared" si="7"/>
        <v>0.19197470641538184</v>
      </c>
      <c r="F35" s="33">
        <f t="shared" si="8"/>
        <v>0.53771145595816594</v>
      </c>
      <c r="G35" s="39" t="s">
        <v>226</v>
      </c>
      <c r="H35" s="68">
        <v>1372892</v>
      </c>
      <c r="I35" s="68">
        <v>372881.47</v>
      </c>
      <c r="J35" s="30">
        <f t="shared" si="4"/>
        <v>3.6818456009626868</v>
      </c>
      <c r="P35" s="16"/>
    </row>
    <row r="36" spans="1:16" ht="17.399999999999999" hidden="1">
      <c r="D36" s="26">
        <f>H36/21</f>
        <v>50130.571428571428</v>
      </c>
      <c r="E36" s="27">
        <f t="shared" si="7"/>
        <v>-0.16016471590107384</v>
      </c>
      <c r="F36" s="33">
        <f t="shared" si="8"/>
        <v>0.33600391935148632</v>
      </c>
      <c r="G36" s="39" t="s">
        <v>228</v>
      </c>
      <c r="H36" s="68">
        <v>1052742</v>
      </c>
      <c r="I36" s="68">
        <v>278412.58</v>
      </c>
      <c r="J36" s="30">
        <f t="shared" si="4"/>
        <v>3.7812300004547206</v>
      </c>
      <c r="P36" s="16"/>
    </row>
    <row r="37" spans="1:16" ht="17.399999999999999" hidden="1">
      <c r="A37" s="31">
        <f>AVERAGE(D35:D37)</f>
        <v>49475.638946399813</v>
      </c>
      <c r="B37" s="27">
        <f>A37/A34-1</f>
        <v>-3.6514999660945735E-2</v>
      </c>
      <c r="C37" s="27">
        <f>A37/A25-1</f>
        <v>0.17644120063534019</v>
      </c>
      <c r="D37" s="26">
        <f>H37/18</f>
        <v>38605.388888888891</v>
      </c>
      <c r="E37" s="27">
        <f t="shared" si="7"/>
        <v>-0.22990327481313877</v>
      </c>
      <c r="F37" s="33">
        <f t="shared" si="8"/>
        <v>-0.22518362730250807</v>
      </c>
      <c r="G37" s="39" t="s">
        <v>225</v>
      </c>
      <c r="H37" s="68">
        <v>694897</v>
      </c>
      <c r="I37" s="68">
        <v>212415.91</v>
      </c>
      <c r="J37" s="30">
        <f t="shared" si="4"/>
        <v>3.2713980793623225</v>
      </c>
      <c r="K37" s="32">
        <f>H37+H36+H35</f>
        <v>3120531</v>
      </c>
      <c r="L37" s="27">
        <f>K37/K34-1</f>
        <v>-4.5962602155065202E-3</v>
      </c>
      <c r="M37" s="27">
        <f>K37/K25-1</f>
        <v>0.2060680408091804</v>
      </c>
      <c r="N37" s="32">
        <f>AVERAGE(J35:J37)</f>
        <v>3.578157893593243</v>
      </c>
      <c r="O37" s="16">
        <f>N37/N34-1</f>
        <v>-2.8698518392381134E-2</v>
      </c>
      <c r="P37" s="16"/>
    </row>
    <row r="38" spans="1:16" ht="17.399999999999999" hidden="1">
      <c r="A38" s="31"/>
      <c r="B38" s="27"/>
      <c r="C38" s="27"/>
      <c r="D38" s="26">
        <f>H38/20</f>
        <v>95481.2</v>
      </c>
      <c r="E38" s="27">
        <f t="shared" si="7"/>
        <v>1.4732609293175822</v>
      </c>
      <c r="F38" s="33">
        <f t="shared" si="8"/>
        <v>1.8469110151404826</v>
      </c>
      <c r="G38" s="39" t="s">
        <v>231</v>
      </c>
      <c r="H38" s="68">
        <v>1909624</v>
      </c>
      <c r="I38" s="68">
        <v>545930.06999999995</v>
      </c>
      <c r="J38" s="30">
        <f t="shared" si="4"/>
        <v>3.4979278573169639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70452.047619047618</v>
      </c>
      <c r="E39" s="27">
        <f t="shared" si="7"/>
        <v>-0.2621369691724903</v>
      </c>
      <c r="F39" s="33">
        <f t="shared" si="8"/>
        <v>1.0405988877934256</v>
      </c>
      <c r="G39" s="39" t="s">
        <v>234</v>
      </c>
      <c r="H39" s="68">
        <v>1479493</v>
      </c>
      <c r="I39" s="68">
        <v>440762.04</v>
      </c>
      <c r="J39" s="30">
        <f t="shared" si="4"/>
        <v>3.3566706425081434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78545.638095238086</v>
      </c>
      <c r="B40" s="27">
        <f>A40/A37-1</f>
        <v>0.58756187424545847</v>
      </c>
      <c r="C40" s="27">
        <f>A40/A28-1</f>
        <v>1.207290535493684</v>
      </c>
      <c r="D40" s="26">
        <f>H40/21</f>
        <v>69703.666666666672</v>
      </c>
      <c r="E40" s="27">
        <f t="shared" si="7"/>
        <v>-1.0622557862727255E-2</v>
      </c>
      <c r="F40" s="33">
        <f t="shared" si="8"/>
        <v>0.80158406269866567</v>
      </c>
      <c r="G40" s="39" t="s">
        <v>236</v>
      </c>
      <c r="H40" s="68">
        <v>1463777</v>
      </c>
      <c r="I40" s="68">
        <v>406013.01</v>
      </c>
      <c r="J40" s="30">
        <f t="shared" si="4"/>
        <v>3.6052465412376811</v>
      </c>
      <c r="K40" s="32">
        <f>H40+H39+H38</f>
        <v>4852894</v>
      </c>
      <c r="L40" s="27">
        <f>K40/K37-1</f>
        <v>0.55515006901069075</v>
      </c>
      <c r="M40" s="27">
        <f>K40/K28-1</f>
        <v>1.276323467329612</v>
      </c>
      <c r="N40" s="32">
        <f>AVERAGE(J38:J40)</f>
        <v>3.486615013687596</v>
      </c>
      <c r="O40" s="58">
        <f>N40/N37-1</f>
        <v>-2.5583801114410387E-2</v>
      </c>
    </row>
    <row r="41" spans="1:16" ht="17.399999999999999">
      <c r="A41" s="31"/>
      <c r="B41" s="27"/>
      <c r="C41" s="27"/>
      <c r="D41" s="26">
        <f>H41/18</f>
        <v>67211.055555555562</v>
      </c>
      <c r="E41" s="27">
        <f t="shared" si="7"/>
        <v>-3.5760114644056595E-2</v>
      </c>
      <c r="F41" s="33">
        <f t="shared" si="8"/>
        <v>0.28406723068872863</v>
      </c>
      <c r="G41" s="39" t="s">
        <v>373</v>
      </c>
      <c r="H41" s="68">
        <v>1209799</v>
      </c>
      <c r="I41" s="68">
        <v>338589.12</v>
      </c>
      <c r="J41" s="30">
        <f t="shared" si="4"/>
        <v>3.5730592879062386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60210.15</v>
      </c>
      <c r="E42" s="27">
        <f t="shared" ref="E42" si="9">D42/D41-1</f>
        <v>-0.10416300559018488</v>
      </c>
      <c r="F42" s="33">
        <f t="shared" ref="F42" si="10">D42/D30-1</f>
        <v>0.3972431755725192</v>
      </c>
      <c r="G42" s="39" t="s">
        <v>405</v>
      </c>
      <c r="H42" s="68">
        <v>1204203</v>
      </c>
      <c r="I42" s="68">
        <v>345558.21</v>
      </c>
      <c r="J42" s="30">
        <f t="shared" si="4"/>
        <v>3.4848050636678547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64113.985185185185</v>
      </c>
      <c r="B43" s="27">
        <f>A43/A40-1</f>
        <v>-0.18373589240632615</v>
      </c>
      <c r="C43" s="27">
        <f>A43/A31-1</f>
        <v>0.42443421747791188</v>
      </c>
      <c r="D43" s="26">
        <f>H43/20</f>
        <v>64920.75</v>
      </c>
      <c r="E43" s="27">
        <f t="shared" ref="E43" si="11">D43/D42-1</f>
        <v>7.8235978485355018E-2</v>
      </c>
      <c r="F43" s="33">
        <f t="shared" ref="F43" si="12">D43/D31-1</f>
        <v>0.63957849277704826</v>
      </c>
      <c r="G43" s="39" t="s">
        <v>429</v>
      </c>
      <c r="H43" s="68">
        <v>1298415</v>
      </c>
      <c r="I43" s="68">
        <v>322429.21000000002</v>
      </c>
      <c r="J43" s="30">
        <f t="shared" si="4"/>
        <v>4.0269769603070387</v>
      </c>
      <c r="K43" s="32">
        <f>H43+H42+H41</f>
        <v>3712417</v>
      </c>
      <c r="L43" s="27">
        <f>K43/K40-1</f>
        <v>-0.23500966639699938</v>
      </c>
      <c r="M43" s="27">
        <f>K43/K31-1</f>
        <v>0.34400682644021918</v>
      </c>
      <c r="N43" s="32">
        <f>AVERAGE(J41:J43)</f>
        <v>3.6949471039603772</v>
      </c>
      <c r="O43" s="58">
        <f>N43/N40-1</f>
        <v>5.9751962707359496E-2</v>
      </c>
    </row>
    <row r="44" spans="1:16" ht="17.399999999999999">
      <c r="A44" s="31"/>
      <c r="B44" s="27"/>
      <c r="C44" s="27"/>
      <c r="D44" s="26">
        <f>H44/22</f>
        <v>57969.36363636364</v>
      </c>
      <c r="E44" s="27">
        <f t="shared" ref="E44" si="13">D44/D43-1</f>
        <v>-0.10707495467375783</v>
      </c>
      <c r="F44" s="33">
        <f t="shared" ref="F44" si="14">D44/D32-1</f>
        <v>-7.9013224155893624E-2</v>
      </c>
      <c r="G44" s="39" t="s">
        <v>493</v>
      </c>
      <c r="H44" s="68">
        <v>1275326</v>
      </c>
      <c r="I44" s="68">
        <v>341611.37</v>
      </c>
      <c r="J44" s="30">
        <f t="shared" si="4"/>
        <v>3.7332656696994602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58440.4</v>
      </c>
      <c r="E45" s="27">
        <f t="shared" ref="E45" si="15">D45/D44-1</f>
        <v>8.1256086679013517E-3</v>
      </c>
      <c r="F45" s="33">
        <f t="shared" ref="F45" si="16">D45/D33-1</f>
        <v>0.42426068327464916</v>
      </c>
      <c r="G45" s="39" t="s">
        <v>530</v>
      </c>
      <c r="H45" s="68">
        <v>1168808</v>
      </c>
      <c r="I45" s="68">
        <v>333786.90000000002</v>
      </c>
      <c r="J45" s="30">
        <f t="shared" si="4"/>
        <v>3.5016592922011016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62910.237001594891</v>
      </c>
      <c r="B46" s="27">
        <f>A46/A43-1</f>
        <v>-1.8775126520577667E-2</v>
      </c>
      <c r="C46" s="27">
        <f>A46/A34-1</f>
        <v>0.22510938735885211</v>
      </c>
      <c r="D46" s="26">
        <f>H46/19</f>
        <v>72320.947368421053</v>
      </c>
      <c r="E46" s="27">
        <f t="shared" ref="E46" si="17">D46/D45-1</f>
        <v>0.23751629640490224</v>
      </c>
      <c r="F46" s="33">
        <f t="shared" ref="F46" si="18">D46/D34-1</f>
        <v>0.44418426224683905</v>
      </c>
      <c r="G46" s="39" t="s">
        <v>551</v>
      </c>
      <c r="H46" s="68">
        <v>1374098</v>
      </c>
      <c r="I46" s="68">
        <v>379141.6</v>
      </c>
      <c r="J46" s="30">
        <f t="shared" si="4"/>
        <v>3.6242343230075522</v>
      </c>
      <c r="K46" s="32">
        <f>H46+H45+H44</f>
        <v>3818232</v>
      </c>
      <c r="L46" s="27">
        <f>K46/K43-1</f>
        <v>2.850299414101376E-2</v>
      </c>
      <c r="M46" s="27">
        <f>K46/K34-1</f>
        <v>0.21796015234741328</v>
      </c>
      <c r="N46" s="32">
        <f>AVERAGE(J44:J46)</f>
        <v>3.6197197616360381</v>
      </c>
      <c r="O46" s="58">
        <f>N46/N43-1</f>
        <v>-2.0359518068258087E-2</v>
      </c>
    </row>
    <row r="47" spans="1:16" ht="17.399999999999999">
      <c r="A47" s="31"/>
      <c r="B47" s="27"/>
      <c r="C47" s="27"/>
      <c r="D47" s="26">
        <f>H47/19</f>
        <v>93144.736842105267</v>
      </c>
      <c r="E47" s="27">
        <f t="shared" ref="E47" si="19">D47/D46-1</f>
        <v>0.28793579497241106</v>
      </c>
      <c r="F47" s="33">
        <f t="shared" ref="F47" si="20">D47/D35-1</f>
        <v>0.5604497275593574</v>
      </c>
      <c r="G47" s="39" t="s">
        <v>598</v>
      </c>
      <c r="H47" s="68">
        <v>1769750</v>
      </c>
      <c r="I47" s="68">
        <v>455066.83</v>
      </c>
      <c r="J47" s="30">
        <f t="shared" si="4"/>
        <v>3.8889892282414871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81091.3</v>
      </c>
      <c r="E48" s="27">
        <f t="shared" ref="E48" si="21">D48/D47-1</f>
        <v>-0.12940545274756321</v>
      </c>
      <c r="F48" s="33">
        <f t="shared" ref="F48" si="22">D48/D36-1</f>
        <v>0.61760174857657435</v>
      </c>
      <c r="G48" s="39" t="s">
        <v>632</v>
      </c>
      <c r="H48" s="68">
        <v>1621826</v>
      </c>
      <c r="I48" s="68">
        <v>437323.68</v>
      </c>
      <c r="J48" s="30">
        <f t="shared" si="4"/>
        <v>3.7085254564765395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75789.481977671458</v>
      </c>
      <c r="B49" s="27">
        <f>A49/A46-1</f>
        <v>0.20472415285528256</v>
      </c>
      <c r="C49" s="27">
        <f>A49/A37-1</f>
        <v>0.53185453673027139</v>
      </c>
      <c r="D49" s="26">
        <f>H49/22</f>
        <v>53132.409090909088</v>
      </c>
      <c r="E49" s="27">
        <f t="shared" ref="E49" si="23">D49/D48-1</f>
        <v>-0.34478286707810724</v>
      </c>
      <c r="F49" s="33">
        <f t="shared" ref="F49" si="24">D49/D37-1</f>
        <v>0.37629513961977601</v>
      </c>
      <c r="G49" s="39" t="s">
        <v>672</v>
      </c>
      <c r="H49" s="68">
        <v>1168913</v>
      </c>
      <c r="I49" s="68">
        <v>307737.59000000003</v>
      </c>
      <c r="J49" s="30">
        <f t="shared" si="4"/>
        <v>3.7984082477541983</v>
      </c>
      <c r="K49" s="32">
        <f>H49+H48+H47</f>
        <v>4560489</v>
      </c>
      <c r="L49" s="27">
        <f>K49/K46-1</f>
        <v>0.19439808791084467</v>
      </c>
      <c r="M49" s="27">
        <f>K49/K37-1</f>
        <v>0.46144646536118361</v>
      </c>
      <c r="N49" s="32">
        <f>AVERAGE(J47:J49)</f>
        <v>3.7986409774907415</v>
      </c>
      <c r="O49" s="58">
        <f>N49/N46-1</f>
        <v>4.9429576773046824E-2</v>
      </c>
    </row>
    <row r="50" spans="1:15" s="37" customFormat="1" ht="17.399999999999999">
      <c r="A50" s="92"/>
      <c r="B50" s="130"/>
      <c r="C50" s="130"/>
      <c r="D50" s="93">
        <f>H50/18</f>
        <v>55953.277777777781</v>
      </c>
      <c r="E50" s="130">
        <f t="shared" ref="E50" si="25">D50/D49-1</f>
        <v>5.3091300303026223E-2</v>
      </c>
      <c r="F50" s="131">
        <f t="shared" ref="F50" si="26">D50/D38-1</f>
        <v>-0.41398644154265152</v>
      </c>
      <c r="G50" s="132" t="s">
        <v>714</v>
      </c>
      <c r="H50" s="95">
        <v>1007159</v>
      </c>
      <c r="I50" s="95">
        <v>286576.99</v>
      </c>
      <c r="J50" s="133">
        <f t="shared" ref="J50" si="27">H50/I50</f>
        <v>3.5144447570616189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75819.600000000006</v>
      </c>
      <c r="E51" s="130">
        <f t="shared" ref="E51" si="28">D51/D50-1</f>
        <v>0.35505198285474293</v>
      </c>
      <c r="F51" s="131">
        <f t="shared" ref="F51" si="29">D51/D39-1</f>
        <v>7.6187315519573362E-2</v>
      </c>
      <c r="G51" s="132" t="s">
        <v>721</v>
      </c>
      <c r="H51" s="95">
        <v>1516392</v>
      </c>
      <c r="I51" s="95">
        <v>450309.25</v>
      </c>
      <c r="J51" s="133">
        <f t="shared" ref="J51" si="30">H51/I51</f>
        <v>3.3674458164028387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58632.398653198652</v>
      </c>
      <c r="B52" s="27">
        <f>A52/A49-1</f>
        <v>-0.22637815798144001</v>
      </c>
      <c r="C52" s="27">
        <f>A52/A40-1</f>
        <v>-0.25352444674132324</v>
      </c>
      <c r="D52" s="93">
        <f>H52/22</f>
        <v>44124.318181818184</v>
      </c>
      <c r="E52" s="130">
        <f t="shared" ref="E52:E53" si="31">D52/D51-1</f>
        <v>-0.41803546600327379</v>
      </c>
      <c r="F52" s="131">
        <f t="shared" ref="F52:F53" si="32">D52/D40-1</f>
        <v>-0.36697278218049489</v>
      </c>
      <c r="G52" s="132" t="s">
        <v>726</v>
      </c>
      <c r="H52" s="95">
        <v>970735</v>
      </c>
      <c r="I52" s="95">
        <v>291976.07</v>
      </c>
      <c r="J52" s="133">
        <f t="shared" ref="J52" si="33">H52/I52</f>
        <v>3.3247073981097151</v>
      </c>
      <c r="K52" s="32">
        <f>H52+H51+H50</f>
        <v>3494286</v>
      </c>
      <c r="L52" s="27">
        <f>K52/K49-1</f>
        <v>-0.23379137631951308</v>
      </c>
      <c r="M52" s="27">
        <f>K52/K40-1</f>
        <v>-0.27995830941289879</v>
      </c>
      <c r="N52" s="32">
        <f>AVERAGE(J50:J52)</f>
        <v>3.4021993238580577</v>
      </c>
      <c r="O52" s="58">
        <f>N52/N49-1</f>
        <v>-0.10436407546326221</v>
      </c>
    </row>
    <row r="53" spans="1:15" s="37" customFormat="1" ht="17.399999999999999">
      <c r="A53" s="31"/>
      <c r="B53" s="27"/>
      <c r="C53" s="27"/>
      <c r="D53" s="93">
        <f>H53/21</f>
        <v>65870.619047619053</v>
      </c>
      <c r="E53" s="130">
        <f t="shared" si="31"/>
        <v>0.49284162932996045</v>
      </c>
      <c r="F53" s="131">
        <f t="shared" si="32"/>
        <v>-1.9943690764215538E-2</v>
      </c>
      <c r="G53" s="132" t="s">
        <v>729</v>
      </c>
      <c r="H53" s="95">
        <v>1383283</v>
      </c>
      <c r="I53" s="95">
        <v>405969.23</v>
      </c>
      <c r="J53" s="133">
        <f t="shared" ref="J53" si="34">H53/I53</f>
        <v>3.4073592227667109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69415.823529411762</v>
      </c>
      <c r="E54" s="130">
        <f t="shared" ref="E54" si="35">D54/D53-1</f>
        <v>5.3820725128297608E-2</v>
      </c>
      <c r="F54" s="131">
        <f t="shared" ref="F54" si="36">D54/D42-1</f>
        <v>0.15289238657289106</v>
      </c>
      <c r="G54" s="132" t="s">
        <v>742</v>
      </c>
      <c r="H54" s="95">
        <v>1180069</v>
      </c>
      <c r="I54" s="95">
        <v>329030.82</v>
      </c>
      <c r="J54" s="133">
        <f t="shared" ref="J54" si="37">H54/I54</f>
        <v>3.586499890800503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60814.798319327725</v>
      </c>
      <c r="B55" s="27">
        <f>A55/A52-1</f>
        <v>3.7221736041153974E-2</v>
      </c>
      <c r="C55" s="27">
        <f>A55/A43-1</f>
        <v>-5.1458146866524945E-2</v>
      </c>
      <c r="D55" s="93">
        <f>H55/21</f>
        <v>47157.952380952382</v>
      </c>
      <c r="E55" s="130">
        <f t="shared" ref="E55" si="38">D55/D54-1</f>
        <v>-0.32064549574966339</v>
      </c>
      <c r="F55" s="131">
        <f t="shared" ref="F55" si="39">D55/D43-1</f>
        <v>-0.27360740008468198</v>
      </c>
      <c r="G55" s="132" t="s">
        <v>749</v>
      </c>
      <c r="H55" s="95">
        <v>990317</v>
      </c>
      <c r="I55" s="95">
        <v>269650.03000000003</v>
      </c>
      <c r="J55" s="133">
        <f t="shared" ref="J55" si="40">H55/I55</f>
        <v>3.6726011118930706</v>
      </c>
      <c r="K55" s="32">
        <f>H55+H54+H53</f>
        <v>3553669</v>
      </c>
      <c r="L55" s="27">
        <f>K55/K52-1</f>
        <v>1.6994315863097631E-2</v>
      </c>
      <c r="M55" s="27">
        <f>K55/K43-1</f>
        <v>-4.276136005195541E-2</v>
      </c>
      <c r="N55" s="32">
        <f>AVERAGE(J53:J55)</f>
        <v>3.5554867418200948</v>
      </c>
      <c r="O55" s="58">
        <f>N55/N52-1</f>
        <v>4.50553901669144E-2</v>
      </c>
    </row>
    <row r="56" spans="1:15" s="124" customFormat="1" ht="17.399999999999999">
      <c r="A56" s="94"/>
      <c r="B56" s="45"/>
      <c r="C56" s="45"/>
      <c r="D56" s="98">
        <f>H56/22</f>
        <v>60902.954545454544</v>
      </c>
      <c r="E56" s="118">
        <f t="shared" ref="E56" si="41">D56/D55-1</f>
        <v>0.29146732354846527</v>
      </c>
      <c r="F56" s="158">
        <f t="shared" ref="F56" si="42">D56/D44-1</f>
        <v>5.0605884299386839E-2</v>
      </c>
      <c r="G56" s="122" t="s">
        <v>752</v>
      </c>
      <c r="H56" s="96">
        <v>1339865</v>
      </c>
      <c r="I56" s="96">
        <v>350925.63</v>
      </c>
      <c r="J56" s="125">
        <f t="shared" ref="J56" si="43">H56/I56</f>
        <v>3.8180881801081328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79003.833333333328</v>
      </c>
      <c r="E57" s="118">
        <f t="shared" ref="E57" si="44">D57/D56-1</f>
        <v>0.29720854961756094</v>
      </c>
      <c r="F57" s="158">
        <f t="shared" ref="F57" si="45">D57/D45-1</f>
        <v>0.35187016744124477</v>
      </c>
      <c r="G57" s="122" t="s">
        <v>756</v>
      </c>
      <c r="H57" s="96">
        <v>1422069</v>
      </c>
      <c r="I57" s="96">
        <v>345351.49</v>
      </c>
      <c r="J57" s="125">
        <f t="shared" ref="J57" si="46">H57/I57</f>
        <v>4.1177439251818493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69953.393939393936</v>
      </c>
      <c r="B58" s="27">
        <f>A58/A55-1</f>
        <v>0.15026927446311777</v>
      </c>
      <c r="C58" s="27">
        <f>A58/A46-1</f>
        <v>0.11195565735383406</v>
      </c>
      <c r="K58" s="32">
        <f>H58+H57+H56</f>
        <v>2761934</v>
      </c>
      <c r="L58" s="27">
        <f>K58/K55-1</f>
        <v>-0.22279368168504154</v>
      </c>
      <c r="M58" s="27">
        <f>K58/K46-1</f>
        <v>-0.2766458402737183</v>
      </c>
      <c r="N58" s="32">
        <f>AVERAGE(J56:J58)</f>
        <v>3.9679160526449913</v>
      </c>
      <c r="O58" s="58">
        <f>N58/N55-1</f>
        <v>0.1159979886786946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:P58"/>
  <sheetViews>
    <sheetView zoomScale="85" zoomScaleNormal="85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2" width="5.09765625" style="18" bestFit="1" customWidth="1"/>
    <col min="13" max="13" width="4.69921875" style="18" bestFit="1" customWidth="1"/>
    <col min="14" max="14" width="4.8984375" style="18" bestFit="1" customWidth="1"/>
    <col min="15" max="15" width="5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576</v>
      </c>
      <c r="G1" s="19"/>
      <c r="H1" s="19"/>
      <c r="I1" s="19"/>
      <c r="J1" s="20"/>
      <c r="P1" s="18" t="s">
        <v>576</v>
      </c>
    </row>
    <row r="2" spans="1:16" ht="15" customHeight="1">
      <c r="G2" s="21"/>
      <c r="H2" s="21"/>
      <c r="I2" s="21"/>
      <c r="J2" s="22"/>
      <c r="P2"/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38958.15</v>
      </c>
      <c r="E5" s="27"/>
      <c r="F5" s="26"/>
      <c r="G5" s="28" t="s">
        <v>7</v>
      </c>
      <c r="H5" s="29">
        <f>'에스앤디(원주)'!H5+'에스앤디(밀양)'!H5</f>
        <v>779163</v>
      </c>
      <c r="I5" s="29">
        <f>'에스앤디(원주)'!I5+'에스앤디(밀양)'!I5</f>
        <v>93416.2</v>
      </c>
      <c r="J5" s="30">
        <f>H5/I5</f>
        <v>8.3407695881442407</v>
      </c>
    </row>
    <row r="6" spans="1:16" ht="15" hidden="1" customHeight="1">
      <c r="D6" s="26">
        <f>H6/18</f>
        <v>36804.777777777781</v>
      </c>
      <c r="E6" s="27">
        <f t="shared" ref="E6:E45" si="0">D6/D5-1</f>
        <v>-5.5273985603069509E-2</v>
      </c>
      <c r="F6" s="26"/>
      <c r="G6" s="28" t="s">
        <v>3</v>
      </c>
      <c r="H6" s="29">
        <f>'에스앤디(원주)'!H6+'에스앤디(밀양)'!H6</f>
        <v>662486</v>
      </c>
      <c r="I6" s="29">
        <f>'에스앤디(원주)'!I6+'에스앤디(밀양)'!I6</f>
        <v>74077.3</v>
      </c>
      <c r="J6" s="30">
        <f t="shared" ref="J6:J49" si="1">H6/I6</f>
        <v>8.9431715248800909</v>
      </c>
    </row>
    <row r="7" spans="1:16" ht="15" hidden="1" customHeight="1">
      <c r="A7" s="31">
        <f>AVERAGE(D5:D7)</f>
        <v>31716.536531986534</v>
      </c>
      <c r="B7" s="31"/>
      <c r="C7" s="31"/>
      <c r="D7" s="26">
        <f>H7/22</f>
        <v>19386.68181818182</v>
      </c>
      <c r="E7" s="27">
        <f t="shared" si="0"/>
        <v>-0.4732563816785974</v>
      </c>
      <c r="F7" s="26"/>
      <c r="G7" s="28" t="s">
        <v>6</v>
      </c>
      <c r="H7" s="29">
        <f>'에스앤디(원주)'!H7+'에스앤디(밀양)'!H7</f>
        <v>426507</v>
      </c>
      <c r="I7" s="29">
        <f>'에스앤디(원주)'!I7+'에스앤디(밀양)'!I7</f>
        <v>52594.74</v>
      </c>
      <c r="J7" s="30">
        <f t="shared" si="1"/>
        <v>8.1093090297622918</v>
      </c>
      <c r="K7" s="32">
        <f>H7+H6+H5</f>
        <v>1868156</v>
      </c>
      <c r="L7" s="32"/>
      <c r="M7" s="32"/>
      <c r="N7" s="32">
        <f>AVERAGE(J5:J7)</f>
        <v>8.4644167142622084</v>
      </c>
      <c r="O7" s="35"/>
    </row>
    <row r="8" spans="1:16" ht="15" hidden="1" customHeight="1">
      <c r="D8" s="26">
        <f>H8/21</f>
        <v>33273.571428571428</v>
      </c>
      <c r="E8" s="27">
        <f t="shared" si="0"/>
        <v>0.71631080246882539</v>
      </c>
      <c r="F8" s="26"/>
      <c r="G8" s="28" t="s">
        <v>2</v>
      </c>
      <c r="H8" s="29">
        <f>'에스앤디(원주)'!H8+'에스앤디(밀양)'!H8</f>
        <v>698745</v>
      </c>
      <c r="I8" s="29">
        <f>'에스앤디(원주)'!I8+'에스앤디(밀양)'!I8</f>
        <v>88352</v>
      </c>
      <c r="J8" s="30">
        <f t="shared" si="1"/>
        <v>7.9086494929373412</v>
      </c>
    </row>
    <row r="9" spans="1:16" ht="15" hidden="1" customHeight="1">
      <c r="D9" s="26">
        <f>H9/21</f>
        <v>39765.714285714283</v>
      </c>
      <c r="E9" s="27">
        <f t="shared" si="0"/>
        <v>0.19511409741751273</v>
      </c>
      <c r="F9" s="26"/>
      <c r="G9" s="28" t="s">
        <v>5</v>
      </c>
      <c r="H9" s="29">
        <f>'에스앤디(원주)'!H9+'에스앤디(밀양)'!H9</f>
        <v>835080</v>
      </c>
      <c r="I9" s="29">
        <f>'에스앤디(원주)'!I9+'에스앤디(밀양)'!I9</f>
        <v>107314.8</v>
      </c>
      <c r="J9" s="30">
        <f t="shared" si="1"/>
        <v>7.7815921009963205</v>
      </c>
    </row>
    <row r="10" spans="1:16" ht="15" hidden="1" customHeight="1">
      <c r="A10" s="31">
        <f>AVERAGE(D8:D10)</f>
        <v>30770.968253968254</v>
      </c>
      <c r="B10" s="27">
        <f>A10/A7-1</f>
        <v>-2.9813100086280242E-2</v>
      </c>
      <c r="C10" s="27"/>
      <c r="D10" s="26">
        <f>H10/21</f>
        <v>19273.619047619046</v>
      </c>
      <c r="E10" s="27">
        <f t="shared" si="0"/>
        <v>-0.51532068783829099</v>
      </c>
      <c r="F10" s="26"/>
      <c r="G10" s="28" t="s">
        <v>0</v>
      </c>
      <c r="H10" s="29">
        <f>'에스앤디(원주)'!H10+'에스앤디(밀양)'!H10</f>
        <v>404746</v>
      </c>
      <c r="I10" s="29">
        <f>'에스앤디(원주)'!I10+'에스앤디(밀양)'!I10</f>
        <v>50877.2</v>
      </c>
      <c r="J10" s="30">
        <f t="shared" si="1"/>
        <v>7.9553513165032674</v>
      </c>
      <c r="K10" s="32">
        <f>H10+H9+H8</f>
        <v>1938571</v>
      </c>
      <c r="L10" s="27">
        <f>K10/K7-1</f>
        <v>3.7692248398955908E-2</v>
      </c>
      <c r="M10" s="32"/>
      <c r="N10" s="32">
        <f>AVERAGE(J8:J10)</f>
        <v>7.8818643034789764</v>
      </c>
      <c r="O10" s="58">
        <f>N10/N7-1</f>
        <v>-6.8823692222247823E-2</v>
      </c>
    </row>
    <row r="11" spans="1:16" ht="15" hidden="1" customHeight="1">
      <c r="D11" s="26">
        <f>H11/21</f>
        <v>27254.285714285714</v>
      </c>
      <c r="E11" s="27">
        <f t="shared" si="0"/>
        <v>0.414072035301152</v>
      </c>
      <c r="F11" s="26"/>
      <c r="G11" s="28" t="s">
        <v>10</v>
      </c>
      <c r="H11" s="29">
        <f>'에스앤디(원주)'!H11+'에스앤디(밀양)'!H11</f>
        <v>572340</v>
      </c>
      <c r="I11" s="29">
        <f>'에스앤디(원주)'!I11+'에스앤디(밀양)'!I11</f>
        <v>62675.4</v>
      </c>
      <c r="J11" s="30">
        <f t="shared" si="1"/>
        <v>9.1318124814520534</v>
      </c>
    </row>
    <row r="12" spans="1:16" ht="15" hidden="1" customHeight="1">
      <c r="D12" s="26">
        <f>H12/22</f>
        <v>20141.590909090908</v>
      </c>
      <c r="E12" s="27">
        <f t="shared" si="0"/>
        <v>-0.26097527852166702</v>
      </c>
      <c r="F12" s="26"/>
      <c r="G12" s="28" t="s">
        <v>4</v>
      </c>
      <c r="H12" s="29">
        <f>'에스앤디(원주)'!H12+'에스앤디(밀양)'!H12</f>
        <v>443115</v>
      </c>
      <c r="I12" s="29">
        <f>'에스앤디(원주)'!I12+'에스앤디(밀양)'!I12</f>
        <v>55299</v>
      </c>
      <c r="J12" s="30">
        <f t="shared" si="1"/>
        <v>8.0130743774751796</v>
      </c>
    </row>
    <row r="13" spans="1:16" ht="15" hidden="1" customHeight="1">
      <c r="A13" s="31">
        <f>AVERAGE(D11:D13)</f>
        <v>24150.125541125541</v>
      </c>
      <c r="B13" s="27">
        <f>A13/A10-1</f>
        <v>-0.21516523816207456</v>
      </c>
      <c r="C13" s="27"/>
      <c r="D13" s="26">
        <f>H13/20</f>
        <v>25054.5</v>
      </c>
      <c r="E13" s="27">
        <f t="shared" si="0"/>
        <v>0.24391862157679167</v>
      </c>
      <c r="F13" s="26"/>
      <c r="G13" s="28" t="s">
        <v>8</v>
      </c>
      <c r="H13" s="29">
        <f>'에스앤디(원주)'!H13+'에스앤디(밀양)'!H13</f>
        <v>501090</v>
      </c>
      <c r="I13" s="29">
        <f>'에스앤디(원주)'!I13+'에스앤디(밀양)'!I13</f>
        <v>64707</v>
      </c>
      <c r="J13" s="30">
        <f t="shared" si="1"/>
        <v>7.7439844220872551</v>
      </c>
      <c r="K13" s="32">
        <f>H13+H12+H11</f>
        <v>1516545</v>
      </c>
      <c r="L13" s="27">
        <f>K13/K10-1</f>
        <v>-0.21769953228434757</v>
      </c>
      <c r="M13" s="32"/>
      <c r="N13" s="32">
        <f>AVERAGE(J11:J13)</f>
        <v>8.2962904270048288</v>
      </c>
      <c r="O13" s="58">
        <f>N13/N10-1</f>
        <v>5.257970799407552E-2</v>
      </c>
    </row>
    <row r="14" spans="1:16" ht="15" hidden="1" customHeight="1">
      <c r="D14" s="26">
        <f>H14/20</f>
        <v>42620.7</v>
      </c>
      <c r="E14" s="27">
        <f t="shared" si="0"/>
        <v>0.70111955936059389</v>
      </c>
      <c r="F14" s="26"/>
      <c r="G14" s="28" t="s">
        <v>11</v>
      </c>
      <c r="H14" s="29">
        <f>'에스앤디(원주)'!H14+'에스앤디(밀양)'!H14</f>
        <v>852414</v>
      </c>
      <c r="I14" s="29">
        <f>'에스앤디(원주)'!I14+'에스앤디(밀양)'!I14</f>
        <v>110588.92</v>
      </c>
      <c r="J14" s="30">
        <f t="shared" si="1"/>
        <v>7.7079512124722802</v>
      </c>
    </row>
    <row r="15" spans="1:16" ht="15" hidden="1" customHeight="1">
      <c r="A15" s="31"/>
      <c r="B15" s="31"/>
      <c r="C15" s="31"/>
      <c r="D15" s="26">
        <f>H15/22</f>
        <v>30365.81818181818</v>
      </c>
      <c r="E15" s="27">
        <f t="shared" si="0"/>
        <v>-0.28753356510291517</v>
      </c>
      <c r="F15" s="26"/>
      <c r="G15" s="28" t="s">
        <v>9</v>
      </c>
      <c r="H15" s="29">
        <f>'에스앤디(원주)'!H15+'에스앤디(밀양)'!H15</f>
        <v>668048</v>
      </c>
      <c r="I15" s="29">
        <f>'에스앤디(원주)'!I15+'에스앤디(밀양)'!I15</f>
        <v>88275.07</v>
      </c>
      <c r="J15" s="30">
        <f t="shared" si="1"/>
        <v>7.5677991532603706</v>
      </c>
    </row>
    <row r="16" spans="1:16" ht="15" hidden="1" customHeight="1">
      <c r="A16" s="31">
        <f>AVERAGE(D14:D16)</f>
        <v>36204.990909090906</v>
      </c>
      <c r="B16" s="27">
        <f>A16/A13-1</f>
        <v>0.49916367297706121</v>
      </c>
      <c r="C16" s="27"/>
      <c r="D16" s="26">
        <f>H16/22</f>
        <v>35628.454545454544</v>
      </c>
      <c r="E16" s="27">
        <f t="shared" si="0"/>
        <v>0.17330790601872925</v>
      </c>
      <c r="F16" s="26"/>
      <c r="G16" s="28" t="s">
        <v>13</v>
      </c>
      <c r="H16" s="29">
        <f>'에스앤디(원주)'!H16+'에스앤디(밀양)'!H16</f>
        <v>783826</v>
      </c>
      <c r="I16" s="29">
        <f>'에스앤디(원주)'!I16+'에스앤디(밀양)'!I16</f>
        <v>98208</v>
      </c>
      <c r="J16" s="30">
        <f t="shared" si="1"/>
        <v>7.9812846203975241</v>
      </c>
      <c r="K16" s="32">
        <f>H16+H15+H14</f>
        <v>2304288</v>
      </c>
      <c r="L16" s="27">
        <f>K16/K13-1</f>
        <v>0.51943265778463554</v>
      </c>
      <c r="M16" s="32"/>
      <c r="N16" s="32">
        <f>AVERAGE(J14:J16)</f>
        <v>7.7523449953767249</v>
      </c>
      <c r="O16" s="58">
        <f>N16/N13-1</f>
        <v>-6.5564897518237242E-2</v>
      </c>
    </row>
    <row r="17" spans="1:15" ht="15" hidden="1" customHeight="1">
      <c r="D17" s="26">
        <f>H17/20</f>
        <v>25431.4</v>
      </c>
      <c r="E17" s="27">
        <f t="shared" si="0"/>
        <v>-0.28620535680112669</v>
      </c>
      <c r="F17" s="33">
        <f t="shared" ref="F17:F45" si="2">D17/D5-1</f>
        <v>-0.34721232912753808</v>
      </c>
      <c r="G17" s="39" t="s">
        <v>162</v>
      </c>
      <c r="H17" s="29">
        <f>'에스앤디(원주)'!H17+'에스앤디(밀양)'!H17</f>
        <v>508628</v>
      </c>
      <c r="I17" s="29">
        <f>'에스앤디(원주)'!I17+'에스앤디(밀양)'!I17</f>
        <v>68970.2</v>
      </c>
      <c r="J17" s="30">
        <f t="shared" si="1"/>
        <v>7.3746052643025539</v>
      </c>
    </row>
    <row r="18" spans="1:15" hidden="1">
      <c r="D18" s="26">
        <f>H18/20</f>
        <v>25041.55</v>
      </c>
      <c r="E18" s="27">
        <f t="shared" si="0"/>
        <v>-1.5329474586534886E-2</v>
      </c>
      <c r="F18" s="33">
        <f t="shared" si="2"/>
        <v>-0.31961143329821318</v>
      </c>
      <c r="G18" s="39" t="s">
        <v>163</v>
      </c>
      <c r="H18" s="29">
        <f>'에스앤디(원주)'!H18+'에스앤디(밀양)'!H18</f>
        <v>500831</v>
      </c>
      <c r="I18" s="29">
        <f>'에스앤디(원주)'!I18+'에스앤디(밀양)'!I18</f>
        <v>66170.600000000006</v>
      </c>
      <c r="J18" s="30">
        <f t="shared" si="1"/>
        <v>7.5687843241560442</v>
      </c>
    </row>
    <row r="19" spans="1:15" ht="17.399999999999999" hidden="1">
      <c r="A19" s="31">
        <f>AVERAGE(D17:D19)</f>
        <v>25991.543939393941</v>
      </c>
      <c r="B19" s="27">
        <f>A19/A16-1</f>
        <v>-0.2821005257353183</v>
      </c>
      <c r="C19" s="27">
        <f>A19/A7-1</f>
        <v>-0.18050497370098606</v>
      </c>
      <c r="D19" s="26">
        <f>H19/22</f>
        <v>27501.68181818182</v>
      </c>
      <c r="E19" s="27">
        <f t="shared" si="0"/>
        <v>9.8241994532360044E-2</v>
      </c>
      <c r="F19" s="33">
        <f t="shared" si="2"/>
        <v>0.41858633035331194</v>
      </c>
      <c r="G19" s="39" t="s">
        <v>158</v>
      </c>
      <c r="H19" s="29">
        <f>'에스앤디(원주)'!H19+'에스앤디(밀양)'!H19</f>
        <v>605037</v>
      </c>
      <c r="I19" s="29">
        <f>'에스앤디(원주)'!I19+'에스앤디(밀양)'!I19</f>
        <v>102190</v>
      </c>
      <c r="J19" s="30">
        <f t="shared" si="1"/>
        <v>5.9207065270574422</v>
      </c>
      <c r="K19" s="32">
        <f>H19+H18+H17</f>
        <v>1614496</v>
      </c>
      <c r="L19" s="27">
        <f>K19/K16-1</f>
        <v>-0.2993514699551445</v>
      </c>
      <c r="M19" s="27">
        <f>K19/K7-1</f>
        <v>-0.13578095191193884</v>
      </c>
      <c r="N19" s="32">
        <f>AVERAGE(J17:J19)</f>
        <v>6.9546987051720137</v>
      </c>
      <c r="O19" s="58">
        <f>N19/N16-1</f>
        <v>-0.1028909692074339</v>
      </c>
    </row>
    <row r="20" spans="1:15" hidden="1">
      <c r="D20" s="26">
        <f>H20/20</f>
        <v>27265.5</v>
      </c>
      <c r="E20" s="27">
        <f t="shared" si="0"/>
        <v>-8.5879045413752575E-3</v>
      </c>
      <c r="F20" s="33">
        <f t="shared" si="2"/>
        <v>-0.18056587166992244</v>
      </c>
      <c r="G20" s="39" t="s">
        <v>154</v>
      </c>
      <c r="H20" s="29">
        <f>'에스앤디(원주)'!H20+'에스앤디(밀양)'!H20</f>
        <v>545310</v>
      </c>
      <c r="I20" s="29">
        <f>'에스앤디(원주)'!I20+'에스앤디(밀양)'!I20</f>
        <v>73888.800000000003</v>
      </c>
      <c r="J20" s="30">
        <f t="shared" si="1"/>
        <v>7.3801442167148466</v>
      </c>
    </row>
    <row r="21" spans="1:15" hidden="1">
      <c r="D21" s="26">
        <f>H21/21</f>
        <v>37786.380952380954</v>
      </c>
      <c r="E21" s="27">
        <f t="shared" si="0"/>
        <v>0.38586788991146159</v>
      </c>
      <c r="F21" s="33">
        <f t="shared" si="2"/>
        <v>-4.9774871868563331E-2</v>
      </c>
      <c r="G21" s="39" t="s">
        <v>155</v>
      </c>
      <c r="H21" s="29">
        <f>'에스앤디(원주)'!H21+'에스앤디(밀양)'!H21</f>
        <v>793514</v>
      </c>
      <c r="I21" s="29">
        <f>'에스앤디(원주)'!I21+'에스앤디(밀양)'!I21</f>
        <v>106599.4</v>
      </c>
      <c r="J21" s="30">
        <f t="shared" si="1"/>
        <v>7.4438880519027313</v>
      </c>
    </row>
    <row r="22" spans="1:15" ht="17.399999999999999" hidden="1">
      <c r="A22" s="31">
        <f>AVERAGE(D20:D22)</f>
        <v>35565.80158730159</v>
      </c>
      <c r="B22" s="27">
        <f>A22/A19-1</f>
        <v>0.36836048178717373</v>
      </c>
      <c r="C22" s="27">
        <f>A22/A10-1</f>
        <v>0.15582328426454328</v>
      </c>
      <c r="D22" s="26">
        <f>H22/21</f>
        <v>41645.523809523809</v>
      </c>
      <c r="E22" s="27">
        <f t="shared" si="0"/>
        <v>0.10213052321698157</v>
      </c>
      <c r="F22" s="33">
        <f t="shared" si="2"/>
        <v>1.1607526695754871</v>
      </c>
      <c r="G22" s="39" t="s">
        <v>156</v>
      </c>
      <c r="H22" s="29">
        <f>'에스앤디(원주)'!H22+'에스앤디(밀양)'!H22</f>
        <v>874556</v>
      </c>
      <c r="I22" s="29">
        <f>'에스앤디(원주)'!I22+'에스앤디(밀양)'!I22</f>
        <v>97746.49</v>
      </c>
      <c r="J22" s="30">
        <f t="shared" si="1"/>
        <v>8.9471857250321722</v>
      </c>
      <c r="K22" s="32">
        <f>H22+H21+H20</f>
        <v>2213380</v>
      </c>
      <c r="L22" s="27">
        <f>K22/K19-1</f>
        <v>0.37094176758567388</v>
      </c>
      <c r="M22" s="27">
        <f>K22/K10-1</f>
        <v>0.14175854276165278</v>
      </c>
      <c r="N22" s="32">
        <f>AVERAGE(J20:J22)</f>
        <v>7.9237393312165834</v>
      </c>
      <c r="O22" s="58">
        <f>N22/N19-1</f>
        <v>0.13933610457113277</v>
      </c>
    </row>
    <row r="23" spans="1:15" hidden="1">
      <c r="A23" s="31"/>
      <c r="B23" s="27"/>
      <c r="C23" s="27"/>
      <c r="D23" s="26">
        <f>H23/21</f>
        <v>14738.857142857143</v>
      </c>
      <c r="E23" s="27">
        <f t="shared" si="0"/>
        <v>-0.64608784343140968</v>
      </c>
      <c r="F23" s="33">
        <f t="shared" si="2"/>
        <v>-0.45920956075060282</v>
      </c>
      <c r="G23" s="39" t="s">
        <v>168</v>
      </c>
      <c r="H23" s="29">
        <f>'에스앤디(원주)'!H23+'에스앤디(밀양)'!H23</f>
        <v>309516</v>
      </c>
      <c r="I23" s="29">
        <f>'에스앤디(원주)'!I23+'에스앤디(밀양)'!I23</f>
        <v>38960</v>
      </c>
      <c r="J23" s="30">
        <f t="shared" si="1"/>
        <v>7.9444558521560573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52337.090909090912</v>
      </c>
      <c r="E24" s="27">
        <f t="shared" si="0"/>
        <v>2.5509599151284883</v>
      </c>
      <c r="F24" s="33">
        <f t="shared" si="2"/>
        <v>1.5984586394051208</v>
      </c>
      <c r="G24" s="39" t="s">
        <v>176</v>
      </c>
      <c r="H24" s="29">
        <f>'에스앤디(원주)'!H24+'에스앤디(밀양)'!H24</f>
        <v>1151416</v>
      </c>
      <c r="I24" s="29">
        <f>'에스앤디(원주)'!I24+'에스앤디(밀양)'!I24</f>
        <v>145625.1</v>
      </c>
      <c r="J24" s="30">
        <f t="shared" si="1"/>
        <v>7.9067138838016247</v>
      </c>
      <c r="K24" s="32"/>
      <c r="L24" s="27"/>
      <c r="M24" s="27"/>
      <c r="N24" s="27"/>
    </row>
    <row r="25" spans="1:15" ht="17.399999999999999" hidden="1">
      <c r="A25" s="31">
        <f>AVERAGE(D23:D25)</f>
        <v>43565.210754158121</v>
      </c>
      <c r="B25" s="27">
        <f>A25/A22-1</f>
        <v>0.22491856811439437</v>
      </c>
      <c r="C25" s="27">
        <f>A25/A13-1</f>
        <v>0.80393309674396507</v>
      </c>
      <c r="D25" s="26">
        <f>H25/19</f>
        <v>63619.684210526313</v>
      </c>
      <c r="E25" s="27">
        <f t="shared" si="0"/>
        <v>0.21557547631054175</v>
      </c>
      <c r="F25" s="33">
        <f t="shared" si="2"/>
        <v>1.5392517994981465</v>
      </c>
      <c r="G25" s="39" t="s">
        <v>190</v>
      </c>
      <c r="H25" s="29">
        <f>'에스앤디(원주)'!H25+'에스앤디(밀양)'!H25</f>
        <v>1208774</v>
      </c>
      <c r="I25" s="29">
        <f>'에스앤디(원주)'!I25+'에스앤디(밀양)'!I25</f>
        <v>170804.2</v>
      </c>
      <c r="J25" s="30">
        <f t="shared" si="1"/>
        <v>7.0769571240051468</v>
      </c>
      <c r="K25" s="32">
        <f>H25+H24+H23</f>
        <v>2669706</v>
      </c>
      <c r="L25" s="27">
        <f>K25/K22-1</f>
        <v>0.20616703864677555</v>
      </c>
      <c r="M25" s="27">
        <f>K25/K13-1</f>
        <v>0.76038693213851216</v>
      </c>
      <c r="N25" s="32">
        <f>AVERAGE(J23:J25)</f>
        <v>7.6427089533209438</v>
      </c>
      <c r="O25" s="58">
        <f>N25/N22-1</f>
        <v>-3.5466888314773848E-2</v>
      </c>
    </row>
    <row r="26" spans="1:15" ht="17.399999999999999" hidden="1">
      <c r="A26" s="31"/>
      <c r="B26" s="27"/>
      <c r="C26" s="27"/>
      <c r="D26" s="26">
        <f>H26/19</f>
        <v>60514.57894736842</v>
      </c>
      <c r="E26" s="27">
        <f t="shared" si="0"/>
        <v>-4.8807303929435886E-2</v>
      </c>
      <c r="F26" s="33">
        <f t="shared" si="2"/>
        <v>0.41984009993661342</v>
      </c>
      <c r="G26" s="39" t="s">
        <v>202</v>
      </c>
      <c r="H26" s="29">
        <f>'에스앤디(원주)'!H26+'에스앤디(밀양)'!H26</f>
        <v>1149777</v>
      </c>
      <c r="I26" s="29">
        <f>'에스앤디(원주)'!I26+'에스앤디(밀양)'!I26</f>
        <v>146777.20000000001</v>
      </c>
      <c r="J26" s="30">
        <f t="shared" si="1"/>
        <v>7.8334850371856115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76696.909090909088</v>
      </c>
      <c r="E27" s="27">
        <f t="shared" si="0"/>
        <v>0.26741209184674308</v>
      </c>
      <c r="F27" s="33">
        <f t="shared" si="2"/>
        <v>1.5257646157162359</v>
      </c>
      <c r="G27" s="39" t="s">
        <v>203</v>
      </c>
      <c r="H27" s="29">
        <f>'에스앤디(원주)'!H27+'에스앤디(밀양)'!H27</f>
        <v>1687332</v>
      </c>
      <c r="I27" s="29">
        <f>'에스앤디(원주)'!I27+'에스앤디(밀양)'!I27</f>
        <v>198526.16</v>
      </c>
      <c r="J27" s="30">
        <f t="shared" si="1"/>
        <v>8.4992929899011802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67750.531100478474</v>
      </c>
      <c r="B28" s="27">
        <f>A28/A25-1</f>
        <v>0.55515214841493599</v>
      </c>
      <c r="C28" s="27">
        <f>A28/A16-1</f>
        <v>0.87130363519761667</v>
      </c>
      <c r="D28" s="26">
        <f>H28/19</f>
        <v>66040.105263157893</v>
      </c>
      <c r="E28" s="27">
        <f t="shared" si="0"/>
        <v>-0.13894697914253173</v>
      </c>
      <c r="F28" s="33">
        <f t="shared" si="2"/>
        <v>0.85357759986205317</v>
      </c>
      <c r="G28" s="39" t="s">
        <v>208</v>
      </c>
      <c r="H28" s="29">
        <f>'에스앤디(원주)'!H28+'에스앤디(밀양)'!H28</f>
        <v>1254762</v>
      </c>
      <c r="I28" s="29">
        <f>'에스앤디(원주)'!I28+'에스앤디(밀양)'!I28</f>
        <v>149473.79</v>
      </c>
      <c r="J28" s="30">
        <f t="shared" si="1"/>
        <v>8.3945285658442188</v>
      </c>
      <c r="K28" s="32">
        <f>H28+H27+H26</f>
        <v>4091871</v>
      </c>
      <c r="L28" s="27">
        <f>K28/K25-1</f>
        <v>0.53270472478992059</v>
      </c>
      <c r="M28" s="27">
        <f>K28/K16-1</f>
        <v>0.77576370662000582</v>
      </c>
      <c r="N28" s="32">
        <f>AVERAGE(J26:J28)</f>
        <v>8.2424355309770032</v>
      </c>
      <c r="O28" s="58">
        <f>N28/N25-1</f>
        <v>7.8470419496409427E-2</v>
      </c>
    </row>
    <row r="29" spans="1:15" hidden="1">
      <c r="D29" s="26">
        <f>H29/22</f>
        <v>40253.5</v>
      </c>
      <c r="E29" s="27">
        <f t="shared" si="0"/>
        <v>-0.39046886979363415</v>
      </c>
      <c r="F29" s="33">
        <f t="shared" si="2"/>
        <v>0.58282674174445748</v>
      </c>
      <c r="G29" s="39" t="s">
        <v>215</v>
      </c>
      <c r="H29" s="29">
        <f>'에스앤디(원주)'!H29+'에스앤디(밀양)'!H29</f>
        <v>885577</v>
      </c>
      <c r="I29" s="29">
        <f>'에스앤디(원주)'!I29+'에스앤디(밀양)'!I29</f>
        <v>99928.790000000008</v>
      </c>
      <c r="J29" s="30">
        <f t="shared" si="1"/>
        <v>8.8620806876576808</v>
      </c>
    </row>
    <row r="30" spans="1:15" hidden="1">
      <c r="D30" s="26">
        <f>H30/19</f>
        <v>49175.73684210526</v>
      </c>
      <c r="E30" s="27">
        <f t="shared" si="0"/>
        <v>0.22165120653123971</v>
      </c>
      <c r="F30" s="33">
        <f t="shared" si="2"/>
        <v>0.96376569509895593</v>
      </c>
      <c r="G30" s="39" t="s">
        <v>210</v>
      </c>
      <c r="H30" s="29">
        <f>'에스앤디(원주)'!H30+'에스앤디(밀양)'!H30</f>
        <v>934339</v>
      </c>
      <c r="I30" s="29">
        <f>'에스앤디(원주)'!I30+'에스앤디(밀양)'!I30</f>
        <v>101282.4</v>
      </c>
      <c r="J30" s="30">
        <f t="shared" si="1"/>
        <v>9.2250874781798231</v>
      </c>
    </row>
    <row r="31" spans="1:15" ht="17.399999999999999" hidden="1">
      <c r="A31" s="31">
        <f>AVERAGE(D29:D31)</f>
        <v>38400.54561403508</v>
      </c>
      <c r="B31" s="27">
        <f>A31/A28-1</f>
        <v>-0.43320672192097576</v>
      </c>
      <c r="C31" s="27">
        <f>A31/A19-1</f>
        <v>0.47742456945135547</v>
      </c>
      <c r="D31" s="26">
        <f>H31/20</f>
        <v>25772.400000000001</v>
      </c>
      <c r="E31" s="27">
        <f t="shared" si="0"/>
        <v>-0.47591227595123387</v>
      </c>
      <c r="F31" s="33">
        <f t="shared" si="2"/>
        <v>-6.2879129706117198E-2</v>
      </c>
      <c r="G31" s="39" t="s">
        <v>211</v>
      </c>
      <c r="H31" s="29">
        <f>'에스앤디(원주)'!H31+'에스앤디(밀양)'!H31</f>
        <v>515448</v>
      </c>
      <c r="I31" s="29">
        <f>'에스앤디(원주)'!I31+'에스앤디(밀양)'!I31</f>
        <v>59089</v>
      </c>
      <c r="J31" s="30">
        <f t="shared" si="1"/>
        <v>8.7232479818578756</v>
      </c>
      <c r="K31" s="32">
        <f>H31+H30+H29</f>
        <v>2335364</v>
      </c>
      <c r="L31" s="27">
        <f>K31/K28-1</f>
        <v>-0.42926744269308592</v>
      </c>
      <c r="M31" s="27">
        <f>K31/K19-1</f>
        <v>0.44649723505044303</v>
      </c>
      <c r="N31" s="32">
        <f>AVERAGE(J29:J31)</f>
        <v>8.9368053825651259</v>
      </c>
      <c r="O31" s="58">
        <f>N31/N28-1</f>
        <v>8.4243285734964868E-2</v>
      </c>
    </row>
    <row r="32" spans="1:15" ht="17.399999999999999" hidden="1">
      <c r="D32" s="26">
        <f>H32/21</f>
        <v>83099.476190476184</v>
      </c>
      <c r="E32" s="27">
        <f t="shared" si="0"/>
        <v>2.2243592444039431</v>
      </c>
      <c r="F32" s="33">
        <f t="shared" si="2"/>
        <v>2.0477884575920551</v>
      </c>
      <c r="G32" s="39" t="s">
        <v>222</v>
      </c>
      <c r="H32" s="29">
        <f>'에스앤디(원주)'!H32+'에스앤디(밀양)'!H32</f>
        <v>1745089</v>
      </c>
      <c r="I32" s="29">
        <f>'에스앤디(원주)'!I32+'에스앤디(밀양)'!I32</f>
        <v>210875.35</v>
      </c>
      <c r="J32" s="30">
        <f t="shared" si="1"/>
        <v>8.2754527734038135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70298.28571428571</v>
      </c>
      <c r="E33" s="27">
        <f t="shared" si="0"/>
        <v>-0.15404658444354413</v>
      </c>
      <c r="F33" s="33">
        <f t="shared" si="2"/>
        <v>0.860413300836532</v>
      </c>
      <c r="G33" s="39" t="s">
        <v>223</v>
      </c>
      <c r="H33" s="29">
        <f>'에스앤디(원주)'!H33+'에스앤디(밀양)'!H33</f>
        <v>1476264</v>
      </c>
      <c r="I33" s="29">
        <f>'에스앤디(원주)'!I33+'에스앤디(밀양)'!I33</f>
        <v>179180.79999999999</v>
      </c>
      <c r="J33" s="30">
        <f t="shared" si="1"/>
        <v>8.2389631031896275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79987.499582289063</v>
      </c>
      <c r="B34" s="27">
        <f>A34/A31-1</f>
        <v>1.0829782052121231</v>
      </c>
      <c r="C34" s="27">
        <f>A34/A22-1</f>
        <v>1.2490003321293845</v>
      </c>
      <c r="D34" s="26">
        <f>H34/19</f>
        <v>86564.736842105267</v>
      </c>
      <c r="E34" s="27">
        <f t="shared" si="0"/>
        <v>0.23139186059147332</v>
      </c>
      <c r="F34" s="33">
        <f t="shared" si="2"/>
        <v>1.0786084295164753</v>
      </c>
      <c r="G34" s="39" t="s">
        <v>220</v>
      </c>
      <c r="H34" s="29">
        <f>'에스앤디(원주)'!H34+'에스앤디(밀양)'!H34</f>
        <v>1644730</v>
      </c>
      <c r="I34" s="29">
        <f>'에스앤디(원주)'!I34+'에스앤디(밀양)'!I34</f>
        <v>248275.28</v>
      </c>
      <c r="J34" s="30">
        <f t="shared" si="1"/>
        <v>6.6246224755038039</v>
      </c>
      <c r="K34" s="32">
        <f>H34+H33+H32</f>
        <v>4866083</v>
      </c>
      <c r="L34" s="27">
        <f>K34/K31-1</f>
        <v>1.0836507713572701</v>
      </c>
      <c r="M34" s="27">
        <f>K34/K22-1</f>
        <v>1.1984851223016384</v>
      </c>
      <c r="N34" s="32">
        <f>AVERAGE(J32:J34)</f>
        <v>7.713012784032415</v>
      </c>
      <c r="O34" s="58">
        <f>N34/N31-1</f>
        <v>-0.13693848597399427</v>
      </c>
      <c r="P34" s="58"/>
    </row>
    <row r="35" spans="1:16" ht="17.399999999999999" hidden="1">
      <c r="D35" s="26">
        <f>H35/23</f>
        <v>72005.086956521744</v>
      </c>
      <c r="E35" s="27">
        <f t="shared" si="0"/>
        <v>-0.16819377516436551</v>
      </c>
      <c r="F35" s="33">
        <f t="shared" si="2"/>
        <v>3.8853914695426299</v>
      </c>
      <c r="G35" s="39" t="s">
        <v>226</v>
      </c>
      <c r="H35" s="68">
        <f>'에스앤디(원주)'!H35+'에스앤디(밀양)'!H35</f>
        <v>1656117</v>
      </c>
      <c r="I35" s="68">
        <f>'에스앤디(원주)'!I35+'에스앤디(밀양)'!I35</f>
        <v>215037.76</v>
      </c>
      <c r="J35" s="30">
        <f t="shared" si="1"/>
        <v>7.7015171661014321</v>
      </c>
      <c r="P35" s="16"/>
    </row>
    <row r="36" spans="1:16" ht="17.399999999999999" hidden="1">
      <c r="D36" s="26">
        <f>H36/21</f>
        <v>55589.333333333336</v>
      </c>
      <c r="E36" s="27">
        <f t="shared" si="0"/>
        <v>-0.22798047078396833</v>
      </c>
      <c r="F36" s="33">
        <f t="shared" si="2"/>
        <v>6.2140297975130876E-2</v>
      </c>
      <c r="G36" s="39" t="s">
        <v>228</v>
      </c>
      <c r="H36" s="68">
        <f>'에스앤디(원주)'!H36+'에스앤디(밀양)'!H36</f>
        <v>1167376</v>
      </c>
      <c r="I36" s="68">
        <f>'에스앤디(원주)'!I36+'에스앤디(밀양)'!I36</f>
        <v>178308</v>
      </c>
      <c r="J36" s="30">
        <f t="shared" si="1"/>
        <v>6.5469636808219489</v>
      </c>
      <c r="P36" s="16"/>
    </row>
    <row r="37" spans="1:16" ht="17.399999999999999" hidden="1">
      <c r="A37" s="31">
        <f>AVERAGE(D35:D37)</f>
        <v>88547.751207729467</v>
      </c>
      <c r="B37" s="27">
        <f>A37/A34-1</f>
        <v>0.10701986773113026</v>
      </c>
      <c r="C37" s="27">
        <f>A37/A25-1</f>
        <v>1.0325335210108664</v>
      </c>
      <c r="D37" s="26">
        <f>H37/18</f>
        <v>138048.83333333334</v>
      </c>
      <c r="E37" s="27">
        <f t="shared" si="0"/>
        <v>1.4833691115801595</v>
      </c>
      <c r="F37" s="33">
        <f t="shared" si="2"/>
        <v>1.1699075537142045</v>
      </c>
      <c r="G37" s="39" t="s">
        <v>225</v>
      </c>
      <c r="H37" s="68">
        <f>'에스앤디(원주)'!H37+'에스앤디(밀양)'!H37</f>
        <v>2484879</v>
      </c>
      <c r="I37" s="68">
        <f>'에스앤디(원주)'!I37+'에스앤디(밀양)'!I37</f>
        <v>380100.49</v>
      </c>
      <c r="J37" s="30">
        <f t="shared" si="1"/>
        <v>6.5374264579348482</v>
      </c>
      <c r="K37" s="32">
        <f>H37+H36+H35</f>
        <v>5308372</v>
      </c>
      <c r="L37" s="27">
        <f>K37/K34-1</f>
        <v>9.0892202208634698E-2</v>
      </c>
      <c r="M37" s="27">
        <f>K37/K25-1</f>
        <v>0.98837325158650424</v>
      </c>
      <c r="N37" s="32">
        <f>AVERAGE(J35:J37)</f>
        <v>6.9286357682860773</v>
      </c>
      <c r="O37" s="16">
        <f>N37/N34-1</f>
        <v>-0.10169528272663642</v>
      </c>
      <c r="P37" s="16"/>
    </row>
    <row r="38" spans="1:16" ht="17.399999999999999" hidden="1">
      <c r="A38" s="31"/>
      <c r="B38" s="27"/>
      <c r="C38" s="27"/>
      <c r="D38" s="26">
        <f>H38/20</f>
        <v>113546.1</v>
      </c>
      <c r="E38" s="27">
        <f t="shared" si="0"/>
        <v>-0.1774932300526505</v>
      </c>
      <c r="F38" s="33">
        <f t="shared" si="2"/>
        <v>0.87634289083883243</v>
      </c>
      <c r="G38" s="39" t="s">
        <v>231</v>
      </c>
      <c r="H38" s="68">
        <f>'에스앤디(원주)'!H38+'에스앤디(밀양)'!H38</f>
        <v>2270922</v>
      </c>
      <c r="I38" s="68">
        <f>'에스앤디(원주)'!I38+'에스앤디(밀양)'!I38</f>
        <v>345204.1</v>
      </c>
      <c r="J38" s="30">
        <f t="shared" si="1"/>
        <v>6.578490811667649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91334.142857142855</v>
      </c>
      <c r="E39" s="27">
        <f t="shared" si="0"/>
        <v>-0.19562060821866312</v>
      </c>
      <c r="F39" s="33">
        <f t="shared" si="2"/>
        <v>0.19084515842593097</v>
      </c>
      <c r="G39" s="39" t="s">
        <v>234</v>
      </c>
      <c r="H39" s="68">
        <f>'에스앤디(원주)'!H39+'에스앤디(밀양)'!H39</f>
        <v>1918017</v>
      </c>
      <c r="I39" s="68">
        <f>'에스앤디(원주)'!I39+'에스앤디(밀양)'!I39</f>
        <v>314870.8</v>
      </c>
      <c r="J39" s="30">
        <f t="shared" si="1"/>
        <v>6.0914413149774447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109504.36666666668</v>
      </c>
      <c r="B40" s="27">
        <f>A40/A37-1</f>
        <v>0.23667021661311116</v>
      </c>
      <c r="C40" s="27">
        <f>A40/A28-1</f>
        <v>0.61628794472864779</v>
      </c>
      <c r="D40" s="26">
        <f>H40/21</f>
        <v>123632.85714285714</v>
      </c>
      <c r="E40" s="27">
        <f t="shared" si="0"/>
        <v>0.35363242348738311</v>
      </c>
      <c r="F40" s="33">
        <f t="shared" si="2"/>
        <v>0.87208752394022593</v>
      </c>
      <c r="G40" s="39" t="s">
        <v>236</v>
      </c>
      <c r="H40" s="68">
        <f>'에스앤디(원주)'!H40+'에스앤디(밀양)'!H40</f>
        <v>2596290</v>
      </c>
      <c r="I40" s="68">
        <f>'에스앤디(원주)'!I40+'에스앤디(밀양)'!I40</f>
        <v>449170.4</v>
      </c>
      <c r="J40" s="30">
        <f t="shared" si="1"/>
        <v>5.7801894336759503</v>
      </c>
      <c r="K40" s="32">
        <f>H40+H39+H38</f>
        <v>6785229</v>
      </c>
      <c r="L40" s="27">
        <f>K40/K37-1</f>
        <v>0.27821279292408296</v>
      </c>
      <c r="M40" s="27">
        <f>K40/K28-1</f>
        <v>0.65822163015402979</v>
      </c>
      <c r="N40" s="32">
        <f>AVERAGE(J38:J40)</f>
        <v>6.150040520107015</v>
      </c>
      <c r="O40" s="58">
        <f>N40/N37-1</f>
        <v>-0.11237352838532333</v>
      </c>
    </row>
    <row r="41" spans="1:16" ht="17.399999999999999">
      <c r="A41" s="31"/>
      <c r="B41" s="27"/>
      <c r="C41" s="27"/>
      <c r="D41" s="26">
        <f>H41/18</f>
        <v>108000.88888888889</v>
      </c>
      <c r="E41" s="27">
        <f t="shared" si="0"/>
        <v>-0.12643862331763145</v>
      </c>
      <c r="F41" s="33">
        <f t="shared" si="2"/>
        <v>1.6830185918960807</v>
      </c>
      <c r="G41" s="39" t="s">
        <v>370</v>
      </c>
      <c r="H41" s="68">
        <f>'에스앤디(원주)'!H41+'에스앤디(밀양)'!H41</f>
        <v>1944016</v>
      </c>
      <c r="I41" s="68">
        <f>'에스앤디(원주)'!I41+'에스앤디(밀양)'!I41</f>
        <v>291854.2</v>
      </c>
      <c r="J41" s="30">
        <f t="shared" si="1"/>
        <v>6.6609149362935325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106838.1</v>
      </c>
      <c r="E42" s="27">
        <f t="shared" si="0"/>
        <v>-1.0766475173043855E-2</v>
      </c>
      <c r="F42" s="33">
        <f t="shared" si="2"/>
        <v>1.1725775120165167</v>
      </c>
      <c r="G42" s="39" t="s">
        <v>405</v>
      </c>
      <c r="H42" s="68">
        <f>'에스앤디(원주)'!H42+'에스앤디(밀양)'!H42</f>
        <v>2136762</v>
      </c>
      <c r="I42" s="68">
        <f>'에스앤디(원주)'!I42+'에스앤디(밀양)'!I42</f>
        <v>286923.03000000003</v>
      </c>
      <c r="J42" s="30">
        <f t="shared" si="1"/>
        <v>7.4471610034231128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139288.67962962962</v>
      </c>
      <c r="B43" s="27">
        <f>A43/A40-1</f>
        <v>0.27199201154805941</v>
      </c>
      <c r="C43" s="27">
        <f>A43/A31-1</f>
        <v>2.6272578267408986</v>
      </c>
      <c r="D43" s="26">
        <f>H43/20</f>
        <v>203027.05</v>
      </c>
      <c r="E43" s="27">
        <f t="shared" si="0"/>
        <v>0.90032441610249503</v>
      </c>
      <c r="F43" s="33">
        <f t="shared" si="2"/>
        <v>6.8776928031537601</v>
      </c>
      <c r="G43" s="39" t="s">
        <v>429</v>
      </c>
      <c r="H43" s="68">
        <f>'에스앤디(원주)'!H43+'에스앤디(밀양)'!H43</f>
        <v>4060541</v>
      </c>
      <c r="I43" s="68">
        <f>'에스앤디(원주)'!I43+'에스앤디(밀양)'!I43</f>
        <v>567663.41999999993</v>
      </c>
      <c r="J43" s="30">
        <f t="shared" si="1"/>
        <v>7.1530784914765171</v>
      </c>
      <c r="K43" s="32">
        <f>H43+H42+H41</f>
        <v>8141319</v>
      </c>
      <c r="L43" s="27">
        <f>K43/K40-1</f>
        <v>0.1998591351890997</v>
      </c>
      <c r="M43" s="27">
        <f>K43/K31-1</f>
        <v>2.4861028088126731</v>
      </c>
      <c r="N43" s="32">
        <f>AVERAGE(J41:J43)</f>
        <v>7.0870514770643878</v>
      </c>
      <c r="O43" s="58">
        <f>N43/N40-1</f>
        <v>0.15235850136172235</v>
      </c>
    </row>
    <row r="44" spans="1:16" ht="17.399999999999999">
      <c r="A44" s="31"/>
      <c r="B44" s="27"/>
      <c r="C44" s="27"/>
      <c r="D44" s="26">
        <f>H44/22</f>
        <v>188913.40909090909</v>
      </c>
      <c r="E44" s="27">
        <f t="shared" si="0"/>
        <v>-6.9516061574508958E-2</v>
      </c>
      <c r="F44" s="33">
        <f t="shared" si="2"/>
        <v>1.273340552206272</v>
      </c>
      <c r="G44" s="39" t="s">
        <v>461</v>
      </c>
      <c r="H44" s="68">
        <f>'에스앤디(원주)'!H44+'에스앤디(밀양)'!H44</f>
        <v>4156095</v>
      </c>
      <c r="I44" s="68">
        <f>'에스앤디(원주)'!I44+'에스앤디(밀양)'!I44</f>
        <v>596997.52</v>
      </c>
      <c r="J44" s="30">
        <f t="shared" si="1"/>
        <v>6.9616620852964344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265153.2</v>
      </c>
      <c r="E45" s="27">
        <f t="shared" si="0"/>
        <v>0.40357003388998569</v>
      </c>
      <c r="F45" s="33">
        <f t="shared" si="2"/>
        <v>2.7718302417453793</v>
      </c>
      <c r="G45" s="39" t="s">
        <v>497</v>
      </c>
      <c r="H45" s="68">
        <f>'에스앤디(원주)'!H45+'에스앤디(밀양)'!H45</f>
        <v>5303064</v>
      </c>
      <c r="I45" s="68">
        <f>'에스앤디(원주)'!I45+'에스앤디(밀양)'!I45</f>
        <v>778362.57000000007</v>
      </c>
      <c r="J45" s="30">
        <f t="shared" si="1"/>
        <v>6.8131025365209936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217748.67671451357</v>
      </c>
      <c r="B46" s="27">
        <f>A46/A43-1</f>
        <v>0.56329055091562408</v>
      </c>
      <c r="C46" s="27">
        <f>A46/A34-1</f>
        <v>1.7222838299939527</v>
      </c>
      <c r="D46" s="26">
        <f>H46/19</f>
        <v>199179.42105263157</v>
      </c>
      <c r="E46" s="27">
        <f t="shared" ref="E46" si="3">D46/D45-1</f>
        <v>-0.24881381385315526</v>
      </c>
      <c r="F46" s="33">
        <f t="shared" ref="F46" si="4">D46/D34-1</f>
        <v>1.3009302438698143</v>
      </c>
      <c r="G46" s="39" t="s">
        <v>548</v>
      </c>
      <c r="H46" s="68">
        <f>'에스앤디(원주)'!H46+'에스앤디(밀양)'!H46</f>
        <v>3784409</v>
      </c>
      <c r="I46" s="68">
        <f>'에스앤디(원주)'!I46+'에스앤디(밀양)'!I46</f>
        <v>527769.68000000005</v>
      </c>
      <c r="J46" s="30">
        <f t="shared" si="1"/>
        <v>7.1705691770698152</v>
      </c>
      <c r="K46" s="32">
        <f>H46+H45+H44</f>
        <v>13243568</v>
      </c>
      <c r="L46" s="27">
        <f>K46/K43-1</f>
        <v>0.62671036474556518</v>
      </c>
      <c r="M46" s="27">
        <f>K46/K34-1</f>
        <v>1.7216075023792237</v>
      </c>
      <c r="N46" s="32">
        <f>AVERAGE(J44:J46)</f>
        <v>6.981777932962415</v>
      </c>
      <c r="O46" s="58">
        <f>N46/N43-1</f>
        <v>-1.4854350140205197E-2</v>
      </c>
    </row>
    <row r="47" spans="1:16" ht="17.399999999999999">
      <c r="A47" s="31"/>
      <c r="B47" s="27"/>
      <c r="C47" s="27"/>
      <c r="D47" s="26">
        <f>H47/19</f>
        <v>152902.05263157896</v>
      </c>
      <c r="E47" s="27">
        <f t="shared" ref="E47" si="5">D47/D46-1</f>
        <v>-0.23234010911611291</v>
      </c>
      <c r="F47" s="33">
        <f t="shared" ref="F47" si="6">D47/D35-1</f>
        <v>1.1234895907271745</v>
      </c>
      <c r="G47" s="39" t="s">
        <v>601</v>
      </c>
      <c r="H47" s="68">
        <f>'에스앤디(원주)'!H47+'에스앤디(밀양)'!H47</f>
        <v>2905139</v>
      </c>
      <c r="I47" s="68">
        <f>'에스앤디(원주)'!I47+'에스앤디(밀양)'!I47</f>
        <v>422422.54000000004</v>
      </c>
      <c r="J47" s="30">
        <f t="shared" si="1"/>
        <v>6.8773295099262457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77731.3</v>
      </c>
      <c r="E48" s="27">
        <f t="shared" ref="E48" si="7">D48/D47-1</f>
        <v>-0.49162683782084093</v>
      </c>
      <c r="F48" s="33">
        <f t="shared" ref="F48" si="8">D48/D36-1</f>
        <v>0.39831322555886017</v>
      </c>
      <c r="G48" s="39" t="s">
        <v>634</v>
      </c>
      <c r="H48" s="68">
        <f>'에스앤디(원주)'!H48+'에스앤디(밀양)'!H48</f>
        <v>1554626</v>
      </c>
      <c r="I48" s="68">
        <f>'에스앤디(원주)'!I48+'에스앤디(밀양)'!I48</f>
        <v>235996.21</v>
      </c>
      <c r="J48" s="30">
        <f t="shared" si="1"/>
        <v>6.5875040959344222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119340.23875598087</v>
      </c>
      <c r="B49" s="27">
        <f>A49/A46-1</f>
        <v>-0.45193587140625546</v>
      </c>
      <c r="C49" s="27">
        <f>A49/A37-1</f>
        <v>0.34775007979608041</v>
      </c>
      <c r="D49" s="26">
        <f>H49/22</f>
        <v>127387.36363636363</v>
      </c>
      <c r="E49" s="27">
        <f t="shared" ref="E49" si="9">D49/D48-1</f>
        <v>0.63881684258932547</v>
      </c>
      <c r="F49" s="33">
        <f t="shared" ref="F49" si="10">D49/D37-1</f>
        <v>-7.7229697923099971E-2</v>
      </c>
      <c r="G49" s="39" t="s">
        <v>672</v>
      </c>
      <c r="H49" s="68">
        <f>'에스앤디(원주)'!H49+'에스앤디(밀양)'!H49</f>
        <v>2802522</v>
      </c>
      <c r="I49" s="68">
        <f>'에스앤디(원주)'!I49+'에스앤디(밀양)'!I49</f>
        <v>433664.9</v>
      </c>
      <c r="J49" s="30">
        <f t="shared" si="1"/>
        <v>6.4624137208245349</v>
      </c>
      <c r="K49" s="32">
        <f>H49+H48+H47</f>
        <v>7262287</v>
      </c>
      <c r="L49" s="27">
        <f>K49/K46-1</f>
        <v>-0.45163667374230265</v>
      </c>
      <c r="M49" s="27">
        <f>K49/K37-1</f>
        <v>0.36808177723791768</v>
      </c>
      <c r="N49" s="32">
        <f>AVERAGE(J47:J49)</f>
        <v>6.6424157755617346</v>
      </c>
      <c r="O49" s="58">
        <f>N49/N46-1</f>
        <v>-4.860683921189779E-2</v>
      </c>
    </row>
    <row r="50" spans="1:15" s="37" customFormat="1" ht="17.399999999999999">
      <c r="A50" s="92"/>
      <c r="B50" s="130"/>
      <c r="C50" s="130"/>
      <c r="D50" s="93">
        <f>H50/18</f>
        <v>153021.72222222222</v>
      </c>
      <c r="E50" s="130">
        <f t="shared" ref="E50" si="11">D50/D49-1</f>
        <v>0.20123156531470188</v>
      </c>
      <c r="F50" s="131">
        <f t="shared" ref="F50" si="12">D50/D38-1</f>
        <v>0.34766163014160956</v>
      </c>
      <c r="G50" s="132" t="s">
        <v>714</v>
      </c>
      <c r="H50" s="95">
        <f>'에스앤디(원주)'!H50+'에스앤디(밀양)'!H50</f>
        <v>2754391</v>
      </c>
      <c r="I50" s="95">
        <f>'에스앤디(원주)'!I50+'에스앤디(밀양)'!I50</f>
        <v>425923.30999999994</v>
      </c>
      <c r="J50" s="133">
        <f t="shared" ref="J50" si="13">H50/I50</f>
        <v>6.4668707613114682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83075.649999999994</v>
      </c>
      <c r="E51" s="130">
        <f t="shared" ref="E51" si="14">D51/D50-1</f>
        <v>-0.45709897396556987</v>
      </c>
      <c r="F51" s="131">
        <f t="shared" ref="F51" si="15">D51/D39-1</f>
        <v>-9.0420653205889212E-2</v>
      </c>
      <c r="G51" s="132" t="s">
        <v>721</v>
      </c>
      <c r="H51" s="95">
        <f>'에스앤디(원주)'!H51+'에스앤디(밀양)'!H51</f>
        <v>1661513</v>
      </c>
      <c r="I51" s="95">
        <f>'에스앤디(원주)'!I51+'에스앤디(밀양)'!I51</f>
        <v>274805.15000000002</v>
      </c>
      <c r="J51" s="133">
        <f t="shared" ref="J51" si="16">H51/I51</f>
        <v>6.0461494262389186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113527.62407407408</v>
      </c>
      <c r="B52" s="27">
        <f>A52/A49-1</f>
        <v>-4.8706243112116132E-2</v>
      </c>
      <c r="C52" s="27">
        <f>A52/A40-1</f>
        <v>3.6740611629253683E-2</v>
      </c>
      <c r="D52" s="93">
        <f>H52/22</f>
        <v>104485.5</v>
      </c>
      <c r="E52" s="130">
        <f t="shared" ref="E52:E53" si="17">D52/D51-1</f>
        <v>0.25771510665279185</v>
      </c>
      <c r="F52" s="131">
        <f t="shared" ref="F52:F53" si="18">D52/D40-1</f>
        <v>-0.15487272223056747</v>
      </c>
      <c r="G52" s="132" t="s">
        <v>726</v>
      </c>
      <c r="H52" s="95">
        <f>'에스앤디(원주)'!H52+'에스앤디(밀양)'!H52</f>
        <v>2298681</v>
      </c>
      <c r="I52" s="95">
        <f>'에스앤디(원주)'!I52+'에스앤디(밀양)'!I52</f>
        <v>323561.54000000004</v>
      </c>
      <c r="J52" s="133">
        <f t="shared" ref="J52" si="19">H52/I52</f>
        <v>7.1043085034148366</v>
      </c>
      <c r="K52" s="32">
        <f>H52+H51+H50</f>
        <v>6714585</v>
      </c>
      <c r="L52" s="27">
        <f>K52/K49-1</f>
        <v>-7.5417289347005978E-2</v>
      </c>
      <c r="M52" s="27">
        <f>K52/K40-1</f>
        <v>-1.0411439319144566E-2</v>
      </c>
      <c r="N52" s="32">
        <f>AVERAGE(J50:J52)</f>
        <v>6.5391095636550745</v>
      </c>
      <c r="O52" s="58">
        <f>N52/N49-1</f>
        <v>-1.555250610579606E-2</v>
      </c>
    </row>
    <row r="53" spans="1:15" s="37" customFormat="1" ht="17.399999999999999">
      <c r="A53" s="31"/>
      <c r="B53" s="27"/>
      <c r="C53" s="27"/>
      <c r="D53" s="93">
        <f>H53/21</f>
        <v>115592.33333333333</v>
      </c>
      <c r="E53" s="130">
        <f t="shared" si="17"/>
        <v>0.10630023623692586</v>
      </c>
      <c r="F53" s="131">
        <f t="shared" si="18"/>
        <v>7.029057374013381E-2</v>
      </c>
      <c r="G53" s="132" t="s">
        <v>729</v>
      </c>
      <c r="H53" s="95">
        <f>'에스앤디(원주)'!H53+'에스앤디(밀양)'!H53</f>
        <v>2427439</v>
      </c>
      <c r="I53" s="95">
        <f>'에스앤디(원주)'!I53+'에스앤디(밀양)'!I53</f>
        <v>315949.76</v>
      </c>
      <c r="J53" s="133">
        <f t="shared" ref="J53" si="20">H53/I53</f>
        <v>7.6829904855759343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158185.17647058822</v>
      </c>
      <c r="E54" s="130">
        <f t="shared" ref="E54" si="21">D54/D53-1</f>
        <v>0.36847463762523081</v>
      </c>
      <c r="F54" s="131">
        <f t="shared" ref="F54" si="22">D54/D42-1</f>
        <v>0.48060641728548359</v>
      </c>
      <c r="G54" s="132" t="s">
        <v>742</v>
      </c>
      <c r="H54" s="95">
        <f>'에스앤디(원주)'!H54+'에스앤디(밀양)'!H54</f>
        <v>2689148</v>
      </c>
      <c r="I54" s="95">
        <f>'에스앤디(원주)'!I54+'에스앤디(밀양)'!I54</f>
        <v>372625.39</v>
      </c>
      <c r="J54" s="133">
        <f t="shared" ref="J54" si="23">H54/I54</f>
        <v>7.216759974407541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148061.16993464052</v>
      </c>
      <c r="B55" s="27">
        <f>A55/A52-1</f>
        <v>0.30418628190469432</v>
      </c>
      <c r="C55" s="27">
        <f>A55/A43-1</f>
        <v>6.2980640841287849E-2</v>
      </c>
      <c r="D55" s="93">
        <f>H55/21</f>
        <v>170406</v>
      </c>
      <c r="E55" s="130">
        <f t="shared" ref="E55" si="24">D55/D54-1</f>
        <v>7.7256439586069758E-2</v>
      </c>
      <c r="F55" s="131">
        <f t="shared" ref="F55" si="25">D55/D43-1</f>
        <v>-0.16067341765543064</v>
      </c>
      <c r="G55" s="132" t="s">
        <v>749</v>
      </c>
      <c r="H55" s="95">
        <f>'에스앤디(원주)'!H55+'에스앤디(밀양)'!H55</f>
        <v>3578526</v>
      </c>
      <c r="I55" s="95">
        <f>'에스앤디(원주)'!I55+'에스앤디(밀양)'!I55</f>
        <v>481618.88</v>
      </c>
      <c r="J55" s="133">
        <f t="shared" ref="J55" si="26">H55/I55</f>
        <v>7.4302029023446918</v>
      </c>
      <c r="K55" s="32">
        <f>H55+H54+H53</f>
        <v>8695113</v>
      </c>
      <c r="L55" s="27">
        <f>K55/K52-1</f>
        <v>0.29495910767381761</v>
      </c>
      <c r="M55" s="27">
        <f>K55/K43-1</f>
        <v>6.8022638592100337E-2</v>
      </c>
      <c r="N55" s="32">
        <f>AVERAGE(J53:J55)</f>
        <v>7.443317787442723</v>
      </c>
      <c r="O55" s="58">
        <f>N55/N52-1</f>
        <v>0.13827696492704677</v>
      </c>
    </row>
    <row r="56" spans="1:15" s="124" customFormat="1" ht="17.399999999999999">
      <c r="A56" s="94"/>
      <c r="B56" s="45"/>
      <c r="C56" s="45"/>
      <c r="D56" s="98">
        <f>H56/22</f>
        <v>257209.36363636365</v>
      </c>
      <c r="E56" s="118">
        <f t="shared" ref="E56" si="27">D56/D55-1</f>
        <v>0.50939147469199231</v>
      </c>
      <c r="F56" s="158">
        <f t="shared" ref="F56" si="28">D56/D44-1</f>
        <v>0.36151988826049464</v>
      </c>
      <c r="G56" s="122" t="s">
        <v>752</v>
      </c>
      <c r="H56" s="96">
        <f>'에스앤디(원주)'!H56+'에스앤디(밀양)'!H56</f>
        <v>5658606</v>
      </c>
      <c r="I56" s="96">
        <f>'에스앤디(원주)'!I56+'에스앤디(밀양)'!I56</f>
        <v>767700.92</v>
      </c>
      <c r="J56" s="125">
        <f t="shared" ref="J56" si="29">H56/I56</f>
        <v>7.3708469699371983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224922</v>
      </c>
      <c r="E57" s="118">
        <f t="shared" ref="E57" si="30">D57/D56-1</f>
        <v>-0.12552950320273226</v>
      </c>
      <c r="F57" s="158">
        <f t="shared" ref="F57" si="31">D57/D45-1</f>
        <v>-0.15172813301894905</v>
      </c>
      <c r="G57" s="122" t="s">
        <v>756</v>
      </c>
      <c r="H57" s="96">
        <f>'에스앤디(원주)'!H57+'에스앤디(밀양)'!H57</f>
        <v>4048596</v>
      </c>
      <c r="I57" s="96">
        <f>'에스앤디(원주)'!I57+'에스앤디(밀양)'!I57</f>
        <v>567225.69999999995</v>
      </c>
      <c r="J57" s="125">
        <f t="shared" ref="J57" si="32">H57/I57</f>
        <v>7.1375397835464796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241065.68181818182</v>
      </c>
      <c r="B58" s="27">
        <f>A58/A55-1</f>
        <v>0.62814924348224999</v>
      </c>
      <c r="C58" s="27">
        <f>A58/A46-1</f>
        <v>0.10708218968530758</v>
      </c>
      <c r="K58" s="32">
        <f>H58+H57+H56</f>
        <v>9707202</v>
      </c>
      <c r="L58" s="27">
        <f>K58/K55-1</f>
        <v>0.1163974522240252</v>
      </c>
      <c r="M58" s="27">
        <f>K58/K46-1</f>
        <v>-0.26702517025623307</v>
      </c>
      <c r="N58" s="32">
        <f>AVERAGE(J56:J58)</f>
        <v>7.2541933767418385</v>
      </c>
      <c r="O58" s="58">
        <f>N58/N55-1</f>
        <v>-2.5408616977223186E-2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에스앤디</v>
      </c>
      <c r="G1" s="19"/>
      <c r="H1" s="19"/>
      <c r="I1" s="19"/>
      <c r="J1" s="20"/>
      <c r="P1" s="18" t="s">
        <v>537</v>
      </c>
    </row>
    <row r="2" spans="1:16" ht="15" customHeight="1">
      <c r="G2" s="21"/>
      <c r="H2" s="21"/>
      <c r="I2" s="21"/>
      <c r="J2" s="22"/>
      <c r="P2" s="110" t="s">
        <v>715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37918.699999999997</v>
      </c>
      <c r="E5" s="27"/>
      <c r="F5" s="26"/>
      <c r="G5" s="28" t="s">
        <v>7</v>
      </c>
      <c r="H5" s="29">
        <v>758374</v>
      </c>
      <c r="I5" s="29">
        <v>87003.199999999997</v>
      </c>
      <c r="J5" s="30">
        <f>H5/I5</f>
        <v>8.7166219173547645</v>
      </c>
    </row>
    <row r="6" spans="1:16" ht="15" hidden="1" customHeight="1">
      <c r="D6" s="26">
        <f>H6/18</f>
        <v>36804.777777777781</v>
      </c>
      <c r="E6" s="27">
        <f t="shared" ref="E6:E45" si="0">D6/D5-1</f>
        <v>-2.9376593138008888E-2</v>
      </c>
      <c r="F6" s="26"/>
      <c r="G6" s="28" t="s">
        <v>3</v>
      </c>
      <c r="H6" s="29">
        <v>662486</v>
      </c>
      <c r="I6" s="29">
        <v>74077.3</v>
      </c>
      <c r="J6" s="30">
        <f t="shared" ref="J6:J49" si="1">H6/I6</f>
        <v>8.9431715248800909</v>
      </c>
    </row>
    <row r="7" spans="1:16" ht="15" hidden="1" customHeight="1">
      <c r="A7" s="31">
        <f>AVERAGE(D5:D7)</f>
        <v>31200.280471380469</v>
      </c>
      <c r="B7" s="31"/>
      <c r="C7" s="31"/>
      <c r="D7" s="26">
        <f>H7/22</f>
        <v>18877.363636363636</v>
      </c>
      <c r="E7" s="27">
        <f t="shared" si="0"/>
        <v>-0.4870947530143348</v>
      </c>
      <c r="F7" s="26"/>
      <c r="G7" s="28" t="s">
        <v>6</v>
      </c>
      <c r="H7" s="29">
        <v>415302</v>
      </c>
      <c r="I7" s="29">
        <v>48379.74</v>
      </c>
      <c r="J7" s="30">
        <f t="shared" si="1"/>
        <v>8.5842131437663785</v>
      </c>
      <c r="K7" s="32">
        <f>H7+H6+H5</f>
        <v>1836162</v>
      </c>
      <c r="L7" s="32"/>
      <c r="M7" s="32"/>
      <c r="N7" s="32">
        <f>AVERAGE(J5:J7)</f>
        <v>8.7480021953337452</v>
      </c>
      <c r="O7" s="35"/>
    </row>
    <row r="8" spans="1:16" ht="15" hidden="1" customHeight="1">
      <c r="D8" s="26">
        <f>H8/21</f>
        <v>33273.571428571428</v>
      </c>
      <c r="E8" s="27">
        <f t="shared" si="0"/>
        <v>0.76261749625229691</v>
      </c>
      <c r="F8" s="26"/>
      <c r="G8" s="28" t="s">
        <v>2</v>
      </c>
      <c r="H8" s="29">
        <v>698745</v>
      </c>
      <c r="I8" s="29">
        <v>88352</v>
      </c>
      <c r="J8" s="30">
        <f t="shared" si="1"/>
        <v>7.9086494929373412</v>
      </c>
    </row>
    <row r="9" spans="1:16" ht="15" hidden="1" customHeight="1">
      <c r="D9" s="26">
        <f>H9/21</f>
        <v>39641.666666666664</v>
      </c>
      <c r="E9" s="27">
        <f t="shared" si="0"/>
        <v>0.19138598487287917</v>
      </c>
      <c r="F9" s="26"/>
      <c r="G9" s="28" t="s">
        <v>5</v>
      </c>
      <c r="H9" s="29">
        <v>832475</v>
      </c>
      <c r="I9" s="29">
        <v>105714.8</v>
      </c>
      <c r="J9" s="30">
        <f t="shared" si="1"/>
        <v>7.8747252040395477</v>
      </c>
    </row>
    <row r="10" spans="1:16" ht="15" hidden="1" customHeight="1">
      <c r="A10" s="31">
        <f>AVERAGE(D8:D10)</f>
        <v>30670.920634920632</v>
      </c>
      <c r="B10" s="27">
        <f>A10/A7-1</f>
        <v>-1.6966508905117417E-2</v>
      </c>
      <c r="C10" s="27"/>
      <c r="D10" s="26">
        <f>H10/21</f>
        <v>19097.523809523809</v>
      </c>
      <c r="E10" s="27">
        <f t="shared" si="0"/>
        <v>-0.51824619357938673</v>
      </c>
      <c r="F10" s="26"/>
      <c r="G10" s="28" t="s">
        <v>0</v>
      </c>
      <c r="H10" s="29">
        <v>401048</v>
      </c>
      <c r="I10" s="29">
        <v>50867.199999999997</v>
      </c>
      <c r="J10" s="30">
        <f t="shared" si="1"/>
        <v>7.8842161550075494</v>
      </c>
      <c r="K10" s="32">
        <f>H10+H9+H8</f>
        <v>1932268</v>
      </c>
      <c r="L10" s="27">
        <f>K10/K7-1</f>
        <v>5.2340697607291764E-2</v>
      </c>
      <c r="M10" s="32"/>
      <c r="N10" s="32">
        <f>AVERAGE(J8:J10)</f>
        <v>7.8891969506614794</v>
      </c>
      <c r="O10" s="58">
        <f>N10/N7-1</f>
        <v>-9.8171585408421524E-2</v>
      </c>
    </row>
    <row r="11" spans="1:16" ht="15" hidden="1" customHeight="1">
      <c r="D11" s="26">
        <f>H11/21</f>
        <v>27230.238095238095</v>
      </c>
      <c r="E11" s="27">
        <f t="shared" si="0"/>
        <v>0.42585176836687877</v>
      </c>
      <c r="F11" s="26"/>
      <c r="G11" s="28" t="s">
        <v>10</v>
      </c>
      <c r="H11" s="29">
        <v>571835</v>
      </c>
      <c r="I11" s="29">
        <v>62423.4</v>
      </c>
      <c r="J11" s="30">
        <f t="shared" si="1"/>
        <v>9.1605872156915513</v>
      </c>
    </row>
    <row r="12" spans="1:16" ht="15" hidden="1" customHeight="1">
      <c r="D12" s="26">
        <f>H12/22</f>
        <v>19544.227272727272</v>
      </c>
      <c r="E12" s="27">
        <f t="shared" si="0"/>
        <v>-0.28226014020255374</v>
      </c>
      <c r="F12" s="26"/>
      <c r="G12" s="28" t="s">
        <v>4</v>
      </c>
      <c r="H12" s="29">
        <v>429973</v>
      </c>
      <c r="I12" s="29">
        <v>52224</v>
      </c>
      <c r="J12" s="30">
        <f t="shared" si="1"/>
        <v>8.2332452512254903</v>
      </c>
    </row>
    <row r="13" spans="1:16" ht="15" hidden="1" customHeight="1">
      <c r="A13" s="31">
        <f>AVERAGE(D11:D13)</f>
        <v>23789.455122655123</v>
      </c>
      <c r="B13" s="27">
        <f>A13/A10-1</f>
        <v>-0.22436449150569548</v>
      </c>
      <c r="C13" s="27"/>
      <c r="D13" s="26">
        <f>H13/20</f>
        <v>24593.9</v>
      </c>
      <c r="E13" s="27">
        <f t="shared" si="0"/>
        <v>0.25837157216848516</v>
      </c>
      <c r="F13" s="26"/>
      <c r="G13" s="28" t="s">
        <v>8</v>
      </c>
      <c r="H13" s="29">
        <v>491878</v>
      </c>
      <c r="I13" s="29">
        <v>62142</v>
      </c>
      <c r="J13" s="30">
        <f t="shared" si="1"/>
        <v>7.9153873386759361</v>
      </c>
      <c r="K13" s="32">
        <f>H13+H12+H11</f>
        <v>1493686</v>
      </c>
      <c r="L13" s="27">
        <f>K13/K10-1</f>
        <v>-0.22697783123252058</v>
      </c>
      <c r="M13" s="32"/>
      <c r="N13" s="32">
        <f>AVERAGE(J11:J13)</f>
        <v>8.4364066018643253</v>
      </c>
      <c r="O13" s="58">
        <f>N13/N10-1</f>
        <v>6.9361895085781056E-2</v>
      </c>
    </row>
    <row r="14" spans="1:16" ht="15" hidden="1" customHeight="1">
      <c r="D14" s="26">
        <f>H14/20</f>
        <v>42336.2</v>
      </c>
      <c r="E14" s="27">
        <f t="shared" si="0"/>
        <v>0.72141059368379934</v>
      </c>
      <c r="F14" s="26"/>
      <c r="G14" s="28" t="s">
        <v>11</v>
      </c>
      <c r="H14" s="29">
        <v>846724</v>
      </c>
      <c r="I14" s="29">
        <v>110284.8</v>
      </c>
      <c r="J14" s="30">
        <f t="shared" si="1"/>
        <v>7.6776128714020428</v>
      </c>
    </row>
    <row r="15" spans="1:16" ht="15" hidden="1" customHeight="1">
      <c r="A15" s="31"/>
      <c r="B15" s="31"/>
      <c r="C15" s="31"/>
      <c r="D15" s="26">
        <f>H15/22</f>
        <v>29885.68181818182</v>
      </c>
      <c r="E15" s="27">
        <f t="shared" si="0"/>
        <v>-0.29408681416419469</v>
      </c>
      <c r="F15" s="26"/>
      <c r="G15" s="28" t="s">
        <v>9</v>
      </c>
      <c r="H15" s="29">
        <v>657485</v>
      </c>
      <c r="I15" s="29">
        <v>84600.07</v>
      </c>
      <c r="J15" s="30">
        <f t="shared" si="1"/>
        <v>7.7716838768573115</v>
      </c>
    </row>
    <row r="16" spans="1:16" ht="15" hidden="1" customHeight="1">
      <c r="A16" s="31">
        <f>AVERAGE(D14:D16)</f>
        <v>35950.112121212122</v>
      </c>
      <c r="B16" s="27">
        <f>A16/A13-1</f>
        <v>0.51117845851694965</v>
      </c>
      <c r="C16" s="27"/>
      <c r="D16" s="26">
        <f>H16/22</f>
        <v>35628.454545454544</v>
      </c>
      <c r="E16" s="27">
        <f t="shared" si="0"/>
        <v>0.19215799599990868</v>
      </c>
      <c r="F16" s="26"/>
      <c r="G16" s="28" t="s">
        <v>13</v>
      </c>
      <c r="H16" s="29">
        <v>783826</v>
      </c>
      <c r="I16" s="29">
        <v>98208</v>
      </c>
      <c r="J16" s="30">
        <f t="shared" si="1"/>
        <v>7.9812846203975241</v>
      </c>
      <c r="K16" s="32">
        <f>H16+H15+H14</f>
        <v>2288035</v>
      </c>
      <c r="L16" s="27">
        <f>K16/K13-1</f>
        <v>0.53180454258793342</v>
      </c>
      <c r="M16" s="32"/>
      <c r="N16" s="32">
        <f>AVERAGE(J14:J16)</f>
        <v>7.8101937895522928</v>
      </c>
      <c r="O16" s="58">
        <f>N16/N13-1</f>
        <v>-7.4227433771820395E-2</v>
      </c>
    </row>
    <row r="17" spans="1:15" ht="15" hidden="1" customHeight="1">
      <c r="D17" s="26">
        <f>H17/20</f>
        <v>22923.1</v>
      </c>
      <c r="E17" s="27">
        <f t="shared" si="0"/>
        <v>-0.35660695103249962</v>
      </c>
      <c r="F17" s="33">
        <f t="shared" ref="F17:F45" si="2">D17/D5-1</f>
        <v>-0.39546714417952089</v>
      </c>
      <c r="G17" s="39" t="s">
        <v>162</v>
      </c>
      <c r="H17" s="29">
        <v>458462</v>
      </c>
      <c r="I17" s="29">
        <v>63586.2</v>
      </c>
      <c r="J17" s="30">
        <f t="shared" si="1"/>
        <v>7.2100864653022203</v>
      </c>
    </row>
    <row r="18" spans="1:15" hidden="1">
      <c r="D18" s="26">
        <f>H18/20</f>
        <v>24237.45</v>
      </c>
      <c r="E18" s="27">
        <f t="shared" si="0"/>
        <v>5.7337358385209702E-2</v>
      </c>
      <c r="F18" s="33">
        <f t="shared" si="2"/>
        <v>-0.34145914026862456</v>
      </c>
      <c r="G18" s="39" t="s">
        <v>163</v>
      </c>
      <c r="H18" s="29">
        <v>484749</v>
      </c>
      <c r="I18" s="29">
        <v>61857.599999999999</v>
      </c>
      <c r="J18" s="30">
        <f t="shared" si="1"/>
        <v>7.8365310002327933</v>
      </c>
    </row>
    <row r="19" spans="1:15" ht="17.399999999999999" hidden="1">
      <c r="A19" s="31">
        <f>AVERAGE(D17:D19)</f>
        <v>24776.062121212122</v>
      </c>
      <c r="B19" s="27">
        <f>A19/A16-1</f>
        <v>-0.3108210055736329</v>
      </c>
      <c r="C19" s="27">
        <f>A19/A7-1</f>
        <v>-0.20590258334572287</v>
      </c>
      <c r="D19" s="26">
        <f>H19/22</f>
        <v>27167.636363636364</v>
      </c>
      <c r="E19" s="27">
        <f t="shared" si="0"/>
        <v>0.1208949936415078</v>
      </c>
      <c r="F19" s="33">
        <f t="shared" si="2"/>
        <v>0.43916475239705077</v>
      </c>
      <c r="G19" s="39" t="s">
        <v>158</v>
      </c>
      <c r="H19" s="29">
        <v>597688</v>
      </c>
      <c r="I19" s="29">
        <v>100465</v>
      </c>
      <c r="J19" s="30">
        <f t="shared" si="1"/>
        <v>5.9492161449260941</v>
      </c>
      <c r="K19" s="32">
        <f>H19+H18+H17</f>
        <v>1540899</v>
      </c>
      <c r="L19" s="27">
        <f>K19/K16-1</f>
        <v>-0.32654045938982579</v>
      </c>
      <c r="M19" s="27">
        <f>K19/K7-1</f>
        <v>-0.16080443882402529</v>
      </c>
      <c r="N19" s="32">
        <f>AVERAGE(J17:J19)</f>
        <v>6.9986112034870365</v>
      </c>
      <c r="O19" s="58">
        <f>N19/N16-1</f>
        <v>-0.10391324568039673</v>
      </c>
    </row>
    <row r="20" spans="1:15" hidden="1">
      <c r="D20" s="26">
        <f>H20/20</f>
        <v>25989.4</v>
      </c>
      <c r="E20" s="27">
        <f t="shared" si="0"/>
        <v>-4.336911565900603E-2</v>
      </c>
      <c r="F20" s="33">
        <f t="shared" si="2"/>
        <v>-0.21891763089539096</v>
      </c>
      <c r="G20" s="39" t="s">
        <v>154</v>
      </c>
      <c r="H20" s="29">
        <v>519788</v>
      </c>
      <c r="I20" s="29">
        <v>66946</v>
      </c>
      <c r="J20" s="30">
        <f t="shared" si="1"/>
        <v>7.7642876348101453</v>
      </c>
    </row>
    <row r="21" spans="1:15" hidden="1">
      <c r="D21" s="26">
        <f>H21/21</f>
        <v>32883.619047619046</v>
      </c>
      <c r="E21" s="27">
        <f t="shared" si="0"/>
        <v>0.26527041977187027</v>
      </c>
      <c r="F21" s="33">
        <f t="shared" si="2"/>
        <v>-0.17047839274452681</v>
      </c>
      <c r="G21" s="39" t="s">
        <v>155</v>
      </c>
      <c r="H21" s="29">
        <v>690556</v>
      </c>
      <c r="I21" s="29">
        <v>90603.199999999997</v>
      </c>
      <c r="J21" s="30">
        <f t="shared" si="1"/>
        <v>7.6217617037808818</v>
      </c>
    </row>
    <row r="22" spans="1:15" ht="17.399999999999999" hidden="1">
      <c r="A22" s="31">
        <f>AVERAGE(D20:D22)</f>
        <v>28296.990476190476</v>
      </c>
      <c r="B22" s="27">
        <f>A22/A19-1</f>
        <v>0.14211008746074705</v>
      </c>
      <c r="C22" s="27">
        <f>A22/A10-1</f>
        <v>-7.7400029395508163E-2</v>
      </c>
      <c r="D22" s="26">
        <f>H22/21</f>
        <v>26017.952380952382</v>
      </c>
      <c r="E22" s="27">
        <f t="shared" si="0"/>
        <v>-0.20878683263920661</v>
      </c>
      <c r="F22" s="33">
        <f t="shared" si="2"/>
        <v>0.36237308252378764</v>
      </c>
      <c r="G22" s="39" t="s">
        <v>156</v>
      </c>
      <c r="H22" s="29">
        <v>546377</v>
      </c>
      <c r="I22" s="29">
        <v>62519.3</v>
      </c>
      <c r="J22" s="30">
        <f t="shared" si="1"/>
        <v>8.7393332938788504</v>
      </c>
      <c r="K22" s="32">
        <f>H22+H21+H20</f>
        <v>1756721</v>
      </c>
      <c r="L22" s="27">
        <f>K22/K19-1</f>
        <v>0.14006239214899874</v>
      </c>
      <c r="M22" s="27">
        <f>K22/K10-1</f>
        <v>-9.0850234025507848E-2</v>
      </c>
      <c r="N22" s="32">
        <f>AVERAGE(J20:J22)</f>
        <v>8.0417942108232925</v>
      </c>
      <c r="O22" s="58">
        <f>N22/N19-1</f>
        <v>0.14905571648507832</v>
      </c>
    </row>
    <row r="23" spans="1:15" hidden="1">
      <c r="A23" s="31"/>
      <c r="B23" s="27"/>
      <c r="C23" s="27"/>
      <c r="D23" s="26">
        <f>H23/21</f>
        <v>14525.380952380952</v>
      </c>
      <c r="E23" s="27">
        <f t="shared" si="0"/>
        <v>-0.44171698296231354</v>
      </c>
      <c r="F23" s="33">
        <f t="shared" si="2"/>
        <v>-0.46657165091328789</v>
      </c>
      <c r="G23" s="39" t="s">
        <v>168</v>
      </c>
      <c r="H23" s="29">
        <v>305033</v>
      </c>
      <c r="I23" s="29">
        <v>38132</v>
      </c>
      <c r="J23" s="30">
        <f t="shared" si="1"/>
        <v>7.999396832057065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39496.090909090912</v>
      </c>
      <c r="E24" s="27">
        <f t="shared" si="0"/>
        <v>1.7191087819708333</v>
      </c>
      <c r="F24" s="33">
        <f t="shared" si="2"/>
        <v>1.02085712358683</v>
      </c>
      <c r="G24" s="39" t="s">
        <v>176</v>
      </c>
      <c r="H24" s="29">
        <v>868914</v>
      </c>
      <c r="I24" s="29">
        <v>115877.1</v>
      </c>
      <c r="J24" s="30">
        <f t="shared" si="1"/>
        <v>7.4985825499602594</v>
      </c>
      <c r="K24" s="32"/>
      <c r="L24" s="27"/>
      <c r="M24" s="27"/>
      <c r="N24" s="27"/>
    </row>
    <row r="25" spans="1:15" ht="17.399999999999999" hidden="1">
      <c r="A25" s="31">
        <f>AVERAGE(D23:D25)</f>
        <v>37226.350269613431</v>
      </c>
      <c r="B25" s="27">
        <f>A25/A22-1</f>
        <v>0.3155586386805429</v>
      </c>
      <c r="C25" s="27">
        <f>A25/A13-1</f>
        <v>0.5648256791792643</v>
      </c>
      <c r="D25" s="26">
        <f>H25/19</f>
        <v>57657.57894736842</v>
      </c>
      <c r="E25" s="27">
        <f t="shared" si="0"/>
        <v>0.45983001406595503</v>
      </c>
      <c r="F25" s="33">
        <f t="shared" si="2"/>
        <v>1.3443853535782622</v>
      </c>
      <c r="G25" s="39" t="s">
        <v>190</v>
      </c>
      <c r="H25" s="29">
        <v>1095494</v>
      </c>
      <c r="I25" s="29">
        <v>159110.20000000001</v>
      </c>
      <c r="J25" s="30">
        <f t="shared" si="1"/>
        <v>6.8851274148357549</v>
      </c>
      <c r="K25" s="32">
        <f>H25+H24+H23</f>
        <v>2269441</v>
      </c>
      <c r="L25" s="27">
        <f>K25/K22-1</f>
        <v>0.29186194051303538</v>
      </c>
      <c r="M25" s="27">
        <f>K25/K13-1</f>
        <v>0.51935614312512812</v>
      </c>
      <c r="N25" s="32">
        <f>AVERAGE(J23:J25)</f>
        <v>7.4610355989510255</v>
      </c>
      <c r="O25" s="58">
        <f>N25/N22-1</f>
        <v>-7.221754208664477E-2</v>
      </c>
    </row>
    <row r="26" spans="1:15" ht="17.399999999999999" hidden="1">
      <c r="A26" s="31"/>
      <c r="B26" s="27"/>
      <c r="C26" s="27"/>
      <c r="D26" s="26">
        <f>H26/19</f>
        <v>60056.26315789474</v>
      </c>
      <c r="E26" s="27">
        <f t="shared" si="0"/>
        <v>4.1602236068842169E-2</v>
      </c>
      <c r="F26" s="33">
        <f t="shared" si="2"/>
        <v>0.41855582593371032</v>
      </c>
      <c r="G26" s="39" t="s">
        <v>202</v>
      </c>
      <c r="H26" s="29">
        <v>1141069</v>
      </c>
      <c r="I26" s="29">
        <v>145507.20000000001</v>
      </c>
      <c r="J26" s="30">
        <f t="shared" si="1"/>
        <v>7.8420105671746825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76104.5</v>
      </c>
      <c r="E27" s="27">
        <f t="shared" si="0"/>
        <v>0.26722003664984317</v>
      </c>
      <c r="F27" s="33">
        <f t="shared" si="2"/>
        <v>1.5465204529380898</v>
      </c>
      <c r="G27" s="39" t="s">
        <v>203</v>
      </c>
      <c r="H27" s="29">
        <v>1674299</v>
      </c>
      <c r="I27" s="29">
        <v>195119.2</v>
      </c>
      <c r="J27" s="30">
        <f t="shared" si="1"/>
        <v>8.5809033657374556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67400.289473684214</v>
      </c>
      <c r="B28" s="27">
        <f>A28/A25-1</f>
        <v>0.81055325019870983</v>
      </c>
      <c r="C28" s="27">
        <f>A28/A16-1</f>
        <v>0.87482835231312461</v>
      </c>
      <c r="D28" s="26">
        <f>H28/19</f>
        <v>66040.105263157893</v>
      </c>
      <c r="E28" s="27">
        <f t="shared" si="0"/>
        <v>-0.13224441047299573</v>
      </c>
      <c r="F28" s="33">
        <f t="shared" si="2"/>
        <v>0.85357759986205317</v>
      </c>
      <c r="G28" s="39" t="s">
        <v>208</v>
      </c>
      <c r="H28" s="29">
        <v>1254762</v>
      </c>
      <c r="I28" s="29">
        <v>149473.79</v>
      </c>
      <c r="J28" s="30">
        <f t="shared" si="1"/>
        <v>8.3945285658442188</v>
      </c>
      <c r="K28" s="32">
        <f>H28+H27+H26</f>
        <v>4070130</v>
      </c>
      <c r="L28" s="27">
        <f>K28/K25-1</f>
        <v>0.79345045762370559</v>
      </c>
      <c r="M28" s="27">
        <f>K28/K16-1</f>
        <v>0.77887576020471716</v>
      </c>
      <c r="N28" s="32">
        <f>AVERAGE(J26:J28)</f>
        <v>8.2724808329187862</v>
      </c>
      <c r="O28" s="58">
        <f>N28/N25-1</f>
        <v>0.10875772179425658</v>
      </c>
    </row>
    <row r="29" spans="1:15" hidden="1">
      <c r="D29" s="26">
        <f>H29/22</f>
        <v>35889.727272727272</v>
      </c>
      <c r="E29" s="27">
        <f t="shared" si="0"/>
        <v>-0.45654648596162606</v>
      </c>
      <c r="F29" s="33">
        <f t="shared" si="2"/>
        <v>0.56565766727568589</v>
      </c>
      <c r="G29" s="39" t="s">
        <v>215</v>
      </c>
      <c r="H29" s="29">
        <v>789574</v>
      </c>
      <c r="I29" s="29">
        <v>89604</v>
      </c>
      <c r="J29" s="30">
        <f t="shared" si="1"/>
        <v>8.8118164367662164</v>
      </c>
    </row>
    <row r="30" spans="1:15" hidden="1">
      <c r="D30" s="26">
        <f>H30/19</f>
        <v>46418.894736842107</v>
      </c>
      <c r="E30" s="27">
        <f t="shared" si="0"/>
        <v>0.29337552175036974</v>
      </c>
      <c r="F30" s="33">
        <f t="shared" si="2"/>
        <v>0.91517237732690959</v>
      </c>
      <c r="G30" s="39" t="s">
        <v>210</v>
      </c>
      <c r="H30" s="29">
        <v>881959</v>
      </c>
      <c r="I30" s="29">
        <v>96386.4</v>
      </c>
      <c r="J30" s="30">
        <f t="shared" si="1"/>
        <v>9.1502431878356294</v>
      </c>
    </row>
    <row r="31" spans="1:15" ht="17.399999999999999" hidden="1">
      <c r="A31" s="31">
        <f>AVERAGE(D29:D31)</f>
        <v>35547.390669856461</v>
      </c>
      <c r="B31" s="27">
        <f>A31/A28-1</f>
        <v>-0.47259290802103171</v>
      </c>
      <c r="C31" s="27">
        <f>A31/A19-1</f>
        <v>0.43474739835360765</v>
      </c>
      <c r="D31" s="26">
        <f>H31/20</f>
        <v>24333.55</v>
      </c>
      <c r="E31" s="27">
        <f t="shared" si="0"/>
        <v>-0.47578351147842479</v>
      </c>
      <c r="F31" s="33">
        <f t="shared" si="2"/>
        <v>-0.10431847385257864</v>
      </c>
      <c r="G31" s="39" t="s">
        <v>211</v>
      </c>
      <c r="H31" s="29">
        <v>486671</v>
      </c>
      <c r="I31" s="29">
        <v>54735.4</v>
      </c>
      <c r="J31" s="30">
        <f t="shared" si="1"/>
        <v>8.8913390602790887</v>
      </c>
      <c r="K31" s="32">
        <f>H31+H30+H29</f>
        <v>2158204</v>
      </c>
      <c r="L31" s="27">
        <f>K31/K28-1</f>
        <v>-0.46974568379879755</v>
      </c>
      <c r="M31" s="27">
        <f>K31/K19-1</f>
        <v>0.40061353794116283</v>
      </c>
      <c r="N31" s="32">
        <f>AVERAGE(J29:J31)</f>
        <v>8.9511328949603115</v>
      </c>
      <c r="O31" s="58">
        <f>N31/N28-1</f>
        <v>8.2037308486827332E-2</v>
      </c>
    </row>
    <row r="32" spans="1:15" ht="17.399999999999999" hidden="1">
      <c r="D32" s="26">
        <f>H32/21</f>
        <v>71763.857142857145</v>
      </c>
      <c r="E32" s="27">
        <f t="shared" si="0"/>
        <v>1.9491733488478724</v>
      </c>
      <c r="F32" s="33">
        <f t="shared" si="2"/>
        <v>1.7612741018591094</v>
      </c>
      <c r="G32" s="39" t="s">
        <v>222</v>
      </c>
      <c r="H32" s="29">
        <v>1507041</v>
      </c>
      <c r="I32" s="29">
        <v>178477.35</v>
      </c>
      <c r="J32" s="30">
        <f t="shared" si="1"/>
        <v>8.4438781727765448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68612.952380952382</v>
      </c>
      <c r="E33" s="27">
        <f t="shared" si="0"/>
        <v>-4.3906569230697801E-2</v>
      </c>
      <c r="F33" s="33">
        <f t="shared" si="2"/>
        <v>1.0865389628067819</v>
      </c>
      <c r="G33" s="39" t="s">
        <v>223</v>
      </c>
      <c r="H33" s="29">
        <v>1440872</v>
      </c>
      <c r="I33" s="29">
        <v>176444.79999999999</v>
      </c>
      <c r="J33" s="30">
        <f t="shared" si="1"/>
        <v>8.1661346778142523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75647.182121971608</v>
      </c>
      <c r="B34" s="27">
        <f>A34/A31-1</f>
        <v>1.128065680672282</v>
      </c>
      <c r="C34" s="27">
        <f>A34/A22-1</f>
        <v>1.6733295961498915</v>
      </c>
      <c r="D34" s="26">
        <f>H34/19</f>
        <v>86564.736842105267</v>
      </c>
      <c r="E34" s="27">
        <f t="shared" si="0"/>
        <v>0.26163842012629202</v>
      </c>
      <c r="F34" s="33">
        <f t="shared" si="2"/>
        <v>2.3271156613184862</v>
      </c>
      <c r="G34" s="39" t="s">
        <v>220</v>
      </c>
      <c r="H34" s="29">
        <v>1644730</v>
      </c>
      <c r="I34" s="29">
        <v>248275.28</v>
      </c>
      <c r="J34" s="30">
        <f t="shared" si="1"/>
        <v>6.6246224755038039</v>
      </c>
      <c r="K34" s="32">
        <f>H34+H33+H32</f>
        <v>4592643</v>
      </c>
      <c r="L34" s="27">
        <f>K34/K31-1</f>
        <v>1.1279929978815719</v>
      </c>
      <c r="M34" s="27">
        <f>K34/K22-1</f>
        <v>1.6143269193002192</v>
      </c>
      <c r="N34" s="32">
        <f>AVERAGE(J32:J34)</f>
        <v>7.7448784420315349</v>
      </c>
      <c r="O34" s="58">
        <f>N34/N31-1</f>
        <v>-0.13475997586941479</v>
      </c>
      <c r="P34" s="58"/>
    </row>
    <row r="35" spans="1:16" ht="17.399999999999999" hidden="1">
      <c r="D35" s="26">
        <f>H35/23</f>
        <v>70812.913043478256</v>
      </c>
      <c r="E35" s="27">
        <f t="shared" si="0"/>
        <v>-0.1819658254995733</v>
      </c>
      <c r="F35" s="33">
        <f t="shared" si="2"/>
        <v>3.8751157216204257</v>
      </c>
      <c r="G35" s="39" t="s">
        <v>226</v>
      </c>
      <c r="H35" s="68">
        <v>1628697</v>
      </c>
      <c r="I35" s="68">
        <v>211041.76</v>
      </c>
      <c r="J35" s="30">
        <f t="shared" si="1"/>
        <v>7.7174157380037007</v>
      </c>
      <c r="P35" s="16"/>
    </row>
    <row r="36" spans="1:16" ht="17.399999999999999" hidden="1">
      <c r="D36" s="26">
        <f>H36/21</f>
        <v>51291.238095238092</v>
      </c>
      <c r="E36" s="27">
        <f t="shared" si="0"/>
        <v>-0.27567959160575839</v>
      </c>
      <c r="F36" s="33">
        <f t="shared" si="2"/>
        <v>0.29864087596153133</v>
      </c>
      <c r="G36" s="39" t="s">
        <v>228</v>
      </c>
      <c r="H36" s="68">
        <v>1077116</v>
      </c>
      <c r="I36" s="68">
        <v>169124.8</v>
      </c>
      <c r="J36" s="30">
        <f t="shared" si="1"/>
        <v>6.3687643680879447</v>
      </c>
      <c r="P36" s="16"/>
    </row>
    <row r="37" spans="1:16" ht="17.399999999999999" hidden="1">
      <c r="A37" s="31">
        <f>AVERAGE(D35:D37)</f>
        <v>86648.772601794335</v>
      </c>
      <c r="B37" s="27">
        <f>A37/A34-1</f>
        <v>0.1454329185994534</v>
      </c>
      <c r="C37" s="27">
        <f>A37/A25-1</f>
        <v>1.32761933346237</v>
      </c>
      <c r="D37" s="26">
        <f>H37/18</f>
        <v>137842.16666666666</v>
      </c>
      <c r="E37" s="27">
        <f t="shared" si="0"/>
        <v>1.6874408141741464</v>
      </c>
      <c r="F37" s="33">
        <f t="shared" si="2"/>
        <v>1.3907033417496275</v>
      </c>
      <c r="G37" s="39" t="s">
        <v>225</v>
      </c>
      <c r="H37" s="68">
        <v>2481159</v>
      </c>
      <c r="I37" s="68">
        <v>378600.49</v>
      </c>
      <c r="J37" s="30">
        <f t="shared" si="1"/>
        <v>6.5535018192924159</v>
      </c>
      <c r="K37" s="32">
        <f>H37+H36+H35</f>
        <v>5186972</v>
      </c>
      <c r="L37" s="27">
        <f>K37/K34-1</f>
        <v>0.1294089264068643</v>
      </c>
      <c r="M37" s="27">
        <f>K37/K25-1</f>
        <v>1.2855725264503461</v>
      </c>
      <c r="N37" s="32">
        <f>AVERAGE(J35:J37)</f>
        <v>6.8798939751280201</v>
      </c>
      <c r="O37" s="16">
        <f>N37/N34-1</f>
        <v>-0.11168470536725728</v>
      </c>
      <c r="P37" s="16"/>
    </row>
    <row r="38" spans="1:16" ht="17.399999999999999" hidden="1">
      <c r="A38" s="31"/>
      <c r="B38" s="27"/>
      <c r="C38" s="27"/>
      <c r="D38" s="26">
        <f>H38/20</f>
        <v>112596.3</v>
      </c>
      <c r="E38" s="27">
        <f t="shared" si="0"/>
        <v>-0.1831505356972285</v>
      </c>
      <c r="F38" s="33">
        <f t="shared" si="2"/>
        <v>0.87484691986198904</v>
      </c>
      <c r="G38" s="39" t="s">
        <v>231</v>
      </c>
      <c r="H38" s="68">
        <v>2251926</v>
      </c>
      <c r="I38" s="68">
        <v>342900.6</v>
      </c>
      <c r="J38" s="30">
        <f t="shared" si="1"/>
        <v>6.5672850966140048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89448.666666666672</v>
      </c>
      <c r="E39" s="27">
        <f t="shared" si="0"/>
        <v>-0.2055807636070931</v>
      </c>
      <c r="F39" s="33">
        <f t="shared" si="2"/>
        <v>0.17534004778517254</v>
      </c>
      <c r="G39" s="39" t="s">
        <v>234</v>
      </c>
      <c r="H39" s="68">
        <v>1878422</v>
      </c>
      <c r="I39" s="68">
        <v>305720.8</v>
      </c>
      <c r="J39" s="30">
        <f t="shared" si="1"/>
        <v>6.1442401040426429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107838.62380952381</v>
      </c>
      <c r="B40" s="27">
        <f>A40/A37-1</f>
        <v>0.24454877514665063</v>
      </c>
      <c r="C40" s="27">
        <f>A40/A28-1</f>
        <v>0.59997271008202935</v>
      </c>
      <c r="D40" s="26">
        <f>H40/21</f>
        <v>121470.90476190476</v>
      </c>
      <c r="E40" s="27">
        <f t="shared" si="0"/>
        <v>0.35799570064660657</v>
      </c>
      <c r="F40" s="33">
        <f t="shared" si="2"/>
        <v>0.83935056247813566</v>
      </c>
      <c r="G40" s="39" t="s">
        <v>236</v>
      </c>
      <c r="H40" s="68">
        <v>2550889</v>
      </c>
      <c r="I40" s="68">
        <v>443121.4</v>
      </c>
      <c r="J40" s="30">
        <f t="shared" si="1"/>
        <v>5.7566368945395094</v>
      </c>
      <c r="K40" s="32">
        <f>H40+H39+H38</f>
        <v>6681237</v>
      </c>
      <c r="L40" s="27">
        <f>K40/K37-1</f>
        <v>0.28808040606349916</v>
      </c>
      <c r="M40" s="27">
        <f>K40/K28-1</f>
        <v>0.64152914034686859</v>
      </c>
      <c r="N40" s="32">
        <f>AVERAGE(J38:J40)</f>
        <v>6.1560540317320518</v>
      </c>
      <c r="O40" s="58">
        <f>N40/N37-1</f>
        <v>-0.10521091546072836</v>
      </c>
    </row>
    <row r="41" spans="1:16" ht="17.399999999999999">
      <c r="A41" s="31"/>
      <c r="B41" s="27"/>
      <c r="C41" s="27"/>
      <c r="D41" s="26">
        <f>H41/18</f>
        <v>106868.55555555556</v>
      </c>
      <c r="E41" s="27">
        <f t="shared" si="0"/>
        <v>-0.12021273106486918</v>
      </c>
      <c r="F41" s="33">
        <f t="shared" si="2"/>
        <v>1.9776920494117363</v>
      </c>
      <c r="G41" s="39" t="s">
        <v>370</v>
      </c>
      <c r="H41" s="68">
        <v>1923634</v>
      </c>
      <c r="I41" s="68">
        <v>289550.2</v>
      </c>
      <c r="J41" s="30">
        <f t="shared" si="1"/>
        <v>6.6435250260576577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106838.1</v>
      </c>
      <c r="E42" s="27">
        <f t="shared" si="0"/>
        <v>-2.8498144657451707E-4</v>
      </c>
      <c r="F42" s="33">
        <f t="shared" si="2"/>
        <v>1.301608011256759</v>
      </c>
      <c r="G42" s="39" t="s">
        <v>405</v>
      </c>
      <c r="H42" s="68">
        <v>2136762</v>
      </c>
      <c r="I42" s="68">
        <v>286923.03000000003</v>
      </c>
      <c r="J42" s="30">
        <f t="shared" si="1"/>
        <v>7.4471610034231128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112409.30185185187</v>
      </c>
      <c r="B43" s="27">
        <f>A43/A40-1</f>
        <v>4.2384424808696419E-2</v>
      </c>
      <c r="C43" s="27">
        <f>A43/A31-1</f>
        <v>2.16223778267846</v>
      </c>
      <c r="D43" s="26">
        <f>H43/20</f>
        <v>123521.25</v>
      </c>
      <c r="E43" s="27">
        <f t="shared" si="0"/>
        <v>0.15615356319515228</v>
      </c>
      <c r="F43" s="33">
        <f t="shared" si="2"/>
        <v>4.0761705546457465</v>
      </c>
      <c r="G43" s="39" t="s">
        <v>429</v>
      </c>
      <c r="H43" s="68">
        <v>2470425</v>
      </c>
      <c r="I43" s="68">
        <v>355552.22</v>
      </c>
      <c r="J43" s="30">
        <f t="shared" si="1"/>
        <v>6.9481354946961105</v>
      </c>
      <c r="K43" s="32">
        <f>H43+H42+H41</f>
        <v>6530821</v>
      </c>
      <c r="L43" s="27">
        <f>K43/K40-1</f>
        <v>-2.2513196283861836E-2</v>
      </c>
      <c r="M43" s="27">
        <f>K43/K31-1</f>
        <v>2.0260443405720681</v>
      </c>
      <c r="N43" s="32">
        <f>AVERAGE(J41:J43)</f>
        <v>7.0129405080589606</v>
      </c>
      <c r="O43" s="58">
        <f>N43/N40-1</f>
        <v>0.13919411231772716</v>
      </c>
    </row>
    <row r="44" spans="1:16" ht="17.399999999999999">
      <c r="A44" s="31"/>
      <c r="B44" s="27"/>
      <c r="C44" s="27"/>
      <c r="D44" s="26">
        <f>H44/22</f>
        <v>93216.590909090912</v>
      </c>
      <c r="E44" s="27">
        <f t="shared" si="0"/>
        <v>-0.2453396406764754</v>
      </c>
      <c r="F44" s="33">
        <f t="shared" si="2"/>
        <v>0.29893507150164411</v>
      </c>
      <c r="G44" s="39" t="s">
        <v>461</v>
      </c>
      <c r="H44" s="68">
        <v>2050765</v>
      </c>
      <c r="I44" s="68">
        <v>294441.52</v>
      </c>
      <c r="J44" s="30">
        <f t="shared" si="1"/>
        <v>6.9649314403756639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101813.9</v>
      </c>
      <c r="E45" s="27">
        <f t="shared" si="0"/>
        <v>9.2229387570004207E-2</v>
      </c>
      <c r="F45" s="33">
        <f t="shared" si="2"/>
        <v>0.48388746536819371</v>
      </c>
      <c r="G45" s="39" t="s">
        <v>497</v>
      </c>
      <c r="H45" s="68">
        <v>2036278</v>
      </c>
      <c r="I45" s="68">
        <v>326492.17</v>
      </c>
      <c r="J45" s="30">
        <f t="shared" si="1"/>
        <v>6.2368356337611406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97910.321531100475</v>
      </c>
      <c r="B46" s="27">
        <f>A46/A43-1</f>
        <v>-0.1289838125661531</v>
      </c>
      <c r="C46" s="27">
        <f>A46/A34-1</f>
        <v>0.29430229632654847</v>
      </c>
      <c r="D46" s="26">
        <f>H46/19</f>
        <v>98700.473684210519</v>
      </c>
      <c r="E46" s="27">
        <f t="shared" ref="E46" si="3">D46/D45-1</f>
        <v>-3.0579580153490604E-2</v>
      </c>
      <c r="F46" s="33">
        <f t="shared" ref="F46" si="4">D46/D34-1</f>
        <v>0.14019261520127912</v>
      </c>
      <c r="G46" s="39" t="s">
        <v>548</v>
      </c>
      <c r="H46" s="68">
        <v>1875309</v>
      </c>
      <c r="I46" s="68">
        <v>278222.28000000003</v>
      </c>
      <c r="J46" s="30">
        <f t="shared" si="1"/>
        <v>6.7403264756510506</v>
      </c>
      <c r="K46" s="32">
        <f>H46+H45+H44</f>
        <v>5962352</v>
      </c>
      <c r="L46" s="27">
        <f>K46/K43-1</f>
        <v>-8.7044033208075966E-2</v>
      </c>
      <c r="M46" s="27">
        <f>K46/K34-1</f>
        <v>0.29823981528718857</v>
      </c>
      <c r="N46" s="32">
        <f>AVERAGE(J44:J46)</f>
        <v>6.6473645165959523</v>
      </c>
      <c r="O46" s="58">
        <f>N46/N43-1</f>
        <v>-5.2128774091681596E-2</v>
      </c>
    </row>
    <row r="47" spans="1:16" ht="17.399999999999999">
      <c r="A47" s="31"/>
      <c r="B47" s="27"/>
      <c r="C47" s="27"/>
      <c r="D47" s="26">
        <f>H47/19</f>
        <v>93638.578947368427</v>
      </c>
      <c r="E47" s="27">
        <f t="shared" ref="E47" si="5">D47/D46-1</f>
        <v>-5.1285414830302467E-2</v>
      </c>
      <c r="F47" s="33">
        <f t="shared" ref="F47" si="6">D47/D35-1</f>
        <v>0.32233762068050353</v>
      </c>
      <c r="G47" s="39" t="s">
        <v>598</v>
      </c>
      <c r="H47" s="68">
        <v>1779133</v>
      </c>
      <c r="I47" s="68">
        <v>255021.84</v>
      </c>
      <c r="J47" s="30">
        <f t="shared" si="1"/>
        <v>6.9763946491798503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63973.8</v>
      </c>
      <c r="E48" s="27">
        <f t="shared" ref="E48" si="7">D48/D47-1</f>
        <v>-0.31680082377202834</v>
      </c>
      <c r="F48" s="33">
        <f t="shared" ref="F48" si="8">D48/D36-1</f>
        <v>0.24726566126582483</v>
      </c>
      <c r="G48" s="39" t="s">
        <v>632</v>
      </c>
      <c r="H48" s="68">
        <v>1279476</v>
      </c>
      <c r="I48" s="68">
        <v>200806.21</v>
      </c>
      <c r="J48" s="30">
        <f t="shared" si="1"/>
        <v>6.3716953773491367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84355.762679425839</v>
      </c>
      <c r="B49" s="27">
        <f>A49/A46-1</f>
        <v>-0.13843850821559334</v>
      </c>
      <c r="C49" s="27">
        <f>A49/A37-1</f>
        <v>-2.6463270667506422E-2</v>
      </c>
      <c r="D49" s="26">
        <f>H49/22</f>
        <v>95454.909090909088</v>
      </c>
      <c r="E49" s="27">
        <f t="shared" ref="E49" si="9">D49/D48-1</f>
        <v>0.49209378043682084</v>
      </c>
      <c r="F49" s="33">
        <f t="shared" ref="F49" si="10">D49/D37-1</f>
        <v>-0.30750574081049875</v>
      </c>
      <c r="G49" s="39" t="s">
        <v>672</v>
      </c>
      <c r="H49" s="68">
        <v>2100008</v>
      </c>
      <c r="I49" s="68">
        <v>327996.5</v>
      </c>
      <c r="J49" s="30">
        <f t="shared" si="1"/>
        <v>6.4025317343325314</v>
      </c>
      <c r="K49" s="32">
        <f>H49+H48+H47</f>
        <v>5158617</v>
      </c>
      <c r="L49" s="27">
        <f>K49/K46-1</f>
        <v>-0.13480166887161305</v>
      </c>
      <c r="M49" s="27">
        <f>K49/K37-1</f>
        <v>-5.4665805020732705E-3</v>
      </c>
      <c r="N49" s="32">
        <f>AVERAGE(J47:J49)</f>
        <v>6.5835405869538386</v>
      </c>
      <c r="O49" s="58">
        <f>N49/N46-1</f>
        <v>-9.6013885627559414E-3</v>
      </c>
    </row>
    <row r="50" spans="1:15" s="37" customFormat="1" ht="17.399999999999999">
      <c r="A50" s="92"/>
      <c r="B50" s="130"/>
      <c r="C50" s="130"/>
      <c r="D50" s="93">
        <f>H50/18</f>
        <v>113987.33333333333</v>
      </c>
      <c r="E50" s="130">
        <f t="shared" ref="E50" si="11">D50/D49-1</f>
        <v>0.19414846673599961</v>
      </c>
      <c r="F50" s="131">
        <f t="shared" ref="F50" si="12">D50/D38-1</f>
        <v>1.2354165575008569E-2</v>
      </c>
      <c r="G50" s="132" t="s">
        <v>714</v>
      </c>
      <c r="H50" s="95">
        <v>2051772</v>
      </c>
      <c r="I50" s="95">
        <v>337900.91</v>
      </c>
      <c r="J50" s="133">
        <f t="shared" ref="J50" si="13">H50/I50</f>
        <v>6.0721114956452773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80350</v>
      </c>
      <c r="E51" s="130">
        <f t="shared" ref="E51" si="14">D51/D50-1</f>
        <v>-0.29509711605383049</v>
      </c>
      <c r="F51" s="131">
        <f t="shared" ref="F51" si="15">D51/D39-1</f>
        <v>-0.10171942194033079</v>
      </c>
      <c r="G51" s="132" t="s">
        <v>721</v>
      </c>
      <c r="H51" s="95">
        <v>1607000</v>
      </c>
      <c r="I51" s="95">
        <v>267200.15000000002</v>
      </c>
      <c r="J51" s="133">
        <f t="shared" ref="J51" si="16">H51/I51</f>
        <v>6.0142181806409907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88093.338383838374</v>
      </c>
      <c r="B52" s="27">
        <f>A52/A49-1</f>
        <v>4.430729550293222E-2</v>
      </c>
      <c r="C52" s="27">
        <f>A52/A40-1</f>
        <v>-0.18310030977919078</v>
      </c>
      <c r="D52" s="93">
        <f>H52/22</f>
        <v>69942.681818181823</v>
      </c>
      <c r="E52" s="130">
        <f t="shared" ref="E52:E53" si="17">D52/D51-1</f>
        <v>-0.12952480624540352</v>
      </c>
      <c r="F52" s="131">
        <f t="shared" ref="F52:F53" si="18">D52/D40-1</f>
        <v>-0.42420218277556632</v>
      </c>
      <c r="G52" s="132" t="s">
        <v>726</v>
      </c>
      <c r="H52" s="95">
        <v>1538739</v>
      </c>
      <c r="I52" s="95">
        <v>222383.94</v>
      </c>
      <c r="J52" s="133">
        <f t="shared" ref="J52" si="19">H52/I52</f>
        <v>6.9192901249973353</v>
      </c>
      <c r="K52" s="32">
        <f>H52+H51+H50</f>
        <v>5197511</v>
      </c>
      <c r="L52" s="27">
        <f>K52/K49-1</f>
        <v>7.5396176921063152E-3</v>
      </c>
      <c r="M52" s="27">
        <f>K52/K40-1</f>
        <v>-0.22207354715900662</v>
      </c>
      <c r="N52" s="32">
        <f>AVERAGE(J50:J52)</f>
        <v>6.3352066004278678</v>
      </c>
      <c r="O52" s="58">
        <f>N52/N49-1</f>
        <v>-3.7720430708375607E-2</v>
      </c>
    </row>
    <row r="53" spans="1:15" s="37" customFormat="1" ht="17.399999999999999">
      <c r="A53" s="31"/>
      <c r="B53" s="27"/>
      <c r="C53" s="27"/>
      <c r="D53" s="93">
        <f>H53/21</f>
        <v>59910.285714285717</v>
      </c>
      <c r="E53" s="130">
        <f t="shared" si="17"/>
        <v>-0.14343739535146272</v>
      </c>
      <c r="F53" s="131">
        <f t="shared" si="18"/>
        <v>-0.43940211970824861</v>
      </c>
      <c r="G53" s="132" t="s">
        <v>729</v>
      </c>
      <c r="H53" s="95">
        <v>1258116</v>
      </c>
      <c r="I53" s="95">
        <v>167451.16</v>
      </c>
      <c r="J53" s="133">
        <f t="shared" ref="J53" si="20">H53/I53</f>
        <v>7.513331051274891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90466.76470588235</v>
      </c>
      <c r="E54" s="130">
        <f t="shared" ref="E54" si="21">D54/D53-1</f>
        <v>0.51003727702654533</v>
      </c>
      <c r="F54" s="131">
        <f t="shared" ref="F54" si="22">D54/D42-1</f>
        <v>-0.15323499102022275</v>
      </c>
      <c r="G54" s="132" t="s">
        <v>742</v>
      </c>
      <c r="H54" s="95">
        <v>1537935</v>
      </c>
      <c r="I54" s="95">
        <v>225555.19</v>
      </c>
      <c r="J54" s="133">
        <f t="shared" ref="J54" si="23">H54/I54</f>
        <v>6.8184420850613101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72658.794584500472</v>
      </c>
      <c r="B55" s="27">
        <f>A55/A52-1</f>
        <v>-0.17520670782263748</v>
      </c>
      <c r="C55" s="27">
        <f>A55/A43-1</f>
        <v>-0.35362293522416832</v>
      </c>
      <c r="D55" s="93">
        <f>H55/21</f>
        <v>67599.333333333328</v>
      </c>
      <c r="E55" s="130">
        <f t="shared" ref="E55" si="24">D55/D54-1</f>
        <v>-0.25277162775626627</v>
      </c>
      <c r="F55" s="131">
        <f t="shared" ref="F55" si="25">D55/D43-1</f>
        <v>-0.45273114275209059</v>
      </c>
      <c r="G55" s="132" t="s">
        <v>749</v>
      </c>
      <c r="H55" s="95">
        <v>1419586</v>
      </c>
      <c r="I55" s="95">
        <v>196813.68</v>
      </c>
      <c r="J55" s="133">
        <f t="shared" ref="J55" si="26">H55/I55</f>
        <v>7.2128421154464473</v>
      </c>
      <c r="K55" s="32">
        <f>H55+H54+H53</f>
        <v>4215637</v>
      </c>
      <c r="L55" s="27">
        <f>K55/K52-1</f>
        <v>-0.18891234669825618</v>
      </c>
      <c r="M55" s="27">
        <f>K55/K43-1</f>
        <v>-0.35450121814699864</v>
      </c>
      <c r="N55" s="32">
        <f>AVERAGE(J53:J55)</f>
        <v>7.1815384172608825</v>
      </c>
      <c r="O55" s="58">
        <f>N55/N52-1</f>
        <v>0.13359182584130003</v>
      </c>
    </row>
    <row r="56" spans="1:15" s="124" customFormat="1" ht="17.399999999999999">
      <c r="A56" s="94"/>
      <c r="B56" s="45"/>
      <c r="C56" s="45"/>
      <c r="D56" s="98">
        <f>H56/22</f>
        <v>99611.409090909088</v>
      </c>
      <c r="E56" s="118">
        <f t="shared" ref="E56" si="27">D56/D55-1</f>
        <v>0.47355608671055571</v>
      </c>
      <c r="F56" s="158">
        <f t="shared" ref="F56" si="28">D56/D44-1</f>
        <v>6.8601716920271061E-2</v>
      </c>
      <c r="G56" s="122" t="s">
        <v>752</v>
      </c>
      <c r="H56" s="96">
        <v>2191451</v>
      </c>
      <c r="I56" s="96">
        <v>311574.52</v>
      </c>
      <c r="J56" s="125">
        <f t="shared" ref="J56" si="29">H56/I56</f>
        <v>7.0334730837425345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107396.72222222222</v>
      </c>
      <c r="E57" s="118">
        <f t="shared" ref="E57" si="30">D57/D56-1</f>
        <v>7.8156841694789758E-2</v>
      </c>
      <c r="F57" s="158">
        <f t="shared" ref="F57" si="31">D57/D45-1</f>
        <v>5.4833595631070375E-2</v>
      </c>
      <c r="G57" s="122" t="s">
        <v>756</v>
      </c>
      <c r="H57" s="96">
        <v>1933141</v>
      </c>
      <c r="I57" s="96">
        <v>287092.11</v>
      </c>
      <c r="J57" s="125">
        <f t="shared" ref="J57" si="32">H57/I57</f>
        <v>6.7335218651602791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103504.06565656565</v>
      </c>
      <c r="B58" s="27">
        <f>A58/A55-1</f>
        <v>0.42452219650014777</v>
      </c>
      <c r="C58" s="27">
        <f>A58/A46-1</f>
        <v>5.7131301766671916E-2</v>
      </c>
      <c r="K58" s="32">
        <f>H58+H57+H56</f>
        <v>4124592</v>
      </c>
      <c r="L58" s="27">
        <f>K58/K55-1</f>
        <v>-2.1596973363693261E-2</v>
      </c>
      <c r="M58" s="27">
        <f>K58/K46-1</f>
        <v>-0.30822735725767281</v>
      </c>
      <c r="N58" s="32">
        <f>AVERAGE(J56:J58)</f>
        <v>6.8834974744514064</v>
      </c>
      <c r="O58" s="58">
        <f>N58/N55-1</f>
        <v>-4.1500988436284358E-2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7.09765625" style="18" bestFit="1" customWidth="1"/>
    <col min="14" max="14" width="7.09765625" style="18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에스앤디</v>
      </c>
      <c r="G1" s="19"/>
      <c r="H1" s="19"/>
      <c r="I1" s="19"/>
      <c r="J1" s="20"/>
      <c r="P1" s="18" t="s">
        <v>537</v>
      </c>
    </row>
    <row r="2" spans="1:16" ht="15" customHeight="1">
      <c r="G2" s="21"/>
      <c r="H2" s="21"/>
      <c r="I2" s="21"/>
      <c r="J2" s="22"/>
      <c r="P2" s="110" t="s">
        <v>538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1039.45</v>
      </c>
      <c r="E5" s="27"/>
      <c r="F5" s="26"/>
      <c r="G5" s="28" t="s">
        <v>7</v>
      </c>
      <c r="H5" s="29">
        <v>20789</v>
      </c>
      <c r="I5" s="29">
        <v>6413</v>
      </c>
      <c r="J5" s="30">
        <f>H5/I5</f>
        <v>3.2416965538749416</v>
      </c>
    </row>
    <row r="6" spans="1:16" ht="15" hidden="1" customHeight="1">
      <c r="D6" s="26">
        <f>H6/18</f>
        <v>0</v>
      </c>
      <c r="E6" s="27">
        <f t="shared" ref="E6:E45" si="0">D6/D5-1</f>
        <v>-1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6" ht="15" hidden="1" customHeight="1">
      <c r="A7" s="31">
        <f>AVERAGE(D5:D7)</f>
        <v>516.2560606060606</v>
      </c>
      <c r="B7" s="31"/>
      <c r="C7" s="31"/>
      <c r="D7" s="26">
        <f>H7/22</f>
        <v>509.31818181818181</v>
      </c>
      <c r="E7" s="27" t="e">
        <f t="shared" si="0"/>
        <v>#DIV/0!</v>
      </c>
      <c r="F7" s="26"/>
      <c r="G7" s="28" t="s">
        <v>6</v>
      </c>
      <c r="H7" s="29">
        <v>11205</v>
      </c>
      <c r="I7" s="29">
        <v>4215</v>
      </c>
      <c r="J7" s="30">
        <f t="shared" si="1"/>
        <v>2.6583629893238436</v>
      </c>
      <c r="K7" s="32">
        <f>H7+H6+H5</f>
        <v>31994</v>
      </c>
      <c r="L7" s="32"/>
      <c r="M7" s="32"/>
      <c r="N7" s="32" t="e">
        <f>AVERAGE(J5:J7)</f>
        <v>#DIV/0!</v>
      </c>
      <c r="O7" s="35"/>
    </row>
    <row r="8" spans="1:16" ht="15" hidden="1" customHeight="1">
      <c r="D8" s="26">
        <f>H8/21</f>
        <v>0</v>
      </c>
      <c r="E8" s="27">
        <f t="shared" si="0"/>
        <v>-1</v>
      </c>
      <c r="F8" s="26"/>
      <c r="G8" s="28" t="s">
        <v>2</v>
      </c>
      <c r="H8" s="29">
        <v>0</v>
      </c>
      <c r="I8" s="29">
        <v>0</v>
      </c>
      <c r="J8" s="30" t="e">
        <f t="shared" si="1"/>
        <v>#DIV/0!</v>
      </c>
    </row>
    <row r="9" spans="1:16" ht="15" hidden="1" customHeight="1">
      <c r="D9" s="26">
        <f>H9/21</f>
        <v>124.04761904761905</v>
      </c>
      <c r="E9" s="27" t="e">
        <f t="shared" si="0"/>
        <v>#DIV/0!</v>
      </c>
      <c r="F9" s="26"/>
      <c r="G9" s="28" t="s">
        <v>5</v>
      </c>
      <c r="H9" s="29">
        <v>2605</v>
      </c>
      <c r="I9" s="29">
        <v>1600</v>
      </c>
      <c r="J9" s="30">
        <f t="shared" si="1"/>
        <v>1.628125</v>
      </c>
    </row>
    <row r="10" spans="1:16" ht="15" hidden="1" customHeight="1">
      <c r="A10" s="31">
        <f>AVERAGE(D8:D10)</f>
        <v>100.04761904761905</v>
      </c>
      <c r="B10" s="27">
        <f>A10/A7-1</f>
        <v>-0.80620543431457681</v>
      </c>
      <c r="C10" s="27"/>
      <c r="D10" s="26">
        <f>H10/21</f>
        <v>176.0952380952381</v>
      </c>
      <c r="E10" s="27">
        <f t="shared" si="0"/>
        <v>0.41957773512476004</v>
      </c>
      <c r="F10" s="26"/>
      <c r="G10" s="28" t="s">
        <v>0</v>
      </c>
      <c r="H10" s="29">
        <v>3698</v>
      </c>
      <c r="I10" s="29">
        <v>10</v>
      </c>
      <c r="J10" s="30">
        <f t="shared" si="1"/>
        <v>369.8</v>
      </c>
      <c r="K10" s="32">
        <f>H10+H9+H8</f>
        <v>6303</v>
      </c>
      <c r="L10" s="27">
        <f>K10/K7-1</f>
        <v>-0.80299431143339373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24.047619047619047</v>
      </c>
      <c r="E11" s="27">
        <f t="shared" si="0"/>
        <v>-0.8634396971335857</v>
      </c>
      <c r="F11" s="26"/>
      <c r="G11" s="28" t="s">
        <v>10</v>
      </c>
      <c r="H11" s="29">
        <v>505</v>
      </c>
      <c r="I11" s="29">
        <v>252</v>
      </c>
      <c r="J11" s="30">
        <f t="shared" si="1"/>
        <v>2.003968253968254</v>
      </c>
    </row>
    <row r="12" spans="1:16" ht="15" hidden="1" customHeight="1">
      <c r="D12" s="26">
        <f>H12/22</f>
        <v>597.36363636363637</v>
      </c>
      <c r="E12" s="27">
        <f t="shared" si="0"/>
        <v>23.84086408640864</v>
      </c>
      <c r="F12" s="26"/>
      <c r="G12" s="28" t="s">
        <v>4</v>
      </c>
      <c r="H12" s="29">
        <v>13142</v>
      </c>
      <c r="I12" s="29">
        <v>3075</v>
      </c>
      <c r="J12" s="30">
        <f t="shared" si="1"/>
        <v>4.2738211382113818</v>
      </c>
    </row>
    <row r="13" spans="1:16" ht="15" hidden="1" customHeight="1">
      <c r="A13" s="31">
        <f>AVERAGE(D11:D13)</f>
        <v>360.6704184704185</v>
      </c>
      <c r="B13" s="27">
        <f>A13/A10-1</f>
        <v>2.604987523978481</v>
      </c>
      <c r="C13" s="27"/>
      <c r="D13" s="26">
        <f>H13/20</f>
        <v>460.6</v>
      </c>
      <c r="E13" s="27">
        <f t="shared" si="0"/>
        <v>-0.22894536600213056</v>
      </c>
      <c r="F13" s="26"/>
      <c r="G13" s="28" t="s">
        <v>8</v>
      </c>
      <c r="H13" s="29">
        <v>9212</v>
      </c>
      <c r="I13" s="29">
        <v>2565</v>
      </c>
      <c r="J13" s="30">
        <f t="shared" si="1"/>
        <v>3.5914230019493179</v>
      </c>
      <c r="K13" s="32">
        <f>H13+H12+H11</f>
        <v>22859</v>
      </c>
      <c r="L13" s="27">
        <f>K13/K10-1</f>
        <v>2.6266857052197365</v>
      </c>
      <c r="M13" s="32"/>
      <c r="N13" s="32">
        <f>AVERAGE(J11:J13)</f>
        <v>3.2897374647096513</v>
      </c>
      <c r="O13" s="58" t="e">
        <f>N13/N10-1</f>
        <v>#DIV/0!</v>
      </c>
    </row>
    <row r="14" spans="1:16" ht="15" hidden="1" customHeight="1">
      <c r="D14" s="26">
        <f>H14/20</f>
        <v>284.5</v>
      </c>
      <c r="E14" s="27">
        <f t="shared" si="0"/>
        <v>-0.38232739904472435</v>
      </c>
      <c r="F14" s="26"/>
      <c r="G14" s="28" t="s">
        <v>11</v>
      </c>
      <c r="H14" s="29">
        <v>5690</v>
      </c>
      <c r="I14" s="29">
        <v>304.12</v>
      </c>
      <c r="J14" s="30">
        <f t="shared" si="1"/>
        <v>18.709719847428648</v>
      </c>
    </row>
    <row r="15" spans="1:16" ht="15" hidden="1" customHeight="1">
      <c r="A15" s="31"/>
      <c r="B15" s="31"/>
      <c r="C15" s="31"/>
      <c r="D15" s="26">
        <f>H15/22</f>
        <v>480.13636363636363</v>
      </c>
      <c r="E15" s="27">
        <f t="shared" si="0"/>
        <v>0.68764978431059265</v>
      </c>
      <c r="F15" s="26"/>
      <c r="G15" s="28" t="s">
        <v>9</v>
      </c>
      <c r="H15" s="29">
        <v>10563</v>
      </c>
      <c r="I15" s="29">
        <v>3675</v>
      </c>
      <c r="J15" s="30">
        <f t="shared" si="1"/>
        <v>2.8742857142857141</v>
      </c>
    </row>
    <row r="16" spans="1:16" ht="15" hidden="1" customHeight="1">
      <c r="A16" s="31">
        <f>AVERAGE(D14:D16)</f>
        <v>254.87878787878788</v>
      </c>
      <c r="B16" s="27">
        <f>A16/A13-1</f>
        <v>-0.2933193995789467</v>
      </c>
      <c r="C16" s="27"/>
      <c r="D16" s="26">
        <f>H16/22</f>
        <v>0</v>
      </c>
      <c r="E16" s="27">
        <f t="shared" si="0"/>
        <v>-1</v>
      </c>
      <c r="F16" s="26"/>
      <c r="G16" s="28" t="s">
        <v>13</v>
      </c>
      <c r="H16" s="29">
        <v>0</v>
      </c>
      <c r="I16" s="29">
        <v>0</v>
      </c>
      <c r="J16" s="30" t="e">
        <f t="shared" si="1"/>
        <v>#DIV/0!</v>
      </c>
      <c r="K16" s="32">
        <f>H16+H15+H14</f>
        <v>16253</v>
      </c>
      <c r="L16" s="27">
        <f>K16/K13-1</f>
        <v>-0.28898901964215407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2508.3000000000002</v>
      </c>
      <c r="E17" s="27" t="e">
        <f t="shared" si="0"/>
        <v>#DIV/0!</v>
      </c>
      <c r="F17" s="33">
        <f t="shared" ref="F17:F45" si="2">D17/D5-1</f>
        <v>1.4131030833613929</v>
      </c>
      <c r="G17" s="39" t="s">
        <v>162</v>
      </c>
      <c r="H17" s="29">
        <v>50166</v>
      </c>
      <c r="I17" s="29">
        <v>5384</v>
      </c>
      <c r="J17" s="30">
        <f t="shared" si="1"/>
        <v>9.3176077265973252</v>
      </c>
    </row>
    <row r="18" spans="1:15" hidden="1">
      <c r="D18" s="26">
        <f>H18/20</f>
        <v>804.1</v>
      </c>
      <c r="E18" s="27">
        <f t="shared" si="0"/>
        <v>-0.6794243112865288</v>
      </c>
      <c r="F18" s="33" t="e">
        <f t="shared" si="2"/>
        <v>#DIV/0!</v>
      </c>
      <c r="G18" s="39" t="s">
        <v>163</v>
      </c>
      <c r="H18" s="29">
        <v>16082</v>
      </c>
      <c r="I18" s="29">
        <v>4313</v>
      </c>
      <c r="J18" s="30">
        <f t="shared" si="1"/>
        <v>3.7287271041038719</v>
      </c>
    </row>
    <row r="19" spans="1:15" ht="17.399999999999999" hidden="1">
      <c r="A19" s="31">
        <f>AVERAGE(D17:D19)</f>
        <v>1215.4818181818182</v>
      </c>
      <c r="B19" s="27">
        <f>A19/A16-1</f>
        <v>3.7688622042563313</v>
      </c>
      <c r="C19" s="27">
        <f>A19/A7-1</f>
        <v>1.354416559787984</v>
      </c>
      <c r="D19" s="26">
        <f>H19/22</f>
        <v>334.04545454545456</v>
      </c>
      <c r="E19" s="27">
        <f t="shared" si="0"/>
        <v>-0.58457224904184235</v>
      </c>
      <c r="F19" s="33">
        <f t="shared" si="2"/>
        <v>-0.34413208389112004</v>
      </c>
      <c r="G19" s="39" t="s">
        <v>158</v>
      </c>
      <c r="H19" s="29">
        <v>7349</v>
      </c>
      <c r="I19" s="29">
        <v>1725</v>
      </c>
      <c r="J19" s="30">
        <f t="shared" si="1"/>
        <v>4.2602898550724637</v>
      </c>
      <c r="K19" s="32">
        <f>H19+H18+H17</f>
        <v>73597</v>
      </c>
      <c r="L19" s="27">
        <f>K19/K16-1</f>
        <v>3.5282101765827845</v>
      </c>
      <c r="M19" s="27">
        <f>K19/K7-1</f>
        <v>1.3003375632931173</v>
      </c>
      <c r="N19" s="32">
        <f>AVERAGE(J17:J19)</f>
        <v>5.7688748952578868</v>
      </c>
      <c r="O19" s="58" t="e">
        <f>N19/N16-1</f>
        <v>#DIV/0!</v>
      </c>
    </row>
    <row r="20" spans="1:15" hidden="1">
      <c r="D20" s="26">
        <f>H20/20</f>
        <v>1276.0999999999999</v>
      </c>
      <c r="E20" s="27">
        <f t="shared" si="0"/>
        <v>2.8201387943937948</v>
      </c>
      <c r="F20" s="33" t="e">
        <f t="shared" si="2"/>
        <v>#DIV/0!</v>
      </c>
      <c r="G20" s="39" t="s">
        <v>154</v>
      </c>
      <c r="H20" s="29">
        <v>25522</v>
      </c>
      <c r="I20" s="29">
        <v>6942.8</v>
      </c>
      <c r="J20" s="30">
        <f t="shared" si="1"/>
        <v>3.6760384859134643</v>
      </c>
    </row>
    <row r="21" spans="1:15" hidden="1">
      <c r="D21" s="26">
        <f>H21/21</f>
        <v>4902.7619047619046</v>
      </c>
      <c r="E21" s="27">
        <f t="shared" si="0"/>
        <v>2.8419887977132707</v>
      </c>
      <c r="F21" s="33">
        <f t="shared" si="2"/>
        <v>38.523224568138197</v>
      </c>
      <c r="G21" s="39" t="s">
        <v>155</v>
      </c>
      <c r="H21" s="29">
        <v>102958</v>
      </c>
      <c r="I21" s="29">
        <v>15996.2</v>
      </c>
      <c r="J21" s="30">
        <f t="shared" si="1"/>
        <v>6.4364036458658926</v>
      </c>
    </row>
    <row r="22" spans="1:15" ht="17.399999999999999" hidden="1">
      <c r="A22" s="31">
        <f>AVERAGE(D20:D22)</f>
        <v>7268.8111111111111</v>
      </c>
      <c r="B22" s="27">
        <f>A22/A19-1</f>
        <v>4.9801890924079659</v>
      </c>
      <c r="C22" s="27">
        <f>A22/A10-1</f>
        <v>71.653514199587491</v>
      </c>
      <c r="D22" s="26">
        <f>H22/21</f>
        <v>15627.571428571429</v>
      </c>
      <c r="E22" s="27">
        <f t="shared" si="0"/>
        <v>2.1875036422618934</v>
      </c>
      <c r="F22" s="33">
        <f t="shared" si="2"/>
        <v>87.744997295835589</v>
      </c>
      <c r="G22" s="39" t="s">
        <v>156</v>
      </c>
      <c r="H22" s="29">
        <v>328179</v>
      </c>
      <c r="I22" s="29">
        <v>35227.19</v>
      </c>
      <c r="J22" s="30">
        <f t="shared" si="1"/>
        <v>9.316070909998782</v>
      </c>
      <c r="K22" s="32">
        <f>H22+H21+H20</f>
        <v>456659</v>
      </c>
      <c r="L22" s="27">
        <f>K22/K19-1</f>
        <v>5.2048588937049063</v>
      </c>
      <c r="M22" s="27">
        <f>K22/K10-1</f>
        <v>71.45105505314929</v>
      </c>
      <c r="N22" s="32">
        <f>AVERAGE(J20:J22)</f>
        <v>6.476171013926046</v>
      </c>
      <c r="O22" s="58">
        <f>N22/N19-1</f>
        <v>0.12260555680442442</v>
      </c>
    </row>
    <row r="23" spans="1:15" hidden="1">
      <c r="A23" s="31"/>
      <c r="B23" s="27"/>
      <c r="C23" s="27"/>
      <c r="D23" s="26">
        <f>H23/21</f>
        <v>213.47619047619048</v>
      </c>
      <c r="E23" s="27">
        <f t="shared" si="0"/>
        <v>-0.98633977189277799</v>
      </c>
      <c r="F23" s="33">
        <f t="shared" si="2"/>
        <v>7.8772277227722771</v>
      </c>
      <c r="G23" s="39" t="s">
        <v>168</v>
      </c>
      <c r="H23" s="29">
        <v>4483</v>
      </c>
      <c r="I23" s="29">
        <v>828</v>
      </c>
      <c r="J23" s="30">
        <f t="shared" si="1"/>
        <v>5.4142512077294684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12841</v>
      </c>
      <c r="E24" s="27">
        <f t="shared" si="0"/>
        <v>59.151907204996654</v>
      </c>
      <c r="F24" s="33">
        <f t="shared" si="2"/>
        <v>20.49611931212905</v>
      </c>
      <c r="G24" s="39" t="s">
        <v>176</v>
      </c>
      <c r="H24" s="29">
        <v>282502</v>
      </c>
      <c r="I24" s="29">
        <v>29748</v>
      </c>
      <c r="J24" s="30">
        <f t="shared" si="1"/>
        <v>9.4965039666532203</v>
      </c>
      <c r="K24" s="32"/>
      <c r="L24" s="27"/>
      <c r="M24" s="27"/>
      <c r="N24" s="27"/>
    </row>
    <row r="25" spans="1:15" ht="17.399999999999999" hidden="1">
      <c r="A25" s="31">
        <f>AVERAGE(D23:D25)</f>
        <v>6338.8604845446944</v>
      </c>
      <c r="B25" s="27">
        <f>A25/A22-1</f>
        <v>-0.1279371017283546</v>
      </c>
      <c r="C25" s="27">
        <f>A25/A13-1</f>
        <v>16.575215931008202</v>
      </c>
      <c r="D25" s="26">
        <f>H25/19</f>
        <v>5962.105263157895</v>
      </c>
      <c r="E25" s="27">
        <f t="shared" si="0"/>
        <v>-0.53569774447800833</v>
      </c>
      <c r="F25" s="33">
        <f t="shared" si="2"/>
        <v>11.944214639943324</v>
      </c>
      <c r="G25" s="39" t="s">
        <v>190</v>
      </c>
      <c r="H25" s="29">
        <v>113280</v>
      </c>
      <c r="I25" s="29">
        <v>11694</v>
      </c>
      <c r="J25" s="30">
        <f t="shared" si="1"/>
        <v>9.6870189840944079</v>
      </c>
      <c r="K25" s="32">
        <f>H25+H24+H23</f>
        <v>400265</v>
      </c>
      <c r="L25" s="27">
        <f>K25/K22-1</f>
        <v>-0.12349258418207021</v>
      </c>
      <c r="M25" s="27">
        <f>K25/K13-1</f>
        <v>16.510171048602302</v>
      </c>
      <c r="N25" s="32">
        <f>AVERAGE(J23:J25)</f>
        <v>8.1992580528256997</v>
      </c>
      <c r="O25" s="58">
        <f>N25/N22-1</f>
        <v>0.26606570999969126</v>
      </c>
    </row>
    <row r="26" spans="1:15" ht="17.399999999999999" hidden="1">
      <c r="A26" s="31"/>
      <c r="B26" s="27"/>
      <c r="C26" s="27"/>
      <c r="D26" s="26">
        <f>H26/19</f>
        <v>458.31578947368422</v>
      </c>
      <c r="E26" s="27">
        <f t="shared" si="0"/>
        <v>-0.92312853107344628</v>
      </c>
      <c r="F26" s="33">
        <f t="shared" si="2"/>
        <v>0.61095180834335405</v>
      </c>
      <c r="G26" s="39" t="s">
        <v>202</v>
      </c>
      <c r="H26" s="29">
        <v>8708</v>
      </c>
      <c r="I26" s="29">
        <v>1270</v>
      </c>
      <c r="J26" s="30">
        <f t="shared" si="1"/>
        <v>6.8566929133858272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592.40909090909088</v>
      </c>
      <c r="E27" s="27">
        <f t="shared" si="0"/>
        <v>0.29257840230509036</v>
      </c>
      <c r="F27" s="33">
        <f t="shared" si="2"/>
        <v>0.23383508472971681</v>
      </c>
      <c r="G27" s="39" t="s">
        <v>203</v>
      </c>
      <c r="H27" s="29">
        <v>13033</v>
      </c>
      <c r="I27" s="29">
        <v>3406.96</v>
      </c>
      <c r="J27" s="30">
        <f t="shared" si="1"/>
        <v>3.8254044661516424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350.24162679425837</v>
      </c>
      <c r="B28" s="27">
        <f>A28/A25-1</f>
        <v>-0.94474691032430647</v>
      </c>
      <c r="C28" s="27">
        <f>A28/A16-1</f>
        <v>0.37414976628350094</v>
      </c>
      <c r="D28" s="26">
        <f>H28/19</f>
        <v>0</v>
      </c>
      <c r="E28" s="27">
        <f t="shared" si="0"/>
        <v>-1</v>
      </c>
      <c r="F28" s="33" t="e">
        <f t="shared" si="2"/>
        <v>#DIV/0!</v>
      </c>
      <c r="G28" s="39" t="s">
        <v>208</v>
      </c>
      <c r="H28" s="29">
        <v>0</v>
      </c>
      <c r="I28" s="29">
        <v>0</v>
      </c>
      <c r="J28" s="30" t="e">
        <f t="shared" si="1"/>
        <v>#DIV/0!</v>
      </c>
      <c r="K28" s="32">
        <f>H28+H27+H26</f>
        <v>21741</v>
      </c>
      <c r="L28" s="27">
        <f>K28/K25-1</f>
        <v>-0.94568348469139196</v>
      </c>
      <c r="M28" s="27">
        <f>K28/K16-1</f>
        <v>0.33766073955577425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4363.772727272727</v>
      </c>
      <c r="E29" s="27" t="e">
        <f t="shared" si="0"/>
        <v>#DIV/0!</v>
      </c>
      <c r="F29" s="33">
        <f t="shared" si="2"/>
        <v>0.73973317676224015</v>
      </c>
      <c r="G29" s="39" t="s">
        <v>215</v>
      </c>
      <c r="H29" s="29">
        <v>96003</v>
      </c>
      <c r="I29" s="29">
        <v>10324.790000000001</v>
      </c>
      <c r="J29" s="30">
        <f t="shared" si="1"/>
        <v>9.2983004981215114</v>
      </c>
    </row>
    <row r="30" spans="1:15" hidden="1">
      <c r="D30" s="26">
        <f>H30/19</f>
        <v>2756.8421052631579</v>
      </c>
      <c r="E30" s="27">
        <f t="shared" si="0"/>
        <v>-0.36824342660344489</v>
      </c>
      <c r="F30" s="33">
        <f t="shared" si="2"/>
        <v>2.4284816630557864</v>
      </c>
      <c r="G30" s="39" t="s">
        <v>210</v>
      </c>
      <c r="H30" s="29">
        <v>52380</v>
      </c>
      <c r="I30" s="29">
        <v>4896</v>
      </c>
      <c r="J30" s="30">
        <f t="shared" si="1"/>
        <v>10.698529411764707</v>
      </c>
    </row>
    <row r="31" spans="1:15" ht="17.399999999999999" hidden="1">
      <c r="A31" s="31">
        <f>AVERAGE(D29:D31)</f>
        <v>2853.1549441786283</v>
      </c>
      <c r="B31" s="27">
        <f>A31/A28-1</f>
        <v>7.1462474072353785</v>
      </c>
      <c r="C31" s="27">
        <f>A31/A19-1</f>
        <v>1.3473448154465428</v>
      </c>
      <c r="D31" s="26">
        <f>H31/20</f>
        <v>1438.85</v>
      </c>
      <c r="E31" s="27">
        <f t="shared" si="0"/>
        <v>-0.4780803741886217</v>
      </c>
      <c r="F31" s="33">
        <f t="shared" si="2"/>
        <v>3.3073479384950328</v>
      </c>
      <c r="G31" s="39" t="s">
        <v>211</v>
      </c>
      <c r="H31" s="29">
        <v>28777</v>
      </c>
      <c r="I31" s="29">
        <v>4353.6000000000004</v>
      </c>
      <c r="J31" s="30">
        <f t="shared" si="1"/>
        <v>6.6099320102903336</v>
      </c>
      <c r="K31" s="32">
        <f>H31+H30+H29</f>
        <v>177160</v>
      </c>
      <c r="L31" s="27">
        <f>K31/K28-1</f>
        <v>7.1486592153074842</v>
      </c>
      <c r="M31" s="27">
        <f>K31/K19-1</f>
        <v>1.4071633354620432</v>
      </c>
      <c r="N31" s="32">
        <f>AVERAGE(J29:J31)</f>
        <v>8.8689206400588496</v>
      </c>
      <c r="O31" s="58" t="e">
        <f>N31/N28-1</f>
        <v>#DIV/0!</v>
      </c>
    </row>
    <row r="32" spans="1:15" ht="17.399999999999999" hidden="1">
      <c r="D32" s="26">
        <f>H32/21</f>
        <v>11335.619047619048</v>
      </c>
      <c r="E32" s="27">
        <f t="shared" si="0"/>
        <v>6.8782493294082414</v>
      </c>
      <c r="F32" s="33">
        <f t="shared" si="2"/>
        <v>7.8830178258906418</v>
      </c>
      <c r="G32" s="39" t="s">
        <v>222</v>
      </c>
      <c r="H32" s="29">
        <v>238048</v>
      </c>
      <c r="I32" s="29">
        <v>32398</v>
      </c>
      <c r="J32" s="30">
        <f t="shared" si="1"/>
        <v>7.3476140502500158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1685.3333333333333</v>
      </c>
      <c r="E33" s="27">
        <f t="shared" si="0"/>
        <v>-0.85132410270197612</v>
      </c>
      <c r="F33" s="33">
        <f t="shared" si="2"/>
        <v>-0.6562481788690534</v>
      </c>
      <c r="G33" s="39" t="s">
        <v>223</v>
      </c>
      <c r="H33" s="29">
        <v>35392</v>
      </c>
      <c r="I33" s="29">
        <v>2736</v>
      </c>
      <c r="J33" s="30">
        <f t="shared" si="1"/>
        <v>12.935672514619883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4340.3174603174602</v>
      </c>
      <c r="B34" s="27">
        <f>A34/A31-1</f>
        <v>0.52123440375123375</v>
      </c>
      <c r="C34" s="27">
        <f>A34/A22-1</f>
        <v>-0.40288481926805786</v>
      </c>
      <c r="D34" s="26">
        <f>H34/19</f>
        <v>0</v>
      </c>
      <c r="E34" s="27">
        <f t="shared" si="0"/>
        <v>-1</v>
      </c>
      <c r="F34" s="33">
        <f t="shared" si="2"/>
        <v>-1</v>
      </c>
      <c r="G34" s="39" t="s">
        <v>220</v>
      </c>
      <c r="H34" s="29">
        <v>0</v>
      </c>
      <c r="I34" s="29">
        <v>0</v>
      </c>
      <c r="J34" s="30" t="e">
        <f t="shared" si="1"/>
        <v>#DIV/0!</v>
      </c>
      <c r="K34" s="32">
        <f>H34+H33+H32</f>
        <v>273440</v>
      </c>
      <c r="L34" s="27">
        <f>K34/K31-1</f>
        <v>0.54346353578685935</v>
      </c>
      <c r="M34" s="27">
        <f>K34/K22-1</f>
        <v>-0.40121622479793462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1192.1739130434783</v>
      </c>
      <c r="E35" s="27" t="e">
        <f t="shared" si="0"/>
        <v>#DIV/0!</v>
      </c>
      <c r="F35" s="33">
        <f t="shared" si="2"/>
        <v>4.5845755462665725</v>
      </c>
      <c r="G35" s="39" t="s">
        <v>226</v>
      </c>
      <c r="H35" s="68">
        <v>27420</v>
      </c>
      <c r="I35" s="68">
        <v>3996</v>
      </c>
      <c r="J35" s="30">
        <f t="shared" si="1"/>
        <v>6.8618618618618621</v>
      </c>
      <c r="P35" s="16"/>
    </row>
    <row r="36" spans="1:16" ht="17.399999999999999" hidden="1">
      <c r="D36" s="26">
        <f>H36/21</f>
        <v>4298.0952380952385</v>
      </c>
      <c r="E36" s="27">
        <f t="shared" si="0"/>
        <v>2.6052585877531178</v>
      </c>
      <c r="F36" s="33">
        <f t="shared" si="2"/>
        <v>-0.66528344847790377</v>
      </c>
      <c r="G36" s="39" t="s">
        <v>228</v>
      </c>
      <c r="H36" s="68">
        <v>90260</v>
      </c>
      <c r="I36" s="68">
        <v>9183.2000000000007</v>
      </c>
      <c r="J36" s="30">
        <f t="shared" si="1"/>
        <v>9.8288178412753719</v>
      </c>
      <c r="P36" s="16"/>
    </row>
    <row r="37" spans="1:16" ht="17.399999999999999" hidden="1">
      <c r="A37" s="31">
        <f>AVERAGE(D35:D37)</f>
        <v>1898.9786059351279</v>
      </c>
      <c r="B37" s="27">
        <f>A37/A34-1</f>
        <v>-0.56247932938153511</v>
      </c>
      <c r="C37" s="27">
        <f>A37/A25-1</f>
        <v>-0.70042271626498387</v>
      </c>
      <c r="D37" s="26">
        <f>H37/18</f>
        <v>206.66666666666666</v>
      </c>
      <c r="E37" s="27">
        <f t="shared" si="0"/>
        <v>-0.95191668513184136</v>
      </c>
      <c r="F37" s="33">
        <f t="shared" si="2"/>
        <v>-0.96533662900188322</v>
      </c>
      <c r="G37" s="39" t="s">
        <v>225</v>
      </c>
      <c r="H37" s="68">
        <v>3720</v>
      </c>
      <c r="I37" s="68">
        <v>1500</v>
      </c>
      <c r="J37" s="30">
        <f t="shared" si="1"/>
        <v>2.48</v>
      </c>
      <c r="K37" s="32">
        <f>H37+H36+H35</f>
        <v>121400</v>
      </c>
      <c r="L37" s="27">
        <f>K37/K34-1</f>
        <v>-0.55602691632533641</v>
      </c>
      <c r="M37" s="27">
        <f>K37/K25-1</f>
        <v>-0.69670093563014501</v>
      </c>
      <c r="N37" s="32">
        <f>AVERAGE(J35:J37)</f>
        <v>6.3902265677124115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949.8</v>
      </c>
      <c r="E38" s="27">
        <f t="shared" si="0"/>
        <v>3.5958064516129031</v>
      </c>
      <c r="F38" s="33">
        <f t="shared" si="2"/>
        <v>1.07237023426734</v>
      </c>
      <c r="G38" s="39" t="s">
        <v>231</v>
      </c>
      <c r="H38" s="68">
        <v>18996</v>
      </c>
      <c r="I38" s="68">
        <v>2303.5</v>
      </c>
      <c r="J38" s="30">
        <f t="shared" si="1"/>
        <v>8.2465812893423056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1885.4761904761904</v>
      </c>
      <c r="E39" s="27">
        <f t="shared" si="0"/>
        <v>0.98512970149104073</v>
      </c>
      <c r="F39" s="33">
        <f t="shared" si="2"/>
        <v>2.1827266316639444</v>
      </c>
      <c r="G39" s="39" t="s">
        <v>234</v>
      </c>
      <c r="H39" s="68">
        <v>39595</v>
      </c>
      <c r="I39" s="68">
        <v>9150</v>
      </c>
      <c r="J39" s="30">
        <f t="shared" si="1"/>
        <v>4.3273224043715848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1665.742857142857</v>
      </c>
      <c r="B40" s="27">
        <f>A40/A37-1</f>
        <v>-0.12282168322660847</v>
      </c>
      <c r="C40" s="27">
        <f>A40/A28-1</f>
        <v>3.7559819556267664</v>
      </c>
      <c r="D40" s="26">
        <f>H40/21</f>
        <v>2161.9523809523807</v>
      </c>
      <c r="E40" s="27">
        <f t="shared" si="0"/>
        <v>0.14663467609546665</v>
      </c>
      <c r="F40" s="33" t="e">
        <f t="shared" si="2"/>
        <v>#DIV/0!</v>
      </c>
      <c r="G40" s="39" t="s">
        <v>236</v>
      </c>
      <c r="H40" s="68">
        <v>45401</v>
      </c>
      <c r="I40" s="68">
        <v>6049</v>
      </c>
      <c r="J40" s="30">
        <f t="shared" si="1"/>
        <v>7.5055381054719792</v>
      </c>
      <c r="K40" s="32">
        <f>H40+H39+H38</f>
        <v>103992</v>
      </c>
      <c r="L40" s="27">
        <f>K40/K37-1</f>
        <v>-0.14339373970345959</v>
      </c>
      <c r="M40" s="27">
        <f>K40/K28-1</f>
        <v>3.7832206430247002</v>
      </c>
      <c r="N40" s="32">
        <f>AVERAGE(J38:J40)</f>
        <v>6.6931472663952905</v>
      </c>
      <c r="O40" s="58">
        <f>N40/N37-1</f>
        <v>4.7403749377749937E-2</v>
      </c>
    </row>
    <row r="41" spans="1:16" ht="17.399999999999999">
      <c r="A41" s="31"/>
      <c r="B41" s="27"/>
      <c r="C41" s="27"/>
      <c r="D41" s="26">
        <f>H41/18</f>
        <v>1132.3333333333333</v>
      </c>
      <c r="E41" s="27">
        <f t="shared" si="0"/>
        <v>-0.47624501662958962</v>
      </c>
      <c r="F41" s="33">
        <f t="shared" si="2"/>
        <v>-0.74051505334902723</v>
      </c>
      <c r="G41" s="39" t="s">
        <v>370</v>
      </c>
      <c r="H41" s="68">
        <v>20382</v>
      </c>
      <c r="I41" s="68">
        <v>2304</v>
      </c>
      <c r="J41" s="30">
        <f t="shared" si="1"/>
        <v>8.8463541666666661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0</v>
      </c>
      <c r="E42" s="27">
        <f t="shared" si="0"/>
        <v>-1</v>
      </c>
      <c r="F42" s="33">
        <f t="shared" si="2"/>
        <v>-1</v>
      </c>
      <c r="G42" s="39" t="s">
        <v>405</v>
      </c>
      <c r="H42" s="68">
        <v>0</v>
      </c>
      <c r="I42" s="68">
        <v>0</v>
      </c>
      <c r="J42" s="30" t="e">
        <f t="shared" si="1"/>
        <v>#DIV/0!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26879.377777777776</v>
      </c>
      <c r="B43" s="27">
        <f>A43/A40-1</f>
        <v>15.136570937414835</v>
      </c>
      <c r="C43" s="27">
        <f>A43/A31-1</f>
        <v>8.4209316716642117</v>
      </c>
      <c r="D43" s="26">
        <f>H43/20</f>
        <v>79505.8</v>
      </c>
      <c r="E43" s="27" t="e">
        <f t="shared" si="0"/>
        <v>#DIV/0!</v>
      </c>
      <c r="F43" s="33">
        <f t="shared" si="2"/>
        <v>54.25648955763284</v>
      </c>
      <c r="G43" s="39" t="s">
        <v>429</v>
      </c>
      <c r="H43" s="68">
        <v>1590116</v>
      </c>
      <c r="I43" s="68">
        <v>212111.2</v>
      </c>
      <c r="J43" s="30">
        <f t="shared" si="1"/>
        <v>7.4966149830843438</v>
      </c>
      <c r="K43" s="32">
        <f>H43+H42+H41</f>
        <v>1610498</v>
      </c>
      <c r="L43" s="27">
        <f>K43/K40-1</f>
        <v>14.486748980690823</v>
      </c>
      <c r="M43" s="27">
        <f>K43/K31-1</f>
        <v>8.0906412282682325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95696.818181818177</v>
      </c>
      <c r="E44" s="27">
        <f t="shared" si="0"/>
        <v>0.20364574888647335</v>
      </c>
      <c r="F44" s="33">
        <f t="shared" si="2"/>
        <v>7.4421342830781256</v>
      </c>
      <c r="G44" s="39" t="s">
        <v>461</v>
      </c>
      <c r="H44" s="68">
        <v>2105330</v>
      </c>
      <c r="I44" s="68">
        <v>302556</v>
      </c>
      <c r="J44" s="30">
        <f t="shared" si="1"/>
        <v>6.9584804135432776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163339.29999999999</v>
      </c>
      <c r="E45" s="27">
        <f t="shared" si="0"/>
        <v>0.70684149278260411</v>
      </c>
      <c r="F45" s="33">
        <f t="shared" si="2"/>
        <v>95.918097310126583</v>
      </c>
      <c r="G45" s="39" t="s">
        <v>497</v>
      </c>
      <c r="H45" s="68">
        <v>3266786</v>
      </c>
      <c r="I45" s="68">
        <v>451870.4</v>
      </c>
      <c r="J45" s="30">
        <f t="shared" si="1"/>
        <v>7.2294755310372176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119838.35518341308</v>
      </c>
      <c r="B46" s="27">
        <f>A46/A43-1</f>
        <v>3.4583753453730646</v>
      </c>
      <c r="C46" s="27">
        <f>A46/A34-1</f>
        <v>26.610504595359217</v>
      </c>
      <c r="D46" s="26">
        <f>H46/19</f>
        <v>100478.94736842105</v>
      </c>
      <c r="E46" s="27">
        <f t="shared" ref="E46" si="3">D46/D45-1</f>
        <v>-0.38484524319364011</v>
      </c>
      <c r="F46" s="33" t="e">
        <f t="shared" ref="F46" si="4">D46/D34-1</f>
        <v>#DIV/0!</v>
      </c>
      <c r="G46" s="39" t="s">
        <v>572</v>
      </c>
      <c r="H46" s="68">
        <v>1909100</v>
      </c>
      <c r="I46" s="68">
        <v>249547.4</v>
      </c>
      <c r="J46" s="30">
        <f t="shared" si="1"/>
        <v>7.6502500126228528</v>
      </c>
      <c r="K46" s="32">
        <f>H46+H45+H44</f>
        <v>7281216</v>
      </c>
      <c r="L46" s="27">
        <f>K46/K43-1</f>
        <v>3.5210959591381048</v>
      </c>
      <c r="M46" s="27">
        <f>K46/K34-1</f>
        <v>25.628203627852546</v>
      </c>
      <c r="N46" s="32">
        <f>AVERAGE(J44:J46)</f>
        <v>7.2794019857344487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59263.473684210527</v>
      </c>
      <c r="E47" s="27">
        <f t="shared" ref="E47" si="5">D47/D46-1</f>
        <v>-0.410190141951705</v>
      </c>
      <c r="F47" s="33">
        <f t="shared" ref="F47" si="6">D47/D35-1</f>
        <v>48.710426503896507</v>
      </c>
      <c r="G47" s="39" t="s">
        <v>598</v>
      </c>
      <c r="H47" s="68">
        <v>1126006</v>
      </c>
      <c r="I47" s="68">
        <v>167400.70000000001</v>
      </c>
      <c r="J47" s="30">
        <f t="shared" si="1"/>
        <v>6.7264115383030054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13757.5</v>
      </c>
      <c r="E48" s="27">
        <f t="shared" ref="E48" si="7">D48/D47-1</f>
        <v>-0.76785869702292886</v>
      </c>
      <c r="F48" s="33">
        <f t="shared" ref="F48" si="8">D48/D36-1</f>
        <v>2.2008364724130285</v>
      </c>
      <c r="G48" s="39" t="s">
        <v>656</v>
      </c>
      <c r="H48" s="68">
        <v>275150</v>
      </c>
      <c r="I48" s="68">
        <v>35190</v>
      </c>
      <c r="J48" s="30">
        <f t="shared" si="1"/>
        <v>7.8189826655299797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34984.476076555024</v>
      </c>
      <c r="B49" s="27">
        <f>A49/A46-1</f>
        <v>-0.70806945720332071</v>
      </c>
      <c r="C49" s="27">
        <f>A49/A37-1</f>
        <v>17.422785789799544</v>
      </c>
      <c r="D49" s="26">
        <f>H49/22</f>
        <v>31932.454545454544</v>
      </c>
      <c r="E49" s="27">
        <f t="shared" ref="E49" si="9">D49/D48-1</f>
        <v>1.3210942791535194</v>
      </c>
      <c r="F49" s="33">
        <f t="shared" ref="F49" si="10">D49/D37-1</f>
        <v>153.51187683284456</v>
      </c>
      <c r="G49" s="39" t="s">
        <v>672</v>
      </c>
      <c r="H49" s="68">
        <v>702514</v>
      </c>
      <c r="I49" s="68">
        <v>105668.4</v>
      </c>
      <c r="J49" s="30">
        <f t="shared" si="1"/>
        <v>6.6482884192435963</v>
      </c>
      <c r="K49" s="32">
        <f>H49+H48+H47</f>
        <v>2103670</v>
      </c>
      <c r="L49" s="27">
        <f>K49/K46-1</f>
        <v>-0.71108259938999208</v>
      </c>
      <c r="M49" s="27">
        <f>K49/K37-1</f>
        <v>16.328418451400328</v>
      </c>
      <c r="N49" s="32">
        <f>AVERAGE(J47:J49)</f>
        <v>7.0645608743588602</v>
      </c>
      <c r="O49" s="58">
        <f>N49/N46-1</f>
        <v>-2.9513566058944951E-2</v>
      </c>
    </row>
    <row r="50" spans="1:15" s="37" customFormat="1" ht="17.399999999999999">
      <c r="A50" s="92"/>
      <c r="B50" s="130"/>
      <c r="C50" s="130"/>
      <c r="D50" s="93">
        <f>H50/18</f>
        <v>39034.388888888891</v>
      </c>
      <c r="E50" s="130">
        <f t="shared" ref="E50" si="11">D50/D49-1</f>
        <v>0.22240489948322106</v>
      </c>
      <c r="F50" s="131">
        <f t="shared" ref="F50" si="12">D50/D38-1</f>
        <v>40.097482510937979</v>
      </c>
      <c r="G50" s="132" t="s">
        <v>714</v>
      </c>
      <c r="H50" s="95">
        <v>702619</v>
      </c>
      <c r="I50" s="95">
        <v>88022.399999999994</v>
      </c>
      <c r="J50" s="133">
        <f t="shared" ref="J50" si="13">H50/I50</f>
        <v>7.9822749663721968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2725.65</v>
      </c>
      <c r="E51" s="130">
        <f t="shared" ref="E51" si="14">D51/D50-1</f>
        <v>-0.9301731094661545</v>
      </c>
      <c r="F51" s="131">
        <f t="shared" ref="F51" si="15">D51/D39-1</f>
        <v>0.44560298017426447</v>
      </c>
      <c r="G51" s="132" t="s">
        <v>721</v>
      </c>
      <c r="H51" s="95">
        <v>54513</v>
      </c>
      <c r="I51" s="95">
        <v>7605</v>
      </c>
      <c r="J51" s="133">
        <f t="shared" ref="J51" si="16">H51/I51</f>
        <v>7.1680473372781064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25434.285690235691</v>
      </c>
      <c r="B52" s="27">
        <f>A52/A49-1</f>
        <v>-0.27298366182249123</v>
      </c>
      <c r="C52" s="27">
        <f>A52/A40-1</f>
        <v>14.26903482201419</v>
      </c>
      <c r="D52" s="93">
        <f>H52/22</f>
        <v>34542.818181818184</v>
      </c>
      <c r="E52" s="130">
        <f t="shared" ref="E52:E53" si="17">D52/D51-1</f>
        <v>11.673240578143997</v>
      </c>
      <c r="F52" s="131">
        <f t="shared" ref="F52:F53" si="18">D52/D40-1</f>
        <v>14.9776036170609</v>
      </c>
      <c r="G52" s="132" t="s">
        <v>726</v>
      </c>
      <c r="H52" s="95">
        <v>759942</v>
      </c>
      <c r="I52" s="95">
        <v>101177.60000000001</v>
      </c>
      <c r="J52" s="133">
        <f t="shared" ref="J52" si="19">H52/I52</f>
        <v>7.5109708077677269</v>
      </c>
      <c r="K52" s="32">
        <f>H52+H51+H50</f>
        <v>1517074</v>
      </c>
      <c r="L52" s="27">
        <f>K52/K49-1</f>
        <v>-0.27884411528424136</v>
      </c>
      <c r="M52" s="27">
        <f>K52/K40-1</f>
        <v>13.588372182475576</v>
      </c>
      <c r="N52" s="32">
        <f>AVERAGE(J50:J52)</f>
        <v>7.5537643704726767</v>
      </c>
      <c r="O52" s="58">
        <f>N52/N49-1</f>
        <v>6.9247544867141464E-2</v>
      </c>
    </row>
    <row r="53" spans="1:15" s="37" customFormat="1" ht="17.399999999999999">
      <c r="A53" s="31"/>
      <c r="B53" s="27"/>
      <c r="C53" s="27"/>
      <c r="D53" s="93">
        <f>H53/21</f>
        <v>55682.047619047618</v>
      </c>
      <c r="E53" s="130">
        <f t="shared" si="17"/>
        <v>0.61197176576508139</v>
      </c>
      <c r="F53" s="131">
        <f t="shared" si="18"/>
        <v>48.174607847260191</v>
      </c>
      <c r="G53" s="132" t="s">
        <v>729</v>
      </c>
      <c r="H53" s="95">
        <v>1169323</v>
      </c>
      <c r="I53" s="95">
        <v>148498.6</v>
      </c>
      <c r="J53" s="133">
        <f t="shared" ref="J53" si="20">H53/I53</f>
        <v>7.8743031920839659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67718.411764705888</v>
      </c>
      <c r="E54" s="130">
        <f t="shared" ref="E54" si="21">D54/D53-1</f>
        <v>0.21616238375438068</v>
      </c>
      <c r="F54" s="131" t="e">
        <f t="shared" ref="F54" si="22">D54/D42-1</f>
        <v>#DIV/0!</v>
      </c>
      <c r="G54" s="132" t="s">
        <v>742</v>
      </c>
      <c r="H54" s="95">
        <v>1151213</v>
      </c>
      <c r="I54" s="95">
        <v>147070.20000000001</v>
      </c>
      <c r="J54" s="133">
        <f t="shared" ref="J54" si="23">H54/I54</f>
        <v>7.8276428535488485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75402.37535014005</v>
      </c>
      <c r="B55" s="27">
        <f>A55/A52-1</f>
        <v>1.9645957534827598</v>
      </c>
      <c r="C55" s="27">
        <f>A55/A43-1</f>
        <v>1.8052128279724586</v>
      </c>
      <c r="D55" s="93">
        <f>H55/21</f>
        <v>102806.66666666667</v>
      </c>
      <c r="E55" s="130">
        <f t="shared" ref="E55" si="24">D55/D54-1</f>
        <v>0.51814940704572754</v>
      </c>
      <c r="F55" s="131">
        <f t="shared" ref="F55" si="25">D55/D43-1</f>
        <v>0.29307128117277825</v>
      </c>
      <c r="G55" s="132" t="s">
        <v>749</v>
      </c>
      <c r="H55" s="95">
        <v>2158940</v>
      </c>
      <c r="I55" s="95">
        <v>284805.2</v>
      </c>
      <c r="J55" s="133">
        <f t="shared" ref="J55" si="26">H55/I55</f>
        <v>7.5804093464585618</v>
      </c>
      <c r="K55" s="32">
        <f>H55+H54+H53</f>
        <v>4479476</v>
      </c>
      <c r="L55" s="27">
        <f>K55/K52-1</f>
        <v>1.952707646429904</v>
      </c>
      <c r="M55" s="27">
        <f>K55/K43-1</f>
        <v>1.7814228890690953</v>
      </c>
      <c r="N55" s="32">
        <f>AVERAGE(J53:J55)</f>
        <v>7.7607851306971254</v>
      </c>
      <c r="O55" s="58">
        <f>N55/N52-1</f>
        <v>2.740630367471919E-2</v>
      </c>
    </row>
    <row r="56" spans="1:15" s="124" customFormat="1" ht="17.399999999999999">
      <c r="A56" s="94"/>
      <c r="B56" s="45"/>
      <c r="C56" s="45"/>
      <c r="D56" s="98">
        <f>H56/22</f>
        <v>157597.95454545456</v>
      </c>
      <c r="E56" s="118">
        <f t="shared" ref="E56" si="27">D56/D55-1</f>
        <v>0.53295461914390652</v>
      </c>
      <c r="F56" s="158">
        <f t="shared" ref="F56" si="28">D56/D44-1</f>
        <v>0.64684633762878052</v>
      </c>
      <c r="G56" s="122" t="s">
        <v>752</v>
      </c>
      <c r="H56" s="96">
        <v>3467155</v>
      </c>
      <c r="I56" s="96">
        <v>456126.4</v>
      </c>
      <c r="J56" s="125">
        <f t="shared" ref="J56" si="29">H56/I56</f>
        <v>7.601303059853584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117525.27777777778</v>
      </c>
      <c r="E57" s="118">
        <f t="shared" ref="E57" si="30">D57/D56-1</f>
        <v>-0.25427155373465826</v>
      </c>
      <c r="F57" s="158">
        <f t="shared" ref="F57" si="31">D57/D45-1</f>
        <v>-0.28048376736169567</v>
      </c>
      <c r="G57" s="122" t="s">
        <v>756</v>
      </c>
      <c r="H57" s="96">
        <v>2115455</v>
      </c>
      <c r="I57" s="96">
        <v>280133.59000000003</v>
      </c>
      <c r="J57" s="125">
        <f t="shared" ref="J57" si="32">H57/I57</f>
        <v>7.5515935093681543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137561.61616161617</v>
      </c>
      <c r="B58" s="27">
        <f>A58/A55-1</f>
        <v>0.82436714391068144</v>
      </c>
      <c r="C58" s="27">
        <f>A58/A46-1</f>
        <v>0.14789305937216479</v>
      </c>
      <c r="K58" s="32">
        <f>H58+H57+H56</f>
        <v>5582610</v>
      </c>
      <c r="L58" s="27">
        <f>K58/K55-1</f>
        <v>0.2462640719584166</v>
      </c>
      <c r="M58" s="27">
        <f>K58/K46-1</f>
        <v>-0.23328603354165023</v>
      </c>
      <c r="N58" s="32">
        <f>AVERAGE(J56:J58)</f>
        <v>7.5764482846108692</v>
      </c>
      <c r="O58" s="58">
        <f>N58/N55-1</f>
        <v>-2.3752345024619648E-2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136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25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2.5" style="18" bestFit="1" customWidth="1"/>
    <col min="12" max="12" width="6.09765625" style="18" customWidth="1"/>
    <col min="13" max="13" width="6.39843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현대로템, 한화에어로스페이스</v>
      </c>
      <c r="G1" s="19"/>
      <c r="H1" s="19"/>
      <c r="I1" s="19"/>
      <c r="J1" s="20"/>
      <c r="P1" s="18" t="s">
        <v>71</v>
      </c>
    </row>
    <row r="2" spans="1:16" ht="15" customHeight="1">
      <c r="G2" s="21"/>
      <c r="H2" s="21"/>
      <c r="I2" s="21"/>
      <c r="J2" s="22"/>
      <c r="P2" s="34" t="s">
        <v>227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9234.0499999999993</v>
      </c>
      <c r="E5" s="27"/>
      <c r="F5" s="26"/>
      <c r="G5" s="28" t="s">
        <v>7</v>
      </c>
      <c r="H5" s="29">
        <v>184681</v>
      </c>
      <c r="I5" s="29">
        <v>4135</v>
      </c>
      <c r="J5" s="30">
        <f>H5/I5</f>
        <v>44.662877871825877</v>
      </c>
    </row>
    <row r="6" spans="1:16" ht="15" hidden="1" customHeight="1">
      <c r="D6" s="26">
        <f>H6/18</f>
        <v>21158.277777777777</v>
      </c>
      <c r="E6" s="27">
        <f t="shared" ref="E6:E28" si="0">D6/D5-1</f>
        <v>1.2913323815419862</v>
      </c>
      <c r="F6" s="26"/>
      <c r="G6" s="28" t="s">
        <v>3</v>
      </c>
      <c r="H6" s="29">
        <v>380849</v>
      </c>
      <c r="I6" s="29">
        <v>3627.1</v>
      </c>
      <c r="J6" s="30">
        <f t="shared" ref="J6:J40" si="1">H6/I6</f>
        <v>105.00096495823109</v>
      </c>
    </row>
    <row r="7" spans="1:16" ht="15" hidden="1" customHeight="1">
      <c r="A7" s="31">
        <f>AVERAGE(D5:D7)</f>
        <v>31850.078956228954</v>
      </c>
      <c r="B7" s="31"/>
      <c r="C7" s="31"/>
      <c r="D7" s="26">
        <f>H7/22</f>
        <v>65157.909090909088</v>
      </c>
      <c r="E7" s="27">
        <f t="shared" si="0"/>
        <v>2.0795469165899441</v>
      </c>
      <c r="F7" s="26"/>
      <c r="G7" s="28" t="s">
        <v>6</v>
      </c>
      <c r="H7" s="29">
        <v>1433474</v>
      </c>
      <c r="I7" s="29">
        <v>13126.2</v>
      </c>
      <c r="J7" s="30">
        <f t="shared" si="1"/>
        <v>109.20708201916777</v>
      </c>
      <c r="K7" s="32">
        <f>H7+H6+H5</f>
        <v>1999004</v>
      </c>
      <c r="L7" s="32"/>
      <c r="M7" s="32"/>
      <c r="N7" s="32">
        <f>AVERAGE(J5:J7)</f>
        <v>86.290308283074921</v>
      </c>
      <c r="O7" s="35"/>
    </row>
    <row r="8" spans="1:16" ht="15" hidden="1" customHeight="1">
      <c r="D8" s="26">
        <f>H8/21</f>
        <v>57244.047619047618</v>
      </c>
      <c r="E8" s="27">
        <f t="shared" si="0"/>
        <v>-0.12145665172926212</v>
      </c>
      <c r="F8" s="26"/>
      <c r="G8" s="28" t="s">
        <v>2</v>
      </c>
      <c r="H8" s="29">
        <v>1202125</v>
      </c>
      <c r="I8" s="29">
        <v>28801.599999999999</v>
      </c>
      <c r="J8" s="30">
        <f t="shared" si="1"/>
        <v>41.738132603744241</v>
      </c>
    </row>
    <row r="9" spans="1:16" ht="15" hidden="1" customHeight="1">
      <c r="D9" s="26">
        <f>H9/21</f>
        <v>269920.33333333331</v>
      </c>
      <c r="E9" s="27">
        <f t="shared" si="0"/>
        <v>3.7152559010086303</v>
      </c>
      <c r="F9" s="26"/>
      <c r="G9" s="28" t="s">
        <v>5</v>
      </c>
      <c r="H9" s="29">
        <v>5668327</v>
      </c>
      <c r="I9" s="29">
        <v>26087.5</v>
      </c>
      <c r="J9" s="30">
        <f t="shared" si="1"/>
        <v>217.28134163871587</v>
      </c>
    </row>
    <row r="10" spans="1:16" ht="15" hidden="1" customHeight="1">
      <c r="A10" s="31">
        <f>AVERAGE(D8:D10)</f>
        <v>117390.53968253969</v>
      </c>
      <c r="B10" s="27">
        <f>A10/A7-1</f>
        <v>2.6857220933068202</v>
      </c>
      <c r="C10" s="27"/>
      <c r="D10" s="26">
        <f>H10/21</f>
        <v>25007.238095238095</v>
      </c>
      <c r="E10" s="27" t="s">
        <v>90</v>
      </c>
      <c r="F10" s="26"/>
      <c r="G10" s="28" t="s">
        <v>0</v>
      </c>
      <c r="H10" s="29">
        <v>525152</v>
      </c>
      <c r="I10" s="29">
        <v>5059.5</v>
      </c>
      <c r="J10" s="30">
        <f t="shared" si="1"/>
        <v>103.79523668346674</v>
      </c>
      <c r="K10" s="32">
        <f>H10+H9+H8</f>
        <v>7395604</v>
      </c>
      <c r="L10" s="27">
        <f>K10/K7-1</f>
        <v>2.6996444229226153</v>
      </c>
      <c r="M10" s="32"/>
      <c r="N10" s="32">
        <f>AVERAGE(J8:J10)</f>
        <v>120.93823697530894</v>
      </c>
      <c r="O10" s="58">
        <f>N10/N7-1</f>
        <v>0.4015274644583684</v>
      </c>
    </row>
    <row r="11" spans="1:16" ht="15" hidden="1" customHeight="1">
      <c r="D11" s="26">
        <f>H11/21</f>
        <v>550354.90476190473</v>
      </c>
      <c r="E11" s="27">
        <f t="shared" si="0"/>
        <v>21.007824401316189</v>
      </c>
      <c r="F11" s="26"/>
      <c r="G11" s="28" t="s">
        <v>10</v>
      </c>
      <c r="H11" s="29">
        <v>11557453</v>
      </c>
      <c r="I11" s="29">
        <v>205545.5</v>
      </c>
      <c r="J11" s="30">
        <f t="shared" si="1"/>
        <v>56.228197649668807</v>
      </c>
    </row>
    <row r="12" spans="1:16" ht="15" hidden="1" customHeight="1">
      <c r="D12" s="26">
        <f>H12/22</f>
        <v>863480.13636363635</v>
      </c>
      <c r="E12" s="27">
        <f t="shared" si="0"/>
        <v>0.56895146912008765</v>
      </c>
      <c r="F12" s="26"/>
      <c r="G12" s="28" t="s">
        <v>4</v>
      </c>
      <c r="H12" s="29">
        <v>18996563</v>
      </c>
      <c r="I12" s="29">
        <v>50923.9</v>
      </c>
      <c r="J12" s="30">
        <f t="shared" si="1"/>
        <v>373.03825904928726</v>
      </c>
    </row>
    <row r="13" spans="1:16" ht="15" hidden="1" customHeight="1">
      <c r="A13" s="31">
        <f>AVERAGE(D11:D13)</f>
        <v>594443.147041847</v>
      </c>
      <c r="B13" s="27">
        <f>A13/A10-1</f>
        <v>4.0638079409925627</v>
      </c>
      <c r="C13" s="27"/>
      <c r="D13" s="26">
        <f>H13/20</f>
        <v>369494.4</v>
      </c>
      <c r="E13" s="27">
        <f t="shared" si="0"/>
        <v>-0.5720869717327286</v>
      </c>
      <c r="F13" s="26"/>
      <c r="G13" s="28" t="s">
        <v>8</v>
      </c>
      <c r="H13" s="29">
        <v>7389888</v>
      </c>
      <c r="I13" s="29">
        <v>88681.12</v>
      </c>
      <c r="J13" s="30">
        <f t="shared" si="1"/>
        <v>83.331017921289231</v>
      </c>
      <c r="K13" s="32">
        <f>H13+H12+H11</f>
        <v>37943904</v>
      </c>
      <c r="L13" s="27">
        <f>K13/K10-1</f>
        <v>4.1306024497796257</v>
      </c>
      <c r="M13" s="32"/>
      <c r="N13" s="32">
        <f>AVERAGE(J11:J13)</f>
        <v>170.86582487341511</v>
      </c>
      <c r="O13" s="58">
        <f>N13/N10-1</f>
        <v>0.41283542035013721</v>
      </c>
    </row>
    <row r="14" spans="1:16" ht="15" hidden="1" customHeight="1">
      <c r="D14" s="26">
        <f>H14/20</f>
        <v>7275913.4000000004</v>
      </c>
      <c r="E14" s="27">
        <f t="shared" si="0"/>
        <v>18.691539032797248</v>
      </c>
      <c r="F14" s="26"/>
      <c r="G14" s="28" t="s">
        <v>11</v>
      </c>
      <c r="H14" s="29">
        <v>145518268</v>
      </c>
      <c r="I14" s="29">
        <v>560394.84</v>
      </c>
      <c r="J14" s="30">
        <f t="shared" si="1"/>
        <v>259.67096342286095</v>
      </c>
    </row>
    <row r="15" spans="1:16" ht="15" hidden="1" customHeight="1">
      <c r="A15" s="31"/>
      <c r="B15" s="31"/>
      <c r="C15" s="31"/>
      <c r="D15" s="26">
        <f>H15/22</f>
        <v>524843.59090909094</v>
      </c>
      <c r="E15" s="27">
        <f t="shared" si="0"/>
        <v>-0.92786560778622096</v>
      </c>
      <c r="F15" s="26"/>
      <c r="G15" s="28" t="s">
        <v>9</v>
      </c>
      <c r="H15" s="29">
        <v>11546559</v>
      </c>
      <c r="I15" s="29">
        <v>34223.9</v>
      </c>
      <c r="J15" s="30">
        <f t="shared" si="1"/>
        <v>337.3829107728809</v>
      </c>
    </row>
    <row r="16" spans="1:16" ht="15" hidden="1" customHeight="1">
      <c r="A16" s="31">
        <f>AVERAGE(D14:D16)</f>
        <v>3099011.6787878792</v>
      </c>
      <c r="B16" s="27">
        <f>A16/A13-1</f>
        <v>4.2133020528701932</v>
      </c>
      <c r="C16" s="27"/>
      <c r="D16" s="26">
        <f>H16/22</f>
        <v>1496278.0454545454</v>
      </c>
      <c r="E16" s="27">
        <f t="shared" si="0"/>
        <v>1.8509027667896554</v>
      </c>
      <c r="F16" s="26"/>
      <c r="G16" s="28" t="s">
        <v>13</v>
      </c>
      <c r="H16" s="29">
        <v>32918117</v>
      </c>
      <c r="I16" s="29">
        <v>258756.99</v>
      </c>
      <c r="J16" s="30">
        <f t="shared" si="1"/>
        <v>127.21633916053824</v>
      </c>
      <c r="K16" s="32">
        <f>H16+H15+H14</f>
        <v>189982944</v>
      </c>
      <c r="L16" s="27">
        <f>K16/K13-1</f>
        <v>4.0069424590574547</v>
      </c>
      <c r="M16" s="32"/>
      <c r="N16" s="32">
        <f>AVERAGE(J14:J16)</f>
        <v>241.42340445209337</v>
      </c>
      <c r="O16" s="58">
        <f>N16/N13-1</f>
        <v>0.41294143888018797</v>
      </c>
    </row>
    <row r="17" spans="1:15" ht="15" hidden="1" customHeight="1">
      <c r="D17" s="26">
        <f>H17/20</f>
        <v>3595838.4</v>
      </c>
      <c r="E17" s="27">
        <f t="shared" si="0"/>
        <v>1.403188639252968</v>
      </c>
      <c r="F17" s="33">
        <f t="shared" ref="F17:F28" si="2">D17/D5-1</f>
        <v>388.41075692680897</v>
      </c>
      <c r="G17" s="39" t="s">
        <v>162</v>
      </c>
      <c r="H17" s="29">
        <v>71916768</v>
      </c>
      <c r="I17" s="29">
        <v>324253.40000000002</v>
      </c>
      <c r="J17" s="30">
        <f t="shared" si="1"/>
        <v>221.79187018547839</v>
      </c>
    </row>
    <row r="18" spans="1:15" hidden="1">
      <c r="D18" s="26">
        <f>H18/20</f>
        <v>86926.25</v>
      </c>
      <c r="E18" s="27">
        <f t="shared" si="0"/>
        <v>-0.97582587415496758</v>
      </c>
      <c r="F18" s="33">
        <f t="shared" si="2"/>
        <v>3.108380224183338</v>
      </c>
      <c r="G18" s="39" t="s">
        <v>163</v>
      </c>
      <c r="H18" s="29">
        <v>1738525</v>
      </c>
      <c r="I18" s="29">
        <v>53675.199999999997</v>
      </c>
      <c r="J18" s="30">
        <f t="shared" si="1"/>
        <v>32.389725608847293</v>
      </c>
    </row>
    <row r="19" spans="1:15" ht="17.399999999999999" hidden="1">
      <c r="A19" s="31">
        <f>AVERAGE(D17:D19)</f>
        <v>2798426.0954545457</v>
      </c>
      <c r="B19" s="27">
        <f>A19/A16-1</f>
        <v>-9.6994014379094495E-2</v>
      </c>
      <c r="C19" s="27">
        <f>A19/A7-1</f>
        <v>86.862453945573492</v>
      </c>
      <c r="D19" s="26">
        <f>H19/22</f>
        <v>4712513.6363636367</v>
      </c>
      <c r="E19" s="27">
        <f t="shared" si="0"/>
        <v>53.212779642094723</v>
      </c>
      <c r="F19" s="33">
        <f t="shared" si="2"/>
        <v>71.324506757708903</v>
      </c>
      <c r="G19" s="39" t="s">
        <v>158</v>
      </c>
      <c r="H19" s="29">
        <v>103675300</v>
      </c>
      <c r="I19" s="29">
        <v>464343</v>
      </c>
      <c r="J19" s="30">
        <f t="shared" si="1"/>
        <v>223.27309768856213</v>
      </c>
      <c r="K19" s="32">
        <f>H19+H18+H17</f>
        <v>177330593</v>
      </c>
      <c r="L19" s="27">
        <f>K19/K16-1</f>
        <v>-6.6597299387043951E-2</v>
      </c>
      <c r="M19" s="27">
        <f>K19/K7-1</f>
        <v>87.709473817961339</v>
      </c>
      <c r="N19" s="32">
        <f>AVERAGE(J17:J19)</f>
        <v>159.15156449429594</v>
      </c>
      <c r="O19" s="58">
        <f>N19/N16-1</f>
        <v>-0.34077822796224777</v>
      </c>
    </row>
    <row r="20" spans="1:15" hidden="1">
      <c r="D20" s="26">
        <f>H20/20</f>
        <v>4396288.6500000004</v>
      </c>
      <c r="E20" s="27">
        <f t="shared" si="0"/>
        <v>-6.710325120833982E-2</v>
      </c>
      <c r="F20" s="33">
        <f t="shared" si="2"/>
        <v>75.799053051887284</v>
      </c>
      <c r="G20" s="39" t="s">
        <v>154</v>
      </c>
      <c r="H20" s="29">
        <v>87925773</v>
      </c>
      <c r="I20" s="29">
        <v>352479.2</v>
      </c>
      <c r="J20" s="30">
        <f t="shared" si="1"/>
        <v>249.4495363130647</v>
      </c>
    </row>
    <row r="21" spans="1:15" hidden="1">
      <c r="D21" s="26">
        <f>H21/21</f>
        <v>237852.19047619047</v>
      </c>
      <c r="E21" s="27">
        <f t="shared" si="0"/>
        <v>-0.94589704875811775</v>
      </c>
      <c r="F21" s="33">
        <f t="shared" si="2"/>
        <v>-0.11880595456119591</v>
      </c>
      <c r="G21" s="39" t="s">
        <v>155</v>
      </c>
      <c r="H21" s="29">
        <v>4994896</v>
      </c>
      <c r="I21" s="29">
        <v>14114.1</v>
      </c>
      <c r="J21" s="30">
        <f t="shared" si="1"/>
        <v>353.89404921319812</v>
      </c>
    </row>
    <row r="22" spans="1:15" ht="17.399999999999999" hidden="1">
      <c r="A22" s="31">
        <f>AVERAGE(D20:D22)</f>
        <v>1668279.2007936509</v>
      </c>
      <c r="B22" s="27">
        <f>A22/A19-1</f>
        <v>-0.40385089908094429</v>
      </c>
      <c r="C22" s="27">
        <f>A22/A10-1</f>
        <v>13.211359836194584</v>
      </c>
      <c r="D22" s="26">
        <f>H22/21</f>
        <v>370696.76190476189</v>
      </c>
      <c r="E22" s="27">
        <f t="shared" si="0"/>
        <v>0.55851733449505248</v>
      </c>
      <c r="F22" s="33">
        <f t="shared" si="2"/>
        <v>13.823578697215282</v>
      </c>
      <c r="G22" s="39" t="s">
        <v>156</v>
      </c>
      <c r="H22" s="29">
        <v>7784632</v>
      </c>
      <c r="I22" s="29">
        <v>116252.17</v>
      </c>
      <c r="J22" s="30">
        <f t="shared" si="1"/>
        <v>66.963326361993936</v>
      </c>
      <c r="K22" s="32">
        <f>H22+H21+H20</f>
        <v>100705301</v>
      </c>
      <c r="L22" s="27">
        <f>K22/K19-1</f>
        <v>-0.43210418858747068</v>
      </c>
      <c r="M22" s="27">
        <f>K22/K10-1</f>
        <v>12.616913642212319</v>
      </c>
      <c r="N22" s="32">
        <f>AVERAGE(J20:J22)</f>
        <v>223.43563729608559</v>
      </c>
      <c r="O22" s="58">
        <f>N22/N19-1</f>
        <v>0.40391731621396421</v>
      </c>
    </row>
    <row r="23" spans="1:15" hidden="1">
      <c r="A23" s="31"/>
      <c r="B23" s="27"/>
      <c r="C23" s="27"/>
      <c r="D23" s="26">
        <f>H23/21</f>
        <v>43617.095238095237</v>
      </c>
      <c r="E23" s="27">
        <f t="shared" si="0"/>
        <v>-0.88233753374597534</v>
      </c>
      <c r="F23" s="33">
        <f t="shared" si="2"/>
        <v>-0.92074733074839243</v>
      </c>
      <c r="G23" s="39" t="s">
        <v>168</v>
      </c>
      <c r="H23" s="29">
        <v>915959</v>
      </c>
      <c r="I23" s="29">
        <v>24458</v>
      </c>
      <c r="J23" s="30">
        <f t="shared" si="1"/>
        <v>37.450282116280974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396852.95454545453</v>
      </c>
      <c r="E24" s="27">
        <f t="shared" si="0"/>
        <v>8.0985645050210167</v>
      </c>
      <c r="F24" s="33">
        <f t="shared" si="2"/>
        <v>-0.54040291393764228</v>
      </c>
      <c r="G24" s="39" t="s">
        <v>176</v>
      </c>
      <c r="H24" s="29">
        <v>8730765</v>
      </c>
      <c r="I24" s="29">
        <v>144240.6</v>
      </c>
      <c r="J24" s="30">
        <f t="shared" si="1"/>
        <v>60.529178331204946</v>
      </c>
      <c r="K24" s="32"/>
      <c r="L24" s="27"/>
      <c r="M24" s="27"/>
      <c r="N24" s="27"/>
    </row>
    <row r="25" spans="1:15" ht="17.399999999999999" hidden="1">
      <c r="A25" s="31">
        <f>AVERAGE(D23:D25)</f>
        <v>378541.17448925343</v>
      </c>
      <c r="B25" s="27">
        <f>A25/A22-1</f>
        <v>-0.7730948307038954</v>
      </c>
      <c r="C25" s="27">
        <f>A25/A13-1</f>
        <v>-0.36320037269669248</v>
      </c>
      <c r="D25" s="26">
        <f>H25/19</f>
        <v>695153.47368421056</v>
      </c>
      <c r="E25" s="27">
        <f t="shared" si="0"/>
        <v>0.75166510850453916</v>
      </c>
      <c r="F25" s="33">
        <f t="shared" si="2"/>
        <v>0.88136403064352398</v>
      </c>
      <c r="G25" s="39" t="s">
        <v>190</v>
      </c>
      <c r="H25" s="29">
        <v>13207916</v>
      </c>
      <c r="I25" s="29">
        <v>54398.04</v>
      </c>
      <c r="J25" s="30">
        <f t="shared" si="1"/>
        <v>242.80132151820175</v>
      </c>
      <c r="K25" s="32">
        <f>H25+H24+H23</f>
        <v>22854640</v>
      </c>
      <c r="L25" s="27">
        <f>K25/K22-1</f>
        <v>-0.77305425063969568</v>
      </c>
      <c r="M25" s="27">
        <f>K25/K13-1</f>
        <v>-0.39767294372239614</v>
      </c>
      <c r="N25" s="32">
        <f>AVERAGE(J23:J25)</f>
        <v>113.59359398856255</v>
      </c>
      <c r="O25" s="58">
        <f>N25/N22-1</f>
        <v>-0.49160485156611755</v>
      </c>
    </row>
    <row r="26" spans="1:15" ht="17.399999999999999" hidden="1">
      <c r="D26" s="26">
        <f>H26/19</f>
        <v>132258.31578947368</v>
      </c>
      <c r="E26" s="27">
        <f t="shared" si="0"/>
        <v>-0.80974227879704874</v>
      </c>
      <c r="F26" s="33">
        <f t="shared" si="2"/>
        <v>-0.98182244502944827</v>
      </c>
      <c r="G26" s="39" t="s">
        <v>202</v>
      </c>
      <c r="H26" s="29">
        <v>2512908</v>
      </c>
      <c r="I26" s="29">
        <v>7701.66</v>
      </c>
      <c r="J26" s="30">
        <f t="shared" si="1"/>
        <v>326.28134713814944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867930.45454545459</v>
      </c>
      <c r="E27" s="27">
        <f t="shared" si="0"/>
        <v>5.5623885300869107</v>
      </c>
      <c r="F27" s="33">
        <f t="shared" si="2"/>
        <v>0.65369353761583859</v>
      </c>
      <c r="G27" s="39" t="s">
        <v>203</v>
      </c>
      <c r="H27" s="29">
        <v>19094470</v>
      </c>
      <c r="I27" s="29">
        <v>65145.71</v>
      </c>
      <c r="J27" s="30">
        <f t="shared" si="1"/>
        <v>293.10402787842821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1190640.3971291867</v>
      </c>
      <c r="B28" s="27">
        <f>A28/A25-1</f>
        <v>2.1453392057961933</v>
      </c>
      <c r="C28" s="27">
        <f>A28/A16-1</f>
        <v>-0.6157999644599973</v>
      </c>
      <c r="D28" s="26">
        <f>H28/19</f>
        <v>2571732.4210526315</v>
      </c>
      <c r="E28" s="27">
        <f t="shared" si="0"/>
        <v>1.9630627748849738</v>
      </c>
      <c r="F28" s="33">
        <f t="shared" si="2"/>
        <v>0.7187530277979719</v>
      </c>
      <c r="G28" s="39" t="s">
        <v>208</v>
      </c>
      <c r="H28" s="29">
        <v>48862916</v>
      </c>
      <c r="I28" s="29">
        <v>238221.47</v>
      </c>
      <c r="J28" s="30">
        <f t="shared" si="1"/>
        <v>205.11550029474674</v>
      </c>
      <c r="K28" s="32">
        <f>H28+H27+H26</f>
        <v>70470294</v>
      </c>
      <c r="L28" s="27">
        <f>K28/K25-1</f>
        <v>2.0834129962230863</v>
      </c>
      <c r="M28" s="27">
        <f>K28/K16-1</f>
        <v>-0.62907041802657826</v>
      </c>
      <c r="N28" s="32">
        <f>AVERAGE(J26:J28)</f>
        <v>274.83362510377481</v>
      </c>
      <c r="O28" s="58">
        <f>N28/N25-1</f>
        <v>1.4194465150160416</v>
      </c>
    </row>
    <row r="29" spans="1:15" hidden="1">
      <c r="D29" s="26">
        <f>H29/22</f>
        <v>10652787.818181818</v>
      </c>
      <c r="E29" s="27">
        <f t="shared" ref="E29:E41" si="3">D29/D28-1</f>
        <v>3.1422613530771386</v>
      </c>
      <c r="F29" s="33">
        <f t="shared" ref="F29:F41" si="4">D29/D17-1</f>
        <v>1.9625324147441718</v>
      </c>
      <c r="G29" s="39" t="s">
        <v>215</v>
      </c>
      <c r="H29" s="29">
        <v>234361332</v>
      </c>
      <c r="I29" s="29">
        <v>1099263.19</v>
      </c>
      <c r="J29" s="30">
        <f t="shared" si="1"/>
        <v>213.1985625753556</v>
      </c>
    </row>
    <row r="30" spans="1:15" hidden="1">
      <c r="D30" s="26">
        <f>H30/19</f>
        <v>840335.68421052629</v>
      </c>
      <c r="E30" s="27">
        <f t="shared" si="3"/>
        <v>-0.92111589017324935</v>
      </c>
      <c r="F30" s="33">
        <f t="shared" si="4"/>
        <v>8.6672257713927188</v>
      </c>
      <c r="G30" s="39" t="s">
        <v>210</v>
      </c>
      <c r="H30" s="29">
        <v>15966378</v>
      </c>
      <c r="I30" s="29">
        <v>66894.42</v>
      </c>
      <c r="J30" s="30">
        <f t="shared" si="1"/>
        <v>238.68026660519666</v>
      </c>
    </row>
    <row r="31" spans="1:15" ht="17.399999999999999" hidden="1">
      <c r="A31" s="31">
        <f>AVERAGE(D29:D31)</f>
        <v>4155956.8507974483</v>
      </c>
      <c r="B31" s="27">
        <f>A31/A28-1</f>
        <v>2.4905222944039918</v>
      </c>
      <c r="C31" s="27">
        <f>A31/A19-1</f>
        <v>0.48510509444859951</v>
      </c>
      <c r="D31" s="26">
        <f>H31/20</f>
        <v>974747.05</v>
      </c>
      <c r="E31" s="27">
        <f t="shared" si="3"/>
        <v>0.15994961098879168</v>
      </c>
      <c r="F31" s="33">
        <f t="shared" si="4"/>
        <v>-0.7931577231992577</v>
      </c>
      <c r="G31" s="39" t="s">
        <v>211</v>
      </c>
      <c r="H31" s="29">
        <v>19494941</v>
      </c>
      <c r="I31" s="29">
        <v>138033.12</v>
      </c>
      <c r="J31" s="30">
        <f t="shared" si="1"/>
        <v>141.23379229564614</v>
      </c>
      <c r="K31" s="32">
        <f>H31+H30+H29</f>
        <v>269822651</v>
      </c>
      <c r="L31" s="27">
        <f>K31/K28-1</f>
        <v>2.8288849908870821</v>
      </c>
      <c r="M31" s="27">
        <f>K31/K19-1</f>
        <v>0.52157981561591016</v>
      </c>
      <c r="N31" s="32">
        <f>AVERAGE(J29:J31)</f>
        <v>197.70420715873283</v>
      </c>
      <c r="O31" s="58">
        <f>N31/N28-1</f>
        <v>-0.28064039804415697</v>
      </c>
    </row>
    <row r="32" spans="1:15" ht="17.399999999999999" hidden="1">
      <c r="D32" s="26">
        <f>H32/21</f>
        <v>1584749.9047619049</v>
      </c>
      <c r="E32" s="27">
        <f t="shared" si="3"/>
        <v>0.62580631022366751</v>
      </c>
      <c r="F32" s="33">
        <f t="shared" si="4"/>
        <v>-0.63952551096436649</v>
      </c>
      <c r="G32" s="39" t="s">
        <v>222</v>
      </c>
      <c r="H32" s="29">
        <v>33279748</v>
      </c>
      <c r="I32" s="29">
        <v>301678.53000000003</v>
      </c>
      <c r="J32" s="30">
        <f t="shared" si="1"/>
        <v>110.31526837524697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1004126.6190476191</v>
      </c>
      <c r="E33" s="27">
        <f t="shared" si="3"/>
        <v>-0.36638165048605542</v>
      </c>
      <c r="F33" s="33">
        <f t="shared" si="4"/>
        <v>3.2216412513894186</v>
      </c>
      <c r="G33" s="39" t="s">
        <v>223</v>
      </c>
      <c r="H33" s="29">
        <v>21086659</v>
      </c>
      <c r="I33" s="29">
        <v>56330.64</v>
      </c>
      <c r="J33" s="30">
        <f t="shared" si="1"/>
        <v>374.3372878419276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1325869.2447786133</v>
      </c>
      <c r="B34" s="27">
        <f>A34/A31-1</f>
        <v>-0.68097136414585147</v>
      </c>
      <c r="C34" s="27">
        <f>A34/A22-1</f>
        <v>-0.20524739255404179</v>
      </c>
      <c r="D34" s="26">
        <f>H34/19</f>
        <v>1388731.2105263157</v>
      </c>
      <c r="E34" s="27">
        <f t="shared" si="3"/>
        <v>0.38302399735551429</v>
      </c>
      <c r="F34" s="33">
        <f t="shared" si="4"/>
        <v>2.7462728387228363</v>
      </c>
      <c r="G34" s="39" t="s">
        <v>220</v>
      </c>
      <c r="H34" s="29">
        <v>26385893</v>
      </c>
      <c r="I34" s="29">
        <v>313420.39</v>
      </c>
      <c r="J34" s="30">
        <f t="shared" si="1"/>
        <v>84.186906282644856</v>
      </c>
      <c r="K34" s="32">
        <f>H34+H33+H32</f>
        <v>80752300</v>
      </c>
      <c r="L34" s="27">
        <f>K34/K31-1</f>
        <v>-0.70072082643647282</v>
      </c>
      <c r="M34" s="27">
        <f>K34/K22-1</f>
        <v>-0.19813257893941449</v>
      </c>
      <c r="N34" s="32">
        <f>AVERAGE(J32:J34)</f>
        <v>189.61315416660648</v>
      </c>
      <c r="O34" s="58">
        <f>N34/N31-1</f>
        <v>-4.0925042053506777E-2</v>
      </c>
      <c r="P34" s="58"/>
    </row>
    <row r="35" spans="1:16" ht="17.399999999999999" hidden="1">
      <c r="D35" s="26">
        <f>H35/23</f>
        <v>10431730.304347826</v>
      </c>
      <c r="E35" s="27">
        <f t="shared" si="3"/>
        <v>6.5116986104130987</v>
      </c>
      <c r="F35" s="33">
        <f t="shared" si="4"/>
        <v>238.16609410607282</v>
      </c>
      <c r="G35" s="39" t="s">
        <v>226</v>
      </c>
      <c r="H35" s="68">
        <v>239929797</v>
      </c>
      <c r="I35" s="68">
        <v>1123895.32</v>
      </c>
      <c r="J35" s="30">
        <f t="shared" si="1"/>
        <v>213.48055528872564</v>
      </c>
      <c r="P35" s="16"/>
    </row>
    <row r="36" spans="1:16" ht="17.399999999999999" hidden="1">
      <c r="D36" s="26">
        <f>H36/21</f>
        <v>2611090.3333333335</v>
      </c>
      <c r="E36" s="27">
        <f t="shared" si="3"/>
        <v>-0.749697293051656</v>
      </c>
      <c r="F36" s="33">
        <f t="shared" si="4"/>
        <v>5.5794907242759759</v>
      </c>
      <c r="G36" s="39" t="s">
        <v>228</v>
      </c>
      <c r="H36" s="68">
        <v>54832897</v>
      </c>
      <c r="I36" s="68">
        <v>357879.22</v>
      </c>
      <c r="J36" s="30">
        <f t="shared" si="1"/>
        <v>153.21620797094619</v>
      </c>
      <c r="P36" s="16"/>
    </row>
    <row r="37" spans="1:16" ht="17.399999999999999" hidden="1">
      <c r="A37" s="31">
        <f>AVERAGE(D35:D37)</f>
        <v>9433883.67552335</v>
      </c>
      <c r="B37" s="27">
        <f>A37/A34-1</f>
        <v>6.1152443671763201</v>
      </c>
      <c r="C37" s="27">
        <f>A37/A25-1</f>
        <v>23.92168438017876</v>
      </c>
      <c r="D37" s="26">
        <f>H37/18</f>
        <v>15258830.388888888</v>
      </c>
      <c r="E37" s="27">
        <f t="shared" si="3"/>
        <v>4.8438538851351707</v>
      </c>
      <c r="F37" s="33">
        <f t="shared" si="4"/>
        <v>20.950304452942376</v>
      </c>
      <c r="G37" s="39" t="s">
        <v>225</v>
      </c>
      <c r="H37" s="68">
        <v>274658947</v>
      </c>
      <c r="I37" s="68">
        <v>1600854.16</v>
      </c>
      <c r="J37" s="30">
        <f t="shared" si="1"/>
        <v>171.57024909751931</v>
      </c>
      <c r="K37" s="32">
        <f>H37+H36+H35</f>
        <v>569421641</v>
      </c>
      <c r="L37" s="27">
        <f>K37/K34-1</f>
        <v>6.05146034230604</v>
      </c>
      <c r="M37" s="27">
        <f>K37/K25-1</f>
        <v>23.914924978035096</v>
      </c>
      <c r="N37" s="32">
        <f>AVERAGE(J35:J37)</f>
        <v>179.42233745239704</v>
      </c>
      <c r="O37" s="16">
        <f>N37/N34-1</f>
        <v>-5.3745304533329596E-2</v>
      </c>
      <c r="P37" s="16"/>
    </row>
    <row r="38" spans="1:16" ht="17.399999999999999" hidden="1">
      <c r="A38" s="31"/>
      <c r="B38" s="27"/>
      <c r="C38" s="27"/>
      <c r="D38" s="26">
        <f>H38/20</f>
        <v>5234186.1500000004</v>
      </c>
      <c r="E38" s="27">
        <f t="shared" si="3"/>
        <v>-0.6569733055155127</v>
      </c>
      <c r="F38" s="33">
        <f t="shared" si="4"/>
        <v>38.575478628744072</v>
      </c>
      <c r="G38" s="39" t="s">
        <v>231</v>
      </c>
      <c r="H38" s="68">
        <v>104683723</v>
      </c>
      <c r="I38" s="68">
        <v>423432.41</v>
      </c>
      <c r="J38" s="30">
        <f t="shared" si="1"/>
        <v>247.22652429935633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1329022.5238095238</v>
      </c>
      <c r="E39" s="27">
        <f t="shared" si="3"/>
        <v>-0.74608802864041746</v>
      </c>
      <c r="F39" s="33">
        <f t="shared" si="4"/>
        <v>0.53125462627711184</v>
      </c>
      <c r="G39" s="39" t="s">
        <v>234</v>
      </c>
      <c r="H39" s="68">
        <v>27909473</v>
      </c>
      <c r="I39" s="68">
        <v>356517.77</v>
      </c>
      <c r="J39" s="30">
        <f t="shared" si="1"/>
        <v>78.283539695651072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6722903.4944444448</v>
      </c>
      <c r="B40" s="27">
        <f>A40/A37-1</f>
        <v>-0.28736629306895833</v>
      </c>
      <c r="C40" s="27">
        <f>A40/A28-1</f>
        <v>4.6464600988294853</v>
      </c>
      <c r="D40" s="26">
        <f>H40/21</f>
        <v>13605501.80952381</v>
      </c>
      <c r="E40" s="27">
        <f t="shared" si="3"/>
        <v>9.2372244004750641</v>
      </c>
      <c r="F40" s="33">
        <f t="shared" si="4"/>
        <v>4.290403347621587</v>
      </c>
      <c r="G40" s="39" t="s">
        <v>236</v>
      </c>
      <c r="H40" s="68">
        <v>285715538</v>
      </c>
      <c r="I40" s="68">
        <v>1375908.41</v>
      </c>
      <c r="J40" s="30">
        <f t="shared" si="1"/>
        <v>207.65592820237214</v>
      </c>
      <c r="K40" s="32">
        <f>H40+H39+H38</f>
        <v>418308734</v>
      </c>
      <c r="L40" s="27">
        <f>K40/K37-1</f>
        <v>-0.26537963456151814</v>
      </c>
      <c r="M40" s="27">
        <f>K40/K28-1</f>
        <v>4.9359584053956125</v>
      </c>
      <c r="N40" s="32">
        <f>AVERAGE(J38:J40)</f>
        <v>177.72199739912651</v>
      </c>
      <c r="O40" s="58">
        <f>N40/N37-1</f>
        <v>-9.476746749671916E-3</v>
      </c>
    </row>
    <row r="41" spans="1:16" ht="17.399999999999999">
      <c r="A41" s="31"/>
      <c r="B41" s="27"/>
      <c r="C41" s="27"/>
      <c r="D41" s="26">
        <f>H42/18</f>
        <v>338457.83333333331</v>
      </c>
      <c r="E41" s="27">
        <f t="shared" si="3"/>
        <v>-0.97512345828388236</v>
      </c>
      <c r="F41" s="33">
        <f t="shared" si="4"/>
        <v>-0.9682282385503197</v>
      </c>
      <c r="G41" s="39" t="s">
        <v>370</v>
      </c>
      <c r="H41" s="18">
        <v>174351126</v>
      </c>
      <c r="I41" s="18">
        <v>706287.21</v>
      </c>
      <c r="J41" s="30">
        <f t="shared" ref="J41:J51" si="5">H42/I42</f>
        <v>105.11867311387429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H43/20</f>
        <v>10648805.1</v>
      </c>
      <c r="E42" s="27">
        <f t="shared" ref="E42" si="6">D42/D41-1</f>
        <v>30.462723126022102</v>
      </c>
      <c r="F42" s="33">
        <f t="shared" ref="F42" si="7">D42/D30-1</f>
        <v>11.672084858569677</v>
      </c>
      <c r="G42" s="39" t="s">
        <v>405</v>
      </c>
      <c r="H42" s="68">
        <v>6092241</v>
      </c>
      <c r="I42" s="68">
        <v>57955.839999999997</v>
      </c>
      <c r="J42" s="30">
        <f t="shared" si="5"/>
        <v>246.98236541699319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6507865.8944444442</v>
      </c>
      <c r="B43" s="27">
        <f>A43/A40-1</f>
        <v>-3.1985822818622833E-2</v>
      </c>
      <c r="C43" s="27">
        <f>A43/A31-1</f>
        <v>0.56591276764476262</v>
      </c>
      <c r="D43" s="26">
        <f>H44/20</f>
        <v>8536334.75</v>
      </c>
      <c r="E43" s="27">
        <f t="shared" ref="E43" si="8">D43/D42-1</f>
        <v>-0.19837628073407032</v>
      </c>
      <c r="F43" s="33">
        <f t="shared" ref="F43" si="9">D43/D31-1</f>
        <v>7.7574871347392129</v>
      </c>
      <c r="G43" s="39" t="s">
        <v>434</v>
      </c>
      <c r="H43" s="68">
        <v>212976102</v>
      </c>
      <c r="I43" s="68">
        <v>862312.99</v>
      </c>
      <c r="J43" s="30">
        <f t="shared" si="5"/>
        <v>216.77960320044656</v>
      </c>
      <c r="K43" s="32">
        <f>H44+H43+H42</f>
        <v>389795038</v>
      </c>
      <c r="L43" s="27">
        <f>K43/K40-1</f>
        <v>-6.8164237756508372E-2</v>
      </c>
      <c r="M43" s="27">
        <f>K43/K31-1</f>
        <v>0.44463423124547097</v>
      </c>
      <c r="N43" s="32">
        <f>AVERAGE(J41:J43)</f>
        <v>189.62688057710466</v>
      </c>
      <c r="O43" s="58">
        <f>N43/N40-1</f>
        <v>6.6985985709142604E-2</v>
      </c>
    </row>
    <row r="44" spans="1:16" ht="17.399999999999999">
      <c r="A44" s="31"/>
      <c r="B44" s="27"/>
      <c r="C44" s="27"/>
      <c r="D44" s="26">
        <f>H45/22</f>
        <v>499394.13636363635</v>
      </c>
      <c r="E44" s="27">
        <f t="shared" ref="E44" si="10">D44/D43-1</f>
        <v>-0.94149782652752267</v>
      </c>
      <c r="F44" s="33">
        <f t="shared" ref="F44" si="11">D44/D32-1</f>
        <v>-0.68487511192583661</v>
      </c>
      <c r="G44" s="39" t="s">
        <v>462</v>
      </c>
      <c r="H44" s="68">
        <v>170726695</v>
      </c>
      <c r="I44" s="68">
        <v>787558.85</v>
      </c>
      <c r="J44" s="30">
        <f t="shared" si="5"/>
        <v>86.920841990471729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H46/20</f>
        <v>13604395.300000001</v>
      </c>
      <c r="E45" s="27">
        <f t="shared" ref="E45" si="12">D45/D44-1</f>
        <v>26.241800232299667</v>
      </c>
      <c r="F45" s="33">
        <f t="shared" ref="F45" si="13">D45/D33-1</f>
        <v>12.548485860182971</v>
      </c>
      <c r="G45" s="39" t="s">
        <v>501</v>
      </c>
      <c r="H45" s="68">
        <v>10986671</v>
      </c>
      <c r="I45" s="68">
        <v>126398.58</v>
      </c>
      <c r="J45" s="30">
        <f t="shared" si="5"/>
        <v>268.49536021664682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8119066.5314194588</v>
      </c>
      <c r="B46" s="27">
        <f>A46/A43-1</f>
        <v>0.24757741832855595</v>
      </c>
      <c r="C46" s="27">
        <f>A46/A34-1</f>
        <v>5.1235801067058748</v>
      </c>
      <c r="D46" s="26">
        <f>H47/19</f>
        <v>10253410.157894736</v>
      </c>
      <c r="E46" s="27">
        <f t="shared" ref="E46" si="14">D46/D45-1</f>
        <v>-0.24631636086796627</v>
      </c>
      <c r="F46" s="33">
        <f t="shared" ref="F46" si="15">D46/D34-1</f>
        <v>6.3832935273405376</v>
      </c>
      <c r="G46" s="39" t="s">
        <v>563</v>
      </c>
      <c r="H46" s="68">
        <v>272087906</v>
      </c>
      <c r="I46" s="68">
        <v>1013380.29</v>
      </c>
      <c r="J46" s="30">
        <f t="shared" si="5"/>
        <v>221.72278657337839</v>
      </c>
      <c r="K46" s="32">
        <f>H47+H46+H45</f>
        <v>477889370</v>
      </c>
      <c r="L46" s="27">
        <f>K46/K43-1</f>
        <v>0.22600167629635148</v>
      </c>
      <c r="M46" s="27">
        <f>K46/K34-1</f>
        <v>4.9179660517409411</v>
      </c>
      <c r="N46" s="32">
        <f>AVERAGE(J44:J46)</f>
        <v>192.37966292683231</v>
      </c>
      <c r="O46" s="58">
        <f>N46/N43-1</f>
        <v>1.451683612233623E-2</v>
      </c>
    </row>
    <row r="47" spans="1:16" ht="17.399999999999999">
      <c r="A47" s="31"/>
      <c r="B47" s="27"/>
      <c r="C47" s="27"/>
      <c r="D47" s="26">
        <f>H48/19</f>
        <v>1904401.0526315789</v>
      </c>
      <c r="E47" s="27">
        <f t="shared" ref="E47" si="16">D47/D46-1</f>
        <v>-0.81426656855570512</v>
      </c>
      <c r="F47" s="33">
        <f t="shared" ref="F47" si="17">D47/D35-1</f>
        <v>-0.81744149847913095</v>
      </c>
      <c r="G47" s="39" t="s">
        <v>598</v>
      </c>
      <c r="H47" s="68">
        <v>194814793</v>
      </c>
      <c r="I47" s="68">
        <v>878641.28</v>
      </c>
      <c r="J47" s="30">
        <f t="shared" si="5"/>
        <v>360.66522820359143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H49/20</f>
        <v>15930407.449999999</v>
      </c>
      <c r="E48" s="27">
        <f t="shared" ref="E48" si="18">D48/D47-1</f>
        <v>7.3650486477030217</v>
      </c>
      <c r="F48" s="33">
        <f t="shared" ref="F48" si="19">D48/D36-1</f>
        <v>5.1010556573365067</v>
      </c>
      <c r="G48" s="39" t="s">
        <v>632</v>
      </c>
      <c r="H48" s="68">
        <v>36183620</v>
      </c>
      <c r="I48" s="68">
        <v>100324.67</v>
      </c>
      <c r="J48" s="30">
        <f t="shared" si="5"/>
        <v>270.96053546283474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6291214.0463317381</v>
      </c>
      <c r="B49" s="27">
        <f>A49/A46-1</f>
        <v>-0.22513086670915072</v>
      </c>
      <c r="C49" s="27">
        <f>A49/A37-1</f>
        <v>-0.33312575576328274</v>
      </c>
      <c r="D49" s="26">
        <f>H50/22</f>
        <v>1038833.6363636364</v>
      </c>
      <c r="E49" s="27">
        <f t="shared" ref="E49" si="20">D49/D48-1</f>
        <v>-0.93478926137801732</v>
      </c>
      <c r="F49" s="33">
        <f t="shared" ref="F49" si="21">D49/D37-1</f>
        <v>-0.93191918319505729</v>
      </c>
      <c r="G49" s="39" t="s">
        <v>674</v>
      </c>
      <c r="H49" s="68">
        <v>318608149</v>
      </c>
      <c r="I49" s="68">
        <v>1175847.06</v>
      </c>
      <c r="J49" s="30">
        <f t="shared" si="5"/>
        <v>83.847583401037639</v>
      </c>
      <c r="K49" s="32">
        <f>H50+H49+H48</f>
        <v>377646109</v>
      </c>
      <c r="L49" s="27">
        <f>K49/K46-1</f>
        <v>-0.20976248331282199</v>
      </c>
      <c r="M49" s="27">
        <f>K49/K37-1</f>
        <v>-0.33679003078142578</v>
      </c>
      <c r="N49" s="32">
        <f>AVERAGE(J47:J49)</f>
        <v>238.49111568915455</v>
      </c>
      <c r="O49" s="58">
        <f>N49/N46-1</f>
        <v>0.23968985110375107</v>
      </c>
    </row>
    <row r="50" spans="1:15" s="37" customFormat="1" ht="17.399999999999999">
      <c r="A50" s="92"/>
      <c r="B50" s="130"/>
      <c r="C50" s="130"/>
      <c r="D50" s="93">
        <f>H51/18</f>
        <v>3260198.777777778</v>
      </c>
      <c r="E50" s="130">
        <f t="shared" ref="E50" si="22">D50/D49-1</f>
        <v>2.1383261608565864</v>
      </c>
      <c r="F50" s="131">
        <f t="shared" ref="F50" si="23">D50/D38-1</f>
        <v>-0.37713358211805714</v>
      </c>
      <c r="G50" s="132" t="s">
        <v>714</v>
      </c>
      <c r="H50" s="68">
        <v>22854340</v>
      </c>
      <c r="I50" s="68">
        <v>272570.05</v>
      </c>
      <c r="J50" s="133">
        <f t="shared" si="5"/>
        <v>144.30517079460111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H52/20</f>
        <v>2424036.9500000002</v>
      </c>
      <c r="E51" s="130">
        <f t="shared" ref="E51" si="24">D51/D50-1</f>
        <v>-0.25647571966385552</v>
      </c>
      <c r="F51" s="131">
        <f t="shared" ref="F51" si="25">D51/D39-1</f>
        <v>0.82392465633442824</v>
      </c>
      <c r="G51" s="132" t="s">
        <v>721</v>
      </c>
      <c r="H51" s="95">
        <v>58683578</v>
      </c>
      <c r="I51" s="95">
        <v>406663.03</v>
      </c>
      <c r="J51" s="133">
        <f t="shared" si="5"/>
        <v>553.03422714074486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2629301.8941077441</v>
      </c>
      <c r="B52" s="27">
        <f>A52/A49-1</f>
        <v>-0.58206764628508711</v>
      </c>
      <c r="C52" s="27">
        <f>A52/A40-1</f>
        <v>-0.60890381718546149</v>
      </c>
      <c r="D52" s="93">
        <f>H52/22</f>
        <v>2203669.9545454546</v>
      </c>
      <c r="E52" s="130">
        <f t="shared" ref="E52:E53" si="26">D52/D51-1</f>
        <v>-9.0909090909090939E-2</v>
      </c>
      <c r="F52" s="131">
        <f t="shared" ref="F52:F53" si="27">D52/D40-1</f>
        <v>-0.83803096825117529</v>
      </c>
      <c r="G52" s="132" t="s">
        <v>726</v>
      </c>
      <c r="H52" s="95">
        <v>48480739</v>
      </c>
      <c r="I52" s="95">
        <v>87663.18</v>
      </c>
      <c r="J52" s="133">
        <f t="shared" ref="J52" si="28">H53/I53</f>
        <v>336.79801989433162</v>
      </c>
      <c r="K52" s="32">
        <f>H53+H52+H51</f>
        <v>137350695</v>
      </c>
      <c r="L52" s="27">
        <f>K52/K49-1</f>
        <v>-0.63629786795976229</v>
      </c>
      <c r="M52" s="27">
        <f>K52/K40-1</f>
        <v>-0.67165233752924702</v>
      </c>
      <c r="N52" s="32">
        <f>AVERAGE(J50:J52)</f>
        <v>344.71247260989253</v>
      </c>
      <c r="O52" s="58">
        <f>N52/N49-1</f>
        <v>0.44538915679854996</v>
      </c>
    </row>
    <row r="53" spans="1:15" s="37" customFormat="1" ht="17.399999999999999">
      <c r="A53" s="31"/>
      <c r="B53" s="27"/>
      <c r="C53" s="27"/>
      <c r="D53" s="93">
        <f>H53/21</f>
        <v>1437446.5714285714</v>
      </c>
      <c r="E53" s="130">
        <f t="shared" si="26"/>
        <v>-0.34770333077165827</v>
      </c>
      <c r="F53" s="131">
        <f t="shared" si="27"/>
        <v>3.2470477260689927</v>
      </c>
      <c r="G53" s="132" t="s">
        <v>729</v>
      </c>
      <c r="H53" s="95">
        <v>30186378</v>
      </c>
      <c r="I53" s="95">
        <v>89627.54</v>
      </c>
      <c r="J53" s="133">
        <f t="shared" ref="J53" si="29">H54/I54</f>
        <v>158.2079549577266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3408828.3529411764</v>
      </c>
      <c r="E54" s="130">
        <f t="shared" ref="E54" si="30">D54/D53-1</f>
        <v>1.3714469954548609</v>
      </c>
      <c r="F54" s="131">
        <f t="shared" ref="F54" si="31">D54/D42-1</f>
        <v>-0.67988630452620669</v>
      </c>
      <c r="G54" s="132" t="s">
        <v>742</v>
      </c>
      <c r="H54" s="95">
        <v>57950082</v>
      </c>
      <c r="I54" s="95">
        <v>366290.57</v>
      </c>
      <c r="J54" s="133">
        <f t="shared" ref="J54" si="32">H55/I55</f>
        <v>384.229867109015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2066773.2128851542</v>
      </c>
      <c r="B55" s="27">
        <f>A55/A52-1</f>
        <v>-0.213946022129758</v>
      </c>
      <c r="C55" s="27">
        <f>A55/A43-1</f>
        <v>-0.68241920678643786</v>
      </c>
      <c r="D55" s="93">
        <f>H55/21</f>
        <v>1354044.7142857143</v>
      </c>
      <c r="E55" s="130">
        <f t="shared" ref="E55" si="33">D55/D54-1</f>
        <v>-0.60278295822157513</v>
      </c>
      <c r="F55" s="131">
        <f t="shared" ref="F55" si="34">D55/D43-1</f>
        <v>-0.84137867668723809</v>
      </c>
      <c r="G55" s="132" t="s">
        <v>749</v>
      </c>
      <c r="H55" s="95">
        <v>28434939</v>
      </c>
      <c r="I55" s="95">
        <v>74005.02</v>
      </c>
      <c r="J55" s="133">
        <f t="shared" ref="J55" si="35">H56/I56</f>
        <v>40.457456142321398</v>
      </c>
      <c r="K55" s="32">
        <f>H56+H55+H54</f>
        <v>92688499</v>
      </c>
      <c r="L55" s="27">
        <f>K55/K52-1</f>
        <v>-0.32516905720790124</v>
      </c>
      <c r="M55" s="27">
        <f>K55/K43-1</f>
        <v>-0.76221221420473806</v>
      </c>
      <c r="N55" s="32">
        <f>AVERAGE(J53:J55)</f>
        <v>194.29842606968762</v>
      </c>
      <c r="O55" s="58">
        <f>N55/N52-1</f>
        <v>-0.43634640023724036</v>
      </c>
    </row>
    <row r="56" spans="1:15" s="124" customFormat="1" ht="17.399999999999999">
      <c r="A56" s="94"/>
      <c r="B56" s="45"/>
      <c r="C56" s="45"/>
      <c r="D56" s="98">
        <f>H56/22</f>
        <v>286521.72727272729</v>
      </c>
      <c r="E56" s="118">
        <f t="shared" ref="E56" si="36">D56/D55-1</f>
        <v>-0.78839566799396787</v>
      </c>
      <c r="F56" s="158">
        <f t="shared" ref="F56" si="37">D56/D44-1</f>
        <v>-0.42626133066148963</v>
      </c>
      <c r="G56" s="122" t="s">
        <v>752</v>
      </c>
      <c r="H56" s="96">
        <v>6303478</v>
      </c>
      <c r="I56" s="96">
        <v>155805.1</v>
      </c>
      <c r="J56" s="125">
        <f t="shared" ref="J56" si="38">H57/I57</f>
        <v>202.06175501245852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1506136.7777777778</v>
      </c>
      <c r="E57" s="118">
        <f t="shared" ref="E57" si="39">D57/D56-1</f>
        <v>4.2566232659352679</v>
      </c>
      <c r="F57" s="158">
        <f t="shared" ref="F57" si="40">D57/D45-1</f>
        <v>-0.88929042823551463</v>
      </c>
      <c r="G57" s="122" t="s">
        <v>756</v>
      </c>
      <c r="H57" s="96">
        <v>27110462</v>
      </c>
      <c r="I57" s="96">
        <v>134169.19</v>
      </c>
      <c r="J57" s="125" t="e">
        <f t="shared" ref="J57" si="41">H58/I58</f>
        <v>#DIV/0!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896329.25252525252</v>
      </c>
      <c r="B58" s="27">
        <f>A58/A55-1</f>
        <v>-0.56631465564912975</v>
      </c>
      <c r="C58" s="27">
        <f>A58/A46-1</f>
        <v>-0.88960193280143662</v>
      </c>
      <c r="K58" s="32" t="e">
        <f>#REF!+H58+H57</f>
        <v>#REF!</v>
      </c>
      <c r="L58" s="27" t="e">
        <f>K58/K55-1</f>
        <v>#REF!</v>
      </c>
      <c r="M58" s="27" t="e">
        <f>K58/K46-1</f>
        <v>#REF!</v>
      </c>
      <c r="N58" s="32" t="e">
        <f>AVERAGE(J56:J58)</f>
        <v>#DIV/0!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46">
    <tabColor rgb="FFFF0000"/>
  </sheetPr>
  <dimension ref="A1:P58"/>
  <sheetViews>
    <sheetView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59765625" style="18" bestFit="1" customWidth="1"/>
    <col min="13" max="13" width="6" style="18" bestFit="1" customWidth="1"/>
    <col min="14" max="14" width="5" style="18" bestFit="1" customWidth="1"/>
    <col min="15" max="15" width="5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에스피지</v>
      </c>
      <c r="G1" s="19"/>
      <c r="H1" s="19"/>
      <c r="I1" s="19"/>
      <c r="J1" s="20"/>
      <c r="P1" s="18" t="s">
        <v>312</v>
      </c>
    </row>
    <row r="2" spans="1:16" ht="15" customHeight="1">
      <c r="G2" s="21"/>
      <c r="H2" s="21"/>
      <c r="I2" s="21"/>
      <c r="J2" s="22"/>
      <c r="P2" s="23" t="s">
        <v>339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154013.95000000001</v>
      </c>
      <c r="E5" s="27"/>
      <c r="F5" s="26"/>
      <c r="G5" s="28" t="s">
        <v>7</v>
      </c>
      <c r="H5" s="29">
        <v>3080279</v>
      </c>
      <c r="I5" s="29">
        <v>187278.72</v>
      </c>
      <c r="J5" s="30">
        <f>H5/I5</f>
        <v>16.447565425479201</v>
      </c>
    </row>
    <row r="6" spans="1:16" ht="15" hidden="1" customHeight="1">
      <c r="D6" s="26">
        <f>H6/18</f>
        <v>158141.61111111112</v>
      </c>
      <c r="E6" s="27">
        <f t="shared" ref="E6:E16" si="0">D6/D5-1</f>
        <v>2.6800566514339152E-2</v>
      </c>
      <c r="F6" s="26"/>
      <c r="G6" s="28" t="s">
        <v>3</v>
      </c>
      <c r="H6" s="29">
        <v>2846549</v>
      </c>
      <c r="I6" s="29">
        <v>156137.65</v>
      </c>
      <c r="J6" s="30">
        <f t="shared" ref="J6:J16" si="1">H6/I6</f>
        <v>18.231022434371212</v>
      </c>
    </row>
    <row r="7" spans="1:16" ht="15" hidden="1" customHeight="1">
      <c r="A7" s="31">
        <f>AVERAGE(D5:D7)</f>
        <v>152698.47491582492</v>
      </c>
      <c r="B7" s="31"/>
      <c r="C7" s="31"/>
      <c r="D7" s="26">
        <f>H7/22</f>
        <v>145939.86363636365</v>
      </c>
      <c r="E7" s="27">
        <f t="shared" si="0"/>
        <v>-7.7157096029421779E-2</v>
      </c>
      <c r="F7" s="26"/>
      <c r="G7" s="28" t="s">
        <v>6</v>
      </c>
      <c r="H7" s="29">
        <v>3210677</v>
      </c>
      <c r="I7" s="29">
        <v>203032</v>
      </c>
      <c r="J7" s="30">
        <f t="shared" si="1"/>
        <v>15.813650065014382</v>
      </c>
      <c r="K7" s="32">
        <f>H7+H6+H5</f>
        <v>9137505</v>
      </c>
      <c r="L7" s="32"/>
      <c r="M7" s="32"/>
      <c r="N7" s="32">
        <f>AVERAGE(J5:J7)</f>
        <v>16.830745974954933</v>
      </c>
      <c r="O7" s="32"/>
    </row>
    <row r="8" spans="1:16" ht="15" hidden="1" customHeight="1">
      <c r="D8" s="26">
        <f>H8/21</f>
        <v>153592.47619047618</v>
      </c>
      <c r="E8" s="27">
        <f t="shared" si="0"/>
        <v>5.2436752806487741E-2</v>
      </c>
      <c r="F8" s="26"/>
      <c r="G8" s="28" t="s">
        <v>2</v>
      </c>
      <c r="H8" s="29">
        <v>3225442</v>
      </c>
      <c r="I8" s="29">
        <v>174446.48</v>
      </c>
      <c r="J8" s="30">
        <f t="shared" si="1"/>
        <v>18.489579153445799</v>
      </c>
    </row>
    <row r="9" spans="1:16" ht="15" hidden="1" customHeight="1">
      <c r="D9" s="26">
        <f>H9/21</f>
        <v>173823.85714285713</v>
      </c>
      <c r="E9" s="27">
        <f t="shared" si="0"/>
        <v>0.13172117185799648</v>
      </c>
      <c r="F9" s="26"/>
      <c r="G9" s="28" t="s">
        <v>5</v>
      </c>
      <c r="H9" s="29">
        <v>3650301</v>
      </c>
      <c r="I9" s="29">
        <v>212855.25</v>
      </c>
      <c r="J9" s="30">
        <f t="shared" si="1"/>
        <v>17.149217602102837</v>
      </c>
    </row>
    <row r="10" spans="1:16" ht="15" hidden="1" customHeight="1">
      <c r="A10" s="31">
        <f>AVERAGE(D8:D10)</f>
        <v>166614.26984126982</v>
      </c>
      <c r="B10" s="27">
        <f>A10/A7-1</f>
        <v>9.1132507597839307E-2</v>
      </c>
      <c r="C10" s="27"/>
      <c r="D10" s="26">
        <f>H10/21</f>
        <v>172426.47619047618</v>
      </c>
      <c r="E10" s="27">
        <f t="shared" si="0"/>
        <v>-8.0390630800034613E-3</v>
      </c>
      <c r="F10" s="26"/>
      <c r="G10" s="28" t="s">
        <v>0</v>
      </c>
      <c r="H10" s="29">
        <v>3620956</v>
      </c>
      <c r="I10" s="29">
        <v>185389.3</v>
      </c>
      <c r="J10" s="30">
        <f t="shared" si="1"/>
        <v>19.531634242105667</v>
      </c>
      <c r="K10" s="32">
        <f>H10+H9+H8</f>
        <v>10496699</v>
      </c>
      <c r="L10" s="27">
        <f>K10/K7-1</f>
        <v>0.14874891997323125</v>
      </c>
      <c r="M10" s="32"/>
      <c r="N10" s="32">
        <f>AVERAGE(J8:J10)</f>
        <v>18.390143665884768</v>
      </c>
      <c r="O10" s="58">
        <f>N10/N7-1</f>
        <v>9.2651727573471954E-2</v>
      </c>
    </row>
    <row r="11" spans="1:16" ht="15" hidden="1" customHeight="1">
      <c r="D11" s="26">
        <f>H11/21</f>
        <v>174417.04761904763</v>
      </c>
      <c r="E11" s="27">
        <f t="shared" si="0"/>
        <v>1.1544465052875763E-2</v>
      </c>
      <c r="F11" s="26"/>
      <c r="G11" s="28" t="s">
        <v>10</v>
      </c>
      <c r="H11" s="29">
        <v>3662758</v>
      </c>
      <c r="I11" s="29">
        <v>212454.05</v>
      </c>
      <c r="J11" s="30">
        <f t="shared" si="1"/>
        <v>17.240236182835773</v>
      </c>
    </row>
    <row r="12" spans="1:16" ht="15" hidden="1" customHeight="1">
      <c r="D12" s="26">
        <f>H12/22</f>
        <v>167314.40909090909</v>
      </c>
      <c r="E12" s="27">
        <f t="shared" si="0"/>
        <v>-4.0722157754050192E-2</v>
      </c>
      <c r="F12" s="26"/>
      <c r="G12" s="28" t="s">
        <v>4</v>
      </c>
      <c r="H12" s="29">
        <v>3680917</v>
      </c>
      <c r="I12" s="29">
        <v>202919.18</v>
      </c>
      <c r="J12" s="30">
        <f t="shared" si="1"/>
        <v>18.139818030015693</v>
      </c>
    </row>
    <row r="13" spans="1:16" ht="15" hidden="1" customHeight="1">
      <c r="A13" s="31">
        <f>AVERAGE(D11:D13)</f>
        <v>167687.63556998558</v>
      </c>
      <c r="B13" s="27">
        <f>A13/A10-1</f>
        <v>6.4422196834541534E-3</v>
      </c>
      <c r="C13" s="27"/>
      <c r="D13" s="26">
        <f>H13/20</f>
        <v>161331.45000000001</v>
      </c>
      <c r="E13" s="27">
        <f t="shared" si="0"/>
        <v>-3.575877967365193E-2</v>
      </c>
      <c r="F13" s="26"/>
      <c r="G13" s="28" t="s">
        <v>8</v>
      </c>
      <c r="H13" s="29">
        <v>3226629</v>
      </c>
      <c r="I13" s="29">
        <v>183897.46</v>
      </c>
      <c r="J13" s="30">
        <f t="shared" si="1"/>
        <v>17.545805145976459</v>
      </c>
      <c r="K13" s="32">
        <f>H13+H12+H11</f>
        <v>10570304</v>
      </c>
      <c r="L13" s="27">
        <f>K13/K10-1</f>
        <v>7.0122045035301284E-3</v>
      </c>
      <c r="M13" s="32"/>
      <c r="N13" s="32">
        <f>AVERAGE(J11:J13)</f>
        <v>17.641953119609308</v>
      </c>
      <c r="O13" s="58">
        <f>N13/N10-1</f>
        <v>-4.0684323073746032E-2</v>
      </c>
    </row>
    <row r="14" spans="1:16" ht="15" hidden="1" customHeight="1">
      <c r="D14" s="26">
        <f>H14/20</f>
        <v>174097.4</v>
      </c>
      <c r="E14" s="27">
        <f t="shared" si="0"/>
        <v>7.9128712969479764E-2</v>
      </c>
      <c r="F14" s="26"/>
      <c r="G14" s="28" t="s">
        <v>11</v>
      </c>
      <c r="H14" s="29">
        <v>3481948</v>
      </c>
      <c r="I14" s="29">
        <v>195972.76</v>
      </c>
      <c r="J14" s="30">
        <f t="shared" si="1"/>
        <v>17.767510137633412</v>
      </c>
    </row>
    <row r="15" spans="1:16" ht="15" hidden="1" customHeight="1">
      <c r="A15" s="31"/>
      <c r="B15" s="31"/>
      <c r="C15" s="31"/>
      <c r="D15" s="26">
        <f>H15/22</f>
        <v>137059.86363636365</v>
      </c>
      <c r="E15" s="27">
        <f t="shared" si="0"/>
        <v>-0.21274031871605403</v>
      </c>
      <c r="F15" s="26"/>
      <c r="G15" s="28" t="s">
        <v>9</v>
      </c>
      <c r="H15" s="29">
        <v>3015317</v>
      </c>
      <c r="I15" s="29">
        <v>183744.73</v>
      </c>
      <c r="J15" s="30">
        <f t="shared" si="1"/>
        <v>16.410359088938222</v>
      </c>
    </row>
    <row r="16" spans="1:16" ht="15" hidden="1" customHeight="1">
      <c r="A16" s="31">
        <f>AVERAGE(D14:D16)</f>
        <v>155126.66363636366</v>
      </c>
      <c r="B16" s="27">
        <f>A16/A13-1</f>
        <v>-7.4906965507182566E-2</v>
      </c>
      <c r="C16" s="27"/>
      <c r="D16" s="26">
        <f>H16/22</f>
        <v>154222.72727272726</v>
      </c>
      <c r="E16" s="27">
        <f t="shared" si="0"/>
        <v>0.12522165994487455</v>
      </c>
      <c r="F16" s="26"/>
      <c r="G16" s="28" t="s">
        <v>13</v>
      </c>
      <c r="H16" s="29">
        <v>3392900</v>
      </c>
      <c r="I16" s="29">
        <v>165253.65</v>
      </c>
      <c r="J16" s="30">
        <f t="shared" si="1"/>
        <v>20.531467837472878</v>
      </c>
      <c r="K16" s="32">
        <f>H16+H15+H14</f>
        <v>9890165</v>
      </c>
      <c r="L16" s="27">
        <f>K16/K13-1</f>
        <v>-6.4344317817160213E-2</v>
      </c>
      <c r="M16" s="32"/>
      <c r="N16" s="32">
        <f>AVERAGE(J14:J16)</f>
        <v>18.236445688014836</v>
      </c>
      <c r="O16" s="58">
        <f>N16/N13-1</f>
        <v>3.3697661725715644E-2</v>
      </c>
    </row>
    <row r="17" spans="1:15" ht="15" hidden="1" customHeight="1">
      <c r="D17" s="26">
        <f>H17/20</f>
        <v>124592.65</v>
      </c>
      <c r="E17" s="27">
        <f t="shared" ref="E17:E22" si="2">D17/D16-1</f>
        <v>-0.19212523210233134</v>
      </c>
      <c r="F17" s="33">
        <f t="shared" ref="F17:F22" si="3">D17/D5-1</f>
        <v>-0.19103009824759387</v>
      </c>
      <c r="G17" s="39" t="s">
        <v>162</v>
      </c>
      <c r="H17" s="29">
        <v>2491853</v>
      </c>
      <c r="I17" s="29">
        <v>129314.4</v>
      </c>
      <c r="J17" s="30">
        <f t="shared" ref="J17:J49" si="4">H17/I17</f>
        <v>19.269725568072854</v>
      </c>
    </row>
    <row r="18" spans="1:15" hidden="1">
      <c r="D18" s="26">
        <f>H18/20</f>
        <v>168123.8</v>
      </c>
      <c r="E18" s="27">
        <f t="shared" si="2"/>
        <v>0.34938778491347611</v>
      </c>
      <c r="F18" s="33">
        <f t="shared" si="3"/>
        <v>6.3121836300727541E-2</v>
      </c>
      <c r="G18" s="39" t="s">
        <v>163</v>
      </c>
      <c r="H18" s="29">
        <v>3362476</v>
      </c>
      <c r="I18" s="29">
        <v>177222.48</v>
      </c>
      <c r="J18" s="30">
        <f t="shared" si="4"/>
        <v>18.973191211408395</v>
      </c>
    </row>
    <row r="19" spans="1:15" ht="17.399999999999999" hidden="1">
      <c r="A19" s="31">
        <f>AVERAGE(D17:D19)</f>
        <v>151653.01363636364</v>
      </c>
      <c r="B19" s="27">
        <f>A19/A16-1</f>
        <v>-2.2392346477216107E-2</v>
      </c>
      <c r="C19" s="27">
        <f>A19/A7-1</f>
        <v>-6.8465731569198329E-3</v>
      </c>
      <c r="D19" s="26">
        <f>H19/22</f>
        <v>162242.59090909091</v>
      </c>
      <c r="E19" s="27">
        <f t="shared" si="2"/>
        <v>-3.4981418995460922E-2</v>
      </c>
      <c r="F19" s="33">
        <f t="shared" si="3"/>
        <v>0.11170852751615934</v>
      </c>
      <c r="G19" s="39" t="s">
        <v>158</v>
      </c>
      <c r="H19" s="29">
        <v>3569337</v>
      </c>
      <c r="I19" s="29">
        <v>196043.56</v>
      </c>
      <c r="J19" s="30">
        <f t="shared" si="4"/>
        <v>18.206856680219438</v>
      </c>
      <c r="K19" s="32">
        <f>H19+H18+H17</f>
        <v>9423666</v>
      </c>
      <c r="L19" s="27">
        <f>K19/K16-1</f>
        <v>-4.7167969391815001E-2</v>
      </c>
      <c r="M19" s="27">
        <f>K19/K7-1</f>
        <v>3.1317192165695174E-2</v>
      </c>
      <c r="N19" s="32">
        <f>AVERAGE(J17:J19)</f>
        <v>18.816591153233563</v>
      </c>
      <c r="O19" s="58">
        <f>N19/N16-1</f>
        <v>3.1812419763353583E-2</v>
      </c>
    </row>
    <row r="20" spans="1:15" hidden="1">
      <c r="D20" s="26">
        <f>H20/20</f>
        <v>146642.20000000001</v>
      </c>
      <c r="E20" s="27">
        <f t="shared" si="2"/>
        <v>-9.6154720050250164E-2</v>
      </c>
      <c r="F20" s="33">
        <f t="shared" si="3"/>
        <v>-4.5251410504358658E-2</v>
      </c>
      <c r="G20" s="39" t="s">
        <v>154</v>
      </c>
      <c r="H20" s="29">
        <v>2932844</v>
      </c>
      <c r="I20" s="29">
        <v>159395.34</v>
      </c>
      <c r="J20" s="30">
        <f t="shared" si="4"/>
        <v>18.399810182656534</v>
      </c>
    </row>
    <row r="21" spans="1:15" hidden="1">
      <c r="D21" s="26">
        <f>H21/21</f>
        <v>125087.33333333333</v>
      </c>
      <c r="E21" s="27">
        <f t="shared" si="2"/>
        <v>-0.14698952052456038</v>
      </c>
      <c r="F21" s="33">
        <f t="shared" si="3"/>
        <v>-0.28037879615954953</v>
      </c>
      <c r="G21" s="39" t="s">
        <v>155</v>
      </c>
      <c r="H21" s="29">
        <v>2626834</v>
      </c>
      <c r="I21" s="29">
        <v>132326.39999999999</v>
      </c>
      <c r="J21" s="30">
        <f t="shared" si="4"/>
        <v>19.851171043722189</v>
      </c>
    </row>
    <row r="22" spans="1:15" ht="17.399999999999999" hidden="1">
      <c r="A22" s="31">
        <f>AVERAGE(D20:D22)</f>
        <v>120596.66984126985</v>
      </c>
      <c r="B22" s="27">
        <f>A22/A19-1</f>
        <v>-0.20478553673559874</v>
      </c>
      <c r="C22" s="27">
        <f>A22/A10-1</f>
        <v>-0.2761924296390702</v>
      </c>
      <c r="D22" s="26">
        <f>H22/21</f>
        <v>90060.476190476184</v>
      </c>
      <c r="E22" s="27">
        <f t="shared" si="2"/>
        <v>-0.28001921704987831</v>
      </c>
      <c r="F22" s="33">
        <f t="shared" si="3"/>
        <v>-0.47768766038582078</v>
      </c>
      <c r="G22" s="39" t="s">
        <v>156</v>
      </c>
      <c r="H22" s="29">
        <v>1891270</v>
      </c>
      <c r="I22" s="29">
        <v>107141.21</v>
      </c>
      <c r="J22" s="30">
        <f t="shared" si="4"/>
        <v>17.652124705330468</v>
      </c>
      <c r="K22" s="32">
        <f>H22+H21+H20</f>
        <v>7450948</v>
      </c>
      <c r="L22" s="27">
        <f>K22/K19-1</f>
        <v>-0.20933657877942613</v>
      </c>
      <c r="M22" s="27">
        <f>K22/K10-1</f>
        <v>-0.29016274544978382</v>
      </c>
      <c r="N22" s="32">
        <f>AVERAGE(J20:J22)</f>
        <v>18.634368643903063</v>
      </c>
      <c r="O22" s="58">
        <f>N22/N19-1</f>
        <v>-9.6841403337387666E-3</v>
      </c>
    </row>
    <row r="23" spans="1:15" hidden="1">
      <c r="A23" s="31"/>
      <c r="B23" s="27"/>
      <c r="C23" s="27"/>
      <c r="D23" s="26">
        <f>H23/21</f>
        <v>102662.19047619047</v>
      </c>
      <c r="E23" s="27">
        <f t="shared" ref="E23:E28" si="5">D23/D22-1</f>
        <v>0.13992502392572193</v>
      </c>
      <c r="F23" s="33">
        <f t="shared" ref="F23:F28" si="6">D23/D11-1</f>
        <v>-0.4113981868307981</v>
      </c>
      <c r="G23" s="39" t="s">
        <v>168</v>
      </c>
      <c r="H23" s="29">
        <v>2155906</v>
      </c>
      <c r="I23" s="29">
        <v>116787.9</v>
      </c>
      <c r="J23" s="30">
        <f t="shared" si="4"/>
        <v>18.46001169641718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100589.54545454546</v>
      </c>
      <c r="E24" s="27">
        <f t="shared" si="5"/>
        <v>-2.0188981084771518E-2</v>
      </c>
      <c r="F24" s="33">
        <f t="shared" si="6"/>
        <v>-0.39879926659579668</v>
      </c>
      <c r="G24" s="39" t="s">
        <v>176</v>
      </c>
      <c r="H24" s="29">
        <v>2212970</v>
      </c>
      <c r="I24" s="29">
        <v>136094.38</v>
      </c>
      <c r="J24" s="30">
        <f t="shared" si="4"/>
        <v>16.260553889146635</v>
      </c>
      <c r="K24" s="32"/>
      <c r="L24" s="27"/>
      <c r="M24" s="27"/>
      <c r="N24" s="27"/>
    </row>
    <row r="25" spans="1:15" ht="17.399999999999999" hidden="1">
      <c r="A25" s="31">
        <f>AVERAGE(D23:D25)</f>
        <v>100376.89443305234</v>
      </c>
      <c r="B25" s="27">
        <f>A25/A22-1</f>
        <v>-0.16766445901724247</v>
      </c>
      <c r="C25" s="27">
        <f>A25/A13-1</f>
        <v>-0.40140551155210635</v>
      </c>
      <c r="D25" s="26">
        <f>H25/19</f>
        <v>97878.947368421053</v>
      </c>
      <c r="E25" s="27">
        <f t="shared" si="5"/>
        <v>-2.694711536746397E-2</v>
      </c>
      <c r="F25" s="33">
        <f t="shared" si="6"/>
        <v>-0.39330522741585072</v>
      </c>
      <c r="G25" s="39" t="s">
        <v>190</v>
      </c>
      <c r="H25" s="29">
        <v>1859700</v>
      </c>
      <c r="I25" s="29">
        <v>107939.1</v>
      </c>
      <c r="J25" s="30">
        <f t="shared" si="4"/>
        <v>17.229159776207137</v>
      </c>
      <c r="K25" s="32">
        <f>H25+H24+H23</f>
        <v>6228576</v>
      </c>
      <c r="L25" s="27">
        <f>K25/K22-1</f>
        <v>-0.16405590268513481</v>
      </c>
      <c r="M25" s="27">
        <f>K25/K13-1</f>
        <v>-0.410747694673682</v>
      </c>
      <c r="N25" s="32">
        <f>AVERAGE(J23:J25)</f>
        <v>17.316575120590318</v>
      </c>
      <c r="O25" s="58">
        <f>N25/N22-1</f>
        <v>-7.0718442277029392E-2</v>
      </c>
    </row>
    <row r="26" spans="1:15" ht="17.399999999999999" hidden="1">
      <c r="D26" s="26">
        <f>H26/19</f>
        <v>95662.052631578947</v>
      </c>
      <c r="E26" s="27">
        <f t="shared" si="5"/>
        <v>-2.2649352046028914E-2</v>
      </c>
      <c r="F26" s="33">
        <f t="shared" si="6"/>
        <v>-0.45052566763444513</v>
      </c>
      <c r="G26" s="39" t="s">
        <v>202</v>
      </c>
      <c r="H26" s="29">
        <v>1817579</v>
      </c>
      <c r="I26" s="29">
        <v>104496.11</v>
      </c>
      <c r="J26" s="30">
        <f t="shared" si="4"/>
        <v>17.393747958656068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119643.63636363637</v>
      </c>
      <c r="E27" s="27">
        <f t="shared" si="5"/>
        <v>0.25069066649047489</v>
      </c>
      <c r="F27" s="33">
        <f t="shared" si="6"/>
        <v>-0.12707022180420835</v>
      </c>
      <c r="G27" s="39" t="s">
        <v>203</v>
      </c>
      <c r="H27" s="29">
        <v>2632160</v>
      </c>
      <c r="I27" s="29">
        <v>135662.01999999999</v>
      </c>
      <c r="J27" s="30">
        <f t="shared" si="4"/>
        <v>19.402335303572809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100164.26475279107</v>
      </c>
      <c r="B28" s="27">
        <f>A28/A25-1</f>
        <v>-2.1183129988453508E-3</v>
      </c>
      <c r="C28" s="27">
        <f>A28/A16-1</f>
        <v>-0.35430658788879354</v>
      </c>
      <c r="D28" s="26">
        <f>H28/19</f>
        <v>85187.105263157893</v>
      </c>
      <c r="E28" s="27">
        <f t="shared" si="5"/>
        <v>-0.28799301114313958</v>
      </c>
      <c r="F28" s="33">
        <f t="shared" si="6"/>
        <v>-0.44763585257759619</v>
      </c>
      <c r="G28" s="39" t="s">
        <v>208</v>
      </c>
      <c r="H28" s="29">
        <v>1618555</v>
      </c>
      <c r="I28" s="29">
        <v>95057.2</v>
      </c>
      <c r="J28" s="30">
        <f t="shared" si="4"/>
        <v>17.027168904617429</v>
      </c>
      <c r="K28" s="32">
        <f>H28+H27+H26</f>
        <v>6068294</v>
      </c>
      <c r="L28" s="27">
        <f>K28/K25-1</f>
        <v>-2.5733329737005706E-2</v>
      </c>
      <c r="M28" s="27">
        <f>K28/K16-1</f>
        <v>-0.38643147005130851</v>
      </c>
      <c r="N28" s="32">
        <f>AVERAGE(J26:J28)</f>
        <v>17.941084055615434</v>
      </c>
      <c r="O28" s="58">
        <f>N28/N25-1</f>
        <v>3.6064229252962487E-2</v>
      </c>
    </row>
    <row r="29" spans="1:15" hidden="1">
      <c r="D29" s="26">
        <f>H29/22</f>
        <v>109634.22727272728</v>
      </c>
      <c r="E29" s="27">
        <f t="shared" ref="E29:E41" si="7">D29/D28-1</f>
        <v>0.28698148544956359</v>
      </c>
      <c r="F29" s="33">
        <f t="shared" ref="F29:F41" si="8">D29/D17-1</f>
        <v>-0.12005862887796925</v>
      </c>
      <c r="G29" s="39" t="s">
        <v>215</v>
      </c>
      <c r="H29" s="29">
        <v>2411953</v>
      </c>
      <c r="I29" s="29">
        <v>161552.78</v>
      </c>
      <c r="J29" s="30">
        <f t="shared" si="4"/>
        <v>14.929814268748579</v>
      </c>
    </row>
    <row r="30" spans="1:15" hidden="1">
      <c r="D30" s="26">
        <f>H30/19</f>
        <v>128760.57894736843</v>
      </c>
      <c r="E30" s="27">
        <f t="shared" si="7"/>
        <v>0.17445602664815829</v>
      </c>
      <c r="F30" s="33">
        <f t="shared" si="8"/>
        <v>-0.23413235397148746</v>
      </c>
      <c r="G30" s="39" t="s">
        <v>210</v>
      </c>
      <c r="H30" s="29">
        <v>2446451</v>
      </c>
      <c r="I30" s="29">
        <v>161937.78</v>
      </c>
      <c r="J30" s="30">
        <f t="shared" si="4"/>
        <v>15.107351724841479</v>
      </c>
    </row>
    <row r="31" spans="1:15" ht="17.399999999999999" hidden="1">
      <c r="A31" s="31">
        <f>AVERAGE(D29:D31)</f>
        <v>134247.08540669858</v>
      </c>
      <c r="B31" s="27">
        <f>A31/A28-1</f>
        <v>0.34026926407362046</v>
      </c>
      <c r="C31" s="27">
        <f>A31/A19-1</f>
        <v>-0.11477469396949347</v>
      </c>
      <c r="D31" s="26">
        <f>H31/20</f>
        <v>164346.45000000001</v>
      </c>
      <c r="E31" s="27">
        <f t="shared" si="7"/>
        <v>0.27637240639604066</v>
      </c>
      <c r="F31" s="33">
        <f t="shared" si="8"/>
        <v>1.2967366208346265E-2</v>
      </c>
      <c r="G31" s="39" t="s">
        <v>211</v>
      </c>
      <c r="H31" s="29">
        <v>3286929</v>
      </c>
      <c r="I31" s="29">
        <v>195273.88</v>
      </c>
      <c r="J31" s="30">
        <f t="shared" si="4"/>
        <v>16.832404825468721</v>
      </c>
      <c r="K31" s="32">
        <f>H31+H30+H29</f>
        <v>8145333</v>
      </c>
      <c r="L31" s="27">
        <f>K31/K28-1</f>
        <v>0.34227725288194666</v>
      </c>
      <c r="M31" s="27">
        <f>K31/K19-1</f>
        <v>-0.13565134842427562</v>
      </c>
      <c r="N31" s="32">
        <f>AVERAGE(J29:J31)</f>
        <v>15.623190273019594</v>
      </c>
      <c r="O31" s="58">
        <f>N31/N28-1</f>
        <v>-0.12919474516760632</v>
      </c>
    </row>
    <row r="32" spans="1:15" ht="17.399999999999999" hidden="1">
      <c r="D32" s="26">
        <f>H32/21</f>
        <v>145188.76190476189</v>
      </c>
      <c r="E32" s="27">
        <f t="shared" si="7"/>
        <v>-0.11656891947004711</v>
      </c>
      <c r="F32" s="33">
        <f t="shared" si="8"/>
        <v>-9.9114586063092647E-3</v>
      </c>
      <c r="G32" s="39" t="s">
        <v>222</v>
      </c>
      <c r="H32" s="29">
        <v>3048964</v>
      </c>
      <c r="I32" s="29">
        <v>190097.55</v>
      </c>
      <c r="J32" s="30">
        <f t="shared" si="4"/>
        <v>16.038944215746074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218957.52380952382</v>
      </c>
      <c r="E33" s="27">
        <f t="shared" si="7"/>
        <v>0.50808864912803187</v>
      </c>
      <c r="F33" s="33">
        <f t="shared" si="8"/>
        <v>0.75043721833964394</v>
      </c>
      <c r="G33" s="39" t="s">
        <v>223</v>
      </c>
      <c r="H33" s="29">
        <v>4598108</v>
      </c>
      <c r="I33" s="29">
        <v>303798.27</v>
      </c>
      <c r="J33" s="30">
        <f t="shared" si="4"/>
        <v>15.135398894799499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172176.74436090223</v>
      </c>
      <c r="B34" s="27">
        <f>A34/A31-1</f>
        <v>0.28253618199081632</v>
      </c>
      <c r="C34" s="27">
        <f>A34/A22-1</f>
        <v>0.42770728733656105</v>
      </c>
      <c r="D34" s="26">
        <f>H34/19</f>
        <v>152383.94736842104</v>
      </c>
      <c r="E34" s="27">
        <f t="shared" si="7"/>
        <v>-0.30404790519560621</v>
      </c>
      <c r="F34" s="33">
        <f t="shared" si="8"/>
        <v>0.69201800627982357</v>
      </c>
      <c r="G34" s="39" t="s">
        <v>220</v>
      </c>
      <c r="H34" s="29">
        <v>2895295</v>
      </c>
      <c r="I34" s="29">
        <v>189988.74</v>
      </c>
      <c r="J34" s="30">
        <f t="shared" si="4"/>
        <v>15.239297865757729</v>
      </c>
      <c r="K34" s="32">
        <f>H34+H33+H32</f>
        <v>10542367</v>
      </c>
      <c r="L34" s="27">
        <f>K34/K31-1</f>
        <v>0.29428311893448678</v>
      </c>
      <c r="M34" s="27">
        <f>K34/K22-1</f>
        <v>0.41490277478785242</v>
      </c>
      <c r="N34" s="32">
        <f>AVERAGE(J32:J34)</f>
        <v>15.471213658767766</v>
      </c>
      <c r="O34" s="58">
        <f>N34/N31-1</f>
        <v>-9.7276299908017894E-3</v>
      </c>
      <c r="P34" s="58"/>
    </row>
    <row r="35" spans="1:16" ht="17.399999999999999" hidden="1">
      <c r="D35" s="26">
        <f>H35/23</f>
        <v>129556.52173913043</v>
      </c>
      <c r="E35" s="27">
        <f t="shared" si="7"/>
        <v>-0.1498020363923267</v>
      </c>
      <c r="F35" s="33">
        <f t="shared" si="8"/>
        <v>0.26196919370405714</v>
      </c>
      <c r="G35" s="39" t="s">
        <v>226</v>
      </c>
      <c r="H35" s="68">
        <v>2979800</v>
      </c>
      <c r="I35" s="68">
        <v>196637.06</v>
      </c>
      <c r="J35" s="30">
        <f t="shared" si="4"/>
        <v>15.153806713749686</v>
      </c>
      <c r="P35" s="16"/>
    </row>
    <row r="36" spans="1:16" ht="17.399999999999999" hidden="1">
      <c r="D36" s="26">
        <f>H36/21</f>
        <v>126180.80952380953</v>
      </c>
      <c r="E36" s="27">
        <f t="shared" si="7"/>
        <v>-2.6055903400356017E-2</v>
      </c>
      <c r="F36" s="33">
        <f t="shared" si="8"/>
        <v>0.25441276181954997</v>
      </c>
      <c r="G36" s="39" t="s">
        <v>228</v>
      </c>
      <c r="H36" s="68">
        <v>2649797</v>
      </c>
      <c r="I36" s="68">
        <v>160703.01</v>
      </c>
      <c r="J36" s="30">
        <f t="shared" si="4"/>
        <v>16.488782630767151</v>
      </c>
      <c r="P36" s="16"/>
    </row>
    <row r="37" spans="1:16" ht="17.399999999999999" hidden="1">
      <c r="A37" s="31">
        <f>AVERAGE(D35:D37)</f>
        <v>129757.48079135036</v>
      </c>
      <c r="B37" s="27">
        <f>A37/A34-1</f>
        <v>-0.24637045918719558</v>
      </c>
      <c r="C37" s="27">
        <f>A37/A25-1</f>
        <v>0.29270268346361106</v>
      </c>
      <c r="D37" s="26">
        <f>H37/18</f>
        <v>133535.11111111112</v>
      </c>
      <c r="E37" s="27">
        <f t="shared" si="7"/>
        <v>5.8283835830946096E-2</v>
      </c>
      <c r="F37" s="33">
        <f t="shared" si="8"/>
        <v>0.36428838582089118</v>
      </c>
      <c r="G37" s="39" t="s">
        <v>225</v>
      </c>
      <c r="H37" s="68">
        <v>2403632</v>
      </c>
      <c r="I37" s="68">
        <v>140759.26</v>
      </c>
      <c r="J37" s="30">
        <f t="shared" si="4"/>
        <v>17.076190937633516</v>
      </c>
      <c r="K37" s="32">
        <f>H37+H36+H35</f>
        <v>8033229</v>
      </c>
      <c r="L37" s="27">
        <f>K37/K34-1</f>
        <v>-0.23800518422475714</v>
      </c>
      <c r="M37" s="27">
        <f>K37/K25-1</f>
        <v>0.28973765432098775</v>
      </c>
      <c r="N37" s="32">
        <f>AVERAGE(J35:J37)</f>
        <v>16.239593427383451</v>
      </c>
      <c r="O37" s="16">
        <f>N37/N34-1</f>
        <v>4.9665125539794408E-2</v>
      </c>
      <c r="P37" s="16"/>
    </row>
    <row r="38" spans="1:16" ht="17.399999999999999" hidden="1">
      <c r="A38" s="31"/>
      <c r="B38" s="27"/>
      <c r="C38" s="27"/>
      <c r="D38" s="26">
        <f>H38/20</f>
        <v>110205.75</v>
      </c>
      <c r="E38" s="27">
        <f t="shared" si="7"/>
        <v>-0.17470582019210934</v>
      </c>
      <c r="F38" s="33">
        <f t="shared" si="8"/>
        <v>0.15203204372409673</v>
      </c>
      <c r="G38" s="39" t="s">
        <v>231</v>
      </c>
      <c r="H38" s="68">
        <v>2204115</v>
      </c>
      <c r="I38" s="68">
        <v>124395.35</v>
      </c>
      <c r="J38" s="30">
        <f t="shared" si="4"/>
        <v>17.718628550022167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102955.38095238095</v>
      </c>
      <c r="E39" s="27">
        <f t="shared" si="7"/>
        <v>-6.5789389824206568E-2</v>
      </c>
      <c r="F39" s="33">
        <f t="shared" si="8"/>
        <v>-0.13948301738785607</v>
      </c>
      <c r="G39" s="39" t="s">
        <v>234</v>
      </c>
      <c r="H39" s="68">
        <v>2162063</v>
      </c>
      <c r="I39" s="68">
        <v>123306.73</v>
      </c>
      <c r="J39" s="30">
        <f t="shared" si="4"/>
        <v>17.534022676621138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109836.93253968254</v>
      </c>
      <c r="B40" s="27">
        <f>A40/A37-1</f>
        <v>-0.15352138566638784</v>
      </c>
      <c r="C40" s="27">
        <f>A40/A28-1</f>
        <v>9.6568050599322497E-2</v>
      </c>
      <c r="D40" s="26">
        <f>H40/21</f>
        <v>116349.66666666667</v>
      </c>
      <c r="E40" s="27">
        <f t="shared" si="7"/>
        <v>0.13009796661799422</v>
      </c>
      <c r="F40" s="33">
        <f t="shared" si="8"/>
        <v>0.36581312755307471</v>
      </c>
      <c r="G40" s="39" t="s">
        <v>236</v>
      </c>
      <c r="H40" s="68">
        <v>2443343</v>
      </c>
      <c r="I40" s="68">
        <v>132660.62</v>
      </c>
      <c r="J40" s="30">
        <f t="shared" si="4"/>
        <v>18.417997744922346</v>
      </c>
      <c r="K40" s="32">
        <f>H40+H39+H38</f>
        <v>6809521</v>
      </c>
      <c r="L40" s="27">
        <f>K40/K37-1</f>
        <v>-0.15233077508434034</v>
      </c>
      <c r="M40" s="27">
        <f>K40/K28-1</f>
        <v>0.12214750966251797</v>
      </c>
      <c r="N40" s="32">
        <f>AVERAGE(J38:J40)</f>
        <v>17.890216323855217</v>
      </c>
      <c r="O40" s="58">
        <f>N40/N37-1</f>
        <v>0.10164188554674403</v>
      </c>
    </row>
    <row r="41" spans="1:16" ht="17.399999999999999">
      <c r="A41" s="31"/>
      <c r="B41" s="27"/>
      <c r="C41" s="27"/>
      <c r="D41" s="26">
        <f>H41/18</f>
        <v>142388.16666666666</v>
      </c>
      <c r="E41" s="27">
        <f t="shared" si="7"/>
        <v>0.22379522645817618</v>
      </c>
      <c r="F41" s="33">
        <f t="shared" si="8"/>
        <v>0.29875651253016389</v>
      </c>
      <c r="G41" s="39" t="s">
        <v>370</v>
      </c>
      <c r="H41" s="68">
        <v>2562987</v>
      </c>
      <c r="I41" s="68">
        <v>134467.64000000001</v>
      </c>
      <c r="J41" s="30">
        <f t="shared" si="4"/>
        <v>19.060251224755635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146526.25</v>
      </c>
      <c r="E42" s="27">
        <f t="shared" ref="E42" si="9">D42/D41-1</f>
        <v>2.9061988999554034E-2</v>
      </c>
      <c r="F42" s="33">
        <f t="shared" ref="F42" si="10">D42/D30-1</f>
        <v>0.13797445769402295</v>
      </c>
      <c r="G42" s="39" t="s">
        <v>405</v>
      </c>
      <c r="H42" s="68">
        <v>2930525</v>
      </c>
      <c r="I42" s="68">
        <v>160351.35</v>
      </c>
      <c r="J42" s="30">
        <f t="shared" si="4"/>
        <v>18.275649066877204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159721.97222222222</v>
      </c>
      <c r="B43" s="27">
        <f>A43/A40-1</f>
        <v>0.45417364204446353</v>
      </c>
      <c r="C43" s="27">
        <f>A43/A31-1</f>
        <v>0.18976119100349953</v>
      </c>
      <c r="D43" s="26">
        <f>H43/20</f>
        <v>190251.5</v>
      </c>
      <c r="E43" s="27">
        <f t="shared" ref="E43" si="11">D43/D42-1</f>
        <v>0.29841240050844142</v>
      </c>
      <c r="F43" s="33">
        <f t="shared" ref="F43" si="12">D43/D31-1</f>
        <v>0.15762463989943187</v>
      </c>
      <c r="G43" s="39" t="s">
        <v>457</v>
      </c>
      <c r="H43" s="68">
        <v>3805030</v>
      </c>
      <c r="I43" s="68">
        <v>203966.61</v>
      </c>
      <c r="J43" s="30">
        <f t="shared" si="4"/>
        <v>18.655161254089581</v>
      </c>
      <c r="K43" s="32">
        <f>H43+H42+H41</f>
        <v>9298542</v>
      </c>
      <c r="L43" s="27">
        <f>K43/K40-1</f>
        <v>0.36552071724281343</v>
      </c>
      <c r="M43" s="27">
        <f>K43/K31-1</f>
        <v>0.14157911039364501</v>
      </c>
      <c r="N43" s="32">
        <f>AVERAGE(J41:J43)</f>
        <v>18.663687181907473</v>
      </c>
      <c r="O43" s="58">
        <f>N43/N40-1</f>
        <v>4.3234293205325569E-2</v>
      </c>
    </row>
    <row r="44" spans="1:16" ht="17.399999999999999">
      <c r="A44" s="31"/>
      <c r="B44" s="27"/>
      <c r="C44" s="27"/>
      <c r="D44" s="26">
        <f>H44/22</f>
        <v>116380.31818181818</v>
      </c>
      <c r="E44" s="27">
        <f t="shared" ref="E44" si="13">D44/D43-1</f>
        <v>-0.38828173138283706</v>
      </c>
      <c r="F44" s="33">
        <f t="shared" ref="F44" si="14">D44/D32-1</f>
        <v>-0.19842061702985603</v>
      </c>
      <c r="G44" s="39" t="s">
        <v>464</v>
      </c>
      <c r="H44" s="68">
        <v>2560367</v>
      </c>
      <c r="I44" s="68">
        <v>140126.42000000001</v>
      </c>
      <c r="J44" s="30">
        <f t="shared" si="4"/>
        <v>18.271836246155434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159615.35</v>
      </c>
      <c r="E45" s="27">
        <f t="shared" ref="E45" si="15">D45/D44-1</f>
        <v>0.37149779699550889</v>
      </c>
      <c r="F45" s="33">
        <f t="shared" ref="F45" si="16">D45/D33-1</f>
        <v>-0.271021396191651</v>
      </c>
      <c r="G45" s="39" t="s">
        <v>527</v>
      </c>
      <c r="H45" s="68">
        <v>3192307</v>
      </c>
      <c r="I45" s="68">
        <v>166413.07</v>
      </c>
      <c r="J45" s="30">
        <f t="shared" si="4"/>
        <v>19.183030515571883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126488.85430622012</v>
      </c>
      <c r="B46" s="27">
        <f>A46/A43-1</f>
        <v>-0.2080685421900792</v>
      </c>
      <c r="C46" s="27">
        <f>A46/A34-1</f>
        <v>-0.26535459375927706</v>
      </c>
      <c r="D46" s="26">
        <f>H46/19</f>
        <v>103470.89473684211</v>
      </c>
      <c r="E46" s="27">
        <f t="shared" ref="E46" si="17">D46/D45-1</f>
        <v>-0.3517484707025853</v>
      </c>
      <c r="F46" s="33">
        <f t="shared" ref="F46" si="18">D46/D34-1</f>
        <v>-0.32098559904949231</v>
      </c>
      <c r="G46" s="39" t="s">
        <v>548</v>
      </c>
      <c r="H46" s="68">
        <v>1965947</v>
      </c>
      <c r="I46" s="68">
        <v>108342.22</v>
      </c>
      <c r="J46" s="30">
        <f t="shared" si="4"/>
        <v>18.145714569998656</v>
      </c>
      <c r="K46" s="32">
        <f>H46+H45+H44</f>
        <v>7718621</v>
      </c>
      <c r="L46" s="27">
        <f>K46/K43-1</f>
        <v>-0.16991061609443714</v>
      </c>
      <c r="M46" s="27">
        <f>K46/K34-1</f>
        <v>-0.267847438815211</v>
      </c>
      <c r="N46" s="32">
        <f>AVERAGE(J44:J46)</f>
        <v>18.533527110575324</v>
      </c>
      <c r="O46" s="58">
        <f>N46/N43-1</f>
        <v>-6.9739741168790559E-3</v>
      </c>
    </row>
    <row r="47" spans="1:16" ht="17.399999999999999">
      <c r="A47" s="31"/>
      <c r="B47" s="27"/>
      <c r="C47" s="27"/>
      <c r="D47" s="26">
        <f>H47/19</f>
        <v>164357.84210526315</v>
      </c>
      <c r="E47" s="27">
        <f t="shared" ref="E47" si="19">D47/D46-1</f>
        <v>0.58844516154301196</v>
      </c>
      <c r="F47" s="33">
        <f t="shared" ref="F47" si="20">D47/D35-1</f>
        <v>0.26861882288108352</v>
      </c>
      <c r="G47" s="39" t="s">
        <v>601</v>
      </c>
      <c r="H47" s="68">
        <v>3122799</v>
      </c>
      <c r="I47" s="68">
        <v>180558.29</v>
      </c>
      <c r="J47" s="30">
        <f t="shared" si="4"/>
        <v>17.295240224084974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97495.2</v>
      </c>
      <c r="E48" s="27">
        <f t="shared" ref="E48" si="21">D48/D47-1</f>
        <v>-0.40681138939778061</v>
      </c>
      <c r="F48" s="33">
        <f t="shared" ref="F48" si="22">D48/D36-1</f>
        <v>-0.22733733942637879</v>
      </c>
      <c r="G48" s="39" t="s">
        <v>632</v>
      </c>
      <c r="H48" s="68">
        <v>1949904</v>
      </c>
      <c r="I48" s="68">
        <v>101272.42</v>
      </c>
      <c r="J48" s="30">
        <f t="shared" si="4"/>
        <v>19.254047646930921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135448.37767145134</v>
      </c>
      <c r="B49" s="27">
        <f>A49/A46-1</f>
        <v>7.0832512590720986E-2</v>
      </c>
      <c r="C49" s="27">
        <f>A49/A37-1</f>
        <v>4.3857948269294234E-2</v>
      </c>
      <c r="D49" s="26">
        <f>H49/22</f>
        <v>144492.09090909091</v>
      </c>
      <c r="E49" s="27">
        <f t="shared" ref="E49" si="23">D49/D48-1</f>
        <v>0.48204312529325466</v>
      </c>
      <c r="F49" s="33">
        <f t="shared" ref="F49" si="24">D49/D37-1</f>
        <v>8.2053174680498664E-2</v>
      </c>
      <c r="G49" s="39" t="s">
        <v>672</v>
      </c>
      <c r="H49" s="68">
        <v>3178826</v>
      </c>
      <c r="I49" s="68">
        <v>168780.29</v>
      </c>
      <c r="J49" s="30">
        <f t="shared" si="4"/>
        <v>18.834106755000835</v>
      </c>
      <c r="K49" s="32">
        <f>H49+H48+H47</f>
        <v>8251529</v>
      </c>
      <c r="L49" s="27">
        <f>K49/K46-1</f>
        <v>6.9041866416293729E-2</v>
      </c>
      <c r="M49" s="27">
        <f>K49/K37-1</f>
        <v>2.7174626790796186E-2</v>
      </c>
      <c r="N49" s="32">
        <f>AVERAGE(J47:J49)</f>
        <v>18.461131542005575</v>
      </c>
      <c r="O49" s="58">
        <f>N49/N46-1</f>
        <v>-3.9061948725582774E-3</v>
      </c>
    </row>
    <row r="50" spans="1:15" s="37" customFormat="1" ht="17.399999999999999">
      <c r="A50" s="92"/>
      <c r="B50" s="130"/>
      <c r="C50" s="130"/>
      <c r="D50" s="93">
        <f>H50/18</f>
        <v>95471.888888888891</v>
      </c>
      <c r="E50" s="130">
        <f t="shared" ref="E50" si="25">D50/D49-1</f>
        <v>-0.33925872144132596</v>
      </c>
      <c r="F50" s="131">
        <f t="shared" ref="F50" si="26">D50/D38-1</f>
        <v>-0.13369412313886631</v>
      </c>
      <c r="G50" s="132" t="s">
        <v>714</v>
      </c>
      <c r="H50" s="95">
        <v>1718494</v>
      </c>
      <c r="I50" s="95">
        <v>85897.36</v>
      </c>
      <c r="J50" s="133">
        <f t="shared" ref="J50" si="27">H50/I50</f>
        <v>20.006365736967936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134435.4</v>
      </c>
      <c r="E51" s="130">
        <f t="shared" ref="E51" si="28">D51/D50-1</f>
        <v>0.40811501233056369</v>
      </c>
      <c r="F51" s="131">
        <f t="shared" ref="F51" si="29">D51/D39-1</f>
        <v>0.30576370808806219</v>
      </c>
      <c r="G51" s="132" t="s">
        <v>721</v>
      </c>
      <c r="H51" s="95">
        <v>2688708</v>
      </c>
      <c r="I51" s="95">
        <v>139463.44</v>
      </c>
      <c r="J51" s="133">
        <f t="shared" ref="J51" si="30">H51/I51</f>
        <v>19.27894507693199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111114.86902356903</v>
      </c>
      <c r="B52" s="27">
        <f>A52/A49-1</f>
        <v>-0.17965153268137757</v>
      </c>
      <c r="C52" s="27">
        <f>A52/A40-1</f>
        <v>1.1634852269975626E-2</v>
      </c>
      <c r="D52" s="93">
        <f>H52/22</f>
        <v>103437.31818181818</v>
      </c>
      <c r="E52" s="130">
        <f t="shared" ref="E52:E53" si="31">D52/D51-1</f>
        <v>-0.23057975665770936</v>
      </c>
      <c r="F52" s="131">
        <f t="shared" ref="F52:F53" si="32">D52/D40-1</f>
        <v>-0.11097881802997711</v>
      </c>
      <c r="G52" s="132" t="s">
        <v>726</v>
      </c>
      <c r="H52" s="95">
        <v>2275621</v>
      </c>
      <c r="I52" s="95">
        <v>112077.97</v>
      </c>
      <c r="J52" s="133">
        <f t="shared" ref="J52" si="33">H52/I52</f>
        <v>20.303909858467279</v>
      </c>
      <c r="K52" s="32">
        <f>H52+H51+H50</f>
        <v>6682823</v>
      </c>
      <c r="L52" s="27">
        <f>K52/K49-1</f>
        <v>-0.19011094792250016</v>
      </c>
      <c r="M52" s="27">
        <f>K52/K40-1</f>
        <v>-1.8606007676604586E-2</v>
      </c>
      <c r="N52" s="32">
        <f>AVERAGE(J50:J52)</f>
        <v>19.863073557455735</v>
      </c>
      <c r="O52" s="58">
        <f>N52/N49-1</f>
        <v>7.5940199670873287E-2</v>
      </c>
    </row>
    <row r="53" spans="1:15" s="37" customFormat="1" ht="17.399999999999999">
      <c r="A53" s="31"/>
      <c r="B53" s="27"/>
      <c r="C53" s="27"/>
      <c r="D53" s="93">
        <f>H53/21</f>
        <v>130990.85714285714</v>
      </c>
      <c r="E53" s="130">
        <f t="shared" si="31"/>
        <v>0.26637909262696091</v>
      </c>
      <c r="F53" s="131">
        <f t="shared" si="32"/>
        <v>-8.0043937573062718E-2</v>
      </c>
      <c r="G53" s="132" t="s">
        <v>729</v>
      </c>
      <c r="H53" s="95">
        <v>2750808</v>
      </c>
      <c r="I53" s="95">
        <v>138207.97</v>
      </c>
      <c r="J53" s="133">
        <f t="shared" ref="J53" si="34">H53/I53</f>
        <v>19.903396309199824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176501.76470588235</v>
      </c>
      <c r="E54" s="130">
        <f t="shared" ref="E54" si="35">D54/D53-1</f>
        <v>0.34743575662988091</v>
      </c>
      <c r="F54" s="131">
        <f t="shared" ref="F54" si="36">D54/D42-1</f>
        <v>0.20457436606671053</v>
      </c>
      <c r="G54" s="132" t="s">
        <v>742</v>
      </c>
      <c r="H54" s="95">
        <v>3000530</v>
      </c>
      <c r="I54" s="95">
        <v>149065.75</v>
      </c>
      <c r="J54" s="133">
        <f t="shared" ref="J54" si="37">H54/I54</f>
        <v>20.128902849916898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150213.93744164333</v>
      </c>
      <c r="B55" s="27">
        <f>A55/A52-1</f>
        <v>0.35187971476419455</v>
      </c>
      <c r="C55" s="27">
        <f>A55/A43-1</f>
        <v>-5.9528658758046804E-2</v>
      </c>
      <c r="D55" s="93">
        <f>H55/21</f>
        <v>143149.19047619047</v>
      </c>
      <c r="E55" s="130">
        <f t="shared" ref="E55" si="38">D55/D54-1</f>
        <v>-0.18896453690006831</v>
      </c>
      <c r="F55" s="131">
        <f t="shared" ref="F55" si="39">D55/D43-1</f>
        <v>-0.24757917558499942</v>
      </c>
      <c r="G55" s="132" t="s">
        <v>749</v>
      </c>
      <c r="H55" s="95">
        <v>3006133</v>
      </c>
      <c r="I55" s="95">
        <v>162888</v>
      </c>
      <c r="J55" s="133">
        <f t="shared" ref="J55" si="40">H55/I55</f>
        <v>18.455214626000689</v>
      </c>
      <c r="K55" s="32">
        <f>H55+H54+H53</f>
        <v>8757471</v>
      </c>
      <c r="L55" s="27">
        <f>K55/K52-1</f>
        <v>0.31044485242239683</v>
      </c>
      <c r="M55" s="27">
        <f>K55/K43-1</f>
        <v>-5.8188799921536138E-2</v>
      </c>
      <c r="N55" s="32">
        <f>AVERAGE(J53:J55)</f>
        <v>19.49583792837247</v>
      </c>
      <c r="O55" s="58">
        <f>N55/N52-1</f>
        <v>-1.8488358713519504E-2</v>
      </c>
    </row>
    <row r="56" spans="1:15" s="124" customFormat="1" ht="17.399999999999999">
      <c r="A56" s="94"/>
      <c r="B56" s="45"/>
      <c r="C56" s="45"/>
      <c r="D56" s="98">
        <f>H56/22</f>
        <v>133606.81818181818</v>
      </c>
      <c r="E56" s="118">
        <f t="shared" ref="E56" si="41">D56/D55-1</f>
        <v>-6.6660330125719036E-2</v>
      </c>
      <c r="F56" s="158">
        <f t="shared" ref="F56" si="42">D56/D44-1</f>
        <v>0.14801901446159871</v>
      </c>
      <c r="G56" s="122" t="s">
        <v>752</v>
      </c>
      <c r="H56" s="96">
        <v>2939350</v>
      </c>
      <c r="I56" s="96">
        <v>144059.37</v>
      </c>
      <c r="J56" s="125">
        <f t="shared" ref="J56" si="43">H56/I56</f>
        <v>20.403740485606733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201559.16666666666</v>
      </c>
      <c r="E57" s="118">
        <f t="shared" ref="E57" si="44">D57/D56-1</f>
        <v>0.50859940689835059</v>
      </c>
      <c r="F57" s="158">
        <f t="shared" ref="F57" si="45">D57/D45-1</f>
        <v>0.26278059514117325</v>
      </c>
      <c r="G57" s="122" t="s">
        <v>756</v>
      </c>
      <c r="H57" s="96">
        <v>3628065</v>
      </c>
      <c r="I57" s="96">
        <v>181849.55</v>
      </c>
      <c r="J57" s="125">
        <f t="shared" ref="J57" si="46">H57/I57</f>
        <v>19.950915468308832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167582.99242424243</v>
      </c>
      <c r="B58" s="27">
        <f>A58/A55-1</f>
        <v>0.11562878437526347</v>
      </c>
      <c r="C58" s="27">
        <f>A58/A46-1</f>
        <v>0.32488347169732812</v>
      </c>
      <c r="K58" s="32">
        <f>H58+H57+H56</f>
        <v>6567415</v>
      </c>
      <c r="L58" s="27">
        <f>K58/K55-1</f>
        <v>-0.2500785900404352</v>
      </c>
      <c r="M58" s="27">
        <f>K58/K46-1</f>
        <v>-0.14914658978592166</v>
      </c>
      <c r="N58" s="32">
        <f>AVERAGE(J56:J58)</f>
        <v>20.177327976957784</v>
      </c>
      <c r="O58" s="58">
        <f>N58/N55-1</f>
        <v>3.4955668542644869E-2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104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동진쎄미켐</v>
      </c>
      <c r="G1" s="19"/>
      <c r="H1" s="19"/>
      <c r="I1" s="19"/>
      <c r="J1" s="20"/>
      <c r="P1" s="18" t="s">
        <v>302</v>
      </c>
    </row>
    <row r="2" spans="1:16" ht="15" customHeight="1">
      <c r="G2" s="21"/>
      <c r="H2" s="21"/>
      <c r="I2" s="21"/>
      <c r="J2" s="22"/>
      <c r="P2" s="18" t="s">
        <v>341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242030.05</v>
      </c>
      <c r="E5" s="27"/>
      <c r="F5" s="26"/>
      <c r="G5" s="28" t="s">
        <v>7</v>
      </c>
      <c r="H5" s="29">
        <v>4840601</v>
      </c>
      <c r="I5" s="29">
        <v>11651.18</v>
      </c>
      <c r="J5" s="30">
        <f>H5/I5</f>
        <v>415.46015081734208</v>
      </c>
    </row>
    <row r="6" spans="1:16" ht="15" hidden="1" customHeight="1">
      <c r="D6" s="26">
        <f>H6/18</f>
        <v>365537.22222222225</v>
      </c>
      <c r="E6" s="27">
        <f t="shared" ref="E6:E16" si="0">D6/D5-1</f>
        <v>0.51029685042093842</v>
      </c>
      <c r="F6" s="26"/>
      <c r="G6" s="28" t="s">
        <v>3</v>
      </c>
      <c r="H6" s="29">
        <v>6579670</v>
      </c>
      <c r="I6" s="29">
        <v>16644.64</v>
      </c>
      <c r="J6" s="30">
        <f t="shared" ref="J6:J16" si="1">H6/I6</f>
        <v>395.3026319583962</v>
      </c>
    </row>
    <row r="7" spans="1:16" ht="15" hidden="1" customHeight="1">
      <c r="A7" s="31">
        <f>AVERAGE(D5:D7)</f>
        <v>300132.21195286198</v>
      </c>
      <c r="B7" s="31"/>
      <c r="C7" s="31"/>
      <c r="D7" s="26">
        <f>H7/22</f>
        <v>292829.36363636365</v>
      </c>
      <c r="E7" s="27">
        <f t="shared" si="0"/>
        <v>-0.19890685316215784</v>
      </c>
      <c r="F7" s="26"/>
      <c r="G7" s="28" t="s">
        <v>6</v>
      </c>
      <c r="H7" s="29">
        <v>6442246</v>
      </c>
      <c r="I7" s="29">
        <v>16795.330000000002</v>
      </c>
      <c r="J7" s="30">
        <f t="shared" si="1"/>
        <v>383.57364815100385</v>
      </c>
      <c r="K7" s="32">
        <f>H7+H6+H5</f>
        <v>17862517</v>
      </c>
      <c r="L7" s="32"/>
      <c r="M7" s="32"/>
      <c r="N7" s="32">
        <f>AVERAGE(J5:J7)</f>
        <v>398.11214364224742</v>
      </c>
      <c r="O7" s="35"/>
    </row>
    <row r="8" spans="1:16" ht="15" hidden="1" customHeight="1">
      <c r="D8" s="26">
        <f>H8/21</f>
        <v>381787.04761904763</v>
      </c>
      <c r="E8" s="27">
        <f t="shared" si="0"/>
        <v>0.30378676126603166</v>
      </c>
      <c r="F8" s="26"/>
      <c r="G8" s="28" t="s">
        <v>2</v>
      </c>
      <c r="H8" s="29">
        <v>8017528</v>
      </c>
      <c r="I8" s="29">
        <v>19177.919999999998</v>
      </c>
      <c r="J8" s="30">
        <f t="shared" si="1"/>
        <v>418.06035273898323</v>
      </c>
    </row>
    <row r="9" spans="1:16" ht="15" hidden="1" customHeight="1">
      <c r="D9" s="26">
        <f>H9/21</f>
        <v>287897.90476190473</v>
      </c>
      <c r="E9" s="27">
        <f t="shared" si="0"/>
        <v>-0.24592018886619427</v>
      </c>
      <c r="F9" s="26"/>
      <c r="G9" s="28" t="s">
        <v>5</v>
      </c>
      <c r="H9" s="29">
        <v>6045856</v>
      </c>
      <c r="I9" s="29">
        <v>15126.13</v>
      </c>
      <c r="J9" s="30">
        <f t="shared" si="1"/>
        <v>399.69615493189605</v>
      </c>
    </row>
    <row r="10" spans="1:16" ht="15" hidden="1" customHeight="1">
      <c r="A10" s="31">
        <f>AVERAGE(D8:D10)</f>
        <v>323384.07936507935</v>
      </c>
      <c r="B10" s="27">
        <f>A10/A7-1</f>
        <v>7.7472082256433206E-2</v>
      </c>
      <c r="C10" s="27"/>
      <c r="D10" s="26">
        <f>H10/21</f>
        <v>300467.28571428574</v>
      </c>
      <c r="E10" s="27">
        <f t="shared" si="0"/>
        <v>4.3659160919479634E-2</v>
      </c>
      <c r="F10" s="26"/>
      <c r="G10" s="28" t="s">
        <v>0</v>
      </c>
      <c r="H10" s="29">
        <v>6309813</v>
      </c>
      <c r="I10" s="29">
        <v>16211.38</v>
      </c>
      <c r="J10" s="30">
        <f t="shared" si="1"/>
        <v>389.22121373997771</v>
      </c>
      <c r="K10" s="32">
        <f>H10+H9+H8</f>
        <v>20373197</v>
      </c>
      <c r="L10" s="27">
        <f>K10/K7-1</f>
        <v>0.14055577945706088</v>
      </c>
      <c r="M10" s="32"/>
      <c r="N10" s="32">
        <f>AVERAGE(J8:J10)</f>
        <v>402.32590713695231</v>
      </c>
      <c r="O10" s="58">
        <f>N10/N7-1</f>
        <v>1.0584363129830798E-2</v>
      </c>
    </row>
    <row r="11" spans="1:16" ht="15" hidden="1" customHeight="1">
      <c r="D11" s="26">
        <f>H11/21</f>
        <v>320443.28571428574</v>
      </c>
      <c r="E11" s="27">
        <f t="shared" si="0"/>
        <v>6.6483111306151255E-2</v>
      </c>
      <c r="F11" s="26"/>
      <c r="G11" s="28" t="s">
        <v>10</v>
      </c>
      <c r="H11" s="29">
        <v>6729309</v>
      </c>
      <c r="I11" s="29">
        <v>16302.2</v>
      </c>
      <c r="J11" s="30">
        <f t="shared" si="1"/>
        <v>412.78532958741761</v>
      </c>
    </row>
    <row r="12" spans="1:16" ht="15" hidden="1" customHeight="1">
      <c r="D12" s="26">
        <f>H12/22</f>
        <v>342334.77272727271</v>
      </c>
      <c r="E12" s="27">
        <f t="shared" si="0"/>
        <v>6.8316260595660872E-2</v>
      </c>
      <c r="F12" s="26"/>
      <c r="G12" s="28" t="s">
        <v>4</v>
      </c>
      <c r="H12" s="29">
        <v>7531365</v>
      </c>
      <c r="I12" s="29">
        <v>17580.09</v>
      </c>
      <c r="J12" s="30">
        <f t="shared" si="1"/>
        <v>428.40309691247313</v>
      </c>
    </row>
    <row r="13" spans="1:16" ht="15" hidden="1" customHeight="1">
      <c r="A13" s="31">
        <f>AVERAGE(D11:D13)</f>
        <v>324964.76948051946</v>
      </c>
      <c r="B13" s="27">
        <f>A13/A10-1</f>
        <v>4.887965166818331E-3</v>
      </c>
      <c r="C13" s="27"/>
      <c r="D13" s="26">
        <f>H13/20</f>
        <v>312116.25</v>
      </c>
      <c r="E13" s="27">
        <f t="shared" si="0"/>
        <v>-8.8271847135280246E-2</v>
      </c>
      <c r="F13" s="26"/>
      <c r="G13" s="28" t="s">
        <v>8</v>
      </c>
      <c r="H13" s="29">
        <v>6242325</v>
      </c>
      <c r="I13" s="29">
        <v>13780.8</v>
      </c>
      <c r="J13" s="30">
        <f t="shared" si="1"/>
        <v>452.97261407175205</v>
      </c>
      <c r="K13" s="32">
        <f>H13+H12+H11</f>
        <v>20502999</v>
      </c>
      <c r="L13" s="27">
        <f>K13/K10-1</f>
        <v>6.3712141005656253E-3</v>
      </c>
      <c r="M13" s="32"/>
      <c r="N13" s="32">
        <f>AVERAGE(J11:J13)</f>
        <v>431.38701352388097</v>
      </c>
      <c r="O13" s="58">
        <f>N13/N10-1</f>
        <v>7.2232749299528054E-2</v>
      </c>
    </row>
    <row r="14" spans="1:16" ht="15" hidden="1" customHeight="1">
      <c r="D14" s="26">
        <f>H14/20</f>
        <v>331753.8</v>
      </c>
      <c r="E14" s="27">
        <f t="shared" si="0"/>
        <v>6.2917422594946482E-2</v>
      </c>
      <c r="F14" s="26"/>
      <c r="G14" s="28" t="s">
        <v>11</v>
      </c>
      <c r="H14" s="29">
        <v>6635076</v>
      </c>
      <c r="I14" s="29">
        <v>14590.22</v>
      </c>
      <c r="J14" s="30">
        <f t="shared" si="1"/>
        <v>454.76188844308041</v>
      </c>
    </row>
    <row r="15" spans="1:16" ht="15" hidden="1" customHeight="1">
      <c r="A15" s="31"/>
      <c r="B15" s="31"/>
      <c r="C15" s="31"/>
      <c r="D15" s="26">
        <f>H15/22</f>
        <v>240890</v>
      </c>
      <c r="E15" s="27">
        <f t="shared" si="0"/>
        <v>-0.27388925160766808</v>
      </c>
      <c r="F15" s="26"/>
      <c r="G15" s="28" t="s">
        <v>9</v>
      </c>
      <c r="H15" s="29">
        <v>5299580</v>
      </c>
      <c r="I15" s="29">
        <v>14066.13</v>
      </c>
      <c r="J15" s="30">
        <f t="shared" si="1"/>
        <v>376.7617674513175</v>
      </c>
    </row>
    <row r="16" spans="1:16" ht="15" hidden="1" customHeight="1">
      <c r="A16" s="31">
        <f>AVERAGE(D14:D16)</f>
        <v>298029.81212121213</v>
      </c>
      <c r="B16" s="27">
        <f>A16/A13-1</f>
        <v>-8.2885776825484481E-2</v>
      </c>
      <c r="C16" s="27"/>
      <c r="D16" s="26">
        <f>H16/22</f>
        <v>321445.63636363635</v>
      </c>
      <c r="E16" s="27">
        <f t="shared" si="0"/>
        <v>0.33440838707973075</v>
      </c>
      <c r="F16" s="26"/>
      <c r="G16" s="28" t="s">
        <v>13</v>
      </c>
      <c r="H16" s="29">
        <v>7071804</v>
      </c>
      <c r="I16" s="29">
        <v>17582.349999999999</v>
      </c>
      <c r="J16" s="30">
        <f t="shared" si="1"/>
        <v>402.21039849621923</v>
      </c>
      <c r="K16" s="32">
        <f>H16+H15+H14</f>
        <v>19006460</v>
      </c>
      <c r="L16" s="27">
        <f>K16/K13-1</f>
        <v>-7.2991224356983131E-2</v>
      </c>
      <c r="M16" s="32"/>
      <c r="N16" s="32">
        <f>AVERAGE(J14:J16)</f>
        <v>411.24468479687238</v>
      </c>
      <c r="O16" s="58">
        <f>N16/N13-1</f>
        <v>-4.6692014584471364E-2</v>
      </c>
    </row>
    <row r="17" spans="1:15" ht="15" hidden="1" customHeight="1">
      <c r="D17" s="26">
        <f>H17/20</f>
        <v>364217.25</v>
      </c>
      <c r="E17" s="27">
        <f t="shared" ref="E17:E22" si="2">D17/D16-1</f>
        <v>0.1330601781384213</v>
      </c>
      <c r="F17" s="33">
        <f t="shared" ref="F17:F22" si="3">D17/D5-1</f>
        <v>0.50484309696254659</v>
      </c>
      <c r="G17" s="39" t="s">
        <v>162</v>
      </c>
      <c r="H17" s="29">
        <v>7284345</v>
      </c>
      <c r="I17" s="29">
        <v>17052.84</v>
      </c>
      <c r="J17" s="30">
        <f t="shared" ref="J17:J49" si="4">H17/I17</f>
        <v>427.16315874657829</v>
      </c>
    </row>
    <row r="18" spans="1:15" hidden="1">
      <c r="D18" s="26">
        <f>H18/20</f>
        <v>312384.8</v>
      </c>
      <c r="E18" s="27">
        <f t="shared" si="2"/>
        <v>-0.14231190312924502</v>
      </c>
      <c r="F18" s="33">
        <f t="shared" si="3"/>
        <v>-0.14540905546934735</v>
      </c>
      <c r="G18" s="39" t="s">
        <v>163</v>
      </c>
      <c r="H18" s="29">
        <v>6247696</v>
      </c>
      <c r="I18" s="29">
        <v>14544.06</v>
      </c>
      <c r="J18" s="30">
        <f t="shared" si="4"/>
        <v>429.57028505107928</v>
      </c>
    </row>
    <row r="19" spans="1:15" ht="17.399999999999999" hidden="1">
      <c r="A19" s="31">
        <f>AVERAGE(D17:D19)</f>
        <v>339034.42575757578</v>
      </c>
      <c r="B19" s="27">
        <f>A19/A16-1</f>
        <v>0.13758561046130047</v>
      </c>
      <c r="C19" s="27">
        <f>A19/A7-1</f>
        <v>0.12961692299400274</v>
      </c>
      <c r="D19" s="26">
        <f>H19/22</f>
        <v>340501.22727272729</v>
      </c>
      <c r="E19" s="27">
        <f t="shared" si="2"/>
        <v>9.0005746991298263E-2</v>
      </c>
      <c r="F19" s="33">
        <f t="shared" si="3"/>
        <v>0.16279741568390893</v>
      </c>
      <c r="G19" s="39" t="s">
        <v>158</v>
      </c>
      <c r="H19" s="29">
        <v>7491027</v>
      </c>
      <c r="I19" s="29">
        <v>18143.080000000002</v>
      </c>
      <c r="J19" s="30">
        <f t="shared" si="4"/>
        <v>412.88618029573809</v>
      </c>
      <c r="K19" s="32">
        <f>H19+H18+H17</f>
        <v>21023068</v>
      </c>
      <c r="L19" s="27">
        <f>K19/K16-1</f>
        <v>0.10610118875371843</v>
      </c>
      <c r="M19" s="27">
        <f>K19/K7-1</f>
        <v>0.17693760627351685</v>
      </c>
      <c r="N19" s="32">
        <f>AVERAGE(J17:J19)</f>
        <v>423.20654136446524</v>
      </c>
      <c r="O19" s="58">
        <f>N19/N16-1</f>
        <v>2.9086957253930734E-2</v>
      </c>
    </row>
    <row r="20" spans="1:15" hidden="1">
      <c r="D20" s="26">
        <f>H20/20</f>
        <v>314433.65000000002</v>
      </c>
      <c r="E20" s="27">
        <f t="shared" si="2"/>
        <v>-7.6556485512600636E-2</v>
      </c>
      <c r="F20" s="33">
        <f t="shared" si="3"/>
        <v>-0.17641614098510161</v>
      </c>
      <c r="G20" s="39" t="s">
        <v>154</v>
      </c>
      <c r="H20" s="29">
        <v>6288673</v>
      </c>
      <c r="I20" s="29">
        <v>16157.37</v>
      </c>
      <c r="J20" s="30">
        <f t="shared" si="4"/>
        <v>389.21390052960351</v>
      </c>
    </row>
    <row r="21" spans="1:15" hidden="1">
      <c r="D21" s="26">
        <f>H21/21</f>
        <v>290012.95238095237</v>
      </c>
      <c r="E21" s="27">
        <f t="shared" si="2"/>
        <v>-7.7665662116785716E-2</v>
      </c>
      <c r="F21" s="33">
        <f t="shared" si="3"/>
        <v>7.3465196657016563E-3</v>
      </c>
      <c r="G21" s="39" t="s">
        <v>155</v>
      </c>
      <c r="H21" s="29">
        <v>6090272</v>
      </c>
      <c r="I21" s="29">
        <v>14354.69</v>
      </c>
      <c r="J21" s="30">
        <f t="shared" si="4"/>
        <v>424.27053457789754</v>
      </c>
    </row>
    <row r="22" spans="1:15" ht="17.399999999999999" hidden="1">
      <c r="A22" s="31">
        <f>AVERAGE(D20:D22)</f>
        <v>292072.26428571431</v>
      </c>
      <c r="B22" s="27">
        <f>A22/A19-1</f>
        <v>-0.13851738320356133</v>
      </c>
      <c r="C22" s="27">
        <f>A22/A10-1</f>
        <v>-9.6825468776451595E-2</v>
      </c>
      <c r="D22" s="26">
        <f>H22/21</f>
        <v>271770.19047619047</v>
      </c>
      <c r="E22" s="27">
        <f t="shared" si="2"/>
        <v>-6.2903266061023144E-2</v>
      </c>
      <c r="F22" s="33">
        <f t="shared" si="3"/>
        <v>-9.5508218706323089E-2</v>
      </c>
      <c r="G22" s="39" t="s">
        <v>156</v>
      </c>
      <c r="H22" s="29">
        <v>5707174</v>
      </c>
      <c r="I22" s="29">
        <v>13898.55</v>
      </c>
      <c r="J22" s="30">
        <f t="shared" si="4"/>
        <v>410.63089315072438</v>
      </c>
      <c r="K22" s="32">
        <f>H22+H21+H20</f>
        <v>18086119</v>
      </c>
      <c r="L22" s="27">
        <f>K22/K19-1</f>
        <v>-0.13970125578245762</v>
      </c>
      <c r="M22" s="27">
        <f>K22/K10-1</f>
        <v>-0.11225916089654464</v>
      </c>
      <c r="N22" s="32">
        <f>AVERAGE(J20:J22)</f>
        <v>408.03844275274179</v>
      </c>
      <c r="O22" s="58">
        <f>N22/N19-1</f>
        <v>-3.5840888854930752E-2</v>
      </c>
    </row>
    <row r="23" spans="1:15" hidden="1">
      <c r="A23" s="31"/>
      <c r="B23" s="27"/>
      <c r="C23" s="27"/>
      <c r="D23" s="26">
        <f>H23/21</f>
        <v>187171.90476190476</v>
      </c>
      <c r="E23" s="27">
        <f t="shared" ref="E23:E28" si="5">D23/D22-1</f>
        <v>-0.31128611112960636</v>
      </c>
      <c r="F23" s="33">
        <f t="shared" ref="F23:F28" si="6">D23/D11-1</f>
        <v>-0.41589693681773277</v>
      </c>
      <c r="G23" s="39" t="s">
        <v>168</v>
      </c>
      <c r="H23" s="29">
        <v>3930610</v>
      </c>
      <c r="I23" s="29">
        <v>9451.66</v>
      </c>
      <c r="J23" s="30">
        <f t="shared" si="4"/>
        <v>415.86451480480679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62834.681818181816</v>
      </c>
      <c r="E24" s="27">
        <f t="shared" si="5"/>
        <v>-0.66429426522045731</v>
      </c>
      <c r="F24" s="33">
        <f t="shared" si="6"/>
        <v>-0.81645252885765063</v>
      </c>
      <c r="G24" s="39" t="s">
        <v>176</v>
      </c>
      <c r="H24" s="29">
        <v>1382363</v>
      </c>
      <c r="I24" s="29">
        <v>5826.14</v>
      </c>
      <c r="J24" s="30">
        <f t="shared" si="4"/>
        <v>237.26910098281192</v>
      </c>
      <c r="K24" s="32"/>
      <c r="L24" s="27"/>
      <c r="M24" s="27"/>
      <c r="N24" s="27"/>
    </row>
    <row r="25" spans="1:15" ht="17.399999999999999" hidden="1">
      <c r="A25" s="31">
        <f>AVERAGE(D23:D25)</f>
        <v>118140.35342143237</v>
      </c>
      <c r="B25" s="27">
        <f>A25/A22-1</f>
        <v>-0.59550985195272177</v>
      </c>
      <c r="C25" s="27">
        <f>A25/A13-1</f>
        <v>-0.63645181103696691</v>
      </c>
      <c r="D25" s="26">
        <f>H25/19</f>
        <v>104414.47368421052</v>
      </c>
      <c r="E25" s="27">
        <f t="shared" si="5"/>
        <v>0.66173314900111735</v>
      </c>
      <c r="F25" s="33">
        <f t="shared" si="6"/>
        <v>-0.66546287261810133</v>
      </c>
      <c r="G25" s="39" t="s">
        <v>190</v>
      </c>
      <c r="H25" s="29">
        <v>1983875</v>
      </c>
      <c r="I25" s="29">
        <v>5949.93</v>
      </c>
      <c r="J25" s="30">
        <f t="shared" si="4"/>
        <v>333.42829243369249</v>
      </c>
      <c r="K25" s="32">
        <f>H25+H24+H23</f>
        <v>7296848</v>
      </c>
      <c r="L25" s="27">
        <f>K25/K22-1</f>
        <v>-0.59654981812294827</v>
      </c>
      <c r="M25" s="27">
        <f>K25/K13-1</f>
        <v>-0.64410825947950345</v>
      </c>
      <c r="N25" s="32">
        <f>AVERAGE(J23:J25)</f>
        <v>328.85396940710376</v>
      </c>
      <c r="O25" s="58">
        <f>N25/N22-1</f>
        <v>-0.19406130660493004</v>
      </c>
    </row>
    <row r="26" spans="1:15" ht="17.399999999999999" hidden="1">
      <c r="D26" s="26">
        <f>H26/19</f>
        <v>241996.68421052632</v>
      </c>
      <c r="E26" s="27">
        <f t="shared" si="5"/>
        <v>1.3176545901329471</v>
      </c>
      <c r="F26" s="33">
        <f t="shared" si="6"/>
        <v>-0.27055339167018932</v>
      </c>
      <c r="G26" s="39" t="s">
        <v>202</v>
      </c>
      <c r="H26" s="29">
        <v>4597937</v>
      </c>
      <c r="I26" s="29">
        <v>11149.6</v>
      </c>
      <c r="J26" s="30">
        <f t="shared" si="4"/>
        <v>412.38582550046635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153565.09090909091</v>
      </c>
      <c r="E27" s="27">
        <f t="shared" si="5"/>
        <v>-0.36542481393878878</v>
      </c>
      <c r="F27" s="33">
        <f t="shared" si="6"/>
        <v>-0.36250948188346999</v>
      </c>
      <c r="G27" s="39" t="s">
        <v>203</v>
      </c>
      <c r="H27" s="29">
        <v>3378432</v>
      </c>
      <c r="I27" s="29">
        <v>9941.82</v>
      </c>
      <c r="J27" s="30">
        <f t="shared" si="4"/>
        <v>339.82027435620438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210970.24082934609</v>
      </c>
      <c r="B28" s="27">
        <f>A28/A25-1</f>
        <v>0.78575935080174752</v>
      </c>
      <c r="C28" s="27">
        <f>A28/A16-1</f>
        <v>-0.29211698880801196</v>
      </c>
      <c r="D28" s="26">
        <f>H28/19</f>
        <v>237348.94736842104</v>
      </c>
      <c r="E28" s="27">
        <f t="shared" si="5"/>
        <v>0.54559181362989184</v>
      </c>
      <c r="F28" s="33">
        <f t="shared" si="6"/>
        <v>-0.26162025388355459</v>
      </c>
      <c r="G28" s="39" t="s">
        <v>208</v>
      </c>
      <c r="H28" s="29">
        <v>4509630</v>
      </c>
      <c r="I28" s="29">
        <v>10845.03</v>
      </c>
      <c r="J28" s="30">
        <f t="shared" si="4"/>
        <v>415.82457586562691</v>
      </c>
      <c r="K28" s="32">
        <f>H28+H27+H26</f>
        <v>12485999</v>
      </c>
      <c r="L28" s="27">
        <f>K28/K25-1</f>
        <v>0.71114966352594977</v>
      </c>
      <c r="M28" s="27">
        <f>K28/K16-1</f>
        <v>-0.34306551561942622</v>
      </c>
      <c r="N28" s="32">
        <f>AVERAGE(J26:J28)</f>
        <v>389.34355857409923</v>
      </c>
      <c r="O28" s="58">
        <f>N28/N25-1</f>
        <v>0.18394057786820439</v>
      </c>
    </row>
    <row r="29" spans="1:15" hidden="1">
      <c r="D29" s="26">
        <f>H29/22</f>
        <v>285306.59090909088</v>
      </c>
      <c r="E29" s="27">
        <f t="shared" ref="E29:E41" si="7">D29/D28-1</f>
        <v>0.20205542966334877</v>
      </c>
      <c r="F29" s="33">
        <f t="shared" ref="F29:F41" si="8">D29/D17-1</f>
        <v>-0.21665821454340539</v>
      </c>
      <c r="G29" s="39" t="s">
        <v>215</v>
      </c>
      <c r="H29" s="29">
        <v>6276745</v>
      </c>
      <c r="I29" s="29">
        <v>16879.22</v>
      </c>
      <c r="J29" s="30">
        <f t="shared" si="4"/>
        <v>371.86226614736933</v>
      </c>
    </row>
    <row r="30" spans="1:15" hidden="1">
      <c r="D30" s="26">
        <f>H30/19</f>
        <v>242116.42105263157</v>
      </c>
      <c r="E30" s="27">
        <f t="shared" si="7"/>
        <v>-0.15138160572750758</v>
      </c>
      <c r="F30" s="33">
        <f t="shared" si="8"/>
        <v>-0.22494173515282567</v>
      </c>
      <c r="G30" s="39" t="s">
        <v>210</v>
      </c>
      <c r="H30" s="29">
        <v>4600212</v>
      </c>
      <c r="I30" s="29">
        <v>10866.45</v>
      </c>
      <c r="J30" s="30">
        <f t="shared" si="4"/>
        <v>423.34083348287618</v>
      </c>
    </row>
    <row r="31" spans="1:15" ht="17.399999999999999" hidden="1">
      <c r="A31" s="31">
        <f>AVERAGE(D29:D31)</f>
        <v>317941.78732057416</v>
      </c>
      <c r="B31" s="27">
        <f>A31/A28-1</f>
        <v>0.50704566706049037</v>
      </c>
      <c r="C31" s="27">
        <f>A31/A19-1</f>
        <v>-6.2213854507163657E-2</v>
      </c>
      <c r="D31" s="26">
        <f>H31/20</f>
        <v>426402.35</v>
      </c>
      <c r="E31" s="27">
        <f t="shared" si="7"/>
        <v>0.76114593197009173</v>
      </c>
      <c r="F31" s="33">
        <f t="shared" si="8"/>
        <v>0.25227845260736603</v>
      </c>
      <c r="G31" s="39" t="s">
        <v>211</v>
      </c>
      <c r="H31" s="29">
        <v>8528047</v>
      </c>
      <c r="I31" s="29">
        <v>21144.31</v>
      </c>
      <c r="J31" s="30">
        <f t="shared" si="4"/>
        <v>403.32585929737121</v>
      </c>
      <c r="K31" s="32">
        <f>H31+H30+H29</f>
        <v>19405004</v>
      </c>
      <c r="L31" s="27">
        <f>K31/K28-1</f>
        <v>0.55414108234351134</v>
      </c>
      <c r="M31" s="27">
        <f>K31/K19-1</f>
        <v>-7.6966121215038652E-2</v>
      </c>
      <c r="N31" s="32">
        <f>AVERAGE(J29:J31)</f>
        <v>399.50965297587226</v>
      </c>
      <c r="O31" s="58">
        <f>N31/N28-1</f>
        <v>2.6110858078670862E-2</v>
      </c>
    </row>
    <row r="32" spans="1:15" ht="17.399999999999999" hidden="1">
      <c r="D32" s="26">
        <f>H32/21</f>
        <v>293864.66666666669</v>
      </c>
      <c r="E32" s="27">
        <f t="shared" si="7"/>
        <v>-0.31082775067570168</v>
      </c>
      <c r="F32" s="33">
        <f t="shared" si="8"/>
        <v>-6.5415973555417284E-2</v>
      </c>
      <c r="G32" s="39" t="s">
        <v>222</v>
      </c>
      <c r="H32" s="29">
        <v>6171158</v>
      </c>
      <c r="I32" s="29">
        <v>16235.49</v>
      </c>
      <c r="J32" s="30">
        <f t="shared" si="4"/>
        <v>380.10297194602691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261858.14285714287</v>
      </c>
      <c r="E33" s="27">
        <f t="shared" si="7"/>
        <v>-0.10891586311677648</v>
      </c>
      <c r="F33" s="33">
        <f t="shared" si="8"/>
        <v>-9.7081214106693348E-2</v>
      </c>
      <c r="G33" s="39" t="s">
        <v>223</v>
      </c>
      <c r="H33" s="29">
        <v>5499021</v>
      </c>
      <c r="I33" s="29">
        <v>15151.86</v>
      </c>
      <c r="J33" s="30">
        <f t="shared" si="4"/>
        <v>362.92712577861727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260048.4979114453</v>
      </c>
      <c r="B34" s="27">
        <f>A34/A31-1</f>
        <v>-0.1820877019564473</v>
      </c>
      <c r="C34" s="27">
        <f>A34/A22-1</f>
        <v>-0.10964329821794494</v>
      </c>
      <c r="D34" s="26">
        <f>H34/19</f>
        <v>224422.68421052632</v>
      </c>
      <c r="E34" s="27">
        <f t="shared" si="7"/>
        <v>-0.14296083458836539</v>
      </c>
      <c r="F34" s="33">
        <f t="shared" si="8"/>
        <v>-0.17421890967034603</v>
      </c>
      <c r="G34" s="39" t="s">
        <v>220</v>
      </c>
      <c r="H34" s="29">
        <v>4264031</v>
      </c>
      <c r="I34" s="29">
        <v>11198.04</v>
      </c>
      <c r="J34" s="30">
        <f t="shared" si="4"/>
        <v>380.78369071730407</v>
      </c>
      <c r="K34" s="32">
        <f>H34+H33+H32</f>
        <v>15934210</v>
      </c>
      <c r="L34" s="27">
        <f>K34/K31-1</f>
        <v>-0.17886077220081997</v>
      </c>
      <c r="M34" s="27">
        <f>K34/K22-1</f>
        <v>-0.11898124744175353</v>
      </c>
      <c r="N34" s="32">
        <f>AVERAGE(J32:J34)</f>
        <v>374.60459614731604</v>
      </c>
      <c r="O34" s="58">
        <f>N34/N31-1</f>
        <v>-6.2339061504629756E-2</v>
      </c>
      <c r="P34" s="58"/>
    </row>
    <row r="35" spans="1:16" ht="17.399999999999999" hidden="1">
      <c r="D35" s="26">
        <f>H35/23</f>
        <v>312475.39130434784</v>
      </c>
      <c r="E35" s="27">
        <f t="shared" si="7"/>
        <v>0.3923520806444909</v>
      </c>
      <c r="F35" s="33">
        <f t="shared" si="8"/>
        <v>0.66945670452965422</v>
      </c>
      <c r="G35" s="39" t="s">
        <v>226</v>
      </c>
      <c r="H35" s="68">
        <v>7186934</v>
      </c>
      <c r="I35" s="68">
        <v>18452.5</v>
      </c>
      <c r="J35" s="30">
        <f t="shared" si="4"/>
        <v>389.48294269069231</v>
      </c>
      <c r="P35" s="16"/>
    </row>
    <row r="36" spans="1:16" ht="17.399999999999999" hidden="1">
      <c r="D36" s="26">
        <f>H36/21</f>
        <v>262749.71428571426</v>
      </c>
      <c r="E36" s="27">
        <f t="shared" si="7"/>
        <v>-0.15913469797114765</v>
      </c>
      <c r="F36" s="33">
        <f t="shared" si="8"/>
        <v>3.1816033229229328</v>
      </c>
      <c r="G36" s="39" t="s">
        <v>228</v>
      </c>
      <c r="H36" s="68">
        <v>5517744</v>
      </c>
      <c r="I36" s="68">
        <v>15306.86</v>
      </c>
      <c r="J36" s="30">
        <f t="shared" si="4"/>
        <v>360.47523789986974</v>
      </c>
      <c r="P36" s="16"/>
    </row>
    <row r="37" spans="1:16" ht="17.399999999999999" hidden="1">
      <c r="A37" s="31">
        <f>AVERAGE(D35:D37)</f>
        <v>315639.25741890958</v>
      </c>
      <c r="B37" s="27">
        <f>A37/A34-1</f>
        <v>0.21377073874271968</v>
      </c>
      <c r="C37" s="27">
        <f>A37/A25-1</f>
        <v>1.6717311086158309</v>
      </c>
      <c r="D37" s="26">
        <f>H37/18</f>
        <v>371692.66666666669</v>
      </c>
      <c r="E37" s="27">
        <f t="shared" si="7"/>
        <v>0.41462634004042243</v>
      </c>
      <c r="F37" s="33">
        <f t="shared" si="8"/>
        <v>2.5597810681956612</v>
      </c>
      <c r="G37" s="39" t="s">
        <v>225</v>
      </c>
      <c r="H37" s="68">
        <v>6690468</v>
      </c>
      <c r="I37" s="68">
        <v>17725.09</v>
      </c>
      <c r="J37" s="30">
        <f t="shared" si="4"/>
        <v>377.45749104800029</v>
      </c>
      <c r="K37" s="32">
        <f>H37+H36+H35</f>
        <v>19395146</v>
      </c>
      <c r="L37" s="27">
        <f>K37/K34-1</f>
        <v>0.21720160585306703</v>
      </c>
      <c r="M37" s="27">
        <f>K37/K25-1</f>
        <v>1.6580169958316247</v>
      </c>
      <c r="N37" s="32">
        <f>AVERAGE(J35:J37)</f>
        <v>375.80522387952078</v>
      </c>
      <c r="O37" s="16">
        <f>N37/N34-1</f>
        <v>3.2050533937724168E-3</v>
      </c>
      <c r="P37" s="16"/>
    </row>
    <row r="38" spans="1:16" ht="17.399999999999999" hidden="1">
      <c r="A38" s="31"/>
      <c r="B38" s="27"/>
      <c r="C38" s="27"/>
      <c r="D38" s="26">
        <f>H38/20</f>
        <v>273720.40000000002</v>
      </c>
      <c r="E38" s="27">
        <f t="shared" si="7"/>
        <v>-0.26358407214562563</v>
      </c>
      <c r="F38" s="33">
        <f t="shared" si="8"/>
        <v>0.13109153083219716</v>
      </c>
      <c r="G38" s="39" t="s">
        <v>231</v>
      </c>
      <c r="H38" s="68">
        <v>5474408</v>
      </c>
      <c r="I38" s="68">
        <v>13694.58</v>
      </c>
      <c r="J38" s="30">
        <f t="shared" si="4"/>
        <v>399.74997407733571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313231.38095238095</v>
      </c>
      <c r="E39" s="27">
        <f t="shared" si="7"/>
        <v>0.14434795854595017</v>
      </c>
      <c r="F39" s="33">
        <f t="shared" si="8"/>
        <v>1.0397303781613427</v>
      </c>
      <c r="G39" s="39" t="s">
        <v>234</v>
      </c>
      <c r="H39" s="68">
        <v>6577859</v>
      </c>
      <c r="I39" s="68">
        <v>16409.38</v>
      </c>
      <c r="J39" s="30">
        <f t="shared" si="4"/>
        <v>400.85969122538449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283332.94285714283</v>
      </c>
      <c r="B40" s="27">
        <f>A40/A37-1</f>
        <v>-0.10235201674831751</v>
      </c>
      <c r="C40" s="27">
        <f>A40/A28-1</f>
        <v>0.34299957066613462</v>
      </c>
      <c r="D40" s="26">
        <f>H40/21</f>
        <v>263047.04761904763</v>
      </c>
      <c r="E40" s="27">
        <f t="shared" si="7"/>
        <v>-0.16021489667078603</v>
      </c>
      <c r="F40" s="33">
        <f t="shared" si="8"/>
        <v>0.10827138917425705</v>
      </c>
      <c r="G40" s="39" t="s">
        <v>236</v>
      </c>
      <c r="H40" s="68">
        <v>5523988</v>
      </c>
      <c r="I40" s="68">
        <v>15187</v>
      </c>
      <c r="J40" s="30">
        <f t="shared" si="4"/>
        <v>363.73134918021992</v>
      </c>
      <c r="K40" s="32">
        <f>H40+H39+H38</f>
        <v>17576255</v>
      </c>
      <c r="L40" s="27">
        <f>K40/K37-1</f>
        <v>-9.3780732560610813E-2</v>
      </c>
      <c r="M40" s="27">
        <f>K40/K28-1</f>
        <v>0.40767711097846471</v>
      </c>
      <c r="N40" s="32">
        <f>AVERAGE(J38:J40)</f>
        <v>388.11367149431339</v>
      </c>
      <c r="O40" s="58">
        <f>N40/N37-1</f>
        <v>3.2752199364686208E-2</v>
      </c>
    </row>
    <row r="41" spans="1:16" ht="17.399999999999999">
      <c r="A41" s="31"/>
      <c r="B41" s="27"/>
      <c r="C41" s="27"/>
      <c r="D41" s="26">
        <f>H41/18</f>
        <v>413166.33333333331</v>
      </c>
      <c r="E41" s="27">
        <f t="shared" si="7"/>
        <v>0.57069367275960747</v>
      </c>
      <c r="F41" s="33">
        <f t="shared" si="8"/>
        <v>0.44814857594714042</v>
      </c>
      <c r="G41" s="39" t="s">
        <v>400</v>
      </c>
      <c r="H41" s="68">
        <v>7436994</v>
      </c>
      <c r="I41" s="68">
        <v>17456.64</v>
      </c>
      <c r="J41" s="30">
        <f t="shared" si="4"/>
        <v>426.02665805103391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246728.2</v>
      </c>
      <c r="E42" s="27">
        <f t="shared" ref="E42" si="9">D42/D41-1</f>
        <v>-0.40283566182788366</v>
      </c>
      <c r="F42" s="33">
        <f t="shared" ref="F42" si="10">D42/D30-1</f>
        <v>1.9047774319966182E-2</v>
      </c>
      <c r="G42" s="39" t="s">
        <v>405</v>
      </c>
      <c r="H42" s="68">
        <v>4934564</v>
      </c>
      <c r="I42" s="68">
        <v>13324.93</v>
      </c>
      <c r="J42" s="30">
        <f t="shared" si="4"/>
        <v>370.3256977710202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332077.56111111114</v>
      </c>
      <c r="B43" s="27">
        <f>A43/A40-1</f>
        <v>0.17204006622888701</v>
      </c>
      <c r="C43" s="27">
        <f>A43/A31-1</f>
        <v>4.4460257676931736E-2</v>
      </c>
      <c r="D43" s="26">
        <f>H43/20</f>
        <v>336338.15</v>
      </c>
      <c r="E43" s="27">
        <f t="shared" ref="E43" si="11">D43/D42-1</f>
        <v>0.36319297915682114</v>
      </c>
      <c r="F43" s="33">
        <f t="shared" ref="F43" si="12">D43/D31-1</f>
        <v>-0.21121881715708168</v>
      </c>
      <c r="G43" s="39" t="s">
        <v>429</v>
      </c>
      <c r="H43" s="68">
        <v>6726763</v>
      </c>
      <c r="I43" s="68">
        <v>15737.64</v>
      </c>
      <c r="J43" s="30">
        <f t="shared" si="4"/>
        <v>427.43149544658542</v>
      </c>
      <c r="K43" s="32">
        <f>H43+H42+H41</f>
        <v>19098321</v>
      </c>
      <c r="L43" s="27">
        <f>K43/K40-1</f>
        <v>8.6597856027919473E-2</v>
      </c>
      <c r="M43" s="27">
        <f>K43/K31-1</f>
        <v>-1.5804325523457785E-2</v>
      </c>
      <c r="N43" s="32">
        <f>AVERAGE(J41:J43)</f>
        <v>407.9279504228798</v>
      </c>
      <c r="O43" s="58">
        <f>N43/N40-1</f>
        <v>5.1052772380518308E-2</v>
      </c>
    </row>
    <row r="44" spans="1:16" ht="17.399999999999999">
      <c r="A44" s="31"/>
      <c r="B44" s="27"/>
      <c r="C44" s="27"/>
      <c r="D44" s="26">
        <f>H44/22</f>
        <v>270068.81818181818</v>
      </c>
      <c r="E44" s="27">
        <f t="shared" ref="E44" si="13">D44/D43-1</f>
        <v>-0.19703186158983699</v>
      </c>
      <c r="F44" s="33">
        <f t="shared" ref="F44" si="14">D44/D32-1</f>
        <v>-8.097553460498319E-2</v>
      </c>
      <c r="G44" s="39" t="s">
        <v>464</v>
      </c>
      <c r="H44" s="68">
        <v>5941514</v>
      </c>
      <c r="I44" s="68">
        <v>13197.61</v>
      </c>
      <c r="J44" s="30">
        <f t="shared" si="4"/>
        <v>450.19620976828378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239566.45</v>
      </c>
      <c r="E45" s="27">
        <f t="shared" ref="E45" si="15">D45/D44-1</f>
        <v>-0.11294294686505824</v>
      </c>
      <c r="F45" s="33">
        <f t="shared" ref="F45" si="16">D45/D33-1</f>
        <v>-8.5128889305932764E-2</v>
      </c>
      <c r="G45" s="39" t="s">
        <v>498</v>
      </c>
      <c r="H45" s="68">
        <v>4791329</v>
      </c>
      <c r="I45" s="68">
        <v>11551.22</v>
      </c>
      <c r="J45" s="30">
        <f t="shared" si="4"/>
        <v>414.78986635177932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245430.00167464116</v>
      </c>
      <c r="B46" s="27">
        <f>A46/A43-1</f>
        <v>-0.26092566792695226</v>
      </c>
      <c r="C46" s="27">
        <f>A46/A34-1</f>
        <v>-5.6214499811424457E-2</v>
      </c>
      <c r="D46" s="26">
        <f>H46/19</f>
        <v>226654.73684210525</v>
      </c>
      <c r="E46" s="27">
        <f t="shared" ref="E46" si="17">D46/D45-1</f>
        <v>-5.3896166002771917E-2</v>
      </c>
      <c r="F46" s="33">
        <f t="shared" ref="F46" si="18">D46/D34-1</f>
        <v>9.9457532086422162E-3</v>
      </c>
      <c r="G46" s="39" t="s">
        <v>548</v>
      </c>
      <c r="H46" s="68">
        <v>4306440</v>
      </c>
      <c r="I46" s="68">
        <v>10969.25</v>
      </c>
      <c r="J46" s="30">
        <f t="shared" si="4"/>
        <v>392.59201859744286</v>
      </c>
      <c r="K46" s="32">
        <f>H46+H45+H44</f>
        <v>15039283</v>
      </c>
      <c r="L46" s="27">
        <f>K46/K43-1</f>
        <v>-0.21253376147568159</v>
      </c>
      <c r="M46" s="27">
        <f>K46/K34-1</f>
        <v>-5.6163876339021535E-2</v>
      </c>
      <c r="N46" s="32">
        <f>AVERAGE(J44:J46)</f>
        <v>419.19269823916869</v>
      </c>
      <c r="O46" s="58">
        <f>N46/N43-1</f>
        <v>2.7614552532159831E-2</v>
      </c>
    </row>
    <row r="47" spans="1:16" ht="17.399999999999999">
      <c r="A47" s="31"/>
      <c r="B47" s="27"/>
      <c r="C47" s="27"/>
      <c r="D47" s="26">
        <f>H47/19</f>
        <v>327622.31578947371</v>
      </c>
      <c r="E47" s="27">
        <f t="shared" ref="E47" si="19">D47/D46-1</f>
        <v>0.44546864695665112</v>
      </c>
      <c r="F47" s="33">
        <f t="shared" ref="F47" si="20">D47/D35-1</f>
        <v>4.8473975572600914E-2</v>
      </c>
      <c r="G47" s="39" t="s">
        <v>598</v>
      </c>
      <c r="H47" s="68">
        <v>6224824</v>
      </c>
      <c r="I47" s="68">
        <v>14355.35</v>
      </c>
      <c r="J47" s="30">
        <f t="shared" si="4"/>
        <v>433.62397990992906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199980.85</v>
      </c>
      <c r="E48" s="27">
        <f t="shared" ref="E48" si="21">D48/D47-1</f>
        <v>-0.38959942481907928</v>
      </c>
      <c r="F48" s="33">
        <f t="shared" ref="F48" si="22">D48/D36-1</f>
        <v>-0.23889222660565612</v>
      </c>
      <c r="G48" s="39" t="s">
        <v>632</v>
      </c>
      <c r="H48" s="68">
        <v>3999617</v>
      </c>
      <c r="I48" s="68">
        <v>10039.15</v>
      </c>
      <c r="J48" s="30">
        <f t="shared" si="4"/>
        <v>398.40195634092527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310607.17647527909</v>
      </c>
      <c r="B49" s="27">
        <f>A49/A46-1</f>
        <v>0.26556319258409689</v>
      </c>
      <c r="C49" s="27">
        <f>A49/A37-1</f>
        <v>-1.5942506596864803E-2</v>
      </c>
      <c r="D49" s="26">
        <f>H49/22</f>
        <v>404218.36363636365</v>
      </c>
      <c r="E49" s="27">
        <f t="shared" ref="E49" si="23">D49/D48-1</f>
        <v>1.0212853562546798</v>
      </c>
      <c r="F49" s="33">
        <f t="shared" ref="F49" si="24">D49/D37-1</f>
        <v>8.7506964453689218E-2</v>
      </c>
      <c r="G49" s="39" t="s">
        <v>674</v>
      </c>
      <c r="H49" s="68">
        <v>8892804</v>
      </c>
      <c r="I49" s="68">
        <v>19458.47</v>
      </c>
      <c r="J49" s="30">
        <f t="shared" si="4"/>
        <v>457.01455458728253</v>
      </c>
      <c r="K49" s="32">
        <f>H49+H48+H47</f>
        <v>19117245</v>
      </c>
      <c r="L49" s="27">
        <f>K49/K46-1</f>
        <v>0.27115401711637444</v>
      </c>
      <c r="M49" s="27">
        <f>K49/K37-1</f>
        <v>-1.4328378863453728E-2</v>
      </c>
      <c r="N49" s="32">
        <f>AVERAGE(J47:J49)</f>
        <v>429.68016361271231</v>
      </c>
      <c r="O49" s="58">
        <f>N49/N46-1</f>
        <v>2.5018244395946132E-2</v>
      </c>
    </row>
    <row r="50" spans="1:15" s="37" customFormat="1" ht="17.399999999999999">
      <c r="A50" s="92"/>
      <c r="B50" s="130"/>
      <c r="C50" s="130"/>
      <c r="D50" s="93">
        <f>H50/18</f>
        <v>345345.77777777775</v>
      </c>
      <c r="E50" s="130">
        <f t="shared" ref="E50" si="25">D50/D49-1</f>
        <v>-0.14564550043933155</v>
      </c>
      <c r="F50" s="131">
        <f t="shared" ref="F50" si="26">D50/D38-1</f>
        <v>0.26167350982161985</v>
      </c>
      <c r="G50" s="132" t="s">
        <v>714</v>
      </c>
      <c r="H50" s="95">
        <v>6216224</v>
      </c>
      <c r="I50" s="95">
        <v>14074.23</v>
      </c>
      <c r="J50" s="133">
        <f t="shared" ref="J50" si="27">H50/I50</f>
        <v>441.67418039921193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229475.85</v>
      </c>
      <c r="E51" s="130">
        <f t="shared" ref="E51" si="28">D51/D50-1</f>
        <v>-0.33551858813324609</v>
      </c>
      <c r="F51" s="131">
        <f t="shared" ref="F51" si="29">D51/D39-1</f>
        <v>-0.26739188997514229</v>
      </c>
      <c r="G51" s="132" t="s">
        <v>721</v>
      </c>
      <c r="H51" s="95">
        <v>4589517</v>
      </c>
      <c r="I51" s="95">
        <v>10283.959999999999</v>
      </c>
      <c r="J51" s="133">
        <f t="shared" ref="J51" si="30">H51/I51</f>
        <v>446.27915705623127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303291.36077441071</v>
      </c>
      <c r="B52" s="27">
        <f>A52/A49-1</f>
        <v>-2.3553273249791284E-2</v>
      </c>
      <c r="C52" s="27">
        <f>A52/A40-1</f>
        <v>7.0441572081263226E-2</v>
      </c>
      <c r="D52" s="93">
        <f>H52/22</f>
        <v>335052.45454545453</v>
      </c>
      <c r="E52" s="130">
        <f t="shared" ref="E52:E53" si="31">D52/D51-1</f>
        <v>0.46007719132734248</v>
      </c>
      <c r="F52" s="131">
        <f t="shared" ref="F52:F53" si="32">D52/D40-1</f>
        <v>0.27373584907399229</v>
      </c>
      <c r="G52" s="132" t="s">
        <v>726</v>
      </c>
      <c r="H52" s="95">
        <v>7371154</v>
      </c>
      <c r="I52" s="95">
        <v>16519.84</v>
      </c>
      <c r="J52" s="133">
        <f t="shared" ref="J52" si="33">H52/I52</f>
        <v>446.20008426231732</v>
      </c>
      <c r="K52" s="32">
        <f>H52+H51+H50</f>
        <v>18176895</v>
      </c>
      <c r="L52" s="27">
        <f>K52/K49-1</f>
        <v>-4.9188572935064623E-2</v>
      </c>
      <c r="M52" s="27">
        <f>K52/K40-1</f>
        <v>3.417337766207873E-2</v>
      </c>
      <c r="N52" s="32">
        <f>AVERAGE(J50:J52)</f>
        <v>444.71780723925349</v>
      </c>
      <c r="O52" s="58">
        <f>N52/N49-1</f>
        <v>3.4997295430410524E-2</v>
      </c>
    </row>
    <row r="53" spans="1:15" s="37" customFormat="1" ht="17.399999999999999">
      <c r="A53" s="31"/>
      <c r="B53" s="27"/>
      <c r="C53" s="27"/>
      <c r="D53" s="93">
        <f>H53/21</f>
        <v>375423.52380952379</v>
      </c>
      <c r="E53" s="130">
        <f t="shared" si="31"/>
        <v>0.12049178782718739</v>
      </c>
      <c r="F53" s="131">
        <f t="shared" si="32"/>
        <v>-9.1350157258237918E-2</v>
      </c>
      <c r="G53" s="132" t="s">
        <v>729</v>
      </c>
      <c r="H53" s="95">
        <v>7883894</v>
      </c>
      <c r="I53" s="95">
        <v>18429.64</v>
      </c>
      <c r="J53" s="133">
        <f t="shared" ref="J53" si="34">H53/I53</f>
        <v>427.78339674567707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480320.5294117647</v>
      </c>
      <c r="E54" s="130">
        <f t="shared" ref="E54" si="35">D54/D53-1</f>
        <v>0.27940978374989056</v>
      </c>
      <c r="F54" s="131">
        <f t="shared" ref="F54" si="36">D54/D42-1</f>
        <v>0.94675975187175476</v>
      </c>
      <c r="G54" s="132" t="s">
        <v>742</v>
      </c>
      <c r="H54" s="95">
        <v>8165449</v>
      </c>
      <c r="I54" s="95">
        <v>19243</v>
      </c>
      <c r="J54" s="133">
        <f t="shared" ref="J54" si="37">H54/I54</f>
        <v>424.33347191186408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399192.01774042955</v>
      </c>
      <c r="B55" s="27">
        <f>A55/A52-1</f>
        <v>0.31619976487675205</v>
      </c>
      <c r="C55" s="27">
        <f>A55/A43-1</f>
        <v>0.20210476252824061</v>
      </c>
      <c r="D55" s="93">
        <f>H55/21</f>
        <v>341832</v>
      </c>
      <c r="E55" s="130">
        <f t="shared" ref="E55" si="38">D55/D54-1</f>
        <v>-0.2883252347788835</v>
      </c>
      <c r="F55" s="131">
        <f t="shared" ref="F55" si="39">D55/D43-1</f>
        <v>1.6334305222288847E-2</v>
      </c>
      <c r="G55" s="132" t="s">
        <v>749</v>
      </c>
      <c r="H55" s="95">
        <v>7178472</v>
      </c>
      <c r="I55" s="95">
        <v>15926.09</v>
      </c>
      <c r="J55" s="133">
        <f t="shared" ref="J55" si="40">H55/I55</f>
        <v>450.7366214808531</v>
      </c>
      <c r="K55" s="32">
        <f>H55+H54+H53</f>
        <v>23227815</v>
      </c>
      <c r="L55" s="27">
        <f>K55/K52-1</f>
        <v>0.27787584183107183</v>
      </c>
      <c r="M55" s="27">
        <f>K55/K43-1</f>
        <v>0.21622288158210345</v>
      </c>
      <c r="N55" s="32">
        <f>AVERAGE(J53:J55)</f>
        <v>434.28449671279805</v>
      </c>
      <c r="O55" s="58">
        <f>N55/N52-1</f>
        <v>-2.3460518910236594E-2</v>
      </c>
    </row>
    <row r="56" spans="1:15" s="124" customFormat="1" ht="17.399999999999999">
      <c r="A56" s="94"/>
      <c r="B56" s="45"/>
      <c r="C56" s="45"/>
      <c r="D56" s="98">
        <f>H56/22</f>
        <v>422859.27272727271</v>
      </c>
      <c r="E56" s="118">
        <f t="shared" ref="E56" si="41">D56/D55-1</f>
        <v>0.23703828994147047</v>
      </c>
      <c r="F56" s="158">
        <f t="shared" ref="F56" si="42">D56/D44-1</f>
        <v>0.56574637373571779</v>
      </c>
      <c r="G56" s="122" t="s">
        <v>752</v>
      </c>
      <c r="H56" s="96">
        <v>9302904</v>
      </c>
      <c r="I56" s="96">
        <v>19655.84</v>
      </c>
      <c r="J56" s="125">
        <f t="shared" ref="J56" si="43">H56/I56</f>
        <v>473.28956686664117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401201.22222222225</v>
      </c>
      <c r="E57" s="118">
        <f t="shared" ref="E57" si="44">D57/D56-1</f>
        <v>-5.1218104702693945E-2</v>
      </c>
      <c r="F57" s="158">
        <f t="shared" ref="F57" si="45">D57/D45-1</f>
        <v>0.67469702966430489</v>
      </c>
      <c r="G57" s="122" t="s">
        <v>756</v>
      </c>
      <c r="H57" s="96">
        <v>7221622</v>
      </c>
      <c r="I57" s="96">
        <v>18129.29</v>
      </c>
      <c r="J57" s="125">
        <f t="shared" ref="J57" si="46">H57/I57</f>
        <v>398.34003427602511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412030.24747474748</v>
      </c>
      <c r="B58" s="27">
        <f>A58/A55-1</f>
        <v>3.2160537194573457E-2</v>
      </c>
      <c r="C58" s="27">
        <f>A58/A46-1</f>
        <v>0.67880961847917454</v>
      </c>
      <c r="K58" s="32">
        <f>H58+H57+H56</f>
        <v>16524526</v>
      </c>
      <c r="L58" s="27">
        <f>K58/K55-1</f>
        <v>-0.28858887501902353</v>
      </c>
      <c r="M58" s="27">
        <f>K58/K46-1</f>
        <v>9.8757567099442278E-2</v>
      </c>
      <c r="N58" s="32">
        <f>AVERAGE(J56:J58)</f>
        <v>435.81480057133314</v>
      </c>
      <c r="O58" s="58">
        <f>N58/N55-1</f>
        <v>3.5237358692707943E-3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85"/>
  <dimension ref="A1:X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대동</v>
      </c>
      <c r="G1" s="19"/>
      <c r="H1" s="19"/>
      <c r="I1" s="19"/>
      <c r="J1" s="20"/>
      <c r="P1" s="18" t="s">
        <v>274</v>
      </c>
    </row>
    <row r="2" spans="1:16" ht="15" customHeight="1">
      <c r="G2" s="21"/>
      <c r="H2" s="21"/>
      <c r="I2" s="21"/>
      <c r="J2" s="22"/>
      <c r="P2" s="23" t="s">
        <v>342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1647210.25</v>
      </c>
      <c r="E5" s="27"/>
      <c r="F5" s="26"/>
      <c r="G5" s="28" t="s">
        <v>7</v>
      </c>
      <c r="H5" s="29">
        <v>32944205</v>
      </c>
      <c r="I5" s="29">
        <v>3251056</v>
      </c>
      <c r="J5" s="30">
        <f>H5/I5</f>
        <v>10.133385890615234</v>
      </c>
    </row>
    <row r="6" spans="1:16" ht="15" hidden="1" customHeight="1">
      <c r="D6" s="26">
        <f>H6/18</f>
        <v>1015967.8888888889</v>
      </c>
      <c r="E6" s="27">
        <f t="shared" ref="E6:E16" si="0">D6/D5-1</f>
        <v>-0.38321905847241489</v>
      </c>
      <c r="F6" s="26"/>
      <c r="G6" s="28" t="s">
        <v>3</v>
      </c>
      <c r="H6" s="29">
        <v>18287422</v>
      </c>
      <c r="I6" s="29">
        <v>1718778</v>
      </c>
      <c r="J6" s="30">
        <f t="shared" ref="J6:J16" si="1">H6/I6</f>
        <v>10.639781286472132</v>
      </c>
    </row>
    <row r="7" spans="1:16" ht="15" hidden="1" customHeight="1">
      <c r="A7" s="31">
        <f>AVERAGE(D5:D7)</f>
        <v>1135929.4705387205</v>
      </c>
      <c r="B7" s="31"/>
      <c r="C7" s="31"/>
      <c r="D7" s="26">
        <f>H7/22</f>
        <v>744610.27272727271</v>
      </c>
      <c r="E7" s="27">
        <f t="shared" si="0"/>
        <v>-0.26709270945402208</v>
      </c>
      <c r="F7" s="26"/>
      <c r="G7" s="28" t="s">
        <v>6</v>
      </c>
      <c r="H7" s="29">
        <v>16381426</v>
      </c>
      <c r="I7" s="29">
        <v>1556927</v>
      </c>
      <c r="J7" s="30">
        <f t="shared" si="1"/>
        <v>10.521640385194681</v>
      </c>
      <c r="K7" s="32">
        <f>H7+H6+H5</f>
        <v>67613053</v>
      </c>
      <c r="L7" s="32"/>
      <c r="M7" s="32"/>
      <c r="N7" s="32">
        <f>AVERAGE(J5:J7)</f>
        <v>10.431602520760682</v>
      </c>
      <c r="O7" s="32"/>
    </row>
    <row r="8" spans="1:16" ht="15" hidden="1" customHeight="1">
      <c r="D8" s="26">
        <f>H8/21</f>
        <v>1495174.9523809524</v>
      </c>
      <c r="E8" s="27">
        <f t="shared" si="0"/>
        <v>1.0079966757705314</v>
      </c>
      <c r="F8" s="26"/>
      <c r="G8" s="28" t="s">
        <v>2</v>
      </c>
      <c r="H8" s="29">
        <v>31398674</v>
      </c>
      <c r="I8" s="29">
        <v>2980911</v>
      </c>
      <c r="J8" s="30">
        <f t="shared" si="1"/>
        <v>10.533247721921251</v>
      </c>
    </row>
    <row r="9" spans="1:16" ht="15" hidden="1" customHeight="1">
      <c r="D9" s="26">
        <f>H9/21</f>
        <v>825410.19047619053</v>
      </c>
      <c r="E9" s="27">
        <f t="shared" si="0"/>
        <v>-0.44795076378066156</v>
      </c>
      <c r="F9" s="26"/>
      <c r="G9" s="28" t="s">
        <v>5</v>
      </c>
      <c r="H9" s="29">
        <v>17333614</v>
      </c>
      <c r="I9" s="29">
        <v>1615081</v>
      </c>
      <c r="J9" s="30">
        <f t="shared" si="1"/>
        <v>10.732349646859817</v>
      </c>
    </row>
    <row r="10" spans="1:16" ht="15" hidden="1" customHeight="1">
      <c r="A10" s="31">
        <f>AVERAGE(D8:D10)</f>
        <v>1073487.4444444443</v>
      </c>
      <c r="B10" s="27">
        <f>A10/A7-1</f>
        <v>-5.4969985121226528E-2</v>
      </c>
      <c r="C10" s="27"/>
      <c r="D10" s="26">
        <f>H10/21</f>
        <v>899877.19047619053</v>
      </c>
      <c r="E10" s="27">
        <f t="shared" si="0"/>
        <v>9.0218173774955446E-2</v>
      </c>
      <c r="F10" s="26"/>
      <c r="G10" s="28" t="s">
        <v>0</v>
      </c>
      <c r="H10" s="29">
        <v>18897421</v>
      </c>
      <c r="I10" s="29">
        <v>1783972</v>
      </c>
      <c r="J10" s="30">
        <f t="shared" si="1"/>
        <v>10.592891031922026</v>
      </c>
      <c r="K10" s="32">
        <f>H10+H9+H8</f>
        <v>67629709</v>
      </c>
      <c r="L10" s="27">
        <f>K10/K7-1</f>
        <v>2.4634296575842818E-4</v>
      </c>
      <c r="M10" s="32"/>
      <c r="N10" s="32">
        <f>AVERAGE(J8:J10)</f>
        <v>10.619496133567697</v>
      </c>
      <c r="O10" s="58">
        <f>N10/N7-1</f>
        <v>1.8011960524097148E-2</v>
      </c>
    </row>
    <row r="11" spans="1:16" ht="15" hidden="1" customHeight="1">
      <c r="D11" s="26">
        <f>H11/21</f>
        <v>1084680.6666666667</v>
      </c>
      <c r="E11" s="27">
        <f t="shared" si="0"/>
        <v>0.20536521888357151</v>
      </c>
      <c r="F11" s="26"/>
      <c r="G11" s="28" t="s">
        <v>10</v>
      </c>
      <c r="H11" s="29">
        <v>22778294</v>
      </c>
      <c r="I11" s="29">
        <v>2142638.5</v>
      </c>
      <c r="J11" s="30">
        <f t="shared" si="1"/>
        <v>10.630955245133512</v>
      </c>
    </row>
    <row r="12" spans="1:16" ht="15" hidden="1" customHeight="1">
      <c r="D12" s="26">
        <f>H12/22</f>
        <v>814718.72727272729</v>
      </c>
      <c r="E12" s="27">
        <f t="shared" si="0"/>
        <v>-0.24888609863726963</v>
      </c>
      <c r="F12" s="26"/>
      <c r="G12" s="28" t="s">
        <v>4</v>
      </c>
      <c r="H12" s="29">
        <v>17923812</v>
      </c>
      <c r="I12" s="29">
        <v>1827442</v>
      </c>
      <c r="J12" s="30">
        <f t="shared" si="1"/>
        <v>9.8081427481692991</v>
      </c>
    </row>
    <row r="13" spans="1:16" ht="15" hidden="1" customHeight="1">
      <c r="A13" s="31">
        <f>AVERAGE(D11:D13)</f>
        <v>1099091.3313131314</v>
      </c>
      <c r="B13" s="27">
        <f>A13/A10-1</f>
        <v>2.3851128395765864E-2</v>
      </c>
      <c r="C13" s="27"/>
      <c r="D13" s="26">
        <f>H13/20</f>
        <v>1397874.6</v>
      </c>
      <c r="E13" s="27">
        <f t="shared" si="0"/>
        <v>0.71577570664097578</v>
      </c>
      <c r="F13" s="26"/>
      <c r="G13" s="28" t="s">
        <v>8</v>
      </c>
      <c r="H13" s="29">
        <v>27957492</v>
      </c>
      <c r="I13" s="29">
        <v>2665219</v>
      </c>
      <c r="J13" s="30">
        <f t="shared" si="1"/>
        <v>10.489754125270757</v>
      </c>
      <c r="K13" s="32">
        <f>H13+H12+H11</f>
        <v>68659598</v>
      </c>
      <c r="L13" s="27">
        <f>K13/K10-1</f>
        <v>1.5228351788413086E-2</v>
      </c>
      <c r="M13" s="32"/>
      <c r="N13" s="32">
        <f>AVERAGE(J11:J13)</f>
        <v>10.309617372857856</v>
      </c>
      <c r="O13" s="58">
        <f>N13/N10-1</f>
        <v>-2.9180175482180326E-2</v>
      </c>
    </row>
    <row r="14" spans="1:16" ht="15" hidden="1" customHeight="1">
      <c r="D14" s="26">
        <f>H14/20</f>
        <v>1362440.05</v>
      </c>
      <c r="E14" s="27">
        <f t="shared" si="0"/>
        <v>-2.534887607228864E-2</v>
      </c>
      <c r="F14" s="26"/>
      <c r="G14" s="28" t="s">
        <v>11</v>
      </c>
      <c r="H14" s="29">
        <v>27248801</v>
      </c>
      <c r="I14" s="29">
        <v>2633266</v>
      </c>
      <c r="J14" s="30">
        <f t="shared" si="1"/>
        <v>10.347910541510048</v>
      </c>
    </row>
    <row r="15" spans="1:16" ht="15" hidden="1" customHeight="1">
      <c r="A15" s="31"/>
      <c r="B15" s="31"/>
      <c r="C15" s="31"/>
      <c r="D15" s="26">
        <f>H15/22</f>
        <v>1406799.1818181819</v>
      </c>
      <c r="E15" s="27">
        <f t="shared" si="0"/>
        <v>3.2558593545588987E-2</v>
      </c>
      <c r="F15" s="26"/>
      <c r="G15" s="28" t="s">
        <v>9</v>
      </c>
      <c r="H15" s="29">
        <v>30949582</v>
      </c>
      <c r="I15" s="29">
        <v>3062351</v>
      </c>
      <c r="J15" s="30">
        <f t="shared" si="1"/>
        <v>10.106477670260528</v>
      </c>
    </row>
    <row r="16" spans="1:16" ht="15" hidden="1" customHeight="1">
      <c r="A16" s="31">
        <f>AVERAGE(D14:D16)</f>
        <v>1698916.6984848485</v>
      </c>
      <c r="B16" s="27">
        <f>A16/A13-1</f>
        <v>0.54574660911489503</v>
      </c>
      <c r="C16" s="27"/>
      <c r="D16" s="26">
        <f>H16/22</f>
        <v>2327510.8636363638</v>
      </c>
      <c r="E16" s="27">
        <f t="shared" si="0"/>
        <v>0.65447271630356751</v>
      </c>
      <c r="F16" s="26"/>
      <c r="G16" s="28" t="s">
        <v>13</v>
      </c>
      <c r="H16" s="29">
        <v>51205239</v>
      </c>
      <c r="I16" s="29">
        <v>5152042</v>
      </c>
      <c r="J16" s="30">
        <f t="shared" si="1"/>
        <v>9.9388240623814799</v>
      </c>
      <c r="K16" s="32">
        <f>H16+H15+H14</f>
        <v>109403622</v>
      </c>
      <c r="L16" s="27">
        <f>K16/K13-1</f>
        <v>0.59342066057537934</v>
      </c>
      <c r="M16" s="32"/>
      <c r="N16" s="32">
        <f>AVERAGE(J14:J16)</f>
        <v>10.131070758050685</v>
      </c>
      <c r="O16" s="58">
        <f>N16/N13-1</f>
        <v>-1.7318452116101946E-2</v>
      </c>
    </row>
    <row r="17" spans="1:15" ht="15" hidden="1" customHeight="1">
      <c r="D17" s="26">
        <f>H17/20</f>
        <v>1297851.7</v>
      </c>
      <c r="E17" s="27">
        <f t="shared" ref="E17:E22" si="2">D17/D16-1</f>
        <v>-0.44238640503171955</v>
      </c>
      <c r="F17" s="33">
        <f t="shared" ref="F17:F22" si="3">D17/D5-1</f>
        <v>-0.21209104909345966</v>
      </c>
      <c r="G17" s="39" t="s">
        <v>162</v>
      </c>
      <c r="H17" s="29">
        <v>25957034</v>
      </c>
      <c r="I17" s="29">
        <v>2725242</v>
      </c>
      <c r="J17" s="30">
        <f t="shared" ref="J17:J49" si="4">H17/I17</f>
        <v>9.5246712035114687</v>
      </c>
    </row>
    <row r="18" spans="1:15" hidden="1">
      <c r="D18" s="26">
        <f>H18/20</f>
        <v>1443083.7</v>
      </c>
      <c r="E18" s="27">
        <f t="shared" si="2"/>
        <v>0.11190184518000024</v>
      </c>
      <c r="F18" s="33">
        <f t="shared" si="3"/>
        <v>0.42040286487619749</v>
      </c>
      <c r="G18" s="39" t="s">
        <v>163</v>
      </c>
      <c r="H18" s="29">
        <v>28861674</v>
      </c>
      <c r="I18" s="29">
        <v>2814125</v>
      </c>
      <c r="J18" s="30">
        <f t="shared" si="4"/>
        <v>10.256002842801937</v>
      </c>
    </row>
    <row r="19" spans="1:15" ht="17.399999999999999" hidden="1">
      <c r="A19" s="31">
        <f>AVERAGE(D17:D19)</f>
        <v>1315361.9515151514</v>
      </c>
      <c r="B19" s="27">
        <f>A19/A16-1</f>
        <v>-0.22576430457818453</v>
      </c>
      <c r="C19" s="27">
        <f>A19/A7-1</f>
        <v>0.15796093475005457</v>
      </c>
      <c r="D19" s="26">
        <f>H19/22</f>
        <v>1205150.4545454546</v>
      </c>
      <c r="E19" s="27">
        <f t="shared" si="2"/>
        <v>-0.16487834035859827</v>
      </c>
      <c r="F19" s="33">
        <f t="shared" si="3"/>
        <v>0.61849829190694394</v>
      </c>
      <c r="G19" s="39" t="s">
        <v>158</v>
      </c>
      <c r="H19" s="29">
        <v>26513310</v>
      </c>
      <c r="I19" s="29">
        <v>2721122</v>
      </c>
      <c r="J19" s="30">
        <f t="shared" si="4"/>
        <v>9.7435212386655206</v>
      </c>
      <c r="K19" s="32">
        <f>H19+H18+H17</f>
        <v>81332018</v>
      </c>
      <c r="L19" s="27">
        <f>K19/K16-1</f>
        <v>-0.25658751956128112</v>
      </c>
      <c r="M19" s="27">
        <f>K19/K7-1</f>
        <v>0.20290409013182709</v>
      </c>
      <c r="N19" s="32">
        <f>AVERAGE(J17:J19)</f>
        <v>9.8413984283263094</v>
      </c>
      <c r="O19" s="58">
        <f>N19/N16-1</f>
        <v>-2.8592469309740687E-2</v>
      </c>
    </row>
    <row r="20" spans="1:15" hidden="1">
      <c r="D20" s="26">
        <f>H20/20</f>
        <v>1448252.45</v>
      </c>
      <c r="E20" s="27">
        <f t="shared" si="2"/>
        <v>0.20171920820146561</v>
      </c>
      <c r="F20" s="33">
        <f t="shared" si="3"/>
        <v>-3.1382616667188001E-2</v>
      </c>
      <c r="G20" s="39" t="s">
        <v>154</v>
      </c>
      <c r="H20" s="29">
        <v>28965049</v>
      </c>
      <c r="I20" s="29">
        <v>2842997</v>
      </c>
      <c r="J20" s="30">
        <f t="shared" si="4"/>
        <v>10.188209484568572</v>
      </c>
    </row>
    <row r="21" spans="1:15" hidden="1">
      <c r="D21" s="26">
        <f>H21/21</f>
        <v>1524335.1904761905</v>
      </c>
      <c r="E21" s="27">
        <f t="shared" si="2"/>
        <v>5.2534170044863826E-2</v>
      </c>
      <c r="F21" s="33">
        <f t="shared" si="3"/>
        <v>0.84676080821922062</v>
      </c>
      <c r="G21" s="39" t="s">
        <v>155</v>
      </c>
      <c r="H21" s="29">
        <v>32011039</v>
      </c>
      <c r="I21" s="29">
        <v>3132149</v>
      </c>
      <c r="J21" s="30">
        <f t="shared" si="4"/>
        <v>10.220152042575242</v>
      </c>
    </row>
    <row r="22" spans="1:15" ht="17.399999999999999" hidden="1">
      <c r="A22" s="31">
        <f>AVERAGE(D20:D22)</f>
        <v>1455837.2611111111</v>
      </c>
      <c r="B22" s="27">
        <f>A22/A19-1</f>
        <v>0.10679593509159035</v>
      </c>
      <c r="C22" s="27">
        <f>A22/A10-1</f>
        <v>0.35617539696940015</v>
      </c>
      <c r="D22" s="26">
        <f>H22/21</f>
        <v>1394924.142857143</v>
      </c>
      <c r="E22" s="27">
        <f t="shared" si="2"/>
        <v>-8.4896713286938263E-2</v>
      </c>
      <c r="F22" s="33">
        <f t="shared" si="3"/>
        <v>0.55012723693883947</v>
      </c>
      <c r="G22" s="39" t="s">
        <v>156</v>
      </c>
      <c r="H22" s="29">
        <v>29293407</v>
      </c>
      <c r="I22" s="29">
        <v>2871269</v>
      </c>
      <c r="J22" s="30">
        <f t="shared" si="4"/>
        <v>10.202250990764014</v>
      </c>
      <c r="K22" s="32">
        <f>H22+H21+H20</f>
        <v>90269495</v>
      </c>
      <c r="L22" s="27">
        <f>K22/K19-1</f>
        <v>0.10988878943099634</v>
      </c>
      <c r="M22" s="27">
        <f>K22/K10-1</f>
        <v>0.33476095542566942</v>
      </c>
      <c r="N22" s="32">
        <f>AVERAGE(J20:J22)</f>
        <v>10.203537505969276</v>
      </c>
      <c r="O22" s="58">
        <f>N22/N19-1</f>
        <v>3.6797522250560322E-2</v>
      </c>
    </row>
    <row r="23" spans="1:15" hidden="1">
      <c r="A23" s="31"/>
      <c r="B23" s="27"/>
      <c r="C23" s="27"/>
      <c r="D23" s="26">
        <f>H23/21</f>
        <v>331021.28571428574</v>
      </c>
      <c r="E23" s="27">
        <f t="shared" ref="E23:E28" si="5">D23/D22-1</f>
        <v>-0.76269585166382314</v>
      </c>
      <c r="F23" s="33">
        <f t="shared" ref="F23:F28" si="6">D23/D11-1</f>
        <v>-0.69482143833949994</v>
      </c>
      <c r="G23" s="39" t="s">
        <v>168</v>
      </c>
      <c r="H23" s="29">
        <v>6951447</v>
      </c>
      <c r="I23" s="29">
        <v>689668</v>
      </c>
      <c r="J23" s="30">
        <f t="shared" si="4"/>
        <v>10.079410672961483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623171.31818181823</v>
      </c>
      <c r="E24" s="27">
        <f t="shared" si="5"/>
        <v>0.88257174108040837</v>
      </c>
      <c r="F24" s="33">
        <f t="shared" si="6"/>
        <v>-0.23510863648871116</v>
      </c>
      <c r="G24" s="39" t="s">
        <v>176</v>
      </c>
      <c r="H24" s="29">
        <v>13709769</v>
      </c>
      <c r="I24" s="29">
        <v>1381803</v>
      </c>
      <c r="J24" s="30">
        <f t="shared" si="4"/>
        <v>9.9216523628910931</v>
      </c>
      <c r="K24" s="32"/>
      <c r="L24" s="27"/>
      <c r="M24" s="27"/>
      <c r="N24" s="27"/>
    </row>
    <row r="25" spans="1:15" ht="17.399999999999999" hidden="1">
      <c r="A25" s="31">
        <f>AVERAGE(D23:D25)</f>
        <v>503986.44691273646</v>
      </c>
      <c r="B25" s="27">
        <f>A25/A22-1</f>
        <v>-0.65381676896489904</v>
      </c>
      <c r="C25" s="27">
        <f>A25/A13-1</f>
        <v>-0.54145171328882902</v>
      </c>
      <c r="D25" s="26">
        <f>H25/19</f>
        <v>557766.73684210528</v>
      </c>
      <c r="E25" s="27">
        <f t="shared" si="5"/>
        <v>-0.10495441531317451</v>
      </c>
      <c r="F25" s="33">
        <f t="shared" si="6"/>
        <v>-0.60098943292759932</v>
      </c>
      <c r="G25" s="39" t="s">
        <v>190</v>
      </c>
      <c r="H25" s="29">
        <v>10597568</v>
      </c>
      <c r="I25" s="29">
        <v>1089245</v>
      </c>
      <c r="J25" s="30">
        <f t="shared" si="4"/>
        <v>9.7292785369682662</v>
      </c>
      <c r="K25" s="32">
        <f>H25+H24+H23</f>
        <v>31258784</v>
      </c>
      <c r="L25" s="27">
        <f>K25/K22-1</f>
        <v>-0.65371708349537128</v>
      </c>
      <c r="M25" s="27">
        <f>K25/K13-1</f>
        <v>-0.54472812380870628</v>
      </c>
      <c r="N25" s="32">
        <f>AVERAGE(J23:J25)</f>
        <v>9.9101138576069463</v>
      </c>
      <c r="O25" s="58">
        <f>N25/N22-1</f>
        <v>-2.8757050992429978E-2</v>
      </c>
    </row>
    <row r="26" spans="1:15" ht="17.399999999999999" hidden="1">
      <c r="A26" s="31"/>
      <c r="B26" s="27"/>
      <c r="C26" s="27"/>
      <c r="D26" s="26">
        <f>H26/19</f>
        <v>496839.31578947371</v>
      </c>
      <c r="E26" s="27">
        <f t="shared" si="5"/>
        <v>-0.10923459042678474</v>
      </c>
      <c r="F26" s="33">
        <f t="shared" si="6"/>
        <v>-0.63533124573850153</v>
      </c>
      <c r="G26" s="39" t="s">
        <v>202</v>
      </c>
      <c r="H26" s="29">
        <v>9439947</v>
      </c>
      <c r="I26" s="29">
        <v>1002632</v>
      </c>
      <c r="J26" s="30">
        <f t="shared" si="4"/>
        <v>9.4151662823448685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508911.86363636365</v>
      </c>
      <c r="E27" s="27">
        <f t="shared" si="5"/>
        <v>2.4298696707821366E-2</v>
      </c>
      <c r="F27" s="33">
        <f t="shared" si="6"/>
        <v>-0.63824839379090803</v>
      </c>
      <c r="G27" s="39" t="s">
        <v>203</v>
      </c>
      <c r="H27" s="29">
        <v>11196061</v>
      </c>
      <c r="I27" s="29">
        <v>1183344</v>
      </c>
      <c r="J27" s="30">
        <f t="shared" si="4"/>
        <v>9.4613747143687714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492893.49840510375</v>
      </c>
      <c r="B28" s="27">
        <f>A28/A25-1</f>
        <v>-2.2010410350485898E-2</v>
      </c>
      <c r="C28" s="27">
        <f>A28/A16-1</f>
        <v>-0.70987777161488674</v>
      </c>
      <c r="D28" s="26">
        <f>H28/19</f>
        <v>472929.31578947371</v>
      </c>
      <c r="E28" s="27">
        <f t="shared" si="5"/>
        <v>-7.0704871349984488E-2</v>
      </c>
      <c r="F28" s="33">
        <f t="shared" si="6"/>
        <v>-0.79680897598449996</v>
      </c>
      <c r="G28" s="39" t="s">
        <v>208</v>
      </c>
      <c r="H28" s="29">
        <v>8985657</v>
      </c>
      <c r="I28" s="29">
        <v>924514</v>
      </c>
      <c r="J28" s="30">
        <f t="shared" si="4"/>
        <v>9.7193303724984155</v>
      </c>
      <c r="K28" s="32">
        <f>H28+H27+H26</f>
        <v>29621665</v>
      </c>
      <c r="L28" s="27">
        <f>K28/K25-1</f>
        <v>-5.2373086553846759E-2</v>
      </c>
      <c r="M28" s="27">
        <f>K28/K16-1</f>
        <v>-0.72924420180531135</v>
      </c>
      <c r="N28" s="32">
        <f>AVERAGE(J26:J28)</f>
        <v>9.5319571230706845</v>
      </c>
      <c r="O28" s="58">
        <f>N28/N25-1</f>
        <v>-3.8158666991095269E-2</v>
      </c>
    </row>
    <row r="29" spans="1:15" hidden="1">
      <c r="D29" s="26">
        <f>H29/22</f>
        <v>774678.18181818177</v>
      </c>
      <c r="E29" s="27">
        <f t="shared" ref="E29:E41" si="7">D29/D28-1</f>
        <v>0.63804221044108989</v>
      </c>
      <c r="F29" s="33">
        <f t="shared" ref="F29:F41" si="8">D29/D17-1</f>
        <v>-0.40310731817958723</v>
      </c>
      <c r="G29" s="39" t="s">
        <v>215</v>
      </c>
      <c r="H29" s="29">
        <v>17042920</v>
      </c>
      <c r="I29" s="29">
        <v>1593916</v>
      </c>
      <c r="J29" s="30">
        <f t="shared" si="4"/>
        <v>10.692483167243443</v>
      </c>
    </row>
    <row r="30" spans="1:15" hidden="1">
      <c r="D30" s="26">
        <f>H30/19</f>
        <v>1082766.9473684211</v>
      </c>
      <c r="E30" s="27">
        <f t="shared" si="7"/>
        <v>0.39769903526539263</v>
      </c>
      <c r="F30" s="33">
        <f t="shared" si="8"/>
        <v>-0.24968527648921457</v>
      </c>
      <c r="G30" s="39" t="s">
        <v>210</v>
      </c>
      <c r="H30" s="29">
        <v>20572572</v>
      </c>
      <c r="I30" s="29">
        <v>1884064</v>
      </c>
      <c r="J30" s="30">
        <f t="shared" si="4"/>
        <v>10.919253273774139</v>
      </c>
    </row>
    <row r="31" spans="1:15" ht="17.399999999999999" hidden="1">
      <c r="A31" s="31">
        <f>AVERAGE(D29:D31)</f>
        <v>964599.87639553426</v>
      </c>
      <c r="B31" s="27">
        <f>A31/A28-1</f>
        <v>0.95701481053568327</v>
      </c>
      <c r="C31" s="27">
        <f>A31/A19-1</f>
        <v>-0.26666582130916749</v>
      </c>
      <c r="D31" s="26">
        <f>H31/20</f>
        <v>1036354.5</v>
      </c>
      <c r="E31" s="27">
        <f t="shared" si="7"/>
        <v>-4.2864669522119092E-2</v>
      </c>
      <c r="F31" s="33">
        <f t="shared" si="8"/>
        <v>-0.1400621423730195</v>
      </c>
      <c r="G31" s="39" t="s">
        <v>211</v>
      </c>
      <c r="H31" s="29">
        <v>20727090</v>
      </c>
      <c r="I31" s="29">
        <v>1907508</v>
      </c>
      <c r="J31" s="30">
        <f t="shared" si="4"/>
        <v>10.866056656118873</v>
      </c>
      <c r="K31" s="32">
        <f>H31+H30+H29</f>
        <v>58342582</v>
      </c>
      <c r="L31" s="27">
        <f>K31/K28-1</f>
        <v>0.96959158102692733</v>
      </c>
      <c r="M31" s="27">
        <f>K31/K19-1</f>
        <v>-0.28266157124000046</v>
      </c>
      <c r="N31" s="32">
        <f>AVERAGE(J29:J31)</f>
        <v>10.825931032378818</v>
      </c>
      <c r="O31" s="58">
        <f>N31/N28-1</f>
        <v>0.13575112567137571</v>
      </c>
    </row>
    <row r="32" spans="1:15" ht="17.399999999999999" hidden="1">
      <c r="D32" s="26">
        <f>H32/21</f>
        <v>1015350.1428571428</v>
      </c>
      <c r="E32" s="27">
        <f t="shared" si="7"/>
        <v>-2.0267540829761566E-2</v>
      </c>
      <c r="F32" s="33">
        <f t="shared" si="8"/>
        <v>-0.29891356796451962</v>
      </c>
      <c r="G32" s="39" t="s">
        <v>222</v>
      </c>
      <c r="H32" s="29">
        <v>21322353</v>
      </c>
      <c r="I32" s="29">
        <v>1958758</v>
      </c>
      <c r="J32" s="30">
        <f t="shared" si="4"/>
        <v>10.885649477883435</v>
      </c>
      <c r="K32" s="32"/>
      <c r="L32" s="27"/>
      <c r="M32" s="27"/>
      <c r="N32" s="32"/>
      <c r="O32" s="58"/>
    </row>
    <row r="33" spans="1:24" ht="17.399999999999999" hidden="1">
      <c r="D33" s="26">
        <f>H33/21</f>
        <v>349926.95238095237</v>
      </c>
      <c r="E33" s="27">
        <f t="shared" si="7"/>
        <v>-0.65536327064841293</v>
      </c>
      <c r="F33" s="33">
        <f t="shared" si="8"/>
        <v>-0.77043962865435267</v>
      </c>
      <c r="G33" s="39" t="s">
        <v>223</v>
      </c>
      <c r="H33" s="29">
        <v>7348466</v>
      </c>
      <c r="I33" s="29">
        <v>706144</v>
      </c>
      <c r="J33" s="30">
        <f t="shared" si="4"/>
        <v>10.406469501971269</v>
      </c>
      <c r="K33" s="32"/>
      <c r="L33" s="27"/>
      <c r="M33" s="27"/>
      <c r="N33" s="32"/>
      <c r="O33" s="58"/>
    </row>
    <row r="34" spans="1:24" ht="17.399999999999999" hidden="1">
      <c r="A34" s="31">
        <f>AVERAGE(D32:D34)</f>
        <v>601560.50543024216</v>
      </c>
      <c r="B34" s="27">
        <f>A34/A31-1</f>
        <v>-0.37636265548973358</v>
      </c>
      <c r="C34" s="27">
        <f>A34/A22-1</f>
        <v>-0.58679412768215278</v>
      </c>
      <c r="D34" s="26">
        <f>H34/19</f>
        <v>439404.42105263157</v>
      </c>
      <c r="E34" s="27">
        <f t="shared" si="7"/>
        <v>0.25570327767798928</v>
      </c>
      <c r="F34" s="33">
        <f t="shared" si="8"/>
        <v>-0.68499762277207077</v>
      </c>
      <c r="G34" s="39" t="s">
        <v>220</v>
      </c>
      <c r="H34" s="29">
        <v>8348684</v>
      </c>
      <c r="I34" s="29">
        <v>840380</v>
      </c>
      <c r="J34" s="30">
        <f t="shared" si="4"/>
        <v>9.9344153835169813</v>
      </c>
      <c r="K34" s="32">
        <f>H34+H33+H32</f>
        <v>37019503</v>
      </c>
      <c r="L34" s="27">
        <f>K34/K31-1</f>
        <v>-0.36548055072365493</v>
      </c>
      <c r="M34" s="27">
        <f>K34/K22-1</f>
        <v>-0.58990018721163784</v>
      </c>
      <c r="N34" s="32">
        <f>AVERAGE(J32:J34)</f>
        <v>10.408844787790562</v>
      </c>
      <c r="O34" s="58">
        <f>N34/N31-1</f>
        <v>-3.8526593541083121E-2</v>
      </c>
      <c r="P34" s="58"/>
    </row>
    <row r="35" spans="1:24" ht="17.399999999999999" hidden="1">
      <c r="D35" s="26">
        <f>H35/23</f>
        <v>464502.30434782611</v>
      </c>
      <c r="E35" s="27">
        <f t="shared" si="7"/>
        <v>5.7117958064851537E-2</v>
      </c>
      <c r="F35" s="33">
        <f t="shared" si="8"/>
        <v>0.40323998604957323</v>
      </c>
      <c r="G35" s="39" t="s">
        <v>226</v>
      </c>
      <c r="H35" s="68">
        <v>10683553</v>
      </c>
      <c r="I35" s="68">
        <v>989664</v>
      </c>
      <c r="J35" s="30">
        <f t="shared" si="4"/>
        <v>10.795131478966599</v>
      </c>
      <c r="P35" s="16"/>
    </row>
    <row r="36" spans="1:24" ht="17.399999999999999" hidden="1">
      <c r="D36" s="26">
        <f>H36/21</f>
        <v>306290.33333333331</v>
      </c>
      <c r="E36" s="27">
        <f t="shared" si="7"/>
        <v>-0.34060535229556443</v>
      </c>
      <c r="F36" s="33">
        <f t="shared" si="8"/>
        <v>-0.50849738362963426</v>
      </c>
      <c r="G36" s="39" t="s">
        <v>228</v>
      </c>
      <c r="H36" s="68">
        <v>6432097</v>
      </c>
      <c r="I36" s="68">
        <v>584831</v>
      </c>
      <c r="J36" s="30">
        <f t="shared" si="4"/>
        <v>10.998214868910848</v>
      </c>
      <c r="P36" s="16"/>
    </row>
    <row r="37" spans="1:24" ht="17.399999999999999" hidden="1">
      <c r="A37" s="31">
        <f>AVERAGE(D35:D37)</f>
        <v>411447.54589371983</v>
      </c>
      <c r="B37" s="27">
        <f>A37/A34-1</f>
        <v>-0.31603298059029261</v>
      </c>
      <c r="C37" s="27">
        <f>A37/A25-1</f>
        <v>-0.18361386816229097</v>
      </c>
      <c r="D37" s="26">
        <f>H37/18</f>
        <v>463550</v>
      </c>
      <c r="E37" s="27">
        <f t="shared" si="7"/>
        <v>0.5134333328617402</v>
      </c>
      <c r="F37" s="33">
        <f t="shared" si="8"/>
        <v>-0.16891781208669765</v>
      </c>
      <c r="G37" s="39" t="s">
        <v>225</v>
      </c>
      <c r="H37" s="68">
        <v>8343900</v>
      </c>
      <c r="I37" s="68">
        <v>763268</v>
      </c>
      <c r="J37" s="30">
        <f t="shared" si="4"/>
        <v>10.931809010727555</v>
      </c>
      <c r="K37" s="32">
        <f>H37+H36+H35</f>
        <v>25459550</v>
      </c>
      <c r="L37" s="27">
        <f>K37/K34-1</f>
        <v>-0.31226656392442653</v>
      </c>
      <c r="M37" s="27">
        <f>K37/K25-1</f>
        <v>-0.18552333961551415</v>
      </c>
      <c r="N37" s="32">
        <f>AVERAGE(J35:J37)</f>
        <v>10.908385119535</v>
      </c>
      <c r="O37" s="16">
        <f>N37/N34-1</f>
        <v>4.7991908989784449E-2</v>
      </c>
      <c r="P37" s="16"/>
    </row>
    <row r="38" spans="1:24" ht="17.399999999999999" hidden="1">
      <c r="A38" s="31"/>
      <c r="B38" s="27"/>
      <c r="C38" s="27"/>
      <c r="D38" s="26">
        <f>H38/20</f>
        <v>585909</v>
      </c>
      <c r="E38" s="27">
        <f t="shared" si="7"/>
        <v>0.26396073778448925</v>
      </c>
      <c r="F38" s="33">
        <f t="shared" si="8"/>
        <v>0.17927261667888605</v>
      </c>
      <c r="G38" s="39" t="s">
        <v>231</v>
      </c>
      <c r="H38" s="68">
        <v>11718180</v>
      </c>
      <c r="I38" s="68">
        <v>1056403</v>
      </c>
      <c r="J38" s="30">
        <f t="shared" si="4"/>
        <v>11.092528135569475</v>
      </c>
      <c r="K38" s="32"/>
      <c r="L38" s="27"/>
      <c r="M38" s="27"/>
      <c r="N38" s="32"/>
      <c r="O38" s="16"/>
      <c r="P38" s="16"/>
    </row>
    <row r="39" spans="1:24" ht="17.399999999999999" hidden="1">
      <c r="A39" s="31"/>
      <c r="B39" s="27"/>
      <c r="C39" s="27"/>
      <c r="D39" s="26">
        <f>H39/21</f>
        <v>419806.04761904763</v>
      </c>
      <c r="E39" s="27">
        <f t="shared" si="7"/>
        <v>-0.28349616131677846</v>
      </c>
      <c r="F39" s="33">
        <f t="shared" si="8"/>
        <v>-0.1750908602928255</v>
      </c>
      <c r="G39" s="39" t="s">
        <v>234</v>
      </c>
      <c r="H39" s="68">
        <v>8815927</v>
      </c>
      <c r="I39" s="68">
        <v>836570</v>
      </c>
      <c r="J39" s="30">
        <f t="shared" si="4"/>
        <v>10.5381821007208</v>
      </c>
      <c r="K39" s="32"/>
      <c r="L39" s="27"/>
      <c r="M39" s="27"/>
      <c r="N39" s="32"/>
      <c r="O39" s="16"/>
      <c r="P39" s="16"/>
    </row>
    <row r="40" spans="1:24" ht="17.399999999999999" hidden="1">
      <c r="A40" s="31">
        <f>AVERAGE(D38:D40)</f>
        <v>512091.90476190468</v>
      </c>
      <c r="B40" s="27">
        <f>A40/A37-1</f>
        <v>0.24461042451856563</v>
      </c>
      <c r="C40" s="27">
        <f>A40/A28-1</f>
        <v>3.8950415087483981E-2</v>
      </c>
      <c r="D40" s="26">
        <f>H40/21</f>
        <v>530560.66666666663</v>
      </c>
      <c r="E40" s="27">
        <f t="shared" si="7"/>
        <v>0.26382330525196029</v>
      </c>
      <c r="F40" s="33">
        <f t="shared" si="8"/>
        <v>0.12186039002675764</v>
      </c>
      <c r="G40" s="39" t="s">
        <v>236</v>
      </c>
      <c r="H40" s="68">
        <v>11141774</v>
      </c>
      <c r="I40" s="68">
        <v>1016201</v>
      </c>
      <c r="J40" s="30">
        <f t="shared" si="4"/>
        <v>10.964143904601551</v>
      </c>
      <c r="K40" s="32">
        <f>H40+H39+H38</f>
        <v>31675881</v>
      </c>
      <c r="L40" s="27">
        <f>K40/K37-1</f>
        <v>0.24416499898859167</v>
      </c>
      <c r="M40" s="27">
        <f>K40/K28-1</f>
        <v>6.9348431291758938E-2</v>
      </c>
      <c r="N40" s="32">
        <f>AVERAGE(J38:J40)</f>
        <v>10.864951380297276</v>
      </c>
      <c r="O40" s="58">
        <f>N40/N37-1</f>
        <v>-3.9816837012787154E-3</v>
      </c>
      <c r="X40" s="39" t="s">
        <v>406</v>
      </c>
    </row>
    <row r="41" spans="1:24" ht="17.399999999999999">
      <c r="A41" s="31"/>
      <c r="B41" s="27"/>
      <c r="C41" s="27"/>
      <c r="D41" s="26">
        <f>H41/18</f>
        <v>895159.83333333337</v>
      </c>
      <c r="E41" s="27">
        <f t="shared" si="7"/>
        <v>0.68719599769300665</v>
      </c>
      <c r="F41" s="33">
        <f t="shared" si="8"/>
        <v>0.15552477705307166</v>
      </c>
      <c r="G41" s="39" t="s">
        <v>399</v>
      </c>
      <c r="H41" s="68">
        <v>16112877</v>
      </c>
      <c r="I41" s="68">
        <v>1456253</v>
      </c>
      <c r="J41" s="30">
        <f t="shared" si="4"/>
        <v>11.064613772469482</v>
      </c>
      <c r="K41" s="32"/>
      <c r="L41" s="27"/>
      <c r="M41" s="27"/>
      <c r="N41" s="32"/>
      <c r="O41" s="58"/>
    </row>
    <row r="42" spans="1:24" ht="17.399999999999999">
      <c r="A42" s="31"/>
      <c r="B42" s="27"/>
      <c r="C42" s="27"/>
      <c r="D42" s="26">
        <f>H42/20</f>
        <v>566461.25</v>
      </c>
      <c r="E42" s="27">
        <f t="shared" ref="E42" si="9">D42/D41-1</f>
        <v>-0.36719541147121026</v>
      </c>
      <c r="F42" s="33">
        <f t="shared" ref="F42" si="10">D42/D30-1</f>
        <v>-0.47683917450866142</v>
      </c>
      <c r="G42" s="39" t="s">
        <v>405</v>
      </c>
      <c r="H42" s="68">
        <v>11329225</v>
      </c>
      <c r="I42" s="68">
        <v>1044260</v>
      </c>
      <c r="J42" s="30">
        <f t="shared" si="4"/>
        <v>10.84904621454427</v>
      </c>
      <c r="K42" s="32"/>
      <c r="L42" s="27"/>
      <c r="M42" s="27"/>
      <c r="N42" s="32"/>
      <c r="O42" s="58"/>
    </row>
    <row r="43" spans="1:24" ht="17.399999999999999">
      <c r="A43" s="31">
        <f>AVERAGE(D41:D43)</f>
        <v>741846.66111111117</v>
      </c>
      <c r="B43" s="27">
        <f>A43/A40-1</f>
        <v>0.44865922349627874</v>
      </c>
      <c r="C43" s="27">
        <f>A43/A31-1</f>
        <v>-0.23092809851562024</v>
      </c>
      <c r="D43" s="26">
        <f>H43/20</f>
        <v>763918.9</v>
      </c>
      <c r="E43" s="27">
        <f t="shared" ref="E43" si="11">D43/D42-1</f>
        <v>0.34858103709653587</v>
      </c>
      <c r="F43" s="33">
        <f t="shared" ref="F43" si="12">D43/D31-1</f>
        <v>-0.26287877362427625</v>
      </c>
      <c r="G43" s="39" t="s">
        <v>429</v>
      </c>
      <c r="H43" s="68">
        <v>15278378</v>
      </c>
      <c r="I43" s="68">
        <v>1387749</v>
      </c>
      <c r="J43" s="30">
        <f t="shared" si="4"/>
        <v>11.009467850454225</v>
      </c>
      <c r="K43" s="32">
        <f>H43+H42+H41</f>
        <v>42720480</v>
      </c>
      <c r="L43" s="27">
        <f>K43/K40-1</f>
        <v>0.34867535333902788</v>
      </c>
      <c r="M43" s="27">
        <f>K43/K31-1</f>
        <v>-0.26776500909747192</v>
      </c>
      <c r="N43" s="32">
        <f>AVERAGE(J41:J43)</f>
        <v>10.974375945822658</v>
      </c>
      <c r="O43" s="58">
        <f>N43/N40-1</f>
        <v>1.0071335038260187E-2</v>
      </c>
    </row>
    <row r="44" spans="1:24" ht="17.399999999999999">
      <c r="A44" s="31"/>
      <c r="B44" s="27"/>
      <c r="C44" s="27"/>
      <c r="D44" s="26">
        <f>H44/22</f>
        <v>958620.72727272729</v>
      </c>
      <c r="E44" s="27">
        <f t="shared" ref="E44" si="13">D44/D43-1</f>
        <v>0.2548723788254581</v>
      </c>
      <c r="F44" s="33">
        <f t="shared" ref="F44" si="14">D44/D32-1</f>
        <v>-5.5871775843534977E-2</v>
      </c>
      <c r="G44" s="39" t="s">
        <v>464</v>
      </c>
      <c r="H44" s="68">
        <v>21089656</v>
      </c>
      <c r="I44" s="68">
        <v>1897676</v>
      </c>
      <c r="J44" s="30">
        <f t="shared" si="4"/>
        <v>11.113412405489662</v>
      </c>
      <c r="K44" s="32"/>
      <c r="L44" s="27"/>
      <c r="M44" s="27"/>
      <c r="N44" s="32"/>
      <c r="O44" s="58"/>
    </row>
    <row r="45" spans="1:24" ht="17.399999999999999">
      <c r="A45" s="31"/>
      <c r="B45" s="27"/>
      <c r="C45" s="27"/>
      <c r="D45" s="26">
        <f>H45/20</f>
        <v>707066.7</v>
      </c>
      <c r="E45" s="27">
        <f t="shared" ref="E45" si="15">D45/D44-1</f>
        <v>-0.26241246419571762</v>
      </c>
      <c r="F45" s="33">
        <f t="shared" ref="F45" si="16">D45/D33-1</f>
        <v>1.0206122883333744</v>
      </c>
      <c r="G45" s="39" t="s">
        <v>498</v>
      </c>
      <c r="H45" s="68">
        <v>14141334</v>
      </c>
      <c r="I45" s="68">
        <v>1292477</v>
      </c>
      <c r="J45" s="30">
        <f t="shared" si="4"/>
        <v>10.941265492538745</v>
      </c>
      <c r="K45" s="32"/>
      <c r="L45" s="27"/>
      <c r="M45" s="27"/>
      <c r="N45" s="32"/>
      <c r="O45" s="58"/>
    </row>
    <row r="46" spans="1:24" ht="17.399999999999999">
      <c r="A46" s="31">
        <f>AVERAGE(D44:D46)</f>
        <v>870272.31786283886</v>
      </c>
      <c r="B46" s="27">
        <f>A46/A43-1</f>
        <v>0.1731161754632371</v>
      </c>
      <c r="C46" s="27">
        <f>A46/A34-1</f>
        <v>0.44669124719285103</v>
      </c>
      <c r="D46" s="26">
        <f>H46/19</f>
        <v>945129.52631578944</v>
      </c>
      <c r="E46" s="27">
        <f t="shared" ref="E46" si="17">D46/D45-1</f>
        <v>0.33669076243555174</v>
      </c>
      <c r="F46" s="33">
        <f t="shared" ref="F46" si="18">D46/D34-1</f>
        <v>1.1509331291015448</v>
      </c>
      <c r="G46" s="39" t="s">
        <v>548</v>
      </c>
      <c r="H46" s="68">
        <v>17957461</v>
      </c>
      <c r="I46" s="68">
        <v>1601397</v>
      </c>
      <c r="J46" s="30">
        <f t="shared" si="4"/>
        <v>11.213622231089481</v>
      </c>
      <c r="K46" s="32">
        <f>H46+H45+H44</f>
        <v>53188451</v>
      </c>
      <c r="L46" s="27">
        <f>K46/K43-1</f>
        <v>0.2450340211533204</v>
      </c>
      <c r="M46" s="27">
        <f>K46/K34-1</f>
        <v>0.4367683704451677</v>
      </c>
      <c r="N46" s="32">
        <f>AVERAGE(J44:J46)</f>
        <v>11.08943337637263</v>
      </c>
      <c r="O46" s="58">
        <f>N46/N43-1</f>
        <v>1.0484188906775049E-2</v>
      </c>
    </row>
    <row r="47" spans="1:24" ht="17.399999999999999">
      <c r="A47" s="31"/>
      <c r="B47" s="27"/>
      <c r="C47" s="27"/>
      <c r="D47" s="26">
        <f>H47/19</f>
        <v>412699.68421052629</v>
      </c>
      <c r="E47" s="27">
        <f t="shared" ref="E47" si="19">D47/D46-1</f>
        <v>-0.56334060811826348</v>
      </c>
      <c r="F47" s="33">
        <f t="shared" ref="F47" si="20">D47/D35-1</f>
        <v>-0.11152284854653649</v>
      </c>
      <c r="G47" s="39" t="s">
        <v>601</v>
      </c>
      <c r="H47" s="68">
        <v>7841294</v>
      </c>
      <c r="I47" s="68">
        <v>710142</v>
      </c>
      <c r="J47" s="30">
        <f t="shared" si="4"/>
        <v>11.041867682801469</v>
      </c>
      <c r="K47" s="32"/>
      <c r="L47" s="27"/>
      <c r="M47" s="27"/>
      <c r="N47" s="32"/>
      <c r="O47" s="58"/>
    </row>
    <row r="48" spans="1:24" ht="17.399999999999999">
      <c r="A48" s="31"/>
      <c r="B48" s="27"/>
      <c r="C48" s="27"/>
      <c r="D48" s="26">
        <f>H48/20</f>
        <v>405479.6</v>
      </c>
      <c r="E48" s="27">
        <f t="shared" ref="E48" si="21">D48/D47-1</f>
        <v>-1.7494765532321543E-2</v>
      </c>
      <c r="F48" s="33">
        <f t="shared" ref="F48" si="22">D48/D36-1</f>
        <v>0.32384066969139313</v>
      </c>
      <c r="G48" s="39" t="s">
        <v>632</v>
      </c>
      <c r="H48" s="68">
        <v>8109592</v>
      </c>
      <c r="I48" s="68">
        <v>719566</v>
      </c>
      <c r="J48" s="30">
        <f t="shared" si="4"/>
        <v>11.270115597457357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605022.70079744817</v>
      </c>
      <c r="B49" s="27">
        <f>A49/A46-1</f>
        <v>-0.30478921553747029</v>
      </c>
      <c r="C49" s="27">
        <f>A49/A37-1</f>
        <v>0.47047347064194267</v>
      </c>
      <c r="D49" s="26">
        <f>H49/22</f>
        <v>996888.81818181823</v>
      </c>
      <c r="E49" s="27">
        <f t="shared" ref="E49" si="23">D49/D48-1</f>
        <v>1.4585424721288525</v>
      </c>
      <c r="F49" s="33">
        <f t="shared" ref="F49" si="24">D49/D37-1</f>
        <v>1.1505529461370259</v>
      </c>
      <c r="G49" s="39" t="s">
        <v>672</v>
      </c>
      <c r="H49" s="68">
        <v>21931554</v>
      </c>
      <c r="I49" s="68">
        <v>1998841</v>
      </c>
      <c r="J49" s="30">
        <f t="shared" si="4"/>
        <v>10.972135352436737</v>
      </c>
      <c r="K49" s="32">
        <f>H49+H48+H47</f>
        <v>37882440</v>
      </c>
      <c r="L49" s="27">
        <f>K49/K46-1</f>
        <v>-0.28776944453599518</v>
      </c>
      <c r="M49" s="27">
        <f>K49/K37-1</f>
        <v>0.48794617343982916</v>
      </c>
      <c r="N49" s="32">
        <f>AVERAGE(J47:J49)</f>
        <v>11.094706210898522</v>
      </c>
      <c r="O49" s="58">
        <f>N49/N46-1</f>
        <v>4.7548277237741132E-4</v>
      </c>
    </row>
    <row r="50" spans="1:15" s="37" customFormat="1" ht="17.399999999999999">
      <c r="A50" s="92"/>
      <c r="B50" s="130"/>
      <c r="C50" s="130"/>
      <c r="D50" s="93">
        <f>H50/18</f>
        <v>788604.4444444445</v>
      </c>
      <c r="E50" s="130">
        <f t="shared" ref="E50" si="25">D50/D49-1</f>
        <v>-0.20893440666458118</v>
      </c>
      <c r="F50" s="131">
        <f t="shared" ref="F50" si="26">D50/D38-1</f>
        <v>0.34595038554527147</v>
      </c>
      <c r="G50" s="132" t="s">
        <v>714</v>
      </c>
      <c r="H50" s="95">
        <v>14194880</v>
      </c>
      <c r="I50" s="95">
        <v>1274937</v>
      </c>
      <c r="J50" s="133">
        <f t="shared" ref="J50" si="27">H50/I50</f>
        <v>11.133789355866211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707406.1</v>
      </c>
      <c r="E51" s="130">
        <f t="shared" ref="E51" si="28">D51/D50-1</f>
        <v>-0.10296460413895725</v>
      </c>
      <c r="F51" s="131">
        <f t="shared" ref="F51" si="29">D51/D39-1</f>
        <v>0.6850783927770725</v>
      </c>
      <c r="G51" s="132" t="s">
        <v>721</v>
      </c>
      <c r="H51" s="95">
        <v>14148122</v>
      </c>
      <c r="I51" s="95">
        <v>1330899</v>
      </c>
      <c r="J51" s="133">
        <f t="shared" ref="J51" si="30">H51/I51</f>
        <v>10.630500135622613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783498.87845117843</v>
      </c>
      <c r="B52" s="27">
        <f>A52/A49-1</f>
        <v>0.2949908778934911</v>
      </c>
      <c r="C52" s="27">
        <f>A52/A40-1</f>
        <v>0.52999661030662737</v>
      </c>
      <c r="D52" s="93">
        <f>H52/22</f>
        <v>854486.09090909094</v>
      </c>
      <c r="E52" s="130">
        <f t="shared" ref="E52:E53" si="31">D52/D51-1</f>
        <v>0.20791450753547491</v>
      </c>
      <c r="F52" s="131">
        <f t="shared" ref="F52:F53" si="32">D52/D40-1</f>
        <v>0.61053418504906953</v>
      </c>
      <c r="G52" s="132" t="s">
        <v>726</v>
      </c>
      <c r="H52" s="95">
        <v>18798694</v>
      </c>
      <c r="I52" s="95">
        <v>1739423</v>
      </c>
      <c r="J52" s="133">
        <f t="shared" ref="J52" si="33">H52/I52</f>
        <v>10.807430969925084</v>
      </c>
      <c r="K52" s="32">
        <f>H52+H51+H50</f>
        <v>47141696</v>
      </c>
      <c r="L52" s="27">
        <f>K52/K49-1</f>
        <v>0.24442079232488712</v>
      </c>
      <c r="M52" s="27">
        <f>K52/K40-1</f>
        <v>0.48825208681646459</v>
      </c>
      <c r="N52" s="32">
        <f>AVERAGE(J50:J52)</f>
        <v>10.857240153804637</v>
      </c>
      <c r="O52" s="58">
        <f>N52/N49-1</f>
        <v>-2.1403546212031999E-2</v>
      </c>
    </row>
    <row r="53" spans="1:15" s="37" customFormat="1" ht="17.399999999999999">
      <c r="A53" s="31"/>
      <c r="B53" s="27"/>
      <c r="C53" s="27"/>
      <c r="D53" s="93">
        <f>H53/21</f>
        <v>344104.28571428574</v>
      </c>
      <c r="E53" s="130">
        <f t="shared" si="31"/>
        <v>-0.59729679701609673</v>
      </c>
      <c r="F53" s="131">
        <f t="shared" si="32"/>
        <v>-0.61559458668634148</v>
      </c>
      <c r="G53" s="132" t="s">
        <v>729</v>
      </c>
      <c r="H53" s="95">
        <v>7226190</v>
      </c>
      <c r="I53" s="95">
        <v>631231</v>
      </c>
      <c r="J53" s="133">
        <f t="shared" ref="J53" si="34">H53/I53</f>
        <v>11.447774269641384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499045.1176470588</v>
      </c>
      <c r="E54" s="130">
        <f t="shared" ref="E54" si="35">D54/D53-1</f>
        <v>0.45027289215869404</v>
      </c>
      <c r="F54" s="131">
        <f t="shared" ref="F54" si="36">D54/D42-1</f>
        <v>-0.11901278746417554</v>
      </c>
      <c r="G54" s="132" t="s">
        <v>742</v>
      </c>
      <c r="H54" s="95">
        <v>8483767</v>
      </c>
      <c r="I54" s="95">
        <v>752191</v>
      </c>
      <c r="J54" s="133">
        <f t="shared" ref="J54" si="37">H54/I54</f>
        <v>11.278740373123316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583807.97572362272</v>
      </c>
      <c r="B55" s="27">
        <f>A55/A52-1</f>
        <v>-0.2548706937810874</v>
      </c>
      <c r="C55" s="27">
        <f>A55/A43-1</f>
        <v>-0.21303416685974408</v>
      </c>
      <c r="D55" s="93">
        <f>H55/21</f>
        <v>908274.52380952379</v>
      </c>
      <c r="E55" s="130">
        <f t="shared" ref="E55" si="38">D55/D54-1</f>
        <v>0.82002486687363119</v>
      </c>
      <c r="F55" s="131">
        <f t="shared" ref="F55" si="39">D55/D43-1</f>
        <v>0.1889672107988476</v>
      </c>
      <c r="G55" s="132" t="s">
        <v>749</v>
      </c>
      <c r="H55" s="95">
        <v>19073765</v>
      </c>
      <c r="I55" s="95">
        <v>1707501</v>
      </c>
      <c r="J55" s="133">
        <f t="shared" ref="J55" si="40">H55/I55</f>
        <v>11.170573252958564</v>
      </c>
      <c r="K55" s="32">
        <f>H55+H54+H53</f>
        <v>34783722</v>
      </c>
      <c r="L55" s="27">
        <f>K55/K52-1</f>
        <v>-0.26214529914239826</v>
      </c>
      <c r="M55" s="27">
        <f>K55/K43-1</f>
        <v>-0.18578344625341292</v>
      </c>
      <c r="N55" s="32">
        <f>AVERAGE(J53:J55)</f>
        <v>11.299029298574419</v>
      </c>
      <c r="O55" s="58">
        <f>N55/N52-1</f>
        <v>4.0690740787838964E-2</v>
      </c>
    </row>
    <row r="56" spans="1:15" s="124" customFormat="1" ht="17.399999999999999">
      <c r="A56" s="94"/>
      <c r="B56" s="45"/>
      <c r="C56" s="45"/>
      <c r="D56" s="98">
        <f>H56/22</f>
        <v>630485.81818181823</v>
      </c>
      <c r="E56" s="118">
        <f t="shared" ref="E56" si="41">D56/D55-1</f>
        <v>-0.3058422297947897</v>
      </c>
      <c r="F56" s="158">
        <f t="shared" ref="F56" si="42">D56/D44-1</f>
        <v>-0.34229899245393092</v>
      </c>
      <c r="G56" s="122" t="s">
        <v>752</v>
      </c>
      <c r="H56" s="96">
        <v>13870688</v>
      </c>
      <c r="I56" s="96">
        <v>1253933</v>
      </c>
      <c r="J56" s="125">
        <f t="shared" ref="J56" si="43">H56/I56</f>
        <v>11.061745723256346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281518.33333333331</v>
      </c>
      <c r="E57" s="118">
        <f t="shared" ref="E57" si="44">D57/D56-1</f>
        <v>-0.55348982448935968</v>
      </c>
      <c r="F57" s="158">
        <f t="shared" ref="F57" si="45">D57/D45-1</f>
        <v>-0.60185038648640454</v>
      </c>
      <c r="G57" s="122" t="s">
        <v>756</v>
      </c>
      <c r="H57" s="96">
        <v>5067330</v>
      </c>
      <c r="I57" s="96">
        <v>461394</v>
      </c>
      <c r="J57" s="125">
        <f t="shared" ref="J57" si="46">H57/I57</f>
        <v>10.982652570254489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456002.0757575758</v>
      </c>
      <c r="B58" s="27">
        <f>A58/A55-1</f>
        <v>-0.2189177011630119</v>
      </c>
      <c r="C58" s="27">
        <f>A58/A46-1</f>
        <v>-0.47602369235712605</v>
      </c>
      <c r="K58" s="32">
        <f>H58+H57+H56</f>
        <v>18938018</v>
      </c>
      <c r="L58" s="27">
        <f>K58/K55-1</f>
        <v>-0.45554940900229135</v>
      </c>
      <c r="M58" s="27">
        <f>K58/K46-1</f>
        <v>-0.64394492330675313</v>
      </c>
      <c r="N58" s="32">
        <f>AVERAGE(J56:J58)</f>
        <v>11.022199146755417</v>
      </c>
      <c r="O58" s="58">
        <f>N58/N55-1</f>
        <v>-2.450034817184954E-2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133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TYM</v>
      </c>
      <c r="G1" s="19"/>
      <c r="H1" s="19"/>
      <c r="I1" s="19"/>
      <c r="J1" s="20"/>
      <c r="P1" s="18" t="s">
        <v>272</v>
      </c>
    </row>
    <row r="2" spans="1:16" ht="15" customHeight="1">
      <c r="G2" s="21"/>
      <c r="H2" s="21"/>
      <c r="I2" s="21"/>
      <c r="J2" s="22"/>
      <c r="P2" s="23" t="s">
        <v>65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1218821.2</v>
      </c>
      <c r="E5" s="27"/>
      <c r="F5" s="26"/>
      <c r="G5" s="28" t="s">
        <v>7</v>
      </c>
      <c r="H5" s="29">
        <f>'tym(익산)'!H5+'tym (옥천)'!H5</f>
        <v>24376424</v>
      </c>
      <c r="I5" s="29">
        <f>'tym(익산)'!I5+'tym (옥천)'!I5</f>
        <v>2152176</v>
      </c>
      <c r="J5" s="30">
        <f>H5/I5</f>
        <v>11.326408249139476</v>
      </c>
    </row>
    <row r="6" spans="1:16" ht="15" hidden="1" customHeight="1">
      <c r="D6" s="26">
        <f>H6/18</f>
        <v>1008291.6666666666</v>
      </c>
      <c r="E6" s="27">
        <f t="shared" ref="E6:E16" si="0">D6/D5-1</f>
        <v>-0.17273209009929702</v>
      </c>
      <c r="F6" s="26"/>
      <c r="G6" s="28" t="s">
        <v>3</v>
      </c>
      <c r="H6" s="29">
        <f>'tym(익산)'!H6+'tym (옥천)'!H6</f>
        <v>18149250</v>
      </c>
      <c r="I6" s="29">
        <f>'tym(익산)'!I6+'tym (옥천)'!I6</f>
        <v>1689654</v>
      </c>
      <c r="J6" s="30">
        <f t="shared" ref="J6:J16" si="1">H6/I6</f>
        <v>10.741400310359399</v>
      </c>
    </row>
    <row r="7" spans="1:16" ht="15" hidden="1" customHeight="1">
      <c r="A7" s="31">
        <f>AVERAGE(D5:D7)</f>
        <v>1005676.8191919192</v>
      </c>
      <c r="B7" s="31"/>
      <c r="C7" s="31"/>
      <c r="D7" s="26">
        <f>H7/22</f>
        <v>789917.59090909094</v>
      </c>
      <c r="E7" s="27">
        <f t="shared" si="0"/>
        <v>-0.21657828084556452</v>
      </c>
      <c r="F7" s="26"/>
      <c r="G7" s="28" t="s">
        <v>6</v>
      </c>
      <c r="H7" s="29">
        <f>'tym(익산)'!H7+'tym (옥천)'!H7</f>
        <v>17378187</v>
      </c>
      <c r="I7" s="29">
        <f>'tym(익산)'!I7+'tym (옥천)'!I7</f>
        <v>1530153</v>
      </c>
      <c r="J7" s="30">
        <f t="shared" si="1"/>
        <v>11.357156441218624</v>
      </c>
      <c r="K7" s="32">
        <f>H7+H6+H5</f>
        <v>59903861</v>
      </c>
      <c r="L7" s="32"/>
      <c r="M7" s="32"/>
      <c r="N7" s="32">
        <f>AVERAGE(J5:J7)</f>
        <v>11.141655000239167</v>
      </c>
      <c r="O7" s="32"/>
    </row>
    <row r="8" spans="1:16" ht="15" hidden="1" customHeight="1">
      <c r="D8" s="26">
        <f>H8/21</f>
        <v>1205886.4285714286</v>
      </c>
      <c r="E8" s="27">
        <f t="shared" si="0"/>
        <v>0.52659776469038055</v>
      </c>
      <c r="F8" s="26"/>
      <c r="G8" s="28" t="s">
        <v>2</v>
      </c>
      <c r="H8" s="29">
        <f>'tym(익산)'!H8+'tym (옥천)'!H8</f>
        <v>25323615</v>
      </c>
      <c r="I8" s="29">
        <f>'tym(익산)'!I8+'tym (옥천)'!I8</f>
        <v>2221307</v>
      </c>
      <c r="J8" s="30">
        <f t="shared" si="1"/>
        <v>11.400321972604416</v>
      </c>
    </row>
    <row r="9" spans="1:16" ht="15" hidden="1" customHeight="1">
      <c r="D9" s="26">
        <f>H9/21</f>
        <v>1293249.857142857</v>
      </c>
      <c r="E9" s="27">
        <f t="shared" si="0"/>
        <v>7.2447476397030863E-2</v>
      </c>
      <c r="F9" s="26"/>
      <c r="G9" s="28" t="s">
        <v>5</v>
      </c>
      <c r="H9" s="29">
        <f>'tym(익산)'!H9+'tym (옥천)'!H9</f>
        <v>27158247</v>
      </c>
      <c r="I9" s="29">
        <f>'tym(익산)'!I9+'tym (옥천)'!I9</f>
        <v>2425850</v>
      </c>
      <c r="J9" s="30">
        <f t="shared" si="1"/>
        <v>11.195352969062391</v>
      </c>
    </row>
    <row r="10" spans="1:16" ht="15" hidden="1" customHeight="1">
      <c r="A10" s="31">
        <f>AVERAGE(D8:D10)</f>
        <v>1249264.4920634918</v>
      </c>
      <c r="B10" s="27">
        <f>A10/A7-1</f>
        <v>0.24221267530785884</v>
      </c>
      <c r="C10" s="27"/>
      <c r="D10" s="26">
        <f>H10/21</f>
        <v>1248657.1904761905</v>
      </c>
      <c r="E10" s="27">
        <f t="shared" si="0"/>
        <v>-3.4481091507857498E-2</v>
      </c>
      <c r="F10" s="26"/>
      <c r="G10" s="28" t="s">
        <v>0</v>
      </c>
      <c r="H10" s="29">
        <f>'tym(익산)'!H10+'tym (옥천)'!H10</f>
        <v>26221801</v>
      </c>
      <c r="I10" s="29">
        <f>'tym(익산)'!I10+'tym (옥천)'!I10</f>
        <v>2472570</v>
      </c>
      <c r="J10" s="30">
        <f t="shared" si="1"/>
        <v>10.605079330413295</v>
      </c>
      <c r="K10" s="32">
        <f>H10+H9+H8</f>
        <v>78703663</v>
      </c>
      <c r="L10" s="27">
        <f>K10/K7-1</f>
        <v>0.31383289300834893</v>
      </c>
      <c r="M10" s="32"/>
      <c r="N10" s="32">
        <f>AVERAGE(J8:J10)</f>
        <v>11.066918090693369</v>
      </c>
      <c r="O10" s="58">
        <f>N10/N7-1</f>
        <v>-6.7078822261319448E-3</v>
      </c>
    </row>
    <row r="11" spans="1:16" ht="15" hidden="1" customHeight="1">
      <c r="D11" s="26">
        <f>H11/21</f>
        <v>1233025</v>
      </c>
      <c r="E11" s="27">
        <f t="shared" si="0"/>
        <v>-1.2519201102929589E-2</v>
      </c>
      <c r="F11" s="26"/>
      <c r="G11" s="28" t="s">
        <v>10</v>
      </c>
      <c r="H11" s="29">
        <f>'tym(익산)'!H11+'tym (옥천)'!H11</f>
        <v>25893525</v>
      </c>
      <c r="I11" s="29">
        <f>'tym(익산)'!I11+'tym (옥천)'!I11</f>
        <v>2224593</v>
      </c>
      <c r="J11" s="30">
        <f t="shared" si="1"/>
        <v>11.639668469693108</v>
      </c>
    </row>
    <row r="12" spans="1:16" ht="15" hidden="1" customHeight="1">
      <c r="D12" s="26">
        <f>H12/22</f>
        <v>878905.5</v>
      </c>
      <c r="E12" s="27">
        <f t="shared" si="0"/>
        <v>-0.28719571784838105</v>
      </c>
      <c r="F12" s="26"/>
      <c r="G12" s="28" t="s">
        <v>4</v>
      </c>
      <c r="H12" s="29">
        <f>'tym(익산)'!H12+'tym (옥천)'!H12</f>
        <v>19335921</v>
      </c>
      <c r="I12" s="29">
        <f>'tym(익산)'!I12+'tym (옥천)'!I12</f>
        <v>1761551</v>
      </c>
      <c r="J12" s="30">
        <f t="shared" si="1"/>
        <v>10.976645581081671</v>
      </c>
    </row>
    <row r="13" spans="1:16" ht="15" hidden="1" customHeight="1">
      <c r="A13" s="31">
        <f>AVERAGE(D11:D13)</f>
        <v>1288186.5333333334</v>
      </c>
      <c r="B13" s="27">
        <f>A13/A10-1</f>
        <v>3.1155965383720785E-2</v>
      </c>
      <c r="C13" s="27"/>
      <c r="D13" s="26">
        <f>H13/20</f>
        <v>1752629.1</v>
      </c>
      <c r="E13" s="27">
        <f t="shared" si="0"/>
        <v>0.99410414430220317</v>
      </c>
      <c r="F13" s="26"/>
      <c r="G13" s="28" t="s">
        <v>8</v>
      </c>
      <c r="H13" s="29">
        <f>'tym(익산)'!H13+'tym (옥천)'!H13</f>
        <v>35052582</v>
      </c>
      <c r="I13" s="29">
        <f>'tym(익산)'!I13+'tym (옥천)'!I13</f>
        <v>3218556</v>
      </c>
      <c r="J13" s="30">
        <f t="shared" si="1"/>
        <v>10.890778970445131</v>
      </c>
      <c r="K13" s="32">
        <f>H13+H12+H11</f>
        <v>80282028</v>
      </c>
      <c r="L13" s="27">
        <f>K13/K10-1</f>
        <v>2.0054530371731216E-2</v>
      </c>
      <c r="M13" s="32"/>
      <c r="N13" s="32">
        <f>AVERAGE(J11:J13)</f>
        <v>11.169031007073302</v>
      </c>
      <c r="O13" s="58">
        <f>N13/N10-1</f>
        <v>9.2268611318091498E-3</v>
      </c>
    </row>
    <row r="14" spans="1:16" ht="15" hidden="1" customHeight="1">
      <c r="D14" s="26">
        <f>H14/20</f>
        <v>833116.45</v>
      </c>
      <c r="E14" s="27">
        <f t="shared" si="0"/>
        <v>-0.52464759942648453</v>
      </c>
      <c r="F14" s="26"/>
      <c r="G14" s="28" t="s">
        <v>11</v>
      </c>
      <c r="H14" s="29">
        <f>'tym(익산)'!H14+'tym (옥천)'!H14</f>
        <v>16662329</v>
      </c>
      <c r="I14" s="29">
        <f>'tym(익산)'!I14+'tym (옥천)'!I14</f>
        <v>1551010</v>
      </c>
      <c r="J14" s="30">
        <f t="shared" si="1"/>
        <v>10.742889472021456</v>
      </c>
    </row>
    <row r="15" spans="1:16" ht="15" hidden="1" customHeight="1">
      <c r="A15" s="31"/>
      <c r="B15" s="31"/>
      <c r="C15" s="31"/>
      <c r="D15" s="26">
        <f>H15/22</f>
        <v>1173603.0454545454</v>
      </c>
      <c r="E15" s="27">
        <f t="shared" si="0"/>
        <v>0.40869028027779963</v>
      </c>
      <c r="F15" s="26"/>
      <c r="G15" s="28" t="s">
        <v>9</v>
      </c>
      <c r="H15" s="29">
        <f>'tym(익산)'!H15+'tym (옥천)'!H15</f>
        <v>25819267</v>
      </c>
      <c r="I15" s="29">
        <f>'tym(익산)'!I15+'tym (옥천)'!I15</f>
        <v>2412700</v>
      </c>
      <c r="J15" s="30">
        <f t="shared" si="1"/>
        <v>10.701399676710739</v>
      </c>
    </row>
    <row r="16" spans="1:16" ht="15" hidden="1" customHeight="1">
      <c r="A16" s="31">
        <f>AVERAGE(D14:D16)</f>
        <v>1070187.8318181818</v>
      </c>
      <c r="B16" s="27">
        <f>A16/A13-1</f>
        <v>-0.16922914180064785</v>
      </c>
      <c r="C16" s="27"/>
      <c r="D16" s="26">
        <f>H16/22</f>
        <v>1203844</v>
      </c>
      <c r="E16" s="27">
        <f t="shared" si="0"/>
        <v>2.5767617647704855E-2</v>
      </c>
      <c r="F16" s="26"/>
      <c r="G16" s="28" t="s">
        <v>13</v>
      </c>
      <c r="H16" s="29">
        <f>'tym(익산)'!H16+'tym (옥천)'!H16</f>
        <v>26484568</v>
      </c>
      <c r="I16" s="29">
        <f>'tym(익산)'!I16+'tym (옥천)'!I16</f>
        <v>2466085</v>
      </c>
      <c r="J16" s="30">
        <f t="shared" si="1"/>
        <v>10.73951952183319</v>
      </c>
      <c r="K16" s="32">
        <f>H16+H15+H14</f>
        <v>68966164</v>
      </c>
      <c r="L16" s="27">
        <f>K16/K13-1</f>
        <v>-0.14095139699261205</v>
      </c>
      <c r="M16" s="32"/>
      <c r="N16" s="32">
        <f>AVERAGE(J14:J16)</f>
        <v>10.727936223521795</v>
      </c>
      <c r="O16" s="58">
        <f>N16/N13-1</f>
        <v>-3.9492663532956773E-2</v>
      </c>
    </row>
    <row r="17" spans="1:15" ht="15" hidden="1" customHeight="1">
      <c r="D17" s="26">
        <f>H17/20</f>
        <v>650139.85</v>
      </c>
      <c r="E17" s="27">
        <f t="shared" ref="E17:E22" si="2">D17/D16-1</f>
        <v>-0.4599467622050698</v>
      </c>
      <c r="F17" s="33">
        <f t="shared" ref="F17:F22" si="3">D17/D5-1</f>
        <v>-0.46658308043870589</v>
      </c>
      <c r="G17" s="39" t="s">
        <v>162</v>
      </c>
      <c r="H17" s="29">
        <f>'tym(익산)'!H17+'tym (옥천)'!H17</f>
        <v>13002797</v>
      </c>
      <c r="I17" s="29">
        <f>'tym(익산)'!I17+'tym (옥천)'!I17</f>
        <v>1296558</v>
      </c>
      <c r="J17" s="30">
        <f t="shared" ref="J17:J49" si="4">H17/I17</f>
        <v>10.028704462122018</v>
      </c>
    </row>
    <row r="18" spans="1:15" hidden="1">
      <c r="D18" s="26">
        <f>H18/20</f>
        <v>493184.55</v>
      </c>
      <c r="E18" s="27">
        <f t="shared" si="2"/>
        <v>-0.24141775035017465</v>
      </c>
      <c r="F18" s="33">
        <f t="shared" si="3"/>
        <v>-0.51087114343567919</v>
      </c>
      <c r="G18" s="39" t="s">
        <v>163</v>
      </c>
      <c r="H18" s="29">
        <f>'tym(익산)'!H18+'tym (옥천)'!H18</f>
        <v>9863691</v>
      </c>
      <c r="I18" s="29">
        <f>'tym(익산)'!I18+'tym (옥천)'!I18</f>
        <v>1004757</v>
      </c>
      <c r="J18" s="30">
        <f t="shared" si="4"/>
        <v>9.8169915710962954</v>
      </c>
    </row>
    <row r="19" spans="1:15" ht="17.399999999999999" hidden="1">
      <c r="A19" s="31">
        <f>AVERAGE(D17:D19)</f>
        <v>545492.19393939397</v>
      </c>
      <c r="B19" s="27">
        <f>A19/A16-1</f>
        <v>-0.49028368878700757</v>
      </c>
      <c r="C19" s="27">
        <f>A19/A7-1</f>
        <v>-0.4575869866646548</v>
      </c>
      <c r="D19" s="26">
        <f>H19/22</f>
        <v>493152.18181818182</v>
      </c>
      <c r="E19" s="27">
        <f t="shared" si="2"/>
        <v>-6.5630972864383352E-5</v>
      </c>
      <c r="F19" s="33">
        <f t="shared" si="3"/>
        <v>-0.375691606955317</v>
      </c>
      <c r="G19" s="39" t="s">
        <v>158</v>
      </c>
      <c r="H19" s="29">
        <f>'tym(익산)'!H19+'tym (옥천)'!H19</f>
        <v>10849348</v>
      </c>
      <c r="I19" s="29">
        <f>'tym(익산)'!I19+'tym (옥천)'!I19</f>
        <v>1019403</v>
      </c>
      <c r="J19" s="30">
        <f t="shared" si="4"/>
        <v>10.642844880778259</v>
      </c>
      <c r="K19" s="32">
        <f>H19+H18+H17</f>
        <v>33715836</v>
      </c>
      <c r="L19" s="27">
        <f>K19/K16-1</f>
        <v>-0.5111249626701001</v>
      </c>
      <c r="M19" s="27">
        <f>K19/K7-1</f>
        <v>-0.43716756420758918</v>
      </c>
      <c r="N19" s="32">
        <f>AVERAGE(J17:J19)</f>
        <v>10.162846971332192</v>
      </c>
      <c r="O19" s="58">
        <f>N19/N16-1</f>
        <v>-5.2674553652789502E-2</v>
      </c>
    </row>
    <row r="20" spans="1:15" hidden="1">
      <c r="D20" s="26">
        <f>H20/20</f>
        <v>669584</v>
      </c>
      <c r="E20" s="27">
        <f t="shared" si="2"/>
        <v>0.3577634342635152</v>
      </c>
      <c r="F20" s="33">
        <f t="shared" si="3"/>
        <v>-0.44473709618472723</v>
      </c>
      <c r="G20" s="39" t="s">
        <v>154</v>
      </c>
      <c r="H20" s="29">
        <f>'tym(익산)'!H20+'tym (옥천)'!H20</f>
        <v>13391680</v>
      </c>
      <c r="I20" s="29">
        <f>'tym(익산)'!I20+'tym (옥천)'!I20</f>
        <v>1123541</v>
      </c>
      <c r="J20" s="30">
        <f t="shared" si="4"/>
        <v>11.91917339910159</v>
      </c>
    </row>
    <row r="21" spans="1:15" hidden="1">
      <c r="D21" s="26">
        <f>H21/21</f>
        <v>547054.47619047621</v>
      </c>
      <c r="E21" s="27">
        <f t="shared" si="2"/>
        <v>-0.18299350613145449</v>
      </c>
      <c r="F21" s="33">
        <f t="shared" si="3"/>
        <v>-0.57699243253807952</v>
      </c>
      <c r="G21" s="39" t="s">
        <v>155</v>
      </c>
      <c r="H21" s="29">
        <f>'tym(익산)'!H21+'tym (옥천)'!H21</f>
        <v>11488144</v>
      </c>
      <c r="I21" s="29">
        <f>'tym(익산)'!I21+'tym (옥천)'!I21</f>
        <v>1075885</v>
      </c>
      <c r="J21" s="30">
        <f t="shared" si="4"/>
        <v>10.677854975206458</v>
      </c>
    </row>
    <row r="22" spans="1:15" ht="17.399999999999999" hidden="1">
      <c r="A22" s="31">
        <f>AVERAGE(D20:D22)</f>
        <v>669917.26984126994</v>
      </c>
      <c r="B22" s="27">
        <f>A22/A19-1</f>
        <v>0.22809689539883693</v>
      </c>
      <c r="C22" s="27">
        <f>A22/A10-1</f>
        <v>-0.46375065160563089</v>
      </c>
      <c r="D22" s="26">
        <f>H22/21</f>
        <v>793113.33333333337</v>
      </c>
      <c r="E22" s="27">
        <f t="shared" si="2"/>
        <v>0.44978858203727246</v>
      </c>
      <c r="F22" s="33">
        <f t="shared" si="3"/>
        <v>-0.36482700025066928</v>
      </c>
      <c r="G22" s="39" t="s">
        <v>156</v>
      </c>
      <c r="H22" s="29">
        <f>'tym(익산)'!H22+'tym (옥천)'!H22</f>
        <v>16655380</v>
      </c>
      <c r="I22" s="29">
        <f>'tym(익산)'!I22+'tym (옥천)'!I22</f>
        <v>1508580</v>
      </c>
      <c r="J22" s="30">
        <f t="shared" si="4"/>
        <v>11.04043537631415</v>
      </c>
      <c r="K22" s="32">
        <f>H22+H21+H20</f>
        <v>41535204</v>
      </c>
      <c r="L22" s="27">
        <f>K22/K19-1</f>
        <v>0.23191974240235358</v>
      </c>
      <c r="M22" s="27">
        <f>K22/K10-1</f>
        <v>-0.47225831153500442</v>
      </c>
      <c r="N22" s="32">
        <f>AVERAGE(J20:J22)</f>
        <v>11.212487916874066</v>
      </c>
      <c r="O22" s="58">
        <f>N22/N19-1</f>
        <v>0.10328217560519692</v>
      </c>
    </row>
    <row r="23" spans="1:15" hidden="1">
      <c r="A23" s="31"/>
      <c r="B23" s="27"/>
      <c r="C23" s="27"/>
      <c r="D23" s="26">
        <f>H23/21</f>
        <v>462941.28571428574</v>
      </c>
      <c r="E23" s="27">
        <f t="shared" ref="E23:E28" si="5">D23/D22-1</f>
        <v>-0.41629869747793202</v>
      </c>
      <c r="F23" s="33">
        <f t="shared" ref="F23:F28" si="6">D23/D11-1</f>
        <v>-0.62454833785666497</v>
      </c>
      <c r="G23" s="39" t="s">
        <v>168</v>
      </c>
      <c r="H23" s="29">
        <f>'tym(익산)'!H23+'tym (옥천)'!H23</f>
        <v>9721767</v>
      </c>
      <c r="I23" s="29">
        <f>'tym(익산)'!I23+'tym (옥천)'!I23</f>
        <v>871115.76</v>
      </c>
      <c r="J23" s="30">
        <f t="shared" si="4"/>
        <v>11.160132150519237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482842.04545454547</v>
      </c>
      <c r="E24" s="27">
        <f t="shared" si="5"/>
        <v>4.2987653843735929E-2</v>
      </c>
      <c r="F24" s="33">
        <f t="shared" si="6"/>
        <v>-0.45063258171152021</v>
      </c>
      <c r="G24" s="39" t="s">
        <v>176</v>
      </c>
      <c r="H24" s="29">
        <f>'tym(익산)'!H24+'tym (옥천)'!H24</f>
        <v>10622525</v>
      </c>
      <c r="I24" s="29">
        <f>'tym(익산)'!I24+'tym (옥천)'!I24</f>
        <v>974067</v>
      </c>
      <c r="J24" s="30">
        <f t="shared" si="4"/>
        <v>10.905333000707344</v>
      </c>
      <c r="K24" s="32"/>
      <c r="L24" s="27"/>
      <c r="M24" s="27"/>
      <c r="N24" s="27"/>
    </row>
    <row r="25" spans="1:15" ht="17.399999999999999" hidden="1">
      <c r="A25" s="31">
        <f>AVERAGE(D23:D25)</f>
        <v>519391.5489861017</v>
      </c>
      <c r="B25" s="27">
        <f>A25/A22-1</f>
        <v>-0.22469299961595823</v>
      </c>
      <c r="C25" s="27">
        <f>A25/A13-1</f>
        <v>-0.59680408423296027</v>
      </c>
      <c r="D25" s="26">
        <f>H25/19</f>
        <v>612391.31578947371</v>
      </c>
      <c r="E25" s="27">
        <f t="shared" si="5"/>
        <v>0.26830569449056796</v>
      </c>
      <c r="F25" s="33">
        <f t="shared" si="6"/>
        <v>-0.65058704332281503</v>
      </c>
      <c r="G25" s="39" t="s">
        <v>190</v>
      </c>
      <c r="H25" s="29">
        <f>'tym(익산)'!H25+'tym (옥천)'!H25</f>
        <v>11635435</v>
      </c>
      <c r="I25" s="29">
        <f>'tym(익산)'!I25+'tym (옥천)'!I25</f>
        <v>1067186</v>
      </c>
      <c r="J25" s="30">
        <f t="shared" si="4"/>
        <v>10.902911957240818</v>
      </c>
      <c r="K25" s="32">
        <f>H25+H24+H23</f>
        <v>31979727</v>
      </c>
      <c r="L25" s="27">
        <f>K25/K22-1</f>
        <v>-0.23005730271602853</v>
      </c>
      <c r="M25" s="27">
        <f>K25/K13-1</f>
        <v>-0.6016577084973489</v>
      </c>
      <c r="N25" s="32">
        <f>AVERAGE(J23:J25)</f>
        <v>10.9894590361558</v>
      </c>
      <c r="O25" s="58">
        <f>N25/N22-1</f>
        <v>-1.9891114476263683E-2</v>
      </c>
    </row>
    <row r="26" spans="1:15" ht="17.399999999999999" hidden="1">
      <c r="A26" s="31"/>
      <c r="B26" s="27"/>
      <c r="C26" s="27"/>
      <c r="D26" s="26">
        <f>H26/19</f>
        <v>599771.26315789472</v>
      </c>
      <c r="E26" s="27">
        <f t="shared" si="5"/>
        <v>-2.0607824288477516E-2</v>
      </c>
      <c r="F26" s="33">
        <f t="shared" si="6"/>
        <v>-0.28008711968429534</v>
      </c>
      <c r="G26" s="39" t="s">
        <v>202</v>
      </c>
      <c r="H26" s="29">
        <f>'tym(익산)'!H26+'tym (옥천)'!H26</f>
        <v>11395654</v>
      </c>
      <c r="I26" s="29">
        <f>'tym(익산)'!I26+'tym (옥천)'!I26</f>
        <v>1095916</v>
      </c>
      <c r="J26" s="30">
        <f t="shared" si="4"/>
        <v>10.39829147489406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744382.63636363635</v>
      </c>
      <c r="E27" s="27">
        <f t="shared" si="5"/>
        <v>0.24111087357593441</v>
      </c>
      <c r="F27" s="33">
        <f t="shared" si="6"/>
        <v>-0.36572877920972735</v>
      </c>
      <c r="G27" s="39" t="s">
        <v>203</v>
      </c>
      <c r="H27" s="29">
        <f>'tym(익산)'!H27+'tym (옥천)'!H27</f>
        <v>16376418</v>
      </c>
      <c r="I27" s="29">
        <f>'tym(익산)'!I27+'tym (옥천)'!I27</f>
        <v>1528349</v>
      </c>
      <c r="J27" s="30">
        <f t="shared" si="4"/>
        <v>10.715103683779033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661339.82615629991</v>
      </c>
      <c r="B28" s="27">
        <f>A28/A25-1</f>
        <v>0.27329724067958705</v>
      </c>
      <c r="C28" s="27">
        <f>A28/A16-1</f>
        <v>-0.38203387620963214</v>
      </c>
      <c r="D28" s="26">
        <f>H28/19</f>
        <v>639865.57894736843</v>
      </c>
      <c r="E28" s="27">
        <f t="shared" si="5"/>
        <v>-0.14040770473481412</v>
      </c>
      <c r="F28" s="33">
        <f t="shared" si="6"/>
        <v>-0.46848131572914065</v>
      </c>
      <c r="G28" s="39" t="s">
        <v>208</v>
      </c>
      <c r="H28" s="29">
        <f>'tym(익산)'!H28+'tym (옥천)'!H28</f>
        <v>12157446</v>
      </c>
      <c r="I28" s="29">
        <f>'tym(익산)'!I28+'tym (옥천)'!I28</f>
        <v>1049531</v>
      </c>
      <c r="J28" s="30">
        <f t="shared" si="4"/>
        <v>11.583694050009004</v>
      </c>
      <c r="K28" s="32">
        <f>H28+H27+H26</f>
        <v>39929518</v>
      </c>
      <c r="L28" s="27">
        <f>K28/K25-1</f>
        <v>0.2485884573060928</v>
      </c>
      <c r="M28" s="27">
        <f>K28/K16-1</f>
        <v>-0.42102741860486836</v>
      </c>
      <c r="N28" s="32">
        <f>AVERAGE(J26:J28)</f>
        <v>10.899029736227368</v>
      </c>
      <c r="O28" s="58">
        <f>N28/N25-1</f>
        <v>-8.2287307892878747E-3</v>
      </c>
    </row>
    <row r="29" spans="1:15" hidden="1">
      <c r="D29" s="26">
        <f>H29/22</f>
        <v>514063.72727272729</v>
      </c>
      <c r="E29" s="27">
        <f t="shared" ref="E29:E41" si="7">D29/D28-1</f>
        <v>-0.1966066871132458</v>
      </c>
      <c r="F29" s="33">
        <f t="shared" ref="F29:F41" si="8">D29/D17-1</f>
        <v>-0.20930284880594952</v>
      </c>
      <c r="G29" s="39" t="s">
        <v>215</v>
      </c>
      <c r="H29" s="29">
        <f>'tym(익산)'!H29+'tym (옥천)'!H29</f>
        <v>11309402</v>
      </c>
      <c r="I29" s="29">
        <f>'tym(익산)'!I29+'tym (옥천)'!I29</f>
        <v>965914</v>
      </c>
      <c r="J29" s="30">
        <f t="shared" si="4"/>
        <v>11.708497857987357</v>
      </c>
    </row>
    <row r="30" spans="1:15" hidden="1">
      <c r="D30" s="26">
        <f>H30/19</f>
        <v>664745.78947368416</v>
      </c>
      <c r="E30" s="27">
        <f t="shared" si="7"/>
        <v>0.29311942120556433</v>
      </c>
      <c r="F30" s="33">
        <f t="shared" si="8"/>
        <v>0.34786418080956549</v>
      </c>
      <c r="G30" s="39" t="s">
        <v>210</v>
      </c>
      <c r="H30" s="29">
        <f>'tym(익산)'!H30+'tym (옥천)'!H30</f>
        <v>12630170</v>
      </c>
      <c r="I30" s="29">
        <f>'tym(익산)'!I30+'tym (옥천)'!I30</f>
        <v>1150952</v>
      </c>
      <c r="J30" s="30">
        <f t="shared" si="4"/>
        <v>10.973672229597758</v>
      </c>
    </row>
    <row r="31" spans="1:15" ht="17.399999999999999" hidden="1">
      <c r="A31" s="31">
        <f>AVERAGE(D29:D31)</f>
        <v>549290.78891547059</v>
      </c>
      <c r="B31" s="27">
        <f>A31/A28-1</f>
        <v>-0.16942732436371954</v>
      </c>
      <c r="C31" s="27">
        <f>A31/A19-1</f>
        <v>6.9636101456269639E-3</v>
      </c>
      <c r="D31" s="26">
        <f>H31/20</f>
        <v>469062.85</v>
      </c>
      <c r="E31" s="27">
        <f t="shared" si="7"/>
        <v>-0.29437258960093171</v>
      </c>
      <c r="F31" s="33">
        <f t="shared" si="8"/>
        <v>-4.884766347249625E-2</v>
      </c>
      <c r="G31" s="39" t="s">
        <v>211</v>
      </c>
      <c r="H31" s="29">
        <f>'tym(익산)'!H31+'tym (옥천)'!H31</f>
        <v>9381257</v>
      </c>
      <c r="I31" s="29">
        <f>'tym(익산)'!I31+'tym (옥천)'!I31</f>
        <v>903162</v>
      </c>
      <c r="J31" s="30">
        <f t="shared" si="4"/>
        <v>10.387125454791056</v>
      </c>
      <c r="K31" s="32">
        <f>H31+H30+H29</f>
        <v>33320829</v>
      </c>
      <c r="L31" s="27">
        <f>K31/K28-1</f>
        <v>-0.16550885988656316</v>
      </c>
      <c r="M31" s="27">
        <f>K31/K19-1</f>
        <v>-1.1715770595158936E-2</v>
      </c>
      <c r="N31" s="32">
        <f>AVERAGE(J29:J31)</f>
        <v>11.023098514125389</v>
      </c>
      <c r="O31" s="58">
        <f>N31/N28-1</f>
        <v>1.1383469987757522E-2</v>
      </c>
    </row>
    <row r="32" spans="1:15" ht="17.399999999999999" hidden="1">
      <c r="D32" s="26">
        <f>H32/21</f>
        <v>609342.09523809527</v>
      </c>
      <c r="E32" s="27">
        <f t="shared" si="7"/>
        <v>0.29906279134682112</v>
      </c>
      <c r="F32" s="33">
        <f t="shared" si="8"/>
        <v>-8.996915213312251E-2</v>
      </c>
      <c r="G32" s="39" t="s">
        <v>222</v>
      </c>
      <c r="H32" s="29">
        <f>'tym(익산)'!H32+'tym (옥천)'!H32</f>
        <v>12796184</v>
      </c>
      <c r="I32" s="29">
        <f>'tym(익산)'!I32+'tym (옥천)'!I32</f>
        <v>1158210</v>
      </c>
      <c r="J32" s="30">
        <f t="shared" si="4"/>
        <v>11.048241683287142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517293.23809523811</v>
      </c>
      <c r="E33" s="27">
        <f t="shared" si="7"/>
        <v>-0.15106269181499732</v>
      </c>
      <c r="F33" s="33">
        <f t="shared" si="8"/>
        <v>-5.4402695509387811E-2</v>
      </c>
      <c r="G33" s="39" t="s">
        <v>223</v>
      </c>
      <c r="H33" s="29">
        <f>'tym(익산)'!H33+'tym (옥천)'!H33</f>
        <v>10863158</v>
      </c>
      <c r="I33" s="29">
        <f>'tym(익산)'!I33+'tym (옥천)'!I33</f>
        <v>1002554</v>
      </c>
      <c r="J33" s="30">
        <f t="shared" si="4"/>
        <v>10.835484173421083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599137.79532163742</v>
      </c>
      <c r="B34" s="27">
        <f>A34/A31-1</f>
        <v>9.0747937908417509E-2</v>
      </c>
      <c r="C34" s="27">
        <f>A34/A22-1</f>
        <v>-0.10565405268086758</v>
      </c>
      <c r="D34" s="26">
        <f>H34/19</f>
        <v>670778.05263157899</v>
      </c>
      <c r="E34" s="27">
        <f t="shared" si="7"/>
        <v>0.2967075601094229</v>
      </c>
      <c r="F34" s="33">
        <f t="shared" si="8"/>
        <v>-0.1542469096914536</v>
      </c>
      <c r="G34" s="39" t="s">
        <v>220</v>
      </c>
      <c r="H34" s="29">
        <f>'tym(익산)'!H34+'tym (옥천)'!H34</f>
        <v>12744783</v>
      </c>
      <c r="I34" s="29">
        <f>'tym(익산)'!I34+'tym (옥천)'!I34</f>
        <v>1146838</v>
      </c>
      <c r="J34" s="30">
        <f t="shared" si="4"/>
        <v>11.112975851863995</v>
      </c>
      <c r="K34" s="32">
        <f>H34+H33+H32</f>
        <v>36404125</v>
      </c>
      <c r="L34" s="27">
        <f>K34/K31-1</f>
        <v>9.2533592126414321E-2</v>
      </c>
      <c r="M34" s="27">
        <f>K34/K22-1</f>
        <v>-0.12353566386721004</v>
      </c>
      <c r="N34" s="32">
        <f>AVERAGE(J32:J34)</f>
        <v>10.998900569524073</v>
      </c>
      <c r="O34" s="58">
        <f>N34/N31-1</f>
        <v>-2.1952035147202453E-3</v>
      </c>
      <c r="P34" s="58"/>
    </row>
    <row r="35" spans="1:16" ht="17.399999999999999" hidden="1">
      <c r="D35" s="26">
        <f>H35/23</f>
        <v>238354.39130434784</v>
      </c>
      <c r="E35" s="27">
        <f t="shared" si="7"/>
        <v>-0.64465982396227473</v>
      </c>
      <c r="F35" s="33">
        <f t="shared" si="8"/>
        <v>-0.48513040711721389</v>
      </c>
      <c r="G35" s="39" t="s">
        <v>226</v>
      </c>
      <c r="H35" s="68">
        <f>'tym(익산)'!H35+'tym (옥천)'!H35</f>
        <v>5482151</v>
      </c>
      <c r="I35" s="68">
        <f>'tym(익산)'!I35+'tym (옥천)'!I35</f>
        <v>497199</v>
      </c>
      <c r="J35" s="30">
        <f t="shared" si="4"/>
        <v>11.026070044388666</v>
      </c>
      <c r="P35" s="16"/>
    </row>
    <row r="36" spans="1:16" ht="17.399999999999999" hidden="1">
      <c r="D36" s="26">
        <f>H36/21</f>
        <v>265721.14285714284</v>
      </c>
      <c r="E36" s="27">
        <f t="shared" si="7"/>
        <v>0.11481538646313916</v>
      </c>
      <c r="F36" s="33">
        <f t="shared" si="8"/>
        <v>-0.44967273385027173</v>
      </c>
      <c r="G36" s="39" t="s">
        <v>228</v>
      </c>
      <c r="H36" s="68">
        <f>'tym(익산)'!H36+'tym (옥천)'!H36</f>
        <v>5580144</v>
      </c>
      <c r="I36" s="68">
        <f>'tym(익산)'!I36+'tym (옥천)'!I36</f>
        <v>589757</v>
      </c>
      <c r="J36" s="30">
        <f t="shared" si="4"/>
        <v>9.4617681519676751</v>
      </c>
      <c r="P36" s="16"/>
    </row>
    <row r="37" spans="1:16" ht="17.399999999999999" hidden="1">
      <c r="A37" s="31">
        <f>AVERAGE(D35:D37)</f>
        <v>333022.21509086731</v>
      </c>
      <c r="B37" s="27">
        <f>A37/A34-1</f>
        <v>-0.444164234519557</v>
      </c>
      <c r="C37" s="27">
        <f>A37/A25-1</f>
        <v>-0.35882242261939734</v>
      </c>
      <c r="D37" s="26">
        <f>H37/18</f>
        <v>494991.11111111112</v>
      </c>
      <c r="E37" s="27">
        <f t="shared" si="7"/>
        <v>0.86282170018073634</v>
      </c>
      <c r="F37" s="33">
        <f t="shared" si="8"/>
        <v>-0.19170782088412586</v>
      </c>
      <c r="G37" s="39" t="s">
        <v>225</v>
      </c>
      <c r="H37" s="68">
        <f>'tym(익산)'!H37+'tym (옥천)'!H37</f>
        <v>8909840</v>
      </c>
      <c r="I37" s="68">
        <f>'tym(익산)'!I37+'tym (옥천)'!I37</f>
        <v>816819</v>
      </c>
      <c r="J37" s="30">
        <f t="shared" si="4"/>
        <v>10.907973492291438</v>
      </c>
      <c r="K37" s="32">
        <f>H37+H36+H35</f>
        <v>19972135</v>
      </c>
      <c r="L37" s="27">
        <f>K37/K34-1</f>
        <v>-0.45137714476038082</v>
      </c>
      <c r="M37" s="27">
        <f>K37/K25-1</f>
        <v>-0.37547512522542792</v>
      </c>
      <c r="N37" s="32">
        <f>AVERAGE(J35:J37)</f>
        <v>10.465270562882594</v>
      </c>
      <c r="O37" s="16">
        <f>N37/N34-1</f>
        <v>-4.8516667940436631E-2</v>
      </c>
      <c r="P37" s="16"/>
    </row>
    <row r="38" spans="1:16" ht="17.399999999999999" hidden="1">
      <c r="A38" s="31"/>
      <c r="B38" s="27"/>
      <c r="C38" s="27"/>
      <c r="D38" s="26">
        <f>H38/20</f>
        <v>358447.85</v>
      </c>
      <c r="E38" s="27">
        <f t="shared" si="7"/>
        <v>-0.2758499254756539</v>
      </c>
      <c r="F38" s="33">
        <f t="shared" si="8"/>
        <v>-0.4023590791717615</v>
      </c>
      <c r="G38" s="39" t="s">
        <v>231</v>
      </c>
      <c r="H38" s="68">
        <f>'tym(익산)'!H38+'tym (옥천)'!H38</f>
        <v>7168957</v>
      </c>
      <c r="I38" s="68">
        <f>'tym(익산)'!I38+'tym (옥천)'!I38</f>
        <v>678327</v>
      </c>
      <c r="J38" s="30">
        <f t="shared" si="4"/>
        <v>10.568585652642458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201221.38095238095</v>
      </c>
      <c r="E39" s="27">
        <f t="shared" si="7"/>
        <v>-0.43863136310517425</v>
      </c>
      <c r="F39" s="33">
        <f t="shared" si="8"/>
        <v>-0.72968017908724725</v>
      </c>
      <c r="G39" s="39" t="s">
        <v>234</v>
      </c>
      <c r="H39" s="68">
        <f>'tym(익산)'!H39+'tym (옥천)'!H39</f>
        <v>4225649</v>
      </c>
      <c r="I39" s="68">
        <f>'tym(익산)'!I39+'tym (옥천)'!I39</f>
        <v>382524</v>
      </c>
      <c r="J39" s="30">
        <f t="shared" si="4"/>
        <v>11.046755236272757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307487.55317460321</v>
      </c>
      <c r="B40" s="27">
        <f>A40/A37-1</f>
        <v>-7.6675551237015194E-2</v>
      </c>
      <c r="C40" s="27">
        <f>A40/A28-1</f>
        <v>-0.53505362747966112</v>
      </c>
      <c r="D40" s="26">
        <f>H40/21</f>
        <v>362793.42857142858</v>
      </c>
      <c r="E40" s="27">
        <f t="shared" si="7"/>
        <v>0.80295665825533558</v>
      </c>
      <c r="F40" s="33">
        <f t="shared" si="8"/>
        <v>-0.43301618260470642</v>
      </c>
      <c r="G40" s="39" t="s">
        <v>236</v>
      </c>
      <c r="H40" s="68">
        <f>'tym(익산)'!H40+'tym (옥천)'!H40</f>
        <v>7618662</v>
      </c>
      <c r="I40" s="68">
        <f>'tym(익산)'!I40+'tym (옥천)'!I40</f>
        <v>718881</v>
      </c>
      <c r="J40" s="30">
        <f t="shared" si="4"/>
        <v>10.597945974368498</v>
      </c>
      <c r="K40" s="32">
        <f>H40+H39+H38</f>
        <v>19013268</v>
      </c>
      <c r="L40" s="27">
        <f>K40/K37-1</f>
        <v>-4.8010240267252313E-2</v>
      </c>
      <c r="M40" s="27">
        <f>K40/K28-1</f>
        <v>-0.523829263353492</v>
      </c>
      <c r="N40" s="32">
        <f>AVERAGE(J38:J40)</f>
        <v>10.737762287761237</v>
      </c>
      <c r="O40" s="58">
        <f>N40/N37-1</f>
        <v>2.6037714289499192E-2</v>
      </c>
    </row>
    <row r="41" spans="1:16" ht="17.399999999999999">
      <c r="A41" s="31"/>
      <c r="B41" s="27"/>
      <c r="C41" s="27"/>
      <c r="D41" s="26">
        <f>H41/18</f>
        <v>477312.05555555556</v>
      </c>
      <c r="E41" s="27">
        <f t="shared" si="7"/>
        <v>0.31565794186258245</v>
      </c>
      <c r="F41" s="33">
        <f t="shared" si="8"/>
        <v>-7.1492442993694838E-2</v>
      </c>
      <c r="G41" s="39" t="s">
        <v>398</v>
      </c>
      <c r="H41" s="68">
        <f>'tym(익산)'!H41+'tym (옥천)'!H41</f>
        <v>8591617</v>
      </c>
      <c r="I41" s="68">
        <f>'tym(익산)'!I41+'tym (옥천)'!I41</f>
        <v>815498</v>
      </c>
      <c r="J41" s="30">
        <f t="shared" si="4"/>
        <v>10.535423753338451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516060.5</v>
      </c>
      <c r="E42" s="27">
        <f t="shared" ref="E42" si="9">D42/D41-1</f>
        <v>8.1180527483941667E-2</v>
      </c>
      <c r="F42" s="33">
        <f t="shared" ref="F42" si="10">D42/D30-1</f>
        <v>-0.2236724050428458</v>
      </c>
      <c r="G42" s="39" t="s">
        <v>405</v>
      </c>
      <c r="H42" s="68">
        <f>'tym(익산)'!H42+'tym (옥천)'!H42</f>
        <v>10321210</v>
      </c>
      <c r="I42" s="68">
        <f>'tym(익산)'!I42+'tym (옥천)'!I42</f>
        <v>933941</v>
      </c>
      <c r="J42" s="30">
        <f t="shared" si="4"/>
        <v>11.051244136406904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507352.23518518516</v>
      </c>
      <c r="B43" s="27">
        <f>A43/A40-1</f>
        <v>0.64999275563226178</v>
      </c>
      <c r="C43" s="27">
        <f>A43/A31-1</f>
        <v>-7.6350367740718239E-2</v>
      </c>
      <c r="D43" s="26">
        <f>H43/20</f>
        <v>528684.15</v>
      </c>
      <c r="E43" s="27">
        <f t="shared" ref="E43" si="11">D43/D42-1</f>
        <v>2.4461569912830106E-2</v>
      </c>
      <c r="F43" s="33">
        <f t="shared" ref="F43" si="12">D43/D31-1</f>
        <v>0.12710727357751739</v>
      </c>
      <c r="G43" s="39" t="s">
        <v>429</v>
      </c>
      <c r="H43" s="68">
        <f>'tym(익산)'!H43+'tym (옥천)'!H43</f>
        <v>10573683</v>
      </c>
      <c r="I43" s="68">
        <f>'tym(익산)'!I43+'tym (옥천)'!I43</f>
        <v>1017519</v>
      </c>
      <c r="J43" s="30">
        <f t="shared" si="4"/>
        <v>10.391631999009356</v>
      </c>
      <c r="K43" s="32">
        <f>H43+H42+H41</f>
        <v>29486510</v>
      </c>
      <c r="L43" s="27">
        <f>K43/K40-1</f>
        <v>0.55083860386336525</v>
      </c>
      <c r="M43" s="27">
        <f>K43/K31-1</f>
        <v>-0.11507273723591926</v>
      </c>
      <c r="N43" s="32">
        <f>AVERAGE(J41:J43)</f>
        <v>10.659433296251571</v>
      </c>
      <c r="O43" s="58">
        <f>N43/N40-1</f>
        <v>-7.2947220669007384E-3</v>
      </c>
    </row>
    <row r="44" spans="1:16" ht="17.399999999999999">
      <c r="A44" s="31"/>
      <c r="B44" s="27"/>
      <c r="C44" s="27"/>
      <c r="D44" s="26">
        <f>H44/22</f>
        <v>296697.45454545453</v>
      </c>
      <c r="E44" s="27">
        <f t="shared" ref="E44" si="13">D44/D43-1</f>
        <v>-0.43880017105590452</v>
      </c>
      <c r="F44" s="33">
        <f t="shared" ref="F44" si="14">D44/D32-1</f>
        <v>-0.51308557727408854</v>
      </c>
      <c r="G44" s="39" t="s">
        <v>462</v>
      </c>
      <c r="H44" s="68">
        <f>'tym(익산)'!H44+'tym (옥천)'!H44</f>
        <v>6527344</v>
      </c>
      <c r="I44" s="68">
        <f>'tym(익산)'!I44+'tym (옥천)'!I44</f>
        <v>636705</v>
      </c>
      <c r="J44" s="30">
        <f t="shared" si="4"/>
        <v>10.251755522573248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680707.1</v>
      </c>
      <c r="E45" s="27">
        <f t="shared" ref="E45" si="15">D45/D44-1</f>
        <v>1.2942802156589264</v>
      </c>
      <c r="F45" s="33">
        <f t="shared" ref="F45" si="16">D45/D33-1</f>
        <v>0.31590179393506013</v>
      </c>
      <c r="G45" s="39" t="s">
        <v>526</v>
      </c>
      <c r="H45" s="68">
        <f>'tym(익산)'!H45+'tym (옥천)'!H45</f>
        <v>13614142</v>
      </c>
      <c r="I45" s="68">
        <f>'tym(익산)'!I45+'tym (옥천)'!I45</f>
        <v>1233375</v>
      </c>
      <c r="J45" s="30">
        <f t="shared" si="4"/>
        <v>11.038120604033647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502878.27256778302</v>
      </c>
      <c r="B46" s="27">
        <f>A46/A43-1</f>
        <v>-8.818257429710763E-3</v>
      </c>
      <c r="C46" s="27">
        <f>A46/A34-1</f>
        <v>-0.16066341249958871</v>
      </c>
      <c r="D46" s="26">
        <f>H46/19</f>
        <v>531230.26315789472</v>
      </c>
      <c r="E46" s="27">
        <f t="shared" ref="E46" si="17">D46/D45-1</f>
        <v>-0.219590535844426</v>
      </c>
      <c r="F46" s="33">
        <f t="shared" ref="F46" si="18">D46/D34-1</f>
        <v>-0.20803869316566637</v>
      </c>
      <c r="G46" s="39" t="s">
        <v>548</v>
      </c>
      <c r="H46" s="68">
        <f>'tym(익산)'!H46+'tym (옥천)'!H46</f>
        <v>10093375</v>
      </c>
      <c r="I46" s="68">
        <f>'tym(익산)'!I46+'tym (옥천)'!I46</f>
        <v>939089</v>
      </c>
      <c r="J46" s="30">
        <f t="shared" si="4"/>
        <v>10.748049439403507</v>
      </c>
      <c r="K46" s="32">
        <f>H46+H45+H44</f>
        <v>30234861</v>
      </c>
      <c r="L46" s="27">
        <f>K46/K43-1</f>
        <v>2.5379436223547547E-2</v>
      </c>
      <c r="M46" s="27">
        <f>K46/K34-1</f>
        <v>-0.16946607012254788</v>
      </c>
      <c r="N46" s="32">
        <f>AVERAGE(J44:J46)</f>
        <v>10.679308522003467</v>
      </c>
      <c r="O46" s="58">
        <f>N46/N43-1</f>
        <v>1.864566830103831E-3</v>
      </c>
    </row>
    <row r="47" spans="1:16" ht="17.399999999999999">
      <c r="A47" s="31"/>
      <c r="B47" s="27"/>
      <c r="C47" s="27"/>
      <c r="D47" s="26">
        <f>H47/19</f>
        <v>542060.68421052629</v>
      </c>
      <c r="E47" s="27">
        <f t="shared" ref="E47" si="19">D47/D46-1</f>
        <v>2.0387432350427837E-2</v>
      </c>
      <c r="F47" s="33">
        <f t="shared" ref="F47" si="20">D47/D35-1</f>
        <v>1.2741795577761548</v>
      </c>
      <c r="G47" s="39" t="s">
        <v>601</v>
      </c>
      <c r="H47" s="68">
        <f>'tym(익산)'!H47+'tym (옥천)'!H47</f>
        <v>10299153</v>
      </c>
      <c r="I47" s="68">
        <f>'tym(익산)'!I47+'tym (옥천)'!I47</f>
        <v>952801</v>
      </c>
      <c r="J47" s="30">
        <f t="shared" si="4"/>
        <v>10.809343189186409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740690.6</v>
      </c>
      <c r="E48" s="27">
        <f t="shared" ref="E48" si="21">D48/D47-1</f>
        <v>0.36643483206822935</v>
      </c>
      <c r="F48" s="33">
        <f t="shared" ref="F48" si="22">D48/D36-1</f>
        <v>1.7874733340214877</v>
      </c>
      <c r="G48" s="39" t="s">
        <v>653</v>
      </c>
      <c r="H48" s="68">
        <f>'tym(익산)'!H48+'tym (옥천)'!H48</f>
        <v>14813812</v>
      </c>
      <c r="I48" s="68">
        <f>'tym(익산)'!I48+'tym (옥천)'!I48</f>
        <v>1351929</v>
      </c>
      <c r="J48" s="30">
        <f t="shared" si="4"/>
        <v>10.95753697124627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609431.26140350883</v>
      </c>
      <c r="B49" s="27">
        <f>A49/A46-1</f>
        <v>0.21188624493885544</v>
      </c>
      <c r="C49" s="27">
        <f>A49/A37-1</f>
        <v>0.83000182506509823</v>
      </c>
      <c r="D49" s="26">
        <f>H49/22</f>
        <v>545542.5</v>
      </c>
      <c r="E49" s="27">
        <f t="shared" ref="E49" si="23">D49/D48-1</f>
        <v>-0.26346776913329262</v>
      </c>
      <c r="F49" s="33">
        <f t="shared" ref="F49" si="24">D49/D37-1</f>
        <v>0.10212585186714906</v>
      </c>
      <c r="G49" s="39" t="s">
        <v>672</v>
      </c>
      <c r="H49" s="68">
        <f>'tym(익산)'!H49+'tym (옥천)'!H49</f>
        <v>12001935</v>
      </c>
      <c r="I49" s="68">
        <f>'tym(익산)'!I49+'tym (옥천)'!I49</f>
        <v>1098877</v>
      </c>
      <c r="J49" s="30">
        <f t="shared" si="4"/>
        <v>10.922000369468103</v>
      </c>
      <c r="K49" s="32">
        <f>H49+H48+H47</f>
        <v>37114900</v>
      </c>
      <c r="L49" s="27">
        <f>K49/K46-1</f>
        <v>0.22755318769284227</v>
      </c>
      <c r="M49" s="27">
        <f>K49/K37-1</f>
        <v>0.85833412401828846</v>
      </c>
      <c r="N49" s="32">
        <f>AVERAGE(J47:J49)</f>
        <v>10.896293509966926</v>
      </c>
      <c r="O49" s="58">
        <f>N49/N46-1</f>
        <v>2.0318261947052774E-2</v>
      </c>
    </row>
    <row r="50" spans="1:15" s="37" customFormat="1" ht="17.399999999999999">
      <c r="A50" s="92"/>
      <c r="B50" s="130"/>
      <c r="C50" s="130"/>
      <c r="D50" s="93">
        <f>H50/18</f>
        <v>380423.66666666669</v>
      </c>
      <c r="E50" s="130">
        <f t="shared" ref="E50" si="25">D50/D49-1</f>
        <v>-0.30266905572587532</v>
      </c>
      <c r="F50" s="131">
        <f t="shared" ref="F50" si="26">D50/D38-1</f>
        <v>6.1308267483447532E-2</v>
      </c>
      <c r="G50" s="132" t="s">
        <v>714</v>
      </c>
      <c r="H50" s="95">
        <f>'tym(익산)'!H50+'tym (옥천)'!H50</f>
        <v>6847626</v>
      </c>
      <c r="I50" s="95">
        <f>'tym(익산)'!I50+'tym (옥천)'!I50</f>
        <v>619705</v>
      </c>
      <c r="J50" s="133">
        <f t="shared" ref="J50" si="27">H50/I50</f>
        <v>11.049815638085864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632890.05000000005</v>
      </c>
      <c r="E51" s="130">
        <f t="shared" ref="E51" si="28">D51/D50-1</f>
        <v>0.66364531298876428</v>
      </c>
      <c r="F51" s="131">
        <f t="shared" ref="F51" si="29">D51/D39-1</f>
        <v>2.1452425532740653</v>
      </c>
      <c r="G51" s="132" t="s">
        <v>721</v>
      </c>
      <c r="H51" s="95">
        <f>'tym(익산)'!H51+'tym (옥천)'!H51</f>
        <v>12657801</v>
      </c>
      <c r="I51" s="95">
        <f>'tym(익산)'!I51+'tym (옥천)'!I51</f>
        <v>1175435</v>
      </c>
      <c r="J51" s="133">
        <f t="shared" ref="J51" si="30">H51/I51</f>
        <v>10.768609918881095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551938.16313131317</v>
      </c>
      <c r="B52" s="27">
        <f>A52/A49-1</f>
        <v>-9.4338938471567935E-2</v>
      </c>
      <c r="C52" s="27">
        <f>A52/A40-1</f>
        <v>0.79499351252732353</v>
      </c>
      <c r="D52" s="93">
        <f>H52/22</f>
        <v>642500.77272727271</v>
      </c>
      <c r="E52" s="130">
        <f t="shared" ref="E52:E53" si="31">D52/D51-1</f>
        <v>1.518545397778448E-2</v>
      </c>
      <c r="F52" s="131">
        <f t="shared" ref="F52:F53" si="32">D52/D40-1</f>
        <v>0.77098238867569213</v>
      </c>
      <c r="G52" s="132" t="s">
        <v>726</v>
      </c>
      <c r="H52" s="95">
        <f>'tym(익산)'!H52+'tym (옥천)'!H52</f>
        <v>14135017</v>
      </c>
      <c r="I52" s="95">
        <f>'tym(익산)'!I52+'tym (옥천)'!I52</f>
        <v>1343362.5</v>
      </c>
      <c r="J52" s="133">
        <f t="shared" ref="J52" si="33">H52/I52</f>
        <v>10.522116703421451</v>
      </c>
      <c r="K52" s="32">
        <f>H52+H51+H50</f>
        <v>33640444</v>
      </c>
      <c r="L52" s="27">
        <f>K52/K49-1</f>
        <v>-9.3613508321455763E-2</v>
      </c>
      <c r="M52" s="27">
        <f>K52/K40-1</f>
        <v>0.76931414420708744</v>
      </c>
      <c r="N52" s="32">
        <f>AVERAGE(J50:J52)</f>
        <v>10.780180753462803</v>
      </c>
      <c r="O52" s="58">
        <f>N52/N49-1</f>
        <v>-1.0656170045154623E-2</v>
      </c>
    </row>
    <row r="53" spans="1:15" s="37" customFormat="1" ht="17.399999999999999">
      <c r="A53" s="31"/>
      <c r="B53" s="27"/>
      <c r="C53" s="27"/>
      <c r="D53" s="93">
        <f>H53/21</f>
        <v>580073.76190476189</v>
      </c>
      <c r="E53" s="130">
        <f t="shared" si="31"/>
        <v>-9.7162545902508501E-2</v>
      </c>
      <c r="F53" s="131">
        <f t="shared" si="32"/>
        <v>0.21529250131677347</v>
      </c>
      <c r="G53" s="132" t="s">
        <v>729</v>
      </c>
      <c r="H53" s="95">
        <f>'tym(익산)'!H53+'tym (옥천)'!H53</f>
        <v>12181549</v>
      </c>
      <c r="I53" s="95">
        <f>'tym(익산)'!I53+'tym (옥천)'!I53</f>
        <v>1158180</v>
      </c>
      <c r="J53" s="133">
        <f>H53/I53</f>
        <v>10.517837469132605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768349.9411764706</v>
      </c>
      <c r="E54" s="130">
        <f t="shared" ref="E54" si="34">D54/D53-1</f>
        <v>0.32457282441714774</v>
      </c>
      <c r="F54" s="131">
        <f t="shared" ref="F54" si="35">D54/D42-1</f>
        <v>0.48887570580672346</v>
      </c>
      <c r="G54" s="132" t="s">
        <v>742</v>
      </c>
      <c r="H54" s="95">
        <f>'tym(익산)'!H54+'tym (옥천)'!H54</f>
        <v>13061949</v>
      </c>
      <c r="I54" s="95">
        <f>'tym(익산)'!I54+'tym (옥천)'!I54</f>
        <v>1181974</v>
      </c>
      <c r="J54" s="133">
        <f>H54/I54</f>
        <v>11.050961357864049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666837.36134453781</v>
      </c>
      <c r="B55" s="27">
        <f>A55/A52-1</f>
        <v>0.20817404174657272</v>
      </c>
      <c r="C55" s="27">
        <f>A55/A43-1</f>
        <v>0.31434793245986214</v>
      </c>
      <c r="D55" s="93">
        <f>H55/21</f>
        <v>652088.38095238095</v>
      </c>
      <c r="E55" s="130">
        <f t="shared" ref="E55" si="36">D55/D54-1</f>
        <v>-0.15131329358348622</v>
      </c>
      <c r="F55" s="131">
        <f t="shared" ref="F55" si="37">D55/D43-1</f>
        <v>0.23341768606526392</v>
      </c>
      <c r="G55" s="132" t="s">
        <v>749</v>
      </c>
      <c r="H55" s="95">
        <f>'tym(익산)'!H55+'tym (옥천)'!H55</f>
        <v>13693856</v>
      </c>
      <c r="I55" s="95">
        <f>'tym(익산)'!I55+'tym (옥천)'!I55</f>
        <v>1220405.8</v>
      </c>
      <c r="J55" s="133">
        <f>H55/I55</f>
        <v>11.220739855546409</v>
      </c>
      <c r="K55" s="32">
        <f>H55+H54+H53</f>
        <v>38937354</v>
      </c>
      <c r="L55" s="27">
        <f>K55/K52-1</f>
        <v>0.15745660194021216</v>
      </c>
      <c r="M55" s="27">
        <f>K55/K43-1</f>
        <v>0.32051416054324511</v>
      </c>
      <c r="N55" s="32">
        <f>AVERAGE(J53:J55)</f>
        <v>10.929846227514355</v>
      </c>
      <c r="O55" s="58">
        <f>N55/N52-1</f>
        <v>1.3883391890574526E-2</v>
      </c>
    </row>
    <row r="56" spans="1:15" s="124" customFormat="1" ht="17.399999999999999">
      <c r="A56" s="94"/>
      <c r="B56" s="45"/>
      <c r="C56" s="45"/>
      <c r="D56" s="98">
        <f>H56/22</f>
        <v>496065.04545454547</v>
      </c>
      <c r="E56" s="118">
        <f t="shared" ref="E56" si="38">D56/D55-1</f>
        <v>-0.23926716079492472</v>
      </c>
      <c r="F56" s="158">
        <f t="shared" ref="F56" si="39">D56/D44-1</f>
        <v>0.67195585218122433</v>
      </c>
      <c r="G56" s="122" t="s">
        <v>752</v>
      </c>
      <c r="H56" s="96">
        <f>'tym(익산)'!H56+'tym (옥천)'!H56</f>
        <v>10913431</v>
      </c>
      <c r="I56" s="96">
        <f>'tym(익산)'!I56+'tym (옥천)'!I56</f>
        <v>1036816.5</v>
      </c>
      <c r="J56" s="125">
        <f>H56/I56</f>
        <v>10.52590405341736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674788.88888888888</v>
      </c>
      <c r="E57" s="118">
        <f t="shared" ref="E57" si="40">D57/D56-1</f>
        <v>0.3602830819707894</v>
      </c>
      <c r="F57" s="158">
        <f t="shared" ref="F57" si="41">D57/D45-1</f>
        <v>-8.6942109331767936E-3</v>
      </c>
      <c r="G57" s="122" t="s">
        <v>756</v>
      </c>
      <c r="H57" s="96">
        <f>'tym(익산)'!H57+'tym (옥천)'!H57</f>
        <v>12146200</v>
      </c>
      <c r="I57" s="96">
        <f>'tym(익산)'!I57+'tym (옥천)'!I57</f>
        <v>1082677.3999999999</v>
      </c>
      <c r="J57" s="125">
        <f>H57/I57</f>
        <v>11.218669568608341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585426.9671717172</v>
      </c>
      <c r="B58" s="27">
        <f>A58/A55-1</f>
        <v>-0.12208433254050677</v>
      </c>
      <c r="C58" s="27">
        <f>A58/A46-1</f>
        <v>0.16415243828775172</v>
      </c>
      <c r="K58" s="32">
        <f>H58+H57+H56</f>
        <v>23059631</v>
      </c>
      <c r="L58" s="27">
        <f>K58/K55-1</f>
        <v>-0.4077761164767385</v>
      </c>
      <c r="M58" s="27">
        <f>K58/K46-1</f>
        <v>-0.23731645400982659</v>
      </c>
      <c r="N58" s="32">
        <f>AVERAGE(J56:J58)</f>
        <v>10.872286811012851</v>
      </c>
      <c r="O58" s="58">
        <f>N58/N55-1</f>
        <v>-5.2662604123933088E-3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117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TYM</v>
      </c>
      <c r="G1" s="19"/>
      <c r="H1" s="19"/>
      <c r="I1" s="19"/>
      <c r="J1" s="20"/>
      <c r="P1" s="18" t="s">
        <v>272</v>
      </c>
    </row>
    <row r="2" spans="1:16" ht="15" customHeight="1">
      <c r="G2" s="21"/>
      <c r="H2" s="21"/>
      <c r="I2" s="21"/>
      <c r="J2" s="22"/>
      <c r="P2" s="23" t="s">
        <v>65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421165.1</v>
      </c>
      <c r="E5" s="27"/>
      <c r="F5" s="26"/>
      <c r="G5" s="28" t="s">
        <v>7</v>
      </c>
      <c r="H5" s="29">
        <v>8423302</v>
      </c>
      <c r="I5" s="29">
        <v>706836</v>
      </c>
      <c r="J5" s="30">
        <f>H5/I5</f>
        <v>11.91691141933914</v>
      </c>
    </row>
    <row r="6" spans="1:16" ht="15" hidden="1" customHeight="1">
      <c r="D6" s="26">
        <f>H6/18</f>
        <v>460240.94444444444</v>
      </c>
      <c r="E6" s="27">
        <f t="shared" ref="E6:E16" si="0">D6/D5-1</f>
        <v>9.2780347764913174E-2</v>
      </c>
      <c r="F6" s="26"/>
      <c r="G6" s="28" t="s">
        <v>3</v>
      </c>
      <c r="H6" s="29">
        <v>8284337</v>
      </c>
      <c r="I6" s="29">
        <v>767768</v>
      </c>
      <c r="J6" s="30">
        <f t="shared" ref="J6:J16" si="1">H6/I6</f>
        <v>10.790156661908284</v>
      </c>
    </row>
    <row r="7" spans="1:16" ht="15" hidden="1" customHeight="1">
      <c r="A7" s="31">
        <f>AVERAGE(D5:D7)</f>
        <v>462951.1511784512</v>
      </c>
      <c r="B7" s="31"/>
      <c r="C7" s="31"/>
      <c r="D7" s="26">
        <f>H7/22</f>
        <v>507447.40909090912</v>
      </c>
      <c r="E7" s="27">
        <f t="shared" si="0"/>
        <v>0.10256902436928428</v>
      </c>
      <c r="F7" s="26"/>
      <c r="G7" s="28" t="s">
        <v>6</v>
      </c>
      <c r="H7" s="29">
        <v>11163843</v>
      </c>
      <c r="I7" s="29">
        <v>942214</v>
      </c>
      <c r="J7" s="30">
        <f t="shared" si="1"/>
        <v>11.848521673420263</v>
      </c>
      <c r="K7" s="32">
        <f>H7+H6+H5</f>
        <v>27871482</v>
      </c>
      <c r="L7" s="32"/>
      <c r="M7" s="32"/>
      <c r="N7" s="32">
        <f>AVERAGE(J5:J7)</f>
        <v>11.518529918222562</v>
      </c>
      <c r="O7" s="32"/>
    </row>
    <row r="8" spans="1:16" ht="15" hidden="1" customHeight="1">
      <c r="D8" s="26">
        <f>H8/21</f>
        <v>724563.52380952379</v>
      </c>
      <c r="E8" s="27">
        <f t="shared" si="0"/>
        <v>0.42785934232589273</v>
      </c>
      <c r="F8" s="26"/>
      <c r="G8" s="28" t="s">
        <v>2</v>
      </c>
      <c r="H8" s="29">
        <v>15215834</v>
      </c>
      <c r="I8" s="29">
        <v>1297227</v>
      </c>
      <c r="J8" s="30">
        <f t="shared" si="1"/>
        <v>11.729507634361603</v>
      </c>
    </row>
    <row r="9" spans="1:16" ht="15" hidden="1" customHeight="1">
      <c r="D9" s="26">
        <f>H9/21</f>
        <v>760857.57142857148</v>
      </c>
      <c r="E9" s="27">
        <f t="shared" si="0"/>
        <v>5.0090911875090294E-2</v>
      </c>
      <c r="F9" s="26"/>
      <c r="G9" s="28" t="s">
        <v>5</v>
      </c>
      <c r="H9" s="29">
        <v>15978009</v>
      </c>
      <c r="I9" s="29">
        <v>1369277</v>
      </c>
      <c r="J9" s="30">
        <f t="shared" si="1"/>
        <v>11.668938425168903</v>
      </c>
    </row>
    <row r="10" spans="1:16" ht="15" hidden="1" customHeight="1">
      <c r="A10" s="31">
        <f>AVERAGE(D8:D10)</f>
        <v>712235.49206349207</v>
      </c>
      <c r="B10" s="27">
        <f>A10/A7-1</f>
        <v>0.53846791448834885</v>
      </c>
      <c r="C10" s="27"/>
      <c r="D10" s="26">
        <f>H10/21</f>
        <v>651285.38095238095</v>
      </c>
      <c r="E10" s="27">
        <f t="shared" si="0"/>
        <v>-0.14401143471630296</v>
      </c>
      <c r="F10" s="26"/>
      <c r="G10" s="28" t="s">
        <v>0</v>
      </c>
      <c r="H10" s="29">
        <v>13676993</v>
      </c>
      <c r="I10" s="29">
        <v>1210825</v>
      </c>
      <c r="J10" s="30">
        <f t="shared" si="1"/>
        <v>11.295598455598455</v>
      </c>
      <c r="K10" s="32">
        <f>H10+H9+H8</f>
        <v>44870836</v>
      </c>
      <c r="L10" s="27">
        <f>K10/K7-1</f>
        <v>0.60991927160529169</v>
      </c>
      <c r="M10" s="32"/>
      <c r="N10" s="32">
        <f>AVERAGE(J8:J10)</f>
        <v>11.564681505042989</v>
      </c>
      <c r="O10" s="58">
        <f>N10/N7-1</f>
        <v>4.0067254370208527E-3</v>
      </c>
    </row>
    <row r="11" spans="1:16" ht="15" hidden="1" customHeight="1">
      <c r="D11" s="26">
        <f>H11/21</f>
        <v>758546.80952380947</v>
      </c>
      <c r="E11" s="27">
        <f t="shared" si="0"/>
        <v>0.16469190267188116</v>
      </c>
      <c r="F11" s="26"/>
      <c r="G11" s="28" t="s">
        <v>10</v>
      </c>
      <c r="H11" s="29">
        <v>15929483</v>
      </c>
      <c r="I11" s="29">
        <v>1348499</v>
      </c>
      <c r="J11" s="30">
        <f t="shared" si="1"/>
        <v>11.81275106618544</v>
      </c>
    </row>
    <row r="12" spans="1:16" ht="15" hidden="1" customHeight="1">
      <c r="D12" s="26">
        <f>H12/22</f>
        <v>509563.77272727271</v>
      </c>
      <c r="E12" s="27">
        <f t="shared" si="0"/>
        <v>-0.32823687829211234</v>
      </c>
      <c r="F12" s="26"/>
      <c r="G12" s="28" t="s">
        <v>4</v>
      </c>
      <c r="H12" s="29">
        <v>11210403</v>
      </c>
      <c r="I12" s="29">
        <v>1020790</v>
      </c>
      <c r="J12" s="30">
        <f t="shared" si="1"/>
        <v>10.982085443626994</v>
      </c>
    </row>
    <row r="13" spans="1:16" ht="15" hidden="1" customHeight="1">
      <c r="A13" s="31">
        <f>AVERAGE(D11:D13)</f>
        <v>665579.17741702741</v>
      </c>
      <c r="B13" s="27">
        <f>A13/A10-1</f>
        <v>-6.5506865589205265E-2</v>
      </c>
      <c r="C13" s="27"/>
      <c r="D13" s="26">
        <f>H13/20</f>
        <v>728626.95</v>
      </c>
      <c r="E13" s="27">
        <f t="shared" si="0"/>
        <v>0.42990335851440831</v>
      </c>
      <c r="F13" s="26"/>
      <c r="G13" s="28" t="s">
        <v>8</v>
      </c>
      <c r="H13" s="29">
        <v>14572539</v>
      </c>
      <c r="I13" s="29">
        <v>1323187</v>
      </c>
      <c r="J13" s="30">
        <f t="shared" si="1"/>
        <v>11.013212040323854</v>
      </c>
      <c r="K13" s="32">
        <f>H13+H12+H11</f>
        <v>41712425</v>
      </c>
      <c r="L13" s="27">
        <f>K13/K10-1</f>
        <v>-7.0388949294370229E-2</v>
      </c>
      <c r="M13" s="32"/>
      <c r="N13" s="32">
        <f>AVERAGE(J11:J13)</f>
        <v>11.269349516712097</v>
      </c>
      <c r="O13" s="58">
        <f>N13/N10-1</f>
        <v>-2.5537407857026295E-2</v>
      </c>
    </row>
    <row r="14" spans="1:16" ht="15" hidden="1" customHeight="1">
      <c r="D14" s="26">
        <f>H14/20</f>
        <v>260178.6</v>
      </c>
      <c r="E14" s="27">
        <f t="shared" si="0"/>
        <v>-0.64291932929464113</v>
      </c>
      <c r="F14" s="26"/>
      <c r="G14" s="28" t="s">
        <v>11</v>
      </c>
      <c r="H14" s="29">
        <v>5203572</v>
      </c>
      <c r="I14" s="29">
        <v>519324</v>
      </c>
      <c r="J14" s="30">
        <f t="shared" si="1"/>
        <v>10.01989509439194</v>
      </c>
    </row>
    <row r="15" spans="1:16" ht="15" hidden="1" customHeight="1">
      <c r="A15" s="31"/>
      <c r="B15" s="31"/>
      <c r="C15" s="31"/>
      <c r="D15" s="26">
        <f>H15/22</f>
        <v>605524.22727272729</v>
      </c>
      <c r="E15" s="27">
        <f t="shared" si="0"/>
        <v>1.3273406316765763</v>
      </c>
      <c r="F15" s="26"/>
      <c r="G15" s="28" t="s">
        <v>9</v>
      </c>
      <c r="H15" s="29">
        <v>13321533</v>
      </c>
      <c r="I15" s="29">
        <v>1251118</v>
      </c>
      <c r="J15" s="30">
        <f t="shared" si="1"/>
        <v>10.647703094352412</v>
      </c>
    </row>
    <row r="16" spans="1:16" ht="15" hidden="1" customHeight="1">
      <c r="A16" s="31">
        <f>AVERAGE(D14:D16)</f>
        <v>489437.7757575757</v>
      </c>
      <c r="B16" s="27">
        <f>A16/A13-1</f>
        <v>-0.26464379841782215</v>
      </c>
      <c r="C16" s="27"/>
      <c r="D16" s="26">
        <f>H16/22</f>
        <v>602610.5</v>
      </c>
      <c r="E16" s="27">
        <f t="shared" si="0"/>
        <v>-4.8119086594613503E-3</v>
      </c>
      <c r="F16" s="26"/>
      <c r="G16" s="28" t="s">
        <v>13</v>
      </c>
      <c r="H16" s="29">
        <v>13257431</v>
      </c>
      <c r="I16" s="29">
        <v>1312007</v>
      </c>
      <c r="J16" s="30">
        <f t="shared" si="1"/>
        <v>10.104695325558476</v>
      </c>
      <c r="K16" s="32">
        <f>H16+H15+H14</f>
        <v>31782536</v>
      </c>
      <c r="L16" s="27">
        <f>K16/K13-1</f>
        <v>-0.23805590300731738</v>
      </c>
      <c r="M16" s="32"/>
      <c r="N16" s="32">
        <f>AVERAGE(J14:J16)</f>
        <v>10.257431171434275</v>
      </c>
      <c r="O16" s="58">
        <f>N16/N13-1</f>
        <v>-8.9793855783528387E-2</v>
      </c>
    </row>
    <row r="17" spans="1:15" ht="15" hidden="1" customHeight="1">
      <c r="D17" s="26">
        <f>H17/20</f>
        <v>398343.55</v>
      </c>
      <c r="E17" s="27">
        <f t="shared" ref="E17:E22" si="2">D17/D16-1</f>
        <v>-0.33897011419482403</v>
      </c>
      <c r="F17" s="33">
        <f t="shared" ref="F17:F22" si="3">D17/D5-1</f>
        <v>-5.4186707303145454E-2</v>
      </c>
      <c r="G17" s="39" t="s">
        <v>162</v>
      </c>
      <c r="H17" s="29">
        <v>7966871</v>
      </c>
      <c r="I17" s="29">
        <v>810917</v>
      </c>
      <c r="J17" s="30">
        <f t="shared" ref="J17:J49" si="4">H17/I17</f>
        <v>9.8245208819151646</v>
      </c>
    </row>
    <row r="18" spans="1:15" hidden="1">
      <c r="D18" s="26">
        <f>H18/20</f>
        <v>342726.40000000002</v>
      </c>
      <c r="E18" s="27">
        <f t="shared" si="2"/>
        <v>-0.13962106327565738</v>
      </c>
      <c r="F18" s="33">
        <f t="shared" si="3"/>
        <v>-0.25533265969262231</v>
      </c>
      <c r="G18" s="39" t="s">
        <v>163</v>
      </c>
      <c r="H18" s="29">
        <v>6854528</v>
      </c>
      <c r="I18" s="29">
        <v>743215</v>
      </c>
      <c r="J18" s="30">
        <f t="shared" si="4"/>
        <v>9.2228063211856597</v>
      </c>
    </row>
    <row r="19" spans="1:15" ht="17.399999999999999" hidden="1">
      <c r="A19" s="31">
        <f>AVERAGE(D17:D19)</f>
        <v>360007.9681818182</v>
      </c>
      <c r="B19" s="27">
        <f>A19/A16-1</f>
        <v>-0.26444588870448282</v>
      </c>
      <c r="C19" s="27">
        <f>A19/A7-1</f>
        <v>-0.22236294851970695</v>
      </c>
      <c r="D19" s="26">
        <f>H19/22</f>
        <v>338953.95454545453</v>
      </c>
      <c r="E19" s="27">
        <f t="shared" si="2"/>
        <v>-1.1007163307365619E-2</v>
      </c>
      <c r="F19" s="33">
        <f t="shared" si="3"/>
        <v>-0.33204121555632771</v>
      </c>
      <c r="G19" s="39" t="s">
        <v>158</v>
      </c>
      <c r="H19" s="29">
        <v>7456987</v>
      </c>
      <c r="I19" s="29">
        <v>723926</v>
      </c>
      <c r="J19" s="30">
        <f t="shared" si="4"/>
        <v>10.300758641076573</v>
      </c>
      <c r="K19" s="32">
        <f>H19+H18+H17</f>
        <v>22278386</v>
      </c>
      <c r="L19" s="27">
        <f>K19/K16-1</f>
        <v>-0.29903686729089207</v>
      </c>
      <c r="M19" s="27">
        <f>K19/K7-1</f>
        <v>-0.20067451023953442</v>
      </c>
      <c r="N19" s="32">
        <f>AVERAGE(J17:J19)</f>
        <v>9.7826952813924652</v>
      </c>
      <c r="O19" s="58">
        <f>N19/N16-1</f>
        <v>-4.6282142390961623E-2</v>
      </c>
    </row>
    <row r="20" spans="1:15" hidden="1">
      <c r="D20" s="26">
        <f>H20/20</f>
        <v>391366.5</v>
      </c>
      <c r="E20" s="27">
        <f t="shared" si="2"/>
        <v>0.1546302816405607</v>
      </c>
      <c r="F20" s="33">
        <f t="shared" si="3"/>
        <v>-0.45985895350856221</v>
      </c>
      <c r="G20" s="39" t="s">
        <v>154</v>
      </c>
      <c r="H20" s="29">
        <v>7827330</v>
      </c>
      <c r="I20" s="29">
        <v>680437</v>
      </c>
      <c r="J20" s="30">
        <f t="shared" si="4"/>
        <v>11.503386794074984</v>
      </c>
    </row>
    <row r="21" spans="1:15" hidden="1">
      <c r="D21" s="26">
        <f>H21/21</f>
        <v>351712.76190476189</v>
      </c>
      <c r="E21" s="27">
        <f t="shared" si="2"/>
        <v>-0.10132123749794142</v>
      </c>
      <c r="F21" s="33">
        <f t="shared" si="3"/>
        <v>-0.53774165479566327</v>
      </c>
      <c r="G21" s="39" t="s">
        <v>155</v>
      </c>
      <c r="H21" s="29">
        <v>7385968</v>
      </c>
      <c r="I21" s="29">
        <v>713471</v>
      </c>
      <c r="J21" s="30">
        <f t="shared" si="4"/>
        <v>10.352162876977481</v>
      </c>
    </row>
    <row r="22" spans="1:15" ht="17.399999999999999" hidden="1">
      <c r="A22" s="31">
        <f>AVERAGE(D20:D22)</f>
        <v>380671.24603174604</v>
      </c>
      <c r="B22" s="27">
        <f>A22/A19-1</f>
        <v>5.7396723617773038E-2</v>
      </c>
      <c r="C22" s="27">
        <f>A22/A10-1</f>
        <v>-0.46552614932336001</v>
      </c>
      <c r="D22" s="26">
        <f>H22/21</f>
        <v>398934.47619047621</v>
      </c>
      <c r="E22" s="27">
        <f t="shared" si="2"/>
        <v>0.13426215764812421</v>
      </c>
      <c r="F22" s="33">
        <f t="shared" si="3"/>
        <v>-0.38746594372023146</v>
      </c>
      <c r="G22" s="39" t="s">
        <v>156</v>
      </c>
      <c r="H22" s="29">
        <v>8377624</v>
      </c>
      <c r="I22" s="29">
        <v>809350</v>
      </c>
      <c r="J22" s="30">
        <f t="shared" si="4"/>
        <v>10.35105207882869</v>
      </c>
      <c r="K22" s="32">
        <f>H22+H21+H20</f>
        <v>23590922</v>
      </c>
      <c r="L22" s="27">
        <f>K22/K19-1</f>
        <v>5.8915219441839195E-2</v>
      </c>
      <c r="M22" s="27">
        <f>K22/K10-1</f>
        <v>-0.4742482177064854</v>
      </c>
      <c r="N22" s="32">
        <f>AVERAGE(J20:J22)</f>
        <v>10.735533916627054</v>
      </c>
      <c r="O22" s="58">
        <f>N22/N19-1</f>
        <v>9.7400420623033224E-2</v>
      </c>
    </row>
    <row r="23" spans="1:15" hidden="1">
      <c r="A23" s="31"/>
      <c r="B23" s="27"/>
      <c r="C23" s="27"/>
      <c r="D23" s="26">
        <f>H23/21</f>
        <v>342945.38095238095</v>
      </c>
      <c r="E23" s="27">
        <f t="shared" ref="E23:E28" si="5">D23/D22-1</f>
        <v>-0.14034659469080979</v>
      </c>
      <c r="F23" s="33">
        <f t="shared" ref="F23:F28" si="6">D23/D11-1</f>
        <v>-0.54789160451723384</v>
      </c>
      <c r="G23" s="39" t="s">
        <v>168</v>
      </c>
      <c r="H23" s="29">
        <v>7201853</v>
      </c>
      <c r="I23" s="29">
        <v>670622</v>
      </c>
      <c r="J23" s="30">
        <f t="shared" si="4"/>
        <v>10.739064629552862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409167.68181818182</v>
      </c>
      <c r="E24" s="27">
        <f t="shared" si="5"/>
        <v>0.19309868143404452</v>
      </c>
      <c r="F24" s="33">
        <f t="shared" si="6"/>
        <v>-0.19702360387936091</v>
      </c>
      <c r="G24" s="39" t="s">
        <v>176</v>
      </c>
      <c r="H24" s="29">
        <v>9001689</v>
      </c>
      <c r="I24" s="29">
        <v>828236</v>
      </c>
      <c r="J24" s="30">
        <f t="shared" si="4"/>
        <v>10.868507285363108</v>
      </c>
      <c r="K24" s="32"/>
      <c r="L24" s="27"/>
      <c r="M24" s="27"/>
      <c r="N24" s="27"/>
    </row>
    <row r="25" spans="1:15" ht="17.399999999999999" hidden="1">
      <c r="A25" s="31">
        <f>AVERAGE(D23:D25)</f>
        <v>373099.58232702967</v>
      </c>
      <c r="B25" s="27">
        <f>A25/A22-1</f>
        <v>-1.9890295848835726E-2</v>
      </c>
      <c r="C25" s="27">
        <f>A25/A13-1</f>
        <v>-0.43943621587599757</v>
      </c>
      <c r="D25" s="26">
        <f>H25/19</f>
        <v>367185.68421052629</v>
      </c>
      <c r="E25" s="27">
        <f t="shared" si="5"/>
        <v>-0.10260340557959979</v>
      </c>
      <c r="F25" s="33">
        <f t="shared" si="6"/>
        <v>-0.49605805246357371</v>
      </c>
      <c r="G25" s="39" t="s">
        <v>190</v>
      </c>
      <c r="H25" s="29">
        <v>6976528</v>
      </c>
      <c r="I25" s="29">
        <v>667395</v>
      </c>
      <c r="J25" s="30">
        <f t="shared" si="4"/>
        <v>10.453371691427115</v>
      </c>
      <c r="K25" s="32">
        <f>H25+H24+H23</f>
        <v>23180070</v>
      </c>
      <c r="L25" s="27">
        <f>K25/K22-1</f>
        <v>-1.7415682184867554E-2</v>
      </c>
      <c r="M25" s="27">
        <f>K25/K13-1</f>
        <v>-0.4442886022570014</v>
      </c>
      <c r="N25" s="32">
        <f>AVERAGE(J23:J25)</f>
        <v>10.686981202114362</v>
      </c>
      <c r="O25" s="58">
        <f>N25/N22-1</f>
        <v>-4.5226175884456321E-3</v>
      </c>
    </row>
    <row r="26" spans="1:15" ht="17.399999999999999" hidden="1">
      <c r="A26" s="31"/>
      <c r="B26" s="27"/>
      <c r="C26" s="27"/>
      <c r="D26" s="26">
        <f>H26/19</f>
        <v>451306.21052631579</v>
      </c>
      <c r="E26" s="27">
        <f t="shared" si="5"/>
        <v>0.22909533223402834</v>
      </c>
      <c r="F26" s="33">
        <f t="shared" si="6"/>
        <v>0.73460157955464345</v>
      </c>
      <c r="G26" s="39" t="s">
        <v>202</v>
      </c>
      <c r="H26" s="29">
        <v>8574818</v>
      </c>
      <c r="I26" s="29">
        <v>846407</v>
      </c>
      <c r="J26" s="30">
        <f t="shared" si="4"/>
        <v>10.1308448535988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560148.27272727271</v>
      </c>
      <c r="E27" s="27">
        <f t="shared" si="5"/>
        <v>0.24117120407898818</v>
      </c>
      <c r="F27" s="33">
        <f t="shared" si="6"/>
        <v>-7.4936645804953628E-2</v>
      </c>
      <c r="G27" s="39" t="s">
        <v>203</v>
      </c>
      <c r="H27" s="29">
        <v>12323262</v>
      </c>
      <c r="I27" s="29">
        <v>1193079</v>
      </c>
      <c r="J27" s="30">
        <f t="shared" si="4"/>
        <v>10.328957261002834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488366.35406698566</v>
      </c>
      <c r="B28" s="27">
        <f>A28/A25-1</f>
        <v>0.30894371690537636</v>
      </c>
      <c r="C28" s="27">
        <f>A28/A16-1</f>
        <v>-2.1890866289011601E-3</v>
      </c>
      <c r="D28" s="26">
        <f>H28/19</f>
        <v>453644.57894736843</v>
      </c>
      <c r="E28" s="27">
        <f t="shared" si="5"/>
        <v>-0.19013482494796374</v>
      </c>
      <c r="F28" s="33">
        <f t="shared" si="6"/>
        <v>-0.24720100471636586</v>
      </c>
      <c r="G28" s="39" t="s">
        <v>208</v>
      </c>
      <c r="H28" s="29">
        <v>8619247</v>
      </c>
      <c r="I28" s="29">
        <v>758500</v>
      </c>
      <c r="J28" s="30">
        <f t="shared" si="4"/>
        <v>11.363542518127884</v>
      </c>
      <c r="K28" s="32">
        <f>H28+H27+H26</f>
        <v>29517327</v>
      </c>
      <c r="L28" s="27">
        <f>K28/K25-1</f>
        <v>0.27339248759818235</v>
      </c>
      <c r="M28" s="27">
        <f>K28/K16-1</f>
        <v>-7.1272128819424574E-2</v>
      </c>
      <c r="N28" s="32">
        <f>AVERAGE(J26:J28)</f>
        <v>10.607781544243174</v>
      </c>
      <c r="O28" s="58">
        <f>N28/N25-1</f>
        <v>-7.4108540450616989E-3</v>
      </c>
    </row>
    <row r="29" spans="1:15" hidden="1">
      <c r="D29" s="26">
        <f>H29/22</f>
        <v>324633.81818181818</v>
      </c>
      <c r="E29" s="27">
        <f t="shared" ref="E29:E41" si="7">D29/D28-1</f>
        <v>-0.28438730837455461</v>
      </c>
      <c r="F29" s="33">
        <f t="shared" ref="F29:F41" si="8">D29/D17-1</f>
        <v>-0.18504060582424853</v>
      </c>
      <c r="G29" s="39" t="s">
        <v>215</v>
      </c>
      <c r="H29" s="29">
        <v>7141944</v>
      </c>
      <c r="I29" s="29">
        <v>619931</v>
      </c>
      <c r="J29" s="30">
        <f t="shared" si="4"/>
        <v>11.520546641481069</v>
      </c>
    </row>
    <row r="30" spans="1:15" hidden="1">
      <c r="D30" s="26">
        <f>H30/19</f>
        <v>357176.57894736843</v>
      </c>
      <c r="E30" s="27">
        <f t="shared" si="7"/>
        <v>0.10024451841712922</v>
      </c>
      <c r="F30" s="33">
        <f t="shared" si="8"/>
        <v>4.2162433204353089E-2</v>
      </c>
      <c r="G30" s="39" t="s">
        <v>210</v>
      </c>
      <c r="H30" s="29">
        <v>6786355</v>
      </c>
      <c r="I30" s="29">
        <v>659182</v>
      </c>
      <c r="J30" s="30">
        <f t="shared" si="4"/>
        <v>10.295115764690177</v>
      </c>
    </row>
    <row r="31" spans="1:15" ht="17.399999999999999" hidden="1">
      <c r="A31" s="31">
        <f>AVERAGE(D29:D31)</f>
        <v>328604.06570972892</v>
      </c>
      <c r="B31" s="27">
        <f>A31/A28-1</f>
        <v>-0.32713614897258725</v>
      </c>
      <c r="C31" s="27">
        <f>A31/A19-1</f>
        <v>-8.7231131662699912E-2</v>
      </c>
      <c r="D31" s="26">
        <f>H31/20</f>
        <v>304001.8</v>
      </c>
      <c r="E31" s="27">
        <f t="shared" si="7"/>
        <v>-0.14887532408782034</v>
      </c>
      <c r="F31" s="33">
        <f t="shared" si="8"/>
        <v>-0.10311770692372135</v>
      </c>
      <c r="G31" s="39" t="s">
        <v>211</v>
      </c>
      <c r="H31" s="29">
        <v>6080036</v>
      </c>
      <c r="I31" s="29">
        <v>614335</v>
      </c>
      <c r="J31" s="30">
        <f t="shared" si="4"/>
        <v>9.8969389665247789</v>
      </c>
      <c r="K31" s="32">
        <f>H31+H30+H29</f>
        <v>20008335</v>
      </c>
      <c r="L31" s="27">
        <f>K31/K28-1</f>
        <v>-0.32214949544719951</v>
      </c>
      <c r="M31" s="27">
        <f>K31/K19-1</f>
        <v>-0.1018947692171237</v>
      </c>
      <c r="N31" s="32">
        <f>AVERAGE(J29:J31)</f>
        <v>10.570867124232008</v>
      </c>
      <c r="O31" s="58">
        <f>N31/N28-1</f>
        <v>-3.4799378038851136E-3</v>
      </c>
    </row>
    <row r="32" spans="1:15" ht="17.399999999999999" hidden="1">
      <c r="D32" s="26">
        <f>H32/21</f>
        <v>373853.57142857142</v>
      </c>
      <c r="E32" s="27">
        <f t="shared" si="7"/>
        <v>0.22977420340462262</v>
      </c>
      <c r="F32" s="33">
        <f t="shared" si="8"/>
        <v>-4.4748154406237028E-2</v>
      </c>
      <c r="G32" s="39" t="s">
        <v>222</v>
      </c>
      <c r="H32" s="29">
        <v>7850925</v>
      </c>
      <c r="I32" s="29">
        <v>700369</v>
      </c>
      <c r="J32" s="30">
        <f t="shared" si="4"/>
        <v>11.209698030609578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270503.66666666669</v>
      </c>
      <c r="E33" s="27">
        <f t="shared" si="7"/>
        <v>-0.27644487751443292</v>
      </c>
      <c r="F33" s="33">
        <f t="shared" si="8"/>
        <v>-0.23089607211945673</v>
      </c>
      <c r="G33" s="39" t="s">
        <v>223</v>
      </c>
      <c r="H33" s="29">
        <v>5680577</v>
      </c>
      <c r="I33" s="29">
        <v>542952</v>
      </c>
      <c r="J33" s="30">
        <f t="shared" si="4"/>
        <v>10.462392624025696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334317.51796157059</v>
      </c>
      <c r="B34" s="27">
        <f>A34/A31-1</f>
        <v>1.7387040660929109E-2</v>
      </c>
      <c r="C34" s="27">
        <f>A34/A22-1</f>
        <v>-0.12176839872562839</v>
      </c>
      <c r="D34" s="26">
        <f>H34/19</f>
        <v>358595.31578947371</v>
      </c>
      <c r="E34" s="27">
        <f t="shared" si="7"/>
        <v>0.32565787446925687</v>
      </c>
      <c r="F34" s="33">
        <f t="shared" si="8"/>
        <v>-0.10111725811770167</v>
      </c>
      <c r="G34" s="39" t="s">
        <v>220</v>
      </c>
      <c r="H34" s="29">
        <v>6813311</v>
      </c>
      <c r="I34" s="29">
        <v>640884</v>
      </c>
      <c r="J34" s="30">
        <f t="shared" si="4"/>
        <v>10.631114210996062</v>
      </c>
      <c r="K34" s="32">
        <f>H34+H33+H32</f>
        <v>20344813</v>
      </c>
      <c r="L34" s="27">
        <f>K34/K31-1</f>
        <v>1.6816891560442082E-2</v>
      </c>
      <c r="M34" s="27">
        <f>K34/K22-1</f>
        <v>-0.13759992085091033</v>
      </c>
      <c r="N34" s="32">
        <f>AVERAGE(J32:J34)</f>
        <v>10.767734955210445</v>
      </c>
      <c r="O34" s="58">
        <f>N34/N31-1</f>
        <v>1.8623621758251829E-2</v>
      </c>
      <c r="P34" s="58"/>
    </row>
    <row r="35" spans="1:16" ht="17.399999999999999" hidden="1">
      <c r="D35" s="26">
        <f>H35/23</f>
        <v>100485.78260869565</v>
      </c>
      <c r="E35" s="27">
        <f t="shared" si="7"/>
        <v>-0.71977943329385419</v>
      </c>
      <c r="F35" s="33">
        <f t="shared" si="8"/>
        <v>-0.70699187628758753</v>
      </c>
      <c r="G35" s="39" t="s">
        <v>226</v>
      </c>
      <c r="H35" s="68">
        <v>2311173</v>
      </c>
      <c r="I35" s="68">
        <v>211555</v>
      </c>
      <c r="J35" s="30">
        <f t="shared" si="4"/>
        <v>10.924690978705302</v>
      </c>
      <c r="P35" s="16"/>
    </row>
    <row r="36" spans="1:16" ht="17.399999999999999" hidden="1">
      <c r="D36" s="26">
        <f>H36/21</f>
        <v>137908.71428571429</v>
      </c>
      <c r="E36" s="27">
        <f t="shared" si="7"/>
        <v>0.37242016438035086</v>
      </c>
      <c r="F36" s="33">
        <f t="shared" si="8"/>
        <v>-0.66295306199917436</v>
      </c>
      <c r="G36" s="39" t="s">
        <v>228</v>
      </c>
      <c r="H36" s="68">
        <v>2896083</v>
      </c>
      <c r="I36" s="68">
        <v>333776</v>
      </c>
      <c r="J36" s="30">
        <f t="shared" si="4"/>
        <v>8.6767263074636887</v>
      </c>
      <c r="P36" s="16"/>
    </row>
    <row r="37" spans="1:16" ht="17.399999999999999" hidden="1">
      <c r="A37" s="31">
        <f>AVERAGE(D35:D37)</f>
        <v>173393.96192776627</v>
      </c>
      <c r="B37" s="27">
        <f>A37/A34-1</f>
        <v>-0.48134945788961703</v>
      </c>
      <c r="C37" s="27">
        <f>A37/A25-1</f>
        <v>-0.53526090582491515</v>
      </c>
      <c r="D37" s="26">
        <f>H37/18</f>
        <v>281787.38888888888</v>
      </c>
      <c r="E37" s="27">
        <f t="shared" si="7"/>
        <v>1.0432892174245927</v>
      </c>
      <c r="F37" s="33">
        <f t="shared" si="8"/>
        <v>-0.23257523099041688</v>
      </c>
      <c r="G37" s="39" t="s">
        <v>225</v>
      </c>
      <c r="H37" s="68">
        <v>5072173</v>
      </c>
      <c r="I37" s="68">
        <v>468138</v>
      </c>
      <c r="J37" s="30">
        <f t="shared" si="4"/>
        <v>10.834781624221918</v>
      </c>
      <c r="K37" s="32">
        <f>H37+H36+H35</f>
        <v>10279429</v>
      </c>
      <c r="L37" s="27">
        <f>K37/K34-1</f>
        <v>-0.49473956826243626</v>
      </c>
      <c r="M37" s="27">
        <f>K37/K25-1</f>
        <v>-0.5565402088949688</v>
      </c>
      <c r="N37" s="32">
        <f>AVERAGE(J35:J37)</f>
        <v>10.145399636796968</v>
      </c>
      <c r="O37" s="16">
        <f>N37/N34-1</f>
        <v>-5.7796307301595684E-2</v>
      </c>
      <c r="P37" s="16"/>
    </row>
    <row r="38" spans="1:16" ht="17.399999999999999" hidden="1">
      <c r="A38" s="31"/>
      <c r="B38" s="27"/>
      <c r="C38" s="27"/>
      <c r="D38" s="26">
        <f>H38/20</f>
        <v>303840.59999999998</v>
      </c>
      <c r="E38" s="27">
        <f t="shared" si="7"/>
        <v>7.8261881051770121E-2</v>
      </c>
      <c r="F38" s="33">
        <f t="shared" si="8"/>
        <v>-0.32675289434714538</v>
      </c>
      <c r="G38" s="39" t="s">
        <v>231</v>
      </c>
      <c r="H38" s="68">
        <v>6076812</v>
      </c>
      <c r="I38" s="68">
        <v>568372</v>
      </c>
      <c r="J38" s="30">
        <f t="shared" si="4"/>
        <v>10.691610424158826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129903.28571428571</v>
      </c>
      <c r="E39" s="27">
        <f t="shared" si="7"/>
        <v>-0.57246238417681594</v>
      </c>
      <c r="F39" s="33">
        <f t="shared" si="8"/>
        <v>-0.76809125005097789</v>
      </c>
      <c r="G39" s="39" t="s">
        <v>234</v>
      </c>
      <c r="H39" s="68">
        <v>2727969</v>
      </c>
      <c r="I39" s="68">
        <v>247688</v>
      </c>
      <c r="J39" s="30">
        <f t="shared" si="4"/>
        <v>11.01373098414134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212873.13650793649</v>
      </c>
      <c r="B40" s="27">
        <f>A40/A37-1</f>
        <v>0.22768482905198706</v>
      </c>
      <c r="C40" s="27">
        <f>A40/A28-1</f>
        <v>-0.56411178875206003</v>
      </c>
      <c r="D40" s="26">
        <f>H40/21</f>
        <v>204875.52380952382</v>
      </c>
      <c r="E40" s="27">
        <f t="shared" si="7"/>
        <v>0.57713888977477401</v>
      </c>
      <c r="F40" s="33">
        <f t="shared" si="8"/>
        <v>-0.5483787676138121</v>
      </c>
      <c r="G40" s="39" t="s">
        <v>236</v>
      </c>
      <c r="H40" s="68">
        <v>4302386</v>
      </c>
      <c r="I40" s="68">
        <v>424005</v>
      </c>
      <c r="J40" s="30">
        <f t="shared" si="4"/>
        <v>10.147017134231907</v>
      </c>
      <c r="K40" s="32">
        <f>H40+H39+H38</f>
        <v>13107167</v>
      </c>
      <c r="L40" s="27">
        <f>K40/K37-1</f>
        <v>0.27508706952497075</v>
      </c>
      <c r="M40" s="27">
        <f>K40/K28-1</f>
        <v>-0.55595006959810411</v>
      </c>
      <c r="N40" s="32">
        <f>AVERAGE(J38:J40)</f>
        <v>10.617452847510691</v>
      </c>
      <c r="O40" s="58">
        <f>N40/N37-1</f>
        <v>4.6528794095168413E-2</v>
      </c>
    </row>
    <row r="41" spans="1:16" ht="17.399999999999999">
      <c r="A41" s="31"/>
      <c r="B41" s="27"/>
      <c r="C41" s="27"/>
      <c r="D41" s="26">
        <f>H41/18</f>
        <v>391347.61111111112</v>
      </c>
      <c r="E41" s="27">
        <f t="shared" si="7"/>
        <v>0.91017259570232278</v>
      </c>
      <c r="F41" s="33">
        <f t="shared" si="8"/>
        <v>0.20550475394996726</v>
      </c>
      <c r="G41" s="39" t="s">
        <v>370</v>
      </c>
      <c r="H41" s="68">
        <v>7044257</v>
      </c>
      <c r="I41" s="68">
        <v>682323</v>
      </c>
      <c r="J41" s="30">
        <f t="shared" si="4"/>
        <v>10.323933093271075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402665.95</v>
      </c>
      <c r="E42" s="27">
        <f t="shared" ref="E42" si="9">D42/D41-1</f>
        <v>2.8921446222078595E-2</v>
      </c>
      <c r="F42" s="33">
        <f t="shared" ref="F42" si="10">D42/D30-1</f>
        <v>0.12735821365077427</v>
      </c>
      <c r="G42" s="39" t="s">
        <v>405</v>
      </c>
      <c r="H42" s="68">
        <v>8053319</v>
      </c>
      <c r="I42" s="68">
        <v>744082</v>
      </c>
      <c r="J42" s="30">
        <f t="shared" si="4"/>
        <v>10.823160619394098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389701.02037037042</v>
      </c>
      <c r="B43" s="27">
        <f>A43/A40-1</f>
        <v>0.83067260981444369</v>
      </c>
      <c r="C43" s="27">
        <f>A43/A31-1</f>
        <v>0.18592878493052867</v>
      </c>
      <c r="D43" s="26">
        <f>H43/20</f>
        <v>375089.5</v>
      </c>
      <c r="E43" s="27">
        <f t="shared" ref="E43" si="11">D43/D42-1</f>
        <v>-6.8484683147407965E-2</v>
      </c>
      <c r="F43" s="33">
        <f t="shared" ref="F43" si="12">D43/D31-1</f>
        <v>0.23383973384368129</v>
      </c>
      <c r="G43" s="39" t="s">
        <v>429</v>
      </c>
      <c r="H43" s="68">
        <v>7501790</v>
      </c>
      <c r="I43" s="68">
        <v>751151</v>
      </c>
      <c r="J43" s="30">
        <f t="shared" si="4"/>
        <v>9.9870598588033559</v>
      </c>
      <c r="K43" s="32">
        <f>H43+H42+H41</f>
        <v>22599366</v>
      </c>
      <c r="L43" s="27">
        <f>K43/K40-1</f>
        <v>0.72419913471767017</v>
      </c>
      <c r="M43" s="27">
        <f>K43/K31-1</f>
        <v>0.1294975818827504</v>
      </c>
      <c r="N43" s="32">
        <f>AVERAGE(J41:J43)</f>
        <v>10.37805119048951</v>
      </c>
      <c r="O43" s="58">
        <f>N43/N40-1</f>
        <v>-2.2547936916650468E-2</v>
      </c>
    </row>
    <row r="44" spans="1:16" ht="17.399999999999999">
      <c r="A44" s="31"/>
      <c r="B44" s="27"/>
      <c r="C44" s="27"/>
      <c r="D44" s="26">
        <f>H44/22</f>
        <v>170217.13636363635</v>
      </c>
      <c r="E44" s="27">
        <f t="shared" ref="E44" si="13">D44/D43-1</f>
        <v>-0.54619594426493845</v>
      </c>
      <c r="F44" s="33">
        <f t="shared" ref="F44" si="14">D44/D32-1</f>
        <v>-0.54469570609369422</v>
      </c>
      <c r="G44" s="39" t="s">
        <v>490</v>
      </c>
      <c r="H44" s="68">
        <v>3744777</v>
      </c>
      <c r="I44" s="68">
        <v>389468</v>
      </c>
      <c r="J44" s="30">
        <f t="shared" si="4"/>
        <v>9.6151083015806176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403400.1</v>
      </c>
      <c r="E45" s="27">
        <f t="shared" ref="E45" si="15">D45/D44-1</f>
        <v>1.3699147372460363</v>
      </c>
      <c r="F45" s="33">
        <f t="shared" ref="F45" si="16">D45/D33-1</f>
        <v>0.4912925394726626</v>
      </c>
      <c r="G45" s="39" t="s">
        <v>498</v>
      </c>
      <c r="H45" s="68">
        <v>8068002</v>
      </c>
      <c r="I45" s="68">
        <v>749229</v>
      </c>
      <c r="J45" s="30">
        <f t="shared" si="4"/>
        <v>10.768405921287084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276575.51738437003</v>
      </c>
      <c r="B46" s="27">
        <f>A46/A43-1</f>
        <v>-0.29028793119013729</v>
      </c>
      <c r="C46" s="27">
        <f>A46/A34-1</f>
        <v>-0.17271604829226428</v>
      </c>
      <c r="D46" s="26">
        <f>H46/19</f>
        <v>256109.31578947368</v>
      </c>
      <c r="E46" s="27">
        <f t="shared" ref="E46" si="17">D46/D45-1</f>
        <v>-0.36512332101684231</v>
      </c>
      <c r="F46" s="33">
        <f t="shared" ref="F46" si="18">D46/D34-1</f>
        <v>-0.28579849063106033</v>
      </c>
      <c r="G46" s="39" t="s">
        <v>570</v>
      </c>
      <c r="H46" s="68">
        <v>4866077</v>
      </c>
      <c r="I46" s="68">
        <v>470319</v>
      </c>
      <c r="J46" s="30">
        <f t="shared" si="4"/>
        <v>10.346333020779513</v>
      </c>
      <c r="K46" s="32">
        <f>H46+H45+H44</f>
        <v>16678856</v>
      </c>
      <c r="L46" s="27">
        <f>K46/K43-1</f>
        <v>-0.26197681828773423</v>
      </c>
      <c r="M46" s="27">
        <f>K46/K34-1</f>
        <v>-0.18019123596761499</v>
      </c>
      <c r="N46" s="32">
        <f>AVERAGE(J44:J46)</f>
        <v>10.243282414549071</v>
      </c>
      <c r="O46" s="58">
        <f>N46/N43-1</f>
        <v>-1.298594249216467E-2</v>
      </c>
    </row>
    <row r="47" spans="1:16" ht="17.399999999999999">
      <c r="A47" s="31"/>
      <c r="B47" s="27"/>
      <c r="C47" s="27"/>
      <c r="D47" s="26">
        <f>H47/19</f>
        <v>320317.05263157893</v>
      </c>
      <c r="E47" s="27">
        <f t="shared" ref="E47" si="19">D47/D46-1</f>
        <v>0.25070441754209805</v>
      </c>
      <c r="F47" s="33">
        <f t="shared" ref="F47" si="20">D47/D35-1</f>
        <v>2.1876853054818119</v>
      </c>
      <c r="G47" s="39" t="s">
        <v>598</v>
      </c>
      <c r="H47" s="68">
        <v>6086024</v>
      </c>
      <c r="I47" s="68">
        <v>586313</v>
      </c>
      <c r="J47" s="30">
        <f t="shared" si="4"/>
        <v>10.380162131830609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476884</v>
      </c>
      <c r="E48" s="27">
        <f t="shared" ref="E48" si="21">D48/D47-1</f>
        <v>0.48878742509066675</v>
      </c>
      <c r="F48" s="33">
        <f t="shared" ref="F48" si="22">D48/D36-1</f>
        <v>2.4579685734145049</v>
      </c>
      <c r="G48" s="39" t="s">
        <v>634</v>
      </c>
      <c r="H48" s="68">
        <v>9537680</v>
      </c>
      <c r="I48" s="68">
        <v>883210</v>
      </c>
      <c r="J48" s="30">
        <f t="shared" si="4"/>
        <v>10.798881353245548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384771.35087719298</v>
      </c>
      <c r="B49" s="27">
        <f>A49/A46-1</f>
        <v>0.39119815996749296</v>
      </c>
      <c r="C49" s="27">
        <f>A49/A37-1</f>
        <v>1.2190585335231217</v>
      </c>
      <c r="D49" s="26">
        <f>H49/22</f>
        <v>357113</v>
      </c>
      <c r="E49" s="27">
        <f t="shared" ref="E49" si="23">D49/D48-1</f>
        <v>-0.25115332030430881</v>
      </c>
      <c r="F49" s="33">
        <f t="shared" ref="F49" si="24">D49/D37-1</f>
        <v>0.26731363460986057</v>
      </c>
      <c r="G49" s="39" t="s">
        <v>672</v>
      </c>
      <c r="H49" s="68">
        <v>7856486</v>
      </c>
      <c r="I49" s="68">
        <v>718853</v>
      </c>
      <c r="J49" s="30">
        <f t="shared" si="4"/>
        <v>10.92919692899661</v>
      </c>
      <c r="K49" s="32">
        <f>H49+H48+H47</f>
        <v>23480190</v>
      </c>
      <c r="L49" s="27">
        <f>K49/K46-1</f>
        <v>0.40778180469931513</v>
      </c>
      <c r="M49" s="27">
        <f>K49/K37-1</f>
        <v>1.2841920499669777</v>
      </c>
      <c r="N49" s="32">
        <f>AVERAGE(J47:J49)</f>
        <v>10.702746804690923</v>
      </c>
      <c r="O49" s="58">
        <f>N49/N46-1</f>
        <v>4.4855191094726576E-2</v>
      </c>
    </row>
    <row r="50" spans="1:15" s="37" customFormat="1" ht="17.399999999999999">
      <c r="A50" s="92"/>
      <c r="B50" s="130"/>
      <c r="C50" s="130"/>
      <c r="D50" s="93">
        <f>H50/18</f>
        <v>248354.44444444444</v>
      </c>
      <c r="E50" s="130">
        <f t="shared" ref="E50" si="25">D50/D49-1</f>
        <v>-0.30454941588672368</v>
      </c>
      <c r="F50" s="131">
        <f t="shared" ref="F50" si="26">D50/D38-1</f>
        <v>-0.18261600179684856</v>
      </c>
      <c r="G50" s="132" t="s">
        <v>714</v>
      </c>
      <c r="H50" s="95">
        <v>4470380</v>
      </c>
      <c r="I50" s="95">
        <v>399627</v>
      </c>
      <c r="J50" s="133">
        <f t="shared" ref="J50" si="27">H50/I50</f>
        <v>11.186381300562775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304336.2</v>
      </c>
      <c r="E51" s="130">
        <f t="shared" ref="E51" si="28">D51/D50-1</f>
        <v>0.22541072571011878</v>
      </c>
      <c r="F51" s="131">
        <f t="shared" ref="F51" si="29">D51/D39-1</f>
        <v>1.3427906255532962</v>
      </c>
      <c r="G51" s="132" t="s">
        <v>721</v>
      </c>
      <c r="H51" s="95">
        <v>6086724</v>
      </c>
      <c r="I51" s="95">
        <v>569292</v>
      </c>
      <c r="J51" s="133">
        <f t="shared" ref="J51" si="30">H51/I51</f>
        <v>10.691743428679834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280009.01784511789</v>
      </c>
      <c r="B52" s="27">
        <f>A52/A49-1</f>
        <v>-0.27227165638304485</v>
      </c>
      <c r="C52" s="27">
        <f>A52/A40-1</f>
        <v>0.31537977237761239</v>
      </c>
      <c r="D52" s="93">
        <f>H52/22</f>
        <v>287336.40909090912</v>
      </c>
      <c r="E52" s="130">
        <f t="shared" ref="E52:E53" si="31">D52/D51-1</f>
        <v>-5.5858589642280077E-2</v>
      </c>
      <c r="F52" s="131">
        <f t="shared" ref="F52:F53" si="32">D52/D40-1</f>
        <v>0.40249261477447429</v>
      </c>
      <c r="G52" s="132" t="s">
        <v>726</v>
      </c>
      <c r="H52" s="95">
        <v>6321401</v>
      </c>
      <c r="I52" s="95">
        <v>592576.5</v>
      </c>
      <c r="J52" s="133">
        <f t="shared" ref="J52" si="33">H52/I52</f>
        <v>10.667653880975704</v>
      </c>
      <c r="K52" s="32">
        <f>H52+H51+H50</f>
        <v>16878505</v>
      </c>
      <c r="L52" s="27">
        <f>K52/K49-1</f>
        <v>-0.2811597776678979</v>
      </c>
      <c r="M52" s="27">
        <f>K52/K40-1</f>
        <v>0.28773097954729643</v>
      </c>
      <c r="N52" s="32">
        <f>AVERAGE(J50:J52)</f>
        <v>10.848592870072771</v>
      </c>
      <c r="O52" s="58">
        <f>N52/N49-1</f>
        <v>1.3626975209571901E-2</v>
      </c>
    </row>
    <row r="53" spans="1:15" s="37" customFormat="1" ht="17.399999999999999">
      <c r="A53" s="31"/>
      <c r="B53" s="27"/>
      <c r="C53" s="27"/>
      <c r="D53" s="93">
        <f>H53/21</f>
        <v>266464.71428571426</v>
      </c>
      <c r="E53" s="130">
        <f t="shared" si="31"/>
        <v>-7.2638531508171456E-2</v>
      </c>
      <c r="F53" s="131">
        <f t="shared" si="32"/>
        <v>-0.31910989943398482</v>
      </c>
      <c r="G53" s="132" t="s">
        <v>729</v>
      </c>
      <c r="H53" s="95">
        <v>5595759</v>
      </c>
      <c r="I53" s="95">
        <v>527365</v>
      </c>
      <c r="J53" s="133">
        <f t="shared" ref="J53" si="34">H53/I53</f>
        <v>10.610789491149394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249596.58823529413</v>
      </c>
      <c r="E54" s="130">
        <f t="shared" ref="E54" si="35">D54/D53-1</f>
        <v>-6.330341372078796E-2</v>
      </c>
      <c r="F54" s="131">
        <f t="shared" ref="F54" si="36">D54/D42-1</f>
        <v>-0.38013982002875057</v>
      </c>
      <c r="G54" s="132" t="s">
        <v>742</v>
      </c>
      <c r="H54" s="95">
        <v>4243142</v>
      </c>
      <c r="I54" s="95">
        <v>381302</v>
      </c>
      <c r="J54" s="133">
        <f t="shared" ref="J54" si="37">H54/I54</f>
        <v>11.128034995882528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272107.49766573292</v>
      </c>
      <c r="B55" s="27">
        <f>A55/A52-1</f>
        <v>-2.8218806094864934E-2</v>
      </c>
      <c r="C55" s="27">
        <f>A55/A43-1</f>
        <v>-0.30175318143349239</v>
      </c>
      <c r="D55" s="93">
        <f>H55/21</f>
        <v>300261.19047619047</v>
      </c>
      <c r="E55" s="130">
        <f t="shared" ref="E55" si="38">D55/D54-1</f>
        <v>0.20298595665552499</v>
      </c>
      <c r="F55" s="131">
        <f t="shared" ref="F55" si="39">D55/D43-1</f>
        <v>-0.19949454603183914</v>
      </c>
      <c r="G55" s="132" t="s">
        <v>749</v>
      </c>
      <c r="H55" s="95">
        <v>6305485</v>
      </c>
      <c r="I55" s="95">
        <v>567932.30000000005</v>
      </c>
      <c r="J55" s="133">
        <f t="shared" ref="J55" si="40">H55/I55</f>
        <v>11.102529297946251</v>
      </c>
      <c r="K55" s="32">
        <f>H55+H54+H53</f>
        <v>16144386</v>
      </c>
      <c r="L55" s="27">
        <f>K55/K52-1</f>
        <v>-4.3494314217994989E-2</v>
      </c>
      <c r="M55" s="27">
        <f>K55/K43-1</f>
        <v>-0.28562659678152036</v>
      </c>
      <c r="N55" s="32">
        <f>AVERAGE(J53:J55)</f>
        <v>10.947117928326056</v>
      </c>
      <c r="O55" s="58">
        <f>N55/N52-1</f>
        <v>9.0818283470734951E-3</v>
      </c>
    </row>
    <row r="56" spans="1:15" s="124" customFormat="1" ht="17.399999999999999">
      <c r="A56" s="94"/>
      <c r="B56" s="45"/>
      <c r="C56" s="45"/>
      <c r="D56" s="98">
        <f>H56/22</f>
        <v>145767.45454545456</v>
      </c>
      <c r="E56" s="118">
        <f t="shared" ref="E56" si="41">D56/D55-1</f>
        <v>-0.51453115098132085</v>
      </c>
      <c r="F56" s="158">
        <f t="shared" ref="F56" si="42">D56/D44-1</f>
        <v>-0.14363819260799759</v>
      </c>
      <c r="G56" s="122" t="s">
        <v>752</v>
      </c>
      <c r="H56" s="96">
        <v>3206884</v>
      </c>
      <c r="I56" s="96">
        <v>291082</v>
      </c>
      <c r="J56" s="125">
        <f t="shared" ref="J56" si="43">H56/I56</f>
        <v>11.017115452003216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251890.72222222222</v>
      </c>
      <c r="E57" s="118">
        <f t="shared" ref="E57" si="44">D57/D56-1</f>
        <v>0.7280312879695332</v>
      </c>
      <c r="F57" s="158">
        <f t="shared" ref="F57" si="45">D57/D45-1</f>
        <v>-0.37558091279049699</v>
      </c>
      <c r="G57" s="122" t="s">
        <v>756</v>
      </c>
      <c r="H57" s="96">
        <v>4534033</v>
      </c>
      <c r="I57" s="96">
        <v>415828.9</v>
      </c>
      <c r="J57" s="125">
        <f t="shared" ref="J57" si="46">H57/I57</f>
        <v>10.903602419168076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198829.08838383839</v>
      </c>
      <c r="B58" s="27">
        <f>A58/A55-1</f>
        <v>-0.26929948608734222</v>
      </c>
      <c r="C58" s="27">
        <f>A58/A46-1</f>
        <v>-0.28110380027775117</v>
      </c>
      <c r="K58" s="32">
        <f>H58+H57+H56</f>
        <v>7740917</v>
      </c>
      <c r="L58" s="27">
        <f>K58/K55-1</f>
        <v>-0.52051957875635524</v>
      </c>
      <c r="M58" s="27">
        <f>K58/K46-1</f>
        <v>-0.53588441557382593</v>
      </c>
      <c r="N58" s="32">
        <f>AVERAGE(J56:J58)</f>
        <v>10.960358935585646</v>
      </c>
      <c r="O58" s="58">
        <f>N58/N55-1</f>
        <v>1.2095427624221333E-3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118"/>
  <dimension ref="A1:P58"/>
  <sheetViews>
    <sheetView topLeftCell="A4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TYM</v>
      </c>
      <c r="G1" s="19"/>
      <c r="H1" s="19"/>
      <c r="I1" s="19"/>
      <c r="J1" s="20"/>
      <c r="P1" s="18" t="s">
        <v>272</v>
      </c>
    </row>
    <row r="2" spans="1:16" ht="15" customHeight="1">
      <c r="G2" s="21"/>
      <c r="H2" s="21"/>
      <c r="I2" s="21"/>
      <c r="J2" s="22"/>
      <c r="P2" s="23" t="s">
        <v>70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797656.1</v>
      </c>
      <c r="E5" s="27"/>
      <c r="F5" s="26"/>
      <c r="G5" s="28" t="s">
        <v>7</v>
      </c>
      <c r="H5" s="29">
        <v>15953122</v>
      </c>
      <c r="I5" s="29">
        <v>1445340</v>
      </c>
      <c r="J5" s="30">
        <f>H5/I5</f>
        <v>11.037625748958723</v>
      </c>
    </row>
    <row r="6" spans="1:16" ht="15" hidden="1" customHeight="1">
      <c r="D6" s="26">
        <f>H6/18</f>
        <v>548050.72222222225</v>
      </c>
      <c r="E6" s="27">
        <f t="shared" ref="E6:E16" si="0">D6/D5-1</f>
        <v>-0.31292354910565812</v>
      </c>
      <c r="F6" s="26"/>
      <c r="G6" s="28" t="s">
        <v>3</v>
      </c>
      <c r="H6" s="29">
        <v>9864913</v>
      </c>
      <c r="I6" s="29">
        <v>921886</v>
      </c>
      <c r="J6" s="30">
        <f t="shared" ref="J6:J16" si="1">H6/I6</f>
        <v>10.7007948922101</v>
      </c>
    </row>
    <row r="7" spans="1:16" ht="15" hidden="1" customHeight="1">
      <c r="A7" s="31">
        <f>AVERAGE(D5:D7)</f>
        <v>542725.66801346804</v>
      </c>
      <c r="B7" s="31"/>
      <c r="C7" s="31"/>
      <c r="D7" s="26">
        <f>H7/22</f>
        <v>282470.18181818182</v>
      </c>
      <c r="E7" s="27">
        <f t="shared" si="0"/>
        <v>-0.48459116945813185</v>
      </c>
      <c r="F7" s="26"/>
      <c r="G7" s="28" t="s">
        <v>6</v>
      </c>
      <c r="H7" s="29">
        <v>6214344</v>
      </c>
      <c r="I7" s="29">
        <v>587939</v>
      </c>
      <c r="J7" s="30">
        <f t="shared" si="1"/>
        <v>10.569708762303572</v>
      </c>
      <c r="K7" s="32">
        <f>H7+H6+H5</f>
        <v>32032379</v>
      </c>
      <c r="L7" s="32"/>
      <c r="M7" s="32"/>
      <c r="N7" s="32">
        <f>AVERAGE(J5:J7)</f>
        <v>10.769376467824131</v>
      </c>
      <c r="O7" s="32"/>
    </row>
    <row r="8" spans="1:16" ht="15" hidden="1" customHeight="1">
      <c r="D8" s="26">
        <f>H8/21</f>
        <v>481322.90476190473</v>
      </c>
      <c r="E8" s="27">
        <f t="shared" si="0"/>
        <v>0.70397774966463134</v>
      </c>
      <c r="F8" s="26"/>
      <c r="G8" s="28" t="s">
        <v>2</v>
      </c>
      <c r="H8" s="29">
        <v>10107781</v>
      </c>
      <c r="I8" s="29">
        <v>924080</v>
      </c>
      <c r="J8" s="30">
        <f t="shared" si="1"/>
        <v>10.938209895247164</v>
      </c>
    </row>
    <row r="9" spans="1:16" ht="15" hidden="1" customHeight="1">
      <c r="D9" s="26">
        <f>H9/21</f>
        <v>532392.28571428568</v>
      </c>
      <c r="E9" s="27">
        <f t="shared" si="0"/>
        <v>0.10610212073253278</v>
      </c>
      <c r="F9" s="26"/>
      <c r="G9" s="28" t="s">
        <v>5</v>
      </c>
      <c r="H9" s="29">
        <v>11180238</v>
      </c>
      <c r="I9" s="29">
        <v>1056573</v>
      </c>
      <c r="J9" s="30">
        <f t="shared" si="1"/>
        <v>10.581604867813203</v>
      </c>
    </row>
    <row r="10" spans="1:16" ht="15" hidden="1" customHeight="1">
      <c r="A10" s="31">
        <f>AVERAGE(D8:D10)</f>
        <v>537029</v>
      </c>
      <c r="B10" s="27">
        <f>A10/A7-1</f>
        <v>-1.0496404259484282E-2</v>
      </c>
      <c r="C10" s="27"/>
      <c r="D10" s="26">
        <f>H10/21</f>
        <v>597371.80952380947</v>
      </c>
      <c r="E10" s="27">
        <f t="shared" si="0"/>
        <v>0.12205196347340719</v>
      </c>
      <c r="F10" s="26"/>
      <c r="G10" s="28" t="s">
        <v>0</v>
      </c>
      <c r="H10" s="29">
        <v>12544808</v>
      </c>
      <c r="I10" s="29">
        <v>1261745</v>
      </c>
      <c r="J10" s="30">
        <f t="shared" si="1"/>
        <v>9.9424273525950166</v>
      </c>
      <c r="K10" s="32">
        <f>H10+H9+H8</f>
        <v>33832827</v>
      </c>
      <c r="L10" s="27">
        <f>K10/K7-1</f>
        <v>5.6207127169668025E-2</v>
      </c>
      <c r="M10" s="32"/>
      <c r="N10" s="32">
        <f>AVERAGE(J8:J10)</f>
        <v>10.487414038551796</v>
      </c>
      <c r="O10" s="58">
        <f>N10/N7-1</f>
        <v>-2.6181871356689923E-2</v>
      </c>
    </row>
    <row r="11" spans="1:16" ht="15" hidden="1" customHeight="1">
      <c r="D11" s="26">
        <f>H11/21</f>
        <v>474478.19047619047</v>
      </c>
      <c r="E11" s="27">
        <f t="shared" si="0"/>
        <v>-0.20572383411527695</v>
      </c>
      <c r="F11" s="26"/>
      <c r="G11" s="28" t="s">
        <v>10</v>
      </c>
      <c r="H11" s="29">
        <v>9964042</v>
      </c>
      <c r="I11" s="29">
        <v>876094</v>
      </c>
      <c r="J11" s="30">
        <f t="shared" si="1"/>
        <v>11.373256750987908</v>
      </c>
    </row>
    <row r="12" spans="1:16" ht="15" hidden="1" customHeight="1">
      <c r="D12" s="26">
        <f>H12/22</f>
        <v>369341.72727272729</v>
      </c>
      <c r="E12" s="27">
        <f t="shared" si="0"/>
        <v>-0.22158334210882757</v>
      </c>
      <c r="F12" s="26"/>
      <c r="G12" s="28" t="s">
        <v>4</v>
      </c>
      <c r="H12" s="29">
        <v>8125518</v>
      </c>
      <c r="I12" s="29">
        <v>740761</v>
      </c>
      <c r="J12" s="30">
        <f t="shared" si="1"/>
        <v>10.969149293766815</v>
      </c>
    </row>
    <row r="13" spans="1:16" ht="15" hidden="1" customHeight="1">
      <c r="A13" s="31">
        <f>AVERAGE(D11:D13)</f>
        <v>622607.35591630591</v>
      </c>
      <c r="B13" s="27">
        <f>A13/A10-1</f>
        <v>0.1593551855045181</v>
      </c>
      <c r="C13" s="27"/>
      <c r="D13" s="26">
        <f>H13/20</f>
        <v>1024002.15</v>
      </c>
      <c r="E13" s="27">
        <f t="shared" si="0"/>
        <v>1.7725059866952479</v>
      </c>
      <c r="F13" s="26"/>
      <c r="G13" s="28" t="s">
        <v>8</v>
      </c>
      <c r="H13" s="29">
        <v>20480043</v>
      </c>
      <c r="I13" s="29">
        <v>1895369</v>
      </c>
      <c r="J13" s="30">
        <f t="shared" si="1"/>
        <v>10.805306512874274</v>
      </c>
      <c r="K13" s="32">
        <f>H13+H12+H11</f>
        <v>38569603</v>
      </c>
      <c r="L13" s="27">
        <f>K13/K10-1</f>
        <v>0.14000532677922539</v>
      </c>
      <c r="M13" s="32"/>
      <c r="N13" s="32">
        <f>AVERAGE(J11:J13)</f>
        <v>11.049237519209667</v>
      </c>
      <c r="O13" s="58">
        <f>N13/N10-1</f>
        <v>5.3571211987302636E-2</v>
      </c>
    </row>
    <row r="14" spans="1:16" ht="15" hidden="1" customHeight="1">
      <c r="D14" s="26">
        <f>H14/20</f>
        <v>572937.85</v>
      </c>
      <c r="E14" s="27">
        <f t="shared" si="0"/>
        <v>-0.44049155560855024</v>
      </c>
      <c r="F14" s="26"/>
      <c r="G14" s="28" t="s">
        <v>11</v>
      </c>
      <c r="H14" s="29">
        <v>11458757</v>
      </c>
      <c r="I14" s="29">
        <v>1031686</v>
      </c>
      <c r="J14" s="30">
        <f t="shared" si="1"/>
        <v>11.106826107943697</v>
      </c>
    </row>
    <row r="15" spans="1:16" ht="15" hidden="1" customHeight="1">
      <c r="A15" s="31"/>
      <c r="B15" s="31"/>
      <c r="C15" s="31"/>
      <c r="D15" s="26">
        <f>H15/22</f>
        <v>568078.81818181823</v>
      </c>
      <c r="E15" s="27">
        <f t="shared" si="0"/>
        <v>-8.4809055959241819E-3</v>
      </c>
      <c r="F15" s="26"/>
      <c r="G15" s="28" t="s">
        <v>9</v>
      </c>
      <c r="H15" s="29">
        <v>12497734</v>
      </c>
      <c r="I15" s="29">
        <v>1161582</v>
      </c>
      <c r="J15" s="30">
        <f t="shared" si="1"/>
        <v>10.759235249857522</v>
      </c>
    </row>
    <row r="16" spans="1:16" ht="15" hidden="1" customHeight="1">
      <c r="A16" s="31">
        <f>AVERAGE(D14:D16)</f>
        <v>580750.05606060603</v>
      </c>
      <c r="B16" s="27">
        <f>A16/A13-1</f>
        <v>-6.7229048063682906E-2</v>
      </c>
      <c r="C16" s="27"/>
      <c r="D16" s="26">
        <f>H16/22</f>
        <v>601233.5</v>
      </c>
      <c r="E16" s="27">
        <f t="shared" si="0"/>
        <v>5.8362820012011651E-2</v>
      </c>
      <c r="F16" s="26"/>
      <c r="G16" s="28" t="s">
        <v>13</v>
      </c>
      <c r="H16" s="29">
        <v>13227137</v>
      </c>
      <c r="I16" s="29">
        <v>1154078</v>
      </c>
      <c r="J16" s="30">
        <f t="shared" si="1"/>
        <v>11.461215793039985</v>
      </c>
      <c r="K16" s="32">
        <f>H16+H15+H14</f>
        <v>37183628</v>
      </c>
      <c r="L16" s="27">
        <f>K16/K13-1</f>
        <v>-3.5934385946363001E-2</v>
      </c>
      <c r="M16" s="32"/>
      <c r="N16" s="32">
        <f>AVERAGE(J14:J16)</f>
        <v>11.109092383613735</v>
      </c>
      <c r="O16" s="58">
        <f>N16/N13-1</f>
        <v>5.4171036055661315E-3</v>
      </c>
    </row>
    <row r="17" spans="1:15" ht="15" hidden="1" customHeight="1">
      <c r="D17" s="26">
        <f>H17/20</f>
        <v>251796.3</v>
      </c>
      <c r="E17" s="27">
        <f t="shared" ref="E17:E22" si="2">D17/D16-1</f>
        <v>-0.58120048200906971</v>
      </c>
      <c r="F17" s="33">
        <f t="shared" ref="F17:F22" si="3">D17/D5-1</f>
        <v>-0.68432975062812162</v>
      </c>
      <c r="G17" s="39" t="s">
        <v>162</v>
      </c>
      <c r="H17" s="29">
        <v>5035926</v>
      </c>
      <c r="I17" s="29">
        <v>485641</v>
      </c>
      <c r="J17" s="30">
        <f t="shared" ref="J17:J49" si="4">H17/I17</f>
        <v>10.369647537996174</v>
      </c>
    </row>
    <row r="18" spans="1:15" hidden="1">
      <c r="D18" s="26">
        <f>H18/20</f>
        <v>150458.15</v>
      </c>
      <c r="E18" s="27">
        <f t="shared" si="2"/>
        <v>-0.40246083838404301</v>
      </c>
      <c r="F18" s="33">
        <f t="shared" si="3"/>
        <v>-0.72546674258556565</v>
      </c>
      <c r="G18" s="39" t="s">
        <v>163</v>
      </c>
      <c r="H18" s="29">
        <v>3009163</v>
      </c>
      <c r="I18" s="29">
        <v>261542</v>
      </c>
      <c r="J18" s="30">
        <f t="shared" si="4"/>
        <v>11.505467573085776</v>
      </c>
    </row>
    <row r="19" spans="1:15" ht="17.399999999999999" hidden="1">
      <c r="A19" s="31">
        <f>AVERAGE(D17:D19)</f>
        <v>185484.22575757574</v>
      </c>
      <c r="B19" s="27">
        <f>A19/A16-1</f>
        <v>-0.68061264252685849</v>
      </c>
      <c r="C19" s="27">
        <f>A19/A7-1</f>
        <v>-0.65823575944638602</v>
      </c>
      <c r="D19" s="26">
        <f>H19/22</f>
        <v>154198.22727272726</v>
      </c>
      <c r="E19" s="27">
        <f t="shared" si="2"/>
        <v>2.4857924098676376E-2</v>
      </c>
      <c r="F19" s="33">
        <f t="shared" si="3"/>
        <v>-0.45410794767718043</v>
      </c>
      <c r="G19" s="39" t="s">
        <v>158</v>
      </c>
      <c r="H19" s="29">
        <v>3392361</v>
      </c>
      <c r="I19" s="29">
        <v>295477</v>
      </c>
      <c r="J19" s="30">
        <f t="shared" si="4"/>
        <v>11.480964677453745</v>
      </c>
      <c r="K19" s="32">
        <f>H19+H18+H17</f>
        <v>11437450</v>
      </c>
      <c r="L19" s="27">
        <f>K19/K16-1</f>
        <v>-0.69240629236071316</v>
      </c>
      <c r="M19" s="27">
        <f>K19/K7-1</f>
        <v>-0.64294097544237971</v>
      </c>
      <c r="N19" s="32">
        <f>AVERAGE(J17:J19)</f>
        <v>11.118693262845232</v>
      </c>
      <c r="O19" s="58">
        <f>N19/N16-1</f>
        <v>8.642361499899831E-4</v>
      </c>
    </row>
    <row r="20" spans="1:15" hidden="1">
      <c r="D20" s="26">
        <f>H20/20</f>
        <v>278217.5</v>
      </c>
      <c r="E20" s="27">
        <f t="shared" si="2"/>
        <v>0.80428468550369492</v>
      </c>
      <c r="F20" s="33">
        <f t="shared" si="3"/>
        <v>-0.42197327979306232</v>
      </c>
      <c r="G20" s="39" t="s">
        <v>154</v>
      </c>
      <c r="H20" s="29">
        <v>5564350</v>
      </c>
      <c r="I20" s="29">
        <v>443104</v>
      </c>
      <c r="J20" s="30">
        <f t="shared" si="4"/>
        <v>12.557661406802918</v>
      </c>
    </row>
    <row r="21" spans="1:15" hidden="1">
      <c r="D21" s="26">
        <f>H21/21</f>
        <v>195341.71428571429</v>
      </c>
      <c r="E21" s="27">
        <f t="shared" si="2"/>
        <v>-0.29788128250122914</v>
      </c>
      <c r="F21" s="33">
        <f t="shared" si="3"/>
        <v>-0.63308688061917828</v>
      </c>
      <c r="G21" s="39" t="s">
        <v>155</v>
      </c>
      <c r="H21" s="29">
        <v>4102176</v>
      </c>
      <c r="I21" s="29">
        <v>362414</v>
      </c>
      <c r="J21" s="30">
        <f t="shared" si="4"/>
        <v>11.319032929191478</v>
      </c>
    </row>
    <row r="22" spans="1:15" ht="17.399999999999999" hidden="1">
      <c r="A22" s="31">
        <f>AVERAGE(D20:D22)</f>
        <v>289246.02380952385</v>
      </c>
      <c r="B22" s="27">
        <f>A22/A19-1</f>
        <v>0.55941036294678104</v>
      </c>
      <c r="C22" s="27">
        <f>A22/A10-1</f>
        <v>-0.46139589517600754</v>
      </c>
      <c r="D22" s="26">
        <f>H22/21</f>
        <v>394178.85714285716</v>
      </c>
      <c r="E22" s="27">
        <f t="shared" si="2"/>
        <v>1.0178939177646207</v>
      </c>
      <c r="F22" s="33">
        <f t="shared" si="3"/>
        <v>-0.34014486311787306</v>
      </c>
      <c r="G22" s="39" t="s">
        <v>156</v>
      </c>
      <c r="H22" s="29">
        <v>8277756</v>
      </c>
      <c r="I22" s="29">
        <v>699230</v>
      </c>
      <c r="J22" s="30">
        <f t="shared" si="4"/>
        <v>11.838387941020837</v>
      </c>
      <c r="K22" s="32">
        <f>H22+H21+H20</f>
        <v>17944282</v>
      </c>
      <c r="L22" s="27">
        <f>K22/K19-1</f>
        <v>0.56890583128232253</v>
      </c>
      <c r="M22" s="27">
        <f>K22/K10-1</f>
        <v>-0.46961919558185306</v>
      </c>
      <c r="N22" s="32">
        <f>AVERAGE(J20:J22)</f>
        <v>11.905027425671742</v>
      </c>
      <c r="O22" s="58">
        <f>N22/N19-1</f>
        <v>7.0721814536800043E-2</v>
      </c>
    </row>
    <row r="23" spans="1:15" hidden="1">
      <c r="A23" s="31"/>
      <c r="B23" s="27"/>
      <c r="C23" s="27"/>
      <c r="D23" s="26">
        <f>H23/21</f>
        <v>119995.90476190476</v>
      </c>
      <c r="E23" s="27">
        <f t="shared" ref="E23:E28" si="5">D23/D22-1</f>
        <v>-0.6955800581703544</v>
      </c>
      <c r="F23" s="33">
        <f t="shared" ref="F23:F28" si="6">D23/D11-1</f>
        <v>-0.74709921937302148</v>
      </c>
      <c r="G23" s="39" t="s">
        <v>168</v>
      </c>
      <c r="H23" s="29">
        <v>2519914</v>
      </c>
      <c r="I23" s="29">
        <v>200493.76</v>
      </c>
      <c r="J23" s="30">
        <f t="shared" si="4"/>
        <v>12.568540786506272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73674.363636363632</v>
      </c>
      <c r="E24" s="27">
        <f t="shared" si="5"/>
        <v>-0.38602601661658442</v>
      </c>
      <c r="F24" s="33">
        <f t="shared" si="6"/>
        <v>-0.8005252095927915</v>
      </c>
      <c r="G24" s="39" t="s">
        <v>176</v>
      </c>
      <c r="H24" s="29">
        <v>1620836</v>
      </c>
      <c r="I24" s="29">
        <v>145831</v>
      </c>
      <c r="J24" s="30">
        <f t="shared" si="4"/>
        <v>11.114481831709307</v>
      </c>
      <c r="K24" s="32"/>
      <c r="L24" s="27"/>
      <c r="M24" s="27"/>
      <c r="N24" s="27"/>
    </row>
    <row r="25" spans="1:15" ht="17.399999999999999" hidden="1">
      <c r="A25" s="31">
        <f>AVERAGE(D23:D25)</f>
        <v>146291.96665907191</v>
      </c>
      <c r="B25" s="27">
        <f>A25/A22-1</f>
        <v>-0.49422998203284185</v>
      </c>
      <c r="C25" s="27">
        <f>A25/A13-1</f>
        <v>-0.76503334682936641</v>
      </c>
      <c r="D25" s="26">
        <f>H25/19</f>
        <v>245205.63157894736</v>
      </c>
      <c r="E25" s="27">
        <f t="shared" si="5"/>
        <v>2.3282354875735991</v>
      </c>
      <c r="F25" s="33">
        <f t="shared" si="6"/>
        <v>-0.76054187817970176</v>
      </c>
      <c r="G25" s="39" t="s">
        <v>190</v>
      </c>
      <c r="H25" s="29">
        <v>4658907</v>
      </c>
      <c r="I25" s="29">
        <v>399791</v>
      </c>
      <c r="J25" s="30">
        <f t="shared" si="4"/>
        <v>11.653356378707874</v>
      </c>
      <c r="K25" s="32">
        <f>H25+H24+H23</f>
        <v>8799657</v>
      </c>
      <c r="L25" s="27">
        <f>K25/K22-1</f>
        <v>-0.50961219847079975</v>
      </c>
      <c r="M25" s="27">
        <f>K25/K13-1</f>
        <v>-0.77184994618689751</v>
      </c>
      <c r="N25" s="32">
        <f>AVERAGE(J23:J25)</f>
        <v>11.778792998974486</v>
      </c>
      <c r="O25" s="58">
        <f>N25/N22-1</f>
        <v>-1.0603455345684187E-2</v>
      </c>
    </row>
    <row r="26" spans="1:15" ht="17.399999999999999" hidden="1">
      <c r="A26" s="31"/>
      <c r="B26" s="27"/>
      <c r="C26" s="27"/>
      <c r="D26" s="26">
        <f>H26/19</f>
        <v>148465.05263157896</v>
      </c>
      <c r="E26" s="27">
        <f t="shared" si="5"/>
        <v>-0.39452837328583712</v>
      </c>
      <c r="F26" s="33">
        <f t="shared" si="6"/>
        <v>-0.74087058023557184</v>
      </c>
      <c r="G26" s="39" t="s">
        <v>202</v>
      </c>
      <c r="H26" s="29">
        <v>2820836</v>
      </c>
      <c r="I26" s="29">
        <v>249509</v>
      </c>
      <c r="J26" s="30">
        <f t="shared" si="4"/>
        <v>11.30554809646145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184234.36363636365</v>
      </c>
      <c r="E27" s="27">
        <f t="shared" si="5"/>
        <v>0.24092748004170006</v>
      </c>
      <c r="F27" s="33">
        <f t="shared" si="6"/>
        <v>-0.67568872885276643</v>
      </c>
      <c r="G27" s="39" t="s">
        <v>203</v>
      </c>
      <c r="H27" s="29">
        <v>4053156</v>
      </c>
      <c r="I27" s="29">
        <v>335270</v>
      </c>
      <c r="J27" s="30">
        <f t="shared" si="4"/>
        <v>12.089229576162495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172973.47208931422</v>
      </c>
      <c r="B28" s="27">
        <f>A28/A25-1</f>
        <v>0.18238530822695531</v>
      </c>
      <c r="C28" s="27">
        <f>A28/A16-1</f>
        <v>-0.70215504883005464</v>
      </c>
      <c r="D28" s="26">
        <f>H28/19</f>
        <v>186221</v>
      </c>
      <c r="E28" s="27">
        <f t="shared" si="5"/>
        <v>1.0783202028246563E-2</v>
      </c>
      <c r="F28" s="33">
        <f t="shared" si="6"/>
        <v>-0.69026842316670645</v>
      </c>
      <c r="G28" s="39" t="s">
        <v>208</v>
      </c>
      <c r="H28" s="29">
        <v>3538199</v>
      </c>
      <c r="I28" s="29">
        <v>291031</v>
      </c>
      <c r="J28" s="30">
        <f t="shared" si="4"/>
        <v>12.157464325106259</v>
      </c>
      <c r="K28" s="32">
        <f>H28+H27+H26</f>
        <v>10412191</v>
      </c>
      <c r="L28" s="27">
        <f>K28/K25-1</f>
        <v>0.18324964257129572</v>
      </c>
      <c r="M28" s="27">
        <f>K28/K16-1</f>
        <v>-0.71997915319075378</v>
      </c>
      <c r="N28" s="32">
        <f>AVERAGE(J26:J28)</f>
        <v>11.850747332576736</v>
      </c>
      <c r="O28" s="58">
        <f>N28/N25-1</f>
        <v>6.1088036446954597E-3</v>
      </c>
    </row>
    <row r="29" spans="1:15" hidden="1">
      <c r="D29" s="26">
        <f>H29/22</f>
        <v>189429.90909090909</v>
      </c>
      <c r="E29" s="27">
        <f t="shared" ref="E29:E41" si="7">D29/D28-1</f>
        <v>1.7231725159402522E-2</v>
      </c>
      <c r="F29" s="33">
        <f t="shared" ref="F29:F41" si="8">D29/D17-1</f>
        <v>-0.24768589097254767</v>
      </c>
      <c r="G29" s="39" t="s">
        <v>215</v>
      </c>
      <c r="H29" s="29">
        <v>4167458</v>
      </c>
      <c r="I29" s="29">
        <v>345983</v>
      </c>
      <c r="J29" s="30">
        <f t="shared" si="4"/>
        <v>12.045268120109947</v>
      </c>
    </row>
    <row r="30" spans="1:15" hidden="1">
      <c r="D30" s="26">
        <f>H30/19</f>
        <v>307569.21052631579</v>
      </c>
      <c r="E30" s="27">
        <f t="shared" si="7"/>
        <v>0.62365706662885323</v>
      </c>
      <c r="F30" s="33">
        <f t="shared" si="8"/>
        <v>1.0442176813041755</v>
      </c>
      <c r="G30" s="39" t="s">
        <v>210</v>
      </c>
      <c r="H30" s="29">
        <v>5843815</v>
      </c>
      <c r="I30" s="29">
        <v>491770</v>
      </c>
      <c r="J30" s="30">
        <f t="shared" si="4"/>
        <v>11.883227931756716</v>
      </c>
    </row>
    <row r="31" spans="1:15" ht="17.399999999999999" hidden="1">
      <c r="A31" s="31">
        <f>AVERAGE(D29:D31)</f>
        <v>220686.72320574164</v>
      </c>
      <c r="B31" s="27">
        <f>A31/A28-1</f>
        <v>0.27584143707187003</v>
      </c>
      <c r="C31" s="27">
        <f>A31/A19-1</f>
        <v>0.18978701452583291</v>
      </c>
      <c r="D31" s="26">
        <f>H31/20</f>
        <v>165061.04999999999</v>
      </c>
      <c r="E31" s="27">
        <f t="shared" si="7"/>
        <v>-0.46333688694799546</v>
      </c>
      <c r="F31" s="33">
        <f t="shared" si="8"/>
        <v>7.0447131068892777E-2</v>
      </c>
      <c r="G31" s="39" t="s">
        <v>211</v>
      </c>
      <c r="H31" s="29">
        <v>3301221</v>
      </c>
      <c r="I31" s="29">
        <v>288827</v>
      </c>
      <c r="J31" s="30">
        <f t="shared" si="4"/>
        <v>11.429752066115702</v>
      </c>
      <c r="K31" s="32">
        <f>H31+H30+H29</f>
        <v>13312494</v>
      </c>
      <c r="L31" s="27">
        <f>K31/K28-1</f>
        <v>0.27854877037887604</v>
      </c>
      <c r="M31" s="27">
        <f>K31/K19-1</f>
        <v>0.16393898989722366</v>
      </c>
      <c r="N31" s="32">
        <f>AVERAGE(J29:J31)</f>
        <v>11.78608270599412</v>
      </c>
      <c r="O31" s="58">
        <f>N31/N28-1</f>
        <v>-5.4565863880042809E-3</v>
      </c>
    </row>
    <row r="32" spans="1:15" ht="17.399999999999999" hidden="1">
      <c r="D32" s="26">
        <f>H32/21</f>
        <v>235488.52380952382</v>
      </c>
      <c r="E32" s="27">
        <f t="shared" si="7"/>
        <v>0.42667530474042081</v>
      </c>
      <c r="F32" s="33">
        <f t="shared" si="8"/>
        <v>-0.15358119525362779</v>
      </c>
      <c r="G32" s="39" t="s">
        <v>222</v>
      </c>
      <c r="H32" s="29">
        <v>4945259</v>
      </c>
      <c r="I32" s="29">
        <v>457841</v>
      </c>
      <c r="J32" s="30">
        <f t="shared" si="4"/>
        <v>10.801258515510844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246789.57142857142</v>
      </c>
      <c r="E33" s="27">
        <f t="shared" si="7"/>
        <v>4.7989801949705813E-2</v>
      </c>
      <c r="F33" s="33">
        <f t="shared" si="8"/>
        <v>0.2633736338957664</v>
      </c>
      <c r="G33" s="39" t="s">
        <v>223</v>
      </c>
      <c r="H33" s="29">
        <v>5182581</v>
      </c>
      <c r="I33" s="29">
        <v>459602</v>
      </c>
      <c r="J33" s="30">
        <f t="shared" si="4"/>
        <v>11.276236830997254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264820.27736006683</v>
      </c>
      <c r="B34" s="27">
        <f>A34/A31-1</f>
        <v>0.19998282412839297</v>
      </c>
      <c r="C34" s="27">
        <f>A34/A22-1</f>
        <v>-8.4446265251141406E-2</v>
      </c>
      <c r="D34" s="26">
        <f>H34/19</f>
        <v>312182.73684210528</v>
      </c>
      <c r="E34" s="27">
        <f t="shared" si="7"/>
        <v>0.26497540003411646</v>
      </c>
      <c r="F34" s="33">
        <f t="shared" si="8"/>
        <v>-0.2080175504467382</v>
      </c>
      <c r="G34" s="39" t="s">
        <v>220</v>
      </c>
      <c r="H34" s="29">
        <v>5931472</v>
      </c>
      <c r="I34" s="29">
        <v>505954</v>
      </c>
      <c r="J34" s="30">
        <f t="shared" si="4"/>
        <v>11.723342438245375</v>
      </c>
      <c r="K34" s="32">
        <f>H34+H33+H32</f>
        <v>16059312</v>
      </c>
      <c r="L34" s="27">
        <f>K34/K31-1</f>
        <v>0.20633383947440653</v>
      </c>
      <c r="M34" s="27">
        <f>K34/K22-1</f>
        <v>-0.10504571874204827</v>
      </c>
      <c r="N34" s="32">
        <f>AVERAGE(J32:J34)</f>
        <v>11.266945928251156</v>
      </c>
      <c r="O34" s="58">
        <f>N34/N31-1</f>
        <v>-4.4046592128438422E-2</v>
      </c>
      <c r="P34" s="58"/>
    </row>
    <row r="35" spans="1:16" ht="17.399999999999999" hidden="1">
      <c r="D35" s="26">
        <f>H35/23</f>
        <v>137868.60869565216</v>
      </c>
      <c r="E35" s="27">
        <f t="shared" si="7"/>
        <v>-0.55837209292779422</v>
      </c>
      <c r="F35" s="33">
        <f t="shared" si="8"/>
        <v>0.1489442824670586</v>
      </c>
      <c r="G35" s="39" t="s">
        <v>226</v>
      </c>
      <c r="H35" s="68">
        <v>3170978</v>
      </c>
      <c r="I35" s="68">
        <v>285644</v>
      </c>
      <c r="J35" s="30">
        <f t="shared" si="4"/>
        <v>11.101153883855428</v>
      </c>
      <c r="P35" s="16"/>
    </row>
    <row r="36" spans="1:16" ht="17.399999999999999" hidden="1">
      <c r="D36" s="26">
        <f>H36/21</f>
        <v>127812.42857142857</v>
      </c>
      <c r="E36" s="27">
        <f t="shared" si="7"/>
        <v>-7.2940317737033356E-2</v>
      </c>
      <c r="F36" s="33">
        <f t="shared" si="8"/>
        <v>0.73482908114789436</v>
      </c>
      <c r="G36" s="39" t="s">
        <v>228</v>
      </c>
      <c r="H36" s="68">
        <v>2684061</v>
      </c>
      <c r="I36" s="68">
        <v>255981</v>
      </c>
      <c r="J36" s="30">
        <f t="shared" si="4"/>
        <v>10.485391493899938</v>
      </c>
      <c r="P36" s="16"/>
    </row>
    <row r="37" spans="1:16" ht="17.399999999999999" hidden="1">
      <c r="A37" s="31">
        <f>AVERAGE(D35:D37)</f>
        <v>159628.25316310101</v>
      </c>
      <c r="B37" s="27">
        <f>A37/A34-1</f>
        <v>-0.39722042906080002</v>
      </c>
      <c r="C37" s="27">
        <f>A37/A25-1</f>
        <v>9.1162124678443979E-2</v>
      </c>
      <c r="D37" s="26">
        <f>H37/18</f>
        <v>213203.72222222222</v>
      </c>
      <c r="E37" s="27">
        <f t="shared" si="7"/>
        <v>0.66809851440286439</v>
      </c>
      <c r="F37" s="33">
        <f t="shared" si="8"/>
        <v>-0.13051049908868706</v>
      </c>
      <c r="G37" s="39" t="s">
        <v>225</v>
      </c>
      <c r="H37" s="68">
        <v>3837667</v>
      </c>
      <c r="I37" s="68">
        <v>348681</v>
      </c>
      <c r="J37" s="30">
        <f t="shared" si="4"/>
        <v>11.006240661234768</v>
      </c>
      <c r="K37" s="32">
        <f>H37+H36+H35</f>
        <v>9692706</v>
      </c>
      <c r="L37" s="27">
        <f>K37/K34-1</f>
        <v>-0.39644325983578876</v>
      </c>
      <c r="M37" s="27">
        <f>K37/K25-1</f>
        <v>0.10148679658763982</v>
      </c>
      <c r="N37" s="32">
        <f>AVERAGE(J35:J37)</f>
        <v>10.864262012996711</v>
      </c>
      <c r="O37" s="16">
        <f>N37/N34-1</f>
        <v>-3.5740290032344912E-2</v>
      </c>
      <c r="P37" s="16"/>
    </row>
    <row r="38" spans="1:16" ht="17.399999999999999" hidden="1">
      <c r="A38" s="31"/>
      <c r="B38" s="27"/>
      <c r="C38" s="27"/>
      <c r="D38" s="26">
        <f>H38/20</f>
        <v>54607.25</v>
      </c>
      <c r="E38" s="27">
        <f t="shared" si="7"/>
        <v>-0.74387290507488013</v>
      </c>
      <c r="F38" s="33">
        <f t="shared" si="8"/>
        <v>-0.63218785140291744</v>
      </c>
      <c r="G38" s="39" t="s">
        <v>231</v>
      </c>
      <c r="H38" s="68">
        <v>1092145</v>
      </c>
      <c r="I38" s="68">
        <v>109955</v>
      </c>
      <c r="J38" s="30">
        <f t="shared" si="4"/>
        <v>9.9326542676549501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71318.095238095237</v>
      </c>
      <c r="E39" s="27">
        <f t="shared" si="7"/>
        <v>0.3060188022303858</v>
      </c>
      <c r="F39" s="33">
        <f t="shared" si="8"/>
        <v>-0.61289471827926312</v>
      </c>
      <c r="G39" s="39" t="s">
        <v>234</v>
      </c>
      <c r="H39" s="68">
        <v>1497680</v>
      </c>
      <c r="I39" s="68">
        <v>134836</v>
      </c>
      <c r="J39" s="30">
        <f t="shared" si="4"/>
        <v>11.10741938354742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94614.416666666672</v>
      </c>
      <c r="B40" s="27">
        <f>A40/A37-1</f>
        <v>-0.40728276610285341</v>
      </c>
      <c r="C40" s="27">
        <f>A40/A28-1</f>
        <v>-0.45301198198870141</v>
      </c>
      <c r="D40" s="26">
        <f>H40/21</f>
        <v>157917.90476190476</v>
      </c>
      <c r="E40" s="27">
        <f t="shared" si="7"/>
        <v>1.214275412638214</v>
      </c>
      <c r="F40" s="33">
        <f t="shared" si="8"/>
        <v>-0.15198659247934032</v>
      </c>
      <c r="G40" s="39" t="s">
        <v>236</v>
      </c>
      <c r="H40" s="68">
        <v>3316276</v>
      </c>
      <c r="I40" s="68">
        <v>294876</v>
      </c>
      <c r="J40" s="30">
        <f t="shared" si="4"/>
        <v>11.246340834791573</v>
      </c>
      <c r="K40" s="32">
        <f>H40+H39+H38</f>
        <v>5906101</v>
      </c>
      <c r="L40" s="27">
        <f>K40/K37-1</f>
        <v>-0.39066541376577402</v>
      </c>
      <c r="M40" s="27">
        <f>K40/K28-1</f>
        <v>-0.43277058594103779</v>
      </c>
      <c r="N40" s="32">
        <f>AVERAGE(J38:J40)</f>
        <v>10.762138161997981</v>
      </c>
      <c r="O40" s="58">
        <f>N40/N37-1</f>
        <v>-9.3999804935265274E-3</v>
      </c>
    </row>
    <row r="41" spans="1:16" ht="17.399999999999999">
      <c r="A41" s="31"/>
      <c r="B41" s="27"/>
      <c r="C41" s="27"/>
      <c r="D41" s="26">
        <f>H41/18</f>
        <v>85964.444444444438</v>
      </c>
      <c r="E41" s="27">
        <f t="shared" si="7"/>
        <v>-0.455638392783552</v>
      </c>
      <c r="F41" s="33">
        <f t="shared" si="8"/>
        <v>-0.54619392018401203</v>
      </c>
      <c r="G41" s="39" t="s">
        <v>397</v>
      </c>
      <c r="H41" s="68">
        <v>1547360</v>
      </c>
      <c r="I41" s="68">
        <v>133175</v>
      </c>
      <c r="J41" s="30">
        <f t="shared" si="4"/>
        <v>11.618997559602027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113394.55</v>
      </c>
      <c r="E42" s="27">
        <f t="shared" ref="E42" si="9">D42/D41-1</f>
        <v>0.31908663788646474</v>
      </c>
      <c r="F42" s="33">
        <f t="shared" ref="F42" si="10">D42/D30-1</f>
        <v>-0.63132021633128366</v>
      </c>
      <c r="G42" s="39" t="s">
        <v>405</v>
      </c>
      <c r="H42" s="68">
        <v>2267891</v>
      </c>
      <c r="I42" s="68">
        <v>189859</v>
      </c>
      <c r="J42" s="30">
        <f t="shared" si="4"/>
        <v>11.945132967096635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117651.21481481481</v>
      </c>
      <c r="B43" s="27">
        <f>A43/A40-1</f>
        <v>0.24348084530614833</v>
      </c>
      <c r="C43" s="27">
        <f>A43/A31-1</f>
        <v>-0.4668858501962031</v>
      </c>
      <c r="D43" s="26">
        <f>H43/20</f>
        <v>153594.65</v>
      </c>
      <c r="E43" s="27">
        <f t="shared" ref="E43" si="11">D43/D42-1</f>
        <v>0.35451527432314855</v>
      </c>
      <c r="F43" s="33">
        <f t="shared" ref="F43" si="12">D43/D31-1</f>
        <v>-6.94676303101186E-2</v>
      </c>
      <c r="G43" s="39" t="s">
        <v>429</v>
      </c>
      <c r="H43" s="68">
        <v>3071893</v>
      </c>
      <c r="I43" s="68">
        <v>266368</v>
      </c>
      <c r="J43" s="30">
        <f t="shared" si="4"/>
        <v>11.532515166987025</v>
      </c>
      <c r="K43" s="32">
        <f>H43+H42+H41</f>
        <v>6887144</v>
      </c>
      <c r="L43" s="27">
        <f>K43/K40-1</f>
        <v>0.1661067089777164</v>
      </c>
      <c r="M43" s="27">
        <f>K43/K31-1</f>
        <v>-0.48265561659595868</v>
      </c>
      <c r="N43" s="32">
        <f>AVERAGE(J41:J43)</f>
        <v>11.698881897895228</v>
      </c>
      <c r="O43" s="58">
        <f>N43/N40-1</f>
        <v>8.7040671825322713E-2</v>
      </c>
    </row>
    <row r="44" spans="1:16" ht="17.399999999999999">
      <c r="A44" s="31"/>
      <c r="B44" s="27"/>
      <c r="C44" s="27"/>
      <c r="D44" s="26">
        <f>H44/22</f>
        <v>126480.31818181818</v>
      </c>
      <c r="E44" s="27">
        <f t="shared" ref="E44" si="13">D44/D43-1</f>
        <v>-0.17653174650407299</v>
      </c>
      <c r="F44" s="33">
        <f t="shared" ref="F44" si="14">D44/D32-1</f>
        <v>-0.46290241182146752</v>
      </c>
      <c r="G44" s="39" t="s">
        <v>464</v>
      </c>
      <c r="H44" s="68">
        <v>2782567</v>
      </c>
      <c r="I44" s="68">
        <v>247237</v>
      </c>
      <c r="J44" s="30">
        <f t="shared" si="4"/>
        <v>11.254654440880612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277307</v>
      </c>
      <c r="E45" s="27">
        <f t="shared" ref="E45" si="15">D45/D44-1</f>
        <v>1.1924913218621511</v>
      </c>
      <c r="F45" s="33">
        <f t="shared" ref="F45" si="16">D45/D33-1</f>
        <v>0.12365769102306357</v>
      </c>
      <c r="G45" s="39" t="s">
        <v>498</v>
      </c>
      <c r="H45" s="68">
        <v>5546140</v>
      </c>
      <c r="I45" s="68">
        <v>484146</v>
      </c>
      <c r="J45" s="30">
        <f t="shared" si="4"/>
        <v>11.455511354013046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226302.75518341307</v>
      </c>
      <c r="B46" s="27">
        <f>A46/A43-1</f>
        <v>0.92350546944727929</v>
      </c>
      <c r="C46" s="27">
        <f>A46/A34-1</f>
        <v>-0.14544778277791337</v>
      </c>
      <c r="D46" s="26">
        <f>H46/19</f>
        <v>275120.94736842107</v>
      </c>
      <c r="E46" s="27">
        <f t="shared" ref="E46" si="17">D46/D45-1</f>
        <v>-7.8831498360262264E-3</v>
      </c>
      <c r="F46" s="33">
        <f t="shared" ref="F46" si="18">D46/D34-1</f>
        <v>-0.1187182540860009</v>
      </c>
      <c r="G46" s="39" t="s">
        <v>551</v>
      </c>
      <c r="H46" s="68">
        <v>5227298</v>
      </c>
      <c r="I46" s="68">
        <v>468770</v>
      </c>
      <c r="J46" s="30">
        <f t="shared" si="4"/>
        <v>11.151093286686434</v>
      </c>
      <c r="K46" s="32">
        <f>H46+H45+H44</f>
        <v>13556005</v>
      </c>
      <c r="L46" s="27">
        <f>K46/K43-1</f>
        <v>0.96830573021269783</v>
      </c>
      <c r="M46" s="27">
        <f>K46/K34-1</f>
        <v>-0.15587884462298263</v>
      </c>
      <c r="N46" s="32">
        <f>AVERAGE(J44:J46)</f>
        <v>11.287086360526699</v>
      </c>
      <c r="O46" s="58">
        <f>N46/N43-1</f>
        <v>-3.5199563596125971E-2</v>
      </c>
    </row>
    <row r="47" spans="1:16" ht="17.399999999999999">
      <c r="A47" s="31"/>
      <c r="B47" s="27"/>
      <c r="C47" s="27"/>
      <c r="D47" s="26">
        <f>H47/19</f>
        <v>221743.63157894736</v>
      </c>
      <c r="E47" s="27">
        <f t="shared" ref="E47" si="19">D47/D46-1</f>
        <v>-0.1940140011149164</v>
      </c>
      <c r="F47" s="33">
        <f t="shared" ref="F47" si="20">D47/D35-1</f>
        <v>0.60836925589385671</v>
      </c>
      <c r="G47" s="39" t="s">
        <v>598</v>
      </c>
      <c r="H47" s="68">
        <v>4213129</v>
      </c>
      <c r="I47" s="68">
        <v>366488</v>
      </c>
      <c r="J47" s="30">
        <f t="shared" si="4"/>
        <v>11.495953482787977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263806.59999999998</v>
      </c>
      <c r="E48" s="27">
        <f t="shared" ref="E48" si="21">D48/D47-1</f>
        <v>0.18969188932975944</v>
      </c>
      <c r="F48" s="33">
        <f t="shared" ref="F48" si="22">D48/D36-1</f>
        <v>1.0640136718204243</v>
      </c>
      <c r="G48" s="39" t="s">
        <v>632</v>
      </c>
      <c r="H48" s="68">
        <v>5276132</v>
      </c>
      <c r="I48" s="68">
        <v>468719</v>
      </c>
      <c r="J48" s="30">
        <f t="shared" si="4"/>
        <v>11.256492696050298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224659.91052631577</v>
      </c>
      <c r="B49" s="27">
        <f>A49/A46-1</f>
        <v>-7.2594991420489308E-3</v>
      </c>
      <c r="C49" s="27">
        <f>A49/A37-1</f>
        <v>0.40739440590612941</v>
      </c>
      <c r="D49" s="26">
        <f>H49/22</f>
        <v>188429.5</v>
      </c>
      <c r="E49" s="27">
        <f t="shared" ref="E49" si="23">D49/D48-1</f>
        <v>-0.28572863605383636</v>
      </c>
      <c r="F49" s="33">
        <f t="shared" ref="F49" si="24">D49/D37-1</f>
        <v>-0.11619976407541355</v>
      </c>
      <c r="G49" s="39" t="s">
        <v>672</v>
      </c>
      <c r="H49" s="68">
        <v>4145449</v>
      </c>
      <c r="I49" s="68">
        <v>380024</v>
      </c>
      <c r="J49" s="30">
        <f t="shared" si="4"/>
        <v>10.908387365008526</v>
      </c>
      <c r="K49" s="32">
        <f>H49+H48+H47</f>
        <v>13634710</v>
      </c>
      <c r="L49" s="27">
        <f>K49/K46-1</f>
        <v>5.8059140580133395E-3</v>
      </c>
      <c r="M49" s="27">
        <f>K49/K37-1</f>
        <v>0.40669798506216948</v>
      </c>
      <c r="N49" s="32">
        <f>AVERAGE(J47:J49)</f>
        <v>11.220277847948935</v>
      </c>
      <c r="O49" s="58">
        <f>N49/N46-1</f>
        <v>-5.9190220083197298E-3</v>
      </c>
    </row>
    <row r="50" spans="1:15" s="37" customFormat="1" ht="17.399999999999999">
      <c r="A50" s="92"/>
      <c r="B50" s="130"/>
      <c r="C50" s="130"/>
      <c r="D50" s="93">
        <f>H50/18</f>
        <v>132069.22222222222</v>
      </c>
      <c r="E50" s="130">
        <f t="shared" ref="E50" si="25">D50/D49-1</f>
        <v>-0.29910538306251289</v>
      </c>
      <c r="F50" s="131">
        <f t="shared" ref="F50" si="26">D50/D38-1</f>
        <v>1.4185290821680678</v>
      </c>
      <c r="G50" s="132" t="s">
        <v>714</v>
      </c>
      <c r="H50" s="95">
        <v>2377246</v>
      </c>
      <c r="I50" s="95">
        <v>220078</v>
      </c>
      <c r="J50" s="133">
        <f t="shared" ref="J50" si="27">H50/I50</f>
        <v>10.801833895255319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328553.84999999998</v>
      </c>
      <c r="E51" s="130">
        <f t="shared" ref="E51" si="28">D51/D50-1</f>
        <v>1.4877397206683698</v>
      </c>
      <c r="F51" s="131">
        <f t="shared" ref="F51" si="29">D51/D39-1</f>
        <v>3.6068792065060622</v>
      </c>
      <c r="G51" s="132" t="s">
        <v>721</v>
      </c>
      <c r="H51" s="95">
        <v>6571077</v>
      </c>
      <c r="I51" s="95">
        <v>606143</v>
      </c>
      <c r="J51" s="133">
        <f t="shared" ref="J51" si="30">H51/I51</f>
        <v>10.840803242799142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271929.14528619527</v>
      </c>
      <c r="B52" s="27">
        <f>A52/A49-1</f>
        <v>0.21040351457961859</v>
      </c>
      <c r="C52" s="27">
        <f>A52/A40-1</f>
        <v>1.8740772798316878</v>
      </c>
      <c r="D52" s="93">
        <f>H52/22</f>
        <v>355164.36363636365</v>
      </c>
      <c r="E52" s="130">
        <f t="shared" ref="E52:E53" si="31">D52/D51-1</f>
        <v>8.0992852880475086E-2</v>
      </c>
      <c r="F52" s="131">
        <f t="shared" ref="F52:F53" si="32">D52/D40-1</f>
        <v>1.249044300403114</v>
      </c>
      <c r="G52" s="132" t="s">
        <v>726</v>
      </c>
      <c r="H52" s="95">
        <v>7813616</v>
      </c>
      <c r="I52" s="95">
        <v>750786</v>
      </c>
      <c r="J52" s="133">
        <f t="shared" ref="J52" si="33">H52/I52</f>
        <v>10.407247870897965</v>
      </c>
      <c r="K52" s="32">
        <f>H52+H51+H50</f>
        <v>16761939</v>
      </c>
      <c r="L52" s="27">
        <f>K52/K49-1</f>
        <v>0.22935794013954092</v>
      </c>
      <c r="M52" s="27">
        <f>K52/K40-1</f>
        <v>1.8380718514634276</v>
      </c>
      <c r="N52" s="32">
        <f>AVERAGE(J50:J52)</f>
        <v>10.683295002984144</v>
      </c>
      <c r="O52" s="58">
        <f>N52/N49-1</f>
        <v>-4.7858248453531149E-2</v>
      </c>
    </row>
    <row r="53" spans="1:15" s="37" customFormat="1" ht="17.399999999999999">
      <c r="A53" s="31"/>
      <c r="B53" s="27"/>
      <c r="C53" s="27"/>
      <c r="D53" s="93">
        <f>H53/21</f>
        <v>313609.04761904763</v>
      </c>
      <c r="E53" s="130">
        <f t="shared" si="31"/>
        <v>-0.11700305625218244</v>
      </c>
      <c r="F53" s="131">
        <f t="shared" si="32"/>
        <v>2.6481251015554608</v>
      </c>
      <c r="G53" s="132" t="s">
        <v>729</v>
      </c>
      <c r="H53" s="95">
        <v>6585790</v>
      </c>
      <c r="I53" s="95">
        <v>630815</v>
      </c>
      <c r="J53" s="133">
        <f t="shared" ref="J53" si="34">H53/I53</f>
        <v>10.440129039417261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518753.35294117645</v>
      </c>
      <c r="E54" s="130">
        <f t="shared" ref="E54" si="35">D54/D53-1</f>
        <v>0.65414026438205664</v>
      </c>
      <c r="F54" s="131">
        <f t="shared" ref="F54" si="36">D54/D42-1</f>
        <v>3.5747644215809</v>
      </c>
      <c r="G54" s="132" t="s">
        <v>742</v>
      </c>
      <c r="H54" s="95">
        <v>8818807</v>
      </c>
      <c r="I54" s="95">
        <v>800672</v>
      </c>
      <c r="J54" s="133">
        <f t="shared" ref="J54" si="37">H54/I54</f>
        <v>11.01425677430958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394729.86367880483</v>
      </c>
      <c r="B55" s="27">
        <f>A55/A52-1</f>
        <v>0.45159086666994219</v>
      </c>
      <c r="C55" s="27">
        <f>A55/A43-1</f>
        <v>2.3550853197743598</v>
      </c>
      <c r="D55" s="93">
        <f>H55/21</f>
        <v>351827.19047619047</v>
      </c>
      <c r="E55" s="130">
        <f t="shared" ref="E55" si="38">D55/D54-1</f>
        <v>-0.32178329357981883</v>
      </c>
      <c r="F55" s="131">
        <f t="shared" ref="F55" si="39">D55/D43-1</f>
        <v>1.2906213886759108</v>
      </c>
      <c r="G55" s="132" t="s">
        <v>749</v>
      </c>
      <c r="H55" s="95">
        <v>7388371</v>
      </c>
      <c r="I55" s="95">
        <v>652473.5</v>
      </c>
      <c r="J55" s="133">
        <f t="shared" ref="J55" si="40">H55/I55</f>
        <v>11.323633833404728</v>
      </c>
      <c r="K55" s="32">
        <f>H55+H54+H53</f>
        <v>22792968</v>
      </c>
      <c r="L55" s="27">
        <f>K55/K52-1</f>
        <v>0.35980497244382059</v>
      </c>
      <c r="M55" s="27">
        <f>K55/K43-1</f>
        <v>2.309494908194166</v>
      </c>
      <c r="N55" s="32">
        <f>AVERAGE(J53:J55)</f>
        <v>10.926006549043857</v>
      </c>
      <c r="O55" s="58">
        <f>N55/N52-1</f>
        <v>2.271879097150431E-2</v>
      </c>
    </row>
    <row r="56" spans="1:15" s="124" customFormat="1" ht="17.399999999999999">
      <c r="A56" s="94"/>
      <c r="B56" s="45"/>
      <c r="C56" s="45"/>
      <c r="D56" s="98">
        <f>H56/22</f>
        <v>350297.59090909088</v>
      </c>
      <c r="E56" s="118">
        <f t="shared" ref="E56" si="41">D56/D55-1</f>
        <v>-4.3475877035805688E-3</v>
      </c>
      <c r="F56" s="158">
        <f t="shared" ref="F56" si="42">D56/D44-1</f>
        <v>1.7695818285777123</v>
      </c>
      <c r="G56" s="122" t="s">
        <v>752</v>
      </c>
      <c r="H56" s="96">
        <v>7706547</v>
      </c>
      <c r="I56" s="96">
        <v>745734.5</v>
      </c>
      <c r="J56" s="125">
        <f t="shared" ref="J56" si="43">H56/I56</f>
        <v>10.334169868766967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422898.16666666669</v>
      </c>
      <c r="E57" s="118">
        <f t="shared" ref="E57" si="44">D57/D56-1</f>
        <v>0.20725399672079692</v>
      </c>
      <c r="F57" s="158">
        <f t="shared" ref="F57" si="45">D57/D45-1</f>
        <v>0.52501800050725977</v>
      </c>
      <c r="G57" s="122" t="s">
        <v>756</v>
      </c>
      <c r="H57" s="96">
        <v>7612167</v>
      </c>
      <c r="I57" s="96">
        <v>666848.5</v>
      </c>
      <c r="J57" s="125">
        <f t="shared" ref="J57" si="46">H57/I57</f>
        <v>11.415137021377419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386597.87878787878</v>
      </c>
      <c r="B58" s="27">
        <f>A58/A55-1</f>
        <v>-2.0601392595780643E-2</v>
      </c>
      <c r="C58" s="27">
        <f>A58/A46-1</f>
        <v>0.70832157334783785</v>
      </c>
      <c r="K58" s="32">
        <f>H58+H57+H56</f>
        <v>15318714</v>
      </c>
      <c r="L58" s="27">
        <f>K58/K55-1</f>
        <v>-0.32791929510891249</v>
      </c>
      <c r="M58" s="27">
        <f>K58/K46-1</f>
        <v>0.13003159854249091</v>
      </c>
      <c r="N58" s="32">
        <f>AVERAGE(J56:J58)</f>
        <v>10.874653445072193</v>
      </c>
      <c r="O58" s="58">
        <f>N58/N55-1</f>
        <v>-4.7000799186009967E-3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91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티앤엘</v>
      </c>
      <c r="G1" s="19"/>
      <c r="H1" s="19"/>
      <c r="I1" s="19"/>
      <c r="J1" s="20"/>
      <c r="P1" s="18" t="s">
        <v>266</v>
      </c>
    </row>
    <row r="2" spans="1:16" ht="15" customHeight="1">
      <c r="G2" s="21"/>
      <c r="H2" s="21"/>
      <c r="I2" s="21"/>
      <c r="J2" s="22"/>
      <c r="P2" s="34" t="s">
        <v>750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92901.25</v>
      </c>
      <c r="E5" s="27"/>
      <c r="F5" s="26"/>
      <c r="G5" s="28" t="s">
        <v>7</v>
      </c>
      <c r="H5" s="29">
        <v>1858025</v>
      </c>
      <c r="I5" s="29">
        <v>9021.93</v>
      </c>
      <c r="J5" s="30">
        <f>H5/I5</f>
        <v>205.94540192619539</v>
      </c>
    </row>
    <row r="6" spans="1:16" ht="15" hidden="1" customHeight="1">
      <c r="D6" s="26">
        <f>H6/18</f>
        <v>65951.222222222219</v>
      </c>
      <c r="E6" s="27">
        <f t="shared" ref="E6:E16" si="0">D6/D5-1</f>
        <v>-0.2900932740708847</v>
      </c>
      <c r="F6" s="26"/>
      <c r="G6" s="28" t="s">
        <v>3</v>
      </c>
      <c r="H6" s="29">
        <v>1187122</v>
      </c>
      <c r="I6" s="29">
        <v>8035.27</v>
      </c>
      <c r="J6" s="30">
        <f t="shared" ref="J6:J16" si="1">H6/I6</f>
        <v>147.73890609774156</v>
      </c>
    </row>
    <row r="7" spans="1:16" ht="15" hidden="1" customHeight="1">
      <c r="A7" s="31">
        <f>AVERAGE(D5:D7)</f>
        <v>84481.0361952862</v>
      </c>
      <c r="B7" s="31"/>
      <c r="C7" s="31"/>
      <c r="D7" s="26">
        <f>H7/22</f>
        <v>94590.636363636368</v>
      </c>
      <c r="E7" s="27">
        <f t="shared" si="0"/>
        <v>0.43425145397478504</v>
      </c>
      <c r="F7" s="26"/>
      <c r="G7" s="28" t="s">
        <v>6</v>
      </c>
      <c r="H7" s="29">
        <v>2080994</v>
      </c>
      <c r="I7" s="29">
        <v>13662.28</v>
      </c>
      <c r="J7" s="30">
        <f t="shared" si="1"/>
        <v>152.31674361819549</v>
      </c>
      <c r="K7" s="32">
        <f>H7+H6+H5</f>
        <v>5126141</v>
      </c>
      <c r="L7" s="32"/>
      <c r="M7" s="32"/>
      <c r="N7" s="32">
        <f>AVERAGE(J5:J7)</f>
        <v>168.66701721404414</v>
      </c>
      <c r="O7" s="35"/>
    </row>
    <row r="8" spans="1:16" ht="15" hidden="1" customHeight="1">
      <c r="D8" s="26">
        <f>H8/21</f>
        <v>107536.47619047618</v>
      </c>
      <c r="E8" s="27">
        <f t="shared" si="0"/>
        <v>0.13686174789090022</v>
      </c>
      <c r="F8" s="26"/>
      <c r="G8" s="28" t="s">
        <v>2</v>
      </c>
      <c r="H8" s="29">
        <v>2258266</v>
      </c>
      <c r="I8" s="29">
        <v>15897.88</v>
      </c>
      <c r="J8" s="30">
        <f t="shared" si="1"/>
        <v>142.04824794249296</v>
      </c>
    </row>
    <row r="9" spans="1:16" ht="15" hidden="1" customHeight="1">
      <c r="D9" s="26">
        <f>H9/21</f>
        <v>123183.38095238095</v>
      </c>
      <c r="E9" s="27">
        <f t="shared" si="0"/>
        <v>0.14550323124025244</v>
      </c>
      <c r="F9" s="26"/>
      <c r="G9" s="28" t="s">
        <v>5</v>
      </c>
      <c r="H9" s="29">
        <v>2586851</v>
      </c>
      <c r="I9" s="29">
        <v>24308.42</v>
      </c>
      <c r="J9" s="30">
        <f t="shared" si="1"/>
        <v>106.41789964135884</v>
      </c>
    </row>
    <row r="10" spans="1:16" ht="15" hidden="1" customHeight="1">
      <c r="A10" s="31">
        <f>AVERAGE(D8:D10)</f>
        <v>139979.22222222222</v>
      </c>
      <c r="B10" s="27">
        <f>A10/A7-1</f>
        <v>0.65693069742476307</v>
      </c>
      <c r="C10" s="27"/>
      <c r="D10" s="26">
        <f>H10/21</f>
        <v>189217.80952380953</v>
      </c>
      <c r="E10" s="27">
        <f t="shared" si="0"/>
        <v>0.53606605096312099</v>
      </c>
      <c r="F10" s="26"/>
      <c r="G10" s="28" t="s">
        <v>0</v>
      </c>
      <c r="H10" s="29">
        <v>3973574</v>
      </c>
      <c r="I10" s="29">
        <v>34492.15</v>
      </c>
      <c r="J10" s="30">
        <f t="shared" si="1"/>
        <v>115.20227066158532</v>
      </c>
      <c r="K10" s="32">
        <f>H10+H9+H8</f>
        <v>8818691</v>
      </c>
      <c r="L10" s="27">
        <f>K10/K7-1</f>
        <v>0.72033718932038737</v>
      </c>
      <c r="M10" s="32"/>
      <c r="N10" s="32">
        <f>AVERAGE(J8:J10)</f>
        <v>121.22280608181238</v>
      </c>
      <c r="O10" s="58">
        <f>N10/N7-1</f>
        <v>-0.28128920470576324</v>
      </c>
    </row>
    <row r="11" spans="1:16" ht="15" hidden="1" customHeight="1">
      <c r="D11" s="26">
        <f>H11/21</f>
        <v>106969.23809523809</v>
      </c>
      <c r="E11" s="27">
        <f t="shared" si="0"/>
        <v>-0.43467669156280975</v>
      </c>
      <c r="F11" s="26"/>
      <c r="G11" s="28" t="s">
        <v>10</v>
      </c>
      <c r="H11" s="29">
        <v>2246354</v>
      </c>
      <c r="I11" s="29">
        <v>15099.79</v>
      </c>
      <c r="J11" s="30">
        <f t="shared" si="1"/>
        <v>148.76723451120841</v>
      </c>
    </row>
    <row r="12" spans="1:16" ht="15" hidden="1" customHeight="1">
      <c r="D12" s="26">
        <f>H12/22</f>
        <v>78409.272727272721</v>
      </c>
      <c r="E12" s="27">
        <f t="shared" si="0"/>
        <v>-0.26699232299418207</v>
      </c>
      <c r="F12" s="26"/>
      <c r="G12" s="28" t="s">
        <v>4</v>
      </c>
      <c r="H12" s="29">
        <v>1725004</v>
      </c>
      <c r="I12" s="29">
        <v>8869.44</v>
      </c>
      <c r="J12" s="30">
        <f t="shared" si="1"/>
        <v>194.48849081790956</v>
      </c>
    </row>
    <row r="13" spans="1:16" ht="15" hidden="1" customHeight="1">
      <c r="A13" s="31">
        <f>AVERAGE(D11:D13)</f>
        <v>111459.72027417028</v>
      </c>
      <c r="B13" s="27">
        <f>A13/A10-1</f>
        <v>-0.20374096594690438</v>
      </c>
      <c r="C13" s="27"/>
      <c r="D13" s="26">
        <f>H13/20</f>
        <v>149000.65</v>
      </c>
      <c r="E13" s="27">
        <f t="shared" si="0"/>
        <v>0.90029373844930216</v>
      </c>
      <c r="F13" s="26"/>
      <c r="G13" s="28" t="s">
        <v>8</v>
      </c>
      <c r="H13" s="29">
        <v>2980013</v>
      </c>
      <c r="I13" s="29">
        <v>22002.12</v>
      </c>
      <c r="J13" s="30">
        <f t="shared" si="1"/>
        <v>135.44208467184072</v>
      </c>
      <c r="K13" s="32">
        <f>H13+H12+H11</f>
        <v>6951371</v>
      </c>
      <c r="L13" s="27">
        <f>K13/K10-1</f>
        <v>-0.21174571146670185</v>
      </c>
      <c r="M13" s="32"/>
      <c r="N13" s="32">
        <f>AVERAGE(J11:J13)</f>
        <v>159.56593666698623</v>
      </c>
      <c r="O13" s="58">
        <f>N13/N10-1</f>
        <v>0.31630294516772994</v>
      </c>
    </row>
    <row r="14" spans="1:16" ht="15" hidden="1" customHeight="1">
      <c r="D14" s="26">
        <f>H14/20</f>
        <v>78654</v>
      </c>
      <c r="E14" s="27">
        <f t="shared" si="0"/>
        <v>-0.47212310818778302</v>
      </c>
      <c r="F14" s="26"/>
      <c r="G14" s="28" t="s">
        <v>11</v>
      </c>
      <c r="H14" s="29">
        <v>1573080</v>
      </c>
      <c r="I14" s="29">
        <v>9526.07</v>
      </c>
      <c r="J14" s="30">
        <f t="shared" si="1"/>
        <v>165.13420539634919</v>
      </c>
    </row>
    <row r="15" spans="1:16" ht="15" hidden="1" customHeight="1">
      <c r="A15" s="31"/>
      <c r="B15" s="31"/>
      <c r="C15" s="31"/>
      <c r="D15" s="26">
        <f>H15/22</f>
        <v>106347.18181818182</v>
      </c>
      <c r="E15" s="27">
        <f t="shared" si="0"/>
        <v>0.35208866450761334</v>
      </c>
      <c r="F15" s="26"/>
      <c r="G15" s="28" t="s">
        <v>9</v>
      </c>
      <c r="H15" s="29">
        <v>2339638</v>
      </c>
      <c r="I15" s="29">
        <v>13693.12</v>
      </c>
      <c r="J15" s="30">
        <f t="shared" si="1"/>
        <v>170.86230165221659</v>
      </c>
    </row>
    <row r="16" spans="1:16" ht="15" hidden="1" customHeight="1">
      <c r="A16" s="31">
        <f>AVERAGE(D14:D16)</f>
        <v>121023.62121212122</v>
      </c>
      <c r="B16" s="27">
        <f>A16/A13-1</f>
        <v>8.5805893953667889E-2</v>
      </c>
      <c r="C16" s="27"/>
      <c r="D16" s="26">
        <f>H16/22</f>
        <v>178069.68181818182</v>
      </c>
      <c r="E16" s="27">
        <f t="shared" si="0"/>
        <v>0.67441843567252713</v>
      </c>
      <c r="F16" s="26"/>
      <c r="G16" s="28" t="s">
        <v>13</v>
      </c>
      <c r="H16" s="29">
        <v>3917533</v>
      </c>
      <c r="I16" s="29">
        <v>25049.39</v>
      </c>
      <c r="J16" s="30">
        <f t="shared" si="1"/>
        <v>156.39235127082935</v>
      </c>
      <c r="K16" s="32">
        <f>H16+H15+H14</f>
        <v>7830251</v>
      </c>
      <c r="L16" s="27">
        <f>K16/K13-1</f>
        <v>0.12643261307733389</v>
      </c>
      <c r="M16" s="32"/>
      <c r="N16" s="32">
        <f>AVERAGE(J14:J16)</f>
        <v>164.12961943979838</v>
      </c>
      <c r="O16" s="58">
        <f>N16/N13-1</f>
        <v>2.86006077997496E-2</v>
      </c>
    </row>
    <row r="17" spans="1:15" ht="15" hidden="1" customHeight="1">
      <c r="D17" s="26">
        <f>H17/20</f>
        <v>110487.4</v>
      </c>
      <c r="E17" s="27">
        <f t="shared" ref="E17:E22" si="2">D17/D16-1</f>
        <v>-0.37952716671435827</v>
      </c>
      <c r="F17" s="33">
        <f t="shared" ref="F17:F22" si="3">D17/D5-1</f>
        <v>0.18929939048182876</v>
      </c>
      <c r="G17" s="39" t="s">
        <v>162</v>
      </c>
      <c r="H17" s="29">
        <v>2209748</v>
      </c>
      <c r="I17" s="29">
        <v>12622.05</v>
      </c>
      <c r="J17" s="30">
        <f t="shared" ref="J17:J49" si="4">H17/I17</f>
        <v>175.07045210564053</v>
      </c>
    </row>
    <row r="18" spans="1:15" hidden="1">
      <c r="D18" s="26">
        <f>H18/20</f>
        <v>215550.2</v>
      </c>
      <c r="E18" s="27">
        <f t="shared" si="2"/>
        <v>0.95090299889399166</v>
      </c>
      <c r="F18" s="33">
        <f t="shared" si="3"/>
        <v>2.2683276023862757</v>
      </c>
      <c r="G18" s="39" t="s">
        <v>163</v>
      </c>
      <c r="H18" s="29">
        <v>4311004</v>
      </c>
      <c r="I18" s="29">
        <v>34240.94</v>
      </c>
      <c r="J18" s="30">
        <f t="shared" si="4"/>
        <v>125.90203423153686</v>
      </c>
    </row>
    <row r="19" spans="1:15" ht="17.399999999999999" hidden="1">
      <c r="A19" s="31">
        <f>AVERAGE(D17:D19)</f>
        <v>175707.56363636363</v>
      </c>
      <c r="B19" s="27">
        <f>A19/A16-1</f>
        <v>0.45184520076784396</v>
      </c>
      <c r="C19" s="27">
        <f>A19/A7-1</f>
        <v>1.0798462181524191</v>
      </c>
      <c r="D19" s="26">
        <f>H19/22</f>
        <v>201085.09090909091</v>
      </c>
      <c r="E19" s="27">
        <f t="shared" si="2"/>
        <v>-6.7107843513525389E-2</v>
      </c>
      <c r="F19" s="33">
        <f t="shared" si="3"/>
        <v>1.1258456295404984</v>
      </c>
      <c r="G19" s="39" t="s">
        <v>158</v>
      </c>
      <c r="H19" s="29">
        <v>4423872</v>
      </c>
      <c r="I19" s="29">
        <v>35916.769999999997</v>
      </c>
      <c r="J19" s="30">
        <f t="shared" si="4"/>
        <v>123.17009575192871</v>
      </c>
      <c r="K19" s="32">
        <f>H19+H18+H17</f>
        <v>10944624</v>
      </c>
      <c r="L19" s="27">
        <f>K19/K16-1</f>
        <v>0.3977360368141456</v>
      </c>
      <c r="M19" s="27">
        <f>K19/K7-1</f>
        <v>1.1350610527490366</v>
      </c>
      <c r="N19" s="32">
        <f>AVERAGE(J17:J19)</f>
        <v>141.3808606963687</v>
      </c>
      <c r="O19" s="58">
        <f>N19/N16-1</f>
        <v>-0.138602397428782</v>
      </c>
    </row>
    <row r="20" spans="1:15" hidden="1">
      <c r="D20" s="26">
        <f>H20/20</f>
        <v>268223.59999999998</v>
      </c>
      <c r="E20" s="27">
        <f t="shared" si="2"/>
        <v>0.33388108878376221</v>
      </c>
      <c r="F20" s="33">
        <f t="shared" si="3"/>
        <v>1.4942569210181618</v>
      </c>
      <c r="G20" s="39" t="s">
        <v>154</v>
      </c>
      <c r="H20" s="29">
        <v>5364472</v>
      </c>
      <c r="I20" s="29">
        <v>36455.11</v>
      </c>
      <c r="J20" s="30">
        <f t="shared" si="4"/>
        <v>147.15281341902411</v>
      </c>
    </row>
    <row r="21" spans="1:15" hidden="1">
      <c r="D21" s="26">
        <f>H21/21</f>
        <v>231565.80952380953</v>
      </c>
      <c r="E21" s="27">
        <f t="shared" si="2"/>
        <v>-0.13666877365075425</v>
      </c>
      <c r="F21" s="33">
        <f t="shared" si="3"/>
        <v>0.87984619137321807</v>
      </c>
      <c r="G21" s="39" t="s">
        <v>155</v>
      </c>
      <c r="H21" s="29">
        <v>4862882</v>
      </c>
      <c r="I21" s="29">
        <v>37492.21</v>
      </c>
      <c r="J21" s="30">
        <f t="shared" si="4"/>
        <v>129.70379713545827</v>
      </c>
    </row>
    <row r="22" spans="1:15" ht="17.399999999999999" hidden="1">
      <c r="A22" s="31">
        <f>AVERAGE(D20:D22)</f>
        <v>272948.08888888889</v>
      </c>
      <c r="B22" s="27">
        <f>A22/A19-1</f>
        <v>0.55342253480772063</v>
      </c>
      <c r="C22" s="27">
        <f>A22/A10-1</f>
        <v>0.9499185990301735</v>
      </c>
      <c r="D22" s="26">
        <f>H22/21</f>
        <v>319054.85714285716</v>
      </c>
      <c r="E22" s="27">
        <f t="shared" si="2"/>
        <v>0.37781504877148997</v>
      </c>
      <c r="F22" s="33">
        <f t="shared" si="3"/>
        <v>0.6861777331943486</v>
      </c>
      <c r="G22" s="39" t="s">
        <v>156</v>
      </c>
      <c r="H22" s="29">
        <v>6700152</v>
      </c>
      <c r="I22" s="29">
        <v>56830.99</v>
      </c>
      <c r="J22" s="30">
        <f t="shared" si="4"/>
        <v>117.89609858987149</v>
      </c>
      <c r="K22" s="32">
        <f>H22+H21+H20</f>
        <v>16927506</v>
      </c>
      <c r="L22" s="27">
        <f>K22/K19-1</f>
        <v>0.54665030064075304</v>
      </c>
      <c r="M22" s="27">
        <f>K22/K10-1</f>
        <v>0.91950324600329014</v>
      </c>
      <c r="N22" s="32">
        <f>AVERAGE(J20:J22)</f>
        <v>131.58423638145129</v>
      </c>
      <c r="O22" s="58">
        <f>N22/N19-1</f>
        <v>-6.9292436519797107E-2</v>
      </c>
    </row>
    <row r="23" spans="1:15" hidden="1">
      <c r="A23" s="31"/>
      <c r="B23" s="27"/>
      <c r="C23" s="27"/>
      <c r="D23" s="26">
        <f>H23/21</f>
        <v>285626.42857142858</v>
      </c>
      <c r="E23" s="27">
        <f t="shared" ref="E23:E28" si="5">D23/D22-1</f>
        <v>-0.10477329469540397</v>
      </c>
      <c r="F23" s="33">
        <f t="shared" ref="F23:F28" si="6">D23/D11-1</f>
        <v>1.670173534536409</v>
      </c>
      <c r="G23" s="39" t="s">
        <v>168</v>
      </c>
      <c r="H23" s="29">
        <v>5998155</v>
      </c>
      <c r="I23" s="29">
        <v>33829.94</v>
      </c>
      <c r="J23" s="30">
        <f t="shared" si="4"/>
        <v>177.30315217821845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167752.68181818182</v>
      </c>
      <c r="E24" s="27">
        <f t="shared" si="5"/>
        <v>-0.41268501427825421</v>
      </c>
      <c r="F24" s="33">
        <f t="shared" si="6"/>
        <v>1.139449531711231</v>
      </c>
      <c r="G24" s="39" t="s">
        <v>176</v>
      </c>
      <c r="H24" s="29">
        <v>3690559</v>
      </c>
      <c r="I24" s="29">
        <v>19044.830000000002</v>
      </c>
      <c r="J24" s="30">
        <f t="shared" si="4"/>
        <v>193.78272213508862</v>
      </c>
      <c r="K24" s="32"/>
      <c r="L24" s="27"/>
      <c r="M24" s="27"/>
      <c r="N24" s="27"/>
    </row>
    <row r="25" spans="1:15" ht="17.399999999999999" hidden="1">
      <c r="A25" s="31">
        <f>AVERAGE(D23:D25)</f>
        <v>206820.58065618589</v>
      </c>
      <c r="B25" s="27">
        <f>A25/A22-1</f>
        <v>-0.24227137292623446</v>
      </c>
      <c r="C25" s="27">
        <f>A25/A13-1</f>
        <v>0.85556342818235631</v>
      </c>
      <c r="D25" s="26">
        <f>H25/19</f>
        <v>167082.63157894736</v>
      </c>
      <c r="E25" s="27">
        <f t="shared" si="5"/>
        <v>-3.9942743804280978E-3</v>
      </c>
      <c r="F25" s="33">
        <f t="shared" si="6"/>
        <v>0.12135505166552885</v>
      </c>
      <c r="G25" s="39" t="s">
        <v>190</v>
      </c>
      <c r="H25" s="29">
        <v>3174570</v>
      </c>
      <c r="I25" s="29">
        <v>16944.59</v>
      </c>
      <c r="J25" s="30">
        <f t="shared" si="4"/>
        <v>187.35006276339527</v>
      </c>
      <c r="K25" s="32">
        <f>H25+H24+H23</f>
        <v>12863284</v>
      </c>
      <c r="L25" s="27">
        <f>K25/K22-1</f>
        <v>-0.24009573530796557</v>
      </c>
      <c r="M25" s="27">
        <f>K25/K13-1</f>
        <v>0.85046719560788797</v>
      </c>
      <c r="N25" s="32">
        <f>AVERAGE(J23:J25)</f>
        <v>186.14531235890078</v>
      </c>
      <c r="O25" s="58">
        <f>N25/N22-1</f>
        <v>0.41464751005038059</v>
      </c>
    </row>
    <row r="26" spans="1:15" ht="17.399999999999999" hidden="1">
      <c r="D26" s="26">
        <f>H26/19</f>
        <v>110098.52631578948</v>
      </c>
      <c r="E26" s="27">
        <f t="shared" si="5"/>
        <v>-0.34105343400838528</v>
      </c>
      <c r="F26" s="33">
        <f t="shared" si="6"/>
        <v>0.39978292668890947</v>
      </c>
      <c r="G26" s="39" t="s">
        <v>202</v>
      </c>
      <c r="H26" s="29">
        <v>2091872</v>
      </c>
      <c r="I26" s="29">
        <v>12056.1</v>
      </c>
      <c r="J26" s="30">
        <f t="shared" si="4"/>
        <v>173.51150040228598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158038.09090909091</v>
      </c>
      <c r="E27" s="27">
        <f t="shared" si="5"/>
        <v>0.4354242168128486</v>
      </c>
      <c r="F27" s="33">
        <f t="shared" si="6"/>
        <v>0.48605809958634616</v>
      </c>
      <c r="G27" s="39" t="s">
        <v>203</v>
      </c>
      <c r="H27" s="29">
        <v>3476838</v>
      </c>
      <c r="I27" s="29">
        <v>17530.86</v>
      </c>
      <c r="J27" s="30">
        <f t="shared" si="4"/>
        <v>198.32672213456726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99512.170653907509</v>
      </c>
      <c r="B28" s="27">
        <f>A28/A25-1</f>
        <v>-0.51884783256007583</v>
      </c>
      <c r="C28" s="27">
        <f>A28/A16-1</f>
        <v>-0.17774588417338821</v>
      </c>
      <c r="D28" s="26">
        <f>H28/19</f>
        <v>30399.894736842107</v>
      </c>
      <c r="E28" s="27">
        <f t="shared" si="5"/>
        <v>-0.80764197693118678</v>
      </c>
      <c r="F28" s="33">
        <f t="shared" si="6"/>
        <v>-0.82928090606753635</v>
      </c>
      <c r="G28" s="39" t="s">
        <v>208</v>
      </c>
      <c r="H28" s="29">
        <v>577598</v>
      </c>
      <c r="I28" s="29">
        <v>3840.75</v>
      </c>
      <c r="J28" s="30">
        <f t="shared" si="4"/>
        <v>150.38677341665039</v>
      </c>
      <c r="K28" s="32">
        <f>H28+H27+H26</f>
        <v>6146308</v>
      </c>
      <c r="L28" s="27">
        <f>K28/K25-1</f>
        <v>-0.52218204931182433</v>
      </c>
      <c r="M28" s="27">
        <f>K28/K16-1</f>
        <v>-0.21505606908386465</v>
      </c>
      <c r="N28" s="32">
        <f>AVERAGE(J26:J28)</f>
        <v>174.07499865116787</v>
      </c>
      <c r="O28" s="58">
        <f>N28/N25-1</f>
        <v>-6.484350078319745E-2</v>
      </c>
    </row>
    <row r="29" spans="1:15" hidden="1">
      <c r="D29" s="26">
        <f>H29/22</f>
        <v>130925.09090909091</v>
      </c>
      <c r="E29" s="27">
        <f t="shared" ref="E29:E41" si="7">D29/D28-1</f>
        <v>3.306761324091716</v>
      </c>
      <c r="F29" s="33">
        <f t="shared" ref="F29:F41" si="8">D29/D17-1</f>
        <v>0.18497757128044401</v>
      </c>
      <c r="G29" s="39" t="s">
        <v>215</v>
      </c>
      <c r="H29" s="29">
        <v>2880352</v>
      </c>
      <c r="I29" s="29">
        <v>18164.990000000002</v>
      </c>
      <c r="J29" s="30">
        <f t="shared" si="4"/>
        <v>158.56612087317416</v>
      </c>
    </row>
    <row r="30" spans="1:15" hidden="1">
      <c r="D30" s="26">
        <f>H30/19</f>
        <v>214706.47368421053</v>
      </c>
      <c r="E30" s="27">
        <f t="shared" si="7"/>
        <v>0.63991846172017586</v>
      </c>
      <c r="F30" s="33">
        <f t="shared" si="8"/>
        <v>-3.914291500492606E-3</v>
      </c>
      <c r="G30" s="39" t="s">
        <v>210</v>
      </c>
      <c r="H30" s="29">
        <v>4079423</v>
      </c>
      <c r="I30" s="29">
        <v>23826.81</v>
      </c>
      <c r="J30" s="30">
        <f t="shared" si="4"/>
        <v>171.21146305359383</v>
      </c>
    </row>
    <row r="31" spans="1:15" ht="17.399999999999999" hidden="1">
      <c r="A31" s="31">
        <f>AVERAGE(D29:D31)</f>
        <v>208641.80486443383</v>
      </c>
      <c r="B31" s="27">
        <f>A31/A28-1</f>
        <v>1.0966461036215089</v>
      </c>
      <c r="C31" s="27">
        <f>A31/A19-1</f>
        <v>0.1874378117053026</v>
      </c>
      <c r="D31" s="26">
        <f>H31/20</f>
        <v>280293.84999999998</v>
      </c>
      <c r="E31" s="27">
        <f t="shared" si="7"/>
        <v>0.30547461001224918</v>
      </c>
      <c r="F31" s="33">
        <f t="shared" si="8"/>
        <v>0.39390667270662427</v>
      </c>
      <c r="G31" s="39" t="s">
        <v>211</v>
      </c>
      <c r="H31" s="29">
        <v>5605877</v>
      </c>
      <c r="I31" s="29">
        <v>34344.44</v>
      </c>
      <c r="J31" s="30">
        <f t="shared" si="4"/>
        <v>163.2251683241887</v>
      </c>
      <c r="K31" s="32">
        <f>H31+H30+H29</f>
        <v>12565652</v>
      </c>
      <c r="L31" s="27">
        <f>K31/K28-1</f>
        <v>1.0444227656668037</v>
      </c>
      <c r="M31" s="27">
        <f>K31/K19-1</f>
        <v>0.14811180356675568</v>
      </c>
      <c r="N31" s="32">
        <f>AVERAGE(J29:J31)</f>
        <v>164.33425075031889</v>
      </c>
      <c r="O31" s="58">
        <f>N31/N28-1</f>
        <v>-5.5957190730006268E-2</v>
      </c>
    </row>
    <row r="32" spans="1:15" ht="17.399999999999999" hidden="1">
      <c r="D32" s="26">
        <f>H32/21</f>
        <v>384922.85714285716</v>
      </c>
      <c r="E32" s="27">
        <f t="shared" si="7"/>
        <v>0.37328327804144545</v>
      </c>
      <c r="F32" s="33">
        <f t="shared" si="8"/>
        <v>0.43508198809820309</v>
      </c>
      <c r="G32" s="39" t="s">
        <v>222</v>
      </c>
      <c r="H32" s="29">
        <v>8083380</v>
      </c>
      <c r="I32" s="29">
        <v>49725.4</v>
      </c>
      <c r="J32" s="30">
        <f t="shared" si="4"/>
        <v>162.56038161583416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360729.85714285716</v>
      </c>
      <c r="E33" s="27">
        <f t="shared" si="7"/>
        <v>-6.2851554671436993E-2</v>
      </c>
      <c r="F33" s="33">
        <f t="shared" si="8"/>
        <v>0.55778548605538858</v>
      </c>
      <c r="G33" s="39" t="s">
        <v>223</v>
      </c>
      <c r="H33" s="29">
        <v>7575327</v>
      </c>
      <c r="I33" s="29">
        <v>53984.6</v>
      </c>
      <c r="J33" s="30">
        <f t="shared" si="4"/>
        <v>140.32385161694262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424023.27318295743</v>
      </c>
      <c r="B34" s="27">
        <f>A34/A31-1</f>
        <v>1.0323025553698066</v>
      </c>
      <c r="C34" s="27">
        <f>A34/A22-1</f>
        <v>0.55349420070703581</v>
      </c>
      <c r="D34" s="26">
        <f>H34/19</f>
        <v>526417.10526315786</v>
      </c>
      <c r="E34" s="27">
        <f t="shared" si="7"/>
        <v>0.4593111571984041</v>
      </c>
      <c r="F34" s="33">
        <f t="shared" si="8"/>
        <v>0.64992663010127449</v>
      </c>
      <c r="G34" s="39" t="s">
        <v>220</v>
      </c>
      <c r="H34" s="29">
        <v>10001925</v>
      </c>
      <c r="I34" s="29">
        <v>61178.57</v>
      </c>
      <c r="J34" s="30">
        <f t="shared" si="4"/>
        <v>163.48739436047623</v>
      </c>
      <c r="K34" s="32">
        <f>H34+H33+H32</f>
        <v>25660632</v>
      </c>
      <c r="L34" s="27">
        <f>K34/K31-1</f>
        <v>1.0421249927978269</v>
      </c>
      <c r="M34" s="27">
        <f>K34/K22-1</f>
        <v>0.51591333064658196</v>
      </c>
      <c r="N34" s="32">
        <f>AVERAGE(J32:J34)</f>
        <v>155.45720919775098</v>
      </c>
      <c r="O34" s="58">
        <f>N34/N31-1</f>
        <v>-5.401820686823966E-2</v>
      </c>
      <c r="P34" s="58"/>
    </row>
    <row r="35" spans="1:16" ht="17.399999999999999" hidden="1">
      <c r="D35" s="26">
        <f>H35/23</f>
        <v>457589.86956521741</v>
      </c>
      <c r="E35" s="27">
        <f t="shared" si="7"/>
        <v>-0.1307465791096083</v>
      </c>
      <c r="F35" s="33">
        <f t="shared" si="8"/>
        <v>0.60205717605989939</v>
      </c>
      <c r="G35" s="39" t="s">
        <v>226</v>
      </c>
      <c r="H35" s="68">
        <v>10524567</v>
      </c>
      <c r="I35" s="68">
        <v>69018</v>
      </c>
      <c r="J35" s="30">
        <f t="shared" si="4"/>
        <v>152.49017647570199</v>
      </c>
      <c r="P35" s="16"/>
    </row>
    <row r="36" spans="1:16" ht="17.399999999999999" hidden="1">
      <c r="D36" s="26">
        <f>H36/21</f>
        <v>393074.52380952379</v>
      </c>
      <c r="E36" s="27">
        <f t="shared" si="7"/>
        <v>-0.14098945375909078</v>
      </c>
      <c r="F36" s="33">
        <f t="shared" si="8"/>
        <v>1.3431787769304115</v>
      </c>
      <c r="G36" s="39" t="s">
        <v>228</v>
      </c>
      <c r="H36" s="68">
        <v>8254565</v>
      </c>
      <c r="I36" s="68">
        <v>48955.78</v>
      </c>
      <c r="J36" s="30">
        <f t="shared" si="4"/>
        <v>168.61267454016667</v>
      </c>
      <c r="P36" s="16"/>
    </row>
    <row r="37" spans="1:16" ht="17.399999999999999" hidden="1">
      <c r="A37" s="31">
        <f>AVERAGE(D35:D37)</f>
        <v>436165.07556935819</v>
      </c>
      <c r="B37" s="27">
        <f>A37/A34-1</f>
        <v>2.8634754633295456E-2</v>
      </c>
      <c r="C37" s="27">
        <f>A37/A25-1</f>
        <v>1.1089055749941523</v>
      </c>
      <c r="D37" s="26">
        <f>H37/18</f>
        <v>457830.83333333331</v>
      </c>
      <c r="E37" s="27">
        <f t="shared" si="7"/>
        <v>0.1647430845841058</v>
      </c>
      <c r="F37" s="33">
        <f t="shared" si="8"/>
        <v>1.7401461720274978</v>
      </c>
      <c r="G37" s="39" t="s">
        <v>225</v>
      </c>
      <c r="H37" s="68">
        <v>8240955</v>
      </c>
      <c r="I37" s="68">
        <v>45578.11</v>
      </c>
      <c r="J37" s="30">
        <f t="shared" si="4"/>
        <v>180.80949385571276</v>
      </c>
      <c r="K37" s="32">
        <f>H37+H36+H35</f>
        <v>27020087</v>
      </c>
      <c r="L37" s="27">
        <f>K37/K34-1</f>
        <v>5.2978235298335674E-2</v>
      </c>
      <c r="M37" s="27">
        <f>K37/K25-1</f>
        <v>1.1005590018847444</v>
      </c>
      <c r="N37" s="32">
        <f>AVERAGE(J35:J37)</f>
        <v>167.30411495719378</v>
      </c>
      <c r="O37" s="16">
        <f>N37/N34-1</f>
        <v>7.6206859884978551E-2</v>
      </c>
      <c r="P37" s="16"/>
    </row>
    <row r="38" spans="1:16" ht="17.399999999999999" hidden="1">
      <c r="A38" s="31"/>
      <c r="B38" s="27"/>
      <c r="C38" s="27"/>
      <c r="D38" s="26">
        <f>H38/20</f>
        <v>397953.5</v>
      </c>
      <c r="E38" s="27">
        <f t="shared" si="7"/>
        <v>-0.13078484229072962</v>
      </c>
      <c r="F38" s="33">
        <f t="shared" si="8"/>
        <v>2.6145215864068163</v>
      </c>
      <c r="G38" s="39" t="s">
        <v>231</v>
      </c>
      <c r="H38" s="68">
        <v>7959070</v>
      </c>
      <c r="I38" s="68">
        <v>52198.52</v>
      </c>
      <c r="J38" s="30">
        <f t="shared" si="4"/>
        <v>152.47692846463846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243193.90476190476</v>
      </c>
      <c r="E39" s="27">
        <f t="shared" si="7"/>
        <v>-0.38888863959757924</v>
      </c>
      <c r="F39" s="33">
        <f t="shared" si="8"/>
        <v>0.53883094488782768</v>
      </c>
      <c r="G39" s="39" t="s">
        <v>234</v>
      </c>
      <c r="H39" s="68">
        <v>5107072</v>
      </c>
      <c r="I39" s="68">
        <v>33069.440000000002</v>
      </c>
      <c r="J39" s="30">
        <f t="shared" si="4"/>
        <v>154.43478934024887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275127.53174603172</v>
      </c>
      <c r="B40" s="27">
        <f>A40/A37-1</f>
        <v>-0.36921237587193878</v>
      </c>
      <c r="C40" s="27">
        <f>A40/A28-1</f>
        <v>1.7647626409727843</v>
      </c>
      <c r="D40" s="26">
        <f>H40/21</f>
        <v>184235.19047619047</v>
      </c>
      <c r="E40" s="27">
        <f t="shared" si="7"/>
        <v>-0.24243499993734186</v>
      </c>
      <c r="F40" s="33">
        <f t="shared" si="8"/>
        <v>5.0603890924961981</v>
      </c>
      <c r="G40" s="39" t="s">
        <v>236</v>
      </c>
      <c r="H40" s="68">
        <v>3868939</v>
      </c>
      <c r="I40" s="68">
        <v>16131.73</v>
      </c>
      <c r="J40" s="30">
        <f t="shared" si="4"/>
        <v>239.83410334787405</v>
      </c>
      <c r="K40" s="32">
        <f>H40+H39+H38</f>
        <v>16935081</v>
      </c>
      <c r="L40" s="27">
        <f>K40/K37-1</f>
        <v>-0.37324106321345296</v>
      </c>
      <c r="M40" s="27">
        <f>K40/K28-1</f>
        <v>1.7553257988372857</v>
      </c>
      <c r="N40" s="32">
        <f>AVERAGE(J38:J40)</f>
        <v>182.24860705092044</v>
      </c>
      <c r="O40" s="58">
        <f>N40/N37-1</f>
        <v>8.9325310961719806E-2</v>
      </c>
    </row>
    <row r="41" spans="1:16" ht="17.399999999999999">
      <c r="A41" s="31"/>
      <c r="B41" s="27"/>
      <c r="C41" s="27"/>
      <c r="D41" s="26">
        <f>H41/18</f>
        <v>766287.38888888888</v>
      </c>
      <c r="E41" s="27">
        <f t="shared" si="7"/>
        <v>3.1592889333914718</v>
      </c>
      <c r="F41" s="33">
        <f t="shared" si="8"/>
        <v>4.852868870039341</v>
      </c>
      <c r="G41" s="39" t="s">
        <v>370</v>
      </c>
      <c r="H41" s="68">
        <v>13793173</v>
      </c>
      <c r="I41" s="68">
        <v>82066.38</v>
      </c>
      <c r="J41" s="30">
        <f t="shared" si="4"/>
        <v>168.07336938707422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334794.7</v>
      </c>
      <c r="E42" s="27">
        <f t="shared" ref="E42" si="9">D42/D41-1</f>
        <v>-0.56309511959285941</v>
      </c>
      <c r="F42" s="33">
        <f t="shared" ref="F42" si="10">D42/D30-1</f>
        <v>0.55931348624548138</v>
      </c>
      <c r="G42" s="39" t="s">
        <v>405</v>
      </c>
      <c r="H42" s="68">
        <v>6695894</v>
      </c>
      <c r="I42" s="68">
        <v>38720.82</v>
      </c>
      <c r="J42" s="30">
        <f t="shared" si="4"/>
        <v>172.92748449025615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460674.92962962965</v>
      </c>
      <c r="B43" s="27">
        <f>A43/A40-1</f>
        <v>0.67440505392559347</v>
      </c>
      <c r="C43" s="27">
        <f>A43/A31-1</f>
        <v>1.2079704013726098</v>
      </c>
      <c r="D43" s="26">
        <f>H43/20</f>
        <v>280942.7</v>
      </c>
      <c r="E43" s="27">
        <f t="shared" ref="E43" si="11">D43/D42-1</f>
        <v>-0.16085081394657685</v>
      </c>
      <c r="F43" s="33">
        <f t="shared" ref="F43" si="12">D43/D31-1</f>
        <v>2.3148920320585908E-3</v>
      </c>
      <c r="G43" s="39" t="s">
        <v>434</v>
      </c>
      <c r="H43" s="68">
        <v>5618854</v>
      </c>
      <c r="I43" s="68">
        <v>33058.410000000003</v>
      </c>
      <c r="J43" s="30">
        <f t="shared" si="4"/>
        <v>169.96746062499676</v>
      </c>
      <c r="K43" s="32">
        <f>H43+H42+H41</f>
        <v>26107921</v>
      </c>
      <c r="L43" s="27">
        <f>K43/K40-1</f>
        <v>0.54164724691898436</v>
      </c>
      <c r="M43" s="27">
        <f>K43/K31-1</f>
        <v>1.0777211560530247</v>
      </c>
      <c r="N43" s="32">
        <f>AVERAGE(J41:J43)</f>
        <v>170.3227715007757</v>
      </c>
      <c r="O43" s="58">
        <f>N43/N40-1</f>
        <v>-6.5437183543535449E-2</v>
      </c>
    </row>
    <row r="44" spans="1:16" ht="17.399999999999999">
      <c r="A44" s="31"/>
      <c r="B44" s="27"/>
      <c r="C44" s="27"/>
      <c r="D44" s="26">
        <f>H44/22</f>
        <v>336406.54545454547</v>
      </c>
      <c r="E44" s="27">
        <f t="shared" ref="E44" si="13">D44/D43-1</f>
        <v>0.19742048985271898</v>
      </c>
      <c r="F44" s="33">
        <f t="shared" ref="F44" si="14">D44/D32-1</f>
        <v>-0.12604164909413451</v>
      </c>
      <c r="G44" s="39" t="s">
        <v>462</v>
      </c>
      <c r="H44" s="68">
        <v>7400944</v>
      </c>
      <c r="I44" s="68">
        <v>41364.76</v>
      </c>
      <c r="J44" s="30">
        <f t="shared" si="4"/>
        <v>178.91906057233257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187666.6</v>
      </c>
      <c r="E45" s="27">
        <f t="shared" ref="E45" si="15">D45/D44-1</f>
        <v>-0.44214343467536033</v>
      </c>
      <c r="F45" s="33">
        <f t="shared" ref="F45" si="16">D45/D33-1</f>
        <v>-0.47975861636071948</v>
      </c>
      <c r="G45" s="39" t="s">
        <v>501</v>
      </c>
      <c r="H45" s="68">
        <v>3753332</v>
      </c>
      <c r="I45" s="68">
        <v>23816.98</v>
      </c>
      <c r="J45" s="30">
        <f t="shared" si="4"/>
        <v>157.59059292991807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250313.87304625203</v>
      </c>
      <c r="B46" s="27">
        <f>A46/A43-1</f>
        <v>-0.45663664995293385</v>
      </c>
      <c r="C46" s="27">
        <f>A46/A34-1</f>
        <v>-0.40966949486697946</v>
      </c>
      <c r="D46" s="26">
        <f>H46/19</f>
        <v>226868.47368421053</v>
      </c>
      <c r="E46" s="27">
        <f t="shared" ref="E46" si="17">D46/D45-1</f>
        <v>0.20889105298551014</v>
      </c>
      <c r="F46" s="33">
        <f t="shared" ref="F46" si="18">D46/D34-1</f>
        <v>-0.56903286117422391</v>
      </c>
      <c r="G46" s="39" t="s">
        <v>568</v>
      </c>
      <c r="H46" s="68">
        <v>4310501</v>
      </c>
      <c r="I46" s="68">
        <v>25059.14</v>
      </c>
      <c r="J46" s="30">
        <f t="shared" si="4"/>
        <v>172.01312574972644</v>
      </c>
      <c r="K46" s="32">
        <f>H46+H45+H44</f>
        <v>15464777</v>
      </c>
      <c r="L46" s="27">
        <f>K46/K43-1</f>
        <v>-0.40765957580459966</v>
      </c>
      <c r="M46" s="27">
        <f>K46/K34-1</f>
        <v>-0.39733452395092994</v>
      </c>
      <c r="N46" s="32">
        <f>AVERAGE(J44:J46)</f>
        <v>169.50759308399236</v>
      </c>
      <c r="O46" s="58">
        <f>N46/N43-1</f>
        <v>-4.7860800385086666E-3</v>
      </c>
    </row>
    <row r="47" spans="1:16" ht="17.399999999999999">
      <c r="A47" s="31"/>
      <c r="B47" s="27"/>
      <c r="C47" s="27"/>
      <c r="D47" s="26">
        <f>H47/19</f>
        <v>522425.21052631579</v>
      </c>
      <c r="E47" s="27">
        <f t="shared" ref="E47" si="19">D47/D46-1</f>
        <v>1.3027668941498911</v>
      </c>
      <c r="F47" s="33">
        <f t="shared" ref="F47" si="20">D47/D35-1</f>
        <v>0.14168875946205328</v>
      </c>
      <c r="G47" s="39" t="s">
        <v>598</v>
      </c>
      <c r="H47" s="68">
        <v>9926079</v>
      </c>
      <c r="I47" s="68">
        <v>52100.81</v>
      </c>
      <c r="J47" s="30">
        <f t="shared" si="4"/>
        <v>190.5167885105817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190039.8</v>
      </c>
      <c r="E48" s="27">
        <f t="shared" ref="E48" si="21">D48/D47-1</f>
        <v>-0.63623539566831977</v>
      </c>
      <c r="F48" s="33">
        <f t="shared" ref="F48" si="22">D48/D36-1</f>
        <v>-0.51652984742381935</v>
      </c>
      <c r="G48" s="39" t="s">
        <v>632</v>
      </c>
      <c r="H48" s="68">
        <v>3800796</v>
      </c>
      <c r="I48" s="68">
        <v>20920.8</v>
      </c>
      <c r="J48" s="30">
        <f t="shared" si="4"/>
        <v>181.67546174142481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310322.38229665073</v>
      </c>
      <c r="B49" s="27">
        <f>A49/A46-1</f>
        <v>0.23973305402577738</v>
      </c>
      <c r="C49" s="27">
        <f>A49/A37-1</f>
        <v>-0.28852079251974905</v>
      </c>
      <c r="D49" s="26">
        <f>H49/22</f>
        <v>218502.13636363635</v>
      </c>
      <c r="E49" s="27">
        <f t="shared" ref="E49" si="23">D49/D48-1</f>
        <v>0.14977039737800379</v>
      </c>
      <c r="F49" s="33">
        <f t="shared" ref="F49" si="24">D49/D37-1</f>
        <v>-0.52274482089206231</v>
      </c>
      <c r="G49" s="39" t="s">
        <v>672</v>
      </c>
      <c r="H49" s="68">
        <v>4807047</v>
      </c>
      <c r="I49" s="68">
        <v>27068.91</v>
      </c>
      <c r="J49" s="30">
        <f t="shared" si="4"/>
        <v>177.58554001620308</v>
      </c>
      <c r="K49" s="32">
        <f>H49+H48+H47</f>
        <v>18533922</v>
      </c>
      <c r="L49" s="27">
        <f>K49/K46-1</f>
        <v>0.1984603463729222</v>
      </c>
      <c r="M49" s="27">
        <f>K49/K37-1</f>
        <v>-0.31406875188817862</v>
      </c>
      <c r="N49" s="32">
        <f>AVERAGE(J47:J49)</f>
        <v>183.25926342273655</v>
      </c>
      <c r="O49" s="58">
        <f>N49/N46-1</f>
        <v>8.1127164208686153E-2</v>
      </c>
    </row>
    <row r="50" spans="1:15" s="37" customFormat="1" ht="17.399999999999999">
      <c r="A50" s="92"/>
      <c r="B50" s="130"/>
      <c r="C50" s="130"/>
      <c r="D50" s="93">
        <f>H50/18</f>
        <v>372018.83333333331</v>
      </c>
      <c r="E50" s="130">
        <f t="shared" ref="E50" si="25">D50/D49-1</f>
        <v>0.70258670933180678</v>
      </c>
      <c r="F50" s="131">
        <f t="shared" ref="F50" si="26">D50/D38-1</f>
        <v>-6.5170093155774933E-2</v>
      </c>
      <c r="G50" s="132" t="s">
        <v>714</v>
      </c>
      <c r="H50" s="95">
        <v>6696339</v>
      </c>
      <c r="I50" s="95">
        <v>39398.9</v>
      </c>
      <c r="J50" s="133">
        <f t="shared" ref="J50" si="27">H50/I50</f>
        <v>169.96258778798392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221509.65</v>
      </c>
      <c r="E51" s="130">
        <f t="shared" ref="E51" si="28">D51/D50-1</f>
        <v>-0.40457409638311326</v>
      </c>
      <c r="F51" s="131">
        <f t="shared" ref="F51" si="29">D51/D39-1</f>
        <v>-8.9164466449660473E-2</v>
      </c>
      <c r="G51" s="132" t="s">
        <v>721</v>
      </c>
      <c r="H51" s="95">
        <v>4430193</v>
      </c>
      <c r="I51" s="95">
        <v>32307.09</v>
      </c>
      <c r="J51" s="133">
        <f t="shared" ref="J51" si="30">H51/I51</f>
        <v>137.12757787841616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225381.82777777777</v>
      </c>
      <c r="B52" s="27">
        <f>A52/A49-1</f>
        <v>-0.27371713857776003</v>
      </c>
      <c r="C52" s="27">
        <f>A52/A40-1</f>
        <v>-0.18080961818889818</v>
      </c>
      <c r="D52" s="93">
        <f>H52/22</f>
        <v>82617</v>
      </c>
      <c r="E52" s="130">
        <f t="shared" ref="E52:E53" si="31">D52/D51-1</f>
        <v>-0.62702753582067416</v>
      </c>
      <c r="F52" s="131">
        <f t="shared" ref="F52:F53" si="32">D52/D40-1</f>
        <v>-0.55156775539753922</v>
      </c>
      <c r="G52" s="132" t="s">
        <v>726</v>
      </c>
      <c r="H52" s="95">
        <v>1817574</v>
      </c>
      <c r="I52" s="95">
        <v>10394.94</v>
      </c>
      <c r="J52" s="133">
        <f t="shared" ref="J52" si="33">H52/I52</f>
        <v>174.8518028964092</v>
      </c>
      <c r="K52" s="32">
        <f>H52+H51+H50</f>
        <v>12944106</v>
      </c>
      <c r="L52" s="27">
        <f>K52/K49-1</f>
        <v>-0.30159919740678742</v>
      </c>
      <c r="M52" s="27">
        <f>K52/K40-1</f>
        <v>-0.23566317751890287</v>
      </c>
      <c r="N52" s="32">
        <f>AVERAGE(J50:J52)</f>
        <v>160.64732285426976</v>
      </c>
      <c r="O52" s="58">
        <f>N52/N49-1</f>
        <v>-0.12338770846364422</v>
      </c>
    </row>
    <row r="53" spans="1:15" s="37" customFormat="1" ht="17.399999999999999">
      <c r="A53" s="31"/>
      <c r="B53" s="27"/>
      <c r="C53" s="27"/>
      <c r="D53" s="93">
        <f>H53/21</f>
        <v>320865.47619047621</v>
      </c>
      <c r="E53" s="130">
        <f t="shared" si="31"/>
        <v>2.883770606418488</v>
      </c>
      <c r="F53" s="131">
        <f t="shared" si="32"/>
        <v>-0.5812726650040152</v>
      </c>
      <c r="G53" s="132" t="s">
        <v>729</v>
      </c>
      <c r="H53" s="95">
        <v>6738175</v>
      </c>
      <c r="I53" s="95">
        <v>36860.370000000003</v>
      </c>
      <c r="J53" s="133">
        <f t="shared" ref="J53" si="34">H53/I53</f>
        <v>182.80269568645133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319510.29411764705</v>
      </c>
      <c r="E54" s="130">
        <f t="shared" ref="E54" si="35">D54/D53-1</f>
        <v>-4.2235209874205148E-3</v>
      </c>
      <c r="F54" s="131">
        <f t="shared" ref="F54" si="36">D54/D42-1</f>
        <v>-4.565307002277208E-2</v>
      </c>
      <c r="G54" s="132" t="s">
        <v>742</v>
      </c>
      <c r="H54" s="95">
        <v>5431675</v>
      </c>
      <c r="I54" s="95">
        <v>33503.18</v>
      </c>
      <c r="J54" s="133">
        <f t="shared" ref="J54" si="37">H54/I54</f>
        <v>162.12416254218257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345063.51073762838</v>
      </c>
      <c r="B55" s="27">
        <f>A55/A52-1</f>
        <v>0.53101744776803605</v>
      </c>
      <c r="C55" s="27">
        <f>A55/A43-1</f>
        <v>-0.25096095197746005</v>
      </c>
      <c r="D55" s="93">
        <f>H55/21</f>
        <v>394814.76190476189</v>
      </c>
      <c r="E55" s="130">
        <f t="shared" ref="E55" si="38">D55/D54-1</f>
        <v>0.23568714114540223</v>
      </c>
      <c r="F55" s="131">
        <f t="shared" ref="F55" si="39">D55/D43-1</f>
        <v>0.40532130539345523</v>
      </c>
      <c r="G55" s="132" t="s">
        <v>749</v>
      </c>
      <c r="H55" s="95">
        <v>8291110</v>
      </c>
      <c r="I55" s="95">
        <v>46132.160000000003</v>
      </c>
      <c r="J55" s="133">
        <f t="shared" ref="J55" si="40">H55/I55</f>
        <v>179.7251635301707</v>
      </c>
      <c r="K55" s="32">
        <f>H55+H54+H53</f>
        <v>20460960</v>
      </c>
      <c r="L55" s="27">
        <f>K55/K52-1</f>
        <v>0.58071635074681871</v>
      </c>
      <c r="M55" s="27">
        <f>K55/K43-1</f>
        <v>-0.21629301697366099</v>
      </c>
      <c r="N55" s="32">
        <f>AVERAGE(J53:J55)</f>
        <v>174.88400725293488</v>
      </c>
      <c r="O55" s="58">
        <f>N55/N52-1</f>
        <v>8.8620738557715351E-2</v>
      </c>
    </row>
    <row r="56" spans="1:15" s="124" customFormat="1" ht="17.399999999999999">
      <c r="A56" s="94"/>
      <c r="B56" s="45"/>
      <c r="C56" s="45"/>
      <c r="D56" s="98">
        <f>H56/22</f>
        <v>463096.59090909088</v>
      </c>
      <c r="E56" s="118">
        <f t="shared" ref="E56" si="41">D56/D55-1</f>
        <v>0.1729464943886776</v>
      </c>
      <c r="F56" s="158">
        <f t="shared" ref="F56" si="42">D56/D44-1</f>
        <v>0.37659803938524594</v>
      </c>
      <c r="G56" s="122" t="s">
        <v>752</v>
      </c>
      <c r="H56" s="96">
        <v>10188125</v>
      </c>
      <c r="I56" s="96">
        <v>57323.64</v>
      </c>
      <c r="J56" s="125">
        <f t="shared" ref="J56" si="43">H56/I56</f>
        <v>177.72990340459887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505984.5</v>
      </c>
      <c r="E57" s="118">
        <f t="shared" ref="E57" si="44">D57/D56-1</f>
        <v>9.2611152690019072E-2</v>
      </c>
      <c r="F57" s="158">
        <f t="shared" ref="F57" si="45">D57/D45-1</f>
        <v>1.6961883467809402</v>
      </c>
      <c r="G57" s="122" t="s">
        <v>756</v>
      </c>
      <c r="H57" s="96">
        <v>9107721</v>
      </c>
      <c r="I57" s="96">
        <v>47394.21</v>
      </c>
      <c r="J57" s="125">
        <f t="shared" ref="J57" si="46">H57/I57</f>
        <v>192.16948652588576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484540.54545454541</v>
      </c>
      <c r="B58" s="27">
        <f>A58/A55-1</f>
        <v>0.40420684997600165</v>
      </c>
      <c r="C58" s="27">
        <f>A58/A46-1</f>
        <v>0.93573188556358544</v>
      </c>
      <c r="K58" s="32">
        <f>H58+H57+H56</f>
        <v>19295846</v>
      </c>
      <c r="L58" s="27">
        <f>K58/K55-1</f>
        <v>-5.6943271478953061E-2</v>
      </c>
      <c r="M58" s="27">
        <f>K58/K46-1</f>
        <v>0.24772869340437298</v>
      </c>
      <c r="N58" s="32">
        <f>AVERAGE(J56:J58)</f>
        <v>184.94969496524232</v>
      </c>
      <c r="O58" s="58">
        <f>N58/N55-1</f>
        <v>5.7556364760955159E-2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19">
    <tabColor rgb="FFFF0000"/>
  </sheetPr>
  <dimension ref="A1:P58"/>
  <sheetViews>
    <sheetView zoomScale="85" zoomScaleNormal="85" zoomScaleSheetLayoutView="100" workbookViewId="0">
      <selection activeCell="A59" sqref="A59:XFD335"/>
    </sheetView>
  </sheetViews>
  <sheetFormatPr defaultColWidth="8.69921875" defaultRowHeight="15.6"/>
  <cols>
    <col min="1" max="1" width="23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3.19921875" style="18" customWidth="1"/>
    <col min="12" max="13" width="5.19921875" style="18" bestFit="1" customWidth="1"/>
    <col min="14" max="14" width="6.1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셀트리온, 삼성바이오로직스</v>
      </c>
      <c r="G1" s="19"/>
      <c r="H1" s="19"/>
      <c r="I1" s="19"/>
      <c r="J1" s="20"/>
      <c r="P1" s="18" t="s">
        <v>66</v>
      </c>
    </row>
    <row r="2" spans="1:16" ht="15" customHeight="1">
      <c r="G2" s="21"/>
      <c r="H2" s="21"/>
      <c r="I2" s="21"/>
      <c r="J2" s="22"/>
      <c r="P2" s="34" t="s">
        <v>722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8553653.1999999993</v>
      </c>
      <c r="E5" s="27"/>
      <c r="F5" s="26"/>
      <c r="G5" s="28" t="s">
        <v>7</v>
      </c>
      <c r="H5" s="29">
        <v>171073064</v>
      </c>
      <c r="I5" s="29">
        <v>14869.01</v>
      </c>
      <c r="J5" s="30">
        <f>H5/I5</f>
        <v>11505.343260916497</v>
      </c>
    </row>
    <row r="6" spans="1:16" ht="15" hidden="1" customHeight="1">
      <c r="D6" s="26">
        <f>H6/18</f>
        <v>8184568.388888889</v>
      </c>
      <c r="E6" s="27">
        <f t="shared" ref="E6:E16" si="0">D6/D5-1</f>
        <v>-4.3149377521070176E-2</v>
      </c>
      <c r="F6" s="26"/>
      <c r="G6" s="28" t="s">
        <v>3</v>
      </c>
      <c r="H6" s="29">
        <v>147322231</v>
      </c>
      <c r="I6" s="29">
        <v>13301.74</v>
      </c>
      <c r="J6" s="30">
        <f t="shared" ref="J6:J49" si="1">H6/I6</f>
        <v>11075.410510203928</v>
      </c>
    </row>
    <row r="7" spans="1:16" ht="15" hidden="1" customHeight="1">
      <c r="A7" s="31">
        <f>AVERAGE(D5:D7)</f>
        <v>8444156.7569023576</v>
      </c>
      <c r="B7" s="31"/>
      <c r="C7" s="31"/>
      <c r="D7" s="26">
        <f>H7/22</f>
        <v>8594248.6818181816</v>
      </c>
      <c r="E7" s="27">
        <f t="shared" si="0"/>
        <v>5.0055210423247454E-2</v>
      </c>
      <c r="F7" s="26"/>
      <c r="G7" s="28" t="s">
        <v>6</v>
      </c>
      <c r="H7" s="29">
        <v>189073471</v>
      </c>
      <c r="I7" s="29">
        <v>13940.56</v>
      </c>
      <c r="J7" s="30">
        <f t="shared" si="1"/>
        <v>13562.831837458467</v>
      </c>
      <c r="K7" s="32">
        <f>H7+H6+H5</f>
        <v>507468766</v>
      </c>
      <c r="L7" s="32"/>
      <c r="M7" s="32"/>
      <c r="N7" s="32">
        <f>AVERAGE(J5:J7)</f>
        <v>12047.861869526299</v>
      </c>
      <c r="O7" s="35"/>
    </row>
    <row r="8" spans="1:16" ht="15" hidden="1" customHeight="1">
      <c r="D8" s="26">
        <f>H8/21</f>
        <v>7645248.7619047621</v>
      </c>
      <c r="E8" s="27">
        <f t="shared" si="0"/>
        <v>-0.11042267393554772</v>
      </c>
      <c r="F8" s="26"/>
      <c r="G8" s="28" t="s">
        <v>2</v>
      </c>
      <c r="H8" s="29">
        <v>160550224</v>
      </c>
      <c r="I8" s="29">
        <v>17725.009999999998</v>
      </c>
      <c r="J8" s="30">
        <f t="shared" si="1"/>
        <v>9057.8354539715365</v>
      </c>
    </row>
    <row r="9" spans="1:16" ht="15" hidden="1" customHeight="1">
      <c r="D9" s="26">
        <f>H9/21</f>
        <v>7958983.7619047621</v>
      </c>
      <c r="E9" s="27">
        <f t="shared" si="0"/>
        <v>4.1036597993161283E-2</v>
      </c>
      <c r="F9" s="26"/>
      <c r="G9" s="28" t="s">
        <v>5</v>
      </c>
      <c r="H9" s="29">
        <v>167138659</v>
      </c>
      <c r="I9" s="29">
        <v>10432.36</v>
      </c>
      <c r="J9" s="30">
        <f t="shared" si="1"/>
        <v>16021.174403490677</v>
      </c>
    </row>
    <row r="10" spans="1:16" ht="15" hidden="1" customHeight="1">
      <c r="A10" s="31">
        <f>AVERAGE(D8:D10)</f>
        <v>7318777.7936507938</v>
      </c>
      <c r="B10" s="27">
        <f>A10/A7-1</f>
        <v>-0.13327310182057728</v>
      </c>
      <c r="C10" s="27"/>
      <c r="D10" s="26">
        <f>H10/21</f>
        <v>6352100.8571428573</v>
      </c>
      <c r="E10" s="27">
        <f t="shared" si="0"/>
        <v>-0.20189548726725159</v>
      </c>
      <c r="F10" s="26"/>
      <c r="G10" s="28" t="s">
        <v>0</v>
      </c>
      <c r="H10" s="29">
        <v>133394118</v>
      </c>
      <c r="I10" s="29">
        <v>10916.83</v>
      </c>
      <c r="J10" s="30">
        <f t="shared" si="1"/>
        <v>12219.125698577334</v>
      </c>
      <c r="K10" s="32">
        <f>H10+H9+H8</f>
        <v>461083001</v>
      </c>
      <c r="L10" s="27">
        <f>K10/K7-1</f>
        <v>-9.140614774309086E-2</v>
      </c>
      <c r="M10" s="32"/>
      <c r="N10" s="32">
        <f>AVERAGE(J8:J10)</f>
        <v>12432.711852013183</v>
      </c>
      <c r="O10" s="58">
        <f>N10/N7-1</f>
        <v>3.1943425867150488E-2</v>
      </c>
    </row>
    <row r="11" spans="1:16" ht="15" hidden="1" customHeight="1">
      <c r="D11" s="26">
        <f>H11/21</f>
        <v>12788067.904761905</v>
      </c>
      <c r="E11" s="27">
        <f t="shared" si="0"/>
        <v>1.0132029059932011</v>
      </c>
      <c r="F11" s="26"/>
      <c r="G11" s="28" t="s">
        <v>10</v>
      </c>
      <c r="H11" s="29">
        <v>268549426</v>
      </c>
      <c r="I11" s="29">
        <v>14553.22</v>
      </c>
      <c r="J11" s="30">
        <f t="shared" si="1"/>
        <v>18452.921484042708</v>
      </c>
    </row>
    <row r="12" spans="1:16" ht="15" hidden="1" customHeight="1">
      <c r="D12" s="26">
        <f>H12/22</f>
        <v>14011966.636363637</v>
      </c>
      <c r="E12" s="27">
        <f t="shared" si="0"/>
        <v>9.5706305339994913E-2</v>
      </c>
      <c r="F12" s="26"/>
      <c r="G12" s="28" t="s">
        <v>4</v>
      </c>
      <c r="H12" s="29">
        <v>308263266</v>
      </c>
      <c r="I12" s="29">
        <v>24306.43</v>
      </c>
      <c r="J12" s="30">
        <f t="shared" si="1"/>
        <v>12682.375239802801</v>
      </c>
    </row>
    <row r="13" spans="1:16" ht="15" hidden="1" customHeight="1">
      <c r="A13" s="31">
        <f>AVERAGE(D11:D13)</f>
        <v>13361456.297041848</v>
      </c>
      <c r="B13" s="27">
        <f>A13/A10-1</f>
        <v>0.82564038337565271</v>
      </c>
      <c r="C13" s="27"/>
      <c r="D13" s="26">
        <f>H13/20</f>
        <v>13284334.35</v>
      </c>
      <c r="E13" s="27">
        <f t="shared" si="0"/>
        <v>-5.1929347624572353E-2</v>
      </c>
      <c r="F13" s="26"/>
      <c r="G13" s="28" t="s">
        <v>8</v>
      </c>
      <c r="H13" s="29">
        <v>265686687</v>
      </c>
      <c r="I13" s="29">
        <v>14210.99</v>
      </c>
      <c r="J13" s="30">
        <f t="shared" si="1"/>
        <v>18695.860527662044</v>
      </c>
      <c r="K13" s="32">
        <f>H13+H12+H11</f>
        <v>842499379</v>
      </c>
      <c r="L13" s="27">
        <f>K13/K10-1</f>
        <v>0.82721847730838372</v>
      </c>
      <c r="M13" s="32"/>
      <c r="N13" s="32">
        <f>AVERAGE(J11:J13)</f>
        <v>16610.385750502519</v>
      </c>
      <c r="O13" s="58">
        <f>N13/N10-1</f>
        <v>0.33602273970604912</v>
      </c>
    </row>
    <row r="14" spans="1:16" ht="15" hidden="1" customHeight="1">
      <c r="D14" s="26">
        <f>H14/20</f>
        <v>10486030.1</v>
      </c>
      <c r="E14" s="27">
        <f t="shared" si="0"/>
        <v>-0.21064693015649671</v>
      </c>
      <c r="F14" s="26"/>
      <c r="G14" s="28" t="s">
        <v>11</v>
      </c>
      <c r="H14" s="29">
        <v>209720602</v>
      </c>
      <c r="I14" s="29">
        <v>15011.36</v>
      </c>
      <c r="J14" s="30">
        <f t="shared" si="1"/>
        <v>13970.792919495634</v>
      </c>
    </row>
    <row r="15" spans="1:16" ht="15" hidden="1" customHeight="1">
      <c r="A15" s="31"/>
      <c r="B15" s="31"/>
      <c r="C15" s="31"/>
      <c r="D15" s="26">
        <f>H15/22</f>
        <v>6408075.1363636367</v>
      </c>
      <c r="E15" s="27">
        <f t="shared" si="0"/>
        <v>-0.38889407380552565</v>
      </c>
      <c r="F15" s="26"/>
      <c r="G15" s="28" t="s">
        <v>9</v>
      </c>
      <c r="H15" s="29">
        <v>140977653</v>
      </c>
      <c r="I15" s="29">
        <v>19351.86</v>
      </c>
      <c r="J15" s="30">
        <f t="shared" si="1"/>
        <v>7284.9665613537918</v>
      </c>
    </row>
    <row r="16" spans="1:16" ht="15" hidden="1" customHeight="1">
      <c r="A16" s="31">
        <f>AVERAGE(D14:D16)</f>
        <v>8890317.3212121204</v>
      </c>
      <c r="B16" s="27">
        <f>A16/A13-1</f>
        <v>-0.33462961494845533</v>
      </c>
      <c r="C16" s="27"/>
      <c r="D16" s="26">
        <f>H16/22</f>
        <v>9776846.7272727266</v>
      </c>
      <c r="E16" s="27">
        <f t="shared" si="0"/>
        <v>0.52570725517752792</v>
      </c>
      <c r="F16" s="26"/>
      <c r="G16" s="28" t="s">
        <v>13</v>
      </c>
      <c r="H16" s="29">
        <v>215090628</v>
      </c>
      <c r="I16" s="29">
        <v>17502.080000000002</v>
      </c>
      <c r="J16" s="30">
        <f t="shared" si="1"/>
        <v>12289.43234175595</v>
      </c>
      <c r="K16" s="32">
        <f>H16+H15+H14</f>
        <v>565788883</v>
      </c>
      <c r="L16" s="27">
        <f>K16/K13-1</f>
        <v>-0.32843999995399398</v>
      </c>
      <c r="M16" s="32"/>
      <c r="N16" s="32">
        <f>AVERAGE(J14:J16)</f>
        <v>11181.730607535124</v>
      </c>
      <c r="O16" s="58">
        <f>N16/N13-1</f>
        <v>-0.32682294225485764</v>
      </c>
    </row>
    <row r="17" spans="1:15" ht="15" hidden="1" customHeight="1">
      <c r="D17" s="26">
        <f>H17/20</f>
        <v>12195162.35</v>
      </c>
      <c r="E17" s="27">
        <f t="shared" ref="E17:E22" si="2">D17/D16-1</f>
        <v>0.24735128719787824</v>
      </c>
      <c r="F17" s="33">
        <f t="shared" ref="F17:F22" si="3">D17/D5-1</f>
        <v>0.42572560108001589</v>
      </c>
      <c r="G17" s="39" t="s">
        <v>162</v>
      </c>
      <c r="H17" s="29">
        <v>243903247</v>
      </c>
      <c r="I17" s="29">
        <v>21861.68</v>
      </c>
      <c r="J17" s="30">
        <f t="shared" si="1"/>
        <v>11156.656167321084</v>
      </c>
    </row>
    <row r="18" spans="1:15" hidden="1">
      <c r="D18" s="26">
        <f>H18/20</f>
        <v>9179863.4000000004</v>
      </c>
      <c r="E18" s="27">
        <f t="shared" si="2"/>
        <v>-0.24725369482268511</v>
      </c>
      <c r="F18" s="33">
        <f t="shared" si="3"/>
        <v>0.12160629172117288</v>
      </c>
      <c r="G18" s="39" t="s">
        <v>163</v>
      </c>
      <c r="H18" s="29">
        <v>183597268</v>
      </c>
      <c r="I18" s="29">
        <v>20349.63</v>
      </c>
      <c r="J18" s="30">
        <f t="shared" si="1"/>
        <v>9022.1428104589613</v>
      </c>
    </row>
    <row r="19" spans="1:15" ht="17.399999999999999" hidden="1">
      <c r="A19" s="31">
        <f>AVERAGE(D17:D19)</f>
        <v>10166083.037878787</v>
      </c>
      <c r="B19" s="27">
        <f>A19/A16-1</f>
        <v>0.14350058277703037</v>
      </c>
      <c r="C19" s="27">
        <f>A19/A7-1</f>
        <v>0.2039192699222343</v>
      </c>
      <c r="D19" s="26">
        <f>H19/22</f>
        <v>9123223.3636363633</v>
      </c>
      <c r="E19" s="27">
        <f t="shared" si="2"/>
        <v>-6.1700304128312622E-3</v>
      </c>
      <c r="F19" s="33">
        <f t="shared" si="3"/>
        <v>6.1549845879753207E-2</v>
      </c>
      <c r="G19" s="39" t="s">
        <v>158</v>
      </c>
      <c r="H19" s="29">
        <v>200710914</v>
      </c>
      <c r="I19" s="29">
        <v>17931.98</v>
      </c>
      <c r="J19" s="30">
        <f t="shared" si="1"/>
        <v>11192.903070380404</v>
      </c>
      <c r="K19" s="32">
        <f>H19+H18+H17</f>
        <v>628211429</v>
      </c>
      <c r="L19" s="27">
        <f>K19/K16-1</f>
        <v>0.11032833601999203</v>
      </c>
      <c r="M19" s="27">
        <f>K19/K7-1</f>
        <v>0.23793122077586148</v>
      </c>
      <c r="N19" s="32">
        <f>AVERAGE(J17:J19)</f>
        <v>10457.234016053482</v>
      </c>
      <c r="O19" s="58">
        <f>N19/N16-1</f>
        <v>-6.4792885547915069E-2</v>
      </c>
    </row>
    <row r="20" spans="1:15" hidden="1">
      <c r="D20" s="26">
        <f>H20/20</f>
        <v>11937264.75</v>
      </c>
      <c r="E20" s="27">
        <f t="shared" si="2"/>
        <v>0.30844815195251418</v>
      </c>
      <c r="F20" s="33">
        <f t="shared" si="3"/>
        <v>0.56139651197247775</v>
      </c>
      <c r="G20" s="39" t="s">
        <v>154</v>
      </c>
      <c r="H20" s="29">
        <v>238745295</v>
      </c>
      <c r="I20" s="29">
        <v>18065.78</v>
      </c>
      <c r="J20" s="30">
        <f t="shared" si="1"/>
        <v>13215.332800465854</v>
      </c>
    </row>
    <row r="21" spans="1:15" hidden="1">
      <c r="D21" s="26">
        <f>H21/21</f>
        <v>9641412.6190476194</v>
      </c>
      <c r="E21" s="27">
        <f t="shared" si="2"/>
        <v>-0.19232648173882383</v>
      </c>
      <c r="F21" s="33">
        <f t="shared" si="3"/>
        <v>0.211387396616602</v>
      </c>
      <c r="G21" s="39" t="s">
        <v>155</v>
      </c>
      <c r="H21" s="29">
        <v>202469665</v>
      </c>
      <c r="I21" s="29">
        <v>14453.08</v>
      </c>
      <c r="J21" s="30">
        <f t="shared" si="1"/>
        <v>14008.755573206541</v>
      </c>
    </row>
    <row r="22" spans="1:15" ht="17.399999999999999" hidden="1">
      <c r="A22" s="31">
        <f>AVERAGE(D20:D22)</f>
        <v>10431189.742063493</v>
      </c>
      <c r="B22" s="27">
        <f>A22/A19-1</f>
        <v>2.6077566275714892E-2</v>
      </c>
      <c r="C22" s="27">
        <f>A22/A10-1</f>
        <v>0.42526389462360603</v>
      </c>
      <c r="D22" s="26">
        <f>H22/21</f>
        <v>9714891.8571428563</v>
      </c>
      <c r="E22" s="27">
        <f t="shared" si="2"/>
        <v>7.6212108119997346E-3</v>
      </c>
      <c r="F22" s="33">
        <f t="shared" si="3"/>
        <v>0.52939823778436756</v>
      </c>
      <c r="G22" s="39" t="s">
        <v>156</v>
      </c>
      <c r="H22" s="29">
        <v>204012729</v>
      </c>
      <c r="I22" s="29">
        <v>13359.79</v>
      </c>
      <c r="J22" s="30">
        <f t="shared" si="1"/>
        <v>15270.653880038533</v>
      </c>
      <c r="K22" s="32">
        <f>H22+H21+H20</f>
        <v>645227689</v>
      </c>
      <c r="L22" s="27">
        <f>K22/K19-1</f>
        <v>2.7086836078558552E-2</v>
      </c>
      <c r="M22" s="27">
        <f>K22/K10-1</f>
        <v>0.39937427231241607</v>
      </c>
      <c r="N22" s="32">
        <f>AVERAGE(J20:J22)</f>
        <v>14164.91408457031</v>
      </c>
      <c r="O22" s="58">
        <f>N22/N19-1</f>
        <v>0.35455647858936312</v>
      </c>
    </row>
    <row r="23" spans="1:15" hidden="1">
      <c r="A23" s="31"/>
      <c r="B23" s="27"/>
      <c r="C23" s="27"/>
      <c r="D23" s="26">
        <f>H23/21</f>
        <v>6075461.1428571427</v>
      </c>
      <c r="E23" s="27">
        <f t="shared" ref="E23:E28" si="4">D23/D22-1</f>
        <v>-0.37462390398199119</v>
      </c>
      <c r="F23" s="33">
        <f t="shared" ref="F23:F28" si="5">D23/D11-1</f>
        <v>-0.52491172332649105</v>
      </c>
      <c r="G23" s="39" t="s">
        <v>168</v>
      </c>
      <c r="H23" s="29">
        <v>127584684</v>
      </c>
      <c r="I23" s="29">
        <v>11167.5</v>
      </c>
      <c r="J23" s="30">
        <f t="shared" si="1"/>
        <v>11424.641504365345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6935794.0454545459</v>
      </c>
      <c r="E24" s="27">
        <f t="shared" si="4"/>
        <v>0.14160783558115386</v>
      </c>
      <c r="F24" s="33">
        <f t="shared" si="5"/>
        <v>-0.50500923778573081</v>
      </c>
      <c r="G24" s="39" t="s">
        <v>176</v>
      </c>
      <c r="H24" s="29">
        <v>152587469</v>
      </c>
      <c r="I24" s="29">
        <v>10112.41</v>
      </c>
      <c r="J24" s="30">
        <f t="shared" si="1"/>
        <v>15089.129989784829</v>
      </c>
      <c r="K24" s="32"/>
      <c r="L24" s="27"/>
      <c r="M24" s="27"/>
      <c r="N24" s="27"/>
    </row>
    <row r="25" spans="1:15" ht="17.399999999999999" hidden="1">
      <c r="A25" s="31">
        <f>AVERAGE(D23:D25)</f>
        <v>7828162.2557530189</v>
      </c>
      <c r="B25" s="27">
        <f>A25/A22-1</f>
        <v>-0.24954272241965225</v>
      </c>
      <c r="C25" s="27">
        <f>A25/A13-1</f>
        <v>-0.41412357442757719</v>
      </c>
      <c r="D25" s="26">
        <f>H25/19</f>
        <v>10473231.578947369</v>
      </c>
      <c r="E25" s="27">
        <f t="shared" si="4"/>
        <v>0.51002632291411887</v>
      </c>
      <c r="F25" s="33">
        <f t="shared" si="5"/>
        <v>-0.21161035976579667</v>
      </c>
      <c r="G25" s="39" t="s">
        <v>190</v>
      </c>
      <c r="H25" s="29">
        <v>198991400</v>
      </c>
      <c r="I25" s="29">
        <v>15289.98</v>
      </c>
      <c r="J25" s="30">
        <f t="shared" si="1"/>
        <v>13014.497075862755</v>
      </c>
      <c r="K25" s="32">
        <f>H25+H24+H23</f>
        <v>479163553</v>
      </c>
      <c r="L25" s="27">
        <f>K25/K22-1</f>
        <v>-0.25737292250643018</v>
      </c>
      <c r="M25" s="27">
        <f>K25/K13-1</f>
        <v>-0.43125945853071068</v>
      </c>
      <c r="N25" s="32">
        <f>AVERAGE(J23:J25)</f>
        <v>13176.089523337643</v>
      </c>
      <c r="O25" s="58">
        <f>N25/N22-1</f>
        <v>-6.9808016859755129E-2</v>
      </c>
    </row>
    <row r="26" spans="1:15" ht="17.399999999999999" hidden="1">
      <c r="D26" s="26">
        <f>H26/19</f>
        <v>11678603.789473685</v>
      </c>
      <c r="E26" s="27">
        <f t="shared" si="4"/>
        <v>0.11509076271637864</v>
      </c>
      <c r="F26" s="33">
        <f t="shared" si="5"/>
        <v>0.11372976027159076</v>
      </c>
      <c r="G26" s="39" t="s">
        <v>202</v>
      </c>
      <c r="H26" s="29">
        <v>221893472</v>
      </c>
      <c r="I26" s="29">
        <v>21584.84</v>
      </c>
      <c r="J26" s="30">
        <f t="shared" si="1"/>
        <v>10280.061005779982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11377891</v>
      </c>
      <c r="E27" s="27">
        <f t="shared" si="4"/>
        <v>-2.5749036005890291E-2</v>
      </c>
      <c r="F27" s="33">
        <f t="shared" si="5"/>
        <v>0.77555517965673593</v>
      </c>
      <c r="G27" s="39" t="s">
        <v>203</v>
      </c>
      <c r="H27" s="29">
        <v>250313602</v>
      </c>
      <c r="I27" s="29">
        <v>23326.67</v>
      </c>
      <c r="J27" s="30">
        <f t="shared" si="1"/>
        <v>10730.79020708914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10327327.736842105</v>
      </c>
      <c r="B28" s="27">
        <f>A28/A25-1</f>
        <v>0.31925315283959743</v>
      </c>
      <c r="C28" s="27">
        <f>A28/A16-1</f>
        <v>0.16163769680091233</v>
      </c>
      <c r="D28" s="26">
        <f>H28/19</f>
        <v>7925488.4210526319</v>
      </c>
      <c r="E28" s="27">
        <f t="shared" si="4"/>
        <v>-0.30343080092324382</v>
      </c>
      <c r="F28" s="33">
        <f t="shared" si="5"/>
        <v>-0.1893614943410834</v>
      </c>
      <c r="G28" s="39" t="s">
        <v>208</v>
      </c>
      <c r="H28" s="29">
        <v>150584280</v>
      </c>
      <c r="I28" s="29">
        <v>13979.32</v>
      </c>
      <c r="J28" s="30">
        <f t="shared" si="1"/>
        <v>10771.931681941611</v>
      </c>
      <c r="K28" s="32">
        <f>H28+H27+H26</f>
        <v>622791354</v>
      </c>
      <c r="L28" s="27">
        <f>K28/K25-1</f>
        <v>0.29974692378157575</v>
      </c>
      <c r="M28" s="27">
        <f>K28/K16-1</f>
        <v>0.10074865857694837</v>
      </c>
      <c r="N28" s="32">
        <f>AVERAGE(J26:J28)</f>
        <v>10594.260964936911</v>
      </c>
      <c r="O28" s="58">
        <f>N28/N25-1</f>
        <v>-0.19594801278693252</v>
      </c>
    </row>
    <row r="29" spans="1:15" hidden="1">
      <c r="D29" s="26">
        <f>H29/22</f>
        <v>12251636.818181818</v>
      </c>
      <c r="E29" s="27">
        <f t="shared" ref="E29:E41" si="6">D29/D28-1</f>
        <v>0.54585259195351954</v>
      </c>
      <c r="F29" s="33">
        <f t="shared" ref="F29:F41" si="7">D29/D17-1</f>
        <v>4.6308910501564604E-3</v>
      </c>
      <c r="G29" s="39" t="s">
        <v>215</v>
      </c>
      <c r="H29" s="29">
        <v>269536010</v>
      </c>
      <c r="I29" s="29">
        <v>23766.5</v>
      </c>
      <c r="J29" s="30">
        <f t="shared" si="1"/>
        <v>11341.005617150191</v>
      </c>
    </row>
    <row r="30" spans="1:15" hidden="1">
      <c r="D30" s="26">
        <f>H30/19</f>
        <v>14790377.052631579</v>
      </c>
      <c r="E30" s="27">
        <f t="shared" si="6"/>
        <v>0.20721641296795457</v>
      </c>
      <c r="F30" s="33">
        <f t="shared" si="7"/>
        <v>0.61117615896458544</v>
      </c>
      <c r="G30" s="39" t="s">
        <v>210</v>
      </c>
      <c r="H30" s="29">
        <v>281017164</v>
      </c>
      <c r="I30" s="29">
        <v>24870.39</v>
      </c>
      <c r="J30" s="30">
        <f t="shared" si="1"/>
        <v>11299.266477124002</v>
      </c>
    </row>
    <row r="31" spans="1:15" ht="17.399999999999999" hidden="1">
      <c r="A31" s="31">
        <f>AVERAGE(D29:D31)</f>
        <v>13055392.1569378</v>
      </c>
      <c r="B31" s="27">
        <f>A31/A28-1</f>
        <v>0.26415976035731803</v>
      </c>
      <c r="C31" s="27">
        <f>A31/A19-1</f>
        <v>0.28421065500778009</v>
      </c>
      <c r="D31" s="26">
        <f>H31/20</f>
        <v>12124162.6</v>
      </c>
      <c r="E31" s="27">
        <f t="shared" si="6"/>
        <v>-0.18026683451975911</v>
      </c>
      <c r="F31" s="33">
        <f t="shared" si="7"/>
        <v>0.32893409672779428</v>
      </c>
      <c r="G31" s="39" t="s">
        <v>211</v>
      </c>
      <c r="H31" s="29">
        <v>242483252</v>
      </c>
      <c r="I31" s="29">
        <v>25268.81</v>
      </c>
      <c r="J31" s="30">
        <f t="shared" si="1"/>
        <v>9596.1484533699841</v>
      </c>
      <c r="K31" s="32">
        <f>H31+H30+H29</f>
        <v>793036426</v>
      </c>
      <c r="L31" s="27">
        <f>K31/K28-1</f>
        <v>0.27335811729974657</v>
      </c>
      <c r="M31" s="27">
        <f>K31/K19-1</f>
        <v>0.26237185347355396</v>
      </c>
      <c r="N31" s="32">
        <f>AVERAGE(J29:J31)</f>
        <v>10745.473515881393</v>
      </c>
      <c r="O31" s="58">
        <f>N31/N28-1</f>
        <v>1.4273062693560101E-2</v>
      </c>
    </row>
    <row r="32" spans="1:15" ht="17.399999999999999" hidden="1">
      <c r="D32" s="26">
        <f>H32/21</f>
        <v>15545372.285714285</v>
      </c>
      <c r="E32" s="27">
        <f t="shared" si="6"/>
        <v>0.28218111209711805</v>
      </c>
      <c r="F32" s="33">
        <f t="shared" si="7"/>
        <v>0.30225580242025596</v>
      </c>
      <c r="G32" s="39" t="s">
        <v>222</v>
      </c>
      <c r="H32" s="29">
        <v>326452818</v>
      </c>
      <c r="I32" s="29">
        <v>30611.37</v>
      </c>
      <c r="J32" s="30">
        <f t="shared" si="1"/>
        <v>10664.430177414471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14940585.714285715</v>
      </c>
      <c r="E33" s="27">
        <f t="shared" si="6"/>
        <v>-3.8904605197802256E-2</v>
      </c>
      <c r="F33" s="33">
        <f t="shared" si="7"/>
        <v>0.54962621190685534</v>
      </c>
      <c r="G33" s="39" t="s">
        <v>223</v>
      </c>
      <c r="H33" s="29">
        <v>313752300</v>
      </c>
      <c r="I33" s="29">
        <v>28806.58</v>
      </c>
      <c r="J33" s="30">
        <f t="shared" si="1"/>
        <v>10891.688635027136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13161999.578947367</v>
      </c>
      <c r="B34" s="27">
        <f>A34/A31-1</f>
        <v>8.1657770772449734E-3</v>
      </c>
      <c r="C34" s="27">
        <f>A34/A22-1</f>
        <v>0.26179274890111115</v>
      </c>
      <c r="D34" s="26">
        <f>H34/19</f>
        <v>9000040.7368421052</v>
      </c>
      <c r="E34" s="27">
        <f t="shared" si="6"/>
        <v>-0.39761125106115813</v>
      </c>
      <c r="F34" s="33">
        <f t="shared" si="7"/>
        <v>-7.3583023960802851E-2</v>
      </c>
      <c r="G34" s="39" t="s">
        <v>220</v>
      </c>
      <c r="H34" s="29">
        <v>171000774</v>
      </c>
      <c r="I34" s="29">
        <v>21273.040000000001</v>
      </c>
      <c r="J34" s="30">
        <f t="shared" si="1"/>
        <v>8038.3797520241578</v>
      </c>
      <c r="K34" s="32">
        <f>H34+H33+H32</f>
        <v>811205892</v>
      </c>
      <c r="L34" s="27">
        <f>K34/K31-1</f>
        <v>2.2911262842799207E-2</v>
      </c>
      <c r="M34" s="27">
        <f>K34/K22-1</f>
        <v>0.2572397400632942</v>
      </c>
      <c r="N34" s="32">
        <f>AVERAGE(J32:J34)</f>
        <v>9864.8328548219215</v>
      </c>
      <c r="O34" s="58">
        <f>N34/N31-1</f>
        <v>-8.1954569964545421E-2</v>
      </c>
      <c r="P34" s="58"/>
    </row>
    <row r="35" spans="1:16" ht="17.399999999999999" hidden="1">
      <c r="D35" s="26">
        <f>H35/23</f>
        <v>9803855.4782608692</v>
      </c>
      <c r="E35" s="27">
        <f t="shared" si="6"/>
        <v>8.9312344790652975E-2</v>
      </c>
      <c r="F35" s="33">
        <f t="shared" si="7"/>
        <v>0.61368087915222058</v>
      </c>
      <c r="G35" s="39" t="s">
        <v>226</v>
      </c>
      <c r="H35" s="68">
        <v>225488676</v>
      </c>
      <c r="I35" s="68">
        <v>13208.54</v>
      </c>
      <c r="J35" s="30">
        <f t="shared" si="1"/>
        <v>17071.430756162299</v>
      </c>
      <c r="P35" s="16"/>
    </row>
    <row r="36" spans="1:16" ht="17.399999999999999" hidden="1">
      <c r="D36" s="26">
        <f>H36/21</f>
        <v>12572556.380952381</v>
      </c>
      <c r="E36" s="27">
        <f t="shared" si="6"/>
        <v>0.282409395857665</v>
      </c>
      <c r="F36" s="33">
        <f t="shared" si="7"/>
        <v>0.8127061297605791</v>
      </c>
      <c r="G36" s="39" t="s">
        <v>228</v>
      </c>
      <c r="H36" s="68">
        <v>264023684</v>
      </c>
      <c r="I36" s="68">
        <v>27415.79</v>
      </c>
      <c r="J36" s="30">
        <f t="shared" si="1"/>
        <v>9630.3511224735812</v>
      </c>
      <c r="P36" s="16"/>
    </row>
    <row r="37" spans="1:16" ht="17.399999999999999" hidden="1">
      <c r="A37" s="31">
        <f>AVERAGE(D35:D37)</f>
        <v>12242283.749367379</v>
      </c>
      <c r="B37" s="27">
        <f>A37/A34-1</f>
        <v>-6.9876603783749935E-2</v>
      </c>
      <c r="C37" s="27">
        <f>A37/A25-1</f>
        <v>0.56387710798538504</v>
      </c>
      <c r="D37" s="26">
        <f>H37/18</f>
        <v>14350439.388888888</v>
      </c>
      <c r="E37" s="27">
        <f t="shared" si="6"/>
        <v>0.14140982581951489</v>
      </c>
      <c r="F37" s="33">
        <f t="shared" si="7"/>
        <v>0.37020166896101458</v>
      </c>
      <c r="G37" s="39" t="s">
        <v>225</v>
      </c>
      <c r="H37" s="68">
        <v>258307909</v>
      </c>
      <c r="I37" s="68">
        <v>25281.38</v>
      </c>
      <c r="J37" s="30">
        <f t="shared" si="1"/>
        <v>10217.318397967199</v>
      </c>
      <c r="K37" s="32">
        <f>H37+H36+H35</f>
        <v>747820269</v>
      </c>
      <c r="L37" s="27">
        <f>K37/K34-1</f>
        <v>-7.8137527876831592E-2</v>
      </c>
      <c r="M37" s="27">
        <f>K37/K25-1</f>
        <v>0.56067852890305292</v>
      </c>
      <c r="N37" s="32">
        <f>AVERAGE(J35:J37)</f>
        <v>12306.366758867693</v>
      </c>
      <c r="O37" s="16">
        <f>N37/N34-1</f>
        <v>0.24749876049368158</v>
      </c>
      <c r="P37" s="16"/>
    </row>
    <row r="38" spans="1:16" ht="17.399999999999999" hidden="1">
      <c r="A38" s="31"/>
      <c r="B38" s="27"/>
      <c r="C38" s="27"/>
      <c r="D38" s="26">
        <f>H38/20</f>
        <v>15022987.199999999</v>
      </c>
      <c r="E38" s="27">
        <f t="shared" si="6"/>
        <v>4.6866008272321347E-2</v>
      </c>
      <c r="F38" s="33">
        <f t="shared" si="7"/>
        <v>0.2863684281798069</v>
      </c>
      <c r="G38" s="39" t="s">
        <v>231</v>
      </c>
      <c r="H38" s="68">
        <v>300459744</v>
      </c>
      <c r="I38" s="68">
        <v>23477.03</v>
      </c>
      <c r="J38" s="30">
        <f t="shared" si="1"/>
        <v>12798.030415261215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11815070.523809524</v>
      </c>
      <c r="E39" s="27">
        <f t="shared" si="6"/>
        <v>-0.21353387535273116</v>
      </c>
      <c r="F39" s="33">
        <f t="shared" si="7"/>
        <v>3.8423599224981508E-2</v>
      </c>
      <c r="G39" s="39" t="s">
        <v>234</v>
      </c>
      <c r="H39" s="68">
        <v>248116481</v>
      </c>
      <c r="I39" s="68">
        <v>19314.68</v>
      </c>
      <c r="J39" s="30">
        <f t="shared" si="1"/>
        <v>12846.005266460537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11758305.01904762</v>
      </c>
      <c r="B40" s="27">
        <f>A40/A37-1</f>
        <v>-3.9533369772185578E-2</v>
      </c>
      <c r="C40" s="27">
        <f>A40/A28-1</f>
        <v>0.13856220298892929</v>
      </c>
      <c r="D40" s="26">
        <f>H40/21</f>
        <v>8436857.333333334</v>
      </c>
      <c r="E40" s="27">
        <f t="shared" si="6"/>
        <v>-0.28592408176222683</v>
      </c>
      <c r="F40" s="33">
        <f t="shared" si="7"/>
        <v>6.4522069191640385E-2</v>
      </c>
      <c r="G40" s="39" t="s">
        <v>236</v>
      </c>
      <c r="H40" s="68">
        <v>177174004</v>
      </c>
      <c r="I40" s="68">
        <v>21829.51</v>
      </c>
      <c r="J40" s="30">
        <f t="shared" si="1"/>
        <v>8116.2611529072346</v>
      </c>
      <c r="K40" s="32">
        <f>H40+H39+H38</f>
        <v>725750229</v>
      </c>
      <c r="L40" s="27">
        <f>K40/K37-1</f>
        <v>-2.9512492392741008E-2</v>
      </c>
      <c r="M40" s="27">
        <f>K40/K28-1</f>
        <v>0.16531840774398421</v>
      </c>
      <c r="N40" s="32">
        <f>AVERAGE(J38:J40)</f>
        <v>11253.432278209662</v>
      </c>
      <c r="O40" s="58">
        <f>N40/N37-1</f>
        <v>-8.5560141452741045E-2</v>
      </c>
    </row>
    <row r="41" spans="1:16" ht="17.399999999999999">
      <c r="A41" s="31"/>
      <c r="B41" s="27"/>
      <c r="C41" s="27"/>
      <c r="D41" s="26">
        <f>H41/18</f>
        <v>21205148.833333332</v>
      </c>
      <c r="E41" s="27">
        <f t="shared" si="6"/>
        <v>1.5133942646574718</v>
      </c>
      <c r="F41" s="33">
        <f t="shared" si="7"/>
        <v>0.73080129194363797</v>
      </c>
      <c r="G41" s="39" t="s">
        <v>370</v>
      </c>
      <c r="H41" s="68">
        <v>381692679</v>
      </c>
      <c r="I41" s="68">
        <v>35014.11</v>
      </c>
      <c r="J41" s="30">
        <f t="shared" si="1"/>
        <v>10901.110409489203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18334089.5</v>
      </c>
      <c r="E42" s="27">
        <f t="shared" ref="E42" si="8">D42/D41-1</f>
        <v>-0.13539444386356692</v>
      </c>
      <c r="F42" s="33">
        <f t="shared" ref="F42" si="9">D42/D30-1</f>
        <v>0.239595815222162</v>
      </c>
      <c r="G42" s="39" t="s">
        <v>405</v>
      </c>
      <c r="H42" s="68">
        <v>366681790</v>
      </c>
      <c r="I42" s="68">
        <v>41338.050000000003</v>
      </c>
      <c r="J42" s="30">
        <f t="shared" si="1"/>
        <v>8870.3214109035125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19274473.427777778</v>
      </c>
      <c r="B43" s="27">
        <f>A43/A40-1</f>
        <v>0.6392220984703576</v>
      </c>
      <c r="C43" s="27">
        <f>A43/A31-1</f>
        <v>0.47636112313448042</v>
      </c>
      <c r="D43" s="26">
        <f>H43/20</f>
        <v>18284181.949999999</v>
      </c>
      <c r="E43" s="27">
        <f t="shared" ref="E43" si="10">D43/D42-1</f>
        <v>-2.7221177250171813E-3</v>
      </c>
      <c r="F43" s="33">
        <f t="shared" ref="F43" si="11">D43/D31-1</f>
        <v>0.50807792284145048</v>
      </c>
      <c r="G43" s="39" t="s">
        <v>429</v>
      </c>
      <c r="H43" s="68">
        <v>365683639</v>
      </c>
      <c r="I43" s="68">
        <v>40712.25</v>
      </c>
      <c r="J43" s="30">
        <f t="shared" si="1"/>
        <v>8982.1525216611699</v>
      </c>
      <c r="K43" s="32">
        <f>H43+H42+H41</f>
        <v>1114058108</v>
      </c>
      <c r="L43" s="27">
        <f>K43/K40-1</f>
        <v>0.53504341229770391</v>
      </c>
      <c r="M43" s="27">
        <f>K43/K31-1</f>
        <v>0.40480067683549259</v>
      </c>
      <c r="N43" s="32">
        <f>AVERAGE(J41:J43)</f>
        <v>9584.5281140179632</v>
      </c>
      <c r="O43" s="58">
        <f>N43/N40-1</f>
        <v>-0.14830179121646692</v>
      </c>
    </row>
    <row r="44" spans="1:16" ht="17.399999999999999">
      <c r="A44" s="31"/>
      <c r="B44" s="27"/>
      <c r="C44" s="27"/>
      <c r="D44" s="26">
        <f>H44/22</f>
        <v>18887458.727272727</v>
      </c>
      <c r="E44" s="27">
        <f t="shared" ref="E44" si="12">D44/D43-1</f>
        <v>3.2994463680270147E-2</v>
      </c>
      <c r="F44" s="33">
        <f t="shared" ref="F44" si="13">D44/D32-1</f>
        <v>0.21498915433692867</v>
      </c>
      <c r="G44" s="39" t="s">
        <v>462</v>
      </c>
      <c r="H44" s="68">
        <v>415524092</v>
      </c>
      <c r="I44" s="68">
        <v>32053.54</v>
      </c>
      <c r="J44" s="30">
        <f t="shared" si="1"/>
        <v>12963.438422090041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16529346.1</v>
      </c>
      <c r="E45" s="27">
        <f t="shared" ref="E45" si="14">D45/D44-1</f>
        <v>-0.12485070973935253</v>
      </c>
      <c r="F45" s="33">
        <f t="shared" ref="F45" si="15">D45/D33-1</f>
        <v>0.10633856102409434</v>
      </c>
      <c r="G45" s="39" t="s">
        <v>501</v>
      </c>
      <c r="H45" s="68">
        <v>330586922</v>
      </c>
      <c r="I45" s="68">
        <v>21694.560000000001</v>
      </c>
      <c r="J45" s="30">
        <f t="shared" si="1"/>
        <v>15238.240462125066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17209399.609090909</v>
      </c>
      <c r="B46" s="27">
        <f>A46/A43-1</f>
        <v>-0.10714034945882089</v>
      </c>
      <c r="C46" s="27">
        <f>A46/A34-1</f>
        <v>0.30750647011244125</v>
      </c>
      <c r="D46" s="26">
        <f>H46/19</f>
        <v>16211394</v>
      </c>
      <c r="E46" s="27">
        <f t="shared" ref="E46" si="16">D46/D45-1</f>
        <v>-1.923561271428631E-2</v>
      </c>
      <c r="F46" s="33">
        <f t="shared" ref="F46" si="17">D46/D34-1</f>
        <v>0.8012578469381666</v>
      </c>
      <c r="G46" s="39" t="s">
        <v>568</v>
      </c>
      <c r="H46" s="68">
        <v>308016486</v>
      </c>
      <c r="I46" s="68">
        <v>19733.97</v>
      </c>
      <c r="J46" s="30">
        <f t="shared" si="1"/>
        <v>15608.439964183586</v>
      </c>
      <c r="K46" s="32">
        <f>H46+H45+H44</f>
        <v>1054127500</v>
      </c>
      <c r="L46" s="27">
        <f>K46/K43-1</f>
        <v>-5.3794867224286613E-2</v>
      </c>
      <c r="M46" s="27">
        <f>K46/K34-1</f>
        <v>0.29945740088386841</v>
      </c>
      <c r="N46" s="32">
        <f>AVERAGE(J44:J46)</f>
        <v>14603.372949466231</v>
      </c>
      <c r="O46" s="58">
        <f>N46/N43-1</f>
        <v>0.52364026436605648</v>
      </c>
    </row>
    <row r="47" spans="1:16" ht="17.399999999999999">
      <c r="A47" s="31"/>
      <c r="B47" s="27"/>
      <c r="C47" s="27"/>
      <c r="D47" s="26">
        <f>H47/19</f>
        <v>12423909.105263159</v>
      </c>
      <c r="E47" s="27">
        <f t="shared" ref="E47" si="18">D47/D46-1</f>
        <v>-0.23363104337213947</v>
      </c>
      <c r="F47" s="33">
        <f t="shared" ref="F47" si="19">D47/D35-1</f>
        <v>0.26724727152618821</v>
      </c>
      <c r="G47" s="39" t="s">
        <v>598</v>
      </c>
      <c r="H47" s="68">
        <v>236054273</v>
      </c>
      <c r="I47" s="68">
        <v>17815.18</v>
      </c>
      <c r="J47" s="30">
        <f t="shared" si="1"/>
        <v>13250.176141919419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16925575.100000001</v>
      </c>
      <c r="E48" s="27">
        <f t="shared" ref="E48" si="20">D48/D47-1</f>
        <v>0.36233893508040849</v>
      </c>
      <c r="F48" s="33">
        <f t="shared" ref="F48" si="21">D48/D36-1</f>
        <v>0.34623179146307215</v>
      </c>
      <c r="G48" s="39" t="s">
        <v>634</v>
      </c>
      <c r="H48" s="68">
        <v>338511502</v>
      </c>
      <c r="I48" s="68">
        <v>19385.91</v>
      </c>
      <c r="J48" s="30">
        <f t="shared" si="1"/>
        <v>17461.728750417184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17877720.44720893</v>
      </c>
      <c r="B49" s="27">
        <f>A49/A46-1</f>
        <v>3.8834639981570218E-2</v>
      </c>
      <c r="C49" s="27">
        <f>A49/A37-1</f>
        <v>0.46032560698756586</v>
      </c>
      <c r="D49" s="26">
        <f>H49/22</f>
        <v>24283677.136363637</v>
      </c>
      <c r="E49" s="27">
        <f t="shared" ref="E49" si="22">D49/D48-1</f>
        <v>0.43473276345946044</v>
      </c>
      <c r="F49" s="33">
        <f t="shared" ref="F49" si="23">D49/D37-1</f>
        <v>0.6921904952377802</v>
      </c>
      <c r="G49" s="39" t="s">
        <v>695</v>
      </c>
      <c r="H49" s="68">
        <v>534240897</v>
      </c>
      <c r="I49" s="68">
        <v>36643.1</v>
      </c>
      <c r="J49" s="30">
        <f t="shared" si="1"/>
        <v>14579.576973563919</v>
      </c>
      <c r="K49" s="32">
        <f>H49+H48+H47</f>
        <v>1108806672</v>
      </c>
      <c r="L49" s="27">
        <f>K49/K46-1</f>
        <v>5.1871497518089615E-2</v>
      </c>
      <c r="M49" s="27">
        <f>K49/K37-1</f>
        <v>0.48271813156751975</v>
      </c>
      <c r="N49" s="32">
        <f>AVERAGE(J47:J49)</f>
        <v>15097.160621966841</v>
      </c>
      <c r="O49" s="58">
        <f>N49/N46-1</f>
        <v>3.3813261786117543E-2</v>
      </c>
    </row>
    <row r="50" spans="1:15" s="37" customFormat="1" ht="17.399999999999999">
      <c r="A50" s="92"/>
      <c r="B50" s="130"/>
      <c r="C50" s="130"/>
      <c r="D50" s="93">
        <f>H50/18</f>
        <v>16901455.333333332</v>
      </c>
      <c r="E50" s="130">
        <f t="shared" ref="E50" si="24">D50/D49-1</f>
        <v>-0.30399933920945532</v>
      </c>
      <c r="F50" s="131">
        <f t="shared" ref="F50" si="25">D50/D38-1</f>
        <v>0.12503958822073225</v>
      </c>
      <c r="G50" s="132" t="s">
        <v>714</v>
      </c>
      <c r="H50" s="95">
        <v>304226196</v>
      </c>
      <c r="I50" s="95">
        <v>22887.53</v>
      </c>
      <c r="J50" s="133">
        <f t="shared" ref="J50" si="26">H50/I50</f>
        <v>13292.22489276912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24406825.649999999</v>
      </c>
      <c r="E51" s="130">
        <f t="shared" ref="E51" si="27">D51/D50-1</f>
        <v>0.44406651194494762</v>
      </c>
      <c r="F51" s="131">
        <f t="shared" ref="F51" si="28">D51/D39-1</f>
        <v>1.0657367724395539</v>
      </c>
      <c r="G51" s="132" t="s">
        <v>721</v>
      </c>
      <c r="H51" s="95">
        <v>488136513</v>
      </c>
      <c r="I51" s="95">
        <v>27813.34</v>
      </c>
      <c r="J51" s="133">
        <f t="shared" ref="J51" si="29">H51/I51</f>
        <v>17550.445685415703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18869924.91868687</v>
      </c>
      <c r="B52" s="27">
        <f>A52/A49-1</f>
        <v>5.549949583381264E-2</v>
      </c>
      <c r="C52" s="27">
        <f>A52/A40-1</f>
        <v>0.60481675616672059</v>
      </c>
      <c r="D52" s="93">
        <f>H52/22</f>
        <v>15301493.772727273</v>
      </c>
      <c r="E52" s="130">
        <f t="shared" ref="E52:E53" si="30">D52/D51-1</f>
        <v>-0.37306497812724471</v>
      </c>
      <c r="F52" s="131">
        <f t="shared" ref="F52:F53" si="31">D52/D40-1</f>
        <v>0.81364851486492751</v>
      </c>
      <c r="G52" s="132" t="s">
        <v>726</v>
      </c>
      <c r="H52" s="95">
        <v>336632863</v>
      </c>
      <c r="I52" s="95">
        <v>17994.45</v>
      </c>
      <c r="J52" s="133">
        <f t="shared" ref="J52" si="32">H52/I52</f>
        <v>18707.593897007133</v>
      </c>
      <c r="K52" s="32">
        <f>H52+H51+H50</f>
        <v>1128995572</v>
      </c>
      <c r="L52" s="27">
        <f>K52/K49-1</f>
        <v>1.8207772833459313E-2</v>
      </c>
      <c r="M52" s="27">
        <f>K52/K40-1</f>
        <v>0.55562551258940074</v>
      </c>
      <c r="N52" s="32">
        <f>AVERAGE(J50:J52)</f>
        <v>16516.754825063985</v>
      </c>
      <c r="O52" s="58">
        <f>N52/N49-1</f>
        <v>9.403054247376752E-2</v>
      </c>
    </row>
    <row r="53" spans="1:15" s="37" customFormat="1" ht="17.399999999999999">
      <c r="A53" s="31"/>
      <c r="B53" s="27"/>
      <c r="C53" s="27"/>
      <c r="D53" s="93">
        <f>H53/21</f>
        <v>23087171.095238097</v>
      </c>
      <c r="E53" s="130">
        <f t="shared" si="30"/>
        <v>0.508818121822046</v>
      </c>
      <c r="F53" s="131">
        <f t="shared" si="31"/>
        <v>8.8753079579726002E-2</v>
      </c>
      <c r="G53" s="132" t="s">
        <v>729</v>
      </c>
      <c r="H53" s="95">
        <v>484830593</v>
      </c>
      <c r="I53" s="95">
        <v>27503.38</v>
      </c>
      <c r="J53" s="133">
        <f t="shared" ref="J53" si="33">H53/I53</f>
        <v>17628.036735848465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26519684.05882353</v>
      </c>
      <c r="E54" s="130">
        <f t="shared" ref="E54" si="34">D54/D53-1</f>
        <v>0.14867620417528826</v>
      </c>
      <c r="F54" s="131">
        <f t="shared" ref="F54" si="35">D54/D42-1</f>
        <v>0.44646856113708444</v>
      </c>
      <c r="G54" s="132" t="s">
        <v>742</v>
      </c>
      <c r="H54" s="95">
        <v>450834629</v>
      </c>
      <c r="I54" s="95">
        <v>24960.74</v>
      </c>
      <c r="J54" s="133">
        <f t="shared" ref="J54" si="36">H54/I54</f>
        <v>18061.749331149636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22483243.06722689</v>
      </c>
      <c r="B55" s="27">
        <f>A55/A52-1</f>
        <v>0.19148556044130061</v>
      </c>
      <c r="C55" s="27">
        <f>A55/A43-1</f>
        <v>0.16647768103613836</v>
      </c>
      <c r="D55" s="93">
        <f>H55/21</f>
        <v>17842874.047619049</v>
      </c>
      <c r="E55" s="130">
        <f t="shared" ref="E55" si="37">D55/D54-1</f>
        <v>-0.32718376251988435</v>
      </c>
      <c r="F55" s="131">
        <f t="shared" ref="F55" si="38">D55/D43-1</f>
        <v>-2.4136048502894636E-2</v>
      </c>
      <c r="G55" s="132" t="s">
        <v>749</v>
      </c>
      <c r="H55" s="95">
        <v>374700355</v>
      </c>
      <c r="I55" s="95">
        <v>18212.75</v>
      </c>
      <c r="J55" s="133">
        <f t="shared" ref="J55" si="39">H55/I55</f>
        <v>20573.518826097101</v>
      </c>
      <c r="K55" s="32">
        <f>H55+H54+H53</f>
        <v>1310365577</v>
      </c>
      <c r="L55" s="27">
        <f>K55/K52-1</f>
        <v>0.16064722439850287</v>
      </c>
      <c r="M55" s="27">
        <f>K55/K43-1</f>
        <v>0.17620936250122421</v>
      </c>
      <c r="N55" s="32">
        <f>AVERAGE(J53:J55)</f>
        <v>18754.434964365068</v>
      </c>
      <c r="O55" s="58">
        <f>N55/N52-1</f>
        <v>0.1354794063967959</v>
      </c>
    </row>
    <row r="56" spans="1:15" s="124" customFormat="1" ht="17.399999999999999">
      <c r="A56" s="94"/>
      <c r="B56" s="45"/>
      <c r="C56" s="45"/>
      <c r="D56" s="98">
        <f>H56/22</f>
        <v>21045674.5</v>
      </c>
      <c r="E56" s="118">
        <f t="shared" ref="E56" si="40">D56/D55-1</f>
        <v>0.17950025561091332</v>
      </c>
      <c r="F56" s="158">
        <f t="shared" ref="F56" si="41">D56/D44-1</f>
        <v>0.11426713375743325</v>
      </c>
      <c r="G56" s="122" t="s">
        <v>752</v>
      </c>
      <c r="H56" s="96">
        <v>463004839</v>
      </c>
      <c r="I56" s="96">
        <v>21274.7</v>
      </c>
      <c r="J56" s="125">
        <f t="shared" ref="J56" si="42">H56/I56</f>
        <v>21763.166531137922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25296371.944444444</v>
      </c>
      <c r="E57" s="118">
        <f t="shared" ref="E57" si="43">D57/D56-1</f>
        <v>0.20197487348026999</v>
      </c>
      <c r="F57" s="158">
        <f t="shared" ref="F57" si="44">D57/D45-1</f>
        <v>0.53039157093119638</v>
      </c>
      <c r="G57" s="122" t="s">
        <v>756</v>
      </c>
      <c r="H57" s="96">
        <v>455334695</v>
      </c>
      <c r="I57" s="96">
        <v>24279.69</v>
      </c>
      <c r="J57" s="125">
        <f t="shared" ref="J57" si="45">H57/I57</f>
        <v>18753.72770410166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23171023.222222224</v>
      </c>
      <c r="B58" s="27">
        <f>A58/A55-1</f>
        <v>3.0590789457677792E-2</v>
      </c>
      <c r="C58" s="27">
        <f>A58/A46-1</f>
        <v>0.34641671113163475</v>
      </c>
      <c r="K58" s="32">
        <f>H58+H57+H56</f>
        <v>918339534</v>
      </c>
      <c r="L58" s="27">
        <f>K58/K55-1</f>
        <v>-0.29917303222931046</v>
      </c>
      <c r="M58" s="27">
        <f>K58/K46-1</f>
        <v>-0.12881550476578973</v>
      </c>
      <c r="N58" s="32">
        <f>AVERAGE(J56:J58)</f>
        <v>20258.447117619791</v>
      </c>
      <c r="O58" s="58">
        <f>N58/N55-1</f>
        <v>8.0195012865621695E-2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5">
    <tabColor rgb="FFFF0000"/>
  </sheetPr>
  <dimension ref="A1:P58"/>
  <sheetViews>
    <sheetView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.3984375" style="18" bestFit="1" customWidth="1"/>
    <col min="13" max="13" width="5.5976562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</v>
      </c>
      <c r="G1" s="19"/>
      <c r="H1" s="19"/>
      <c r="I1" s="19"/>
      <c r="J1" s="20"/>
      <c r="P1" s="18" t="s">
        <v>100</v>
      </c>
    </row>
    <row r="2" spans="1:16" ht="15" customHeight="1">
      <c r="G2" s="21"/>
      <c r="H2" s="21"/>
      <c r="I2" s="21"/>
      <c r="J2" s="22"/>
      <c r="P2" s="23" t="s">
        <v>214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256</v>
      </c>
    </row>
    <row r="5" spans="1:16" ht="15" hidden="1" customHeight="1">
      <c r="D5" s="26">
        <f>H5/20</f>
        <v>701744.95</v>
      </c>
      <c r="E5" s="27"/>
      <c r="F5" s="26"/>
      <c r="G5" s="28" t="s">
        <v>7</v>
      </c>
      <c r="H5" s="29">
        <v>14034899</v>
      </c>
      <c r="I5" s="29">
        <v>1525890.89</v>
      </c>
      <c r="J5" s="30">
        <f>H5/I5</f>
        <v>9.1978391718427535</v>
      </c>
    </row>
    <row r="6" spans="1:16" ht="15" hidden="1" customHeight="1">
      <c r="D6" s="26">
        <f>H6/18</f>
        <v>1891269.8333333333</v>
      </c>
      <c r="E6" s="27">
        <f t="shared" ref="E6:E22" si="0">D6/D5-1</f>
        <v>1.6950957514312477</v>
      </c>
      <c r="F6" s="26"/>
      <c r="G6" s="28" t="s">
        <v>3</v>
      </c>
      <c r="H6" s="29">
        <v>34042857</v>
      </c>
      <c r="I6" s="29">
        <v>1539449.06</v>
      </c>
      <c r="J6" s="30">
        <f t="shared" ref="J6:J49" si="1">H6/I6</f>
        <v>22.11366253327018</v>
      </c>
    </row>
    <row r="7" spans="1:16" ht="15" hidden="1" customHeight="1">
      <c r="A7" s="31">
        <f>AVERAGE(D5:D7)</f>
        <v>1107562.9429292928</v>
      </c>
      <c r="B7" s="31"/>
      <c r="C7" s="31"/>
      <c r="D7" s="26">
        <f>H7/22</f>
        <v>729674.04545454541</v>
      </c>
      <c r="E7" s="27">
        <f t="shared" si="0"/>
        <v>-0.61418829159427424</v>
      </c>
      <c r="F7" s="26"/>
      <c r="G7" s="28" t="s">
        <v>6</v>
      </c>
      <c r="H7" s="29">
        <v>16052829</v>
      </c>
      <c r="I7" s="29">
        <v>1863114.67</v>
      </c>
      <c r="J7" s="30">
        <f t="shared" si="1"/>
        <v>8.6161250611590106</v>
      </c>
      <c r="K7" s="32">
        <f>H7+H6+H5</f>
        <v>64130585</v>
      </c>
      <c r="L7" s="32"/>
      <c r="M7" s="32"/>
      <c r="N7" s="32">
        <f>AVERAGE(J5:J7)</f>
        <v>13.309208922090647</v>
      </c>
      <c r="O7" s="35"/>
    </row>
    <row r="8" spans="1:16" ht="15" hidden="1" customHeight="1">
      <c r="D8" s="26">
        <f>H8/21</f>
        <v>647646.76190476189</v>
      </c>
      <c r="E8" s="27">
        <f t="shared" si="0"/>
        <v>-0.1124163372135365</v>
      </c>
      <c r="F8" s="26"/>
      <c r="G8" s="28" t="s">
        <v>2</v>
      </c>
      <c r="H8" s="29">
        <v>13600582</v>
      </c>
      <c r="I8" s="29">
        <v>1660178.08</v>
      </c>
      <c r="J8" s="30">
        <f t="shared" si="1"/>
        <v>8.1922428466228148</v>
      </c>
    </row>
    <row r="9" spans="1:16" ht="15" hidden="1" customHeight="1">
      <c r="D9" s="26">
        <f>H9/21</f>
        <v>348731.76190476189</v>
      </c>
      <c r="E9" s="27">
        <f t="shared" si="0"/>
        <v>-0.46154017526602908</v>
      </c>
      <c r="F9" s="26"/>
      <c r="G9" s="28" t="s">
        <v>5</v>
      </c>
      <c r="H9" s="29">
        <v>7323367</v>
      </c>
      <c r="I9" s="29">
        <v>564388.67000000004</v>
      </c>
      <c r="J9" s="30">
        <f t="shared" si="1"/>
        <v>12.975751267295992</v>
      </c>
    </row>
    <row r="10" spans="1:16" ht="15" hidden="1" customHeight="1">
      <c r="A10" s="31">
        <f>AVERAGE(D8:D10)</f>
        <v>568045.1587301587</v>
      </c>
      <c r="B10" s="27">
        <f>A10/A7-1</f>
        <v>-0.48712155606453611</v>
      </c>
      <c r="C10" s="27"/>
      <c r="D10" s="26">
        <f>H10/21</f>
        <v>707756.95238095243</v>
      </c>
      <c r="E10" s="27">
        <f t="shared" si="0"/>
        <v>1.0295167509698753</v>
      </c>
      <c r="F10" s="26"/>
      <c r="G10" s="28" t="s">
        <v>0</v>
      </c>
      <c r="H10" s="29">
        <v>14862896</v>
      </c>
      <c r="I10" s="29">
        <v>1318511.27</v>
      </c>
      <c r="J10" s="30">
        <f t="shared" si="1"/>
        <v>11.272483093754671</v>
      </c>
      <c r="K10" s="32">
        <f>H10+H9+H8</f>
        <v>35786845</v>
      </c>
      <c r="L10" s="27">
        <f>K10/K7-1</f>
        <v>-0.4419691477943013</v>
      </c>
      <c r="M10" s="32"/>
      <c r="N10" s="32">
        <f>AVERAGE(J8:J10)</f>
        <v>10.813492402557827</v>
      </c>
      <c r="O10" s="58">
        <f>N10/N7-1</f>
        <v>-0.18751802110420146</v>
      </c>
    </row>
    <row r="11" spans="1:16" ht="15" hidden="1" customHeight="1">
      <c r="D11" s="26">
        <f>H11/21</f>
        <v>642167.04761904757</v>
      </c>
      <c r="E11" s="27">
        <f t="shared" si="0"/>
        <v>-9.2672921885479265E-2</v>
      </c>
      <c r="F11" s="26"/>
      <c r="G11" s="28" t="s">
        <v>10</v>
      </c>
      <c r="H11" s="29">
        <v>13485508</v>
      </c>
      <c r="I11" s="29">
        <v>1267653.8400000001</v>
      </c>
      <c r="J11" s="30">
        <f t="shared" si="1"/>
        <v>10.638162859980765</v>
      </c>
    </row>
    <row r="12" spans="1:16" ht="15" hidden="1" customHeight="1">
      <c r="D12" s="26">
        <f>H12/22</f>
        <v>673827.36363636365</v>
      </c>
      <c r="E12" s="27">
        <f t="shared" si="0"/>
        <v>4.9302305583418748E-2</v>
      </c>
      <c r="F12" s="26"/>
      <c r="G12" s="28" t="s">
        <v>4</v>
      </c>
      <c r="H12" s="29">
        <v>14824202</v>
      </c>
      <c r="I12" s="29">
        <v>1508367.79</v>
      </c>
      <c r="J12" s="30">
        <f t="shared" si="1"/>
        <v>9.8279757087626489</v>
      </c>
    </row>
    <row r="13" spans="1:16" ht="15" hidden="1" customHeight="1">
      <c r="A13" s="31">
        <f>AVERAGE(D11:D13)</f>
        <v>865231.90375180391</v>
      </c>
      <c r="B13" s="27">
        <f>A13/A10-1</f>
        <v>0.52317450550233335</v>
      </c>
      <c r="C13" s="27"/>
      <c r="D13" s="26">
        <f>H13/20</f>
        <v>1279701.3</v>
      </c>
      <c r="E13" s="27">
        <f t="shared" si="0"/>
        <v>0.89915306065041478</v>
      </c>
      <c r="F13" s="26"/>
      <c r="G13" s="28" t="s">
        <v>8</v>
      </c>
      <c r="H13" s="29">
        <v>25594026</v>
      </c>
      <c r="I13" s="29">
        <v>1687154.41</v>
      </c>
      <c r="J13" s="30">
        <f t="shared" si="1"/>
        <v>15.169936935410673</v>
      </c>
      <c r="K13" s="32">
        <f>H13+H12+H11</f>
        <v>53903736</v>
      </c>
      <c r="L13" s="27">
        <f>K13/K10-1</f>
        <v>0.50624443143842379</v>
      </c>
      <c r="M13" s="32"/>
      <c r="N13" s="32">
        <f>AVERAGE(J11:J13)</f>
        <v>11.878691834718028</v>
      </c>
      <c r="O13" s="58">
        <f>N13/N10-1</f>
        <v>9.8506513206430668E-2</v>
      </c>
    </row>
    <row r="14" spans="1:16" ht="15" hidden="1" customHeight="1">
      <c r="D14" s="26">
        <f>H14/20</f>
        <v>442699.5</v>
      </c>
      <c r="E14" s="27">
        <f t="shared" si="0"/>
        <v>-0.65406028734986832</v>
      </c>
      <c r="F14" s="26"/>
      <c r="G14" s="28" t="s">
        <v>11</v>
      </c>
      <c r="H14" s="29">
        <v>8853990</v>
      </c>
      <c r="I14" s="29">
        <v>868288.98</v>
      </c>
      <c r="J14" s="30">
        <f t="shared" si="1"/>
        <v>10.197054441483296</v>
      </c>
    </row>
    <row r="15" spans="1:16" ht="15" hidden="1" customHeight="1">
      <c r="A15" s="31"/>
      <c r="B15" s="31"/>
      <c r="C15" s="31"/>
      <c r="D15" s="26">
        <f>H15/22</f>
        <v>1213714.9090909092</v>
      </c>
      <c r="E15" s="27">
        <f t="shared" si="0"/>
        <v>1.7416224980848392</v>
      </c>
      <c r="F15" s="26"/>
      <c r="G15" s="28" t="s">
        <v>9</v>
      </c>
      <c r="H15" s="29">
        <v>26701728</v>
      </c>
      <c r="I15" s="29">
        <v>2118094.56</v>
      </c>
      <c r="J15" s="30">
        <f t="shared" si="1"/>
        <v>12.606485330853218</v>
      </c>
    </row>
    <row r="16" spans="1:16" ht="15" hidden="1" customHeight="1">
      <c r="A16" s="31">
        <f>AVERAGE(D14:D16)</f>
        <v>950429.10606060608</v>
      </c>
      <c r="B16" s="27">
        <f>A16/A13-1</f>
        <v>9.8467476683848032E-2</v>
      </c>
      <c r="C16" s="27"/>
      <c r="D16" s="26">
        <f>H16/22</f>
        <v>1194872.9090909092</v>
      </c>
      <c r="E16" s="27">
        <f t="shared" si="0"/>
        <v>-1.5524238730916573E-2</v>
      </c>
      <c r="F16" s="26"/>
      <c r="G16" s="28" t="s">
        <v>13</v>
      </c>
      <c r="H16" s="29">
        <v>26287204</v>
      </c>
      <c r="I16" s="29">
        <v>2168581.66</v>
      </c>
      <c r="J16" s="30">
        <f t="shared" si="1"/>
        <v>12.121841886276949</v>
      </c>
      <c r="K16" s="32">
        <f>H16+H15+H14</f>
        <v>61842922</v>
      </c>
      <c r="L16" s="27">
        <f>K16/K13-1</f>
        <v>0.1472845221711534</v>
      </c>
      <c r="M16" s="32"/>
      <c r="N16" s="32">
        <f>AVERAGE(J14:J16)</f>
        <v>11.641793886204487</v>
      </c>
      <c r="O16" s="58">
        <f>N16/N13-1</f>
        <v>-1.9943100790034474E-2</v>
      </c>
    </row>
    <row r="17" spans="1:15" ht="15" hidden="1" customHeight="1">
      <c r="D17" s="26">
        <f>H17/20</f>
        <v>506718.35</v>
      </c>
      <c r="E17" s="27">
        <f t="shared" si="0"/>
        <v>-0.57592280639660276</v>
      </c>
      <c r="F17" s="33">
        <f t="shared" ref="F17:F22" si="2">D17/D5-1</f>
        <v>-0.27791664193664667</v>
      </c>
      <c r="G17" s="39" t="s">
        <v>162</v>
      </c>
      <c r="H17" s="29">
        <v>10134367</v>
      </c>
      <c r="I17" s="29">
        <v>925474.8</v>
      </c>
      <c r="J17" s="30">
        <f t="shared" si="1"/>
        <v>10.950451595224418</v>
      </c>
    </row>
    <row r="18" spans="1:15" hidden="1">
      <c r="D18" s="26">
        <f>H18/20</f>
        <v>1730692.75</v>
      </c>
      <c r="E18" s="27">
        <f t="shared" si="0"/>
        <v>2.4154925512367966</v>
      </c>
      <c r="F18" s="33">
        <f t="shared" si="2"/>
        <v>-8.4904375094017492E-2</v>
      </c>
      <c r="G18" s="39" t="s">
        <v>163</v>
      </c>
      <c r="H18" s="29">
        <v>34613855</v>
      </c>
      <c r="I18" s="29">
        <v>2935702.2</v>
      </c>
      <c r="J18" s="30">
        <f t="shared" si="1"/>
        <v>11.790656082214333</v>
      </c>
    </row>
    <row r="19" spans="1:15" ht="17.399999999999999" hidden="1">
      <c r="A19" s="31">
        <f>AVERAGE(D17:D19)</f>
        <v>1126382.3818181818</v>
      </c>
      <c r="B19" s="27">
        <f>A19/A16-1</f>
        <v>0.18513035284333523</v>
      </c>
      <c r="C19" s="27">
        <f>A19/A7-1</f>
        <v>1.6991755646063034E-2</v>
      </c>
      <c r="D19" s="26">
        <f>H19/22</f>
        <v>1141736.0454545454</v>
      </c>
      <c r="E19" s="27">
        <f t="shared" si="0"/>
        <v>-0.34030113348857249</v>
      </c>
      <c r="F19" s="33">
        <f t="shared" si="2"/>
        <v>0.56472064830442048</v>
      </c>
      <c r="G19" s="39" t="s">
        <v>158</v>
      </c>
      <c r="H19" s="29">
        <v>25118193</v>
      </c>
      <c r="I19" s="29">
        <v>2458953.39</v>
      </c>
      <c r="J19" s="30">
        <f t="shared" si="1"/>
        <v>10.214993542435547</v>
      </c>
      <c r="K19" s="32">
        <f>H19+H18+H17</f>
        <v>69866415</v>
      </c>
      <c r="L19" s="27">
        <f>K19/K16-1</f>
        <v>0.12973987548647847</v>
      </c>
      <c r="M19" s="27">
        <f>K19/K7-1</f>
        <v>8.9439851515466406E-2</v>
      </c>
      <c r="N19" s="32">
        <f>AVERAGE(J17:J19)</f>
        <v>10.985367073291433</v>
      </c>
      <c r="O19" s="58">
        <f>N19/N16-1</f>
        <v>-5.6385366321501262E-2</v>
      </c>
    </row>
    <row r="20" spans="1:15" hidden="1">
      <c r="D20" s="26">
        <f>H20/20</f>
        <v>1167945.25</v>
      </c>
      <c r="E20" s="27">
        <f t="shared" si="0"/>
        <v>2.2955572480870767E-2</v>
      </c>
      <c r="F20" s="33">
        <f t="shared" si="2"/>
        <v>0.8033676977941091</v>
      </c>
      <c r="G20" s="39" t="s">
        <v>154</v>
      </c>
      <c r="H20" s="29">
        <v>23358905</v>
      </c>
      <c r="I20" s="29">
        <v>1779105.4</v>
      </c>
      <c r="J20" s="30">
        <f t="shared" si="1"/>
        <v>13.129579056979987</v>
      </c>
    </row>
    <row r="21" spans="1:15" hidden="1">
      <c r="D21" s="26">
        <f>H21/21</f>
        <v>1251433.4285714286</v>
      </c>
      <c r="E21" s="27">
        <f t="shared" si="0"/>
        <v>7.1482955704840201E-2</v>
      </c>
      <c r="F21" s="33">
        <f t="shared" si="2"/>
        <v>2.5885272443672429</v>
      </c>
      <c r="G21" s="39" t="s">
        <v>155</v>
      </c>
      <c r="H21" s="29">
        <v>26280102</v>
      </c>
      <c r="I21" s="29">
        <v>2172913.4700000002</v>
      </c>
      <c r="J21" s="30">
        <f t="shared" si="1"/>
        <v>12.094407974745538</v>
      </c>
    </row>
    <row r="22" spans="1:15" ht="17.399999999999999" hidden="1">
      <c r="A22" s="31">
        <f>AVERAGE(D20:D22)</f>
        <v>1351501.2896825399</v>
      </c>
      <c r="B22" s="27">
        <f>A22/A19-1</f>
        <v>0.19986011100508883</v>
      </c>
      <c r="C22" s="27">
        <f>A22/A10-1</f>
        <v>1.3792145200282397</v>
      </c>
      <c r="D22" s="26">
        <f>H22/21</f>
        <v>1635125.1904761905</v>
      </c>
      <c r="E22" s="27">
        <f t="shared" si="0"/>
        <v>0.30660181608123138</v>
      </c>
      <c r="F22" s="33">
        <f t="shared" si="2"/>
        <v>1.3102919511782898</v>
      </c>
      <c r="G22" s="39" t="s">
        <v>156</v>
      </c>
      <c r="H22" s="29">
        <v>34337629</v>
      </c>
      <c r="I22" s="29">
        <v>2418272.6800000002</v>
      </c>
      <c r="J22" s="30">
        <f t="shared" si="1"/>
        <v>14.199237862621844</v>
      </c>
      <c r="K22" s="32">
        <f>H22+H21+H20</f>
        <v>83976636</v>
      </c>
      <c r="L22" s="27">
        <f>K22/K19-1</f>
        <v>0.20195999751812077</v>
      </c>
      <c r="M22" s="27">
        <f>K22/K10-1</f>
        <v>1.3465783586119424</v>
      </c>
      <c r="N22" s="32">
        <f>AVERAGE(J20:J22)</f>
        <v>13.141074964782456</v>
      </c>
      <c r="O22" s="58">
        <f>N22/N19-1</f>
        <v>0.19623448876207017</v>
      </c>
    </row>
    <row r="23" spans="1:15" hidden="1">
      <c r="A23" s="31"/>
      <c r="B23" s="27"/>
      <c r="C23" s="27"/>
      <c r="D23" s="26">
        <f>H23/21</f>
        <v>874600.28571428568</v>
      </c>
      <c r="E23" s="27">
        <f t="shared" ref="E23:E28" si="3">D23/D22-1</f>
        <v>-0.46511723334188282</v>
      </c>
      <c r="F23" s="33">
        <f t="shared" ref="F23:F28" si="4">D23/D11-1</f>
        <v>0.36195136290008501</v>
      </c>
      <c r="G23" s="39" t="s">
        <v>168</v>
      </c>
      <c r="H23" s="29">
        <v>18366606</v>
      </c>
      <c r="I23" s="29">
        <v>1466406.09</v>
      </c>
      <c r="J23" s="30">
        <f t="shared" si="1"/>
        <v>12.524911158818222</v>
      </c>
    </row>
    <row r="24" spans="1:15" hidden="1">
      <c r="A24" s="31"/>
      <c r="B24" s="27"/>
      <c r="C24" s="27"/>
      <c r="D24" s="26">
        <f>H24/22</f>
        <v>809761.54545454541</v>
      </c>
      <c r="E24" s="27">
        <f t="shared" si="3"/>
        <v>-7.4135283647645434E-2</v>
      </c>
      <c r="F24" s="33">
        <f t="shared" si="4"/>
        <v>0.20173443400191116</v>
      </c>
      <c r="G24" s="39" t="s">
        <v>176</v>
      </c>
      <c r="H24" s="29">
        <v>17814754</v>
      </c>
      <c r="I24" s="29">
        <v>1404384.37</v>
      </c>
      <c r="J24" s="30">
        <f t="shared" si="1"/>
        <v>12.68509845349532</v>
      </c>
    </row>
    <row r="25" spans="1:15" ht="17.399999999999999" hidden="1">
      <c r="A25" s="31">
        <f>AVERAGE(D23:D25)</f>
        <v>871223.76828434726</v>
      </c>
      <c r="B25" s="27">
        <f>A25/A22-1</f>
        <v>-0.35536593643281478</v>
      </c>
      <c r="C25" s="27">
        <f>A25/A13-1</f>
        <v>6.9251544083863692E-3</v>
      </c>
      <c r="D25" s="26">
        <f>H25/19</f>
        <v>929309.47368421056</v>
      </c>
      <c r="E25" s="27">
        <f t="shared" si="3"/>
        <v>0.14763349642956802</v>
      </c>
      <c r="F25" s="33">
        <f t="shared" si="4"/>
        <v>-0.27380750985858138</v>
      </c>
      <c r="G25" s="39" t="s">
        <v>190</v>
      </c>
      <c r="H25" s="29">
        <v>17656880</v>
      </c>
      <c r="I25" s="29">
        <v>1365945.51</v>
      </c>
      <c r="J25" s="30">
        <f t="shared" si="1"/>
        <v>12.926489285798816</v>
      </c>
      <c r="K25" s="32">
        <f>H25+H24+H23</f>
        <v>53838240</v>
      </c>
      <c r="L25" s="27">
        <f>K25/K22-1</f>
        <v>-0.35889025133133456</v>
      </c>
      <c r="M25" s="27">
        <f>K25/K13-1</f>
        <v>-1.2150549268050703E-3</v>
      </c>
      <c r="N25" s="32">
        <f>AVERAGE(J23:J25)</f>
        <v>12.712166299370786</v>
      </c>
      <c r="O25" s="58">
        <f>N25/N22-1</f>
        <v>-3.2638780812157875E-2</v>
      </c>
    </row>
    <row r="26" spans="1:15" ht="17.399999999999999" hidden="1">
      <c r="D26" s="26">
        <f>H26/19</f>
        <v>1046653.3157894737</v>
      </c>
      <c r="E26" s="27">
        <f t="shared" si="3"/>
        <v>0.12626992990834163</v>
      </c>
      <c r="F26" s="33">
        <f t="shared" si="4"/>
        <v>1.3642523106293858</v>
      </c>
      <c r="G26" s="39" t="s">
        <v>202</v>
      </c>
      <c r="H26" s="29">
        <v>19886413</v>
      </c>
      <c r="I26" s="29">
        <v>1795201.42</v>
      </c>
      <c r="J26" s="30">
        <f t="shared" si="1"/>
        <v>11.077538586171574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694363.45454545459</v>
      </c>
      <c r="E27" s="27">
        <f t="shared" si="3"/>
        <v>-0.33658696335213212</v>
      </c>
      <c r="F27" s="33">
        <f t="shared" si="4"/>
        <v>-0.42790234399811133</v>
      </c>
      <c r="G27" s="39" t="s">
        <v>203</v>
      </c>
      <c r="H27" s="29">
        <v>15275996</v>
      </c>
      <c r="I27" s="29">
        <v>1384945.81</v>
      </c>
      <c r="J27" s="30">
        <f t="shared" si="1"/>
        <v>11.03003156491733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1444128.9234449761</v>
      </c>
      <c r="B28" s="27">
        <f>A28/A25-1</f>
        <v>0.65758669129151426</v>
      </c>
      <c r="C28" s="27">
        <f>A28/A16-1</f>
        <v>0.51944938789878381</v>
      </c>
      <c r="D28" s="26">
        <f>H28/19</f>
        <v>2591370</v>
      </c>
      <c r="E28" s="27">
        <f t="shared" si="3"/>
        <v>2.732008047134864</v>
      </c>
      <c r="F28" s="33">
        <f t="shared" si="4"/>
        <v>1.1687411106940089</v>
      </c>
      <c r="G28" s="39" t="s">
        <v>208</v>
      </c>
      <c r="H28" s="29">
        <v>49236030</v>
      </c>
      <c r="I28" s="29">
        <v>3249688.07</v>
      </c>
      <c r="J28" s="30">
        <f t="shared" si="1"/>
        <v>15.151001862157189</v>
      </c>
      <c r="K28" s="32">
        <f>H28+H27+H26</f>
        <v>84398439</v>
      </c>
      <c r="L28" s="27">
        <f>K28/K25-1</f>
        <v>0.56762997824594574</v>
      </c>
      <c r="M28" s="27">
        <f>K28/K16-1</f>
        <v>0.3647226921134159</v>
      </c>
      <c r="N28" s="32">
        <f>AVERAGE(J26:J28)</f>
        <v>12.419524004415365</v>
      </c>
      <c r="O28" s="58">
        <f>N28/N25-1</f>
        <v>-2.3020647155151286E-2</v>
      </c>
    </row>
    <row r="29" spans="1:15" hidden="1">
      <c r="D29" s="26">
        <f>H29/22</f>
        <v>890222.18181818177</v>
      </c>
      <c r="E29" s="27">
        <f t="shared" ref="E29:E41" si="5">D29/D28-1</f>
        <v>-0.6564665864704069</v>
      </c>
      <c r="F29" s="33">
        <f t="shared" ref="F29:F41" si="6">D29/D17-1</f>
        <v>0.75683825505467062</v>
      </c>
      <c r="G29" s="39" t="s">
        <v>215</v>
      </c>
      <c r="H29" s="29">
        <v>19584888</v>
      </c>
      <c r="I29" s="29">
        <v>1518662.12</v>
      </c>
      <c r="J29" s="30">
        <f t="shared" si="1"/>
        <v>12.896145720682096</v>
      </c>
    </row>
    <row r="30" spans="1:15" hidden="1">
      <c r="D30" s="26">
        <f>H30/19</f>
        <v>2353283.1052631577</v>
      </c>
      <c r="E30" s="27">
        <f t="shared" si="5"/>
        <v>1.6434783959851837</v>
      </c>
      <c r="F30" s="33">
        <f t="shared" si="6"/>
        <v>0.35973476820952643</v>
      </c>
      <c r="G30" s="39" t="s">
        <v>210</v>
      </c>
      <c r="H30" s="29">
        <v>44712379</v>
      </c>
      <c r="I30" s="29">
        <v>3395555.56</v>
      </c>
      <c r="J30" s="30">
        <f t="shared" si="1"/>
        <v>13.167912646377077</v>
      </c>
    </row>
    <row r="31" spans="1:15" ht="17.399999999999999" hidden="1">
      <c r="A31" s="31">
        <f>AVERAGE(D29:D31)</f>
        <v>2417762.2790271132</v>
      </c>
      <c r="B31" s="27">
        <f>A31/A28-1</f>
        <v>0.67420113244427671</v>
      </c>
      <c r="C31" s="27">
        <f>A31/A19-1</f>
        <v>1.1464844603876121</v>
      </c>
      <c r="D31" s="26">
        <f>H31/20</f>
        <v>4009781.55</v>
      </c>
      <c r="E31" s="27">
        <f t="shared" si="5"/>
        <v>0.70390954706301812</v>
      </c>
      <c r="F31" s="33">
        <f t="shared" si="6"/>
        <v>2.5120039924846504</v>
      </c>
      <c r="G31" s="39" t="s">
        <v>211</v>
      </c>
      <c r="H31" s="29">
        <v>80195631</v>
      </c>
      <c r="I31" s="29">
        <v>6334839.8600000003</v>
      </c>
      <c r="J31" s="30">
        <f t="shared" si="1"/>
        <v>12.659456714348577</v>
      </c>
      <c r="K31" s="32">
        <f>H31+H30+H29</f>
        <v>144492898</v>
      </c>
      <c r="L31" s="27">
        <f>K31/K28-1</f>
        <v>0.71203282563081527</v>
      </c>
      <c r="M31" s="27">
        <f>K31/K19-1</f>
        <v>1.0681309896893949</v>
      </c>
      <c r="N31" s="32">
        <f>AVERAGE(J29:J31)</f>
        <v>12.907838360469251</v>
      </c>
      <c r="O31" s="58">
        <f>N31/N28-1</f>
        <v>3.9318282720036679E-2</v>
      </c>
    </row>
    <row r="32" spans="1:15" ht="17.399999999999999" hidden="1">
      <c r="D32" s="26">
        <f>H32/21</f>
        <v>1682661.6190476189</v>
      </c>
      <c r="E32" s="27">
        <f t="shared" si="5"/>
        <v>-0.58036077575158207</v>
      </c>
      <c r="F32" s="33">
        <f t="shared" si="6"/>
        <v>0.44070248074352714</v>
      </c>
      <c r="G32" s="39" t="s">
        <v>222</v>
      </c>
      <c r="H32" s="29">
        <v>35335894</v>
      </c>
      <c r="I32" s="29">
        <v>2211271.02</v>
      </c>
      <c r="J32" s="30">
        <f t="shared" si="1"/>
        <v>15.979901911797315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1297831.8095238095</v>
      </c>
      <c r="E33" s="27">
        <f t="shared" si="5"/>
        <v>-0.22870302927668962</v>
      </c>
      <c r="F33" s="33">
        <f t="shared" si="6"/>
        <v>3.7076187908250846E-2</v>
      </c>
      <c r="G33" s="39" t="s">
        <v>223</v>
      </c>
      <c r="H33" s="29">
        <v>27254468</v>
      </c>
      <c r="I33" s="29">
        <v>1969809.84</v>
      </c>
      <c r="J33" s="30">
        <f t="shared" si="1"/>
        <v>13.836090899007795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1857948.1779448621</v>
      </c>
      <c r="B34" s="27">
        <f>A34/A31-1</f>
        <v>-0.23154224298160342</v>
      </c>
      <c r="C34" s="27">
        <f>A34/A22-1</f>
        <v>0.37472911948258947</v>
      </c>
      <c r="D34" s="26">
        <f>H34/19</f>
        <v>2593351.1052631577</v>
      </c>
      <c r="E34" s="27">
        <f t="shared" si="5"/>
        <v>0.99821817143986502</v>
      </c>
      <c r="F34" s="33">
        <f t="shared" si="6"/>
        <v>0.58602602440973173</v>
      </c>
      <c r="G34" s="39" t="s">
        <v>220</v>
      </c>
      <c r="H34" s="29">
        <v>49273671</v>
      </c>
      <c r="I34" s="29">
        <v>3172776.06</v>
      </c>
      <c r="J34" s="30">
        <f t="shared" si="1"/>
        <v>15.530144601507111</v>
      </c>
      <c r="K34" s="32">
        <f>H34+H33+H32</f>
        <v>111864033</v>
      </c>
      <c r="L34" s="27">
        <f>K34/K31-1</f>
        <v>-0.2258163927198692</v>
      </c>
      <c r="M34" s="27">
        <f>K34/K22-1</f>
        <v>0.33208518855172997</v>
      </c>
      <c r="N34" s="32">
        <f>AVERAGE(J32:J34)</f>
        <v>15.115379137437406</v>
      </c>
      <c r="O34" s="58">
        <f>N34/N31-1</f>
        <v>0.17102327402307993</v>
      </c>
      <c r="P34" s="58"/>
    </row>
    <row r="35" spans="1:16" ht="17.399999999999999" hidden="1">
      <c r="D35" s="26">
        <f>H35/23</f>
        <v>832251.65217391308</v>
      </c>
      <c r="E35" s="27">
        <f t="shared" si="5"/>
        <v>-0.67908253900334825</v>
      </c>
      <c r="F35" s="33">
        <f t="shared" si="6"/>
        <v>-4.842055763312092E-2</v>
      </c>
      <c r="G35" s="39" t="s">
        <v>226</v>
      </c>
      <c r="H35" s="68">
        <v>19141788</v>
      </c>
      <c r="I35" s="68">
        <v>1295851.83</v>
      </c>
      <c r="J35" s="30">
        <f t="shared" si="1"/>
        <v>14.77158696453745</v>
      </c>
      <c r="P35" s="16"/>
    </row>
    <row r="36" spans="1:16" ht="17.399999999999999" hidden="1">
      <c r="D36" s="26">
        <f>H36/21</f>
        <v>2041212.6666666667</v>
      </c>
      <c r="E36" s="27">
        <f t="shared" si="5"/>
        <v>1.4526387677751593</v>
      </c>
      <c r="F36" s="33">
        <f t="shared" si="6"/>
        <v>1.5207577195097204</v>
      </c>
      <c r="G36" s="39" t="s">
        <v>228</v>
      </c>
      <c r="H36" s="68">
        <v>42865466</v>
      </c>
      <c r="I36" s="68">
        <v>2663120.83</v>
      </c>
      <c r="J36" s="30">
        <f t="shared" si="1"/>
        <v>16.095952356769331</v>
      </c>
      <c r="P36" s="16"/>
    </row>
    <row r="37" spans="1:16" ht="17.399999999999999" hidden="1">
      <c r="A37" s="31">
        <f>AVERAGE(D35:D37)</f>
        <v>1748001.8840579714</v>
      </c>
      <c r="B37" s="27">
        <f>A37/A34-1</f>
        <v>-5.9176189730171025E-2</v>
      </c>
      <c r="C37" s="27">
        <f>A37/A25-1</f>
        <v>1.0063753397134869</v>
      </c>
      <c r="D37" s="26">
        <f>H37/18</f>
        <v>2370541.3333333335</v>
      </c>
      <c r="E37" s="27">
        <f t="shared" si="5"/>
        <v>0.16133971341872266</v>
      </c>
      <c r="F37" s="33">
        <f t="shared" si="6"/>
        <v>1.5508631951586764</v>
      </c>
      <c r="G37" s="39" t="s">
        <v>225</v>
      </c>
      <c r="H37" s="68">
        <v>42669744</v>
      </c>
      <c r="I37" s="68">
        <v>3083830.83</v>
      </c>
      <c r="J37" s="30">
        <f t="shared" si="1"/>
        <v>13.836603352201392</v>
      </c>
      <c r="K37" s="32">
        <f>H37+H36+H35</f>
        <v>104676998</v>
      </c>
      <c r="L37" s="27">
        <f>K37/K34-1</f>
        <v>-6.424795179698195E-2</v>
      </c>
      <c r="M37" s="27">
        <f>K37/K25-1</f>
        <v>0.94428714608798514</v>
      </c>
      <c r="N37" s="32">
        <f>AVERAGE(J35:J37)</f>
        <v>14.90138089116939</v>
      </c>
      <c r="O37" s="16">
        <f>N37/N34-1</f>
        <v>-1.4157649922123983E-2</v>
      </c>
      <c r="P37" s="16"/>
    </row>
    <row r="38" spans="1:16" ht="17.399999999999999" hidden="1">
      <c r="A38" s="31"/>
      <c r="B38" s="27"/>
      <c r="C38" s="27"/>
      <c r="D38" s="26">
        <f>H38/20</f>
        <v>1893059.3</v>
      </c>
      <c r="E38" s="27">
        <f t="shared" si="5"/>
        <v>-0.20142320516382761</v>
      </c>
      <c r="F38" s="33">
        <f t="shared" si="6"/>
        <v>0.80867845297188579</v>
      </c>
      <c r="G38" s="39" t="s">
        <v>231</v>
      </c>
      <c r="H38" s="68">
        <v>37861186</v>
      </c>
      <c r="I38" s="68">
        <v>2439430</v>
      </c>
      <c r="J38" s="30">
        <f t="shared" si="1"/>
        <v>15.520505199985243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1126666.1904761905</v>
      </c>
      <c r="E39" s="27">
        <f t="shared" si="5"/>
        <v>-0.40484368848023378</v>
      </c>
      <c r="F39" s="33">
        <f t="shared" si="6"/>
        <v>0.62258854941282982</v>
      </c>
      <c r="G39" s="39" t="s">
        <v>234</v>
      </c>
      <c r="H39" s="68">
        <v>23659990</v>
      </c>
      <c r="I39" s="68">
        <v>1417166.85</v>
      </c>
      <c r="J39" s="30">
        <f t="shared" si="1"/>
        <v>16.695274801269871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1612247.1793650792</v>
      </c>
      <c r="B40" s="27">
        <f>A40/A37-1</f>
        <v>-7.7662790830487438E-2</v>
      </c>
      <c r="C40" s="27">
        <f>A40/A28-1</f>
        <v>0.11641499120387122</v>
      </c>
      <c r="D40" s="26">
        <f>H40/21</f>
        <v>1817016.0476190476</v>
      </c>
      <c r="E40" s="27">
        <f t="shared" si="5"/>
        <v>0.61273681857008389</v>
      </c>
      <c r="F40" s="33">
        <f t="shared" si="6"/>
        <v>-0.29882029674687616</v>
      </c>
      <c r="G40" s="39" t="s">
        <v>236</v>
      </c>
      <c r="H40" s="68">
        <v>38157337</v>
      </c>
      <c r="I40" s="68">
        <v>2557696.7200000002</v>
      </c>
      <c r="J40" s="30">
        <f t="shared" si="1"/>
        <v>14.918632338864631</v>
      </c>
      <c r="K40" s="32">
        <f>H40+H39+H38</f>
        <v>99678513</v>
      </c>
      <c r="L40" s="27">
        <f>K40/K37-1</f>
        <v>-4.775151270578093E-2</v>
      </c>
      <c r="M40" s="27">
        <f>K40/K28-1</f>
        <v>0.18104687931491248</v>
      </c>
      <c r="N40" s="32">
        <f>AVERAGE(J38:J40)</f>
        <v>15.711470780039916</v>
      </c>
      <c r="O40" s="58">
        <f>N40/N37-1</f>
        <v>5.4363410665557055E-2</v>
      </c>
    </row>
    <row r="41" spans="1:16" ht="17.399999999999999">
      <c r="A41" s="31"/>
      <c r="B41" s="27"/>
      <c r="C41" s="27"/>
      <c r="D41" s="26">
        <f>H41/18</f>
        <v>1685529.4444444445</v>
      </c>
      <c r="E41" s="27">
        <f t="shared" si="5"/>
        <v>-7.2364029666605489E-2</v>
      </c>
      <c r="F41" s="33">
        <f t="shared" si="6"/>
        <v>0.89338064010260254</v>
      </c>
      <c r="G41" s="39" t="s">
        <v>370</v>
      </c>
      <c r="H41" s="68">
        <v>30339530</v>
      </c>
      <c r="I41" s="68">
        <v>1915146.34</v>
      </c>
      <c r="J41" s="30">
        <f t="shared" si="1"/>
        <v>15.841886004387527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2004888.05</v>
      </c>
      <c r="E42" s="27">
        <f t="shared" ref="E42" si="7">D42/D41-1</f>
        <v>0.18947079602090078</v>
      </c>
      <c r="F42" s="33">
        <f t="shared" ref="F42" si="8">D42/D30-1</f>
        <v>-0.14804638442521689</v>
      </c>
      <c r="G42" s="39" t="s">
        <v>405</v>
      </c>
      <c r="H42" s="68">
        <v>40097761</v>
      </c>
      <c r="I42" s="68">
        <v>2304967.4500000002</v>
      </c>
      <c r="J42" s="30">
        <f t="shared" si="1"/>
        <v>17.396237417582618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1796985.1648148149</v>
      </c>
      <c r="B43" s="27">
        <f>A43/A40-1</f>
        <v>0.11458415794685251</v>
      </c>
      <c r="C43" s="27">
        <f>A43/A31-1</f>
        <v>-0.25675688614932557</v>
      </c>
      <c r="D43" s="26">
        <f>H43/20</f>
        <v>1700538</v>
      </c>
      <c r="E43" s="27">
        <f t="shared" ref="E43" si="9">D43/D42-1</f>
        <v>-0.15180401219908513</v>
      </c>
      <c r="F43" s="33">
        <f t="shared" ref="F43" si="10">D43/D31-1</f>
        <v>-0.57590258252347937</v>
      </c>
      <c r="G43" s="39" t="s">
        <v>455</v>
      </c>
      <c r="H43" s="68">
        <v>34010760</v>
      </c>
      <c r="I43" s="68">
        <v>2221163.84</v>
      </c>
      <c r="J43" s="30">
        <f t="shared" si="1"/>
        <v>15.312134741037385</v>
      </c>
      <c r="K43" s="32">
        <f>H43+H42+H41</f>
        <v>104448051</v>
      </c>
      <c r="L43" s="27">
        <f>K43/K40-1</f>
        <v>4.7849208986494363E-2</v>
      </c>
      <c r="M43" s="27">
        <f>K43/K31-1</f>
        <v>-0.27714058998249169</v>
      </c>
      <c r="N43" s="32">
        <f>AVERAGE(J41:J43)</f>
        <v>16.183419387669176</v>
      </c>
      <c r="O43" s="58">
        <f>N43/N40-1</f>
        <v>3.0038474070093413E-2</v>
      </c>
    </row>
    <row r="44" spans="1:16" ht="17.399999999999999">
      <c r="A44" s="31"/>
      <c r="B44" s="27"/>
      <c r="C44" s="27"/>
      <c r="D44" s="26">
        <f>H44/22</f>
        <v>1063841.7272727273</v>
      </c>
      <c r="E44" s="27">
        <f t="shared" ref="E44" si="11">D44/D43-1</f>
        <v>-0.37440872990034491</v>
      </c>
      <c r="F44" s="33">
        <f t="shared" ref="F44" si="12">D44/D32-1</f>
        <v>-0.36776252858559988</v>
      </c>
      <c r="G44" s="39" t="s">
        <v>462</v>
      </c>
      <c r="H44" s="68">
        <v>23404518</v>
      </c>
      <c r="I44" s="68">
        <v>1656334.93</v>
      </c>
      <c r="J44" s="30">
        <f t="shared" si="1"/>
        <v>14.130305155129465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1412521.15</v>
      </c>
      <c r="E45" s="27">
        <f t="shared" ref="E45" si="13">D45/D44-1</f>
        <v>0.32775497876093818</v>
      </c>
      <c r="F45" s="33">
        <f t="shared" ref="F45" si="14">D45/D33-1</f>
        <v>8.8369956441637365E-2</v>
      </c>
      <c r="G45" s="39" t="s">
        <v>498</v>
      </c>
      <c r="H45" s="68">
        <v>28250423</v>
      </c>
      <c r="I45" s="68">
        <v>1791583.22</v>
      </c>
      <c r="J45" s="30">
        <f t="shared" si="1"/>
        <v>15.768412365460758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3193277.081897927</v>
      </c>
      <c r="B46" s="27">
        <f>A46/A43-1</f>
        <v>0.77701916767187362</v>
      </c>
      <c r="C46" s="27">
        <f>A46/A34-1</f>
        <v>0.71871159798984086</v>
      </c>
      <c r="D46" s="26">
        <f>H46/19</f>
        <v>7103468.3684210526</v>
      </c>
      <c r="E46" s="27">
        <f t="shared" ref="E46" si="15">D46/D45-1</f>
        <v>4.0289288542129462</v>
      </c>
      <c r="F46" s="33">
        <f t="shared" ref="F46" si="16">D46/D34-1</f>
        <v>1.7391078493015062</v>
      </c>
      <c r="G46" s="39" t="s">
        <v>548</v>
      </c>
      <c r="H46" s="68">
        <v>134965899</v>
      </c>
      <c r="I46" s="68">
        <v>6918228.3899999997</v>
      </c>
      <c r="J46" s="30">
        <f t="shared" si="1"/>
        <v>19.508737120486998</v>
      </c>
      <c r="K46" s="32">
        <f>H46+H45+H44</f>
        <v>186620840</v>
      </c>
      <c r="L46" s="27">
        <f>K46/K43-1</f>
        <v>0.78673357916463171</v>
      </c>
      <c r="M46" s="27">
        <f>K46/K34-1</f>
        <v>0.66828278040002376</v>
      </c>
      <c r="N46" s="32">
        <f>AVERAGE(J44:J46)</f>
        <v>16.469151547025742</v>
      </c>
      <c r="O46" s="58">
        <f>N46/N43-1</f>
        <v>1.7655858290014814E-2</v>
      </c>
    </row>
    <row r="47" spans="1:16" ht="17.399999999999999">
      <c r="A47" s="31"/>
      <c r="B47" s="27"/>
      <c r="C47" s="27"/>
      <c r="D47" s="26">
        <f>H47/19</f>
        <v>478201.84210526315</v>
      </c>
      <c r="E47" s="27">
        <f t="shared" ref="E47" si="17">D47/D46-1</f>
        <v>-0.93268051361625803</v>
      </c>
      <c r="F47" s="33">
        <f t="shared" ref="F47" si="18">D47/D35-1</f>
        <v>-0.42541196421039396</v>
      </c>
      <c r="G47" s="39" t="s">
        <v>598</v>
      </c>
      <c r="H47" s="68">
        <v>9085835</v>
      </c>
      <c r="I47" s="68">
        <v>822212.7</v>
      </c>
      <c r="J47" s="30">
        <f t="shared" si="1"/>
        <v>11.050467841228919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796616.55</v>
      </c>
      <c r="E48" s="27">
        <f t="shared" ref="E48" si="19">D48/D47-1</f>
        <v>0.66585838835946287</v>
      </c>
      <c r="F48" s="33">
        <f t="shared" ref="F48" si="20">D48/D36-1</f>
        <v>-0.60973368282057172</v>
      </c>
      <c r="G48" s="39" t="s">
        <v>634</v>
      </c>
      <c r="H48" s="68">
        <v>15932331</v>
      </c>
      <c r="I48" s="68">
        <v>840359.45</v>
      </c>
      <c r="J48" s="30">
        <f t="shared" si="1"/>
        <v>18.958947864512027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1026336.1458532695</v>
      </c>
      <c r="B49" s="27">
        <f>A49/A46-1</f>
        <v>-0.67859471022061579</v>
      </c>
      <c r="C49" s="27">
        <f>A49/A37-1</f>
        <v>-0.41285180799082499</v>
      </c>
      <c r="D49" s="26">
        <f>H49/22</f>
        <v>1804190.0454545454</v>
      </c>
      <c r="E49" s="27">
        <f t="shared" ref="E49" si="21">D49/D48-1</f>
        <v>1.2648161721653226</v>
      </c>
      <c r="F49" s="33">
        <f t="shared" ref="F49" si="22">D49/D37-1</f>
        <v>-0.23891221803013829</v>
      </c>
      <c r="G49" s="39" t="s">
        <v>672</v>
      </c>
      <c r="H49" s="68">
        <v>39692181</v>
      </c>
      <c r="I49" s="68">
        <v>2485568.27</v>
      </c>
      <c r="J49" s="30">
        <f t="shared" si="1"/>
        <v>15.969056846706527</v>
      </c>
      <c r="K49" s="32">
        <f>H49+H48+H47</f>
        <v>64710347</v>
      </c>
      <c r="L49" s="27">
        <f>K49/K46-1</f>
        <v>-0.65325230022541958</v>
      </c>
      <c r="M49" s="27">
        <f>K49/K37-1</f>
        <v>-0.38180929682373965</v>
      </c>
      <c r="N49" s="32">
        <f>AVERAGE(J47:J49)</f>
        <v>15.326157517482491</v>
      </c>
      <c r="O49" s="58">
        <f>N49/N46-1</f>
        <v>-6.940211985296052E-2</v>
      </c>
    </row>
    <row r="50" spans="1:15" s="37" customFormat="1" ht="17.399999999999999">
      <c r="A50" s="92"/>
      <c r="B50" s="130"/>
      <c r="C50" s="130"/>
      <c r="D50" s="93">
        <f>H50/18</f>
        <v>482308.33333333331</v>
      </c>
      <c r="E50" s="130">
        <f t="shared" ref="E50" si="23">D50/D49-1</f>
        <v>-0.73267321003768138</v>
      </c>
      <c r="F50" s="131">
        <f t="shared" ref="F50" si="24">D50/D38-1</f>
        <v>-0.74522280768841564</v>
      </c>
      <c r="G50" s="132" t="s">
        <v>714</v>
      </c>
      <c r="H50" s="95">
        <v>8681550</v>
      </c>
      <c r="I50" s="95">
        <v>852007.5</v>
      </c>
      <c r="J50" s="133">
        <f t="shared" ref="J50" si="25">H50/I50</f>
        <v>10.189522979551237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1533936.2</v>
      </c>
      <c r="E51" s="130">
        <f t="shared" ref="E51" si="26">D51/D50-1</f>
        <v>2.1804057570364739</v>
      </c>
      <c r="F51" s="131">
        <f t="shared" ref="F51" si="27">D51/D39-1</f>
        <v>0.36148240975587886</v>
      </c>
      <c r="G51" s="132" t="s">
        <v>721</v>
      </c>
      <c r="H51" s="95">
        <v>30678724</v>
      </c>
      <c r="I51" s="95">
        <v>1690481.03</v>
      </c>
      <c r="J51" s="133">
        <f t="shared" ref="J51" si="28">H51/I51</f>
        <v>18.147925623276588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1306441.7838383839</v>
      </c>
      <c r="B52" s="27">
        <f>A52/A49-1</f>
        <v>0.27291802896822048</v>
      </c>
      <c r="C52" s="27">
        <f>A52/A40-1</f>
        <v>-0.1896764959124474</v>
      </c>
      <c r="D52" s="93">
        <f>H52/22</f>
        <v>1903080.8181818181</v>
      </c>
      <c r="E52" s="130">
        <f t="shared" ref="E52:E53" si="29">D52/D51-1</f>
        <v>0.2406518720803501</v>
      </c>
      <c r="F52" s="131">
        <f t="shared" ref="F52:F53" si="30">D52/D40-1</f>
        <v>4.7365993644110427E-2</v>
      </c>
      <c r="G52" s="132" t="s">
        <v>726</v>
      </c>
      <c r="H52" s="95">
        <v>41867778</v>
      </c>
      <c r="I52" s="95">
        <v>2745948.49</v>
      </c>
      <c r="J52" s="133">
        <f t="shared" ref="J52" si="31">H52/I52</f>
        <v>15.247109751865738</v>
      </c>
      <c r="K52" s="32">
        <f>H52+H51+H50</f>
        <v>81228052</v>
      </c>
      <c r="L52" s="27">
        <f>K52/K49-1</f>
        <v>0.25525601029461331</v>
      </c>
      <c r="M52" s="27">
        <f>K52/K40-1</f>
        <v>-0.18509968141278355</v>
      </c>
      <c r="N52" s="32">
        <f>AVERAGE(J50:J52)</f>
        <v>14.528186118231188</v>
      </c>
      <c r="O52" s="58">
        <f>N52/N49-1</f>
        <v>-5.2065979247639893E-2</v>
      </c>
    </row>
    <row r="53" spans="1:15" s="37" customFormat="1" ht="17.399999999999999">
      <c r="A53" s="31"/>
      <c r="B53" s="27"/>
      <c r="C53" s="27"/>
      <c r="D53" s="93">
        <f>H53/21</f>
        <v>933155.80952380947</v>
      </c>
      <c r="E53" s="130">
        <f t="shared" si="29"/>
        <v>-0.50966044079234851</v>
      </c>
      <c r="F53" s="131">
        <f t="shared" si="30"/>
        <v>-0.44637228818546071</v>
      </c>
      <c r="G53" s="132" t="s">
        <v>729</v>
      </c>
      <c r="H53" s="95">
        <v>19596272</v>
      </c>
      <c r="I53" s="95">
        <v>1425871.48</v>
      </c>
      <c r="J53" s="133">
        <f t="shared" ref="J53" si="32">H53/I53</f>
        <v>13.743364864833401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2205237.7058823528</v>
      </c>
      <c r="E54" s="130">
        <f t="shared" ref="E54" si="33">D54/D53-1</f>
        <v>1.3632041759539475</v>
      </c>
      <c r="F54" s="131">
        <f t="shared" ref="F54" si="34">D54/D42-1</f>
        <v>9.9930595068563832E-2</v>
      </c>
      <c r="G54" s="132" t="s">
        <v>742</v>
      </c>
      <c r="H54" s="95">
        <v>37489041</v>
      </c>
      <c r="I54" s="95">
        <v>2359035.86</v>
      </c>
      <c r="J54" s="133">
        <f t="shared" ref="J54" si="35">H54/I54</f>
        <v>15.891679154042196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1788788.3781512603</v>
      </c>
      <c r="B55" s="27">
        <f>A55/A52-1</f>
        <v>0.3692063437344455</v>
      </c>
      <c r="C55" s="27">
        <f>A55/A43-1</f>
        <v>-4.5614103132561867E-3</v>
      </c>
      <c r="D55" s="93">
        <f>H55/21</f>
        <v>2227971.6190476189</v>
      </c>
      <c r="E55" s="130">
        <f t="shared" ref="E55" si="36">D55/D54-1</f>
        <v>1.0309053352672404E-2</v>
      </c>
      <c r="F55" s="131">
        <f t="shared" ref="F55" si="37">D55/D43-1</f>
        <v>0.31015691448683835</v>
      </c>
      <c r="G55" s="132" t="s">
        <v>749</v>
      </c>
      <c r="H55" s="95">
        <v>46787404</v>
      </c>
      <c r="I55" s="95">
        <v>2856970.32</v>
      </c>
      <c r="J55" s="133">
        <f t="shared" ref="J55" si="38">H55/I55</f>
        <v>16.376580348934112</v>
      </c>
      <c r="K55" s="32">
        <f>H55+H54+H53</f>
        <v>103872717</v>
      </c>
      <c r="L55" s="27">
        <f>K55/K52-1</f>
        <v>0.27877887555397729</v>
      </c>
      <c r="M55" s="27">
        <f>K55/K43-1</f>
        <v>-5.5083268140637687E-3</v>
      </c>
      <c r="N55" s="32">
        <f>AVERAGE(J53:J55)</f>
        <v>15.337208122603236</v>
      </c>
      <c r="O55" s="58">
        <f>N55/N52-1</f>
        <v>5.5686373907119613E-2</v>
      </c>
    </row>
    <row r="56" spans="1:15" s="124" customFormat="1" ht="17.399999999999999">
      <c r="A56" s="94"/>
      <c r="B56" s="45"/>
      <c r="C56" s="45"/>
      <c r="D56" s="98">
        <f>H56/22</f>
        <v>2862925.5</v>
      </c>
      <c r="E56" s="118">
        <f t="shared" ref="E56" si="39">D56/D55-1</f>
        <v>0.2849919072235767</v>
      </c>
      <c r="F56" s="158">
        <f t="shared" ref="F56" si="40">D56/D44-1</f>
        <v>1.691119765850337</v>
      </c>
      <c r="G56" s="122" t="s">
        <v>752</v>
      </c>
      <c r="H56" s="96">
        <v>62984361</v>
      </c>
      <c r="I56" s="96">
        <v>3649905.99</v>
      </c>
      <c r="J56" s="125">
        <f t="shared" ref="J56" si="41">H56/I56</f>
        <v>17.256433774613466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1349550.5555555555</v>
      </c>
      <c r="E57" s="118">
        <f t="shared" ref="E57" si="42">D57/D56-1</f>
        <v>-0.528611360807134</v>
      </c>
      <c r="F57" s="158">
        <f t="shared" ref="F57" si="43">D57/D45-1</f>
        <v>-4.4580284298358586E-2</v>
      </c>
      <c r="G57" s="122" t="s">
        <v>756</v>
      </c>
      <c r="H57" s="96">
        <v>24291910</v>
      </c>
      <c r="I57" s="96">
        <v>1321671.6200000001</v>
      </c>
      <c r="J57" s="125">
        <f t="shared" ref="J57" si="44">H57/I57</f>
        <v>18.379686476130885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2106238.027777778</v>
      </c>
      <c r="B58" s="27">
        <f>A58/A55-1</f>
        <v>0.17746629702201377</v>
      </c>
      <c r="C58" s="27">
        <f>A58/A46-1</f>
        <v>-0.34041488610003945</v>
      </c>
      <c r="K58" s="32">
        <f>H58+H57+H56</f>
        <v>87276271</v>
      </c>
      <c r="L58" s="27">
        <f>K58/K55-1</f>
        <v>-0.15977675831854865</v>
      </c>
      <c r="M58" s="27">
        <f>K58/K46-1</f>
        <v>-0.5323337361465097</v>
      </c>
      <c r="N58" s="32">
        <f>AVERAGE(J56:J58)</f>
        <v>17.818060125372178</v>
      </c>
      <c r="O58" s="58">
        <f>N58/N55-1</f>
        <v>0.16175382005234584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10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20.0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3" width="5.5976562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전력기기 엘에스일렉 합</v>
      </c>
      <c r="G1" s="19"/>
      <c r="H1" s="19"/>
      <c r="I1" s="19"/>
      <c r="J1" s="20"/>
      <c r="P1" s="18" t="s">
        <v>75</v>
      </c>
    </row>
    <row r="2" spans="1:16" ht="15" customHeight="1">
      <c r="G2" s="21"/>
      <c r="H2" s="21"/>
      <c r="I2" s="21"/>
      <c r="J2" s="22"/>
      <c r="P2" s="23" t="s">
        <v>123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191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195</v>
      </c>
    </row>
    <row r="5" spans="1:16" ht="15" hidden="1" customHeight="1">
      <c r="D5" s="26">
        <f>H5/20</f>
        <v>6195060.5</v>
      </c>
      <c r="E5" s="27"/>
      <c r="F5" s="26"/>
      <c r="G5" s="28" t="s">
        <v>7</v>
      </c>
      <c r="H5" s="29">
        <f>'엘에스일렉 변압기(합)'!H5+'엘에스일렉 배전반(합)'!H5+'엘에스일렉 전기회로(합)'!H5+'엘에스일렉 부문품(합)'!H5</f>
        <v>123901210</v>
      </c>
      <c r="I5" s="29">
        <f>'엘에스일렉 변압기(합)'!I5+'엘에스일렉 배전반(합)'!I5+'엘에스일렉 전기회로(합)'!I5+'엘에스일렉 부문품(합)'!I5</f>
        <v>2933738.27</v>
      </c>
      <c r="J5" s="30">
        <f>H5/I5</f>
        <v>42.233218711770085</v>
      </c>
      <c r="P5" s="18" t="s">
        <v>198</v>
      </c>
    </row>
    <row r="6" spans="1:16" ht="15" hidden="1" customHeight="1">
      <c r="D6" s="26">
        <f>H6/18</f>
        <v>5355423.388888889</v>
      </c>
      <c r="E6" s="27">
        <f t="shared" ref="E6:E22" si="0">D6/D5-1</f>
        <v>-0.13553331902264898</v>
      </c>
      <c r="F6" s="26"/>
      <c r="G6" s="28" t="s">
        <v>3</v>
      </c>
      <c r="H6" s="29">
        <f>'엘에스일렉 변압기(합)'!H6+'엘에스일렉 배전반(합)'!H6+'엘에스일렉 전기회로(합)'!H6+'엘에스일렉 부문품(합)'!H6</f>
        <v>96397621</v>
      </c>
      <c r="I6" s="29">
        <f>'엘에스일렉 변압기(합)'!I6+'엘에스일렉 배전반(합)'!I6+'엘에스일렉 전기회로(합)'!I6+'엘에스일렉 부문품(합)'!I6</f>
        <v>2500099.6100000003</v>
      </c>
      <c r="J6" s="30">
        <f t="shared" ref="J6:J49" si="1">H6/I6</f>
        <v>38.557512114487302</v>
      </c>
      <c r="P6" s="18" t="s">
        <v>199</v>
      </c>
    </row>
    <row r="7" spans="1:16" ht="15" hidden="1" customHeight="1">
      <c r="A7" s="31">
        <f>AVERAGE(D5:D7)</f>
        <v>5739993.2962962957</v>
      </c>
      <c r="B7" s="31"/>
      <c r="C7" s="31"/>
      <c r="D7" s="26">
        <f>H7/22</f>
        <v>5669496</v>
      </c>
      <c r="E7" s="27">
        <f t="shared" si="0"/>
        <v>5.8645710769148485E-2</v>
      </c>
      <c r="F7" s="26"/>
      <c r="G7" s="28" t="s">
        <v>6</v>
      </c>
      <c r="H7" s="29">
        <f>'엘에스일렉 변압기(합)'!H7+'엘에스일렉 배전반(합)'!H7+'엘에스일렉 전기회로(합)'!H7+'엘에스일렉 부문품(합)'!H7</f>
        <v>124728912</v>
      </c>
      <c r="I7" s="29">
        <f>'엘에스일렉 변압기(합)'!I7+'엘에스일렉 배전반(합)'!I7+'엘에스일렉 전기회로(합)'!I7+'엘에스일렉 부문품(합)'!I7</f>
        <v>3052960.5700000003</v>
      </c>
      <c r="J7" s="30">
        <f t="shared" si="1"/>
        <v>40.855068101976826</v>
      </c>
      <c r="K7" s="32">
        <f>H7+H6+H5</f>
        <v>345027743</v>
      </c>
      <c r="L7" s="32"/>
      <c r="M7" s="32"/>
      <c r="N7" s="32">
        <f>AVERAGE(J5:J7)</f>
        <v>40.54859964274474</v>
      </c>
      <c r="O7" s="35"/>
    </row>
    <row r="8" spans="1:16" ht="15" hidden="1" customHeight="1">
      <c r="D8" s="26">
        <f>H8/21</f>
        <v>5898070.5714285718</v>
      </c>
      <c r="E8" s="27">
        <f t="shared" si="0"/>
        <v>4.031655925475075E-2</v>
      </c>
      <c r="F8" s="26"/>
      <c r="G8" s="28" t="s">
        <v>2</v>
      </c>
      <c r="H8" s="29">
        <f>'엘에스일렉 변압기(합)'!H8+'엘에스일렉 배전반(합)'!H8+'엘에스일렉 전기회로(합)'!H8+'엘에스일렉 부문품(합)'!H8</f>
        <v>123859482</v>
      </c>
      <c r="I8" s="29">
        <f>'엘에스일렉 변압기(합)'!I8+'엘에스일렉 배전반(합)'!I8+'엘에스일렉 전기회로(합)'!I8+'엘에스일렉 부문품(합)'!I8</f>
        <v>3560271.5000000005</v>
      </c>
      <c r="J8" s="30">
        <f t="shared" si="1"/>
        <v>34.789336150346955</v>
      </c>
    </row>
    <row r="9" spans="1:16" ht="15" hidden="1" customHeight="1">
      <c r="D9" s="26">
        <f>H9/21</f>
        <v>6387596.1904761903</v>
      </c>
      <c r="E9" s="27">
        <f t="shared" si="0"/>
        <v>8.2997585925637773E-2</v>
      </c>
      <c r="F9" s="26"/>
      <c r="G9" s="28" t="s">
        <v>5</v>
      </c>
      <c r="H9" s="29">
        <f>'엘에스일렉 변압기(합)'!H9+'엘에스일렉 배전반(합)'!H9+'엘에스일렉 전기회로(합)'!H9+'엘에스일렉 부문품(합)'!H9</f>
        <v>134139520</v>
      </c>
      <c r="I9" s="29">
        <f>'엘에스일렉 변압기(합)'!I9+'엘에스일렉 배전반(합)'!I9+'엘에스일렉 전기회로(합)'!I9+'엘에스일렉 부문품(합)'!I9</f>
        <v>4057893.69</v>
      </c>
      <c r="J9" s="30">
        <f t="shared" si="1"/>
        <v>33.056440175001235</v>
      </c>
    </row>
    <row r="10" spans="1:16" ht="15" hidden="1" customHeight="1">
      <c r="A10" s="31">
        <f>AVERAGE(D8:D10)</f>
        <v>6325111.5714285709</v>
      </c>
      <c r="B10" s="27">
        <f>A10/A7-1</f>
        <v>0.10193710078195051</v>
      </c>
      <c r="C10" s="27"/>
      <c r="D10" s="26">
        <f>H10/21</f>
        <v>6689667.9523809524</v>
      </c>
      <c r="E10" s="27">
        <f t="shared" si="0"/>
        <v>4.7290366030831255E-2</v>
      </c>
      <c r="F10" s="26"/>
      <c r="G10" s="28" t="s">
        <v>0</v>
      </c>
      <c r="H10" s="29">
        <f>'엘에스일렉 변압기(합)'!H10+'엘에스일렉 배전반(합)'!H10+'엘에스일렉 전기회로(합)'!H10+'엘에스일렉 부문품(합)'!H10</f>
        <v>140483027</v>
      </c>
      <c r="I10" s="29">
        <f>'엘에스일렉 변압기(합)'!I10+'엘에스일렉 배전반(합)'!I10+'엘에스일렉 전기회로(합)'!I10+'엘에스일렉 부문품(합)'!I10</f>
        <v>3675667.97</v>
      </c>
      <c r="J10" s="30">
        <f t="shared" si="1"/>
        <v>38.219727175194222</v>
      </c>
      <c r="K10" s="32">
        <f>H10+H9+H8</f>
        <v>398482029</v>
      </c>
      <c r="L10" s="27">
        <f>K10/K7-1</f>
        <v>0.15492750100388308</v>
      </c>
      <c r="M10" s="32"/>
      <c r="N10" s="32">
        <f>AVERAGE(J8:J10)</f>
        <v>35.355167833514137</v>
      </c>
      <c r="O10" s="58">
        <f>N10/N7-1</f>
        <v>-0.12807919027999903</v>
      </c>
    </row>
    <row r="11" spans="1:16" ht="15" hidden="1" customHeight="1">
      <c r="D11" s="26">
        <f>H11/21</f>
        <v>6646463.3809523806</v>
      </c>
      <c r="E11" s="27">
        <f t="shared" si="0"/>
        <v>-6.4584029784608976E-3</v>
      </c>
      <c r="F11" s="26"/>
      <c r="G11" s="28" t="s">
        <v>10</v>
      </c>
      <c r="H11" s="29">
        <f>'엘에스일렉 변압기(합)'!H11+'엘에스일렉 배전반(합)'!H11+'엘에스일렉 전기회로(합)'!H11+'엘에스일렉 부문품(합)'!H11</f>
        <v>139575731</v>
      </c>
      <c r="I11" s="29">
        <f>'엘에스일렉 변압기(합)'!I11+'엘에스일렉 배전반(합)'!I11+'엘에스일렉 전기회로(합)'!I11+'엘에스일렉 부문품(합)'!I11</f>
        <v>3844568.26</v>
      </c>
      <c r="J11" s="30">
        <f t="shared" si="1"/>
        <v>36.304656741873018</v>
      </c>
    </row>
    <row r="12" spans="1:16" ht="15" hidden="1" customHeight="1">
      <c r="D12" s="26">
        <f>H12/22</f>
        <v>5837413.5454545459</v>
      </c>
      <c r="E12" s="27">
        <f t="shared" si="0"/>
        <v>-0.12172636620799449</v>
      </c>
      <c r="F12" s="26"/>
      <c r="G12" s="28" t="s">
        <v>4</v>
      </c>
      <c r="H12" s="29">
        <f>'엘에스일렉 변압기(합)'!H12+'엘에스일렉 배전반(합)'!H12+'엘에스일렉 전기회로(합)'!H12+'엘에스일렉 부문품(합)'!H12</f>
        <v>128423098</v>
      </c>
      <c r="I12" s="29">
        <f>'엘에스일렉 변압기(합)'!I12+'엘에스일렉 배전반(합)'!I12+'엘에스일렉 전기회로(합)'!I12+'엘에스일렉 부문품(합)'!I12</f>
        <v>2937785.08</v>
      </c>
      <c r="J12" s="30">
        <f t="shared" si="1"/>
        <v>43.714259043074719</v>
      </c>
    </row>
    <row r="13" spans="1:16" ht="15" hidden="1" customHeight="1">
      <c r="A13" s="31">
        <f>AVERAGE(D11:D13)</f>
        <v>6273639.5588023094</v>
      </c>
      <c r="B13" s="27">
        <f>A13/A10-1</f>
        <v>-8.137724061464402E-3</v>
      </c>
      <c r="C13" s="27"/>
      <c r="D13" s="26">
        <f>H13/20</f>
        <v>6337041.75</v>
      </c>
      <c r="E13" s="27">
        <f t="shared" si="0"/>
        <v>8.5590681670052682E-2</v>
      </c>
      <c r="F13" s="26"/>
      <c r="G13" s="28" t="s">
        <v>8</v>
      </c>
      <c r="H13" s="29">
        <f>'엘에스일렉 변압기(합)'!H13+'엘에스일렉 배전반(합)'!H13+'엘에스일렉 전기회로(합)'!H13+'엘에스일렉 부문품(합)'!H13</f>
        <v>126740835</v>
      </c>
      <c r="I13" s="29">
        <f>'엘에스일렉 변압기(합)'!I13+'엘에스일렉 배전반(합)'!I13+'엘에스일렉 전기회로(합)'!I13+'엘에스일렉 부문품(합)'!I13</f>
        <v>3877046.11</v>
      </c>
      <c r="J13" s="30">
        <f t="shared" si="1"/>
        <v>32.690050983169762</v>
      </c>
      <c r="K13" s="32">
        <f>H13+H12+H11</f>
        <v>394739664</v>
      </c>
      <c r="L13" s="27">
        <f>K13/K10-1</f>
        <v>-9.3915527618436689E-3</v>
      </c>
      <c r="M13" s="32"/>
      <c r="N13" s="32">
        <f>AVERAGE(J11:J13)</f>
        <v>37.569655589372502</v>
      </c>
      <c r="O13" s="58">
        <f>N13/N10-1</f>
        <v>6.2635475704323706E-2</v>
      </c>
    </row>
    <row r="14" spans="1:16" ht="15" hidden="1" customHeight="1">
      <c r="D14" s="26">
        <f>H14/20</f>
        <v>5487992.9000000004</v>
      </c>
      <c r="E14" s="27">
        <f t="shared" si="0"/>
        <v>-0.13398189304970254</v>
      </c>
      <c r="F14" s="26"/>
      <c r="G14" s="28" t="s">
        <v>11</v>
      </c>
      <c r="H14" s="29">
        <f>'엘에스일렉 변압기(합)'!H14+'엘에스일렉 배전반(합)'!H14+'엘에스일렉 전기회로(합)'!H14+'엘에스일렉 부문품(합)'!H14</f>
        <v>109759858</v>
      </c>
      <c r="I14" s="29">
        <f>'엘에스일렉 변압기(합)'!I14+'엘에스일렉 배전반(합)'!I14+'엘에스일렉 전기회로(합)'!I14+'엘에스일렉 부문품(합)'!I14</f>
        <v>3093452.9400000004</v>
      </c>
      <c r="J14" s="30">
        <f t="shared" si="1"/>
        <v>35.481340795829269</v>
      </c>
    </row>
    <row r="15" spans="1:16" ht="15" hidden="1" customHeight="1">
      <c r="A15" s="31"/>
      <c r="B15" s="31"/>
      <c r="C15" s="31"/>
      <c r="D15" s="26">
        <f>H15/22</f>
        <v>5303157.5</v>
      </c>
      <c r="E15" s="27">
        <f t="shared" si="0"/>
        <v>-3.3679963397911905E-2</v>
      </c>
      <c r="F15" s="26"/>
      <c r="G15" s="28" t="s">
        <v>9</v>
      </c>
      <c r="H15" s="29">
        <f>'엘에스일렉 변압기(합)'!H15+'엘에스일렉 배전반(합)'!H15+'엘에스일렉 전기회로(합)'!H15+'엘에스일렉 부문품(합)'!H15</f>
        <v>116669465</v>
      </c>
      <c r="I15" s="29">
        <f>'엘에스일렉 변압기(합)'!I15+'엘에스일렉 배전반(합)'!I15+'엘에스일렉 전기회로(합)'!I15+'엘에스일렉 부문품(합)'!I15</f>
        <v>2982450.09</v>
      </c>
      <c r="J15" s="30">
        <f t="shared" si="1"/>
        <v>39.118664681493463</v>
      </c>
    </row>
    <row r="16" spans="1:16" ht="15" hidden="1" customHeight="1">
      <c r="A16" s="31">
        <f>AVERAGE(D14:D16)</f>
        <v>5233388.7242424237</v>
      </c>
      <c r="B16" s="27">
        <f>A16/A13-1</f>
        <v>-0.16581297424082142</v>
      </c>
      <c r="C16" s="27"/>
      <c r="D16" s="26">
        <f>H16/22</f>
        <v>4909015.7727272725</v>
      </c>
      <c r="E16" s="27">
        <f t="shared" si="0"/>
        <v>-7.4322085903111068E-2</v>
      </c>
      <c r="F16" s="26"/>
      <c r="G16" s="28" t="s">
        <v>13</v>
      </c>
      <c r="H16" s="29">
        <f>'엘에스일렉 변압기(합)'!H16+'엘에스일렉 배전반(합)'!H16+'엘에스일렉 전기회로(합)'!H16+'엘에스일렉 부문품(합)'!H16</f>
        <v>107998347</v>
      </c>
      <c r="I16" s="29">
        <f>'엘에스일렉 변압기(합)'!I16+'엘에스일렉 배전반(합)'!I16+'엘에스일렉 전기회로(합)'!I16+'엘에스일렉 부문품(합)'!I16</f>
        <v>3613629.24</v>
      </c>
      <c r="J16" s="30">
        <f t="shared" si="1"/>
        <v>29.886393934536571</v>
      </c>
      <c r="K16" s="32">
        <f>H16+H15+H14</f>
        <v>334427670</v>
      </c>
      <c r="L16" s="27">
        <f>K16/K13-1</f>
        <v>-0.15278929253990547</v>
      </c>
      <c r="M16" s="32"/>
      <c r="N16" s="32">
        <f>AVERAGE(J14:J16)</f>
        <v>34.828799803953096</v>
      </c>
      <c r="O16" s="58">
        <f>N16/N13-1</f>
        <v>-7.295397688433225E-2</v>
      </c>
    </row>
    <row r="17" spans="1:15" ht="15" hidden="1" customHeight="1">
      <c r="D17" s="26">
        <f>H17/20</f>
        <v>4931470.25</v>
      </c>
      <c r="E17" s="27">
        <f t="shared" si="0"/>
        <v>4.5741301947890278E-3</v>
      </c>
      <c r="F17" s="33">
        <f t="shared" ref="F17:F22" si="2">D17/D5-1</f>
        <v>-0.20396737852681179</v>
      </c>
      <c r="G17" s="39" t="s">
        <v>162</v>
      </c>
      <c r="H17" s="29">
        <f>'엘에스일렉 변압기(합)'!H17+'엘에스일렉 배전반(합)'!H17+'엘에스일렉 전기회로(합)'!H17+'엘에스일렉 부문품(합)'!H17</f>
        <v>98629405</v>
      </c>
      <c r="I17" s="29">
        <f>'엘에스일렉 변압기(합)'!I17+'엘에스일렉 배전반(합)'!I17+'엘에스일렉 전기회로(합)'!I17+'엘에스일렉 부문품(합)'!I17</f>
        <v>2720969.69</v>
      </c>
      <c r="J17" s="30">
        <f t="shared" si="1"/>
        <v>36.247888156372667</v>
      </c>
    </row>
    <row r="18" spans="1:15" hidden="1">
      <c r="D18" s="26">
        <f>H18/20</f>
        <v>5951999.3499999996</v>
      </c>
      <c r="E18" s="27">
        <f t="shared" si="0"/>
        <v>0.20694215888253598</v>
      </c>
      <c r="F18" s="33">
        <f t="shared" si="2"/>
        <v>0.11139660075221136</v>
      </c>
      <c r="G18" s="39" t="s">
        <v>163</v>
      </c>
      <c r="H18" s="29">
        <f>'엘에스일렉 변압기(합)'!H18+'엘에스일렉 배전반(합)'!H18+'엘에스일렉 전기회로(합)'!H18+'엘에스일렉 부문품(합)'!H18</f>
        <v>119039987</v>
      </c>
      <c r="I18" s="29">
        <f>'엘에스일렉 변압기(합)'!I18+'엘에스일렉 배전반(합)'!I18+'엘에스일렉 전기회로(합)'!I18+'엘에스일렉 부문품(합)'!I18</f>
        <v>3874349.59</v>
      </c>
      <c r="J18" s="30">
        <f t="shared" si="1"/>
        <v>30.72515379284604</v>
      </c>
    </row>
    <row r="19" spans="1:15" ht="17.399999999999999" hidden="1">
      <c r="A19" s="31">
        <f>AVERAGE(D17:D19)</f>
        <v>5765796.5484848479</v>
      </c>
      <c r="B19" s="27">
        <f>A19/A16-1</f>
        <v>0.10173290238811661</v>
      </c>
      <c r="C19" s="27">
        <f>A19/A7-1</f>
        <v>4.4953453526159759E-3</v>
      </c>
      <c r="D19" s="26">
        <f>H19/22</f>
        <v>6413920.0454545459</v>
      </c>
      <c r="E19" s="27">
        <f t="shared" si="0"/>
        <v>7.7607652200860189E-2</v>
      </c>
      <c r="F19" s="33">
        <f t="shared" si="2"/>
        <v>0.13130339018751336</v>
      </c>
      <c r="G19" s="39" t="s">
        <v>158</v>
      </c>
      <c r="H19" s="29">
        <f>'엘에스일렉 변압기(합)'!H19+'엘에스일렉 배전반(합)'!H19+'엘에스일렉 전기회로(합)'!H19+'엘에스일렉 부문품(합)'!H19</f>
        <v>141106241</v>
      </c>
      <c r="I19" s="29">
        <f>'엘에스일렉 변압기(합)'!I19+'엘에스일렉 배전반(합)'!I19+'엘에스일렉 전기회로(합)'!I19+'엘에스일렉 부문품(합)'!I19</f>
        <v>4316244.8999999994</v>
      </c>
      <c r="J19" s="30">
        <f t="shared" si="1"/>
        <v>32.69189869184671</v>
      </c>
      <c r="K19" s="32">
        <f>H19+H18+H17</f>
        <v>358775633</v>
      </c>
      <c r="L19" s="27">
        <f>K19/K16-1</f>
        <v>7.2804869884121715E-2</v>
      </c>
      <c r="M19" s="27">
        <f>K19/K7-1</f>
        <v>3.9845752345775809E-2</v>
      </c>
      <c r="N19" s="32">
        <f>AVERAGE(J17:J19)</f>
        <v>33.221646880355138</v>
      </c>
      <c r="O19" s="58">
        <f>N19/N16-1</f>
        <v>-4.614436709402614E-2</v>
      </c>
    </row>
    <row r="20" spans="1:15" hidden="1">
      <c r="D20" s="26">
        <f>H20/20</f>
        <v>7071295.7999999998</v>
      </c>
      <c r="E20" s="27">
        <f t="shared" si="0"/>
        <v>0.10249204073121043</v>
      </c>
      <c r="F20" s="33">
        <f t="shared" si="2"/>
        <v>0.19891678377921829</v>
      </c>
      <c r="G20" s="39" t="s">
        <v>154</v>
      </c>
      <c r="H20" s="29">
        <f>'엘에스일렉 변압기(합)'!H20+'엘에스일렉 배전반(합)'!H20+'엘에스일렉 전기회로(합)'!H20+'엘에스일렉 부문품(합)'!H20</f>
        <v>141425916</v>
      </c>
      <c r="I20" s="29">
        <f>'엘에스일렉 변압기(합)'!I20+'엘에스일렉 배전반(합)'!I20+'엘에스일렉 전기회로(합)'!I20+'엘에스일렉 부문품(합)'!I20</f>
        <v>4439676.68</v>
      </c>
      <c r="J20" s="30">
        <f t="shared" si="1"/>
        <v>31.855003459396059</v>
      </c>
    </row>
    <row r="21" spans="1:15" hidden="1">
      <c r="D21" s="26">
        <f>H21/21</f>
        <v>7840801.4285714282</v>
      </c>
      <c r="E21" s="27">
        <f t="shared" si="0"/>
        <v>0.10882102097488677</v>
      </c>
      <c r="F21" s="33">
        <f t="shared" si="2"/>
        <v>0.22750424334305053</v>
      </c>
      <c r="G21" s="39" t="s">
        <v>155</v>
      </c>
      <c r="H21" s="29">
        <f>'엘에스일렉 변압기(합)'!H21+'엘에스일렉 배전반(합)'!H21+'엘에스일렉 전기회로(합)'!H21+'엘에스일렉 부문품(합)'!H21</f>
        <v>164656830</v>
      </c>
      <c r="I21" s="29">
        <f>'엘에스일렉 변압기(합)'!I21+'엘에스일렉 배전반(합)'!I21+'엘에스일렉 전기회로(합)'!I21+'엘에스일렉 부문품(합)'!I21</f>
        <v>5493561.4900000002</v>
      </c>
      <c r="J21" s="30">
        <f t="shared" si="1"/>
        <v>29.972692632953489</v>
      </c>
    </row>
    <row r="22" spans="1:15" ht="17.399999999999999" hidden="1">
      <c r="A22" s="31">
        <f>AVERAGE(D20:D22)</f>
        <v>7984167.8539682543</v>
      </c>
      <c r="B22" s="27">
        <f>A22/A19-1</f>
        <v>0.38474671917904502</v>
      </c>
      <c r="C22" s="27">
        <f>A22/A10-1</f>
        <v>0.26229676169411409</v>
      </c>
      <c r="D22" s="26">
        <f>H22/21</f>
        <v>9040406.333333334</v>
      </c>
      <c r="E22" s="27">
        <f t="shared" si="0"/>
        <v>0.15299519005679896</v>
      </c>
      <c r="F22" s="33">
        <f t="shared" si="2"/>
        <v>0.35139836501387478</v>
      </c>
      <c r="G22" s="39" t="s">
        <v>156</v>
      </c>
      <c r="H22" s="29">
        <f>'엘에스일렉 변압기(합)'!H22+'엘에스일렉 배전반(합)'!H22+'엘에스일렉 전기회로(합)'!H22+'엘에스일렉 부문품(합)'!H22</f>
        <v>189848533</v>
      </c>
      <c r="I22" s="29">
        <f>'엘에스일렉 변압기(합)'!I22+'엘에스일렉 배전반(합)'!I22+'엘에스일렉 전기회로(합)'!I22+'엘에스일렉 부문품(합)'!I22</f>
        <v>5358500.54</v>
      </c>
      <c r="J22" s="30">
        <f t="shared" si="1"/>
        <v>35.429413803884771</v>
      </c>
      <c r="K22" s="32">
        <f>H22+H21+H20</f>
        <v>495931279</v>
      </c>
      <c r="L22" s="27">
        <f>K22/K19-1</f>
        <v>0.38228807473109527</v>
      </c>
      <c r="M22" s="27">
        <f>K22/K10-1</f>
        <v>0.24455117899432288</v>
      </c>
      <c r="N22" s="32">
        <f>AVERAGE(J20:J22)</f>
        <v>32.419036632078104</v>
      </c>
      <c r="O22" s="58">
        <f>N22/N19-1</f>
        <v>-2.4159255294223247E-2</v>
      </c>
    </row>
    <row r="23" spans="1:15" hidden="1">
      <c r="A23" s="31"/>
      <c r="B23" s="27"/>
      <c r="C23" s="27"/>
      <c r="D23" s="26">
        <f>H23/21</f>
        <v>7387652.5238095243</v>
      </c>
      <c r="E23" s="27">
        <f t="shared" ref="E23:E31" si="3">D23/D22-1</f>
        <v>-0.18281853144474913</v>
      </c>
      <c r="F23" s="33">
        <f t="shared" ref="F23:F31" si="4">D23/D11-1</f>
        <v>0.11151632084233909</v>
      </c>
      <c r="G23" s="39" t="s">
        <v>168</v>
      </c>
      <c r="H23" s="29">
        <f>'엘에스일렉 변압기(합)'!H23+'엘에스일렉 배전반(합)'!H23+'엘에스일렉 전기회로(합)'!H23+'엘에스일렉 부문품(합)'!H23</f>
        <v>155140703</v>
      </c>
      <c r="I23" s="29">
        <f>'엘에스일렉 변압기(합)'!I23+'엘에스일렉 배전반(합)'!I23+'엘에스일렉 전기회로(합)'!I23+'엘에스일렉 부문품(합)'!I23</f>
        <v>4406053.88</v>
      </c>
      <c r="J23" s="30">
        <f t="shared" si="1"/>
        <v>35.210804775723716</v>
      </c>
    </row>
    <row r="24" spans="1:15" hidden="1">
      <c r="A24" s="31"/>
      <c r="B24" s="27"/>
      <c r="C24" s="27"/>
      <c r="D24" s="26">
        <f>H24/22</f>
        <v>6967362.0454545459</v>
      </c>
      <c r="E24" s="27">
        <f t="shared" si="3"/>
        <v>-5.6890937547540599E-2</v>
      </c>
      <c r="F24" s="33">
        <f t="shared" si="4"/>
        <v>0.19357006167223911</v>
      </c>
      <c r="G24" s="39" t="s">
        <v>176</v>
      </c>
      <c r="H24" s="29">
        <f>'엘에스일렉 변압기(합)'!H24+'엘에스일렉 배전반(합)'!H24+'엘에스일렉 전기회로(합)'!H24+'엘에스일렉 부문품(합)'!H24</f>
        <v>153281965</v>
      </c>
      <c r="I24" s="29">
        <f>'엘에스일렉 변압기(합)'!I24+'엘에스일렉 배전반(합)'!I24+'엘에스일렉 전기회로(합)'!I24+'엘에스일렉 부문품(합)'!I24</f>
        <v>4757507.9000000004</v>
      </c>
      <c r="J24" s="30">
        <f t="shared" si="1"/>
        <v>32.218961738350451</v>
      </c>
    </row>
    <row r="25" spans="1:15" ht="17.399999999999999" hidden="1">
      <c r="A25" s="31">
        <f>AVERAGE(D23:D25)</f>
        <v>7600939.9792283745</v>
      </c>
      <c r="B25" s="27">
        <f>A25/A22-1</f>
        <v>-4.7998474199087537E-2</v>
      </c>
      <c r="C25" s="27">
        <f>A25/A13-1</f>
        <v>0.21156784797490946</v>
      </c>
      <c r="D25" s="26">
        <f>H25/19</f>
        <v>8447805.3684210535</v>
      </c>
      <c r="E25" s="27">
        <f t="shared" si="3"/>
        <v>0.21248261728157747</v>
      </c>
      <c r="F25" s="33">
        <f t="shared" si="4"/>
        <v>0.33308343256868289</v>
      </c>
      <c r="G25" s="39" t="s">
        <v>190</v>
      </c>
      <c r="H25" s="29">
        <f>'엘에스일렉 변압기(합)'!H25+'엘에스일렉 배전반(합)'!H25+'엘에스일렉 전기회로(합)'!H25+'엘에스일렉 부문품(합)'!H25</f>
        <v>160508302</v>
      </c>
      <c r="I25" s="29">
        <f>'엘에스일렉 변압기(합)'!I25+'엘에스일렉 배전반(합)'!I25+'엘에스일렉 전기회로(합)'!I25+'엘에스일렉 부문품(합)'!I25</f>
        <v>5573231.0100000007</v>
      </c>
      <c r="J25" s="30">
        <f t="shared" si="1"/>
        <v>28.799865232932447</v>
      </c>
      <c r="K25" s="32">
        <f>H25+H24+H23</f>
        <v>468930970</v>
      </c>
      <c r="L25" s="27">
        <f>K25/K22-1</f>
        <v>-5.4443650044505465E-2</v>
      </c>
      <c r="M25" s="27">
        <f>K25/K13-1</f>
        <v>0.18794996491662408</v>
      </c>
      <c r="N25" s="32">
        <f>AVERAGE(J23:J25)</f>
        <v>32.076543915668871</v>
      </c>
      <c r="O25" s="58">
        <f>N25/N22-1</f>
        <v>-1.0564555643530205E-2</v>
      </c>
    </row>
    <row r="26" spans="1:15" ht="17.399999999999999" hidden="1">
      <c r="A26" s="31"/>
      <c r="B26" s="27"/>
      <c r="C26" s="27"/>
      <c r="D26" s="26">
        <f>H26/19</f>
        <v>6377893.8421052629</v>
      </c>
      <c r="E26" s="27">
        <f t="shared" si="3"/>
        <v>-0.2450235813970546</v>
      </c>
      <c r="F26" s="33">
        <f t="shared" si="4"/>
        <v>0.16215417153787914</v>
      </c>
      <c r="G26" s="39" t="s">
        <v>202</v>
      </c>
      <c r="H26" s="29">
        <f>'엘에스일렉 변압기(합)'!H26+'엘에스일렉 배전반(합)'!H26+'엘에스일렉 전기회로(합)'!H26+'엘에스일렉 부문품(합)'!H26</f>
        <v>121179983</v>
      </c>
      <c r="I26" s="29">
        <f>'엘에스일렉 변압기(합)'!I26+'엘에스일렉 배전반(합)'!I26+'엘에스일렉 전기회로(합)'!I26+'엘에스일렉 부문품(합)'!I26</f>
        <v>3058122.44</v>
      </c>
      <c r="J26" s="30">
        <f t="shared" si="1"/>
        <v>39.625615186290581</v>
      </c>
      <c r="K26" s="44"/>
      <c r="L26" s="45"/>
      <c r="M26" s="45"/>
      <c r="N26" s="32"/>
      <c r="O26" s="58"/>
    </row>
    <row r="27" spans="1:15" ht="17.399999999999999" hidden="1">
      <c r="A27" s="31"/>
      <c r="B27" s="27"/>
      <c r="C27" s="27"/>
      <c r="D27" s="26">
        <f>H27/22</f>
        <v>6818510.4545454541</v>
      </c>
      <c r="E27" s="27">
        <f t="shared" si="3"/>
        <v>6.9084971206536894E-2</v>
      </c>
      <c r="F27" s="33">
        <f t="shared" si="4"/>
        <v>0.28574541762062577</v>
      </c>
      <c r="G27" s="39" t="s">
        <v>203</v>
      </c>
      <c r="H27" s="29">
        <f>'엘에스일렉 변압기(합)'!H27+'엘에스일렉 배전반(합)'!H27+'엘에스일렉 전기회로(합)'!H27+'엘에스일렉 부문품(합)'!H27</f>
        <v>150007230</v>
      </c>
      <c r="I27" s="29">
        <f>'엘에스일렉 변압기(합)'!I27+'엘에스일렉 배전반(합)'!I27+'엘에스일렉 전기회로(합)'!I27+'엘에스일렉 부문품(합)'!I27</f>
        <v>3891015.92</v>
      </c>
      <c r="J27" s="30">
        <f t="shared" si="1"/>
        <v>38.552201554600686</v>
      </c>
      <c r="K27" s="44"/>
      <c r="L27" s="45"/>
      <c r="M27" s="45"/>
      <c r="N27" s="32"/>
      <c r="O27" s="58"/>
    </row>
    <row r="28" spans="1:15" ht="17.399999999999999" hidden="1">
      <c r="A28" s="31">
        <f>AVERAGE(D26:D28)</f>
        <v>6440441.7655502381</v>
      </c>
      <c r="B28" s="27">
        <f>A28/A25-1</f>
        <v>-0.15267824990718415</v>
      </c>
      <c r="C28" s="27">
        <f>A28/A16-1</f>
        <v>0.23064463675637725</v>
      </c>
      <c r="D28" s="26">
        <f>H28/22</f>
        <v>6124921</v>
      </c>
      <c r="E28" s="27">
        <f t="shared" si="3"/>
        <v>-0.10172155035460617</v>
      </c>
      <c r="F28" s="33">
        <f t="shared" si="4"/>
        <v>0.24768818915348767</v>
      </c>
      <c r="G28" s="39" t="s">
        <v>208</v>
      </c>
      <c r="H28" s="29">
        <f>'엘에스일렉 변압기(합)'!H28+'엘에스일렉 배전반(합)'!H28+'엘에스일렉 전기회로(합)'!H28+'엘에스일렉 부문품(합)'!H28</f>
        <v>134748262</v>
      </c>
      <c r="I28" s="29">
        <f>'엘에스일렉 변압기(합)'!I28+'엘에스일렉 배전반(합)'!I28+'엘에스일렉 전기회로(합)'!I28+'엘에스일렉 부문품(합)'!I28</f>
        <v>4136135.5</v>
      </c>
      <c r="J28" s="30">
        <f t="shared" si="1"/>
        <v>32.578299719629591</v>
      </c>
      <c r="K28" s="32">
        <f>H28+H27+H26</f>
        <v>405935475</v>
      </c>
      <c r="L28" s="27">
        <f>K28/K25-1</f>
        <v>-0.13433852534841106</v>
      </c>
      <c r="M28" s="27">
        <f>K28/K16-1</f>
        <v>0.21382143708383938</v>
      </c>
      <c r="N28" s="32">
        <f>AVERAGE(J26:J28)</f>
        <v>36.918705486840288</v>
      </c>
      <c r="O28" s="58">
        <f>N28/N25-1</f>
        <v>0.1509564616406851</v>
      </c>
    </row>
    <row r="29" spans="1:15" ht="17.399999999999999" hidden="1">
      <c r="D29" s="26">
        <f>H29/22</f>
        <v>5529917.2727272725</v>
      </c>
      <c r="E29" s="27">
        <f t="shared" si="3"/>
        <v>-9.7144718645795991E-2</v>
      </c>
      <c r="F29" s="33">
        <f t="shared" si="4"/>
        <v>0.12135265800848583</v>
      </c>
      <c r="G29" s="39" t="s">
        <v>215</v>
      </c>
      <c r="H29" s="29">
        <f>'엘에스일렉 변압기(합)'!H29+'엘에스일렉 배전반(합)'!H29+'엘에스일렉 전기회로(합)'!H29+'엘에스일렉 부문품(합)'!H29</f>
        <v>121658180</v>
      </c>
      <c r="I29" s="29">
        <f>'엘에스일렉 변압기(합)'!I29+'엘에스일렉 배전반(합)'!I29+'엘에스일렉 전기회로(합)'!I29+'엘에스일렉 부문품(합)'!I29</f>
        <v>3250174.6399999997</v>
      </c>
      <c r="J29" s="30">
        <f t="shared" si="1"/>
        <v>37.431274769899751</v>
      </c>
      <c r="K29" s="32"/>
      <c r="L29" s="27"/>
      <c r="M29" s="27"/>
      <c r="N29" s="32"/>
      <c r="O29" s="58"/>
    </row>
    <row r="30" spans="1:15" ht="17.399999999999999" hidden="1">
      <c r="D30" s="26">
        <f>H30/22</f>
        <v>6443269.6818181816</v>
      </c>
      <c r="E30" s="27">
        <f t="shared" si="3"/>
        <v>0.1651656551166556</v>
      </c>
      <c r="F30" s="33">
        <f t="shared" si="4"/>
        <v>8.2538707235944475E-2</v>
      </c>
      <c r="G30" s="39" t="s">
        <v>210</v>
      </c>
      <c r="H30" s="29">
        <f>'엘에스일렉 변압기(합)'!H30+'엘에스일렉 배전반(합)'!H30+'엘에스일렉 전기회로(합)'!H30+'엘에스일렉 부문품(합)'!H30</f>
        <v>141751933</v>
      </c>
      <c r="I30" s="29">
        <f>'엘에스일렉 변압기(합)'!I30+'엘에스일렉 배전반(합)'!I30+'엘에스일렉 전기회로(합)'!I30+'엘에스일렉 부문품(합)'!I30</f>
        <v>5331097.5600000005</v>
      </c>
      <c r="J30" s="30">
        <f t="shared" si="1"/>
        <v>26.589634011499871</v>
      </c>
      <c r="K30" s="32"/>
      <c r="L30" s="27"/>
      <c r="M30" s="27"/>
      <c r="N30" s="32"/>
      <c r="O30" s="58"/>
    </row>
    <row r="31" spans="1:15" ht="17.399999999999999" hidden="1">
      <c r="A31" s="31">
        <f>AVERAGE(D29:D31)</f>
        <v>6305867.5</v>
      </c>
      <c r="B31" s="27">
        <f>A31/A28-1</f>
        <v>-2.0895191735149643E-2</v>
      </c>
      <c r="C31" s="27">
        <f>A31/A19-1</f>
        <v>9.3668055571102915E-2</v>
      </c>
      <c r="D31" s="26">
        <f>H31/22</f>
        <v>6944415.5454545459</v>
      </c>
      <c r="E31" s="27">
        <f t="shared" si="3"/>
        <v>7.7778191567941635E-2</v>
      </c>
      <c r="F31" s="33">
        <f t="shared" si="4"/>
        <v>8.2710026978891626E-2</v>
      </c>
      <c r="G31" s="39" t="s">
        <v>211</v>
      </c>
      <c r="H31" s="29">
        <f>'엘에스일렉 변압기(합)'!H31+'엘에스일렉 배전반(합)'!H31+'엘에스일렉 전기회로(합)'!H31+'엘에스일렉 부문품(합)'!H31</f>
        <v>152777142</v>
      </c>
      <c r="I31" s="29">
        <f>'엘에스일렉 변압기(합)'!I31+'엘에스일렉 배전반(합)'!I31+'엘에스일렉 전기회로(합)'!I31+'엘에스일렉 부문품(합)'!I31</f>
        <v>5127520.57</v>
      </c>
      <c r="J31" s="30">
        <f t="shared" si="1"/>
        <v>29.795520059707922</v>
      </c>
      <c r="K31" s="32">
        <f>H31+H30+H29</f>
        <v>416187255</v>
      </c>
      <c r="L31" s="27">
        <f>K31/K28-1</f>
        <v>2.5254703349097518E-2</v>
      </c>
      <c r="M31" s="27">
        <f>K31/K19-1</f>
        <v>0.16002096218167638</v>
      </c>
      <c r="N31" s="32">
        <f>AVERAGE(J29:J31)</f>
        <v>31.272142947035849</v>
      </c>
      <c r="O31" s="58">
        <f>N31/N28-1</f>
        <v>-0.15294584318015059</v>
      </c>
    </row>
    <row r="32" spans="1:15" ht="17.399999999999999" hidden="1">
      <c r="D32" s="26">
        <f>H32/21</f>
        <v>7198284.2380952379</v>
      </c>
      <c r="E32" s="27">
        <f t="shared" ref="E32:E41" si="5">D32/D31-1</f>
        <v>3.6557243871568224E-2</v>
      </c>
      <c r="F32" s="33">
        <f t="shared" ref="F32:F41" si="6">D32/D20-1</f>
        <v>1.7958298123412986E-2</v>
      </c>
      <c r="G32" s="39" t="s">
        <v>222</v>
      </c>
      <c r="H32" s="29">
        <f>'엘에스일렉 변압기(합)'!H32+'엘에스일렉 배전반(합)'!H32+'엘에스일렉 전기회로(합)'!H32+'엘에스일렉 부문품(합)'!H32</f>
        <v>151163969</v>
      </c>
      <c r="I32" s="29">
        <f>'엘에스일렉 변압기(합)'!I32+'엘에스일렉 배전반(합)'!I32+'엘에스일렉 전기회로(합)'!I32+'엘에스일렉 부문품(합)'!I32</f>
        <v>4802861.25</v>
      </c>
      <c r="J32" s="30">
        <f t="shared" si="1"/>
        <v>31.473732246585303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6707127.666666667</v>
      </c>
      <c r="E33" s="27">
        <f t="shared" si="5"/>
        <v>-6.8232450287144752E-2</v>
      </c>
      <c r="F33" s="33">
        <f t="shared" si="6"/>
        <v>-0.14458646507405726</v>
      </c>
      <c r="G33" s="39" t="s">
        <v>223</v>
      </c>
      <c r="H33" s="29">
        <f>'엘에스일렉 변압기(합)'!H33+'엘에스일렉 배전반(합)'!H33+'엘에스일렉 전기회로(합)'!H33+'엘에스일렉 부문품(합)'!H33</f>
        <v>140849681</v>
      </c>
      <c r="I33" s="29">
        <f>'엘에스일렉 변압기(합)'!I33+'엘에스일렉 배전반(합)'!I33+'엘에스일렉 전기회로(합)'!I33+'엘에스일렉 부문품(합)'!I33</f>
        <v>4000439.55</v>
      </c>
      <c r="J33" s="30">
        <f t="shared" si="1"/>
        <v>35.208551270322282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7462013.2840434415</v>
      </c>
      <c r="B34" s="27">
        <f>A34/A31-1</f>
        <v>0.18334444611204437</v>
      </c>
      <c r="C34" s="27">
        <f>A34/A22-1</f>
        <v>-6.5398746553818277E-2</v>
      </c>
      <c r="D34" s="26">
        <f>H34/19</f>
        <v>8480627.9473684207</v>
      </c>
      <c r="E34" s="27">
        <f t="shared" si="5"/>
        <v>0.26442023602976295</v>
      </c>
      <c r="F34" s="33">
        <f t="shared" si="6"/>
        <v>-6.1919604642208026E-2</v>
      </c>
      <c r="G34" s="39" t="s">
        <v>220</v>
      </c>
      <c r="H34" s="29">
        <f>'엘에스일렉 변압기(합)'!H34+'엘에스일렉 배전반(합)'!H34+'엘에스일렉 전기회로(합)'!H34+'엘에스일렉 부문품(합)'!H34</f>
        <v>161131931</v>
      </c>
      <c r="I34" s="29">
        <f>'엘에스일렉 변압기(합)'!I34+'엘에스일렉 배전반(합)'!I34+'엘에스일렉 전기회로(합)'!I34+'엘에스일렉 부문품(합)'!I34</f>
        <v>5453027.2600000007</v>
      </c>
      <c r="J34" s="30">
        <f t="shared" si="1"/>
        <v>29.549078579152376</v>
      </c>
      <c r="K34" s="32">
        <f>H34+H33+H32</f>
        <v>453145581</v>
      </c>
      <c r="L34" s="27">
        <f>K34/K31-1</f>
        <v>8.8802157096329104E-2</v>
      </c>
      <c r="M34" s="27">
        <f>K34/K22-1</f>
        <v>-8.6273441123281169E-2</v>
      </c>
      <c r="N34" s="32">
        <f>AVERAGE(J32:J34)</f>
        <v>32.077120698686656</v>
      </c>
      <c r="O34" s="58">
        <f>N34/N31-1</f>
        <v>2.5741048607195172E-2</v>
      </c>
      <c r="P34" s="58"/>
    </row>
    <row r="35" spans="1:16" ht="17.399999999999999" hidden="1">
      <c r="D35" s="26">
        <f>H35/23</f>
        <v>5312997.8260869561</v>
      </c>
      <c r="E35" s="27">
        <f t="shared" si="5"/>
        <v>-0.3735136290543668</v>
      </c>
      <c r="F35" s="33">
        <f t="shared" si="6"/>
        <v>-0.28082732519378828</v>
      </c>
      <c r="G35" s="39" t="s">
        <v>226</v>
      </c>
      <c r="H35" s="68">
        <f>'엘에스일렉 변압기(합)'!H35+'엘에스일렉 배전반(합)'!H35+'엘에스일렉 전기회로(합)'!H35+'엘에스일렉 부문품(합)'!H35</f>
        <v>122198950</v>
      </c>
      <c r="I35" s="68">
        <f>'엘에스일렉 변압기(합)'!I35+'엘에스일렉 배전반(합)'!I35+'엘에스일렉 전기회로(합)'!I35+'엘에스일렉 부문품(합)'!I35</f>
        <v>3129218.3500000006</v>
      </c>
      <c r="J35" s="30">
        <f t="shared" si="1"/>
        <v>39.050950215730381</v>
      </c>
      <c r="P35" s="16"/>
    </row>
    <row r="36" spans="1:16" ht="17.399999999999999" hidden="1">
      <c r="D36" s="26">
        <f>H36/21</f>
        <v>1758874.1904761905</v>
      </c>
      <c r="E36" s="27">
        <f t="shared" si="5"/>
        <v>-0.66894882172921788</v>
      </c>
      <c r="F36" s="33">
        <f t="shared" si="6"/>
        <v>-0.7475552183162828</v>
      </c>
      <c r="G36" s="39" t="s">
        <v>228</v>
      </c>
      <c r="H36" s="68">
        <f>'엘에스일렉 변압기(합)'!H36+'엘에스일렉 배전반(합)'!H36+'엘에스일렉 전기회로(합)'!H36+'엘에스일렉 부문품(합)'!H36</f>
        <v>36936358</v>
      </c>
      <c r="I36" s="68">
        <f>'엘에스일렉 변압기(합)'!I36+'엘에스일렉 배전반(합)'!I36+'엘에스일렉 전기회로(합)'!I36+'엘에스일렉 부문품(합)'!I36</f>
        <v>1841184.55</v>
      </c>
      <c r="J36" s="30">
        <f t="shared" si="1"/>
        <v>20.061192670772737</v>
      </c>
      <c r="P36" s="16"/>
    </row>
    <row r="37" spans="1:16" ht="17.399999999999999" hidden="1">
      <c r="A37" s="31">
        <f>AVERAGE(D35:D37)</f>
        <v>3054863.2647803077</v>
      </c>
      <c r="B37" s="27">
        <f>A37/A34-1</f>
        <v>-0.59061138750412834</v>
      </c>
      <c r="C37" s="27">
        <f>A37/A25-1</f>
        <v>-0.59809401559168363</v>
      </c>
      <c r="D37" s="26">
        <f>H37/18</f>
        <v>2092717.7777777778</v>
      </c>
      <c r="E37" s="27">
        <f t="shared" si="5"/>
        <v>0.18980526811369258</v>
      </c>
      <c r="F37" s="33">
        <f t="shared" si="6"/>
        <v>-0.75227675277645278</v>
      </c>
      <c r="G37" s="39" t="s">
        <v>225</v>
      </c>
      <c r="H37" s="68">
        <f>'엘에스일렉 변압기(합)'!H37+'엘에스일렉 배전반(합)'!H37+'엘에스일렉 전기회로(합)'!H37+'엘에스일렉 부문품(합)'!H37</f>
        <v>37668920</v>
      </c>
      <c r="I37" s="68">
        <f>'엘에스일렉 변압기(합)'!I37+'엘에스일렉 배전반(합)'!I37+'엘에스일렉 전기회로(합)'!I37+'엘에스일렉 부문품(합)'!I37</f>
        <v>1719613.5199999998</v>
      </c>
      <c r="J37" s="30">
        <f t="shared" si="1"/>
        <v>21.905456988963429</v>
      </c>
      <c r="K37" s="32">
        <f>H37+H36+H35</f>
        <v>196804228</v>
      </c>
      <c r="L37" s="27">
        <f>K37/K34-1</f>
        <v>-0.5656931541389123</v>
      </c>
      <c r="M37" s="27">
        <f>K37/K25-1</f>
        <v>-0.58031300854366696</v>
      </c>
      <c r="N37" s="32">
        <f>AVERAGE(J35:J37)</f>
        <v>27.005866625155516</v>
      </c>
      <c r="O37" s="16">
        <f>N37/N34-1</f>
        <v>-0.15809567576739436</v>
      </c>
      <c r="P37" s="16"/>
    </row>
    <row r="38" spans="1:16" ht="17.399999999999999" hidden="1">
      <c r="A38" s="31"/>
      <c r="B38" s="27"/>
      <c r="C38" s="27"/>
      <c r="D38" s="26">
        <f>H38/20</f>
        <v>1656332.15</v>
      </c>
      <c r="E38" s="27">
        <f t="shared" si="5"/>
        <v>-0.20852578996159177</v>
      </c>
      <c r="F38" s="33">
        <f t="shared" si="6"/>
        <v>-0.74030107885062169</v>
      </c>
      <c r="G38" s="39" t="s">
        <v>231</v>
      </c>
      <c r="H38" s="68">
        <f>'엘에스일렉 변압기(합)'!H38+'엘에스일렉 배전반(합)'!H38+'엘에스일렉 전기회로(합)'!H38+'엘에스일렉 부문품(합)'!H38</f>
        <v>33126643</v>
      </c>
      <c r="I38" s="68">
        <f>'엘에스일렉 변압기(합)'!I38+'엘에스일렉 배전반(합)'!I38+'엘에스일렉 전기회로(합)'!I38+'엘에스일렉 부문품(합)'!I38</f>
        <v>1911509.2799999998</v>
      </c>
      <c r="J38" s="30">
        <f t="shared" si="1"/>
        <v>17.330097921366097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1480956.9047619049</v>
      </c>
      <c r="E39" s="27">
        <f t="shared" si="5"/>
        <v>-0.10588168878935</v>
      </c>
      <c r="F39" s="33">
        <f t="shared" si="6"/>
        <v>-0.78280345617499969</v>
      </c>
      <c r="G39" s="39" t="s">
        <v>234</v>
      </c>
      <c r="H39" s="68">
        <f>'엘에스일렉 변압기(합)'!H39+'엘에스일렉 배전반(합)'!H39+'엘에스일렉 전기회로(합)'!H39+'엘에스일렉 부문품(합)'!H39</f>
        <v>31100095</v>
      </c>
      <c r="I39" s="68">
        <f>'엘에스일렉 변압기(합)'!I39+'엘에스일렉 배전반(합)'!I39+'엘에스일렉 전기회로(합)'!I39+'엘에스일렉 부문품(합)'!I39</f>
        <v>1219744.75</v>
      </c>
      <c r="J39" s="30">
        <f t="shared" si="1"/>
        <v>25.497215708450476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2003943.3198412701</v>
      </c>
      <c r="B40" s="27">
        <f>A40/A37-1</f>
        <v>-0.34401537936416116</v>
      </c>
      <c r="C40" s="27">
        <f>A40/A28-1</f>
        <v>-0.68885002104043347</v>
      </c>
      <c r="D40" s="26">
        <f>H40/21</f>
        <v>2874540.9047619049</v>
      </c>
      <c r="E40" s="27">
        <f t="shared" si="5"/>
        <v>0.94100239886727022</v>
      </c>
      <c r="F40" s="33">
        <f t="shared" si="6"/>
        <v>-0.53068114596712268</v>
      </c>
      <c r="G40" s="39" t="s">
        <v>236</v>
      </c>
      <c r="H40" s="68">
        <f>'엘에스일렉 변압기(합)'!H40+'엘에스일렉 배전반(합)'!H40+'엘에스일렉 전기회로(합)'!H40+'엘에스일렉 부문품(합)'!H40</f>
        <v>60365359</v>
      </c>
      <c r="I40" s="68">
        <f>'엘에스일렉 변압기(합)'!I40+'엘에스일렉 배전반(합)'!I40+'엘에스일렉 전기회로(합)'!I40+'엘에스일렉 부문품(합)'!I40</f>
        <v>3147132.46</v>
      </c>
      <c r="J40" s="30">
        <f t="shared" si="1"/>
        <v>19.18106713563623</v>
      </c>
      <c r="K40" s="32">
        <f>H40+H39+H38</f>
        <v>124592097</v>
      </c>
      <c r="L40" s="27">
        <f>K40/K37-1</f>
        <v>-0.36692367706653128</v>
      </c>
      <c r="M40" s="27">
        <f>K40/K28-1</f>
        <v>-0.69307413450376565</v>
      </c>
      <c r="N40" s="32">
        <f>AVERAGE(J38:J40)</f>
        <v>20.669460255150934</v>
      </c>
      <c r="O40" s="58">
        <f>N40/N37-1</f>
        <v>-0.23463073627499609</v>
      </c>
    </row>
    <row r="41" spans="1:16" ht="17.399999999999999">
      <c r="A41" s="31"/>
      <c r="B41" s="27"/>
      <c r="C41" s="27"/>
      <c r="D41" s="26">
        <f>H41/18</f>
        <v>3047355.4444444445</v>
      </c>
      <c r="E41" s="27">
        <f t="shared" si="5"/>
        <v>6.0119005228368438E-2</v>
      </c>
      <c r="F41" s="33">
        <f t="shared" si="6"/>
        <v>-0.44893290547517828</v>
      </c>
      <c r="G41" s="39" t="s">
        <v>370</v>
      </c>
      <c r="H41" s="68">
        <f>'엘에스일렉 변압기(합)'!H41+'엘에스일렉 배전반(합)'!H41+'엘에스일렉 전기회로(합)'!H41+'엘에스일렉 부문품(합)'!H41</f>
        <v>54852398</v>
      </c>
      <c r="I41" s="68">
        <f>'엘에스일렉 변압기(합)'!I41+'엘에스일렉 배전반(합)'!I41+'엘에스일렉 전기회로(합)'!I41+'엘에스일렉 부문품(합)'!I41</f>
        <v>2193528.54</v>
      </c>
      <c r="J41" s="30">
        <f t="shared" si="1"/>
        <v>25.006466521744002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2718620.7</v>
      </c>
      <c r="E42" s="27">
        <f t="shared" ref="E42" si="7">D42/D41-1</f>
        <v>-0.10787541868269823</v>
      </c>
      <c r="F42" s="33">
        <f t="shared" ref="F42" si="8">D42/D30-1</f>
        <v>-0.57806814951863827</v>
      </c>
      <c r="G42" s="39" t="s">
        <v>406</v>
      </c>
      <c r="H42" s="68">
        <f>'엘에스일렉 변압기(합)'!H42+'엘에스일렉 배전반(합)'!H42+'엘에스일렉 전기회로(합)'!H42+'엘에스일렉 부문품(합)'!H42</f>
        <v>54372414</v>
      </c>
      <c r="I42" s="68">
        <f>'엘에스일렉 변압기(합)'!I42+'엘에스일렉 배전반(합)'!I42+'엘에스일렉 전기회로(합)'!I42+'엘에스일렉 부문품(합)'!I42</f>
        <v>1594579.06</v>
      </c>
      <c r="J42" s="30">
        <f t="shared" si="1"/>
        <v>34.098286729038065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2754823.9148148149</v>
      </c>
      <c r="B43" s="27">
        <f>A43/A40-1</f>
        <v>0.37470151353034331</v>
      </c>
      <c r="C43" s="27">
        <f>A43/A31-1</f>
        <v>-0.563133238239653</v>
      </c>
      <c r="D43" s="26">
        <f>H43/20</f>
        <v>2498495.6</v>
      </c>
      <c r="E43" s="27">
        <f t="shared" ref="E43" si="9">D43/D42-1</f>
        <v>-8.096940481619963E-2</v>
      </c>
      <c r="F43" s="33">
        <f t="shared" ref="F43" si="10">D43/D31-1</f>
        <v>-0.64021513637164396</v>
      </c>
      <c r="G43" s="39" t="s">
        <v>429</v>
      </c>
      <c r="H43" s="68">
        <f>'엘에스일렉 변압기(합)'!H43+'엘에스일렉 배전반(합)'!H43+'엘에스일렉 전기회로(합)'!H43+'엘에스일렉 부문품(합)'!H43</f>
        <v>49969912</v>
      </c>
      <c r="I43" s="68">
        <f>'엘에스일렉 변압기(합)'!I43+'엘에스일렉 배전반(합)'!I43+'엘에스일렉 전기회로(합)'!I43+'엘에스일렉 부문품(합)'!I43</f>
        <v>1258535.1099999999</v>
      </c>
      <c r="J43" s="30">
        <f t="shared" si="1"/>
        <v>39.704821584198797</v>
      </c>
      <c r="K43" s="32">
        <f>H43+H42+H41</f>
        <v>159194724</v>
      </c>
      <c r="L43" s="27">
        <f>K43/K40-1</f>
        <v>0.27772730239864241</v>
      </c>
      <c r="M43" s="27">
        <f>K43/K31-1</f>
        <v>-0.6174925539226328</v>
      </c>
      <c r="N43" s="32">
        <f>AVERAGE(J41:J43)</f>
        <v>32.936524944993621</v>
      </c>
      <c r="O43" s="58">
        <f>N43/N40-1</f>
        <v>0.59348742242970154</v>
      </c>
    </row>
    <row r="44" spans="1:16" ht="17.399999999999999">
      <c r="A44" s="31"/>
      <c r="B44" s="27"/>
      <c r="C44" s="27"/>
      <c r="D44" s="26">
        <f>H44/22</f>
        <v>4004930</v>
      </c>
      <c r="E44" s="27">
        <f t="shared" ref="E44" si="11">D44/D43-1</f>
        <v>0.60293658311825715</v>
      </c>
      <c r="F44" s="33">
        <f t="shared" ref="F44" si="12">D44/D32-1</f>
        <v>-0.44362713842211965</v>
      </c>
      <c r="G44" s="39" t="s">
        <v>462</v>
      </c>
      <c r="H44" s="68">
        <f>'엘에스일렉 변압기(합)'!H44+'엘에스일렉 배전반(합)'!H44+'엘에스일렉 전기회로(합)'!H44+'엘에스일렉 부문품(합)'!H44</f>
        <v>88108460</v>
      </c>
      <c r="I44" s="68">
        <f>'엘에스일렉 변압기(합)'!I44+'엘에스일렉 배전반(합)'!I44+'엘에스일렉 전기회로(합)'!I44+'엘에스일렉 부문품(합)'!I44</f>
        <v>4631183.9499999993</v>
      </c>
      <c r="J44" s="30">
        <f t="shared" si="1"/>
        <v>19.025040022433142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5092314</v>
      </c>
      <c r="E45" s="27">
        <f t="shared" ref="E45" si="13">D45/D44-1</f>
        <v>0.27151136224603167</v>
      </c>
      <c r="F45" s="33">
        <f t="shared" ref="F45" si="14">D45/D33-1</f>
        <v>-0.24076083636994539</v>
      </c>
      <c r="G45" s="39" t="s">
        <v>525</v>
      </c>
      <c r="H45" s="68">
        <f>'엘에스일렉 변압기(합)'!H45+'엘에스일렉 배전반(합)'!H45+'엘에스일렉 전기회로(합)'!H45+'엘에스일렉 부문품(합)'!H45</f>
        <v>101846280</v>
      </c>
      <c r="I45" s="68">
        <f>'엘에스일렉 변압기(합)'!I45+'엘에스일렉 배전반(합)'!I45+'엘에스일렉 전기회로(합)'!I45+'엘에스일렉 부문품(합)'!I45</f>
        <v>5029583.6399999997</v>
      </c>
      <c r="J45" s="30">
        <f t="shared" si="1"/>
        <v>20.249445538597307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4301019.4736842103</v>
      </c>
      <c r="B46" s="27">
        <f>A46/A43-1</f>
        <v>0.56126838109481625</v>
      </c>
      <c r="C46" s="27">
        <f>A46/A34-1</f>
        <v>-0.42361138878144466</v>
      </c>
      <c r="D46" s="26">
        <f>H46/19</f>
        <v>3805814.4210526315</v>
      </c>
      <c r="E46" s="27">
        <f t="shared" ref="E46" si="15">D46/D45-1</f>
        <v>-0.25263555604532018</v>
      </c>
      <c r="F46" s="33">
        <f t="shared" ref="F46" si="16">D46/D34-1</f>
        <v>-0.55123436086668631</v>
      </c>
      <c r="G46" s="39" t="s">
        <v>548</v>
      </c>
      <c r="H46" s="68">
        <f>'엘에스일렉 변압기(합)'!H46+'엘에스일렉 배전반(합)'!H46+'엘에스일렉 전기회로(합)'!H46+'엘에스일렉 부문품(합)'!H46</f>
        <v>72310474</v>
      </c>
      <c r="I46" s="68">
        <f>'엘에스일렉 변압기(합)'!I46+'엘에스일렉 배전반(합)'!I46+'엘에스일렉 전기회로(합)'!I46+'엘에스일렉 부문품(합)'!I46</f>
        <v>3174033.01</v>
      </c>
      <c r="J46" s="30">
        <f t="shared" si="1"/>
        <v>22.781890979766466</v>
      </c>
      <c r="K46" s="32">
        <f>H46+H45+H44</f>
        <v>262265214</v>
      </c>
      <c r="L46" s="27">
        <f>K46/K43-1</f>
        <v>0.64744915792561075</v>
      </c>
      <c r="M46" s="27">
        <f>K46/K34-1</f>
        <v>-0.42123409121361377</v>
      </c>
      <c r="N46" s="32">
        <f>AVERAGE(J44:J46)</f>
        <v>20.685458846932303</v>
      </c>
      <c r="O46" s="58">
        <f>N46/N43-1</f>
        <v>-0.37195988704095184</v>
      </c>
    </row>
    <row r="47" spans="1:16" ht="17.399999999999999">
      <c r="A47" s="31"/>
      <c r="B47" s="27"/>
      <c r="C47" s="27"/>
      <c r="D47" s="26">
        <f>H47/19</f>
        <v>4513180.6842105268</v>
      </c>
      <c r="E47" s="27">
        <f t="shared" ref="E47" si="17">D47/D46-1</f>
        <v>0.18586462315265706</v>
      </c>
      <c r="F47" s="33">
        <f t="shared" ref="F47" si="18">D47/D35-1</f>
        <v>-0.15053970810025685</v>
      </c>
      <c r="G47" s="39" t="s">
        <v>598</v>
      </c>
      <c r="H47" s="68">
        <f>'엘에스일렉 변압기(합)'!H47+'엘에스일렉 배전반(합)'!H47+'엘에스일렉 전기회로(합)'!H47+'엘에스일렉 부문품(합)'!H47</f>
        <v>85750433</v>
      </c>
      <c r="I47" s="68">
        <f>'엘에스일렉 변압기(합)'!I47+'엘에스일렉 배전반(합)'!I47+'엘에스일렉 전기회로(합)'!I47+'엘에스일렉 부문품(합)'!I47</f>
        <v>4064512.3699999996</v>
      </c>
      <c r="J47" s="30">
        <f t="shared" si="1"/>
        <v>21.097348265666618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3001118.6</v>
      </c>
      <c r="E48" s="27">
        <f t="shared" ref="E48" si="19">D48/D47-1</f>
        <v>-0.33503247266401559</v>
      </c>
      <c r="F48" s="33">
        <f t="shared" ref="F48" si="20">D48/D36-1</f>
        <v>0.70627246465393267</v>
      </c>
      <c r="G48" s="39" t="s">
        <v>632</v>
      </c>
      <c r="H48" s="68">
        <f>'엘에스일렉 변압기(합)'!H48+'엘에스일렉 배전반(합)'!H48+'엘에스일렉 전기회로(합)'!H48+'엘에스일렉 부문품(합)'!H48</f>
        <v>60022372</v>
      </c>
      <c r="I48" s="68">
        <f>'엘에스일렉 변압기(합)'!I48+'엘에스일렉 배전반(합)'!I48+'엘에스일렉 전기회로(합)'!I48+'엘에스일렉 부문품(합)'!I48</f>
        <v>2661525.62</v>
      </c>
      <c r="J48" s="30">
        <f t="shared" si="1"/>
        <v>22.551867075395652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3206614.0189792668</v>
      </c>
      <c r="B49" s="27">
        <f>A49/A46-1</f>
        <v>-0.25445256907137104</v>
      </c>
      <c r="C49" s="27">
        <f>A49/A37-1</f>
        <v>4.9675137983589135E-2</v>
      </c>
      <c r="D49" s="26">
        <f>H49/22</f>
        <v>2105542.7727272729</v>
      </c>
      <c r="E49" s="27">
        <f t="shared" ref="E49" si="21">D49/D48-1</f>
        <v>-0.29841400712145372</v>
      </c>
      <c r="F49" s="33">
        <f t="shared" ref="F49" si="22">D49/D37-1</f>
        <v>6.1283920295807093E-3</v>
      </c>
      <c r="G49" s="39" t="s">
        <v>672</v>
      </c>
      <c r="H49" s="68">
        <f>'엘에스일렉 변압기(합)'!H49+'엘에스일렉 배전반(합)'!H49+'엘에스일렉 전기회로(합)'!H49+'엘에스일렉 부문품(합)'!H49</f>
        <v>46321941</v>
      </c>
      <c r="I49" s="68">
        <f>'엘에스일렉 변압기(합)'!I49+'엘에스일렉 배전반(합)'!I49+'엘에스일렉 전기회로(합)'!I49+'엘에스일렉 부문품(합)'!I49</f>
        <v>1741599.8900000001</v>
      </c>
      <c r="J49" s="30">
        <f t="shared" si="1"/>
        <v>26.597349520962588</v>
      </c>
      <c r="K49" s="32">
        <f>H49+H48+H47</f>
        <v>192094746</v>
      </c>
      <c r="L49" s="27">
        <f>K49/K46-1</f>
        <v>-0.2675553762154671</v>
      </c>
      <c r="M49" s="27">
        <f>K49/K37-1</f>
        <v>-2.3929780614266094E-2</v>
      </c>
      <c r="N49" s="32">
        <f>AVERAGE(J47:J49)</f>
        <v>23.415521620674951</v>
      </c>
      <c r="O49" s="58">
        <f>N49/N46-1</f>
        <v>0.13197980252429953</v>
      </c>
    </row>
    <row r="50" spans="1:15" s="37" customFormat="1" ht="17.399999999999999">
      <c r="A50" s="92"/>
      <c r="B50" s="130"/>
      <c r="C50" s="130"/>
      <c r="D50" s="93">
        <f>H50/18</f>
        <v>2339404.9444444445</v>
      </c>
      <c r="E50" s="130">
        <f t="shared" ref="E50" si="23">D50/D49-1</f>
        <v>0.11106977960568987</v>
      </c>
      <c r="F50" s="131">
        <f t="shared" ref="F50" si="24">D50/D38-1</f>
        <v>0.41240085477085286</v>
      </c>
      <c r="G50" s="132" t="s">
        <v>714</v>
      </c>
      <c r="H50" s="95">
        <f>'엘에스일렉 변압기(합)'!H50+'엘에스일렉 배전반(합)'!H50+'엘에스일렉 전기회로(합)'!H50+'엘에스일렉 부문품(합)'!H50</f>
        <v>42109289</v>
      </c>
      <c r="I50" s="95">
        <f>'엘에스일렉 변압기(합)'!I50+'엘에스일렉 배전반(합)'!I50+'엘에스일렉 전기회로(합)'!I50+'엘에스일렉 부문품(합)'!I50</f>
        <v>1819722.79</v>
      </c>
      <c r="J50" s="133">
        <f t="shared" ref="J50" si="25">H50/I50</f>
        <v>23.14049658080064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2198951.4500000002</v>
      </c>
      <c r="E51" s="130">
        <f t="shared" ref="E51" si="26">D51/D50-1</f>
        <v>-6.0038128404400259E-2</v>
      </c>
      <c r="F51" s="131">
        <f t="shared" ref="F51" si="27">D51/D39-1</f>
        <v>0.48481798689039368</v>
      </c>
      <c r="G51" s="132" t="s">
        <v>721</v>
      </c>
      <c r="H51" s="95">
        <f>'엘에스일렉 변압기(합)'!H51+'엘에스일렉 배전반(합)'!H51+'엘에스일렉 전기회로(합)'!H51+'엘에스일렉 부문품(합)'!H51</f>
        <v>43979029</v>
      </c>
      <c r="I51" s="95">
        <f>'엘에스일렉 변압기(합)'!I51+'엘에스일렉 배전반(합)'!I51+'엘에스일렉 전기회로(합)'!I51+'엘에스일렉 부문품(합)'!I51</f>
        <v>2246477.5099999998</v>
      </c>
      <c r="J51" s="133">
        <f t="shared" ref="J51" si="28">H51/I51</f>
        <v>19.576883723176024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2608993.5405723904</v>
      </c>
      <c r="B52" s="27">
        <f>A52/A49-1</f>
        <v>-0.18637119243840627</v>
      </c>
      <c r="C52" s="27">
        <f>A52/A40-1</f>
        <v>0.3019298074653356</v>
      </c>
      <c r="D52" s="93">
        <f>H52/22</f>
        <v>3288624.2272727271</v>
      </c>
      <c r="E52" s="130">
        <f t="shared" ref="E52:E53" si="29">D52/D51-1</f>
        <v>0.49554198992102649</v>
      </c>
      <c r="F52" s="131">
        <f t="shared" ref="F52:F53" si="30">D52/D40-1</f>
        <v>0.14405198472732117</v>
      </c>
      <c r="G52" s="132" t="s">
        <v>726</v>
      </c>
      <c r="H52" s="95">
        <f>'엘에스일렉 변압기(합)'!H52+'엘에스일렉 배전반(합)'!H52+'엘에스일렉 전기회로(합)'!H52+'엘에스일렉 부문품(합)'!H52</f>
        <v>72349733</v>
      </c>
      <c r="I52" s="95">
        <f>'엘에스일렉 변압기(합)'!I52+'엘에스일렉 배전반(합)'!I52+'엘에스일렉 전기회로(합)'!I52+'엘에스일렉 부문품(합)'!I52</f>
        <v>3176009.43</v>
      </c>
      <c r="J52" s="133">
        <f t="shared" ref="J52" si="31">H52/I52</f>
        <v>22.780074994928462</v>
      </c>
      <c r="K52" s="32">
        <f>H52+H51+H50</f>
        <v>158438051</v>
      </c>
      <c r="L52" s="27">
        <f>K52/K49-1</f>
        <v>-0.17520882637779167</v>
      </c>
      <c r="M52" s="27">
        <f>K52/K40-1</f>
        <v>0.27165410017940395</v>
      </c>
      <c r="N52" s="32">
        <f>AVERAGE(J50:J52)</f>
        <v>21.83248509963504</v>
      </c>
      <c r="O52" s="58">
        <f>N52/N49-1</f>
        <v>-6.7606288968687922E-2</v>
      </c>
    </row>
    <row r="53" spans="1:15" s="37" customFormat="1" ht="17.399999999999999">
      <c r="A53" s="31"/>
      <c r="B53" s="27"/>
      <c r="C53" s="27"/>
      <c r="D53" s="93">
        <f>H53/21</f>
        <v>4558553</v>
      </c>
      <c r="E53" s="130">
        <f t="shared" si="29"/>
        <v>0.38615806640226302</v>
      </c>
      <c r="F53" s="131">
        <f t="shared" si="30"/>
        <v>0.49590459108095875</v>
      </c>
      <c r="G53" s="132" t="s">
        <v>729</v>
      </c>
      <c r="H53" s="95">
        <f>'엘에스일렉 변압기(합)'!H53+'엘에스일렉 배전반(합)'!H53+'엘에스일렉 전기회로(합)'!H53+'엘에스일렉 부문품(합)'!H53</f>
        <v>95729613</v>
      </c>
      <c r="I53" s="95">
        <f>'엘에스일렉 변압기(합)'!I53+'엘에스일렉 배전반(합)'!I53+'엘에스일렉 전기회로(합)'!I53+'엘에스일렉 부문품(합)'!I53</f>
        <v>4163471.4000000004</v>
      </c>
      <c r="J53" s="133">
        <f t="shared" ref="J53" si="32">H53/I53</f>
        <v>22.992739424125741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3772862.6470588236</v>
      </c>
      <c r="E54" s="130">
        <f t="shared" ref="E54" si="33">D54/D53-1</f>
        <v>-0.17235520853682662</v>
      </c>
      <c r="F54" s="131">
        <f t="shared" ref="F54" si="34">D54/D42-1</f>
        <v>0.38778559548922109</v>
      </c>
      <c r="G54" s="132" t="s">
        <v>742</v>
      </c>
      <c r="H54" s="95">
        <f>'엘에스일렉 변압기(합)'!H54+'엘에스일렉 배전반(합)'!H54+'엘에스일렉 전기회로(합)'!H54+'엘에스일렉 부문품(합)'!H54</f>
        <v>64138665</v>
      </c>
      <c r="I54" s="95">
        <f>'엘에스일렉 변압기(합)'!I54+'엘에스일렉 배전반(합)'!I54+'엘에스일렉 전기회로(합)'!I54+'엘에스일렉 부문품(합)'!I54</f>
        <v>2700112.11</v>
      </c>
      <c r="J54" s="133">
        <f t="shared" ref="J54" si="35">H54/I54</f>
        <v>23.754074789139036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4177742.1998132593</v>
      </c>
      <c r="B55" s="27">
        <f>A55/A52-1</f>
        <v>0.60128499164344396</v>
      </c>
      <c r="C55" s="27">
        <f>A55/A43-1</f>
        <v>0.51651877905746146</v>
      </c>
      <c r="D55" s="93">
        <f>H55/21</f>
        <v>4201810.9523809524</v>
      </c>
      <c r="E55" s="130">
        <f t="shared" ref="E55" si="36">D55/D54-1</f>
        <v>0.11369306159515769</v>
      </c>
      <c r="F55" s="131">
        <f t="shared" ref="F55" si="37">D55/D43-1</f>
        <v>0.68173638263799718</v>
      </c>
      <c r="G55" s="132" t="s">
        <v>749</v>
      </c>
      <c r="H55" s="95">
        <f>'엘에스일렉 변압기(합)'!H55+'엘에스일렉 배전반(합)'!H55+'엘에스일렉 전기회로(합)'!H55+'엘에스일렉 부문품(합)'!H55</f>
        <v>88238030</v>
      </c>
      <c r="I55" s="95">
        <f>'엘에스일렉 변압기(합)'!I55+'엘에스일렉 배전반(합)'!I55+'엘에스일렉 전기회로(합)'!I55+'엘에스일렉 부문품(합)'!I55</f>
        <v>3474876.1</v>
      </c>
      <c r="J55" s="133">
        <f t="shared" ref="J55" si="38">H55/I55</f>
        <v>25.393144233257697</v>
      </c>
      <c r="K55" s="32">
        <f>H55+H54+H53</f>
        <v>248106308</v>
      </c>
      <c r="L55" s="27">
        <f>K55/K52-1</f>
        <v>0.56595152764155121</v>
      </c>
      <c r="M55" s="27">
        <f>K55/K43-1</f>
        <v>0.55850835860615589</v>
      </c>
      <c r="N55" s="32">
        <f>AVERAGE(J53:J55)</f>
        <v>24.046652815507489</v>
      </c>
      <c r="O55" s="58">
        <f>N55/N52-1</f>
        <v>0.10141620185553046</v>
      </c>
    </row>
    <row r="56" spans="1:15" s="124" customFormat="1" ht="17.399999999999999">
      <c r="A56" s="94"/>
      <c r="B56" s="45"/>
      <c r="C56" s="45"/>
      <c r="D56" s="98">
        <f>H56/22</f>
        <v>3640325.9090909092</v>
      </c>
      <c r="E56" s="118">
        <f t="shared" ref="E56" si="39">D56/D55-1</f>
        <v>-0.1336292969039643</v>
      </c>
      <c r="F56" s="158">
        <f t="shared" ref="F56" si="40">D56/D44-1</f>
        <v>-9.1038817384845871E-2</v>
      </c>
      <c r="G56" s="122" t="s">
        <v>752</v>
      </c>
      <c r="H56" s="96">
        <f>'엘에스일렉 변압기(합)'!H56+'엘에스일렉 배전반(합)'!H56+'엘에스일렉 전기회로(합)'!H56+'엘에스일렉 부문품(합)'!H56</f>
        <v>80087170</v>
      </c>
      <c r="I56" s="96">
        <f>'엘에스일렉 변압기(합)'!I56+'엘에스일렉 배전반(합)'!I56+'엘에스일렉 전기회로(합)'!I56+'엘에스일렉 부문품(합)'!I56</f>
        <v>3229576.3</v>
      </c>
      <c r="J56" s="125">
        <f t="shared" ref="J56" si="41">H56/I56</f>
        <v>24.79804239336287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5202919.055555556</v>
      </c>
      <c r="E57" s="118">
        <f t="shared" ref="E57" si="42">D57/D56-1</f>
        <v>0.42924539876015388</v>
      </c>
      <c r="F57" s="158">
        <f t="shared" ref="F57" si="43">D57/D45-1</f>
        <v>2.171999911151512E-2</v>
      </c>
      <c r="G57" s="122" t="s">
        <v>756</v>
      </c>
      <c r="H57" s="96">
        <f>'엘에스일렉 변압기(합)'!H57+'엘에스일렉 배전반(합)'!H57+'엘에스일렉 전기회로(합)'!H57+'엘에스일렉 부문품(합)'!H57</f>
        <v>93652543</v>
      </c>
      <c r="I57" s="96">
        <f>'엘에스일렉 변압기(합)'!I57+'엘에스일렉 배전반(합)'!I57+'엘에스일렉 전기회로(합)'!I57+'엘에스일렉 부문품(합)'!I57</f>
        <v>4752918.83</v>
      </c>
      <c r="J57" s="125">
        <f t="shared" ref="J57" si="44">H57/I57</f>
        <v>19.704216787560835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4421622.482323233</v>
      </c>
      <c r="B58" s="27">
        <f>A58/A55-1</f>
        <v>5.8376096667926314E-2</v>
      </c>
      <c r="C58" s="27">
        <f>A58/A46-1</f>
        <v>2.8040563261090057E-2</v>
      </c>
      <c r="K58" s="32">
        <f>H58+H57+H56</f>
        <v>173739713</v>
      </c>
      <c r="L58" s="27">
        <f>K58/K55-1</f>
        <v>-0.29973681684868725</v>
      </c>
      <c r="M58" s="27">
        <f>K58/K46-1</f>
        <v>-0.33754190900818437</v>
      </c>
      <c r="N58" s="32">
        <f>AVERAGE(J56:J58)</f>
        <v>22.251129590461851</v>
      </c>
      <c r="O58" s="58">
        <f>N58/N55-1</f>
        <v>-7.4668322399020992E-2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21">
    <tabColor rgb="FFFF0000"/>
  </sheetPr>
  <dimension ref="A1:P58"/>
  <sheetViews>
    <sheetView zoomScaleNormal="100" zoomScaleSheetLayoutView="115" workbookViewId="0">
      <selection activeCell="A59" sqref="A59:XFD335"/>
    </sheetView>
  </sheetViews>
  <sheetFormatPr defaultColWidth="8.69921875" defaultRowHeight="15.6"/>
  <cols>
    <col min="1" max="1" width="19.5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.69921875" style="18" bestFit="1" customWidth="1"/>
    <col min="13" max="13" width="5.19921875" style="18" bestFit="1" customWidth="1"/>
    <col min="14" max="14" width="5.0976562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엘에스일렉트릭</v>
      </c>
      <c r="G1" s="19"/>
      <c r="H1" s="19"/>
      <c r="I1" s="19"/>
      <c r="J1" s="20"/>
      <c r="P1" s="18" t="s">
        <v>221</v>
      </c>
    </row>
    <row r="2" spans="1:16" ht="15" customHeight="1">
      <c r="G2" s="21"/>
      <c r="H2" s="21"/>
      <c r="I2" s="21"/>
      <c r="J2" s="22"/>
      <c r="P2" s="23" t="s">
        <v>240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788963.2</v>
      </c>
      <c r="E5" s="27"/>
      <c r="F5" s="26"/>
      <c r="G5" s="28" t="s">
        <v>7</v>
      </c>
      <c r="H5" s="29">
        <f>'엘에스일렉 변압기(경기안양)'!H5+'엘에스일렉 변압기(충북청주)'!H5+'엘에스일렉 변압기(부산강서)'!H5+'엘에스일렉 변압기(천안)'!H5</f>
        <v>15779264</v>
      </c>
      <c r="I5" s="29">
        <f>'엘에스일렉 변압기(경기안양)'!I5+'엘에스일렉 변압기(충북청주)'!I5+'엘에스일렉 변압기(부산강서)'!I5+'엘에스일렉 변압기(천안)'!I5</f>
        <v>682200.25</v>
      </c>
      <c r="J5" s="30">
        <f>H5/I5</f>
        <v>23.129959275154178</v>
      </c>
    </row>
    <row r="6" spans="1:16" ht="15" hidden="1" customHeight="1">
      <c r="D6" s="26">
        <f>H6/18</f>
        <v>708026.4444444445</v>
      </c>
      <c r="E6" s="27">
        <f t="shared" ref="E6:E22" si="0">D6/D5-1</f>
        <v>-0.1025862239906189</v>
      </c>
      <c r="F6" s="26"/>
      <c r="G6" s="28" t="s">
        <v>3</v>
      </c>
      <c r="H6" s="29">
        <f>'엘에스일렉 변압기(경기안양)'!H6+'엘에스일렉 변압기(충북청주)'!H6+'엘에스일렉 변압기(부산강서)'!H6+'엘에스일렉 변압기(천안)'!H6</f>
        <v>12744476</v>
      </c>
      <c r="I6" s="29">
        <f>'엘에스일렉 변압기(경기안양)'!I6+'엘에스일렉 변압기(충북청주)'!I6+'엘에스일렉 변압기(부산강서)'!I6+'엘에스일렉 변압기(천안)'!I6</f>
        <v>784792.42</v>
      </c>
      <c r="J6" s="30">
        <f t="shared" ref="J6:J49" si="1">H6/I6</f>
        <v>16.239295481472666</v>
      </c>
    </row>
    <row r="7" spans="1:16" ht="15" hidden="1" customHeight="1">
      <c r="A7" s="31">
        <f>AVERAGE(D5:D7)</f>
        <v>742068.21481481474</v>
      </c>
      <c r="B7" s="31"/>
      <c r="C7" s="31"/>
      <c r="D7" s="26">
        <f>H7/22</f>
        <v>729215</v>
      </c>
      <c r="E7" s="27">
        <f t="shared" si="0"/>
        <v>2.9926220583725849E-2</v>
      </c>
      <c r="F7" s="26"/>
      <c r="G7" s="28" t="s">
        <v>6</v>
      </c>
      <c r="H7" s="29">
        <f>'엘에스일렉 변압기(경기안양)'!H7+'엘에스일렉 변압기(충북청주)'!H7+'엘에스일렉 변압기(부산강서)'!H7+'엘에스일렉 변압기(천안)'!H7</f>
        <v>16042730</v>
      </c>
      <c r="I7" s="29">
        <f>'엘에스일렉 변압기(경기안양)'!I7+'엘에스일렉 변압기(충북청주)'!I7+'엘에스일렉 변압기(부산강서)'!I7+'엘에스일렉 변압기(천안)'!I7</f>
        <v>879579.33000000007</v>
      </c>
      <c r="J7" s="30">
        <f t="shared" si="1"/>
        <v>18.239093908675638</v>
      </c>
      <c r="K7" s="32">
        <f>H7+H6+H5</f>
        <v>44566470</v>
      </c>
      <c r="L7" s="32"/>
      <c r="M7" s="32"/>
      <c r="N7" s="32">
        <f>AVERAGE(J5:J7)</f>
        <v>19.202782888434161</v>
      </c>
      <c r="O7" s="35"/>
    </row>
    <row r="8" spans="1:16" ht="15" hidden="1" customHeight="1">
      <c r="D8" s="26">
        <f>H8/21</f>
        <v>815886.42857142852</v>
      </c>
      <c r="E8" s="27">
        <f t="shared" si="0"/>
        <v>0.11885579502811727</v>
      </c>
      <c r="F8" s="26"/>
      <c r="G8" s="28" t="s">
        <v>2</v>
      </c>
      <c r="H8" s="29">
        <f>'엘에스일렉 변압기(경기안양)'!H8+'엘에스일렉 변압기(충북청주)'!H8+'엘에스일렉 변압기(부산강서)'!H8+'엘에스일렉 변압기(천안)'!H8</f>
        <v>17133615</v>
      </c>
      <c r="I8" s="29">
        <f>'엘에스일렉 변압기(경기안양)'!I8+'엘에스일렉 변압기(충북청주)'!I8+'엘에스일렉 변압기(부산강서)'!I8+'엘에스일렉 변압기(천안)'!I8</f>
        <v>1222997.6100000001</v>
      </c>
      <c r="J8" s="30">
        <f t="shared" si="1"/>
        <v>14.009524515751096</v>
      </c>
    </row>
    <row r="9" spans="1:16" ht="15" hidden="1" customHeight="1">
      <c r="D9" s="26">
        <f>H9/21</f>
        <v>941334.04761904757</v>
      </c>
      <c r="E9" s="27">
        <f t="shared" si="0"/>
        <v>0.15375622715930071</v>
      </c>
      <c r="F9" s="26"/>
      <c r="G9" s="28" t="s">
        <v>5</v>
      </c>
      <c r="H9" s="29">
        <f>'엘에스일렉 변압기(경기안양)'!H9+'엘에스일렉 변압기(충북청주)'!H9+'엘에스일렉 변압기(부산강서)'!H9+'엘에스일렉 변압기(천안)'!H9</f>
        <v>19768015</v>
      </c>
      <c r="I9" s="29">
        <f>'엘에스일렉 변압기(경기안양)'!I9+'엘에스일렉 변압기(충북청주)'!I9+'엘에스일렉 변압기(부산강서)'!I9+'엘에스일렉 변압기(천안)'!I9</f>
        <v>1384666.8900000001</v>
      </c>
      <c r="J9" s="30">
        <f t="shared" si="1"/>
        <v>14.276368665101828</v>
      </c>
    </row>
    <row r="10" spans="1:16" ht="15" hidden="1" customHeight="1">
      <c r="A10" s="31">
        <f>AVERAGE(D8:D10)</f>
        <v>919519.06349206343</v>
      </c>
      <c r="B10" s="27">
        <f>A10/A7-1</f>
        <v>0.23913010304791471</v>
      </c>
      <c r="C10" s="27"/>
      <c r="D10" s="26">
        <f>H10/21</f>
        <v>1001336.7142857143</v>
      </c>
      <c r="E10" s="27">
        <f t="shared" si="0"/>
        <v>6.3742161264042085E-2</v>
      </c>
      <c r="F10" s="26"/>
      <c r="G10" s="28" t="s">
        <v>0</v>
      </c>
      <c r="H10" s="29">
        <f>'엘에스일렉 변압기(경기안양)'!H10+'엘에스일렉 변압기(충북청주)'!H10+'엘에스일렉 변압기(부산강서)'!H10+'엘에스일렉 변압기(천안)'!H10</f>
        <v>21028071</v>
      </c>
      <c r="I10" s="29">
        <f>'엘에스일렉 변압기(경기안양)'!I10+'엘에스일렉 변압기(충북청주)'!I10+'엘에스일렉 변압기(부산강서)'!I10+'엘에스일렉 변압기(천안)'!I10</f>
        <v>1083810.77</v>
      </c>
      <c r="J10" s="30">
        <f t="shared" si="1"/>
        <v>19.401976416971756</v>
      </c>
      <c r="K10" s="32">
        <f>H10+H9+H8</f>
        <v>57929701</v>
      </c>
      <c r="L10" s="27">
        <f>K10/K7-1</f>
        <v>0.29984943837822464</v>
      </c>
      <c r="M10" s="32"/>
      <c r="N10" s="32">
        <f>AVERAGE(J8:J10)</f>
        <v>15.895956532608226</v>
      </c>
      <c r="O10" s="58">
        <f>N10/N7-1</f>
        <v>-0.17220557952658189</v>
      </c>
    </row>
    <row r="11" spans="1:16" ht="15" hidden="1" customHeight="1">
      <c r="D11" s="26">
        <f>H11/21</f>
        <v>823860.47619047621</v>
      </c>
      <c r="E11" s="27">
        <f t="shared" si="0"/>
        <v>-0.17723931976451857</v>
      </c>
      <c r="F11" s="26"/>
      <c r="G11" s="28" t="s">
        <v>10</v>
      </c>
      <c r="H11" s="29">
        <f>'엘에스일렉 변압기(경기안양)'!H11+'엘에스일렉 변압기(충북청주)'!H11+'엘에스일렉 변압기(부산강서)'!H11+'엘에스일렉 변압기(천안)'!H11</f>
        <v>17301070</v>
      </c>
      <c r="I11" s="29">
        <f>'엘에스일렉 변압기(경기안양)'!I11+'엘에스일렉 변압기(충북청주)'!I11+'엘에스일렉 변압기(부산강서)'!I11+'엘에스일렉 변압기(천안)'!I11</f>
        <v>896005.42999999993</v>
      </c>
      <c r="J11" s="30">
        <f t="shared" si="1"/>
        <v>19.309112892318076</v>
      </c>
    </row>
    <row r="12" spans="1:16" ht="15" hidden="1" customHeight="1">
      <c r="D12" s="26">
        <f>H12/22</f>
        <v>669159.59090909094</v>
      </c>
      <c r="E12" s="27">
        <f t="shared" si="0"/>
        <v>-0.18777558792081017</v>
      </c>
      <c r="F12" s="26"/>
      <c r="G12" s="28" t="s">
        <v>4</v>
      </c>
      <c r="H12" s="29">
        <f>'엘에스일렉 변압기(경기안양)'!H12+'엘에스일렉 변압기(충북청주)'!H12+'엘에스일렉 변압기(부산강서)'!H12+'엘에스일렉 변압기(천안)'!H12</f>
        <v>14721511</v>
      </c>
      <c r="I12" s="29">
        <f>'엘에스일렉 변압기(경기안양)'!I12+'엘에스일렉 변압기(충북청주)'!I12+'엘에스일렉 변압기(부산강서)'!I12+'엘에스일렉 변압기(천안)'!I12</f>
        <v>547223.75</v>
      </c>
      <c r="J12" s="30">
        <f t="shared" si="1"/>
        <v>26.902178496455974</v>
      </c>
    </row>
    <row r="13" spans="1:16" ht="15" hidden="1" customHeight="1">
      <c r="A13" s="31">
        <f>AVERAGE(D11:D13)</f>
        <v>868153.75569985562</v>
      </c>
      <c r="B13" s="27">
        <f>A13/A10-1</f>
        <v>-5.5861058059130886E-2</v>
      </c>
      <c r="C13" s="27"/>
      <c r="D13" s="26">
        <f>H13/20</f>
        <v>1111441.2</v>
      </c>
      <c r="E13" s="27">
        <f t="shared" si="0"/>
        <v>0.66095086299225647</v>
      </c>
      <c r="F13" s="26"/>
      <c r="G13" s="28" t="s">
        <v>8</v>
      </c>
      <c r="H13" s="29">
        <f>'엘에스일렉 변압기(경기안양)'!H13+'엘에스일렉 변압기(충북청주)'!H13+'엘에스일렉 변압기(부산강서)'!H13+'엘에스일렉 변압기(천안)'!H13</f>
        <v>22228824</v>
      </c>
      <c r="I13" s="29">
        <f>'엘에스일렉 변압기(경기안양)'!I13+'엘에스일렉 변압기(충북청주)'!I13+'엘에스일렉 변압기(부산강서)'!I13+'엘에스일렉 변압기(천안)'!I13</f>
        <v>1432015.49</v>
      </c>
      <c r="J13" s="30">
        <f t="shared" si="1"/>
        <v>15.52275387747377</v>
      </c>
      <c r="K13" s="32">
        <f>H13+H12+H11</f>
        <v>54251405</v>
      </c>
      <c r="L13" s="27">
        <f>K13/K10-1</f>
        <v>-6.349585681445169E-2</v>
      </c>
      <c r="M13" s="32"/>
      <c r="N13" s="32">
        <f>AVERAGE(J11:J13)</f>
        <v>20.578015088749272</v>
      </c>
      <c r="O13" s="58">
        <f>N13/N10-1</f>
        <v>0.29454399592352232</v>
      </c>
    </row>
    <row r="14" spans="1:16" ht="15" hidden="1" customHeight="1">
      <c r="D14" s="26">
        <f>H14/20</f>
        <v>844619.05</v>
      </c>
      <c r="E14" s="27">
        <f t="shared" si="0"/>
        <v>-0.24006861541573221</v>
      </c>
      <c r="F14" s="26"/>
      <c r="G14" s="28" t="s">
        <v>11</v>
      </c>
      <c r="H14" s="29">
        <f>'엘에스일렉 변압기(경기안양)'!H14+'엘에스일렉 변압기(충북청주)'!H14+'엘에스일렉 변압기(부산강서)'!H14+'엘에스일렉 변압기(천안)'!H14</f>
        <v>16892381</v>
      </c>
      <c r="I14" s="29">
        <f>'엘에스일렉 변압기(경기안양)'!I14+'엘에스일렉 변압기(충북청주)'!I14+'엘에스일렉 변압기(부산강서)'!I14+'엘에스일렉 변압기(천안)'!I14</f>
        <v>864505.78</v>
      </c>
      <c r="J14" s="30">
        <f t="shared" si="1"/>
        <v>19.539928350739309</v>
      </c>
    </row>
    <row r="15" spans="1:16" ht="15" hidden="1" customHeight="1">
      <c r="A15" s="31"/>
      <c r="B15" s="31"/>
      <c r="C15" s="31"/>
      <c r="D15" s="26">
        <f>H15/22</f>
        <v>693691.40909090906</v>
      </c>
      <c r="E15" s="27">
        <f t="shared" si="0"/>
        <v>-0.17869315274038744</v>
      </c>
      <c r="F15" s="26"/>
      <c r="G15" s="28" t="s">
        <v>9</v>
      </c>
      <c r="H15" s="29">
        <f>'엘에스일렉 변압기(경기안양)'!H15+'엘에스일렉 변압기(충북청주)'!H15+'엘에스일렉 변압기(부산강서)'!H15+'엘에스일렉 변압기(천안)'!H15</f>
        <v>15261211</v>
      </c>
      <c r="I15" s="29">
        <f>'엘에스일렉 변압기(경기안양)'!I15+'엘에스일렉 변압기(충북청주)'!I15+'엘에스일렉 변압기(부산강서)'!I15+'엘에스일렉 변압기(천안)'!I15</f>
        <v>599894.64</v>
      </c>
      <c r="J15" s="30">
        <f t="shared" si="1"/>
        <v>25.439818898865308</v>
      </c>
    </row>
    <row r="16" spans="1:16" ht="15" hidden="1" customHeight="1">
      <c r="A16" s="31">
        <f>AVERAGE(D14:D16)</f>
        <v>882161.33484848484</v>
      </c>
      <c r="B16" s="27">
        <f>A16/A13-1</f>
        <v>1.6134905892720708E-2</v>
      </c>
      <c r="C16" s="27"/>
      <c r="D16" s="26">
        <f>H16/22</f>
        <v>1108173.5454545454</v>
      </c>
      <c r="E16" s="27">
        <f t="shared" si="0"/>
        <v>0.59750219035697749</v>
      </c>
      <c r="F16" s="26"/>
      <c r="G16" s="28" t="s">
        <v>13</v>
      </c>
      <c r="H16" s="29">
        <f>'엘에스일렉 변압기(경기안양)'!H16+'엘에스일렉 변압기(충북청주)'!H16+'엘에스일렉 변압기(부산강서)'!H16+'엘에스일렉 변압기(천안)'!H16</f>
        <v>24379818</v>
      </c>
      <c r="I16" s="29">
        <f>'엘에스일렉 변압기(경기안양)'!I16+'엘에스일렉 변압기(충북청주)'!I16+'엘에스일렉 변압기(부산강서)'!I16+'엘에스일렉 변압기(천안)'!I16</f>
        <v>1582147.96</v>
      </c>
      <c r="J16" s="30">
        <f t="shared" si="1"/>
        <v>15.409316079388681</v>
      </c>
      <c r="K16" s="32">
        <f>H16+H15+H14</f>
        <v>56533410</v>
      </c>
      <c r="L16" s="27">
        <f>K16/K13-1</f>
        <v>4.2063518907943465E-2</v>
      </c>
      <c r="M16" s="32"/>
      <c r="N16" s="32">
        <f>AVERAGE(J14:J16)</f>
        <v>20.1296877763311</v>
      </c>
      <c r="O16" s="58">
        <f>N16/N13-1</f>
        <v>-2.1786713173482353E-2</v>
      </c>
    </row>
    <row r="17" spans="1:15" ht="15" hidden="1" customHeight="1">
      <c r="D17" s="26">
        <f>H17/20</f>
        <v>690377.2</v>
      </c>
      <c r="E17" s="27">
        <f t="shared" si="0"/>
        <v>-0.37701346252871948</v>
      </c>
      <c r="F17" s="33">
        <f t="shared" ref="F17:F22" si="2">D17/D5-1</f>
        <v>-0.12495639847333817</v>
      </c>
      <c r="G17" s="39" t="s">
        <v>162</v>
      </c>
      <c r="H17" s="29">
        <f>'엘에스일렉 변압기(경기안양)'!H17+'엘에스일렉 변압기(충북청주)'!H17+'엘에스일렉 변압기(부산강서)'!H17+'엘에스일렉 변압기(천안)'!H17</f>
        <v>13807544</v>
      </c>
      <c r="I17" s="29">
        <f>'엘에스일렉 변압기(경기안양)'!I17+'엘에스일렉 변압기(충북청주)'!I17+'엘에스일렉 변압기(부산강서)'!I17+'엘에스일렉 변압기(천안)'!I17</f>
        <v>724691.15</v>
      </c>
      <c r="J17" s="30">
        <f t="shared" si="1"/>
        <v>19.053004855930695</v>
      </c>
    </row>
    <row r="18" spans="1:15" hidden="1">
      <c r="D18" s="26">
        <f>H18/20</f>
        <v>1275223.2</v>
      </c>
      <c r="E18" s="27">
        <f t="shared" si="0"/>
        <v>0.84713979546253859</v>
      </c>
      <c r="F18" s="33">
        <f t="shared" si="2"/>
        <v>0.80109543931033311</v>
      </c>
      <c r="G18" s="39" t="s">
        <v>163</v>
      </c>
      <c r="H18" s="29">
        <f>'엘에스일렉 변압기(경기안양)'!H18+'엘에스일렉 변압기(충북청주)'!H18+'엘에스일렉 변압기(부산강서)'!H18+'엘에스일렉 변압기(천안)'!H18</f>
        <v>25504464</v>
      </c>
      <c r="I18" s="29">
        <f>'엘에스일렉 변압기(경기안양)'!I18+'엘에스일렉 변압기(충북청주)'!I18+'엘에스일렉 변압기(부산강서)'!I18+'엘에스일렉 변압기(천안)'!I18</f>
        <v>1236212.48</v>
      </c>
      <c r="J18" s="30">
        <f t="shared" si="1"/>
        <v>20.63113292627494</v>
      </c>
    </row>
    <row r="19" spans="1:15" ht="17.399999999999999" hidden="1">
      <c r="A19" s="31">
        <f>AVERAGE(D17:D19)</f>
        <v>1063265.0424242422</v>
      </c>
      <c r="B19" s="27">
        <f>A19/A16-1</f>
        <v>0.20529544928067245</v>
      </c>
      <c r="C19" s="27">
        <f>A19/A7-1</f>
        <v>0.43284002898518303</v>
      </c>
      <c r="D19" s="26">
        <f>H19/22</f>
        <v>1224194.7272727273</v>
      </c>
      <c r="E19" s="27">
        <f t="shared" si="0"/>
        <v>-4.0015326514819205E-2</v>
      </c>
      <c r="F19" s="33">
        <f t="shared" si="2"/>
        <v>0.67878434655448294</v>
      </c>
      <c r="G19" s="39" t="s">
        <v>158</v>
      </c>
      <c r="H19" s="29">
        <f>'엘에스일렉 변압기(경기안양)'!H19+'엘에스일렉 변압기(충북청주)'!H19+'엘에스일렉 변압기(부산강서)'!H19+'엘에스일렉 변압기(천안)'!H19</f>
        <v>26932284</v>
      </c>
      <c r="I19" s="29">
        <f>'엘에스일렉 변압기(경기안양)'!I19+'엘에스일렉 변압기(충북청주)'!I19+'엘에스일렉 변압기(부산강서)'!I19+'엘에스일렉 변압기(천안)'!I19</f>
        <v>1455636.4999999998</v>
      </c>
      <c r="J19" s="30">
        <f t="shared" si="1"/>
        <v>18.50206696520732</v>
      </c>
      <c r="K19" s="32">
        <f>H19+H18+H17</f>
        <v>66244292</v>
      </c>
      <c r="L19" s="27">
        <f>K19/K16-1</f>
        <v>0.17177244394067159</v>
      </c>
      <c r="M19" s="27">
        <f>K19/K7-1</f>
        <v>0.48641550475054451</v>
      </c>
      <c r="N19" s="32">
        <f>AVERAGE(J17:J19)</f>
        <v>19.395401582470985</v>
      </c>
      <c r="O19" s="58">
        <f>N19/N16-1</f>
        <v>-3.6477773625654741E-2</v>
      </c>
    </row>
    <row r="20" spans="1:15" hidden="1">
      <c r="D20" s="26">
        <f>H20/20</f>
        <v>1440583.7</v>
      </c>
      <c r="E20" s="27">
        <f t="shared" si="0"/>
        <v>0.17676025546143803</v>
      </c>
      <c r="F20" s="33">
        <f t="shared" si="2"/>
        <v>0.76566694769317523</v>
      </c>
      <c r="G20" s="39" t="s">
        <v>154</v>
      </c>
      <c r="H20" s="29">
        <f>'엘에스일렉 변압기(경기안양)'!H20+'엘에스일렉 변압기(충북청주)'!H20+'엘에스일렉 변압기(부산강서)'!H20+'엘에스일렉 변압기(천안)'!H20</f>
        <v>28811674</v>
      </c>
      <c r="I20" s="29">
        <f>'엘에스일렉 변압기(경기안양)'!I20+'엘에스일렉 변압기(충북청주)'!I20+'엘에스일렉 변압기(부산강서)'!I20+'엘에스일렉 변압기(천안)'!I20</f>
        <v>1494735.5199999998</v>
      </c>
      <c r="J20" s="30">
        <f t="shared" si="1"/>
        <v>19.275432753481368</v>
      </c>
    </row>
    <row r="21" spans="1:15" hidden="1">
      <c r="D21" s="26">
        <f>H21/21</f>
        <v>1617387.7619047619</v>
      </c>
      <c r="E21" s="27">
        <f t="shared" si="0"/>
        <v>0.12273084993587102</v>
      </c>
      <c r="F21" s="33">
        <f t="shared" si="2"/>
        <v>0.71818682857130578</v>
      </c>
      <c r="G21" s="39" t="s">
        <v>155</v>
      </c>
      <c r="H21" s="29">
        <f>'엘에스일렉 변압기(경기안양)'!H21+'엘에스일렉 변압기(충북청주)'!H21+'엘에스일렉 변압기(부산강서)'!H21+'엘에스일렉 변압기(천안)'!H21</f>
        <v>33965143</v>
      </c>
      <c r="I21" s="29">
        <f>'엘에스일렉 변압기(경기안양)'!I21+'엘에스일렉 변압기(충북청주)'!I21+'엘에스일렉 변압기(부산강서)'!I21+'엘에스일렉 변압기(천안)'!I21</f>
        <v>2280761.42</v>
      </c>
      <c r="J21" s="30">
        <f t="shared" si="1"/>
        <v>14.892019262584686</v>
      </c>
    </row>
    <row r="22" spans="1:15" ht="17.399999999999999" hidden="1">
      <c r="A22" s="31">
        <f>AVERAGE(D20:D22)</f>
        <v>1447361.3761904761</v>
      </c>
      <c r="B22" s="27">
        <f>A22/A19-1</f>
        <v>0.36124232288357283</v>
      </c>
      <c r="C22" s="27">
        <f>A22/A10-1</f>
        <v>0.57404172861171854</v>
      </c>
      <c r="D22" s="26">
        <f>H22/21</f>
        <v>1284112.6666666667</v>
      </c>
      <c r="E22" s="27">
        <f t="shared" si="0"/>
        <v>-0.20605763385126918</v>
      </c>
      <c r="F22" s="33">
        <f t="shared" si="2"/>
        <v>0.28239846631676291</v>
      </c>
      <c r="G22" s="39" t="s">
        <v>156</v>
      </c>
      <c r="H22" s="29">
        <f>'엘에스일렉 변압기(경기안양)'!H22+'엘에스일렉 변압기(충북청주)'!H22+'엘에스일렉 변압기(부산강서)'!H22+'엘에스일렉 변압기(천안)'!H22</f>
        <v>26966366</v>
      </c>
      <c r="I22" s="29">
        <f>'엘에스일렉 변압기(경기안양)'!I22+'엘에스일렉 변압기(충북청주)'!I22+'엘에스일렉 변압기(부산강서)'!I22+'엘에스일렉 변압기(천안)'!I22</f>
        <v>1539416.5699999998</v>
      </c>
      <c r="J22" s="30">
        <f t="shared" si="1"/>
        <v>17.517263699454659</v>
      </c>
      <c r="K22" s="32">
        <f>H22+H21+H20</f>
        <v>89743183</v>
      </c>
      <c r="L22" s="27">
        <f>K22/K19-1</f>
        <v>0.35473080458011386</v>
      </c>
      <c r="M22" s="27">
        <f>K22/K10-1</f>
        <v>0.54917393756270205</v>
      </c>
      <c r="N22" s="32">
        <f>AVERAGE(J20:J22)</f>
        <v>17.228238571840237</v>
      </c>
      <c r="O22" s="58">
        <f>N22/N19-1</f>
        <v>-0.11173591850706344</v>
      </c>
    </row>
    <row r="23" spans="1:15" hidden="1">
      <c r="A23" s="31"/>
      <c r="B23" s="27"/>
      <c r="C23" s="27"/>
      <c r="D23" s="26">
        <f>H23/21</f>
        <v>1036763.1428571428</v>
      </c>
      <c r="E23" s="27">
        <f t="shared" ref="E23:E28" si="3">D23/D22-1</f>
        <v>-0.19262291404040133</v>
      </c>
      <c r="F23" s="33">
        <f t="shared" ref="F23:F28" si="4">D23/D11-1</f>
        <v>0.25842077975524047</v>
      </c>
      <c r="G23" s="39" t="s">
        <v>168</v>
      </c>
      <c r="H23" s="29">
        <f>'엘에스일렉 변압기(경기안양)'!H23+'엘에스일렉 변압기(충북청주)'!H23+'엘에스일렉 변압기(부산강서)'!H23+'엘에스일렉 변압기(천안)'!H23</f>
        <v>21772026</v>
      </c>
      <c r="I23" s="29">
        <f>'엘에스일렉 변압기(경기안양)'!I23+'엘에스일렉 변압기(충북청주)'!I23+'엘에스일렉 변압기(부산강서)'!I23+'엘에스일렉 변압기(천안)'!I23</f>
        <v>1330441.24</v>
      </c>
      <c r="J23" s="30">
        <f t="shared" si="1"/>
        <v>16.36451527915656</v>
      </c>
    </row>
    <row r="24" spans="1:15" hidden="1">
      <c r="A24" s="31"/>
      <c r="B24" s="27"/>
      <c r="C24" s="27"/>
      <c r="D24" s="26">
        <f>H24/22</f>
        <v>1149128.9090909092</v>
      </c>
      <c r="E24" s="27">
        <f t="shared" si="3"/>
        <v>0.10838132798982936</v>
      </c>
      <c r="F24" s="33">
        <f t="shared" si="4"/>
        <v>0.71727182080698104</v>
      </c>
      <c r="G24" s="39" t="s">
        <v>176</v>
      </c>
      <c r="H24" s="29">
        <f>'엘에스일렉 변압기(경기안양)'!H24+'엘에스일렉 변압기(충북청주)'!H24+'엘에스일렉 변압기(부산강서)'!H24+'엘에스일렉 변압기(천안)'!H24</f>
        <v>25280836</v>
      </c>
      <c r="I24" s="29">
        <f>'엘에스일렉 변압기(경기안양)'!I24+'엘에스일렉 변압기(충북청주)'!I24+'엘에스일렉 변압기(부산강서)'!I24+'엘에스일렉 변압기(천안)'!I24</f>
        <v>1929104.62</v>
      </c>
      <c r="J24" s="30">
        <f t="shared" si="1"/>
        <v>13.104958506604996</v>
      </c>
    </row>
    <row r="25" spans="1:15" ht="17.399999999999999" hidden="1">
      <c r="A25" s="31">
        <f>AVERAGE(D23:D25)</f>
        <v>1289654.7190704031</v>
      </c>
      <c r="B25" s="27">
        <f>A25/A22-1</f>
        <v>-0.10896149345588069</v>
      </c>
      <c r="C25" s="27">
        <f>A25/A13-1</f>
        <v>0.4855141852502356</v>
      </c>
      <c r="D25" s="26">
        <f>H25/19</f>
        <v>1683072.105263158</v>
      </c>
      <c r="E25" s="27">
        <f t="shared" si="3"/>
        <v>0.46465039035059896</v>
      </c>
      <c r="F25" s="33">
        <f t="shared" si="4"/>
        <v>0.5143150220300976</v>
      </c>
      <c r="G25" s="39" t="s">
        <v>190</v>
      </c>
      <c r="H25" s="29">
        <f>'엘에스일렉 변압기(경기안양)'!H25+'엘에스일렉 변압기(충북청주)'!H25+'엘에스일렉 변압기(부산강서)'!H25+'엘에스일렉 변압기(천안)'!H25</f>
        <v>31978370</v>
      </c>
      <c r="I25" s="29">
        <f>'엘에스일렉 변압기(경기안양)'!I25+'엘에스일렉 변압기(충북청주)'!I25+'엘에스일렉 변압기(부산강서)'!I25+'엘에스일렉 변압기(천안)'!I25</f>
        <v>2531754.23</v>
      </c>
      <c r="J25" s="30">
        <f t="shared" si="1"/>
        <v>12.630914020433966</v>
      </c>
      <c r="K25" s="32">
        <f>H25+H24+H23</f>
        <v>79031232</v>
      </c>
      <c r="L25" s="27">
        <f>K25/K22-1</f>
        <v>-0.11936228069824539</v>
      </c>
      <c r="M25" s="27">
        <f>K25/K13-1</f>
        <v>0.45675917517712206</v>
      </c>
      <c r="N25" s="32">
        <f>AVERAGE(J23:J25)</f>
        <v>14.033462602065176</v>
      </c>
      <c r="O25" s="58">
        <f>N25/N22-1</f>
        <v>-0.18543834045791308</v>
      </c>
    </row>
    <row r="26" spans="1:15" ht="17.399999999999999" hidden="1">
      <c r="A26" s="31"/>
      <c r="B26" s="27"/>
      <c r="C26" s="27"/>
      <c r="D26" s="26">
        <f>H26/19</f>
        <v>703042.26315789472</v>
      </c>
      <c r="E26" s="27">
        <f t="shared" si="3"/>
        <v>-0.58228630790124702</v>
      </c>
      <c r="F26" s="33">
        <f t="shared" si="4"/>
        <v>-0.1676220620907205</v>
      </c>
      <c r="G26" s="39" t="s">
        <v>202</v>
      </c>
      <c r="H26" s="29">
        <f>'엘에스일렉 변압기(경기안양)'!H26+'엘에스일렉 변압기(충북청주)'!H26+'엘에스일렉 변압기(부산강서)'!H26+'엘에스일렉 변압기(천안)'!H26</f>
        <v>13357803</v>
      </c>
      <c r="I26" s="29">
        <f>'엘에스일렉 변압기(경기안양)'!I26+'엘에스일렉 변압기(충북청주)'!I26+'엘에스일렉 변압기(부산강서)'!I26+'엘에스일렉 변압기(천안)'!I26</f>
        <v>771758.78000000014</v>
      </c>
      <c r="J26" s="30">
        <f t="shared" si="1"/>
        <v>17.308261786150329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892148.95454545459</v>
      </c>
      <c r="E27" s="27">
        <f t="shared" si="3"/>
        <v>0.26898339018502049</v>
      </c>
      <c r="F27" s="33">
        <f t="shared" si="4"/>
        <v>0.28608909214347422</v>
      </c>
      <c r="G27" s="39" t="s">
        <v>203</v>
      </c>
      <c r="H27" s="29">
        <f>'엘에스일렉 변압기(경기안양)'!H27+'엘에스일렉 변압기(충북청주)'!H27+'엘에스일렉 변압기(부산강서)'!H27+'엘에스일렉 변압기(천안)'!H27</f>
        <v>19627277</v>
      </c>
      <c r="I27" s="29">
        <f>'엘에스일렉 변압기(경기안양)'!I27+'엘에스일렉 변압기(충북청주)'!I27+'엘에스일렉 변압기(부산강서)'!I27+'엘에스일렉 변압기(천안)'!I27</f>
        <v>1030548.34</v>
      </c>
      <c r="J27" s="30">
        <f t="shared" si="1"/>
        <v>19.04546952159469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897673.24800637958</v>
      </c>
      <c r="B28" s="27">
        <f>A28/A25-1</f>
        <v>-0.303942958737489</v>
      </c>
      <c r="C28" s="27">
        <f>A28/A16-1</f>
        <v>1.7583986675814733E-2</v>
      </c>
      <c r="D28" s="26">
        <f>H28/19</f>
        <v>1097828.5263157894</v>
      </c>
      <c r="E28" s="27">
        <f t="shared" si="3"/>
        <v>0.23054398116189856</v>
      </c>
      <c r="F28" s="33">
        <f t="shared" si="4"/>
        <v>-9.3351977054394464E-3</v>
      </c>
      <c r="G28" s="39" t="s">
        <v>208</v>
      </c>
      <c r="H28" s="29">
        <f>'엘에스일렉 변압기(경기안양)'!H28+'엘에스일렉 변압기(충북청주)'!H28+'엘에스일렉 변압기(부산강서)'!H28+'엘에스일렉 변압기(천안)'!H28</f>
        <v>20858742</v>
      </c>
      <c r="I28" s="29">
        <f>'엘에스일렉 변압기(경기안양)'!I28+'엘에스일렉 변압기(충북청주)'!I28+'엘에스일렉 변압기(부산강서)'!I28+'엘에스일렉 변압기(천안)'!I28</f>
        <v>1330550.99</v>
      </c>
      <c r="J28" s="30">
        <f t="shared" si="1"/>
        <v>15.676770117618716</v>
      </c>
      <c r="K28" s="32">
        <f>H28+H27+H26</f>
        <v>53843822</v>
      </c>
      <c r="L28" s="27">
        <f>K28/K25-1</f>
        <v>-0.31870197847858428</v>
      </c>
      <c r="M28" s="27">
        <f>K28/K16-1</f>
        <v>-4.7575194915714492E-2</v>
      </c>
      <c r="N28" s="32">
        <f>AVERAGE(J26:J28)</f>
        <v>17.343500475121246</v>
      </c>
      <c r="O28" s="58">
        <f>N28/N25-1</f>
        <v>0.23586750946049206</v>
      </c>
    </row>
    <row r="29" spans="1:15" hidden="1">
      <c r="D29" s="26">
        <f>H29/22</f>
        <v>708755</v>
      </c>
      <c r="E29" s="27">
        <f t="shared" ref="E29:E41" si="5">D29/D28-1</f>
        <v>-0.35440282064949069</v>
      </c>
      <c r="F29" s="33">
        <f t="shared" ref="F29:F41" si="6">D29/D17-1</f>
        <v>2.6619940519472696E-2</v>
      </c>
      <c r="G29" s="39" t="s">
        <v>215</v>
      </c>
      <c r="H29" s="29">
        <f>'엘에스일렉 변압기(경기안양)'!H29+'엘에스일렉 변압기(충북청주)'!H29+'엘에스일렉 변압기(부산강서)'!H29+'엘에스일렉 변압기(천안)'!H29</f>
        <v>15592610</v>
      </c>
      <c r="I29" s="29">
        <f>'엘에스일렉 변압기(경기안양)'!I29+'엘에스일렉 변압기(충북청주)'!I29+'엘에스일렉 변압기(부산강서)'!I29+'엘에스일렉 변압기(천안)'!I29</f>
        <v>740018.05999999994</v>
      </c>
      <c r="J29" s="30">
        <f t="shared" si="1"/>
        <v>21.07058035853882</v>
      </c>
    </row>
    <row r="30" spans="1:15" hidden="1">
      <c r="D30" s="26">
        <f>H30/19</f>
        <v>1909657.2105263157</v>
      </c>
      <c r="E30" s="27">
        <f t="shared" si="5"/>
        <v>1.6943826999828091</v>
      </c>
      <c r="F30" s="33">
        <f t="shared" si="6"/>
        <v>0.49750820917178729</v>
      </c>
      <c r="G30" s="39" t="s">
        <v>210</v>
      </c>
      <c r="H30" s="29">
        <f>'엘에스일렉 변압기(경기안양)'!H30+'엘에스일렉 변압기(충북청주)'!H30+'엘에스일렉 변압기(부산강서)'!H30+'엘에스일렉 변압기(천안)'!H30</f>
        <v>36283487</v>
      </c>
      <c r="I30" s="29">
        <f>'엘에스일렉 변압기(경기안양)'!I30+'엘에스일렉 변압기(충북청주)'!I30+'엘에스일렉 변압기(부산강서)'!I30+'엘에스일렉 변압기(천안)'!I30</f>
        <v>2627960.33</v>
      </c>
      <c r="J30" s="30">
        <f t="shared" si="1"/>
        <v>13.806710316666004</v>
      </c>
    </row>
    <row r="31" spans="1:15" ht="17.399999999999999" hidden="1">
      <c r="A31" s="31">
        <f>AVERAGE(D29:D31)</f>
        <v>1379057.7535087718</v>
      </c>
      <c r="B31" s="27">
        <f>A31/A28-1</f>
        <v>0.53625804998810778</v>
      </c>
      <c r="C31" s="27">
        <f>A31/A19-1</f>
        <v>0.29700281537002549</v>
      </c>
      <c r="D31" s="26">
        <f>H31/20</f>
        <v>1518761.05</v>
      </c>
      <c r="E31" s="27">
        <f t="shared" si="5"/>
        <v>-0.20469441236450059</v>
      </c>
      <c r="F31" s="33">
        <f t="shared" si="6"/>
        <v>0.24062047986721069</v>
      </c>
      <c r="G31" s="39" t="s">
        <v>211</v>
      </c>
      <c r="H31" s="29">
        <f>'엘에스일렉 변압기(경기안양)'!H31+'엘에스일렉 변압기(충북청주)'!H31+'엘에스일렉 변압기(부산강서)'!H31+'엘에스일렉 변압기(천안)'!H31</f>
        <v>30375221</v>
      </c>
      <c r="I31" s="29">
        <f>'엘에스일렉 변압기(경기안양)'!I31+'엘에스일렉 변압기(충북청주)'!I31+'엘에스일렉 변압기(부산강서)'!I31+'엘에스일렉 변압기(천안)'!I31</f>
        <v>2050664.7500000002</v>
      </c>
      <c r="J31" s="30">
        <f t="shared" si="1"/>
        <v>14.812377791152842</v>
      </c>
      <c r="K31" s="32">
        <f>H31+H30+H29</f>
        <v>82251318</v>
      </c>
      <c r="L31" s="27">
        <f>K31/K28-1</f>
        <v>0.52759063054624922</v>
      </c>
      <c r="M31" s="27">
        <f>K31/K19-1</f>
        <v>0.2416363058118276</v>
      </c>
      <c r="N31" s="32">
        <f>AVERAGE(J29:J31)</f>
        <v>16.563222822119222</v>
      </c>
      <c r="O31" s="58">
        <f>N31/N28-1</f>
        <v>-4.4989629061406022E-2</v>
      </c>
    </row>
    <row r="32" spans="1:15" ht="17.399999999999999" hidden="1">
      <c r="D32" s="26">
        <f>H32/21</f>
        <v>1110703.6190476189</v>
      </c>
      <c r="E32" s="27">
        <f t="shared" si="5"/>
        <v>-0.26867783510275112</v>
      </c>
      <c r="F32" s="33">
        <f t="shared" si="6"/>
        <v>-0.22899056885926239</v>
      </c>
      <c r="G32" s="39" t="s">
        <v>222</v>
      </c>
      <c r="H32" s="29">
        <f>'엘에스일렉 변압기(경기안양)'!H32+'엘에스일렉 변압기(충북청주)'!H32+'엘에스일렉 변압기(부산강서)'!H32+'엘에스일렉 변압기(천안)'!H32</f>
        <v>23324776</v>
      </c>
      <c r="I32" s="29">
        <f>'엘에스일렉 변압기(경기안양)'!I32+'엘에스일렉 변압기(충북청주)'!I32+'엘에스일렉 변압기(부산강서)'!I32+'엘에스일렉 변압기(천안)'!I32</f>
        <v>1675783.77</v>
      </c>
      <c r="J32" s="30">
        <f t="shared" si="1"/>
        <v>13.918726519233445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1134809.6666666667</v>
      </c>
      <c r="E33" s="27">
        <f t="shared" si="5"/>
        <v>2.1703402424958051E-2</v>
      </c>
      <c r="F33" s="33">
        <f t="shared" si="6"/>
        <v>-0.29836883065677067</v>
      </c>
      <c r="G33" s="39" t="s">
        <v>223</v>
      </c>
      <c r="H33" s="29">
        <f>'엘에스일렉 변압기(경기안양)'!H33+'엘에스일렉 변압기(충북청주)'!H33+'엘에스일렉 변압기(부산강서)'!H33+'엘에스일렉 변압기(천안)'!H33</f>
        <v>23831003</v>
      </c>
      <c r="I33" s="29">
        <f>'엘에스일렉 변압기(경기안양)'!I33+'엘에스일렉 변압기(충북청주)'!I33+'엘에스일렉 변압기(부산강서)'!I33+'엘에스일렉 변압기(천안)'!I33</f>
        <v>1328579.8700000001</v>
      </c>
      <c r="J33" s="30">
        <f t="shared" si="1"/>
        <v>17.937200117295166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1344534.6917293232</v>
      </c>
      <c r="B34" s="27">
        <f>A34/A31-1</f>
        <v>-2.5033804198272835E-2</v>
      </c>
      <c r="C34" s="27">
        <f>A34/A22-1</f>
        <v>-7.1044236880078659E-2</v>
      </c>
      <c r="D34" s="26">
        <f>H34/19</f>
        <v>1788090.7894736843</v>
      </c>
      <c r="E34" s="27">
        <f t="shared" si="5"/>
        <v>0.57567461927420216</v>
      </c>
      <c r="F34" s="33">
        <f t="shared" si="6"/>
        <v>0.39247188809005151</v>
      </c>
      <c r="G34" s="39" t="s">
        <v>220</v>
      </c>
      <c r="H34" s="29">
        <f>'엘에스일렉 변압기(경기안양)'!H34+'엘에스일렉 변압기(충북청주)'!H34+'엘에스일렉 변압기(부산강서)'!H34+'엘에스일렉 변압기(천안)'!H34</f>
        <v>33973725</v>
      </c>
      <c r="I34" s="29">
        <f>'엘에스일렉 변압기(경기안양)'!I34+'엘에스일렉 변압기(충북청주)'!I34+'엘에스일렉 변압기(부산강서)'!I34+'엘에스일렉 변압기(천안)'!I34</f>
        <v>2376134.61</v>
      </c>
      <c r="J34" s="30">
        <f t="shared" si="1"/>
        <v>14.297895774515906</v>
      </c>
      <c r="K34" s="32">
        <f>H34+H33+H32</f>
        <v>81129504</v>
      </c>
      <c r="L34" s="27">
        <f>K34/K31-1</f>
        <v>-1.3638857434479013E-2</v>
      </c>
      <c r="M34" s="27">
        <f>K34/K22-1</f>
        <v>-9.5981429586690759E-2</v>
      </c>
      <c r="N34" s="32">
        <f>AVERAGE(J32:J34)</f>
        <v>15.384607470348172</v>
      </c>
      <c r="O34" s="58">
        <f>N34/N31-1</f>
        <v>-7.1158576107367089E-2</v>
      </c>
      <c r="P34" s="58"/>
    </row>
    <row r="35" spans="1:16" ht="17.399999999999999" hidden="1">
      <c r="D35" s="26">
        <f>H35/23</f>
        <v>536620.86956521741</v>
      </c>
      <c r="E35" s="27">
        <f t="shared" si="5"/>
        <v>-0.69989170979222526</v>
      </c>
      <c r="F35" s="33">
        <f t="shared" si="6"/>
        <v>-0.48240745896272741</v>
      </c>
      <c r="G35" s="39" t="s">
        <v>226</v>
      </c>
      <c r="H35" s="68">
        <f>'엘에스일렉 변압기(경기안양)'!H35+'엘에스일렉 변압기(충북청주)'!H35+'엘에스일렉 변압기(부산강서)'!H35+'엘에스일렉 변압기(천안)'!H35</f>
        <v>12342280</v>
      </c>
      <c r="I35" s="68">
        <f>'엘에스일렉 변압기(경기안양)'!I35+'엘에스일렉 변압기(충북청주)'!I35+'엘에스일렉 변압기(부산강서)'!I35+'엘에스일렉 변압기(천안)'!I35</f>
        <v>603955.31000000006</v>
      </c>
      <c r="J35" s="30">
        <f t="shared" si="1"/>
        <v>20.435750453125411</v>
      </c>
      <c r="P35" s="16"/>
    </row>
    <row r="36" spans="1:16" ht="17.399999999999999" hidden="1">
      <c r="D36" s="26">
        <f>H36/21</f>
        <v>1186793.9047619049</v>
      </c>
      <c r="E36" s="27">
        <f t="shared" si="5"/>
        <v>1.2116059439199085</v>
      </c>
      <c r="F36" s="33">
        <f t="shared" si="6"/>
        <v>3.2776997752839598E-2</v>
      </c>
      <c r="G36" s="39" t="s">
        <v>228</v>
      </c>
      <c r="H36" s="68">
        <f>'엘에스일렉 변압기(경기안양)'!H36+'엘에스일렉 변압기(충북청주)'!H36+'엘에스일렉 변압기(부산강서)'!H36+'엘에스일렉 변압기(천안)'!H36</f>
        <v>24922672</v>
      </c>
      <c r="I36" s="68">
        <f>'엘에스일렉 변압기(경기안양)'!I36+'엘에스일렉 변압기(충북청주)'!I36+'엘에스일렉 변압기(부산강서)'!I36+'엘에스일렉 변압기(천안)'!I36</f>
        <v>1615110.8900000001</v>
      </c>
      <c r="J36" s="30">
        <f t="shared" si="1"/>
        <v>15.430935519232365</v>
      </c>
      <c r="P36" s="16"/>
    </row>
    <row r="37" spans="1:16" ht="17.399999999999999" hidden="1">
      <c r="A37" s="31">
        <f>AVERAGE(D35:D37)</f>
        <v>908736.18403496651</v>
      </c>
      <c r="B37" s="27">
        <f>A37/A34-1</f>
        <v>-0.32412589305065698</v>
      </c>
      <c r="C37" s="27">
        <f>A37/A25-1</f>
        <v>-0.29536474329346596</v>
      </c>
      <c r="D37" s="26">
        <f>H37/18</f>
        <v>1002793.7777777778</v>
      </c>
      <c r="E37" s="27">
        <f t="shared" si="5"/>
        <v>-0.15503966294892735</v>
      </c>
      <c r="F37" s="33">
        <f t="shared" si="6"/>
        <v>-0.40418846308371015</v>
      </c>
      <c r="G37" s="39" t="s">
        <v>225</v>
      </c>
      <c r="H37" s="68">
        <f>'엘에스일렉 변압기(경기안양)'!H37+'엘에스일렉 변압기(충북청주)'!H37+'엘에스일렉 변압기(부산강서)'!H37+'엘에스일렉 변압기(천안)'!H37</f>
        <v>18050288</v>
      </c>
      <c r="I37" s="68">
        <f>'엘에스일렉 변압기(경기안양)'!I37+'엘에스일렉 변압기(충북청주)'!I37+'엘에스일렉 변압기(부산강서)'!I37+'엘에스일렉 변압기(천안)'!I37</f>
        <v>1240552.1299999999</v>
      </c>
      <c r="J37" s="30">
        <f t="shared" si="1"/>
        <v>14.550205157440665</v>
      </c>
      <c r="K37" s="32">
        <f>H37+H36+H35</f>
        <v>55315240</v>
      </c>
      <c r="L37" s="27">
        <f>K37/K34-1</f>
        <v>-0.31818589695802901</v>
      </c>
      <c r="M37" s="27">
        <f>K37/K25-1</f>
        <v>-0.30008379472054791</v>
      </c>
      <c r="N37" s="32">
        <f>AVERAGE(J35:J37)</f>
        <v>16.805630376599481</v>
      </c>
      <c r="O37" s="16">
        <f>N37/N34-1</f>
        <v>9.2366536422209489E-2</v>
      </c>
      <c r="P37" s="16"/>
    </row>
    <row r="38" spans="1:16" ht="17.399999999999999" hidden="1">
      <c r="A38" s="31"/>
      <c r="B38" s="27"/>
      <c r="C38" s="27"/>
      <c r="D38" s="26">
        <f>H38/20</f>
        <v>819392.25</v>
      </c>
      <c r="E38" s="27">
        <f t="shared" si="5"/>
        <v>-0.18289057216150784</v>
      </c>
      <c r="F38" s="33">
        <f t="shared" si="6"/>
        <v>0.16549501066904493</v>
      </c>
      <c r="G38" s="39" t="s">
        <v>231</v>
      </c>
      <c r="H38" s="68">
        <f>'엘에스일렉 변압기(경기안양)'!H38+'엘에스일렉 변압기(충북청주)'!H38+'엘에스일렉 변압기(부산강서)'!H38+'엘에스일렉 변압기(천안)'!H38</f>
        <v>16387845</v>
      </c>
      <c r="I38" s="68">
        <f>'엘에스일렉 변압기(경기안양)'!I38+'엘에스일렉 변압기(충북청주)'!I38+'엘에스일렉 변압기(부산강서)'!I38+'엘에스일렉 변압기(천안)'!I38</f>
        <v>1291085.5999999999</v>
      </c>
      <c r="J38" s="30">
        <f t="shared" si="1"/>
        <v>12.693073952648842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673430.33333333337</v>
      </c>
      <c r="E39" s="27">
        <f t="shared" si="5"/>
        <v>-0.17813436320232057</v>
      </c>
      <c r="F39" s="33">
        <f t="shared" si="6"/>
        <v>-0.24515930898955907</v>
      </c>
      <c r="G39" s="39" t="s">
        <v>234</v>
      </c>
      <c r="H39" s="68">
        <f>'엘에스일렉 변압기(경기안양)'!H39+'엘에스일렉 변압기(충북청주)'!H39+'엘에스일렉 변압기(부산강서)'!H39+'엘에스일렉 변압기(천안)'!H39</f>
        <v>14142037</v>
      </c>
      <c r="I39" s="68">
        <f>'엘에스일렉 변압기(경기안양)'!I39+'엘에스일렉 변압기(충북청주)'!I39+'엘에스일렉 변압기(부산강서)'!I39+'엘에스일렉 변압기(천안)'!I39</f>
        <v>807221.32</v>
      </c>
      <c r="J39" s="30">
        <f t="shared" si="1"/>
        <v>17.519404715425505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1108011.1944444445</v>
      </c>
      <c r="B40" s="27">
        <f>A40/A37-1</f>
        <v>0.21928807712339338</v>
      </c>
      <c r="C40" s="27">
        <f>A40/A28-1</f>
        <v>0.23431459821844891</v>
      </c>
      <c r="D40" s="26">
        <f>H40/21</f>
        <v>1831211</v>
      </c>
      <c r="E40" s="27">
        <f t="shared" si="5"/>
        <v>1.7192285665777849</v>
      </c>
      <c r="F40" s="33">
        <f t="shared" si="6"/>
        <v>0.66803007583103535</v>
      </c>
      <c r="G40" s="39" t="s">
        <v>236</v>
      </c>
      <c r="H40" s="68">
        <f>'엘에스일렉 변압기(경기안양)'!H40+'엘에스일렉 변압기(충북청주)'!H40+'엘에스일렉 변압기(부산강서)'!H40+'엘에스일렉 변압기(천안)'!H40</f>
        <v>38455431</v>
      </c>
      <c r="I40" s="68">
        <f>'엘에스일렉 변압기(경기안양)'!I40+'엘에스일렉 변압기(충북청주)'!I40+'엘에스일렉 변압기(부산강서)'!I40+'엘에스일렉 변압기(천안)'!I40</f>
        <v>2460433.75</v>
      </c>
      <c r="J40" s="30">
        <f t="shared" si="1"/>
        <v>15.629533207305419</v>
      </c>
      <c r="K40" s="32">
        <f>H40+H39+H38</f>
        <v>68985313</v>
      </c>
      <c r="L40" s="27">
        <f>K40/K37-1</f>
        <v>0.24713032068558327</v>
      </c>
      <c r="M40" s="27">
        <f>K40/K28-1</f>
        <v>0.28121129662749422</v>
      </c>
      <c r="N40" s="32">
        <f>AVERAGE(J38:J40)</f>
        <v>15.280670625126589</v>
      </c>
      <c r="O40" s="58">
        <f>N40/N37-1</f>
        <v>-9.0741002705633567E-2</v>
      </c>
    </row>
    <row r="41" spans="1:16" ht="17.399999999999999">
      <c r="A41" s="31"/>
      <c r="B41" s="27"/>
      <c r="C41" s="27"/>
      <c r="D41" s="26">
        <f>H41/18</f>
        <v>1447951.611111111</v>
      </c>
      <c r="E41" s="27">
        <f t="shared" si="5"/>
        <v>-0.20929286078386866</v>
      </c>
      <c r="F41" s="33">
        <f t="shared" si="6"/>
        <v>1.0429508237841159</v>
      </c>
      <c r="G41" s="39" t="s">
        <v>370</v>
      </c>
      <c r="H41" s="68">
        <f>'엘에스일렉 변압기(경기안양)'!H41+'엘에스일렉 변압기(충북청주)'!H41+'엘에스일렉 변압기(부산강서)'!H41+'엘에스일렉 변압기(천안)'!H41</f>
        <v>26063129</v>
      </c>
      <c r="I41" s="68">
        <f>'엘에스일렉 변압기(경기안양)'!I41+'엘에스일렉 변압기(충북청주)'!I41+'엘에스일렉 변압기(부산강서)'!I41+'엘에스일렉 변압기(천안)'!I41</f>
        <v>1644256.88</v>
      </c>
      <c r="J41" s="30">
        <f t="shared" si="1"/>
        <v>15.851008024974785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999271.15</v>
      </c>
      <c r="E42" s="27">
        <f t="shared" ref="E42" si="7">D42/D41-1</f>
        <v>-0.30987255214061205</v>
      </c>
      <c r="F42" s="33">
        <f t="shared" ref="F42" si="8">D42/D30-1</f>
        <v>-0.47672747522860737</v>
      </c>
      <c r="G42" s="39" t="s">
        <v>422</v>
      </c>
      <c r="H42" s="68">
        <f>'엘에스일렉 변압기(경기안양)'!H42+'엘에스일렉 변압기(충북청주)'!H42+'엘에스일렉 변압기(부산강서)'!H42+'엘에스일렉 변압기(천안)'!H42</f>
        <v>19985423</v>
      </c>
      <c r="I42" s="68">
        <f>'엘에스일렉 변압기(경기안양)'!I42+'엘에스일렉 변압기(충북청주)'!I42+'엘에스일렉 변압기(부산강서)'!I42+'엘에스일렉 변압기(천안)'!I42</f>
        <v>1016371.4299999999</v>
      </c>
      <c r="J42" s="30">
        <f t="shared" si="1"/>
        <v>19.663503331651107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1092485.6203703703</v>
      </c>
      <c r="B43" s="27">
        <f>A43/A40-1</f>
        <v>-1.4012109400987294E-2</v>
      </c>
      <c r="C43" s="27">
        <f>A43/A31-1</f>
        <v>-0.20780285119261221</v>
      </c>
      <c r="D43" s="26">
        <f>H43/20</f>
        <v>830234.1</v>
      </c>
      <c r="E43" s="27">
        <f t="shared" ref="E43" si="9">D43/D42-1</f>
        <v>-0.1691603425156426</v>
      </c>
      <c r="F43" s="33">
        <f t="shared" ref="F43" si="10">D43/D31-1</f>
        <v>-0.45334777975771767</v>
      </c>
      <c r="G43" s="39" t="s">
        <v>434</v>
      </c>
      <c r="H43" s="68">
        <f>'엘에스일렉 변압기(경기안양)'!H43+'엘에스일렉 변압기(충북청주)'!H43+'엘에스일렉 변압기(부산강서)'!H43+'엘에스일렉 변압기(천안)'!H43</f>
        <v>16604682</v>
      </c>
      <c r="I43" s="68">
        <f>'엘에스일렉 변압기(경기안양)'!I43+'엘에스일렉 변압기(충북청주)'!I43+'엘에스일렉 변압기(부산강서)'!I43+'엘에스일렉 변압기(천안)'!I43</f>
        <v>695479.04</v>
      </c>
      <c r="J43" s="30">
        <f t="shared" si="1"/>
        <v>23.875172427913856</v>
      </c>
      <c r="K43" s="32">
        <f>H43+H42+H41</f>
        <v>62653234</v>
      </c>
      <c r="L43" s="27">
        <f>K43/K40-1</f>
        <v>-9.178879858093858E-2</v>
      </c>
      <c r="M43" s="27">
        <f>K43/K31-1</f>
        <v>-0.23827075938163078</v>
      </c>
      <c r="N43" s="32">
        <f>AVERAGE(J41:J43)</f>
        <v>19.796561261513247</v>
      </c>
      <c r="O43" s="58">
        <f>N43/N40-1</f>
        <v>0.29552961039295012</v>
      </c>
    </row>
    <row r="44" spans="1:16" ht="17.399999999999999">
      <c r="A44" s="31"/>
      <c r="B44" s="27"/>
      <c r="C44" s="27"/>
      <c r="D44" s="26">
        <f>H44/22</f>
        <v>2145303.5</v>
      </c>
      <c r="E44" s="27">
        <f t="shared" ref="E44" si="11">D44/D43-1</f>
        <v>1.5839742067929996</v>
      </c>
      <c r="F44" s="33">
        <f t="shared" ref="F44" si="12">D44/D32-1</f>
        <v>0.93148150704641308</v>
      </c>
      <c r="G44" s="39" t="s">
        <v>464</v>
      </c>
      <c r="H44" s="68">
        <f>'엘에스일렉 변압기(경기안양)'!H44+'엘에스일렉 변압기(충북청주)'!H44+'엘에스일렉 변압기(부산강서)'!H44+'엘에스일렉 변압기(천안)'!H44</f>
        <v>47196677</v>
      </c>
      <c r="I44" s="68">
        <f>'엘에스일렉 변압기(경기안양)'!I44+'엘에스일렉 변압기(충북청주)'!I44+'엘에스일렉 변압기(부산강서)'!I44+'엘에스일렉 변압기(천안)'!I44</f>
        <v>3457191.55</v>
      </c>
      <c r="J44" s="30">
        <f t="shared" si="1"/>
        <v>13.651739082840233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1936196.4</v>
      </c>
      <c r="E45" s="27">
        <f t="shared" ref="E45" si="13">D45/D44-1</f>
        <v>-9.747203600795884E-2</v>
      </c>
      <c r="F45" s="33">
        <f t="shared" ref="F45" si="14">D45/D33-1</f>
        <v>0.70618603002148062</v>
      </c>
      <c r="G45" s="39" t="s">
        <v>498</v>
      </c>
      <c r="H45" s="68">
        <f>'엘에스일렉 변압기(경기안양)'!H45+'엘에스일렉 변압기(충북청주)'!H45+'엘에스일렉 변압기(부산강서)'!H45+'엘에스일렉 변압기(천안)'!H45</f>
        <v>38723928</v>
      </c>
      <c r="I45" s="68">
        <f>'엘에스일렉 변압기(경기안양)'!I45+'엘에스일렉 변압기(충북청주)'!I45+'엘에스일렉 변압기(부산강서)'!I45+'엘에스일렉 변압기(천안)'!I45</f>
        <v>3070567.0999999996</v>
      </c>
      <c r="J45" s="30">
        <f t="shared" si="1"/>
        <v>12.611327725096777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1936644.5105263155</v>
      </c>
      <c r="B46" s="27">
        <f>A46/A43-1</f>
        <v>0.77269565330275158</v>
      </c>
      <c r="C46" s="27">
        <f>A46/A34-1</f>
        <v>0.44038270075086583</v>
      </c>
      <c r="D46" s="26">
        <f>H46/19</f>
        <v>1728433.6315789474</v>
      </c>
      <c r="E46" s="27">
        <f t="shared" ref="E46" si="15">D46/D45-1</f>
        <v>-0.10730459390434388</v>
      </c>
      <c r="F46" s="33">
        <f t="shared" ref="F46" si="16">D46/D34-1</f>
        <v>-3.3363606728434969E-2</v>
      </c>
      <c r="G46" s="39" t="s">
        <v>548</v>
      </c>
      <c r="H46" s="68">
        <f>'엘에스일렉 변압기(경기안양)'!H46+'엘에스일렉 변압기(충북청주)'!H46+'엘에스일렉 변압기(부산강서)'!H46+'엘에스일렉 변압기(천안)'!H46</f>
        <v>32840239</v>
      </c>
      <c r="I46" s="68">
        <f>'엘에스일렉 변압기(경기안양)'!I46+'엘에스일렉 변압기(충북청주)'!I46+'엘에스일렉 변압기(부산강서)'!I46+'엘에스일렉 변압기(천안)'!I46</f>
        <v>2036326.55</v>
      </c>
      <c r="J46" s="30">
        <f t="shared" si="1"/>
        <v>16.127196789729034</v>
      </c>
      <c r="K46" s="32">
        <f>H46+H45+H44</f>
        <v>118760844</v>
      </c>
      <c r="L46" s="27">
        <f>K46/K43-1</f>
        <v>0.89552615911255273</v>
      </c>
      <c r="M46" s="27">
        <f>K46/K34-1</f>
        <v>0.46384284563110367</v>
      </c>
      <c r="N46" s="32">
        <f>AVERAGE(J44:J46)</f>
        <v>14.130087865888681</v>
      </c>
      <c r="O46" s="58">
        <f>N46/N43-1</f>
        <v>-0.2862352365529679</v>
      </c>
    </row>
    <row r="47" spans="1:16" ht="17.399999999999999">
      <c r="A47" s="31"/>
      <c r="B47" s="27"/>
      <c r="C47" s="27"/>
      <c r="D47" s="26">
        <f>H47/19</f>
        <v>1902211.8421052631</v>
      </c>
      <c r="E47" s="27">
        <f t="shared" ref="E47" si="17">D47/D46-1</f>
        <v>0.10054086390784178</v>
      </c>
      <c r="F47" s="33">
        <f t="shared" ref="F47" si="18">D47/D35-1</f>
        <v>2.5447966152462147</v>
      </c>
      <c r="G47" s="39" t="s">
        <v>598</v>
      </c>
      <c r="H47" s="68">
        <f>'엘에스일렉 변압기(경기안양)'!H47+'엘에스일렉 변압기(충북청주)'!H47+'엘에스일렉 변압기(부산강서)'!H47+'엘에스일렉 변압기(천안)'!H47</f>
        <v>36142025</v>
      </c>
      <c r="I47" s="68">
        <f>'엘에스일렉 변압기(경기안양)'!I47+'엘에스일렉 변압기(충북청주)'!I47+'엘에스일렉 변압기(부산강서)'!I47+'엘에스일렉 변압기(천안)'!I47</f>
        <v>2450927.0799999996</v>
      </c>
      <c r="J47" s="30">
        <f t="shared" si="1"/>
        <v>14.746266951361118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1655334.6</v>
      </c>
      <c r="E48" s="27">
        <f t="shared" ref="E48" si="19">D48/D47-1</f>
        <v>-0.12978430511295358</v>
      </c>
      <c r="F48" s="33">
        <f t="shared" ref="F48" si="20">D48/D36-1</f>
        <v>0.3947953333414651</v>
      </c>
      <c r="G48" s="39" t="s">
        <v>634</v>
      </c>
      <c r="H48" s="68">
        <f>'엘에스일렉 변압기(경기안양)'!H48+'엘에스일렉 변압기(충북청주)'!H48+'엘에스일렉 변압기(부산강서)'!H48+'엘에스일렉 변압기(천안)'!H48</f>
        <v>33106692</v>
      </c>
      <c r="I48" s="68">
        <f>'엘에스일렉 변압기(경기안양)'!I48+'엘에스일렉 변압기(충북청주)'!I48+'엘에스일렉 변압기(부산강서)'!I48+'엘에스일렉 변압기(천안)'!I48</f>
        <v>2023205.4</v>
      </c>
      <c r="J48" s="30">
        <f t="shared" si="1"/>
        <v>16.363485388087636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1496436.3746411484</v>
      </c>
      <c r="B49" s="27">
        <f>A49/A46-1</f>
        <v>-0.22730456389517417</v>
      </c>
      <c r="C49" s="27">
        <f>A49/A37-1</f>
        <v>0.64672255923240329</v>
      </c>
      <c r="D49" s="26">
        <f>H49/22</f>
        <v>931762.68181818177</v>
      </c>
      <c r="E49" s="27">
        <f t="shared" ref="E49" si="21">D49/D48-1</f>
        <v>-0.4371152020756518</v>
      </c>
      <c r="F49" s="33">
        <f t="shared" ref="F49" si="22">D49/D37-1</f>
        <v>-7.0833203729088856E-2</v>
      </c>
      <c r="G49" s="39" t="s">
        <v>672</v>
      </c>
      <c r="H49" s="68">
        <f>'엘에스일렉 변압기(경기안양)'!H49+'엘에스일렉 변압기(충북청주)'!H49+'엘에스일렉 변압기(부산강서)'!H49+'엘에스일렉 변압기(천안)'!H49</f>
        <v>20498779</v>
      </c>
      <c r="I49" s="68">
        <f>'엘에스일렉 변압기(경기안양)'!I49+'엘에스일렉 변압기(충북청주)'!I49+'엘에스일렉 변압기(부산강서)'!I49+'엘에스일렉 변압기(천안)'!I49</f>
        <v>1054119.4600000002</v>
      </c>
      <c r="J49" s="30">
        <f t="shared" si="1"/>
        <v>19.446352883002461</v>
      </c>
      <c r="K49" s="32">
        <f>H49+H48+H47</f>
        <v>89747496</v>
      </c>
      <c r="L49" s="27">
        <f>K49/K46-1</f>
        <v>-0.24430062150787679</v>
      </c>
      <c r="M49" s="27">
        <f>K49/K37-1</f>
        <v>0.6224732279928642</v>
      </c>
      <c r="N49" s="32">
        <f>AVERAGE(J47:J49)</f>
        <v>16.852035074150404</v>
      </c>
      <c r="O49" s="58">
        <f>N49/N46-1</f>
        <v>0.19263483950674876</v>
      </c>
    </row>
    <row r="50" spans="1:15" s="37" customFormat="1" ht="17.399999999999999">
      <c r="A50" s="92"/>
      <c r="B50" s="130"/>
      <c r="C50" s="130"/>
      <c r="D50" s="93">
        <f>H50/18</f>
        <v>1718535.0555555555</v>
      </c>
      <c r="E50" s="130">
        <f t="shared" ref="E50" si="23">D50/D49-1</f>
        <v>0.84439137678503795</v>
      </c>
      <c r="F50" s="131">
        <f t="shared" ref="F50" si="24">D50/D38-1</f>
        <v>1.0973289112211586</v>
      </c>
      <c r="G50" s="132" t="s">
        <v>714</v>
      </c>
      <c r="H50" s="95">
        <f>'엘에스일렉 변압기(경기안양)'!H50+'엘에스일렉 변압기(충북청주)'!H50+'엘에스일렉 변압기(부산강서)'!H50+'엘에스일렉 변압기(천안)'!H50</f>
        <v>30933631</v>
      </c>
      <c r="I50" s="95">
        <f>'엘에스일렉 변압기(경기안양)'!I50+'엘에스일렉 변압기(충북청주)'!I50+'엘에스일렉 변압기(부산강서)'!I50+'엘에스일렉 변압기(천안)'!I50</f>
        <v>1462813.93</v>
      </c>
      <c r="J50" s="133">
        <f t="shared" ref="J50" si="25">H50/I50</f>
        <v>21.146661489612697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1219721.8</v>
      </c>
      <c r="E51" s="130">
        <f t="shared" ref="E51" si="26">D51/D50-1</f>
        <v>-0.29025492028401056</v>
      </c>
      <c r="F51" s="131">
        <f t="shared" ref="F51" si="27">D51/D39-1</f>
        <v>0.8112070983833517</v>
      </c>
      <c r="G51" s="132" t="s">
        <v>721</v>
      </c>
      <c r="H51" s="95">
        <f>'엘에스일렉 변압기(경기안양)'!H51+'엘에스일렉 변압기(충북청주)'!H51+'엘에스일렉 변압기(부산강서)'!H51+'엘에스일렉 변압기(천안)'!H51</f>
        <v>24394436</v>
      </c>
      <c r="I51" s="95">
        <f>'엘에스일렉 변압기(경기안양)'!I51+'엘에스일렉 변압기(충북청주)'!I51+'엘에스일렉 변압기(부산강서)'!I51+'엘에스일렉 변압기(천안)'!I51</f>
        <v>1742897.39</v>
      </c>
      <c r="J51" s="133">
        <f t="shared" ref="J51" si="28">H51/I51</f>
        <v>13.996484325448442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1449699.6639730642</v>
      </c>
      <c r="B52" s="27">
        <f>A52/A49-1</f>
        <v>-3.1232006559110737E-2</v>
      </c>
      <c r="C52" s="27">
        <f>A52/A40-1</f>
        <v>0.30837997959031616</v>
      </c>
      <c r="D52" s="93">
        <f>H52/22</f>
        <v>1410842.1363636365</v>
      </c>
      <c r="E52" s="130">
        <f t="shared" ref="E52:E53" si="29">D52/D51-1</f>
        <v>0.15669174426794408</v>
      </c>
      <c r="F52" s="131">
        <f t="shared" ref="F52:F53" si="30">D52/D40-1</f>
        <v>-0.22955785195499778</v>
      </c>
      <c r="G52" s="132" t="s">
        <v>726</v>
      </c>
      <c r="H52" s="95">
        <f>'엘에스일렉 변압기(경기안양)'!H52+'엘에스일렉 변압기(충북청주)'!H52+'엘에스일렉 변압기(부산강서)'!H52+'엘에스일렉 변압기(천안)'!H52</f>
        <v>31038527</v>
      </c>
      <c r="I52" s="95">
        <f>'엘에스일렉 변압기(경기안양)'!I52+'엘에스일렉 변압기(충북청주)'!I52+'엘에스일렉 변압기(부산강서)'!I52+'엘에스일렉 변압기(천안)'!I52</f>
        <v>2122267.0300000003</v>
      </c>
      <c r="J52" s="133">
        <f t="shared" ref="J52" si="31">H52/I52</f>
        <v>14.625175136420037</v>
      </c>
      <c r="K52" s="32">
        <f>H52+H51+H50</f>
        <v>86366594</v>
      </c>
      <c r="L52" s="27">
        <f>K52/K49-1</f>
        <v>-3.7671268288086868E-2</v>
      </c>
      <c r="M52" s="27">
        <f>K52/K40-1</f>
        <v>0.25195625335497129</v>
      </c>
      <c r="N52" s="32">
        <f>AVERAGE(J50:J52)</f>
        <v>16.589440317160392</v>
      </c>
      <c r="O52" s="58">
        <f>N52/N49-1</f>
        <v>-1.5582376599299286E-2</v>
      </c>
    </row>
    <row r="53" spans="1:15" s="37" customFormat="1" ht="17.399999999999999">
      <c r="A53" s="31"/>
      <c r="B53" s="27"/>
      <c r="C53" s="27"/>
      <c r="D53" s="93">
        <f>H53/21</f>
        <v>2323449.1904761903</v>
      </c>
      <c r="E53" s="130">
        <f t="shared" si="29"/>
        <v>0.64685270633094749</v>
      </c>
      <c r="F53" s="131">
        <f t="shared" si="30"/>
        <v>0.60464560600423023</v>
      </c>
      <c r="G53" s="132" t="s">
        <v>729</v>
      </c>
      <c r="H53" s="95">
        <f>'엘에스일렉 변압기(경기안양)'!H53+'엘에스일렉 변압기(충북청주)'!H53+'엘에스일렉 변압기(부산강서)'!H53+'엘에스일렉 변압기(천안)'!H53</f>
        <v>48792433</v>
      </c>
      <c r="I53" s="95">
        <f>'엘에스일렉 변압기(경기안양)'!I53+'엘에스일렉 변압기(충북청주)'!I53+'엘에스일렉 변압기(부산강서)'!I53+'엘에스일렉 변압기(천안)'!I53</f>
        <v>2898763.7600000002</v>
      </c>
      <c r="J53" s="133">
        <f t="shared" ref="J53" si="32">H53/I53</f>
        <v>16.832152268938259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1440894.6470588236</v>
      </c>
      <c r="E54" s="130">
        <f t="shared" ref="E54" si="33">D54/D53-1</f>
        <v>-0.37984671540697101</v>
      </c>
      <c r="F54" s="131">
        <f t="shared" ref="F54" si="34">D54/D42-1</f>
        <v>0.44194560911602787</v>
      </c>
      <c r="G54" s="132" t="s">
        <v>742</v>
      </c>
      <c r="H54" s="95">
        <f>'엘에스일렉 변압기(경기안양)'!H54+'엘에스일렉 변압기(충북청주)'!H54+'엘에스일렉 변압기(부산강서)'!H54+'엘에스일렉 변압기(천안)'!H54</f>
        <v>24495209</v>
      </c>
      <c r="I54" s="95">
        <f>'엘에스일렉 변압기(경기안양)'!I54+'엘에스일렉 변압기(충북청주)'!I54+'엘에스일렉 변압기(부산강서)'!I54+'엘에스일렉 변압기(천안)'!I54</f>
        <v>1529183.77</v>
      </c>
      <c r="J54" s="133">
        <f t="shared" ref="J54" si="35">H54/I54</f>
        <v>16.018486123482724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1786634.5648926236</v>
      </c>
      <c r="B55" s="27">
        <f>A55/A52-1</f>
        <v>0.23241703733044372</v>
      </c>
      <c r="C55" s="27">
        <f>A55/A43-1</f>
        <v>0.63538497127946214</v>
      </c>
      <c r="D55" s="93">
        <f>H55/21</f>
        <v>1595559.857142857</v>
      </c>
      <c r="E55" s="130">
        <f t="shared" ref="E55" si="36">D55/D54-1</f>
        <v>0.10733970759051559</v>
      </c>
      <c r="F55" s="131">
        <f t="shared" ref="F55" si="37">D55/D43-1</f>
        <v>0.92181922802599536</v>
      </c>
      <c r="G55" s="132" t="s">
        <v>749</v>
      </c>
      <c r="H55" s="95">
        <f>'엘에스일렉 변압기(경기안양)'!H55+'엘에스일렉 변압기(충북청주)'!H55+'엘에스일렉 변압기(부산강서)'!H55+'엘에스일렉 변압기(천안)'!H55</f>
        <v>33506757</v>
      </c>
      <c r="I55" s="95">
        <f>'엘에스일렉 변압기(경기안양)'!I55+'엘에스일렉 변압기(충북청주)'!I55+'엘에스일렉 변압기(부산강서)'!I55+'엘에스일렉 변압기(천안)'!I55</f>
        <v>1928562.5999999999</v>
      </c>
      <c r="J55" s="133">
        <f t="shared" ref="J55" si="38">H55/I55</f>
        <v>17.373953534098401</v>
      </c>
      <c r="K55" s="32">
        <f>H55+H54+H53</f>
        <v>106794399</v>
      </c>
      <c r="L55" s="27">
        <f>K55/K52-1</f>
        <v>0.23652437885879807</v>
      </c>
      <c r="M55" s="27">
        <f>K55/K43-1</f>
        <v>0.7045313095889032</v>
      </c>
      <c r="N55" s="32">
        <f>AVERAGE(J53:J55)</f>
        <v>16.741530642173128</v>
      </c>
      <c r="O55" s="58">
        <f>N55/N52-1</f>
        <v>9.1678997063819878E-3</v>
      </c>
    </row>
    <row r="56" spans="1:15" s="124" customFormat="1" ht="17.399999999999999">
      <c r="A56" s="94"/>
      <c r="B56" s="45"/>
      <c r="C56" s="45"/>
      <c r="D56" s="98">
        <f>H56/22</f>
        <v>1684373.4545454546</v>
      </c>
      <c r="E56" s="118">
        <f t="shared" ref="E56" si="39">D56/D55-1</f>
        <v>5.566296808296145E-2</v>
      </c>
      <c r="F56" s="158">
        <f t="shared" ref="F56" si="40">D56/D44-1</f>
        <v>-0.21485540179025742</v>
      </c>
      <c r="G56" s="122" t="s">
        <v>752</v>
      </c>
      <c r="H56" s="96">
        <f>'엘에스일렉 변압기(경기안양)'!H56+'엘에스일렉 변압기(충북청주)'!H56+'엘에스일렉 변압기(부산강서)'!H56+'엘에스일렉 변압기(천안)'!H56</f>
        <v>37056216</v>
      </c>
      <c r="I56" s="96">
        <f>'엘에스일렉 변압기(경기안양)'!I56+'엘에스일렉 변압기(충북청주)'!I56+'엘에스일렉 변압기(부산강서)'!I56+'엘에스일렉 변압기(천안)'!I56</f>
        <v>1895064.1900000002</v>
      </c>
      <c r="J56" s="125">
        <f t="shared" ref="J56" si="41">H56/I56</f>
        <v>19.554069036574425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3075890.388888889</v>
      </c>
      <c r="E57" s="118">
        <f t="shared" ref="E57" si="42">D57/D56-1</f>
        <v>0.82613326076131344</v>
      </c>
      <c r="F57" s="158">
        <f t="shared" ref="F57" si="43">D57/D45-1</f>
        <v>0.58862519777894895</v>
      </c>
      <c r="G57" s="122" t="s">
        <v>756</v>
      </c>
      <c r="H57" s="96">
        <f>'엘에스일렉 변압기(경기안양)'!H57+'엘에스일렉 변압기(충북청주)'!H57+'엘에스일렉 변압기(부산강서)'!H57+'엘에스일렉 변압기(천안)'!H57</f>
        <v>55366027</v>
      </c>
      <c r="I57" s="96">
        <f>'엘에스일렉 변압기(경기안양)'!I57+'엘에스일렉 변압기(충북청주)'!I57+'엘에스일렉 변압기(부산강서)'!I57+'엘에스일렉 변압기(천안)'!I57</f>
        <v>3220032.5500000003</v>
      </c>
      <c r="J57" s="125">
        <f t="shared" ref="J57" si="44">H57/I57</f>
        <v>17.194244511596629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2380131.9217171716</v>
      </c>
      <c r="B58" s="27">
        <f>A58/A55-1</f>
        <v>0.33218732497779535</v>
      </c>
      <c r="C58" s="27">
        <f>A58/A46-1</f>
        <v>0.22899784073966734</v>
      </c>
      <c r="K58" s="32">
        <f>H58+H57+H56</f>
        <v>92422243</v>
      </c>
      <c r="L58" s="27">
        <f>K58/K55-1</f>
        <v>-0.13457780683797849</v>
      </c>
      <c r="M58" s="27">
        <f>K58/K46-1</f>
        <v>-0.22177849291808671</v>
      </c>
      <c r="N58" s="32">
        <f>AVERAGE(J56:J58)</f>
        <v>18.374156774085527</v>
      </c>
      <c r="O58" s="58">
        <f>N58/N55-1</f>
        <v>9.7519525950613861E-2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32">
    <tabColor rgb="FFFF0000"/>
  </sheetPr>
  <dimension ref="A1:P58"/>
  <sheetViews>
    <sheetView zoomScale="70" zoomScaleNormal="70" zoomScaleSheetLayoutView="70" workbookViewId="0">
      <selection activeCell="A59" sqref="A59:XFD335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5.19921875" style="18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367</v>
      </c>
      <c r="G1" s="19"/>
      <c r="H1" s="19"/>
      <c r="I1" s="19"/>
      <c r="J1" s="20"/>
      <c r="P1" s="18" t="s">
        <v>368</v>
      </c>
    </row>
    <row r="2" spans="1:16" ht="15" customHeight="1">
      <c r="G2" s="21"/>
      <c r="H2" s="21"/>
      <c r="I2" s="21"/>
      <c r="J2" s="22"/>
      <c r="P2" s="23" t="s">
        <v>178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656733.05000000005</v>
      </c>
      <c r="E5" s="27"/>
      <c r="F5" s="26"/>
      <c r="G5" s="28" t="s">
        <v>7</v>
      </c>
      <c r="H5" s="29">
        <v>13134661</v>
      </c>
      <c r="I5" s="29">
        <v>453296.17</v>
      </c>
      <c r="J5" s="30">
        <f>H5/I5</f>
        <v>28.975892295758864</v>
      </c>
    </row>
    <row r="6" spans="1:16" ht="15" hidden="1" customHeight="1">
      <c r="D6" s="26">
        <f>H6/18</f>
        <v>574224.0555555555</v>
      </c>
      <c r="E6" s="27">
        <f t="shared" ref="E6:E22" si="0">D6/D5-1</f>
        <v>-0.12563551422369335</v>
      </c>
      <c r="F6" s="26"/>
      <c r="G6" s="28" t="s">
        <v>3</v>
      </c>
      <c r="H6" s="29">
        <v>10336033</v>
      </c>
      <c r="I6" s="29">
        <v>474378.95</v>
      </c>
      <c r="J6" s="30">
        <f t="shared" ref="J6:J49" si="1">H6/I6</f>
        <v>21.788557439152811</v>
      </c>
    </row>
    <row r="7" spans="1:16" ht="15" hidden="1" customHeight="1">
      <c r="A7" s="31">
        <f>AVERAGE(D5:D7)</f>
        <v>607389.68670033675</v>
      </c>
      <c r="B7" s="31"/>
      <c r="C7" s="31"/>
      <c r="D7" s="26">
        <f>H7/22</f>
        <v>591211.95454545459</v>
      </c>
      <c r="E7" s="27">
        <f t="shared" si="0"/>
        <v>2.9584094963530427E-2</v>
      </c>
      <c r="F7" s="26"/>
      <c r="G7" s="28" t="s">
        <v>6</v>
      </c>
      <c r="H7" s="29">
        <v>13006663</v>
      </c>
      <c r="I7" s="29">
        <v>584316.6</v>
      </c>
      <c r="J7" s="30">
        <f t="shared" si="1"/>
        <v>22.259615763098292</v>
      </c>
      <c r="K7" s="32">
        <f>H7+H6+H5</f>
        <v>36477357</v>
      </c>
      <c r="L7" s="32"/>
      <c r="M7" s="32"/>
      <c r="N7" s="32">
        <f>AVERAGE(J5:J7)</f>
        <v>24.341355166003325</v>
      </c>
      <c r="O7" s="35"/>
    </row>
    <row r="8" spans="1:16" ht="15" hidden="1" customHeight="1">
      <c r="D8" s="26">
        <f>H8/21</f>
        <v>713224.90476190473</v>
      </c>
      <c r="E8" s="27">
        <f t="shared" si="0"/>
        <v>0.20637767771502213</v>
      </c>
      <c r="F8" s="26"/>
      <c r="G8" s="28" t="s">
        <v>2</v>
      </c>
      <c r="H8" s="29">
        <v>14977723</v>
      </c>
      <c r="I8" s="29">
        <v>1021261.47</v>
      </c>
      <c r="J8" s="30">
        <f t="shared" si="1"/>
        <v>14.665904315375768</v>
      </c>
    </row>
    <row r="9" spans="1:16" ht="15" hidden="1" customHeight="1">
      <c r="D9" s="26">
        <f>H9/21</f>
        <v>785704.14285714284</v>
      </c>
      <c r="E9" s="27">
        <f t="shared" si="0"/>
        <v>0.1016218553380912</v>
      </c>
      <c r="F9" s="26"/>
      <c r="G9" s="28" t="s">
        <v>5</v>
      </c>
      <c r="H9" s="29">
        <v>16499787</v>
      </c>
      <c r="I9" s="29">
        <v>1163558.32</v>
      </c>
      <c r="J9" s="30">
        <f t="shared" si="1"/>
        <v>14.180455518551058</v>
      </c>
    </row>
    <row r="10" spans="1:16" ht="15" hidden="1" customHeight="1">
      <c r="A10" s="31">
        <f>AVERAGE(D8:D10)</f>
        <v>769461.61904761905</v>
      </c>
      <c r="B10" s="27">
        <f>A10/A7-1</f>
        <v>0.26683352696971707</v>
      </c>
      <c r="C10" s="27"/>
      <c r="D10" s="26">
        <f>H10/21</f>
        <v>809455.80952380947</v>
      </c>
      <c r="E10" s="27">
        <f t="shared" si="0"/>
        <v>3.0229784178426033E-2</v>
      </c>
      <c r="F10" s="26"/>
      <c r="G10" s="28" t="s">
        <v>0</v>
      </c>
      <c r="H10" s="29">
        <v>16998572</v>
      </c>
      <c r="I10" s="29">
        <v>735243.93</v>
      </c>
      <c r="J10" s="30">
        <f t="shared" si="1"/>
        <v>23.119635955376062</v>
      </c>
      <c r="K10" s="32">
        <f>H10+H9+H8</f>
        <v>48476082</v>
      </c>
      <c r="L10" s="27">
        <f>K10/K7-1</f>
        <v>0.32893624941083321</v>
      </c>
      <c r="M10" s="32"/>
      <c r="N10" s="32">
        <f>AVERAGE(J8:J10)</f>
        <v>17.321998596434295</v>
      </c>
      <c r="O10" s="58">
        <f>N10/N7-1</f>
        <v>-0.28837164248655756</v>
      </c>
    </row>
    <row r="11" spans="1:16" ht="15" hidden="1" customHeight="1">
      <c r="D11" s="26">
        <f>H11/21</f>
        <v>597865.80952380947</v>
      </c>
      <c r="E11" s="27">
        <f t="shared" si="0"/>
        <v>-0.26139783977148201</v>
      </c>
      <c r="F11" s="26"/>
      <c r="G11" s="28" t="s">
        <v>10</v>
      </c>
      <c r="H11" s="29">
        <v>12555182</v>
      </c>
      <c r="I11" s="29">
        <v>662023.34</v>
      </c>
      <c r="J11" s="30">
        <f t="shared" si="1"/>
        <v>18.964863081715517</v>
      </c>
    </row>
    <row r="12" spans="1:16" ht="15" hidden="1" customHeight="1">
      <c r="D12" s="26">
        <f>H12/22</f>
        <v>557182.90909090906</v>
      </c>
      <c r="E12" s="27">
        <f t="shared" si="0"/>
        <v>-6.804687571163115E-2</v>
      </c>
      <c r="F12" s="26"/>
      <c r="G12" s="28" t="s">
        <v>4</v>
      </c>
      <c r="H12" s="29">
        <v>12258024</v>
      </c>
      <c r="I12" s="29">
        <v>368495.99</v>
      </c>
      <c r="J12" s="30">
        <f t="shared" si="1"/>
        <v>33.265013277349368</v>
      </c>
    </row>
    <row r="13" spans="1:16" ht="15" hidden="1" customHeight="1">
      <c r="A13" s="31">
        <f>AVERAGE(D11:D13)</f>
        <v>705544.12287157273</v>
      </c>
      <c r="B13" s="27">
        <f>A13/A10-1</f>
        <v>-8.3067815981723081E-2</v>
      </c>
      <c r="C13" s="27"/>
      <c r="D13" s="26">
        <f>H13/20</f>
        <v>961583.65</v>
      </c>
      <c r="E13" s="27">
        <f t="shared" si="0"/>
        <v>0.72579530762870115</v>
      </c>
      <c r="F13" s="26"/>
      <c r="G13" s="28" t="s">
        <v>8</v>
      </c>
      <c r="H13" s="29">
        <v>19231673</v>
      </c>
      <c r="I13" s="29">
        <v>1068550.47</v>
      </c>
      <c r="J13" s="30">
        <f t="shared" si="1"/>
        <v>17.997907950945919</v>
      </c>
      <c r="K13" s="32">
        <f>H13+H12+H11</f>
        <v>44044879</v>
      </c>
      <c r="L13" s="27">
        <f>K13/K10-1</f>
        <v>-9.1410089619041401E-2</v>
      </c>
      <c r="M13" s="32"/>
      <c r="N13" s="32">
        <f>AVERAGE(J11:J13)</f>
        <v>23.409261436670267</v>
      </c>
      <c r="O13" s="58">
        <f>N13/N10-1</f>
        <v>0.35141804257443043</v>
      </c>
    </row>
    <row r="14" spans="1:16" ht="15" hidden="1" customHeight="1">
      <c r="D14" s="26">
        <f>H14/20</f>
        <v>728254.7</v>
      </c>
      <c r="E14" s="27">
        <f t="shared" si="0"/>
        <v>-0.2426507043874967</v>
      </c>
      <c r="F14" s="26"/>
      <c r="G14" s="28" t="s">
        <v>11</v>
      </c>
      <c r="H14" s="29">
        <v>14565094</v>
      </c>
      <c r="I14" s="29">
        <v>739132.09</v>
      </c>
      <c r="J14" s="30">
        <f t="shared" si="1"/>
        <v>19.705671282652606</v>
      </c>
    </row>
    <row r="15" spans="1:16" ht="15" hidden="1" customHeight="1">
      <c r="A15" s="31"/>
      <c r="B15" s="31"/>
      <c r="C15" s="31"/>
      <c r="D15" s="26">
        <f>H15/22</f>
        <v>553762.63636363635</v>
      </c>
      <c r="E15" s="27">
        <f t="shared" si="0"/>
        <v>-0.23960307243655776</v>
      </c>
      <c r="F15" s="26"/>
      <c r="G15" s="28" t="s">
        <v>9</v>
      </c>
      <c r="H15" s="29">
        <v>12182778</v>
      </c>
      <c r="I15" s="29">
        <v>407470.44</v>
      </c>
      <c r="J15" s="30">
        <f t="shared" si="1"/>
        <v>29.898556567686235</v>
      </c>
    </row>
    <row r="16" spans="1:16" ht="15" hidden="1" customHeight="1">
      <c r="A16" s="31">
        <f>AVERAGE(D14:D16)</f>
        <v>742353.20303030312</v>
      </c>
      <c r="B16" s="27">
        <f>A16/A13-1</f>
        <v>5.2171195203096543E-2</v>
      </c>
      <c r="C16" s="27"/>
      <c r="D16" s="26">
        <f>H16/22</f>
        <v>945042.27272727271</v>
      </c>
      <c r="E16" s="27">
        <f t="shared" si="0"/>
        <v>0.70658367081793649</v>
      </c>
      <c r="F16" s="26"/>
      <c r="G16" s="28" t="s">
        <v>13</v>
      </c>
      <c r="H16" s="29">
        <v>20790930</v>
      </c>
      <c r="I16" s="29">
        <v>1192301.74</v>
      </c>
      <c r="J16" s="30">
        <f t="shared" si="1"/>
        <v>17.437641246753529</v>
      </c>
      <c r="K16" s="32">
        <f>H16+H15+H14</f>
        <v>47538802</v>
      </c>
      <c r="L16" s="27">
        <f>K16/K13-1</f>
        <v>7.932642975361559E-2</v>
      </c>
      <c r="M16" s="32"/>
      <c r="N16" s="32">
        <f>AVERAGE(J14:J16)</f>
        <v>22.347289699030792</v>
      </c>
      <c r="O16" s="58">
        <f>N16/N13-1</f>
        <v>-4.5365452494622982E-2</v>
      </c>
    </row>
    <row r="17" spans="1:15" ht="15" hidden="1" customHeight="1">
      <c r="D17" s="26">
        <f>H17/20</f>
        <v>540517.75</v>
      </c>
      <c r="E17" s="27">
        <f t="shared" si="0"/>
        <v>-0.42804913007739431</v>
      </c>
      <c r="F17" s="33">
        <f t="shared" ref="F17:F22" si="2">D17/D5-1</f>
        <v>-0.17695972511205282</v>
      </c>
      <c r="G17" s="39" t="s">
        <v>162</v>
      </c>
      <c r="H17" s="29">
        <v>10810355</v>
      </c>
      <c r="I17" s="29">
        <v>413050.53</v>
      </c>
      <c r="J17" s="30">
        <f t="shared" si="1"/>
        <v>26.171991596282417</v>
      </c>
    </row>
    <row r="18" spans="1:15" hidden="1">
      <c r="D18" s="26">
        <f>H18/20</f>
        <v>1047014.5</v>
      </c>
      <c r="E18" s="27">
        <f t="shared" si="0"/>
        <v>0.93705849622884729</v>
      </c>
      <c r="F18" s="33">
        <f t="shared" si="2"/>
        <v>0.82335534338948047</v>
      </c>
      <c r="G18" s="39" t="s">
        <v>163</v>
      </c>
      <c r="H18" s="29">
        <v>20940290</v>
      </c>
      <c r="I18" s="29">
        <v>974171.64</v>
      </c>
      <c r="J18" s="30">
        <f t="shared" si="1"/>
        <v>21.495483075241239</v>
      </c>
    </row>
    <row r="19" spans="1:15" ht="17.399999999999999" hidden="1">
      <c r="A19" s="31">
        <f>AVERAGE(D17:D19)</f>
        <v>818584.81060606055</v>
      </c>
      <c r="B19" s="27">
        <f>A19/A16-1</f>
        <v>0.10268913404640578</v>
      </c>
      <c r="C19" s="27">
        <f>A19/A7-1</f>
        <v>0.34770943354841566</v>
      </c>
      <c r="D19" s="26">
        <f>H19/22</f>
        <v>868222.18181818177</v>
      </c>
      <c r="E19" s="27">
        <f t="shared" si="0"/>
        <v>-0.17076393706278015</v>
      </c>
      <c r="F19" s="33">
        <f t="shared" si="2"/>
        <v>0.46854639041543544</v>
      </c>
      <c r="G19" s="39" t="s">
        <v>158</v>
      </c>
      <c r="H19" s="29">
        <v>19100888</v>
      </c>
      <c r="I19" s="29">
        <v>1040463.52</v>
      </c>
      <c r="J19" s="30">
        <f t="shared" si="1"/>
        <v>18.35805641700922</v>
      </c>
      <c r="K19" s="32">
        <f>H19+H18+H17</f>
        <v>50851533</v>
      </c>
      <c r="L19" s="27">
        <f>K19/K16-1</f>
        <v>6.9684780865954421E-2</v>
      </c>
      <c r="M19" s="27">
        <f>K19/K7-1</f>
        <v>0.39405749709333371</v>
      </c>
      <c r="N19" s="32">
        <f>AVERAGE(J17:J19)</f>
        <v>22.008510362844291</v>
      </c>
      <c r="O19" s="58">
        <f>N19/N16-1</f>
        <v>-1.5159750499909364E-2</v>
      </c>
    </row>
    <row r="20" spans="1:15" hidden="1">
      <c r="D20" s="26">
        <f>H20/20</f>
        <v>1086803.7</v>
      </c>
      <c r="E20" s="27">
        <f t="shared" si="0"/>
        <v>0.25175758320764974</v>
      </c>
      <c r="F20" s="33">
        <f t="shared" si="2"/>
        <v>0.52378820866162368</v>
      </c>
      <c r="G20" s="39" t="s">
        <v>154</v>
      </c>
      <c r="H20" s="29">
        <v>21736074</v>
      </c>
      <c r="I20" s="29">
        <v>1117690.7</v>
      </c>
      <c r="J20" s="30">
        <f t="shared" si="1"/>
        <v>19.447306844371166</v>
      </c>
    </row>
    <row r="21" spans="1:15" hidden="1">
      <c r="D21" s="26">
        <f>H21/21</f>
        <v>1342099.2857142857</v>
      </c>
      <c r="E21" s="27">
        <f t="shared" si="0"/>
        <v>0.23490496555568008</v>
      </c>
      <c r="F21" s="33">
        <f t="shared" si="2"/>
        <v>0.70814841427952979</v>
      </c>
      <c r="G21" s="39" t="s">
        <v>155</v>
      </c>
      <c r="H21" s="29">
        <v>28184085</v>
      </c>
      <c r="I21" s="29">
        <v>1959393.59</v>
      </c>
      <c r="J21" s="30">
        <f t="shared" si="1"/>
        <v>14.384085537403436</v>
      </c>
    </row>
    <row r="22" spans="1:15" ht="17.399999999999999" hidden="1">
      <c r="A22" s="31">
        <f>AVERAGE(D20:D22)</f>
        <v>1133925.7412698411</v>
      </c>
      <c r="B22" s="27">
        <f>A22/A19-1</f>
        <v>0.38522695092559767</v>
      </c>
      <c r="C22" s="27">
        <f>A22/A10-1</f>
        <v>0.47366121090396685</v>
      </c>
      <c r="D22" s="26">
        <f>H22/21</f>
        <v>972874.23809523811</v>
      </c>
      <c r="E22" s="27">
        <f t="shared" si="0"/>
        <v>-0.27511008429047812</v>
      </c>
      <c r="F22" s="33">
        <f t="shared" si="2"/>
        <v>0.20188678201910149</v>
      </c>
      <c r="G22" s="39" t="s">
        <v>156</v>
      </c>
      <c r="H22" s="29">
        <v>20430359</v>
      </c>
      <c r="I22" s="29">
        <v>1181662.67</v>
      </c>
      <c r="J22" s="30">
        <f t="shared" si="1"/>
        <v>17.289501918512837</v>
      </c>
      <c r="K22" s="32">
        <f>H22+H21+H20</f>
        <v>70350518</v>
      </c>
      <c r="L22" s="27">
        <f>K22/K19-1</f>
        <v>0.38344930525496634</v>
      </c>
      <c r="M22" s="27">
        <f>K22/K10-1</f>
        <v>0.45124183097140569</v>
      </c>
      <c r="N22" s="32">
        <f>AVERAGE(J20:J22)</f>
        <v>17.040298100095814</v>
      </c>
      <c r="O22" s="58">
        <f>N22/N19-1</f>
        <v>-0.22574050586976691</v>
      </c>
    </row>
    <row r="23" spans="1:15" hidden="1">
      <c r="A23" s="31"/>
      <c r="B23" s="27"/>
      <c r="C23" s="27"/>
      <c r="D23" s="26">
        <f>H23/21</f>
        <v>812303.09523809527</v>
      </c>
      <c r="E23" s="27">
        <f t="shared" ref="E23:E28" si="3">D23/D22-1</f>
        <v>-0.16504820106195883</v>
      </c>
      <c r="F23" s="33">
        <f t="shared" ref="F23:F28" si="4">D23/D11-1</f>
        <v>0.35867126418398421</v>
      </c>
      <c r="G23" s="39" t="s">
        <v>168</v>
      </c>
      <c r="H23" s="29">
        <v>17058365</v>
      </c>
      <c r="I23" s="29">
        <v>967609.11</v>
      </c>
      <c r="J23" s="30">
        <f t="shared" si="1"/>
        <v>17.629396854273107</v>
      </c>
    </row>
    <row r="24" spans="1:15" hidden="1">
      <c r="A24" s="31"/>
      <c r="B24" s="27"/>
      <c r="C24" s="27"/>
      <c r="D24" s="26">
        <f>H24/22</f>
        <v>951695.95454545459</v>
      </c>
      <c r="E24" s="27">
        <f t="shared" si="3"/>
        <v>0.1716020290018736</v>
      </c>
      <c r="F24" s="33">
        <f t="shared" si="4"/>
        <v>0.70804943765814143</v>
      </c>
      <c r="G24" s="39" t="s">
        <v>176</v>
      </c>
      <c r="H24" s="29">
        <v>20937311</v>
      </c>
      <c r="I24" s="29">
        <v>1721219.62</v>
      </c>
      <c r="J24" s="30">
        <f t="shared" si="1"/>
        <v>12.164229803515719</v>
      </c>
    </row>
    <row r="25" spans="1:15" ht="17.399999999999999" hidden="1">
      <c r="A25" s="31">
        <f>AVERAGE(D23:D25)</f>
        <v>1046618.3850155693</v>
      </c>
      <c r="B25" s="27">
        <f>A25/A22-1</f>
        <v>-7.6995655955829689E-2</v>
      </c>
      <c r="C25" s="27">
        <f>A25/A13-1</f>
        <v>0.48342017329238085</v>
      </c>
      <c r="D25" s="26">
        <f>H25/19</f>
        <v>1375856.105263158</v>
      </c>
      <c r="E25" s="27">
        <f t="shared" si="3"/>
        <v>0.44568871885169381</v>
      </c>
      <c r="F25" s="33">
        <f t="shared" si="4"/>
        <v>0.43082310651097067</v>
      </c>
      <c r="G25" s="39" t="s">
        <v>190</v>
      </c>
      <c r="H25" s="29">
        <v>26141266</v>
      </c>
      <c r="I25" s="29">
        <v>2180645.9500000002</v>
      </c>
      <c r="J25" s="30">
        <f t="shared" si="1"/>
        <v>11.987854332795289</v>
      </c>
      <c r="K25" s="32">
        <f>H25+H24+H23</f>
        <v>64136942</v>
      </c>
      <c r="L25" s="27">
        <f>K25/K22-1</f>
        <v>-8.8323102325984282E-2</v>
      </c>
      <c r="M25" s="27">
        <f>K25/K13-1</f>
        <v>0.45617250986204327</v>
      </c>
      <c r="N25" s="32">
        <f>AVERAGE(J23:J25)</f>
        <v>13.927160330194704</v>
      </c>
      <c r="O25" s="58">
        <f>N25/N22-1</f>
        <v>-0.18269268246449311</v>
      </c>
    </row>
    <row r="26" spans="1:15" ht="17.399999999999999" hidden="1">
      <c r="A26" s="31"/>
      <c r="B26" s="27"/>
      <c r="C26" s="27"/>
      <c r="D26" s="26">
        <f>H26/19</f>
        <v>532872.26315789472</v>
      </c>
      <c r="E26" s="27">
        <f t="shared" si="3"/>
        <v>-0.61269767883468229</v>
      </c>
      <c r="F26" s="33">
        <f t="shared" si="4"/>
        <v>-0.26828860403112431</v>
      </c>
      <c r="G26" s="39" t="s">
        <v>202</v>
      </c>
      <c r="H26" s="29">
        <v>10124573</v>
      </c>
      <c r="I26" s="29">
        <v>541847.05000000005</v>
      </c>
      <c r="J26" s="30">
        <f t="shared" si="1"/>
        <v>18.685296893283812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695996.18181818177</v>
      </c>
      <c r="E27" s="27">
        <f t="shared" si="3"/>
        <v>0.30612199196405165</v>
      </c>
      <c r="F27" s="33">
        <f t="shared" si="4"/>
        <v>0.25684929988874461</v>
      </c>
      <c r="G27" s="39" t="s">
        <v>203</v>
      </c>
      <c r="H27" s="29">
        <v>15311916</v>
      </c>
      <c r="I27" s="29">
        <v>812829.5</v>
      </c>
      <c r="J27" s="30">
        <f t="shared" si="1"/>
        <v>18.837795626266026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669629.16586921841</v>
      </c>
      <c r="B28" s="27">
        <f>A28/A25-1</f>
        <v>-0.36019739815744101</v>
      </c>
      <c r="C28" s="27">
        <f>A28/A16-1</f>
        <v>-9.7964199338298141E-2</v>
      </c>
      <c r="D28" s="26">
        <f>H28/19</f>
        <v>780019.05263157899</v>
      </c>
      <c r="E28" s="27">
        <f t="shared" si="3"/>
        <v>0.12072317781097675</v>
      </c>
      <c r="F28" s="33">
        <f t="shared" si="4"/>
        <v>-0.17461993485165228</v>
      </c>
      <c r="G28" s="39" t="s">
        <v>208</v>
      </c>
      <c r="H28" s="29">
        <v>14820362</v>
      </c>
      <c r="I28" s="29">
        <v>1045376.33</v>
      </c>
      <c r="J28" s="30">
        <f t="shared" si="1"/>
        <v>14.177059088376337</v>
      </c>
      <c r="K28" s="32">
        <f>H28+H27+H26</f>
        <v>40256851</v>
      </c>
      <c r="L28" s="27">
        <f>K28/K25-1</f>
        <v>-0.3723297409471128</v>
      </c>
      <c r="M28" s="27">
        <f>K28/K16-1</f>
        <v>-0.15317910198914986</v>
      </c>
      <c r="N28" s="32">
        <f>AVERAGE(J26:J28)</f>
        <v>17.233383869308724</v>
      </c>
      <c r="O28" s="58">
        <f>N28/N25-1</f>
        <v>0.23739394540795078</v>
      </c>
    </row>
    <row r="29" spans="1:15" hidden="1">
      <c r="D29" s="26">
        <f>H29/22</f>
        <v>565845.59090909094</v>
      </c>
      <c r="E29" s="27">
        <f t="shared" ref="E29:E41" si="5">D29/D28-1</f>
        <v>-0.27457465429840866</v>
      </c>
      <c r="F29" s="33">
        <f t="shared" ref="F29:F41" si="6">D29/D17-1</f>
        <v>4.6858481352538339E-2</v>
      </c>
      <c r="G29" s="39" t="s">
        <v>215</v>
      </c>
      <c r="H29" s="29">
        <v>12448603</v>
      </c>
      <c r="I29" s="29">
        <v>612569.06999999995</v>
      </c>
      <c r="J29" s="30">
        <f t="shared" si="1"/>
        <v>20.321958142614026</v>
      </c>
    </row>
    <row r="30" spans="1:15" hidden="1">
      <c r="D30" s="26">
        <f>H30/19</f>
        <v>1599533.5263157894</v>
      </c>
      <c r="E30" s="27">
        <f t="shared" si="5"/>
        <v>1.8268021382758666</v>
      </c>
      <c r="F30" s="33">
        <f t="shared" si="6"/>
        <v>0.52770904922118023</v>
      </c>
      <c r="G30" s="39" t="s">
        <v>210</v>
      </c>
      <c r="H30" s="29">
        <v>30391137</v>
      </c>
      <c r="I30" s="29">
        <v>2266743.5</v>
      </c>
      <c r="J30" s="30">
        <f t="shared" si="1"/>
        <v>13.407400087394096</v>
      </c>
    </row>
    <row r="31" spans="1:15" ht="17.399999999999999" hidden="1">
      <c r="A31" s="31">
        <f>AVERAGE(D29:D31)</f>
        <v>1174123.2724082936</v>
      </c>
      <c r="B31" s="27">
        <f>A31/A28-1</f>
        <v>0.75339326936904216</v>
      </c>
      <c r="C31" s="27">
        <f>A31/A19-1</f>
        <v>0.43433307971962098</v>
      </c>
      <c r="D31" s="26">
        <f>H31/20</f>
        <v>1356990.7</v>
      </c>
      <c r="E31" s="27">
        <f t="shared" si="5"/>
        <v>-0.15163347458833143</v>
      </c>
      <c r="F31" s="33">
        <f t="shared" si="6"/>
        <v>0.56295327212012336</v>
      </c>
      <c r="G31" s="39" t="s">
        <v>211</v>
      </c>
      <c r="H31" s="29">
        <v>27139814</v>
      </c>
      <c r="I31" s="29">
        <v>1862096.99</v>
      </c>
      <c r="J31" s="30">
        <f t="shared" si="1"/>
        <v>14.574865941864822</v>
      </c>
      <c r="K31" s="32">
        <f>H31+H30+H29</f>
        <v>69979554</v>
      </c>
      <c r="L31" s="27">
        <f>K31/K28-1</f>
        <v>0.73832657700921511</v>
      </c>
      <c r="M31" s="27">
        <f>K31/K19-1</f>
        <v>0.37615426461184565</v>
      </c>
      <c r="N31" s="32">
        <f>AVERAGE(J29:J31)</f>
        <v>16.101408057290982</v>
      </c>
      <c r="O31" s="58">
        <f>N31/N28-1</f>
        <v>-6.5685057595316509E-2</v>
      </c>
    </row>
    <row r="32" spans="1:15" ht="17.399999999999999" hidden="1">
      <c r="D32" s="26">
        <f>H32/21</f>
        <v>813427.42857142852</v>
      </c>
      <c r="E32" s="27">
        <f t="shared" si="5"/>
        <v>-0.40056521494846753</v>
      </c>
      <c r="F32" s="33">
        <f t="shared" si="6"/>
        <v>-0.25154153544800362</v>
      </c>
      <c r="G32" s="39" t="s">
        <v>222</v>
      </c>
      <c r="H32" s="29">
        <v>17081976</v>
      </c>
      <c r="I32" s="29">
        <v>1158109.3400000001</v>
      </c>
      <c r="J32" s="30">
        <f t="shared" si="1"/>
        <v>14.749881906660038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1012245.4761904762</v>
      </c>
      <c r="E33" s="27">
        <f t="shared" si="5"/>
        <v>0.24442014202572349</v>
      </c>
      <c r="F33" s="33">
        <f t="shared" si="6"/>
        <v>-0.2457745213300343</v>
      </c>
      <c r="G33" s="39" t="s">
        <v>223</v>
      </c>
      <c r="H33" s="29">
        <v>21257155</v>
      </c>
      <c r="I33" s="29">
        <v>1179964.82</v>
      </c>
      <c r="J33" s="30">
        <f t="shared" si="1"/>
        <v>18.015075229107254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1146689.3015873015</v>
      </c>
      <c r="B34" s="27">
        <f>A34/A31-1</f>
        <v>-2.3365494463559178E-2</v>
      </c>
      <c r="C34" s="27">
        <f>A34/A22-1</f>
        <v>1.1256081287269293E-2</v>
      </c>
      <c r="D34" s="26">
        <f>H34/19</f>
        <v>1614395</v>
      </c>
      <c r="E34" s="27">
        <f t="shared" si="5"/>
        <v>0.59486511718054458</v>
      </c>
      <c r="F34" s="33">
        <f t="shared" si="6"/>
        <v>0.65940769812219147</v>
      </c>
      <c r="G34" s="39" t="s">
        <v>220</v>
      </c>
      <c r="H34" s="29">
        <v>30673505</v>
      </c>
      <c r="I34" s="29">
        <v>2152433.35</v>
      </c>
      <c r="J34" s="30">
        <f t="shared" si="1"/>
        <v>14.250617794971443</v>
      </c>
      <c r="K34" s="32">
        <f>H34+H33+H32</f>
        <v>69012636</v>
      </c>
      <c r="L34" s="27">
        <f>K34/K31-1</f>
        <v>-1.3817150077864215E-2</v>
      </c>
      <c r="M34" s="27">
        <f>K34/K22-1</f>
        <v>-1.901737240939716E-2</v>
      </c>
      <c r="N34" s="32">
        <f>AVERAGE(J32:J34)</f>
        <v>15.671858310246245</v>
      </c>
      <c r="O34" s="58">
        <f>N34/N31-1</f>
        <v>-2.6677775354574051E-2</v>
      </c>
      <c r="P34" s="58"/>
    </row>
    <row r="35" spans="1:16" ht="17.399999999999999" hidden="1">
      <c r="D35" s="26">
        <f>H35/23</f>
        <v>392887.08695652173</v>
      </c>
      <c r="E35" s="27">
        <f t="shared" si="5"/>
        <v>-0.75663509428824938</v>
      </c>
      <c r="F35" s="33">
        <f t="shared" si="6"/>
        <v>-0.51632944739504893</v>
      </c>
      <c r="G35" s="39" t="s">
        <v>226</v>
      </c>
      <c r="H35" s="68">
        <v>9036403</v>
      </c>
      <c r="I35" s="68">
        <v>341370.62</v>
      </c>
      <c r="J35" s="30">
        <f t="shared" si="1"/>
        <v>26.470945273497762</v>
      </c>
      <c r="P35" s="16"/>
    </row>
    <row r="36" spans="1:16" ht="17.399999999999999" hidden="1">
      <c r="D36" s="26">
        <f>H36/21</f>
        <v>827174.09523809527</v>
      </c>
      <c r="E36" s="27">
        <f t="shared" si="5"/>
        <v>1.1053735862019645</v>
      </c>
      <c r="F36" s="33">
        <f t="shared" si="6"/>
        <v>-0.13084206012710542</v>
      </c>
      <c r="G36" s="39" t="s">
        <v>228</v>
      </c>
      <c r="H36" s="68">
        <v>17370656</v>
      </c>
      <c r="I36" s="68">
        <v>980317.59</v>
      </c>
      <c r="J36" s="30">
        <f t="shared" si="1"/>
        <v>17.719416826948908</v>
      </c>
      <c r="P36" s="16"/>
    </row>
    <row r="37" spans="1:16" ht="17.399999999999999" hidden="1">
      <c r="A37" s="31">
        <f>AVERAGE(D35:D37)</f>
        <v>685368.87554635387</v>
      </c>
      <c r="B37" s="27">
        <f>A37/A34-1</f>
        <v>-0.40230638360571269</v>
      </c>
      <c r="C37" s="27">
        <f>A37/A25-1</f>
        <v>-0.34515876525887856</v>
      </c>
      <c r="D37" s="26">
        <f>H37/18</f>
        <v>836045.4444444445</v>
      </c>
      <c r="E37" s="27">
        <f t="shared" si="5"/>
        <v>1.0724887611229805E-2</v>
      </c>
      <c r="F37" s="33">
        <f t="shared" si="6"/>
        <v>-0.39234528869242813</v>
      </c>
      <c r="G37" s="39" t="s">
        <v>225</v>
      </c>
      <c r="H37" s="68">
        <v>15048818</v>
      </c>
      <c r="I37" s="68">
        <v>988021.23</v>
      </c>
      <c r="J37" s="30">
        <f t="shared" si="1"/>
        <v>15.231269878684692</v>
      </c>
      <c r="K37" s="32">
        <f>H37+H36+H35</f>
        <v>41455877</v>
      </c>
      <c r="L37" s="27">
        <f>K37/K34-1</f>
        <v>-0.39930019482229318</v>
      </c>
      <c r="M37" s="27">
        <f>K37/K25-1</f>
        <v>-0.35363496126771998</v>
      </c>
      <c r="N37" s="32">
        <f>AVERAGE(J35:J37)</f>
        <v>19.807210659710453</v>
      </c>
      <c r="O37" s="16">
        <f>N37/N34-1</f>
        <v>0.26387121856254403</v>
      </c>
      <c r="P37" s="16"/>
    </row>
    <row r="38" spans="1:16" ht="17.399999999999999" hidden="1">
      <c r="A38" s="31"/>
      <c r="B38" s="27"/>
      <c r="C38" s="27"/>
      <c r="D38" s="26">
        <f>H38/20</f>
        <v>678190.6</v>
      </c>
      <c r="E38" s="27">
        <f t="shared" si="5"/>
        <v>-0.18881132059674066</v>
      </c>
      <c r="F38" s="33">
        <f t="shared" si="6"/>
        <v>0.27270763912710194</v>
      </c>
      <c r="G38" s="39" t="s">
        <v>231</v>
      </c>
      <c r="H38" s="68">
        <v>13563812</v>
      </c>
      <c r="I38" s="68">
        <v>1050257.3500000001</v>
      </c>
      <c r="J38" s="30">
        <f t="shared" si="1"/>
        <v>12.914750846542516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519989.09523809527</v>
      </c>
      <c r="E39" s="27">
        <f t="shared" si="5"/>
        <v>-0.23326997567041585</v>
      </c>
      <c r="F39" s="33">
        <f t="shared" si="6"/>
        <v>-0.25288513238721422</v>
      </c>
      <c r="G39" s="39" t="s">
        <v>234</v>
      </c>
      <c r="H39" s="68">
        <v>10919771</v>
      </c>
      <c r="I39" s="68">
        <v>579338.68000000005</v>
      </c>
      <c r="J39" s="30">
        <f t="shared" si="1"/>
        <v>18.848682777404054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961965.45396825392</v>
      </c>
      <c r="B40" s="27">
        <f>A40/A37-1</f>
        <v>0.40357329941691056</v>
      </c>
      <c r="C40" s="27">
        <f>A40/A28-1</f>
        <v>0.43656444939874395</v>
      </c>
      <c r="D40" s="26">
        <f>H40/21</f>
        <v>1687716.6666666667</v>
      </c>
      <c r="E40" s="27">
        <f t="shared" si="5"/>
        <v>2.245677038465367</v>
      </c>
      <c r="F40" s="33">
        <f t="shared" si="6"/>
        <v>1.163686465058456</v>
      </c>
      <c r="G40" s="39" t="s">
        <v>236</v>
      </c>
      <c r="H40" s="68">
        <v>35442050</v>
      </c>
      <c r="I40" s="68">
        <v>2337454.7200000002</v>
      </c>
      <c r="J40" s="30">
        <f t="shared" si="1"/>
        <v>15.162668049458514</v>
      </c>
      <c r="K40" s="32">
        <f>H40+H39+H38</f>
        <v>59925633</v>
      </c>
      <c r="L40" s="27">
        <f>K40/K37-1</f>
        <v>0.44552804901461851</v>
      </c>
      <c r="M40" s="27">
        <f>K40/K28-1</f>
        <v>0.48858222914653715</v>
      </c>
      <c r="N40" s="32">
        <f>AVERAGE(J38:J40)</f>
        <v>15.642033891135029</v>
      </c>
      <c r="O40" s="58">
        <f>N40/N37-1</f>
        <v>-0.2102858822543725</v>
      </c>
    </row>
    <row r="41" spans="1:16" ht="17.399999999999999">
      <c r="A41" s="31"/>
      <c r="B41" s="27"/>
      <c r="C41" s="27"/>
      <c r="D41" s="26">
        <f>H41/18</f>
        <v>1234436.1666666667</v>
      </c>
      <c r="E41" s="27">
        <f t="shared" si="5"/>
        <v>-0.26857618281109585</v>
      </c>
      <c r="F41" s="33">
        <f t="shared" si="6"/>
        <v>1.1815777775760594</v>
      </c>
      <c r="G41" s="39" t="s">
        <v>396</v>
      </c>
      <c r="H41" s="68">
        <v>22219851</v>
      </c>
      <c r="I41" s="68">
        <v>1359436.13</v>
      </c>
      <c r="J41" s="30">
        <f t="shared" si="1"/>
        <v>16.34490250012702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832919.25</v>
      </c>
      <c r="E42" s="27">
        <f t="shared" ref="E42" si="7">D42/D41-1</f>
        <v>-0.32526340973213552</v>
      </c>
      <c r="F42" s="33">
        <f t="shared" ref="F42" si="8">D42/D30-1</f>
        <v>-0.47927365303904224</v>
      </c>
      <c r="G42" s="39" t="s">
        <v>405</v>
      </c>
      <c r="H42" s="68">
        <v>16658385</v>
      </c>
      <c r="I42" s="68">
        <v>817922.5</v>
      </c>
      <c r="J42" s="30">
        <f t="shared" si="1"/>
        <v>20.366703446842457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877703.43888888892</v>
      </c>
      <c r="B43" s="27">
        <f>A43/A40-1</f>
        <v>-8.7593597807251178E-2</v>
      </c>
      <c r="C43" s="27">
        <f>A43/A31-1</f>
        <v>-0.25246057248435716</v>
      </c>
      <c r="D43" s="26">
        <f>H43/20</f>
        <v>565754.9</v>
      </c>
      <c r="E43" s="27">
        <f t="shared" ref="E43" si="9">D43/D42-1</f>
        <v>-0.32075660395650596</v>
      </c>
      <c r="F43" s="33">
        <f t="shared" ref="F43" si="10">D43/D31-1</f>
        <v>-0.58308122524347439</v>
      </c>
      <c r="G43" s="39" t="s">
        <v>429</v>
      </c>
      <c r="H43" s="68">
        <v>11315098</v>
      </c>
      <c r="I43" s="68">
        <v>424504.73</v>
      </c>
      <c r="J43" s="30">
        <f t="shared" si="1"/>
        <v>26.654821961583327</v>
      </c>
      <c r="K43" s="32">
        <f>H43+H42+H41</f>
        <v>50193334</v>
      </c>
      <c r="L43" s="27">
        <f>K43/K40-1</f>
        <v>-0.16240627779434558</v>
      </c>
      <c r="M43" s="27">
        <f>K43/K31-1</f>
        <v>-0.28274287086768235</v>
      </c>
      <c r="N43" s="32">
        <f>AVERAGE(J41:J43)</f>
        <v>21.122142636184268</v>
      </c>
      <c r="O43" s="58">
        <f>N43/N40-1</f>
        <v>0.35034502438682469</v>
      </c>
    </row>
    <row r="44" spans="1:16" ht="17.399999999999999">
      <c r="A44" s="31"/>
      <c r="B44" s="27"/>
      <c r="C44" s="27"/>
      <c r="D44" s="26">
        <f>H44/22</f>
        <v>1861476.7727272727</v>
      </c>
      <c r="E44" s="27">
        <f t="shared" ref="E44" si="11">D44/D43-1</f>
        <v>2.2902530278169446</v>
      </c>
      <c r="F44" s="33">
        <f t="shared" ref="F44" si="12">D44/D32-1</f>
        <v>1.2884361989077102</v>
      </c>
      <c r="G44" s="39" t="s">
        <v>462</v>
      </c>
      <c r="H44" s="68">
        <v>40952489</v>
      </c>
      <c r="I44" s="68">
        <v>2997114.67</v>
      </c>
      <c r="J44" s="30">
        <f t="shared" si="1"/>
        <v>13.663971355490379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1613459.35</v>
      </c>
      <c r="E45" s="27">
        <f t="shared" ref="E45" si="13">D45/D44-1</f>
        <v>-0.13323691509934832</v>
      </c>
      <c r="F45" s="33">
        <f t="shared" ref="F45" si="14">D45/D33-1</f>
        <v>0.59394078605533052</v>
      </c>
      <c r="G45" s="39" t="s">
        <v>498</v>
      </c>
      <c r="H45" s="68">
        <v>32269187</v>
      </c>
      <c r="I45" s="68">
        <v>2647468.21</v>
      </c>
      <c r="J45" s="30">
        <f t="shared" si="1"/>
        <v>12.188696686937744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1633945.4970494418</v>
      </c>
      <c r="B46" s="27">
        <f>A46/A43-1</f>
        <v>0.86161455527382036</v>
      </c>
      <c r="C46" s="27">
        <f>A46/A34-1</f>
        <v>0.42492434069774365</v>
      </c>
      <c r="D46" s="26">
        <f>H46/19</f>
        <v>1426900.3684210526</v>
      </c>
      <c r="E46" s="27">
        <f t="shared" ref="E46" si="15">D46/D45-1</f>
        <v>-0.11562670083937809</v>
      </c>
      <c r="F46" s="33">
        <f t="shared" ref="F46" si="16">D46/D34-1</f>
        <v>-0.116139254382569</v>
      </c>
      <c r="G46" s="39" t="s">
        <v>551</v>
      </c>
      <c r="H46" s="68">
        <v>27111107</v>
      </c>
      <c r="I46" s="68">
        <v>1708475.09</v>
      </c>
      <c r="J46" s="30">
        <f t="shared" si="1"/>
        <v>15.868599524035202</v>
      </c>
      <c r="K46" s="32">
        <f>H46+H45+H44</f>
        <v>100332783</v>
      </c>
      <c r="L46" s="27">
        <f>K46/K43-1</f>
        <v>0.99892645107017608</v>
      </c>
      <c r="M46" s="27">
        <f>K46/K34-1</f>
        <v>0.45383206344994553</v>
      </c>
      <c r="N46" s="32">
        <f>AVERAGE(J44:J46)</f>
        <v>13.907089188821109</v>
      </c>
      <c r="O46" s="58">
        <f>N46/N43-1</f>
        <v>-0.34158719461552522</v>
      </c>
    </row>
    <row r="47" spans="1:16" ht="17.399999999999999">
      <c r="A47" s="31"/>
      <c r="B47" s="27"/>
      <c r="C47" s="27"/>
      <c r="D47" s="26">
        <f>H47/19</f>
        <v>1653796.1578947369</v>
      </c>
      <c r="E47" s="27">
        <f t="shared" ref="E47" si="17">D47/D46-1</f>
        <v>0.15901305689952094</v>
      </c>
      <c r="F47" s="33">
        <f t="shared" ref="F47" si="18">D47/D35-1</f>
        <v>3.2093421056563045</v>
      </c>
      <c r="G47" s="39" t="s">
        <v>598</v>
      </c>
      <c r="H47" s="68">
        <v>31422127</v>
      </c>
      <c r="I47" s="68">
        <v>2145910.75</v>
      </c>
      <c r="J47" s="30">
        <f t="shared" si="1"/>
        <v>14.642793042534505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1278814.3</v>
      </c>
      <c r="E48" s="27">
        <f t="shared" ref="E48" si="19">D48/D47-1</f>
        <v>-0.22674007077878588</v>
      </c>
      <c r="F48" s="33">
        <f t="shared" ref="F48" si="20">D48/D36-1</f>
        <v>0.54600380664955894</v>
      </c>
      <c r="G48" s="39" t="s">
        <v>632</v>
      </c>
      <c r="H48" s="68">
        <v>25576286</v>
      </c>
      <c r="I48" s="68">
        <v>1553481.75</v>
      </c>
      <c r="J48" s="30">
        <f t="shared" si="1"/>
        <v>16.463847097012888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1194271.7435406698</v>
      </c>
      <c r="B49" s="27">
        <f>A49/A46-1</f>
        <v>-0.2690871600691267</v>
      </c>
      <c r="C49" s="27">
        <f>A49/A37-1</f>
        <v>0.74252404238321312</v>
      </c>
      <c r="D49" s="26">
        <f>H49/22</f>
        <v>650204.77272727271</v>
      </c>
      <c r="E49" s="27">
        <f t="shared" ref="E49" si="21">D49/D48-1</f>
        <v>-0.49155653582598136</v>
      </c>
      <c r="F49" s="33">
        <f t="shared" ref="F49" si="22">D49/D37-1</f>
        <v>-0.22228537091146239</v>
      </c>
      <c r="G49" s="39" t="s">
        <v>672</v>
      </c>
      <c r="H49" s="68">
        <v>14304505</v>
      </c>
      <c r="I49" s="68">
        <v>746117.51</v>
      </c>
      <c r="J49" s="30">
        <f t="shared" si="1"/>
        <v>19.171919715434637</v>
      </c>
      <c r="K49" s="32">
        <f>H49+H48+H47</f>
        <v>71302918</v>
      </c>
      <c r="L49" s="27">
        <f>K49/K46-1</f>
        <v>-0.2893357896790324</v>
      </c>
      <c r="M49" s="27">
        <f>K49/K37-1</f>
        <v>0.71997128416798417</v>
      </c>
      <c r="N49" s="32">
        <f>AVERAGE(J47:J49)</f>
        <v>16.759519951660678</v>
      </c>
      <c r="O49" s="58">
        <f>N49/N46-1</f>
        <v>0.20510623927920379</v>
      </c>
    </row>
    <row r="50" spans="1:15" s="37" customFormat="1" ht="17.399999999999999">
      <c r="A50" s="92"/>
      <c r="B50" s="130"/>
      <c r="C50" s="130"/>
      <c r="D50" s="93">
        <f>H50/18</f>
        <v>1423144.111111111</v>
      </c>
      <c r="E50" s="130">
        <f t="shared" ref="E50" si="23">D50/D49-1</f>
        <v>1.1887629417756465</v>
      </c>
      <c r="F50" s="131">
        <f t="shared" ref="F50" si="24">D50/D38-1</f>
        <v>1.0984426960667268</v>
      </c>
      <c r="G50" s="132" t="s">
        <v>714</v>
      </c>
      <c r="H50" s="95">
        <v>25616594</v>
      </c>
      <c r="I50" s="95">
        <v>1131766.3400000001</v>
      </c>
      <c r="J50" s="133">
        <f t="shared" ref="J50" si="25">H50/I50</f>
        <v>22.634171997021927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1000679.8</v>
      </c>
      <c r="E51" s="130">
        <f t="shared" ref="E51" si="26">D51/D50-1</f>
        <v>-0.29685279783877583</v>
      </c>
      <c r="F51" s="131">
        <f t="shared" ref="F51" si="27">D51/D39-1</f>
        <v>0.92442458729216948</v>
      </c>
      <c r="G51" s="132" t="s">
        <v>721</v>
      </c>
      <c r="H51" s="95">
        <v>20013596</v>
      </c>
      <c r="I51" s="95">
        <v>1422350.67</v>
      </c>
      <c r="J51" s="133">
        <f t="shared" ref="J51" si="28">H51/I51</f>
        <v>14.070788886400287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1158279.7430976431</v>
      </c>
      <c r="B52" s="27">
        <f>A52/A49-1</f>
        <v>-3.0137195020892626E-2</v>
      </c>
      <c r="C52" s="27">
        <f>A52/A40-1</f>
        <v>0.20407623612632131</v>
      </c>
      <c r="D52" s="93">
        <f>H52/22</f>
        <v>1051015.3181818181</v>
      </c>
      <c r="E52" s="130">
        <f t="shared" ref="E52:E53" si="29">D52/D51-1</f>
        <v>5.0301323342210047E-2</v>
      </c>
      <c r="F52" s="131">
        <f t="shared" ref="F52:F53" si="30">D52/D40-1</f>
        <v>-0.37725606499008435</v>
      </c>
      <c r="G52" s="132" t="s">
        <v>726</v>
      </c>
      <c r="H52" s="95">
        <v>23122337</v>
      </c>
      <c r="I52" s="95">
        <v>1503526.11</v>
      </c>
      <c r="J52" s="133">
        <f t="shared" ref="J52" si="31">H52/I52</f>
        <v>15.378739914267268</v>
      </c>
      <c r="K52" s="32">
        <f>H52+H51+H50</f>
        <v>68752527</v>
      </c>
      <c r="L52" s="27">
        <f>K52/K49-1</f>
        <v>-3.5768395902114447E-2</v>
      </c>
      <c r="M52" s="27">
        <f>K52/K40-1</f>
        <v>0.14729746784652242</v>
      </c>
      <c r="N52" s="32">
        <f>AVERAGE(J50:J52)</f>
        <v>17.361233599229831</v>
      </c>
      <c r="O52" s="58">
        <f>N52/N49-1</f>
        <v>3.5902797293995814E-2</v>
      </c>
    </row>
    <row r="53" spans="1:15" s="37" customFormat="1" ht="17.399999999999999">
      <c r="A53" s="31"/>
      <c r="B53" s="27"/>
      <c r="C53" s="27"/>
      <c r="D53" s="93">
        <f>H53/21</f>
        <v>2050574.0952380951</v>
      </c>
      <c r="E53" s="130">
        <f t="shared" si="29"/>
        <v>0.95104111211760722</v>
      </c>
      <c r="F53" s="131">
        <f t="shared" si="30"/>
        <v>0.66114226932870568</v>
      </c>
      <c r="G53" s="132" t="s">
        <v>729</v>
      </c>
      <c r="H53" s="95">
        <v>43062056</v>
      </c>
      <c r="I53" s="95">
        <v>2634358.66</v>
      </c>
      <c r="J53" s="133">
        <f t="shared" ref="J53" si="32">H53/I53</f>
        <v>16.346314818043794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1121967.9411764706</v>
      </c>
      <c r="E54" s="130">
        <f t="shared" ref="E54" si="33">D54/D53-1</f>
        <v>-0.45285179219715188</v>
      </c>
      <c r="F54" s="131">
        <f t="shared" ref="F54" si="34">D54/D42-1</f>
        <v>0.34703086905059588</v>
      </c>
      <c r="G54" s="132" t="s">
        <v>742</v>
      </c>
      <c r="H54" s="95">
        <v>19073455</v>
      </c>
      <c r="I54" s="95">
        <v>1268141.3500000001</v>
      </c>
      <c r="J54" s="133">
        <f t="shared" ref="J54" si="35">H54/I54</f>
        <v>15.040480306079443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1493496.0280112044</v>
      </c>
      <c r="B55" s="27">
        <f>A55/A52-1</f>
        <v>0.28940874336373734</v>
      </c>
      <c r="C55" s="27">
        <f>A55/A43-1</f>
        <v>0.70159527904079511</v>
      </c>
      <c r="D55" s="93">
        <f>H55/21</f>
        <v>1307946.0476190476</v>
      </c>
      <c r="E55" s="130">
        <f t="shared" ref="E55" si="36">D55/D54-1</f>
        <v>0.16576062436112426</v>
      </c>
      <c r="F55" s="131">
        <f t="shared" ref="F55" si="37">D55/D43-1</f>
        <v>1.3118598665589065</v>
      </c>
      <c r="G55" s="132" t="s">
        <v>749</v>
      </c>
      <c r="H55" s="95">
        <v>27466867</v>
      </c>
      <c r="I55" s="95">
        <v>1540858.97</v>
      </c>
      <c r="J55" s="133">
        <f t="shared" ref="J55" si="38">H55/I55</f>
        <v>17.825685241005541</v>
      </c>
      <c r="K55" s="32">
        <f>H55+H54+H53</f>
        <v>89602378</v>
      </c>
      <c r="L55" s="27">
        <f>K55/K52-1</f>
        <v>0.30325941328672901</v>
      </c>
      <c r="M55" s="27">
        <f>K55/K43-1</f>
        <v>0.78514497562564789</v>
      </c>
      <c r="N55" s="32">
        <f>AVERAGE(J53:J55)</f>
        <v>16.404160121709594</v>
      </c>
      <c r="O55" s="58">
        <f>N55/N52-1</f>
        <v>-5.5127043366474449E-2</v>
      </c>
    </row>
    <row r="56" spans="1:15" s="124" customFormat="1" ht="17.399999999999999">
      <c r="A56" s="94"/>
      <c r="B56" s="45"/>
      <c r="C56" s="45"/>
      <c r="D56" s="98">
        <f>H56/22</f>
        <v>1474918.6363636365</v>
      </c>
      <c r="E56" s="118">
        <f t="shared" ref="E56" si="39">D56/D55-1</f>
        <v>0.12766015008687992</v>
      </c>
      <c r="F56" s="158">
        <f t="shared" ref="F56" si="40">D56/D44-1</f>
        <v>-0.20766207885435239</v>
      </c>
      <c r="G56" s="122" t="s">
        <v>752</v>
      </c>
      <c r="H56" s="96">
        <v>32448210</v>
      </c>
      <c r="I56" s="96">
        <v>1575140.79</v>
      </c>
      <c r="J56" s="125">
        <f t="shared" ref="J56" si="41">H56/I56</f>
        <v>20.600196633851379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2702753</v>
      </c>
      <c r="E57" s="118">
        <f t="shared" ref="E57" si="42">D57/D56-1</f>
        <v>0.83247599790558535</v>
      </c>
      <c r="F57" s="158">
        <f t="shared" ref="F57" si="43">D57/D45-1</f>
        <v>0.67512928044948883</v>
      </c>
      <c r="G57" s="122" t="s">
        <v>756</v>
      </c>
      <c r="H57" s="96">
        <v>48649554</v>
      </c>
      <c r="I57" s="96">
        <v>2819699.25</v>
      </c>
      <c r="J57" s="125">
        <f t="shared" ref="J57" si="44">H57/I57</f>
        <v>17.253454956233366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2088835.8181818184</v>
      </c>
      <c r="B58" s="27">
        <f>A58/A55-1</f>
        <v>0.39862160930109125</v>
      </c>
      <c r="C58" s="27">
        <f>A58/A46-1</f>
        <v>0.2783999355876996</v>
      </c>
      <c r="K58" s="32">
        <f>H58+H57+H56</f>
        <v>81097764</v>
      </c>
      <c r="L58" s="27">
        <f>K58/K55-1</f>
        <v>-9.4915047901965255E-2</v>
      </c>
      <c r="M58" s="27">
        <f>K58/K46-1</f>
        <v>-0.19171220437491499</v>
      </c>
      <c r="N58" s="32">
        <f>AVERAGE(J56:J58)</f>
        <v>18.926825795042372</v>
      </c>
      <c r="O58" s="58">
        <f>N58/N55-1</f>
        <v>0.15378206836656227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33">
    <tabColor rgb="FFFF0000"/>
  </sheetPr>
  <dimension ref="A1:P58"/>
  <sheetViews>
    <sheetView topLeftCell="A41" zoomScale="70" zoomScaleNormal="70" zoomScaleSheetLayoutView="70" workbookViewId="0">
      <selection activeCell="A59" sqref="A59:XFD335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175</v>
      </c>
    </row>
    <row r="2" spans="1:16" ht="15" customHeight="1">
      <c r="G2" s="21"/>
      <c r="H2" s="21"/>
      <c r="I2" s="21"/>
      <c r="J2" s="22"/>
      <c r="P2" s="23" t="s">
        <v>180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64035.95</v>
      </c>
      <c r="E5" s="27"/>
      <c r="F5" s="26"/>
      <c r="G5" s="28" t="s">
        <v>7</v>
      </c>
      <c r="H5" s="29">
        <v>1280719</v>
      </c>
      <c r="I5" s="29">
        <v>27380.21</v>
      </c>
      <c r="J5" s="30">
        <f>H5/I5</f>
        <v>46.775353439582823</v>
      </c>
    </row>
    <row r="6" spans="1:16" ht="15" hidden="1" customHeight="1">
      <c r="D6" s="26">
        <f>H6/18</f>
        <v>71111.333333333328</v>
      </c>
      <c r="E6" s="27">
        <f t="shared" ref="E6:E22" si="0">D6/D5-1</f>
        <v>0.11049079982936671</v>
      </c>
      <c r="F6" s="26"/>
      <c r="G6" s="28" t="s">
        <v>3</v>
      </c>
      <c r="H6" s="29">
        <v>1280004</v>
      </c>
      <c r="I6" s="29">
        <v>34403.839999999997</v>
      </c>
      <c r="J6" s="30">
        <f t="shared" ref="J6:J49" si="1">H6/I6</f>
        <v>37.205265458739497</v>
      </c>
    </row>
    <row r="7" spans="1:16" ht="15" hidden="1" customHeight="1">
      <c r="A7" s="31">
        <f>AVERAGE(D5:D7)</f>
        <v>65145.867171717167</v>
      </c>
      <c r="B7" s="31"/>
      <c r="C7" s="31"/>
      <c r="D7" s="26">
        <f>H7/22</f>
        <v>60290.318181818184</v>
      </c>
      <c r="E7" s="27">
        <f t="shared" si="0"/>
        <v>-0.15217005003677542</v>
      </c>
      <c r="F7" s="26"/>
      <c r="G7" s="28" t="s">
        <v>6</v>
      </c>
      <c r="H7" s="29">
        <v>1326387</v>
      </c>
      <c r="I7" s="29">
        <v>24353.77</v>
      </c>
      <c r="J7" s="30">
        <f t="shared" si="1"/>
        <v>54.46331307226766</v>
      </c>
      <c r="K7" s="32">
        <f>H7+H6+H5</f>
        <v>3887110</v>
      </c>
      <c r="L7" s="32"/>
      <c r="M7" s="32"/>
      <c r="N7" s="32">
        <f>AVERAGE(J5:J7)</f>
        <v>46.147977323529993</v>
      </c>
      <c r="O7" s="35"/>
    </row>
    <row r="8" spans="1:16" ht="15" hidden="1" customHeight="1">
      <c r="D8" s="26">
        <f>H8/21</f>
        <v>56304.095238095237</v>
      </c>
      <c r="E8" s="27">
        <f t="shared" si="0"/>
        <v>-6.611713230143601E-2</v>
      </c>
      <c r="F8" s="26"/>
      <c r="G8" s="28" t="s">
        <v>2</v>
      </c>
      <c r="H8" s="29">
        <v>1182386</v>
      </c>
      <c r="I8" s="29">
        <v>21359.21</v>
      </c>
      <c r="J8" s="30">
        <f t="shared" si="1"/>
        <v>55.357197199709169</v>
      </c>
    </row>
    <row r="9" spans="1:16" ht="15" hidden="1" customHeight="1">
      <c r="D9" s="26">
        <f>H9/21</f>
        <v>105516</v>
      </c>
      <c r="E9" s="27">
        <f t="shared" si="0"/>
        <v>0.87403775078527657</v>
      </c>
      <c r="F9" s="26"/>
      <c r="G9" s="28" t="s">
        <v>5</v>
      </c>
      <c r="H9" s="29">
        <v>2215836</v>
      </c>
      <c r="I9" s="29">
        <v>53733.71</v>
      </c>
      <c r="J9" s="30">
        <f t="shared" si="1"/>
        <v>41.237353609121726</v>
      </c>
    </row>
    <row r="10" spans="1:16" ht="15" hidden="1" customHeight="1">
      <c r="A10" s="31">
        <f>AVERAGE(D8:D10)</f>
        <v>73726.126984126982</v>
      </c>
      <c r="B10" s="27">
        <f>A10/A7-1</f>
        <v>0.13170842886768575</v>
      </c>
      <c r="C10" s="27"/>
      <c r="D10" s="26">
        <f>H10/21</f>
        <v>59358.285714285717</v>
      </c>
      <c r="E10" s="27">
        <f t="shared" si="0"/>
        <v>-0.43744753673105763</v>
      </c>
      <c r="F10" s="26"/>
      <c r="G10" s="28" t="s">
        <v>0</v>
      </c>
      <c r="H10" s="29">
        <v>1246524</v>
      </c>
      <c r="I10" s="29">
        <v>22823.53</v>
      </c>
      <c r="J10" s="30">
        <f t="shared" si="1"/>
        <v>54.615740860419052</v>
      </c>
      <c r="K10" s="32">
        <f>H10+H9+H8</f>
        <v>4644746</v>
      </c>
      <c r="L10" s="27">
        <f>K10/K7-1</f>
        <v>0.19490984304534731</v>
      </c>
      <c r="M10" s="32"/>
      <c r="N10" s="32">
        <f>AVERAGE(J8:J10)</f>
        <v>50.403430556416652</v>
      </c>
      <c r="O10" s="58">
        <f>N10/N7-1</f>
        <v>9.2213212359296248E-2</v>
      </c>
    </row>
    <row r="11" spans="1:16" ht="15" hidden="1" customHeight="1">
      <c r="D11" s="26">
        <f>H11/21</f>
        <v>59045.857142857145</v>
      </c>
      <c r="E11" s="27">
        <f t="shared" si="0"/>
        <v>-5.2634365643983161E-3</v>
      </c>
      <c r="F11" s="26"/>
      <c r="G11" s="28" t="s">
        <v>10</v>
      </c>
      <c r="H11" s="29">
        <v>1239963</v>
      </c>
      <c r="I11" s="29">
        <v>29062.26</v>
      </c>
      <c r="J11" s="30">
        <f t="shared" si="1"/>
        <v>42.665745884869246</v>
      </c>
    </row>
    <row r="12" spans="1:16" ht="15" hidden="1" customHeight="1">
      <c r="D12" s="26">
        <f>H12/22</f>
        <v>68532.045454545456</v>
      </c>
      <c r="E12" s="27">
        <f t="shared" si="0"/>
        <v>0.1606579829764716</v>
      </c>
      <c r="F12" s="26"/>
      <c r="G12" s="28" t="s">
        <v>4</v>
      </c>
      <c r="H12" s="29">
        <v>1507705</v>
      </c>
      <c r="I12" s="29">
        <v>35351.589999999997</v>
      </c>
      <c r="J12" s="30">
        <f t="shared" si="1"/>
        <v>42.648859641108082</v>
      </c>
    </row>
    <row r="13" spans="1:16" ht="15" hidden="1" customHeight="1">
      <c r="A13" s="31">
        <f>AVERAGE(D11:D13)</f>
        <v>70572.867532467528</v>
      </c>
      <c r="B13" s="27">
        <f>A13/A10-1</f>
        <v>-4.2769905061449176E-2</v>
      </c>
      <c r="C13" s="27"/>
      <c r="D13" s="26">
        <f>H13/20</f>
        <v>84140.7</v>
      </c>
      <c r="E13" s="27">
        <f t="shared" si="0"/>
        <v>0.22775702143323784</v>
      </c>
      <c r="F13" s="26"/>
      <c r="G13" s="28" t="s">
        <v>8</v>
      </c>
      <c r="H13" s="29">
        <v>1682814</v>
      </c>
      <c r="I13" s="29">
        <v>49670.14</v>
      </c>
      <c r="J13" s="30">
        <f t="shared" si="1"/>
        <v>33.879791762213678</v>
      </c>
      <c r="K13" s="32">
        <f>H13+H12+H11</f>
        <v>4430482</v>
      </c>
      <c r="L13" s="27">
        <f>K13/K10-1</f>
        <v>-4.6130401963853318E-2</v>
      </c>
      <c r="M13" s="32"/>
      <c r="N13" s="32">
        <f>AVERAGE(J11:J13)</f>
        <v>39.73146576273033</v>
      </c>
      <c r="O13" s="58">
        <f>N13/N10-1</f>
        <v>-0.21173092140506533</v>
      </c>
    </row>
    <row r="14" spans="1:16" ht="15" hidden="1" customHeight="1">
      <c r="D14" s="26">
        <f>H14/20</f>
        <v>70776.7</v>
      </c>
      <c r="E14" s="27">
        <f t="shared" si="0"/>
        <v>-0.15882919918660054</v>
      </c>
      <c r="F14" s="26"/>
      <c r="G14" s="28" t="s">
        <v>11</v>
      </c>
      <c r="H14" s="29">
        <v>1415534</v>
      </c>
      <c r="I14" s="29">
        <v>29750.49</v>
      </c>
      <c r="J14" s="30">
        <f t="shared" si="1"/>
        <v>47.580191116179932</v>
      </c>
    </row>
    <row r="15" spans="1:16" ht="15" hidden="1" customHeight="1">
      <c r="A15" s="31"/>
      <c r="B15" s="31"/>
      <c r="C15" s="31"/>
      <c r="D15" s="26">
        <f>H15/22</f>
        <v>86276.454545454544</v>
      </c>
      <c r="E15" s="27">
        <f t="shared" si="0"/>
        <v>0.21899515724037077</v>
      </c>
      <c r="F15" s="26"/>
      <c r="G15" s="28" t="s">
        <v>9</v>
      </c>
      <c r="H15" s="29">
        <v>1898082</v>
      </c>
      <c r="I15" s="29">
        <v>26091.22</v>
      </c>
      <c r="J15" s="30">
        <f t="shared" si="1"/>
        <v>72.747920564849011</v>
      </c>
    </row>
    <row r="16" spans="1:16" ht="15" hidden="1" customHeight="1">
      <c r="A16" s="31">
        <f>AVERAGE(D14:D16)</f>
        <v>72121.854545454538</v>
      </c>
      <c r="B16" s="27">
        <f>A16/A13-1</f>
        <v>2.194876114782196E-2</v>
      </c>
      <c r="C16" s="27"/>
      <c r="D16" s="26">
        <f>H16/22</f>
        <v>59312.409090909088</v>
      </c>
      <c r="E16" s="27">
        <f t="shared" si="0"/>
        <v>-0.31253075473030145</v>
      </c>
      <c r="F16" s="26"/>
      <c r="G16" s="28" t="s">
        <v>13</v>
      </c>
      <c r="H16" s="29">
        <v>1304873</v>
      </c>
      <c r="I16" s="29">
        <v>28743.29</v>
      </c>
      <c r="J16" s="30">
        <f t="shared" si="1"/>
        <v>45.397482334137813</v>
      </c>
      <c r="K16" s="32">
        <f>H16+H15+H14</f>
        <v>4618489</v>
      </c>
      <c r="L16" s="27">
        <f>K16/K13-1</f>
        <v>4.2434886317109566E-2</v>
      </c>
      <c r="M16" s="32"/>
      <c r="N16" s="32">
        <f>AVERAGE(J14:J16)</f>
        <v>55.241864671722254</v>
      </c>
      <c r="O16" s="58">
        <f>N16/N13-1</f>
        <v>0.39038073756496749</v>
      </c>
    </row>
    <row r="17" spans="1:15" ht="15" hidden="1" customHeight="1">
      <c r="D17" s="26">
        <f>H17/20</f>
        <v>69654.05</v>
      </c>
      <c r="E17" s="27">
        <f t="shared" si="0"/>
        <v>0.17435880733220799</v>
      </c>
      <c r="F17" s="33">
        <f t="shared" ref="F17:F22" si="2">D17/D5-1</f>
        <v>8.7733530930672599E-2</v>
      </c>
      <c r="G17" s="39" t="s">
        <v>162</v>
      </c>
      <c r="H17" s="29">
        <v>1393081</v>
      </c>
      <c r="I17" s="29">
        <v>41675.65</v>
      </c>
      <c r="J17" s="30">
        <f t="shared" si="1"/>
        <v>33.42673719546066</v>
      </c>
    </row>
    <row r="18" spans="1:15" hidden="1">
      <c r="D18" s="26">
        <f>H18/20</f>
        <v>158238.65</v>
      </c>
      <c r="E18" s="27">
        <f t="shared" si="0"/>
        <v>1.2717796021911143</v>
      </c>
      <c r="F18" s="33">
        <f t="shared" si="2"/>
        <v>1.2252240617998069</v>
      </c>
      <c r="G18" s="39" t="s">
        <v>163</v>
      </c>
      <c r="H18" s="29">
        <v>3164773</v>
      </c>
      <c r="I18" s="29">
        <v>72433.89</v>
      </c>
      <c r="J18" s="30">
        <f t="shared" si="1"/>
        <v>43.691882349546603</v>
      </c>
    </row>
    <row r="19" spans="1:15" ht="17.399999999999999" hidden="1">
      <c r="A19" s="31">
        <f>AVERAGE(D17:D19)</f>
        <v>171245.82424242425</v>
      </c>
      <c r="B19" s="27">
        <f>A19/A16-1</f>
        <v>1.3743957406765959</v>
      </c>
      <c r="C19" s="27">
        <f>A19/A7-1</f>
        <v>1.6286521567214622</v>
      </c>
      <c r="D19" s="26">
        <f>H19/22</f>
        <v>285844.77272727271</v>
      </c>
      <c r="E19" s="27">
        <f t="shared" si="0"/>
        <v>0.8064156432532299</v>
      </c>
      <c r="F19" s="33">
        <f t="shared" si="2"/>
        <v>3.7411388983758131</v>
      </c>
      <c r="G19" s="39" t="s">
        <v>158</v>
      </c>
      <c r="H19" s="29">
        <v>6288585</v>
      </c>
      <c r="I19" s="29">
        <v>143609.91</v>
      </c>
      <c r="J19" s="30">
        <f t="shared" si="1"/>
        <v>43.789352698570731</v>
      </c>
      <c r="K19" s="32">
        <f>H19+H18+H17</f>
        <v>10846439</v>
      </c>
      <c r="L19" s="27">
        <f>K19/K16-1</f>
        <v>1.3484821550944477</v>
      </c>
      <c r="M19" s="27">
        <f>K19/K7-1</f>
        <v>1.7903607049967714</v>
      </c>
      <c r="N19" s="32">
        <f>AVERAGE(J17:J19)</f>
        <v>40.302657414526003</v>
      </c>
      <c r="O19" s="58">
        <f>N19/N16-1</f>
        <v>-0.27043271160329752</v>
      </c>
    </row>
    <row r="20" spans="1:15" hidden="1">
      <c r="D20" s="26">
        <f>H20/20</f>
        <v>269525.45</v>
      </c>
      <c r="E20" s="27">
        <f t="shared" si="0"/>
        <v>-5.7091555572517438E-2</v>
      </c>
      <c r="F20" s="33">
        <f t="shared" si="2"/>
        <v>3.7869599690794722</v>
      </c>
      <c r="G20" s="39" t="s">
        <v>154</v>
      </c>
      <c r="H20" s="29">
        <v>5390509</v>
      </c>
      <c r="I20" s="29">
        <v>123226.68</v>
      </c>
      <c r="J20" s="30">
        <f t="shared" si="1"/>
        <v>43.744658218496191</v>
      </c>
    </row>
    <row r="21" spans="1:15" hidden="1">
      <c r="D21" s="26">
        <f>H21/21</f>
        <v>204332.61904761905</v>
      </c>
      <c r="E21" s="27">
        <f t="shared" si="0"/>
        <v>-0.24188005604806873</v>
      </c>
      <c r="F21" s="33">
        <f t="shared" si="2"/>
        <v>0.93650838780487367</v>
      </c>
      <c r="G21" s="39" t="s">
        <v>155</v>
      </c>
      <c r="H21" s="29">
        <v>4290985</v>
      </c>
      <c r="I21" s="29">
        <v>95380.15</v>
      </c>
      <c r="J21" s="30">
        <f t="shared" si="1"/>
        <v>44.988239167164238</v>
      </c>
    </row>
    <row r="22" spans="1:15" ht="17.399999999999999" hidden="1">
      <c r="A22" s="31">
        <f>AVERAGE(D20:D22)</f>
        <v>238379.29285714286</v>
      </c>
      <c r="B22" s="27">
        <f>A22/A19-1</f>
        <v>0.39202981393392156</v>
      </c>
      <c r="C22" s="27">
        <f>A22/A10-1</f>
        <v>2.2333082261118262</v>
      </c>
      <c r="D22" s="26">
        <f>H22/21</f>
        <v>241279.80952380953</v>
      </c>
      <c r="E22" s="27">
        <f t="shared" si="0"/>
        <v>0.18081885627658911</v>
      </c>
      <c r="F22" s="33">
        <f t="shared" si="2"/>
        <v>3.0648042075403277</v>
      </c>
      <c r="G22" s="39" t="s">
        <v>156</v>
      </c>
      <c r="H22" s="29">
        <v>5066876</v>
      </c>
      <c r="I22" s="29">
        <v>122361.08</v>
      </c>
      <c r="J22" s="30">
        <f t="shared" si="1"/>
        <v>41.409212798710179</v>
      </c>
      <c r="K22" s="32">
        <f>H22+H21+H20</f>
        <v>14748370</v>
      </c>
      <c r="L22" s="27">
        <f>K22/K19-1</f>
        <v>0.3597430456207793</v>
      </c>
      <c r="M22" s="27">
        <f>K22/K10-1</f>
        <v>2.1752801983143963</v>
      </c>
      <c r="N22" s="32">
        <f>AVERAGE(J20:J22)</f>
        <v>43.380703394790203</v>
      </c>
      <c r="O22" s="58">
        <f>N22/N19-1</f>
        <v>7.6373276049901406E-2</v>
      </c>
    </row>
    <row r="23" spans="1:15" hidden="1">
      <c r="A23" s="31"/>
      <c r="B23" s="27"/>
      <c r="C23" s="27"/>
      <c r="D23" s="26">
        <f>H23/21</f>
        <v>124306.52380952382</v>
      </c>
      <c r="E23" s="27">
        <f t="shared" ref="E23:E28" si="3">D23/D22-1</f>
        <v>-0.48480345680454784</v>
      </c>
      <c r="F23" s="33">
        <f t="shared" ref="F23:F28" si="4">D23/D11-1</f>
        <v>1.1052539470935825</v>
      </c>
      <c r="G23" s="39" t="s">
        <v>168</v>
      </c>
      <c r="H23" s="29">
        <v>2610437</v>
      </c>
      <c r="I23" s="29">
        <v>53572.14</v>
      </c>
      <c r="J23" s="30">
        <f t="shared" si="1"/>
        <v>48.727510231997456</v>
      </c>
    </row>
    <row r="24" spans="1:15" hidden="1">
      <c r="A24" s="31"/>
      <c r="B24" s="27"/>
      <c r="C24" s="27"/>
      <c r="D24" s="26">
        <f>H24/22</f>
        <v>145882.95454545456</v>
      </c>
      <c r="E24" s="27">
        <f t="shared" si="3"/>
        <v>0.17357440361692134</v>
      </c>
      <c r="F24" s="33">
        <f t="shared" si="4"/>
        <v>1.1286823350721793</v>
      </c>
      <c r="G24" s="39" t="s">
        <v>176</v>
      </c>
      <c r="H24" s="29">
        <v>3209425</v>
      </c>
      <c r="I24" s="29">
        <v>66375.75</v>
      </c>
      <c r="J24" s="30">
        <f t="shared" si="1"/>
        <v>48.35237266622223</v>
      </c>
    </row>
    <row r="25" spans="1:15" ht="17.399999999999999" hidden="1">
      <c r="A25" s="31">
        <f>AVERAGE(D23:D25)</f>
        <v>148074.70331130858</v>
      </c>
      <c r="B25" s="27">
        <f>A25/A22-1</f>
        <v>-0.37882732373047379</v>
      </c>
      <c r="C25" s="27">
        <f>A25/A13-1</f>
        <v>1.0981817586367142</v>
      </c>
      <c r="D25" s="26">
        <f>H25/19</f>
        <v>174034.63157894736</v>
      </c>
      <c r="E25" s="27">
        <f t="shared" si="3"/>
        <v>0.19297440966429869</v>
      </c>
      <c r="F25" s="33">
        <f t="shared" si="4"/>
        <v>1.0683763217913254</v>
      </c>
      <c r="G25" s="39" t="s">
        <v>190</v>
      </c>
      <c r="H25" s="29">
        <v>3306658</v>
      </c>
      <c r="I25" s="29">
        <v>73610.17</v>
      </c>
      <c r="J25" s="30">
        <f t="shared" si="1"/>
        <v>44.92121129458063</v>
      </c>
      <c r="K25" s="32">
        <f>H25+H24+H23</f>
        <v>9126520</v>
      </c>
      <c r="L25" s="27">
        <f>K25/K22-1</f>
        <v>-0.38118449699865142</v>
      </c>
      <c r="M25" s="27">
        <f>K25/K13-1</f>
        <v>1.0599383994788827</v>
      </c>
      <c r="N25" s="32">
        <f>AVERAGE(J23:J25)</f>
        <v>47.333698064266777</v>
      </c>
      <c r="O25" s="58">
        <f>N25/N22-1</f>
        <v>9.1123341950036352E-2</v>
      </c>
    </row>
    <row r="26" spans="1:15" ht="17.399999999999999" hidden="1">
      <c r="A26" s="31"/>
      <c r="B26" s="27"/>
      <c r="C26" s="27"/>
      <c r="D26" s="26">
        <f>H26/19</f>
        <v>109319.21052631579</v>
      </c>
      <c r="E26" s="27">
        <f t="shared" si="3"/>
        <v>-0.37185369639073651</v>
      </c>
      <c r="F26" s="33">
        <f t="shared" si="4"/>
        <v>0.5445649560705117</v>
      </c>
      <c r="G26" s="39" t="s">
        <v>202</v>
      </c>
      <c r="H26" s="29">
        <v>2077065</v>
      </c>
      <c r="I26" s="29">
        <v>43004.68</v>
      </c>
      <c r="J26" s="30">
        <f t="shared" si="1"/>
        <v>48.298580526584551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97198.454545454544</v>
      </c>
      <c r="E27" s="27">
        <f t="shared" si="3"/>
        <v>-0.1108748949293179</v>
      </c>
      <c r="F27" s="33">
        <f t="shared" si="4"/>
        <v>0.12659305551604194</v>
      </c>
      <c r="G27" s="39" t="s">
        <v>203</v>
      </c>
      <c r="H27" s="29">
        <v>2138366</v>
      </c>
      <c r="I27" s="29">
        <v>39647.18</v>
      </c>
      <c r="J27" s="30">
        <f t="shared" si="1"/>
        <v>53.934882632257832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130772.01116427431</v>
      </c>
      <c r="B28" s="27">
        <f>A28/A25-1</f>
        <v>-0.11685110123541842</v>
      </c>
      <c r="C28" s="27">
        <f>A28/A16-1</f>
        <v>0.81320921360744713</v>
      </c>
      <c r="D28" s="26">
        <f>H28/19</f>
        <v>185798.36842105264</v>
      </c>
      <c r="E28" s="27">
        <f t="shared" si="3"/>
        <v>0.91153624087885721</v>
      </c>
      <c r="F28" s="33">
        <f t="shared" si="4"/>
        <v>2.1325378831987161</v>
      </c>
      <c r="G28" s="39" t="s">
        <v>208</v>
      </c>
      <c r="H28" s="29">
        <v>3530169</v>
      </c>
      <c r="I28" s="29">
        <v>74973.100000000006</v>
      </c>
      <c r="J28" s="30">
        <f t="shared" si="1"/>
        <v>47.085808109842063</v>
      </c>
      <c r="K28" s="32">
        <f>H28+H27+H26</f>
        <v>7745600</v>
      </c>
      <c r="L28" s="27">
        <f>K28/K25-1</f>
        <v>-0.15130849436587002</v>
      </c>
      <c r="M28" s="27">
        <f>K28/K16-1</f>
        <v>0.67708529781060434</v>
      </c>
      <c r="N28" s="32">
        <f>AVERAGE(J26:J28)</f>
        <v>49.773090422894818</v>
      </c>
      <c r="O28" s="58">
        <f>N28/N25-1</f>
        <v>5.1536061165472047E-2</v>
      </c>
    </row>
    <row r="29" spans="1:15" hidden="1">
      <c r="D29" s="26">
        <f>H29/22</f>
        <v>84797</v>
      </c>
      <c r="E29" s="27">
        <f t="shared" ref="E29:E41" si="5">D29/D28-1</f>
        <v>-0.54360740236515592</v>
      </c>
      <c r="F29" s="33">
        <f t="shared" ref="F29:F41" si="6">D29/D17-1</f>
        <v>0.21740229031908398</v>
      </c>
      <c r="G29" s="39" t="s">
        <v>215</v>
      </c>
      <c r="H29" s="29">
        <v>1865534</v>
      </c>
      <c r="I29" s="29">
        <v>29886.78</v>
      </c>
      <c r="J29" s="30">
        <f t="shared" si="1"/>
        <v>62.420039897238851</v>
      </c>
    </row>
    <row r="30" spans="1:15" hidden="1">
      <c r="D30" s="26">
        <f>H30/19</f>
        <v>133739.84210526315</v>
      </c>
      <c r="E30" s="27">
        <f t="shared" si="5"/>
        <v>0.57717657588432547</v>
      </c>
      <c r="F30" s="33">
        <f t="shared" si="6"/>
        <v>-0.15482189651350575</v>
      </c>
      <c r="G30" s="39" t="s">
        <v>210</v>
      </c>
      <c r="H30" s="29">
        <v>2541057</v>
      </c>
      <c r="I30" s="29">
        <v>49928.59</v>
      </c>
      <c r="J30" s="30">
        <f t="shared" si="1"/>
        <v>50.89382656309742</v>
      </c>
    </row>
    <row r="31" spans="1:15" ht="17.399999999999999" hidden="1">
      <c r="A31" s="31">
        <f>AVERAGE(D29:D31)</f>
        <v>103606.08070175438</v>
      </c>
      <c r="B31" s="27">
        <f>A31/A28-1</f>
        <v>-0.20773505141244941</v>
      </c>
      <c r="C31" s="27">
        <f>A31/A19-1</f>
        <v>-0.39498623595583637</v>
      </c>
      <c r="D31" s="26">
        <f>H31/20</f>
        <v>92281.4</v>
      </c>
      <c r="E31" s="27">
        <f t="shared" si="5"/>
        <v>-0.30999320361566074</v>
      </c>
      <c r="F31" s="33">
        <f t="shared" si="6"/>
        <v>-0.67716254133481546</v>
      </c>
      <c r="G31" s="39" t="s">
        <v>211</v>
      </c>
      <c r="H31" s="29">
        <v>1845628</v>
      </c>
      <c r="I31" s="29">
        <v>43608.11</v>
      </c>
      <c r="J31" s="30">
        <f t="shared" si="1"/>
        <v>42.323044956545928</v>
      </c>
      <c r="K31" s="32">
        <f>H31+H30+H29</f>
        <v>6252219</v>
      </c>
      <c r="L31" s="27">
        <f>K31/K28-1</f>
        <v>-0.19280378537492249</v>
      </c>
      <c r="M31" s="27">
        <f>K31/K19-1</f>
        <v>-0.42356943140509062</v>
      </c>
      <c r="N31" s="32">
        <f>AVERAGE(J29:J31)</f>
        <v>51.878970472294064</v>
      </c>
      <c r="O31" s="58">
        <f>N31/N28-1</f>
        <v>4.2309610102702733E-2</v>
      </c>
    </row>
    <row r="32" spans="1:15" ht="17.399999999999999" hidden="1">
      <c r="D32" s="26">
        <f>H32/21</f>
        <v>102104.09523809524</v>
      </c>
      <c r="E32" s="27">
        <f t="shared" si="5"/>
        <v>0.10644285021786892</v>
      </c>
      <c r="F32" s="33">
        <f t="shared" si="6"/>
        <v>-0.62117085700776964</v>
      </c>
      <c r="G32" s="39" t="s">
        <v>222</v>
      </c>
      <c r="H32" s="29">
        <v>2144186</v>
      </c>
      <c r="I32" s="29">
        <v>47035.41</v>
      </c>
      <c r="J32" s="30">
        <f t="shared" si="1"/>
        <v>45.586633559694704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69612.28571428571</v>
      </c>
      <c r="E33" s="27">
        <f t="shared" si="5"/>
        <v>-0.31822239302000854</v>
      </c>
      <c r="F33" s="33">
        <f t="shared" si="6"/>
        <v>-0.65931878111902043</v>
      </c>
      <c r="G33" s="39" t="s">
        <v>223</v>
      </c>
      <c r="H33" s="29">
        <v>1461858</v>
      </c>
      <c r="I33" s="29">
        <v>31947.69</v>
      </c>
      <c r="J33" s="30">
        <f t="shared" si="1"/>
        <v>45.757862305537586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90274.074352548036</v>
      </c>
      <c r="B34" s="27">
        <f>A34/A31-1</f>
        <v>-0.12867976723860952</v>
      </c>
      <c r="C34" s="27">
        <f>A34/A22-1</f>
        <v>-0.6213006873602569</v>
      </c>
      <c r="D34" s="26">
        <f>H34/19</f>
        <v>99105.84210526316</v>
      </c>
      <c r="E34" s="27">
        <f t="shared" si="5"/>
        <v>0.42368320603678766</v>
      </c>
      <c r="F34" s="33">
        <f t="shared" si="6"/>
        <v>-0.58924933544643165</v>
      </c>
      <c r="G34" s="39" t="s">
        <v>220</v>
      </c>
      <c r="H34" s="29">
        <v>1883011</v>
      </c>
      <c r="I34" s="29">
        <v>51662.84</v>
      </c>
      <c r="J34" s="30">
        <f t="shared" si="1"/>
        <v>36.448073702491001</v>
      </c>
      <c r="K34" s="32">
        <f>H34+H33+H32</f>
        <v>5489055</v>
      </c>
      <c r="L34" s="27">
        <f>K34/K31-1</f>
        <v>-0.1220629027869945</v>
      </c>
      <c r="M34" s="27">
        <f>K34/K22-1</f>
        <v>-0.6278195488721805</v>
      </c>
      <c r="N34" s="32">
        <f>AVERAGE(J32:J34)</f>
        <v>42.597523189241095</v>
      </c>
      <c r="O34" s="58">
        <f>N34/N31-1</f>
        <v>-0.17890577238824967</v>
      </c>
      <c r="P34" s="58"/>
    </row>
    <row r="35" spans="1:16" ht="17.399999999999999" hidden="1">
      <c r="D35" s="26">
        <f>H35/23</f>
        <v>83137.65217391304</v>
      </c>
      <c r="E35" s="27">
        <f t="shared" si="5"/>
        <v>-0.1611225896692331</v>
      </c>
      <c r="F35" s="33">
        <f t="shared" si="6"/>
        <v>-0.33118834292795662</v>
      </c>
      <c r="G35" s="39" t="s">
        <v>226</v>
      </c>
      <c r="H35" s="68">
        <v>1912166</v>
      </c>
      <c r="I35" s="68">
        <v>26854.78</v>
      </c>
      <c r="J35" s="30">
        <f t="shared" si="1"/>
        <v>71.203934644037304</v>
      </c>
      <c r="P35" s="16"/>
    </row>
    <row r="36" spans="1:16" ht="17.399999999999999" hidden="1">
      <c r="D36" s="26">
        <f>H36/21</f>
        <v>98782.761904761908</v>
      </c>
      <c r="E36" s="27">
        <f t="shared" si="5"/>
        <v>0.18818320365989361</v>
      </c>
      <c r="F36" s="33">
        <f t="shared" si="6"/>
        <v>-0.32286289229230725</v>
      </c>
      <c r="G36" s="39" t="s">
        <v>228</v>
      </c>
      <c r="H36" s="68">
        <v>2074438</v>
      </c>
      <c r="I36" s="68">
        <v>46258.54</v>
      </c>
      <c r="J36" s="30">
        <f t="shared" si="1"/>
        <v>44.844433049551498</v>
      </c>
      <c r="P36" s="16"/>
    </row>
    <row r="37" spans="1:16" ht="17.399999999999999" hidden="1">
      <c r="A37" s="31">
        <f>AVERAGE(D35:D37)</f>
        <v>80930.693581780535</v>
      </c>
      <c r="B37" s="27">
        <f>A37/A34-1</f>
        <v>-0.10350015591717643</v>
      </c>
      <c r="C37" s="27">
        <f>A37/A25-1</f>
        <v>-0.45344686315775451</v>
      </c>
      <c r="D37" s="26">
        <f>H37/18</f>
        <v>60871.666666666664</v>
      </c>
      <c r="E37" s="27">
        <f t="shared" si="5"/>
        <v>-0.38378249916362894</v>
      </c>
      <c r="F37" s="33">
        <f t="shared" si="6"/>
        <v>-0.65023245020601861</v>
      </c>
      <c r="G37" s="39" t="s">
        <v>225</v>
      </c>
      <c r="H37" s="68">
        <v>1095690</v>
      </c>
      <c r="I37" s="68">
        <v>8974.15</v>
      </c>
      <c r="J37" s="30">
        <f t="shared" si="1"/>
        <v>122.09401447490849</v>
      </c>
      <c r="K37" s="32">
        <f>H37+H36+H35</f>
        <v>5082294</v>
      </c>
      <c r="L37" s="27">
        <f>K37/K34-1</f>
        <v>-7.4104012439299649E-2</v>
      </c>
      <c r="M37" s="27">
        <f>K37/K25-1</f>
        <v>-0.4431290349443161</v>
      </c>
      <c r="N37" s="32">
        <f>AVERAGE(J35:J37)</f>
        <v>79.380794056165769</v>
      </c>
      <c r="O37" s="16">
        <f>N37/N34-1</f>
        <v>0.86350726786422793</v>
      </c>
      <c r="P37" s="16"/>
    </row>
    <row r="38" spans="1:16" ht="17.399999999999999" hidden="1">
      <c r="A38" s="31"/>
      <c r="B38" s="27"/>
      <c r="C38" s="27"/>
      <c r="D38" s="26">
        <f>H38/20</f>
        <v>61236.45</v>
      </c>
      <c r="E38" s="27">
        <f t="shared" si="5"/>
        <v>5.9926621580921324E-3</v>
      </c>
      <c r="F38" s="33">
        <f t="shared" si="6"/>
        <v>-0.43983816105899431</v>
      </c>
      <c r="G38" s="39" t="s">
        <v>231</v>
      </c>
      <c r="H38" s="68">
        <v>1224729</v>
      </c>
      <c r="I38" s="68">
        <v>16038.38</v>
      </c>
      <c r="J38" s="30">
        <f t="shared" si="1"/>
        <v>76.362388221254264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46228.428571428572</v>
      </c>
      <c r="E39" s="27">
        <f t="shared" si="5"/>
        <v>-0.24508313967533102</v>
      </c>
      <c r="F39" s="33">
        <f t="shared" si="6"/>
        <v>-0.52439132095654872</v>
      </c>
      <c r="G39" s="39" t="s">
        <v>234</v>
      </c>
      <c r="H39" s="68">
        <v>970797</v>
      </c>
      <c r="I39" s="68">
        <v>19478.57</v>
      </c>
      <c r="J39" s="30">
        <f t="shared" si="1"/>
        <v>49.839233578234953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71168.673809523811</v>
      </c>
      <c r="B40" s="27">
        <f>A40/A37-1</f>
        <v>-0.12062197097560023</v>
      </c>
      <c r="C40" s="27">
        <f>A40/A28-1</f>
        <v>-0.45578053609558289</v>
      </c>
      <c r="D40" s="26">
        <f>H40/21</f>
        <v>106041.14285714286</v>
      </c>
      <c r="E40" s="27">
        <f t="shared" si="5"/>
        <v>1.293851340702536</v>
      </c>
      <c r="F40" s="33">
        <f t="shared" si="6"/>
        <v>-0.42926763158202508</v>
      </c>
      <c r="G40" s="39" t="s">
        <v>236</v>
      </c>
      <c r="H40" s="68">
        <v>2226864</v>
      </c>
      <c r="I40" s="68">
        <v>46650.11</v>
      </c>
      <c r="J40" s="30">
        <f t="shared" si="1"/>
        <v>47.735450141489487</v>
      </c>
      <c r="K40" s="32">
        <f>H40+H39+H38</f>
        <v>4422390</v>
      </c>
      <c r="L40" s="27">
        <f>K40/K37-1</f>
        <v>-0.12984372804879052</v>
      </c>
      <c r="M40" s="27">
        <f>K40/K28-1</f>
        <v>-0.42904487709151007</v>
      </c>
      <c r="N40" s="32">
        <f>AVERAGE(J38:J40)</f>
        <v>57.979023980326239</v>
      </c>
      <c r="O40" s="58">
        <f>N40/N37-1</f>
        <v>-0.26960891901253514</v>
      </c>
    </row>
    <row r="41" spans="1:16" ht="17.399999999999999">
      <c r="A41" s="31"/>
      <c r="B41" s="27"/>
      <c r="C41" s="27"/>
      <c r="D41" s="26">
        <f>H41/18</f>
        <v>88570.555555555562</v>
      </c>
      <c r="E41" s="27">
        <f t="shared" si="5"/>
        <v>-0.16475291411300064</v>
      </c>
      <c r="F41" s="33">
        <f t="shared" si="6"/>
        <v>4.4501050220592253E-2</v>
      </c>
      <c r="G41" s="39" t="s">
        <v>394</v>
      </c>
      <c r="H41" s="68">
        <v>1594270</v>
      </c>
      <c r="I41" s="68">
        <v>17324.43</v>
      </c>
      <c r="J41" s="30">
        <f t="shared" si="1"/>
        <v>92.024384063429508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88220.75</v>
      </c>
      <c r="E42" s="27">
        <f t="shared" ref="E42" si="7">D42/D41-1</f>
        <v>-3.9494564910587115E-3</v>
      </c>
      <c r="F42" s="33">
        <f t="shared" ref="F42" si="8">D42/D30-1</f>
        <v>-0.3403555095379599</v>
      </c>
      <c r="G42" s="39" t="s">
        <v>405</v>
      </c>
      <c r="H42" s="68">
        <v>1764415</v>
      </c>
      <c r="I42" s="68">
        <v>31714.45</v>
      </c>
      <c r="J42" s="30">
        <f t="shared" si="1"/>
        <v>55.634419010892508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107098.13518518519</v>
      </c>
      <c r="B43" s="27">
        <f>A43/A40-1</f>
        <v>0.50484938741198371</v>
      </c>
      <c r="C43" s="27">
        <f>A43/A31-1</f>
        <v>3.3705111319510372E-2</v>
      </c>
      <c r="D43" s="26">
        <f>H43/20</f>
        <v>144503.1</v>
      </c>
      <c r="E43" s="27">
        <f t="shared" ref="E43" si="9">D43/D42-1</f>
        <v>0.6379717923504391</v>
      </c>
      <c r="F43" s="33">
        <f t="shared" ref="F43" si="10">D43/D31-1</f>
        <v>0.565896269454083</v>
      </c>
      <c r="G43" s="39" t="s">
        <v>429</v>
      </c>
      <c r="H43" s="68">
        <v>2890062</v>
      </c>
      <c r="I43" s="68">
        <v>59517.01</v>
      </c>
      <c r="J43" s="30">
        <f t="shared" si="1"/>
        <v>48.558588544686636</v>
      </c>
      <c r="K43" s="32">
        <f>H43+H42+H41</f>
        <v>6248747</v>
      </c>
      <c r="L43" s="27">
        <f>K43/K40-1</f>
        <v>0.41297963318477104</v>
      </c>
      <c r="M43" s="27">
        <f>K43/K31-1</f>
        <v>-5.5532283817949502E-4</v>
      </c>
      <c r="N43" s="32">
        <f>AVERAGE(J41:J43)</f>
        <v>65.405797206336217</v>
      </c>
      <c r="O43" s="58">
        <f>N43/N40-1</f>
        <v>0.12809414019335796</v>
      </c>
    </row>
    <row r="44" spans="1:16" ht="17.399999999999999">
      <c r="A44" s="31"/>
      <c r="B44" s="27"/>
      <c r="C44" s="27"/>
      <c r="D44" s="26">
        <f>H44/22</f>
        <v>95796.954545454544</v>
      </c>
      <c r="E44" s="27">
        <f t="shared" ref="E44" si="11">D44/D43-1</f>
        <v>-0.33705951951581292</v>
      </c>
      <c r="F44" s="33">
        <f t="shared" ref="F44" si="12">D44/D32-1</f>
        <v>-6.1771672114944609E-2</v>
      </c>
      <c r="G44" s="39" t="s">
        <v>462</v>
      </c>
      <c r="H44" s="68">
        <v>2107533</v>
      </c>
      <c r="I44" s="68">
        <v>46428.63</v>
      </c>
      <c r="J44" s="30">
        <f t="shared" si="1"/>
        <v>45.392961196572031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125723.4</v>
      </c>
      <c r="E45" s="27">
        <f t="shared" ref="E45" si="13">D45/D44-1</f>
        <v>0.31239453901789438</v>
      </c>
      <c r="F45" s="33">
        <f t="shared" ref="F45" si="14">D45/D33-1</f>
        <v>0.80605188739261946</v>
      </c>
      <c r="G45" s="39" t="s">
        <v>498</v>
      </c>
      <c r="H45" s="68">
        <v>2514468</v>
      </c>
      <c r="I45" s="68">
        <v>47566.3</v>
      </c>
      <c r="J45" s="30">
        <f t="shared" si="1"/>
        <v>52.862383662382818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112493.32870813397</v>
      </c>
      <c r="B46" s="27">
        <f>A46/A43-1</f>
        <v>5.0376166808318912E-2</v>
      </c>
      <c r="C46" s="27">
        <f>A46/A34-1</f>
        <v>0.2461310682490403</v>
      </c>
      <c r="D46" s="26">
        <f>H46/19</f>
        <v>115959.63157894737</v>
      </c>
      <c r="E46" s="27">
        <f t="shared" ref="E46" si="15">D46/D45-1</f>
        <v>-7.7660709311493492E-2</v>
      </c>
      <c r="F46" s="33">
        <f t="shared" ref="F46" si="16">D46/D34-1</f>
        <v>0.1700584861161194</v>
      </c>
      <c r="G46" s="39" t="s">
        <v>551</v>
      </c>
      <c r="H46" s="68">
        <v>2203233</v>
      </c>
      <c r="I46" s="68">
        <v>36159.730000000003</v>
      </c>
      <c r="J46" s="30">
        <f t="shared" si="1"/>
        <v>60.930571107693552</v>
      </c>
      <c r="K46" s="32">
        <f>H46+H45+H44</f>
        <v>6825234</v>
      </c>
      <c r="L46" s="27">
        <f>K46/K43-1</f>
        <v>9.2256415566192684E-2</v>
      </c>
      <c r="M46" s="27">
        <f>K46/K34-1</f>
        <v>0.2434260542115172</v>
      </c>
      <c r="N46" s="32">
        <f>AVERAGE(J44:J46)</f>
        <v>53.061971988882796</v>
      </c>
      <c r="O46" s="58">
        <f>N46/N43-1</f>
        <v>-0.18872677567880192</v>
      </c>
    </row>
    <row r="47" spans="1:16" ht="17.399999999999999">
      <c r="A47" s="31"/>
      <c r="B47" s="27"/>
      <c r="C47" s="27"/>
      <c r="D47" s="26">
        <f>H47/19</f>
        <v>167862.10526315789</v>
      </c>
      <c r="E47" s="27">
        <f t="shared" ref="E47" si="17">D47/D46-1</f>
        <v>0.44759088121864532</v>
      </c>
      <c r="F47" s="33">
        <f t="shared" ref="F47" si="18">D47/D35-1</f>
        <v>1.0190864292392146</v>
      </c>
      <c r="G47" s="39" t="s">
        <v>598</v>
      </c>
      <c r="H47" s="68">
        <v>3189380</v>
      </c>
      <c r="I47" s="68">
        <v>72624.210000000006</v>
      </c>
      <c r="J47" s="30">
        <f t="shared" si="1"/>
        <v>43.916209209022718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194507.1</v>
      </c>
      <c r="E48" s="27">
        <f t="shared" ref="E48" si="19">D48/D47-1</f>
        <v>0.15873144623719981</v>
      </c>
      <c r="F48" s="33">
        <f t="shared" ref="F48" si="20">D48/D36-1</f>
        <v>0.96903889149735978</v>
      </c>
      <c r="G48" s="39" t="s">
        <v>632</v>
      </c>
      <c r="H48" s="68">
        <v>3890142</v>
      </c>
      <c r="I48" s="68">
        <v>73452.25</v>
      </c>
      <c r="J48" s="30">
        <f t="shared" si="1"/>
        <v>52.961509007552529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172410.28054226475</v>
      </c>
      <c r="B49" s="27">
        <f>A49/A46-1</f>
        <v>0.53262671237675296</v>
      </c>
      <c r="C49" s="27">
        <f>A49/A37-1</f>
        <v>1.1303447791170109</v>
      </c>
      <c r="D49" s="26">
        <f>H49/22</f>
        <v>154861.63636363635</v>
      </c>
      <c r="E49" s="27">
        <f t="shared" ref="E49" si="21">D49/D48-1</f>
        <v>-0.20382527751616086</v>
      </c>
      <c r="F49" s="33">
        <f t="shared" ref="F49" si="22">D49/D37-1</f>
        <v>1.5440676236394002</v>
      </c>
      <c r="G49" s="39" t="s">
        <v>674</v>
      </c>
      <c r="H49" s="68">
        <v>3406956</v>
      </c>
      <c r="I49" s="68">
        <v>71108.09</v>
      </c>
      <c r="J49" s="30">
        <f t="shared" si="1"/>
        <v>47.912354276426214</v>
      </c>
      <c r="K49" s="32">
        <f>H49+H48+H47</f>
        <v>10486478</v>
      </c>
      <c r="L49" s="27">
        <f>K49/K46-1</f>
        <v>0.53642761552204665</v>
      </c>
      <c r="M49" s="27">
        <f>K49/K37-1</f>
        <v>1.0633355724796716</v>
      </c>
      <c r="N49" s="32">
        <f>AVERAGE(J47:J49)</f>
        <v>48.263357497667151</v>
      </c>
      <c r="O49" s="58">
        <f>N49/N46-1</f>
        <v>-9.0434152960259695E-2</v>
      </c>
    </row>
    <row r="50" spans="1:15" s="37" customFormat="1" ht="17.399999999999999">
      <c r="A50" s="92"/>
      <c r="B50" s="130"/>
      <c r="C50" s="130"/>
      <c r="D50" s="93">
        <f>H50/18</f>
        <v>198110.88888888888</v>
      </c>
      <c r="E50" s="130">
        <f t="shared" ref="E50" si="23">D50/D49-1</f>
        <v>0.27927673722688384</v>
      </c>
      <c r="F50" s="131">
        <f t="shared" ref="F50" si="24">D50/D38-1</f>
        <v>2.2351791929298463</v>
      </c>
      <c r="G50" s="132" t="s">
        <v>714</v>
      </c>
      <c r="H50" s="95">
        <v>3565996</v>
      </c>
      <c r="I50" s="95">
        <v>53615.67</v>
      </c>
      <c r="J50" s="133">
        <f t="shared" ref="J50" si="25">H50/I50</f>
        <v>66.510331774274206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113087.25</v>
      </c>
      <c r="E51" s="130">
        <f t="shared" ref="E51" si="26">D51/D50-1</f>
        <v>-0.42917196205492092</v>
      </c>
      <c r="F51" s="131">
        <f t="shared" ref="F51" si="27">D51/D39-1</f>
        <v>1.4462706930491134</v>
      </c>
      <c r="G51" s="132" t="s">
        <v>721</v>
      </c>
      <c r="H51" s="95">
        <v>2261745</v>
      </c>
      <c r="I51" s="95">
        <v>49249.55</v>
      </c>
      <c r="J51" s="133">
        <f t="shared" ref="J51" si="28">H51/I51</f>
        <v>45.924175956937674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155100.94023569024</v>
      </c>
      <c r="B52" s="27">
        <f>A52/A49-1</f>
        <v>-0.10039621913573349</v>
      </c>
      <c r="C52" s="27">
        <f>A52/A40-1</f>
        <v>1.1793428475399605</v>
      </c>
      <c r="D52" s="93">
        <f>H52/22</f>
        <v>154104.68181818182</v>
      </c>
      <c r="E52" s="130">
        <f t="shared" ref="E52:E53" si="29">D52/D51-1</f>
        <v>0.36270606826306073</v>
      </c>
      <c r="F52" s="131">
        <f t="shared" ref="F52:F53" si="30">D52/D40-1</f>
        <v>0.45325368688066203</v>
      </c>
      <c r="G52" s="132" t="s">
        <v>726</v>
      </c>
      <c r="H52" s="95">
        <v>3390303</v>
      </c>
      <c r="I52" s="95">
        <v>45072.12</v>
      </c>
      <c r="J52" s="133">
        <f t="shared" ref="J52" si="31">H52/I52</f>
        <v>75.219514857521673</v>
      </c>
      <c r="K52" s="32">
        <f>H52+H51+H50</f>
        <v>9218044</v>
      </c>
      <c r="L52" s="27">
        <f>K52/K49-1</f>
        <v>-0.12095901026064237</v>
      </c>
      <c r="M52" s="27">
        <f>K52/K40-1</f>
        <v>1.0844032299277089</v>
      </c>
      <c r="N52" s="32">
        <f>AVERAGE(J50:J52)</f>
        <v>62.551340862911182</v>
      </c>
      <c r="O52" s="58">
        <f>N52/N49-1</f>
        <v>0.29604205148667195</v>
      </c>
    </row>
    <row r="53" spans="1:15" s="37" customFormat="1" ht="17.399999999999999">
      <c r="A53" s="31"/>
      <c r="B53" s="27"/>
      <c r="C53" s="27"/>
      <c r="D53" s="93">
        <f>H53/21</f>
        <v>160873.85714285713</v>
      </c>
      <c r="E53" s="130">
        <f t="shared" si="29"/>
        <v>4.3925825255989537E-2</v>
      </c>
      <c r="F53" s="131">
        <f t="shared" si="30"/>
        <v>0.81633564488538846</v>
      </c>
      <c r="G53" s="132" t="s">
        <v>729</v>
      </c>
      <c r="H53" s="95">
        <v>3378351</v>
      </c>
      <c r="I53" s="95">
        <v>60178.86</v>
      </c>
      <c r="J53" s="133">
        <f t="shared" ref="J53" si="32">H53/I53</f>
        <v>56.138501128137023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171079</v>
      </c>
      <c r="E54" s="130">
        <f t="shared" ref="E54" si="33">D54/D53-1</f>
        <v>6.343568208276773E-2</v>
      </c>
      <c r="F54" s="131">
        <f t="shared" ref="F54" si="34">D54/D42-1</f>
        <v>0.93921498060263597</v>
      </c>
      <c r="G54" s="132" t="s">
        <v>742</v>
      </c>
      <c r="H54" s="95">
        <v>2908343</v>
      </c>
      <c r="I54" s="95">
        <v>49620.04</v>
      </c>
      <c r="J54" s="133">
        <f t="shared" ref="J54" si="35">H54/I54</f>
        <v>58.612266334327821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156825.93650793651</v>
      </c>
      <c r="B55" s="27">
        <f>A55/A52-1</f>
        <v>1.1121765410480267E-2</v>
      </c>
      <c r="C55" s="27">
        <f>A55/A43-1</f>
        <v>0.46431995512121782</v>
      </c>
      <c r="D55" s="93">
        <f>H55/21</f>
        <v>138524.95238095237</v>
      </c>
      <c r="E55" s="130">
        <f t="shared" ref="E55" si="36">D55/D54-1</f>
        <v>-0.19028663727896256</v>
      </c>
      <c r="F55" s="131">
        <f t="shared" ref="F55" si="37">D55/D43-1</f>
        <v>-4.1370376269074027E-2</v>
      </c>
      <c r="G55" s="132" t="s">
        <v>749</v>
      </c>
      <c r="H55" s="95">
        <v>2909024</v>
      </c>
      <c r="I55" s="95">
        <v>89388.49</v>
      </c>
      <c r="J55" s="133">
        <f t="shared" ref="J55" si="38">H55/I55</f>
        <v>32.543608243074694</v>
      </c>
      <c r="K55" s="32">
        <f>H55+H54+H53</f>
        <v>9195718</v>
      </c>
      <c r="L55" s="27">
        <f>K55/K52-1</f>
        <v>-2.4219888731275008E-3</v>
      </c>
      <c r="M55" s="27">
        <f>K55/K43-1</f>
        <v>0.47160990835442695</v>
      </c>
      <c r="N55" s="32">
        <f>AVERAGE(J53:J55)</f>
        <v>49.098125235179843</v>
      </c>
      <c r="O55" s="58">
        <f>N55/N52-1</f>
        <v>-0.21507477605021585</v>
      </c>
    </row>
    <row r="56" spans="1:15" s="124" customFormat="1" ht="17.399999999999999">
      <c r="A56" s="94"/>
      <c r="B56" s="45"/>
      <c r="C56" s="45"/>
      <c r="D56" s="98">
        <f>H56/22</f>
        <v>97609.590909090912</v>
      </c>
      <c r="E56" s="118">
        <f t="shared" ref="E56" si="39">D56/D55-1</f>
        <v>-0.29536455900985714</v>
      </c>
      <c r="F56" s="158">
        <f t="shared" ref="F56" si="40">D56/D44-1</f>
        <v>1.8921649150926756E-2</v>
      </c>
      <c r="G56" s="122" t="s">
        <v>752</v>
      </c>
      <c r="H56" s="96">
        <v>2147411</v>
      </c>
      <c r="I56" s="96">
        <v>73064.28</v>
      </c>
      <c r="J56" s="125">
        <f t="shared" ref="J56" si="41">H56/I56</f>
        <v>29.390709112578676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106469.72222222222</v>
      </c>
      <c r="E57" s="118">
        <f t="shared" ref="E57" si="42">D57/D56-1</f>
        <v>9.0771114094548633E-2</v>
      </c>
      <c r="F57" s="158">
        <f t="shared" ref="F57" si="43">D57/D45-1</f>
        <v>-0.15314315217197261</v>
      </c>
      <c r="G57" s="122" t="s">
        <v>756</v>
      </c>
      <c r="H57" s="96">
        <v>1916455</v>
      </c>
      <c r="I57" s="96">
        <v>30557.49</v>
      </c>
      <c r="J57" s="125">
        <f t="shared" ref="J57" si="44">H57/I57</f>
        <v>62.716374937863023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102039.65656565657</v>
      </c>
      <c r="B58" s="27">
        <f>A58/A55-1</f>
        <v>-0.3493445099848479</v>
      </c>
      <c r="C58" s="27">
        <f>A58/A46-1</f>
        <v>-9.2927040763454039E-2</v>
      </c>
      <c r="K58" s="32">
        <f>H58+H57+H56</f>
        <v>4063866</v>
      </c>
      <c r="L58" s="27">
        <f>K58/K55-1</f>
        <v>-0.55806974507047735</v>
      </c>
      <c r="M58" s="27">
        <f>K58/K46-1</f>
        <v>-0.40458217256727025</v>
      </c>
      <c r="N58" s="32">
        <f>AVERAGE(J56:J58)</f>
        <v>46.05354202522085</v>
      </c>
      <c r="O58" s="58">
        <f>N58/N55-1</f>
        <v>-6.2010172392030216E-2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34">
    <tabColor rgb="FFFF0000"/>
  </sheetPr>
  <dimension ref="A1:P58"/>
  <sheetViews>
    <sheetView zoomScale="70" zoomScaleNormal="70" zoomScaleSheetLayoutView="70" workbookViewId="0">
      <selection activeCell="A59" sqref="A59:XFD335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5.19921875" style="18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엘에스일렉트릭</v>
      </c>
      <c r="G1" s="19"/>
      <c r="H1" s="19"/>
      <c r="I1" s="19"/>
      <c r="J1" s="20"/>
      <c r="P1" s="18" t="s">
        <v>753</v>
      </c>
    </row>
    <row r="2" spans="1:16" ht="15" customHeight="1">
      <c r="G2" s="21"/>
      <c r="H2" s="21"/>
      <c r="I2" s="21"/>
      <c r="J2" s="22"/>
      <c r="P2" s="23" t="s">
        <v>171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41416.75</v>
      </c>
      <c r="E5" s="27"/>
      <c r="F5" s="26"/>
      <c r="G5" s="28" t="s">
        <v>7</v>
      </c>
      <c r="H5" s="29">
        <v>828335</v>
      </c>
      <c r="I5" s="29">
        <v>140149.29</v>
      </c>
      <c r="J5" s="30">
        <f>H5/I5</f>
        <v>5.9103759997642511</v>
      </c>
    </row>
    <row r="6" spans="1:16" ht="15" hidden="1" customHeight="1">
      <c r="D6" s="26">
        <f>H6/18</f>
        <v>45202.333333333336</v>
      </c>
      <c r="E6" s="27">
        <f t="shared" ref="E6:E22" si="0">D6/D5-1</f>
        <v>9.1402230579012977E-2</v>
      </c>
      <c r="F6" s="26"/>
      <c r="G6" s="28" t="s">
        <v>3</v>
      </c>
      <c r="H6" s="29">
        <v>813642</v>
      </c>
      <c r="I6" s="29">
        <v>227524.7</v>
      </c>
      <c r="J6" s="30">
        <f t="shared" ref="J6:J49" si="1">H6/I6</f>
        <v>3.5760600936953217</v>
      </c>
    </row>
    <row r="7" spans="1:16" ht="15" hidden="1" customHeight="1">
      <c r="A7" s="31">
        <f>AVERAGE(D5:D7)</f>
        <v>46714.755050505053</v>
      </c>
      <c r="B7" s="31"/>
      <c r="C7" s="31"/>
      <c r="D7" s="26">
        <f>H7/22</f>
        <v>53525.181818181816</v>
      </c>
      <c r="E7" s="27">
        <f t="shared" si="0"/>
        <v>0.18412431109415772</v>
      </c>
      <c r="F7" s="26"/>
      <c r="G7" s="28" t="s">
        <v>6</v>
      </c>
      <c r="H7" s="29">
        <v>1177554</v>
      </c>
      <c r="I7" s="29">
        <v>222033.94</v>
      </c>
      <c r="J7" s="30">
        <f t="shared" si="1"/>
        <v>5.3034864849941412</v>
      </c>
      <c r="K7" s="32">
        <f>H7+H6+H5</f>
        <v>2819531</v>
      </c>
      <c r="L7" s="32"/>
      <c r="M7" s="32"/>
      <c r="N7" s="32">
        <f>AVERAGE(J5:J7)</f>
        <v>4.9299741928179053</v>
      </c>
      <c r="O7" s="35"/>
    </row>
    <row r="8" spans="1:16" ht="15" hidden="1" customHeight="1">
      <c r="D8" s="26">
        <f>H8/21</f>
        <v>25462.380952380954</v>
      </c>
      <c r="E8" s="27">
        <f t="shared" si="0"/>
        <v>-0.52429155609646694</v>
      </c>
      <c r="F8" s="26"/>
      <c r="G8" s="28" t="s">
        <v>2</v>
      </c>
      <c r="H8" s="29">
        <v>534710</v>
      </c>
      <c r="I8" s="29">
        <v>130270.81</v>
      </c>
      <c r="J8" s="30">
        <f t="shared" si="1"/>
        <v>4.1046033259484611</v>
      </c>
    </row>
    <row r="9" spans="1:16" ht="15" hidden="1" customHeight="1">
      <c r="D9" s="26">
        <f>H9/21</f>
        <v>28571.190476190477</v>
      </c>
      <c r="E9" s="27">
        <f t="shared" si="0"/>
        <v>0.12209421929644093</v>
      </c>
      <c r="F9" s="26"/>
      <c r="G9" s="28" t="s">
        <v>5</v>
      </c>
      <c r="H9" s="29">
        <v>599995</v>
      </c>
      <c r="I9" s="29">
        <v>106153.79</v>
      </c>
      <c r="J9" s="30">
        <f t="shared" si="1"/>
        <v>5.6521298014889529</v>
      </c>
    </row>
    <row r="10" spans="1:16" ht="15" hidden="1" customHeight="1">
      <c r="A10" s="31">
        <f>AVERAGE(D8:D10)</f>
        <v>41901.460317460318</v>
      </c>
      <c r="B10" s="27">
        <f>A10/A7-1</f>
        <v>-0.10303585511346258</v>
      </c>
      <c r="C10" s="27"/>
      <c r="D10" s="26">
        <f>H10/21</f>
        <v>71670.809523809527</v>
      </c>
      <c r="E10" s="27">
        <f t="shared" si="0"/>
        <v>1.5084992374936457</v>
      </c>
      <c r="F10" s="26"/>
      <c r="G10" s="28" t="s">
        <v>0</v>
      </c>
      <c r="H10" s="29">
        <v>1505087</v>
      </c>
      <c r="I10" s="29">
        <v>275409.15999999997</v>
      </c>
      <c r="J10" s="30">
        <f t="shared" si="1"/>
        <v>5.4649126412498417</v>
      </c>
      <c r="K10" s="32">
        <f>H10+H9+H8</f>
        <v>2639792</v>
      </c>
      <c r="L10" s="27">
        <f>K10/K7-1</f>
        <v>-6.3747836076283648E-2</v>
      </c>
      <c r="M10" s="32"/>
      <c r="N10" s="32">
        <f>AVERAGE(J8:J10)</f>
        <v>5.0738819228957519</v>
      </c>
      <c r="O10" s="58">
        <f>N10/N7-1</f>
        <v>2.919036174418399E-2</v>
      </c>
    </row>
    <row r="11" spans="1:16" ht="15" hidden="1" customHeight="1">
      <c r="D11" s="26">
        <f>H11/21</f>
        <v>44986.857142857145</v>
      </c>
      <c r="E11" s="27">
        <f t="shared" si="0"/>
        <v>-0.37231269687400126</v>
      </c>
      <c r="F11" s="26"/>
      <c r="G11" s="28" t="s">
        <v>10</v>
      </c>
      <c r="H11" s="29">
        <v>944724</v>
      </c>
      <c r="I11" s="29">
        <v>142212.98000000001</v>
      </c>
      <c r="J11" s="30">
        <f t="shared" si="1"/>
        <v>6.6430223176534229</v>
      </c>
    </row>
    <row r="12" spans="1:16" ht="15" hidden="1" customHeight="1">
      <c r="D12" s="26">
        <f>H12/22</f>
        <v>26137.363636363636</v>
      </c>
      <c r="E12" s="27">
        <f t="shared" si="0"/>
        <v>-0.41900000808316895</v>
      </c>
      <c r="F12" s="26"/>
      <c r="G12" s="28" t="s">
        <v>4</v>
      </c>
      <c r="H12" s="29">
        <v>575022</v>
      </c>
      <c r="I12" s="29">
        <v>101324.48</v>
      </c>
      <c r="J12" s="30">
        <f t="shared" si="1"/>
        <v>5.6750550311237724</v>
      </c>
    </row>
    <row r="13" spans="1:16" ht="15" hidden="1" customHeight="1">
      <c r="A13" s="31">
        <f>AVERAGE(D11:D13)</f>
        <v>36395.623593073593</v>
      </c>
      <c r="B13" s="27">
        <f>A13/A10-1</f>
        <v>-0.13139963816708422</v>
      </c>
      <c r="C13" s="27"/>
      <c r="D13" s="26">
        <f>H13/20</f>
        <v>38062.65</v>
      </c>
      <c r="E13" s="27">
        <f t="shared" si="0"/>
        <v>0.45625436939804054</v>
      </c>
      <c r="F13" s="26"/>
      <c r="G13" s="28" t="s">
        <v>8</v>
      </c>
      <c r="H13" s="29">
        <v>761253</v>
      </c>
      <c r="I13" s="29">
        <v>229462.88</v>
      </c>
      <c r="J13" s="30">
        <f t="shared" si="1"/>
        <v>3.3175431250579615</v>
      </c>
      <c r="K13" s="32">
        <f>H13+H12+H11</f>
        <v>2280999</v>
      </c>
      <c r="L13" s="27">
        <f>K13/K10-1</f>
        <v>-0.13591714801772259</v>
      </c>
      <c r="M13" s="32"/>
      <c r="N13" s="32">
        <f>AVERAGE(J11:J13)</f>
        <v>5.2118734912783848</v>
      </c>
      <c r="O13" s="58">
        <f>N13/N10-1</f>
        <v>2.7196448494386516E-2</v>
      </c>
    </row>
    <row r="14" spans="1:16" ht="15" hidden="1" customHeight="1">
      <c r="D14" s="26">
        <f>H14/20</f>
        <v>27524.95</v>
      </c>
      <c r="E14" s="27">
        <f t="shared" si="0"/>
        <v>-0.27685145411578016</v>
      </c>
      <c r="F14" s="26"/>
      <c r="G14" s="28" t="s">
        <v>11</v>
      </c>
      <c r="H14" s="29">
        <v>550499</v>
      </c>
      <c r="I14" s="29">
        <v>47623.01</v>
      </c>
      <c r="J14" s="30">
        <f t="shared" si="1"/>
        <v>11.559517132579398</v>
      </c>
    </row>
    <row r="15" spans="1:16" ht="15" hidden="1" customHeight="1">
      <c r="A15" s="31"/>
      <c r="B15" s="31"/>
      <c r="C15" s="31"/>
      <c r="D15" s="26">
        <f>H15/22</f>
        <v>38140</v>
      </c>
      <c r="E15" s="27">
        <f t="shared" si="0"/>
        <v>0.38565192670649706</v>
      </c>
      <c r="F15" s="26"/>
      <c r="G15" s="28" t="s">
        <v>9</v>
      </c>
      <c r="H15" s="29">
        <v>839080</v>
      </c>
      <c r="I15" s="29">
        <v>124134.71</v>
      </c>
      <c r="J15" s="30">
        <f t="shared" si="1"/>
        <v>6.7594309440123554</v>
      </c>
    </row>
    <row r="16" spans="1:16" ht="15" hidden="1" customHeight="1">
      <c r="A16" s="31">
        <f>AVERAGE(D14:D16)</f>
        <v>51449.634848484849</v>
      </c>
      <c r="B16" s="27">
        <f>A16/A13-1</f>
        <v>0.41362146789198495</v>
      </c>
      <c r="C16" s="27"/>
      <c r="D16" s="26">
        <f>H16/22</f>
        <v>88683.954545454544</v>
      </c>
      <c r="E16" s="27">
        <f t="shared" si="0"/>
        <v>1.3252216713543405</v>
      </c>
      <c r="F16" s="26"/>
      <c r="G16" s="28" t="s">
        <v>13</v>
      </c>
      <c r="H16" s="29">
        <v>1951047</v>
      </c>
      <c r="I16" s="29">
        <v>313577.95</v>
      </c>
      <c r="J16" s="30">
        <f t="shared" si="1"/>
        <v>6.2218883693831151</v>
      </c>
      <c r="K16" s="32">
        <f>H16+H15+H14</f>
        <v>3340626</v>
      </c>
      <c r="L16" s="27">
        <f>K16/K13-1</f>
        <v>0.46454514008993431</v>
      </c>
      <c r="M16" s="32"/>
      <c r="N16" s="32">
        <f>AVERAGE(J14:J16)</f>
        <v>8.1802788153249555</v>
      </c>
      <c r="O16" s="58">
        <f>N16/N13-1</f>
        <v>0.56954669544722014</v>
      </c>
    </row>
    <row r="17" spans="1:15" ht="15" hidden="1" customHeight="1">
      <c r="D17" s="26">
        <f>H17/20</f>
        <v>70111.649999999994</v>
      </c>
      <c r="E17" s="27">
        <f t="shared" si="0"/>
        <v>-0.20942124920619554</v>
      </c>
      <c r="F17" s="33">
        <f t="shared" ref="F17:F22" si="2">D17/D5-1</f>
        <v>0.69283321361526418</v>
      </c>
      <c r="G17" s="39" t="s">
        <v>162</v>
      </c>
      <c r="H17" s="29">
        <v>1402233</v>
      </c>
      <c r="I17" s="29">
        <v>243717.99</v>
      </c>
      <c r="J17" s="30">
        <f t="shared" si="1"/>
        <v>5.7535063373860913</v>
      </c>
    </row>
    <row r="18" spans="1:15" hidden="1">
      <c r="D18" s="26">
        <f>H18/20</f>
        <v>34040.6</v>
      </c>
      <c r="E18" s="27">
        <f t="shared" si="0"/>
        <v>-0.51448011849671205</v>
      </c>
      <c r="F18" s="33">
        <f t="shared" si="2"/>
        <v>-0.24692825591599266</v>
      </c>
      <c r="G18" s="39" t="s">
        <v>163</v>
      </c>
      <c r="H18" s="29">
        <v>680812</v>
      </c>
      <c r="I18" s="29">
        <v>134158.94</v>
      </c>
      <c r="J18" s="30">
        <f t="shared" si="1"/>
        <v>5.0746674056905938</v>
      </c>
    </row>
    <row r="19" spans="1:15" ht="17.399999999999999" hidden="1">
      <c r="A19" s="31">
        <f>AVERAGE(D17:D19)</f>
        <v>52302.128787878784</v>
      </c>
      <c r="B19" s="27">
        <f>A19/A16-1</f>
        <v>1.6569484737927853E-2</v>
      </c>
      <c r="C19" s="27">
        <f>A19/A7-1</f>
        <v>0.11960618719573746</v>
      </c>
      <c r="D19" s="26">
        <f>H19/22</f>
        <v>52754.13636363636</v>
      </c>
      <c r="E19" s="27">
        <f t="shared" si="0"/>
        <v>0.54974167211025549</v>
      </c>
      <c r="F19" s="33">
        <f t="shared" si="2"/>
        <v>-1.4405284173804378E-2</v>
      </c>
      <c r="G19" s="39" t="s">
        <v>158</v>
      </c>
      <c r="H19" s="29">
        <v>1160591</v>
      </c>
      <c r="I19" s="29">
        <v>207607.86</v>
      </c>
      <c r="J19" s="30">
        <f t="shared" si="1"/>
        <v>5.5903037582488455</v>
      </c>
      <c r="K19" s="32">
        <f>H19+H18+H17</f>
        <v>3243636</v>
      </c>
      <c r="L19" s="27">
        <f>K19/K16-1</f>
        <v>-2.903348055124999E-2</v>
      </c>
      <c r="M19" s="27">
        <f>K19/K7-1</f>
        <v>0.1504168601090039</v>
      </c>
      <c r="N19" s="32">
        <f>AVERAGE(J17:J19)</f>
        <v>5.4728258337751781</v>
      </c>
      <c r="O19" s="58">
        <f>N19/N16-1</f>
        <v>-0.33097319084988008</v>
      </c>
    </row>
    <row r="20" spans="1:15" hidden="1">
      <c r="D20" s="26">
        <f>H20/20</f>
        <v>61227.15</v>
      </c>
      <c r="E20" s="27">
        <f t="shared" si="0"/>
        <v>0.16061325652189273</v>
      </c>
      <c r="F20" s="33">
        <f t="shared" si="2"/>
        <v>1.4046121261992481</v>
      </c>
      <c r="G20" s="39" t="s">
        <v>154</v>
      </c>
      <c r="H20" s="29">
        <v>1224543</v>
      </c>
      <c r="I20" s="29">
        <v>196957.22</v>
      </c>
      <c r="J20" s="30">
        <f t="shared" si="1"/>
        <v>6.2173044481436124</v>
      </c>
    </row>
    <row r="21" spans="1:15" hidden="1">
      <c r="D21" s="26">
        <f>H21/21</f>
        <v>51981.619047619046</v>
      </c>
      <c r="E21" s="27">
        <f t="shared" si="0"/>
        <v>-0.15100377777474461</v>
      </c>
      <c r="F21" s="33">
        <f t="shared" si="2"/>
        <v>0.81937182809856735</v>
      </c>
      <c r="G21" s="39" t="s">
        <v>155</v>
      </c>
      <c r="H21" s="29">
        <v>1091614</v>
      </c>
      <c r="I21" s="29">
        <v>166314.85</v>
      </c>
      <c r="J21" s="30">
        <f t="shared" si="1"/>
        <v>6.563538974421105</v>
      </c>
    </row>
    <row r="22" spans="1:15" ht="17.399999999999999" hidden="1">
      <c r="A22" s="31">
        <f>AVERAGE(D20:D22)</f>
        <v>57128.891269841268</v>
      </c>
      <c r="B22" s="27">
        <f>A22/A19-1</f>
        <v>9.2286157252572609E-2</v>
      </c>
      <c r="C22" s="27">
        <f>A22/A10-1</f>
        <v>0.36341050734300273</v>
      </c>
      <c r="D22" s="26">
        <f>H22/21</f>
        <v>58177.904761904763</v>
      </c>
      <c r="E22" s="27">
        <f t="shared" si="0"/>
        <v>0.11920147597960451</v>
      </c>
      <c r="F22" s="33">
        <f t="shared" si="2"/>
        <v>-0.18826220676944261</v>
      </c>
      <c r="G22" s="39" t="s">
        <v>156</v>
      </c>
      <c r="H22" s="29">
        <v>1221736</v>
      </c>
      <c r="I22" s="29">
        <v>180937.14</v>
      </c>
      <c r="J22" s="30">
        <f t="shared" si="1"/>
        <v>6.7522676659971514</v>
      </c>
      <c r="K22" s="32">
        <f>H22+H21+H20</f>
        <v>3537893</v>
      </c>
      <c r="L22" s="27">
        <f>K22/K19-1</f>
        <v>9.0718255685903193E-2</v>
      </c>
      <c r="M22" s="27">
        <f>K22/K10-1</f>
        <v>0.34021657766975588</v>
      </c>
      <c r="N22" s="32">
        <f>AVERAGE(J20:J22)</f>
        <v>6.5110370295206232</v>
      </c>
      <c r="O22" s="58">
        <f>N22/N19-1</f>
        <v>0.18970294821702427</v>
      </c>
    </row>
    <row r="23" spans="1:15" hidden="1">
      <c r="A23" s="31"/>
      <c r="B23" s="27"/>
      <c r="C23" s="27"/>
      <c r="D23" s="26">
        <f>H23/21</f>
        <v>82829.476190476184</v>
      </c>
      <c r="E23" s="27">
        <f t="shared" ref="E23:E28" si="3">D23/D22-1</f>
        <v>0.42372738463956194</v>
      </c>
      <c r="F23" s="33">
        <f t="shared" ref="F23:F28" si="4">D23/D11-1</f>
        <v>0.84119277164547501</v>
      </c>
      <c r="G23" s="39" t="s">
        <v>168</v>
      </c>
      <c r="H23" s="29">
        <v>1739419</v>
      </c>
      <c r="I23" s="29">
        <v>249083.6</v>
      </c>
      <c r="J23" s="30">
        <f t="shared" si="1"/>
        <v>6.9832738887666626</v>
      </c>
    </row>
    <row r="24" spans="1:15" hidden="1">
      <c r="A24" s="31"/>
      <c r="B24" s="27"/>
      <c r="C24" s="27"/>
      <c r="D24" s="26">
        <f>H24/22</f>
        <v>40293.181818181816</v>
      </c>
      <c r="E24" s="27">
        <f t="shared" si="3"/>
        <v>-0.51354054533047055</v>
      </c>
      <c r="F24" s="33">
        <f t="shared" si="4"/>
        <v>0.54159319121703153</v>
      </c>
      <c r="G24" s="39" t="s">
        <v>176</v>
      </c>
      <c r="H24" s="29">
        <v>886450</v>
      </c>
      <c r="I24" s="29">
        <v>106743.43</v>
      </c>
      <c r="J24" s="30">
        <f t="shared" si="1"/>
        <v>8.3044923701627358</v>
      </c>
    </row>
    <row r="25" spans="1:15" ht="17.399999999999999" hidden="1">
      <c r="A25" s="31">
        <f>AVERAGE(D23:D25)</f>
        <v>80003.693020429855</v>
      </c>
      <c r="B25" s="27">
        <f>A25/A22-1</f>
        <v>0.40040689119174888</v>
      </c>
      <c r="C25" s="27">
        <f>A25/A13-1</f>
        <v>1.1981679422482889</v>
      </c>
      <c r="D25" s="26">
        <f>H25/19</f>
        <v>116888.42105263157</v>
      </c>
      <c r="E25" s="27">
        <f t="shared" si="3"/>
        <v>1.900947896844599</v>
      </c>
      <c r="F25" s="33">
        <f t="shared" si="4"/>
        <v>2.070948056759883</v>
      </c>
      <c r="G25" s="39" t="s">
        <v>190</v>
      </c>
      <c r="H25" s="29">
        <v>2220880</v>
      </c>
      <c r="I25" s="29">
        <v>215876.08</v>
      </c>
      <c r="J25" s="30">
        <f t="shared" si="1"/>
        <v>10.287753974409764</v>
      </c>
      <c r="K25" s="32">
        <f>H25+H24+H23</f>
        <v>4846749</v>
      </c>
      <c r="L25" s="27">
        <f>K25/K22-1</f>
        <v>0.36995352883764432</v>
      </c>
      <c r="M25" s="27">
        <f>K25/K13-1</f>
        <v>1.1248360915546214</v>
      </c>
      <c r="N25" s="32">
        <f>AVERAGE(J23:J25)</f>
        <v>8.5251734111130535</v>
      </c>
      <c r="O25" s="58">
        <f>N25/N22-1</f>
        <v>0.3093418717264953</v>
      </c>
    </row>
    <row r="26" spans="1:15" ht="17.399999999999999" hidden="1">
      <c r="A26" s="31"/>
      <c r="B26" s="27"/>
      <c r="C26" s="27"/>
      <c r="D26" s="26">
        <f>H26/19</f>
        <v>46302.26315789474</v>
      </c>
      <c r="E26" s="27">
        <f t="shared" si="3"/>
        <v>-0.60387639134036952</v>
      </c>
      <c r="F26" s="33">
        <f t="shared" si="4"/>
        <v>0.68219245295249364</v>
      </c>
      <c r="G26" s="39" t="s">
        <v>202</v>
      </c>
      <c r="H26" s="29">
        <v>879743</v>
      </c>
      <c r="I26" s="29">
        <v>141745.68</v>
      </c>
      <c r="J26" s="30">
        <f t="shared" si="1"/>
        <v>6.2064889737733102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47697.5</v>
      </c>
      <c r="E27" s="27">
        <f t="shared" si="3"/>
        <v>3.0133232091644979E-2</v>
      </c>
      <c r="F27" s="33">
        <f t="shared" si="4"/>
        <v>0.2505899318300997</v>
      </c>
      <c r="G27" s="39" t="s">
        <v>203</v>
      </c>
      <c r="H27" s="29">
        <v>1049345</v>
      </c>
      <c r="I27" s="29">
        <v>126491.84</v>
      </c>
      <c r="J27" s="30">
        <f t="shared" si="1"/>
        <v>8.2957525165259671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58024.324561403511</v>
      </c>
      <c r="B28" s="27">
        <f>A28/A25-1</f>
        <v>-0.27472942347065976</v>
      </c>
      <c r="C28" s="27">
        <f>A28/A16-1</f>
        <v>0.12778885083014901</v>
      </c>
      <c r="D28" s="26">
        <f>H28/19</f>
        <v>80073.210526315786</v>
      </c>
      <c r="E28" s="27">
        <f t="shared" si="3"/>
        <v>0.67877164476787644</v>
      </c>
      <c r="F28" s="33">
        <f t="shared" si="4"/>
        <v>-9.7094723203004718E-2</v>
      </c>
      <c r="G28" s="39" t="s">
        <v>208</v>
      </c>
      <c r="H28" s="29">
        <v>1521391</v>
      </c>
      <c r="I28" s="29">
        <v>163280.41</v>
      </c>
      <c r="J28" s="30">
        <f t="shared" si="1"/>
        <v>9.3176578868218183</v>
      </c>
      <c r="K28" s="32">
        <f>H28+H27+H26</f>
        <v>3450479</v>
      </c>
      <c r="L28" s="27">
        <f>K28/K25-1</f>
        <v>-0.28808382691160606</v>
      </c>
      <c r="M28" s="27">
        <f>K28/K16-1</f>
        <v>3.2883956480012966E-2</v>
      </c>
      <c r="N28" s="32">
        <f>AVERAGE(J26:J28)</f>
        <v>7.9399664590403658</v>
      </c>
      <c r="O28" s="58">
        <f>N28/N25-1</f>
        <v>-6.8644580450391457E-2</v>
      </c>
    </row>
    <row r="29" spans="1:15" hidden="1">
      <c r="D29" s="26">
        <f>H29/22</f>
        <v>20697.5</v>
      </c>
      <c r="E29" s="27">
        <f t="shared" ref="E29:E41" si="5">D29/D28-1</f>
        <v>-0.74151779522818262</v>
      </c>
      <c r="F29" s="33">
        <f t="shared" ref="F29:F41" si="6">D29/D17-1</f>
        <v>-0.70479228487704959</v>
      </c>
      <c r="G29" s="39" t="s">
        <v>215</v>
      </c>
      <c r="H29" s="29">
        <v>455345</v>
      </c>
      <c r="I29" s="29">
        <v>58910.84</v>
      </c>
      <c r="J29" s="30">
        <f t="shared" si="1"/>
        <v>7.7293924174226687</v>
      </c>
    </row>
    <row r="30" spans="1:15" hidden="1">
      <c r="D30" s="26">
        <f>H30/19</f>
        <v>155073.10526315789</v>
      </c>
      <c r="E30" s="27">
        <f t="shared" si="5"/>
        <v>6.4923592348427537</v>
      </c>
      <c r="F30" s="33">
        <f t="shared" si="6"/>
        <v>3.5555338408593826</v>
      </c>
      <c r="G30" s="39" t="s">
        <v>210</v>
      </c>
      <c r="H30" s="29">
        <v>2946389</v>
      </c>
      <c r="I30" s="29">
        <v>279706.01</v>
      </c>
      <c r="J30" s="30">
        <f t="shared" si="1"/>
        <v>10.533878052888459</v>
      </c>
    </row>
    <row r="31" spans="1:15" ht="17.399999999999999" hidden="1">
      <c r="A31" s="31">
        <f>AVERAGE(D29:D31)</f>
        <v>71992.251754385958</v>
      </c>
      <c r="B31" s="27">
        <f>A31/A28-1</f>
        <v>0.24072537334236555</v>
      </c>
      <c r="C31" s="27">
        <f>A31/A19-1</f>
        <v>0.37646886317695039</v>
      </c>
      <c r="D31" s="26">
        <f>H31/20</f>
        <v>40206.15</v>
      </c>
      <c r="E31" s="27">
        <f t="shared" si="5"/>
        <v>-0.74072776880445867</v>
      </c>
      <c r="F31" s="33">
        <f t="shared" si="6"/>
        <v>-0.23785786724177593</v>
      </c>
      <c r="G31" s="39" t="s">
        <v>211</v>
      </c>
      <c r="H31" s="29">
        <v>804123</v>
      </c>
      <c r="I31" s="29">
        <v>84151.05</v>
      </c>
      <c r="J31" s="30">
        <f t="shared" si="1"/>
        <v>9.5557096435516851</v>
      </c>
      <c r="K31" s="32">
        <f>H31+H30+H29</f>
        <v>4205857</v>
      </c>
      <c r="L31" s="27">
        <f>K31/K28-1</f>
        <v>0.2189197499825386</v>
      </c>
      <c r="M31" s="27">
        <f>K31/K19-1</f>
        <v>0.29664888415346224</v>
      </c>
      <c r="N31" s="32">
        <f>AVERAGE(J29:J31)</f>
        <v>9.2729933712876047</v>
      </c>
      <c r="O31" s="58">
        <f>N31/N28-1</f>
        <v>0.16788822964478234</v>
      </c>
    </row>
    <row r="32" spans="1:15" ht="17.399999999999999" hidden="1">
      <c r="D32" s="26">
        <f>H32/21</f>
        <v>160673.71428571429</v>
      </c>
      <c r="E32" s="27">
        <f t="shared" si="5"/>
        <v>2.9962471981454151</v>
      </c>
      <c r="F32" s="33">
        <f t="shared" si="6"/>
        <v>1.6242233108304776</v>
      </c>
      <c r="G32" s="39" t="s">
        <v>222</v>
      </c>
      <c r="H32" s="29">
        <v>3374148</v>
      </c>
      <c r="I32" s="29">
        <v>416673.19</v>
      </c>
      <c r="J32" s="30">
        <f t="shared" si="1"/>
        <v>8.0978284203982493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26021.047619047618</v>
      </c>
      <c r="E33" s="27">
        <f t="shared" si="5"/>
        <v>-0.83805037597639465</v>
      </c>
      <c r="F33" s="33">
        <f t="shared" si="6"/>
        <v>-0.49941829254663284</v>
      </c>
      <c r="G33" s="39" t="s">
        <v>223</v>
      </c>
      <c r="H33" s="29">
        <v>546442</v>
      </c>
      <c r="I33" s="29">
        <v>55364.1</v>
      </c>
      <c r="J33" s="30">
        <f t="shared" si="1"/>
        <v>9.8699698902357298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77726.622389306591</v>
      </c>
      <c r="B34" s="27">
        <f>A34/A31-1</f>
        <v>7.9652608373529388E-2</v>
      </c>
      <c r="C34" s="27">
        <f>A34/A22-1</f>
        <v>0.36054841362445633</v>
      </c>
      <c r="D34" s="26">
        <f>H34/19</f>
        <v>46485.105263157893</v>
      </c>
      <c r="E34" s="27">
        <f t="shared" si="5"/>
        <v>0.78644249623256601</v>
      </c>
      <c r="F34" s="33">
        <f t="shared" si="6"/>
        <v>-0.20098350991841463</v>
      </c>
      <c r="G34" s="39" t="s">
        <v>220</v>
      </c>
      <c r="H34" s="29">
        <v>883217</v>
      </c>
      <c r="I34" s="29">
        <v>129848.09</v>
      </c>
      <c r="J34" s="30">
        <f t="shared" si="1"/>
        <v>6.8019252343257417</v>
      </c>
      <c r="K34" s="32">
        <f>H34+H33+H32</f>
        <v>4803807</v>
      </c>
      <c r="L34" s="27">
        <f>K34/K31-1</f>
        <v>0.14217078707145769</v>
      </c>
      <c r="M34" s="27">
        <f>K34/K22-1</f>
        <v>0.35781579601192015</v>
      </c>
      <c r="N34" s="32">
        <f>AVERAGE(J32:J34)</f>
        <v>8.2565745149865748</v>
      </c>
      <c r="O34" s="58">
        <f>N34/N31-1</f>
        <v>-0.10961065274221093</v>
      </c>
      <c r="P34" s="58"/>
    </row>
    <row r="35" spans="1:16" ht="17.399999999999999" hidden="1">
      <c r="D35" s="26">
        <f>H35/23</f>
        <v>49330.956521739128</v>
      </c>
      <c r="E35" s="27">
        <f t="shared" si="5"/>
        <v>6.1220712365187113E-2</v>
      </c>
      <c r="F35" s="33">
        <f t="shared" si="6"/>
        <v>-0.40442752036368368</v>
      </c>
      <c r="G35" s="39" t="s">
        <v>226</v>
      </c>
      <c r="H35" s="68">
        <v>1134612</v>
      </c>
      <c r="I35" s="68">
        <v>192308.3</v>
      </c>
      <c r="J35" s="30">
        <f t="shared" si="1"/>
        <v>5.8999637561145306</v>
      </c>
      <c r="P35" s="16"/>
    </row>
    <row r="36" spans="1:16" ht="17.399999999999999" hidden="1">
      <c r="D36" s="26">
        <f>H36/21</f>
        <v>221334.76190476189</v>
      </c>
      <c r="E36" s="27">
        <f t="shared" si="5"/>
        <v>3.4867316085230229</v>
      </c>
      <c r="F36" s="33">
        <f t="shared" si="6"/>
        <v>4.4931070696652515</v>
      </c>
      <c r="G36" s="39" t="s">
        <v>228</v>
      </c>
      <c r="H36" s="68">
        <v>4648030</v>
      </c>
      <c r="I36" s="68">
        <v>537708.31000000006</v>
      </c>
      <c r="J36" s="30">
        <f t="shared" si="1"/>
        <v>8.6441476048603363</v>
      </c>
      <c r="P36" s="16"/>
    </row>
    <row r="37" spans="1:16" ht="17.399999999999999" hidden="1">
      <c r="A37" s="31">
        <f>AVERAGE(D35:D37)</f>
        <v>114473.92466068553</v>
      </c>
      <c r="B37" s="27">
        <f>A37/A34-1</f>
        <v>0.47277626560593378</v>
      </c>
      <c r="C37" s="27">
        <f>A37/A25-1</f>
        <v>0.43085800591046852</v>
      </c>
      <c r="D37" s="26">
        <f>H37/18</f>
        <v>72756.055555555562</v>
      </c>
      <c r="E37" s="27">
        <f t="shared" si="5"/>
        <v>-0.67128500318055884</v>
      </c>
      <c r="F37" s="33">
        <f t="shared" si="6"/>
        <v>-0.37755977110174532</v>
      </c>
      <c r="G37" s="39" t="s">
        <v>225</v>
      </c>
      <c r="H37" s="68">
        <v>1309609</v>
      </c>
      <c r="I37" s="68">
        <v>181734.84</v>
      </c>
      <c r="J37" s="30">
        <f t="shared" si="1"/>
        <v>7.2061526562545737</v>
      </c>
      <c r="K37" s="32">
        <f>H37+H36+H35</f>
        <v>7092251</v>
      </c>
      <c r="L37" s="27">
        <f>K37/K34-1</f>
        <v>0.47638133671898153</v>
      </c>
      <c r="M37" s="27">
        <f>K37/K25-1</f>
        <v>0.46330065782238772</v>
      </c>
      <c r="N37" s="32">
        <f>AVERAGE(J35:J37)</f>
        <v>7.2500880057431472</v>
      </c>
      <c r="O37" s="16">
        <f>N37/N34-1</f>
        <v>-0.12190122034465334</v>
      </c>
      <c r="P37" s="16"/>
    </row>
    <row r="38" spans="1:16" ht="17.399999999999999" hidden="1">
      <c r="A38" s="31"/>
      <c r="B38" s="27"/>
      <c r="C38" s="27"/>
      <c r="D38" s="26">
        <f>H38/20</f>
        <v>58122.05</v>
      </c>
      <c r="E38" s="27">
        <f t="shared" si="5"/>
        <v>-0.20113797324239524</v>
      </c>
      <c r="F38" s="33">
        <f t="shared" si="6"/>
        <v>0.25527449493772614</v>
      </c>
      <c r="G38" s="39" t="s">
        <v>231</v>
      </c>
      <c r="H38" s="68">
        <v>1162441</v>
      </c>
      <c r="I38" s="68">
        <v>190639.94</v>
      </c>
      <c r="J38" s="30">
        <f t="shared" si="1"/>
        <v>6.0975732577339246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91613.095238095237</v>
      </c>
      <c r="E39" s="27">
        <f t="shared" si="5"/>
        <v>0.57621927027858155</v>
      </c>
      <c r="F39" s="33">
        <f t="shared" si="6"/>
        <v>0.9207106292383298</v>
      </c>
      <c r="G39" s="39" t="s">
        <v>234</v>
      </c>
      <c r="H39" s="68">
        <v>1923875</v>
      </c>
      <c r="I39" s="68">
        <v>147439.98000000001</v>
      </c>
      <c r="J39" s="30">
        <f t="shared" si="1"/>
        <v>13.04852998487927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54712.921428571433</v>
      </c>
      <c r="B40" s="27">
        <f>A40/A37-1</f>
        <v>-0.522049046621341</v>
      </c>
      <c r="C40" s="27">
        <f>A40/A28-1</f>
        <v>-5.7069223258735646E-2</v>
      </c>
      <c r="D40" s="26">
        <f>H40/21</f>
        <v>14403.619047619048</v>
      </c>
      <c r="E40" s="27">
        <f t="shared" si="5"/>
        <v>-0.84277772724319411</v>
      </c>
      <c r="F40" s="33">
        <f t="shared" si="6"/>
        <v>-0.8201193763439103</v>
      </c>
      <c r="G40" s="39" t="s">
        <v>236</v>
      </c>
      <c r="H40" s="68">
        <v>302476</v>
      </c>
      <c r="I40" s="68">
        <v>14555.3</v>
      </c>
      <c r="J40" s="30">
        <f t="shared" si="1"/>
        <v>20.781158753168949</v>
      </c>
      <c r="K40" s="32">
        <f>H40+H39+H38</f>
        <v>3388792</v>
      </c>
      <c r="L40" s="27">
        <f>K40/K37-1</f>
        <v>-0.52218385953909419</v>
      </c>
      <c r="M40" s="27">
        <f>K40/K28-1</f>
        <v>-1.7877807689888892E-2</v>
      </c>
      <c r="N40" s="32">
        <f>AVERAGE(J38:J40)</f>
        <v>13.309087331927381</v>
      </c>
      <c r="O40" s="58">
        <f>N40/N37-1</f>
        <v>0.83571390049122241</v>
      </c>
    </row>
    <row r="41" spans="1:16" ht="17.399999999999999">
      <c r="A41" s="31"/>
      <c r="B41" s="27"/>
      <c r="C41" s="27"/>
      <c r="D41" s="26">
        <f>H41/18</f>
        <v>80127</v>
      </c>
      <c r="E41" s="27">
        <f t="shared" si="5"/>
        <v>4.5629768973406151</v>
      </c>
      <c r="F41" s="33">
        <f t="shared" si="6"/>
        <v>2.8713371180094214</v>
      </c>
      <c r="G41" s="39" t="s">
        <v>370</v>
      </c>
      <c r="H41" s="68">
        <v>1442286</v>
      </c>
      <c r="I41" s="68">
        <v>222151.02</v>
      </c>
      <c r="J41" s="30">
        <f t="shared" si="1"/>
        <v>6.4923672193807622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60340</v>
      </c>
      <c r="E42" s="27">
        <f t="shared" ref="E42" si="7">D42/D41-1</f>
        <v>-0.24694547405992984</v>
      </c>
      <c r="F42" s="33">
        <f t="shared" ref="F42" si="8">D42/D30-1</f>
        <v>-0.61089319842016787</v>
      </c>
      <c r="G42" s="39" t="s">
        <v>406</v>
      </c>
      <c r="H42" s="68">
        <v>1206800</v>
      </c>
      <c r="I42" s="68">
        <v>119373.4</v>
      </c>
      <c r="J42" s="30">
        <f t="shared" si="1"/>
        <v>10.109454870180459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65147.733333333337</v>
      </c>
      <c r="B43" s="27">
        <f>A43/A40-1</f>
        <v>0.19071933342811365</v>
      </c>
      <c r="C43" s="27">
        <f>A43/A31-1</f>
        <v>-9.5072987082052696E-2</v>
      </c>
      <c r="D43" s="26">
        <f>H43/20</f>
        <v>54976.2</v>
      </c>
      <c r="E43" s="27">
        <f t="shared" ref="E43" si="9">D43/D42-1</f>
        <v>-8.8892940006629173E-2</v>
      </c>
      <c r="F43" s="33">
        <f t="shared" ref="F43" si="10">D43/D31-1</f>
        <v>0.36735797881667343</v>
      </c>
      <c r="G43" s="39" t="s">
        <v>429</v>
      </c>
      <c r="H43" s="68">
        <v>1099524</v>
      </c>
      <c r="I43" s="68">
        <v>151821.31</v>
      </c>
      <c r="J43" s="30">
        <f t="shared" si="1"/>
        <v>7.2422244281780994</v>
      </c>
      <c r="K43" s="32">
        <f>H43+H42+H41</f>
        <v>3748610</v>
      </c>
      <c r="L43" s="27">
        <f>K43/K40-1</f>
        <v>0.10617883894910052</v>
      </c>
      <c r="M43" s="27">
        <f>K43/K31-1</f>
        <v>-0.10871672527144882</v>
      </c>
      <c r="N43" s="32">
        <f>AVERAGE(J41:J43)</f>
        <v>7.9480155059131077</v>
      </c>
      <c r="O43" s="58">
        <f>N43/N40-1</f>
        <v>-0.40281288207896215</v>
      </c>
    </row>
    <row r="44" spans="1:16" ht="17.399999999999999">
      <c r="A44" s="31"/>
      <c r="B44" s="27"/>
      <c r="C44" s="27"/>
      <c r="D44" s="26">
        <f>H44/22</f>
        <v>96179.227272727279</v>
      </c>
      <c r="E44" s="27">
        <f t="shared" ref="E44" si="11">D44/D43-1</f>
        <v>0.74947026663769556</v>
      </c>
      <c r="F44" s="33">
        <f t="shared" ref="F44" si="12">D44/D32-1</f>
        <v>-0.4014003615943128</v>
      </c>
      <c r="G44" s="39" t="s">
        <v>488</v>
      </c>
      <c r="H44" s="68">
        <v>2115943</v>
      </c>
      <c r="I44" s="68">
        <v>335985.47</v>
      </c>
      <c r="J44" s="30">
        <f t="shared" si="1"/>
        <v>6.2977217437408832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110736.6</v>
      </c>
      <c r="E45" s="27">
        <f t="shared" ref="E45" si="13">D45/D44-1</f>
        <v>0.15135672369246245</v>
      </c>
      <c r="F45" s="33">
        <f t="shared" ref="F45" si="14">D45/D33-1</f>
        <v>3.2556549459960991</v>
      </c>
      <c r="G45" s="39" t="s">
        <v>498</v>
      </c>
      <c r="H45" s="68">
        <v>2214732</v>
      </c>
      <c r="I45" s="68">
        <v>300136.78000000003</v>
      </c>
      <c r="J45" s="30">
        <f t="shared" si="1"/>
        <v>7.3790756334495216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94406.556459330139</v>
      </c>
      <c r="B46" s="27">
        <f>A46/A43-1</f>
        <v>0.44911498265475802</v>
      </c>
      <c r="C46" s="27">
        <f>A46/A34-1</f>
        <v>0.21459743852600921</v>
      </c>
      <c r="D46" s="26">
        <f>H46/19</f>
        <v>76303.84210526316</v>
      </c>
      <c r="E46" s="27">
        <f t="shared" ref="E46" si="15">D46/D45-1</f>
        <v>-0.31094288514128887</v>
      </c>
      <c r="F46" s="33">
        <f t="shared" ref="F46" si="16">D46/D34-1</f>
        <v>0.64146863115180075</v>
      </c>
      <c r="G46" s="39" t="s">
        <v>551</v>
      </c>
      <c r="H46" s="68">
        <v>1449773</v>
      </c>
      <c r="I46" s="68">
        <v>214703.07</v>
      </c>
      <c r="J46" s="30">
        <f t="shared" si="1"/>
        <v>6.7524558451819061</v>
      </c>
      <c r="K46" s="32">
        <f>H46+H45+H44</f>
        <v>5780448</v>
      </c>
      <c r="L46" s="27">
        <f>K46/K43-1</f>
        <v>0.54202437703575468</v>
      </c>
      <c r="M46" s="27">
        <f>K46/K34-1</f>
        <v>0.2033056282236152</v>
      </c>
      <c r="N46" s="32">
        <f>AVERAGE(J44:J46)</f>
        <v>6.8097510741241036</v>
      </c>
      <c r="O46" s="58">
        <f>N46/N43-1</f>
        <v>-0.14321366521519319</v>
      </c>
    </row>
    <row r="47" spans="1:16" ht="17.399999999999999">
      <c r="A47" s="31"/>
      <c r="B47" s="27"/>
      <c r="C47" s="27"/>
      <c r="D47" s="26">
        <f>H47/19</f>
        <v>65235.105263157893</v>
      </c>
      <c r="E47" s="27">
        <f t="shared" ref="E47" si="17">D47/D46-1</f>
        <v>-0.14506133029101798</v>
      </c>
      <c r="F47" s="33">
        <f t="shared" ref="F47" si="18">D47/D35-1</f>
        <v>0.32239692604399717</v>
      </c>
      <c r="G47" s="39" t="s">
        <v>598</v>
      </c>
      <c r="H47" s="68">
        <v>1239467</v>
      </c>
      <c r="I47" s="68">
        <v>189338.8</v>
      </c>
      <c r="J47" s="30">
        <f t="shared" si="1"/>
        <v>6.546291621157418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167599.29999999999</v>
      </c>
      <c r="E48" s="27">
        <f t="shared" ref="E48" si="19">D48/D47-1</f>
        <v>1.5691581139312301</v>
      </c>
      <c r="F48" s="33">
        <f t="shared" ref="F48" si="20">D48/D36-1</f>
        <v>-0.24277913438596566</v>
      </c>
      <c r="G48" s="39" t="s">
        <v>632</v>
      </c>
      <c r="H48" s="68">
        <v>3351986</v>
      </c>
      <c r="I48" s="68">
        <v>342849.93</v>
      </c>
      <c r="J48" s="30">
        <f t="shared" si="1"/>
        <v>9.7768315134262966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105173.42296650716</v>
      </c>
      <c r="B49" s="27">
        <f>A49/A46-1</f>
        <v>0.11404786818821555</v>
      </c>
      <c r="C49" s="27">
        <f>A49/A37-1</f>
        <v>-8.1245591271079221E-2</v>
      </c>
      <c r="D49" s="26">
        <f>H49/22</f>
        <v>82685.863636363632</v>
      </c>
      <c r="E49" s="27">
        <f t="shared" ref="E49" si="21">D49/D48-1</f>
        <v>-0.50664553111878363</v>
      </c>
      <c r="F49" s="33">
        <f t="shared" ref="F49" si="22">D49/D37-1</f>
        <v>0.13648084692037488</v>
      </c>
      <c r="G49" s="39" t="s">
        <v>672</v>
      </c>
      <c r="H49" s="68">
        <v>1819089</v>
      </c>
      <c r="I49" s="68">
        <v>167725.95000000001</v>
      </c>
      <c r="J49" s="30">
        <f t="shared" si="1"/>
        <v>10.845602603532726</v>
      </c>
      <c r="K49" s="32">
        <f>H49+H48+H47</f>
        <v>6410542</v>
      </c>
      <c r="L49" s="27">
        <f>K49/K46-1</f>
        <v>0.10900435398778785</v>
      </c>
      <c r="M49" s="27">
        <f>K49/K37-1</f>
        <v>-9.6120258575168815E-2</v>
      </c>
      <c r="N49" s="32">
        <f>AVERAGE(J47:J49)</f>
        <v>9.0562419127054792</v>
      </c>
      <c r="O49" s="58">
        <f>N49/N46-1</f>
        <v>0.32989323899336931</v>
      </c>
    </row>
    <row r="50" spans="1:15" s="37" customFormat="1" ht="17.399999999999999">
      <c r="A50" s="92"/>
      <c r="B50" s="130"/>
      <c r="C50" s="130"/>
      <c r="D50" s="93">
        <f>H50/18</f>
        <v>82577.833333333328</v>
      </c>
      <c r="E50" s="130">
        <f t="shared" ref="E50" si="23">D50/D49-1</f>
        <v>-1.3065147811166522E-3</v>
      </c>
      <c r="F50" s="131">
        <f t="shared" ref="F50" si="24">D50/D38-1</f>
        <v>0.42076601450453532</v>
      </c>
      <c r="G50" s="132" t="s">
        <v>714</v>
      </c>
      <c r="H50" s="95">
        <v>1486401</v>
      </c>
      <c r="I50" s="95">
        <v>218792.77</v>
      </c>
      <c r="J50" s="133">
        <f t="shared" ref="J50" si="25">H50/I50</f>
        <v>6.7936477060005229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77425</v>
      </c>
      <c r="E51" s="130">
        <f t="shared" ref="E51" si="26">D51/D50-1</f>
        <v>-6.239971582365722E-2</v>
      </c>
      <c r="F51" s="131">
        <f t="shared" ref="F51" si="27">D51/D39-1</f>
        <v>-0.15486972906243912</v>
      </c>
      <c r="G51" s="132" t="s">
        <v>721</v>
      </c>
      <c r="H51" s="95">
        <v>1548500</v>
      </c>
      <c r="I51" s="95">
        <v>226941.65</v>
      </c>
      <c r="J51" s="133">
        <f t="shared" ref="J51" si="28">H51/I51</f>
        <v>6.8233398320669654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111857.15656565655</v>
      </c>
      <c r="B52" s="27">
        <f>A52/A49-1</f>
        <v>6.3549644108073178E-2</v>
      </c>
      <c r="C52" s="27">
        <f>A52/A40-1</f>
        <v>1.0444376510160915</v>
      </c>
      <c r="D52" s="93">
        <f>H52/22</f>
        <v>175568.63636363635</v>
      </c>
      <c r="E52" s="130">
        <f t="shared" ref="E52:E53" si="29">D52/D51-1</f>
        <v>1.2675962074735079</v>
      </c>
      <c r="F52" s="131">
        <f t="shared" ref="F52:F53" si="30">D52/D40-1</f>
        <v>11.189202990109507</v>
      </c>
      <c r="G52" s="132" t="s">
        <v>726</v>
      </c>
      <c r="H52" s="95">
        <v>3862510</v>
      </c>
      <c r="I52" s="95">
        <v>506423.82</v>
      </c>
      <c r="J52" s="133">
        <f t="shared" ref="J52" si="31">H52/I52</f>
        <v>7.6270306558644894</v>
      </c>
      <c r="K52" s="32">
        <f>H52+H51+H50</f>
        <v>6897411</v>
      </c>
      <c r="L52" s="27">
        <f>K52/K49-1</f>
        <v>7.5948180356668837E-2</v>
      </c>
      <c r="M52" s="27">
        <f>K52/K40-1</f>
        <v>1.0353597978276623</v>
      </c>
      <c r="N52" s="32">
        <f>AVERAGE(J50:J52)</f>
        <v>7.0813393979773265</v>
      </c>
      <c r="O52" s="58">
        <f>N52/N49-1</f>
        <v>-0.21807086579229495</v>
      </c>
    </row>
    <row r="53" spans="1:15" s="37" customFormat="1" ht="17.399999999999999">
      <c r="A53" s="31"/>
      <c r="B53" s="27"/>
      <c r="C53" s="27"/>
      <c r="D53" s="93">
        <f>H53/21</f>
        <v>46939.333333333336</v>
      </c>
      <c r="E53" s="130">
        <f t="shared" si="29"/>
        <v>-0.732643971579793</v>
      </c>
      <c r="F53" s="131">
        <f t="shared" si="30"/>
        <v>-0.41418830939217322</v>
      </c>
      <c r="G53" s="132" t="s">
        <v>729</v>
      </c>
      <c r="H53" s="95">
        <v>985726</v>
      </c>
      <c r="I53" s="95">
        <v>134981.74</v>
      </c>
      <c r="J53" s="133">
        <f t="shared" ref="J53" si="32">H53/I53</f>
        <v>7.3026618267033756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90405.352941176476</v>
      </c>
      <c r="E54" s="130">
        <f t="shared" ref="E54" si="33">D54/D53-1</f>
        <v>0.92600419565346348</v>
      </c>
      <c r="F54" s="131">
        <f t="shared" ref="F54" si="34">D54/D42-1</f>
        <v>0.49826570999629549</v>
      </c>
      <c r="G54" s="132" t="s">
        <v>742</v>
      </c>
      <c r="H54" s="95">
        <v>1536891</v>
      </c>
      <c r="I54" s="95">
        <v>177740.49</v>
      </c>
      <c r="J54" s="133">
        <f t="shared" ref="J54" si="35">H54/I54</f>
        <v>8.6468254926044157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68202.895424836606</v>
      </c>
      <c r="B55" s="27">
        <f>A55/A52-1</f>
        <v>-0.39026793171875684</v>
      </c>
      <c r="C55" s="27">
        <f>A55/A43-1</f>
        <v>4.6895907734368913E-2</v>
      </c>
      <c r="D55" s="93">
        <f>H55/21</f>
        <v>67264</v>
      </c>
      <c r="E55" s="130">
        <f t="shared" ref="E55" si="36">D55/D54-1</f>
        <v>-0.25597326030278011</v>
      </c>
      <c r="F55" s="131">
        <f t="shared" ref="F55" si="37">D55/D43-1</f>
        <v>0.22351126487461848</v>
      </c>
      <c r="G55" s="132" t="s">
        <v>749</v>
      </c>
      <c r="H55" s="95">
        <v>1412544</v>
      </c>
      <c r="I55" s="95">
        <v>238395.89</v>
      </c>
      <c r="J55" s="133">
        <f t="shared" ref="J55" si="38">H55/I55</f>
        <v>5.925202821239913</v>
      </c>
      <c r="K55" s="32">
        <f>H55+H54+H53</f>
        <v>3935161</v>
      </c>
      <c r="L55" s="27">
        <f>K55/K52-1</f>
        <v>-0.42947273984397916</v>
      </c>
      <c r="M55" s="27">
        <f>K55/K43-1</f>
        <v>4.9765379700742463E-2</v>
      </c>
      <c r="N55" s="32">
        <f>AVERAGE(J53:J55)</f>
        <v>7.291563380182569</v>
      </c>
      <c r="O55" s="58">
        <f>N55/N52-1</f>
        <v>2.9687036645255294E-2</v>
      </c>
    </row>
    <row r="56" spans="1:15" s="124" customFormat="1" ht="17.399999999999999">
      <c r="A56" s="94"/>
      <c r="B56" s="45"/>
      <c r="C56" s="45"/>
      <c r="D56" s="98">
        <f>H56/22</f>
        <v>55215.409090909088</v>
      </c>
      <c r="E56" s="118">
        <f t="shared" ref="E56" si="39">D56/D55-1</f>
        <v>-0.17912391337254563</v>
      </c>
      <c r="F56" s="158">
        <f t="shared" ref="F56" si="40">D56/D44-1</f>
        <v>-0.42591128399961631</v>
      </c>
      <c r="G56" s="122" t="s">
        <v>752</v>
      </c>
      <c r="H56" s="96">
        <v>1214739</v>
      </c>
      <c r="I56" s="96">
        <v>174817.5</v>
      </c>
      <c r="J56" s="125">
        <f t="shared" ref="J56" si="41">H56/I56</f>
        <v>6.9486121240722465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108616.61111111111</v>
      </c>
      <c r="E57" s="118">
        <f t="shared" ref="E57" si="42">D57/D56-1</f>
        <v>0.96714310188809649</v>
      </c>
      <c r="F57" s="158">
        <f t="shared" ref="F57" si="43">D57/D45-1</f>
        <v>-1.9144428209723729E-2</v>
      </c>
      <c r="G57" s="122" t="s">
        <v>756</v>
      </c>
      <c r="H57" s="96">
        <v>1955099</v>
      </c>
      <c r="I57" s="96">
        <v>262850.63</v>
      </c>
      <c r="J57" s="125">
        <f t="shared" ref="J57" si="44">H57/I57</f>
        <v>7.438060924563886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81916.010101010092</v>
      </c>
      <c r="B58" s="27">
        <f>A58/A55-1</f>
        <v>0.20106352656664117</v>
      </c>
      <c r="C58" s="27">
        <f>A58/A46-1</f>
        <v>-0.13230592055013579</v>
      </c>
      <c r="K58" s="32">
        <f>H58+H57+H56</f>
        <v>3169838</v>
      </c>
      <c r="L58" s="27">
        <f>K58/K55-1</f>
        <v>-0.19448327527132947</v>
      </c>
      <c r="M58" s="27">
        <f>K58/K46-1</f>
        <v>-0.45162762471005713</v>
      </c>
      <c r="N58" s="32">
        <f>AVERAGE(J56:J58)</f>
        <v>7.1933365243180667</v>
      </c>
      <c r="O58" s="58">
        <f>N58/N55-1</f>
        <v>-1.3471302482464753E-2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37">
    <tabColor rgb="FFFF0000"/>
  </sheetPr>
  <dimension ref="A1:P58"/>
  <sheetViews>
    <sheetView zoomScale="70" zoomScaleNormal="70" zoomScaleSheetLayoutView="70" workbookViewId="0">
      <selection activeCell="A59" sqref="A59:XFD335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6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175</v>
      </c>
    </row>
    <row r="2" spans="1:16" ht="15" customHeight="1">
      <c r="G2" s="21"/>
      <c r="H2" s="21"/>
      <c r="I2" s="21"/>
      <c r="J2" s="22"/>
      <c r="P2" s="23" t="s">
        <v>170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26777.45</v>
      </c>
      <c r="E5" s="27"/>
      <c r="F5" s="26"/>
      <c r="G5" s="28" t="s">
        <v>7</v>
      </c>
      <c r="H5" s="29">
        <v>535549</v>
      </c>
      <c r="I5" s="29">
        <v>61374.58</v>
      </c>
      <c r="J5" s="30">
        <f>H5/I5</f>
        <v>8.7259090001104695</v>
      </c>
    </row>
    <row r="6" spans="1:16" ht="15" hidden="1" customHeight="1">
      <c r="D6" s="26">
        <f>H6/18</f>
        <v>17488.722222222223</v>
      </c>
      <c r="E6" s="27">
        <f t="shared" ref="E6:E22" si="0">D6/D5-1</f>
        <v>-0.34688619632480977</v>
      </c>
      <c r="F6" s="26"/>
      <c r="G6" s="28" t="s">
        <v>3</v>
      </c>
      <c r="H6" s="29">
        <v>314797</v>
      </c>
      <c r="I6" s="29">
        <v>48484.93</v>
      </c>
      <c r="J6" s="30">
        <f t="shared" ref="J6:J49" si="1">H6/I6</f>
        <v>6.492677209186442</v>
      </c>
    </row>
    <row r="7" spans="1:16" ht="15" hidden="1" customHeight="1">
      <c r="A7" s="31">
        <f>AVERAGE(D5:D7)</f>
        <v>22817.905892255891</v>
      </c>
      <c r="B7" s="31"/>
      <c r="C7" s="31"/>
      <c r="D7" s="26">
        <f>H7/22</f>
        <v>24187.545454545456</v>
      </c>
      <c r="E7" s="27">
        <f t="shared" si="0"/>
        <v>0.38303674489216277</v>
      </c>
      <c r="F7" s="26"/>
      <c r="G7" s="28" t="s">
        <v>6</v>
      </c>
      <c r="H7" s="29">
        <v>532126</v>
      </c>
      <c r="I7" s="29">
        <v>48875.02</v>
      </c>
      <c r="J7" s="30">
        <f t="shared" si="1"/>
        <v>10.887484035812159</v>
      </c>
      <c r="K7" s="32">
        <f>H7+H6+H5</f>
        <v>1382472</v>
      </c>
      <c r="L7" s="32"/>
      <c r="M7" s="32"/>
      <c r="N7" s="32">
        <f>AVERAGE(J5:J7)</f>
        <v>8.7020234150363578</v>
      </c>
      <c r="O7" s="35"/>
    </row>
    <row r="8" spans="1:16" ht="15" hidden="1" customHeight="1">
      <c r="D8" s="26">
        <f>H8/21</f>
        <v>20895.047619047618</v>
      </c>
      <c r="E8" s="27">
        <f t="shared" si="0"/>
        <v>-0.13612368570780686</v>
      </c>
      <c r="F8" s="26"/>
      <c r="G8" s="28" t="s">
        <v>2</v>
      </c>
      <c r="H8" s="29">
        <v>438796</v>
      </c>
      <c r="I8" s="29">
        <v>50106.12</v>
      </c>
      <c r="J8" s="30">
        <f t="shared" si="1"/>
        <v>8.7573334355164594</v>
      </c>
    </row>
    <row r="9" spans="1:16" ht="15" hidden="1" customHeight="1">
      <c r="D9" s="26">
        <f>H9/21</f>
        <v>21542.714285714286</v>
      </c>
      <c r="E9" s="27">
        <f t="shared" si="0"/>
        <v>3.0996180457433686E-2</v>
      </c>
      <c r="F9" s="26"/>
      <c r="G9" s="28" t="s">
        <v>5</v>
      </c>
      <c r="H9" s="29">
        <v>452397</v>
      </c>
      <c r="I9" s="29">
        <v>61221.07</v>
      </c>
      <c r="J9" s="30">
        <f t="shared" si="1"/>
        <v>7.3895637563995535</v>
      </c>
    </row>
    <row r="10" spans="1:16" ht="15" hidden="1" customHeight="1">
      <c r="A10" s="31">
        <f>AVERAGE(D8:D10)</f>
        <v>34429.857142857145</v>
      </c>
      <c r="B10" s="27">
        <f>A10/A7-1</f>
        <v>0.5088964476158262</v>
      </c>
      <c r="C10" s="27"/>
      <c r="D10" s="26">
        <f>H10/21</f>
        <v>60851.809523809527</v>
      </c>
      <c r="E10" s="27">
        <f t="shared" si="0"/>
        <v>1.8247048499437444</v>
      </c>
      <c r="F10" s="26"/>
      <c r="G10" s="28" t="s">
        <v>0</v>
      </c>
      <c r="H10" s="29">
        <v>1277888</v>
      </c>
      <c r="I10" s="29">
        <v>50334.15</v>
      </c>
      <c r="J10" s="30">
        <f t="shared" si="1"/>
        <v>25.388091385272226</v>
      </c>
      <c r="K10" s="32">
        <f>H10+H9+H8</f>
        <v>2169081</v>
      </c>
      <c r="L10" s="27">
        <f>K10/K7-1</f>
        <v>0.56898729232852463</v>
      </c>
      <c r="M10" s="32"/>
      <c r="N10" s="32">
        <f>AVERAGE(J8:J10)</f>
        <v>13.84499619239608</v>
      </c>
      <c r="O10" s="58">
        <f>N10/N7-1</f>
        <v>0.59100884151530786</v>
      </c>
    </row>
    <row r="11" spans="1:16" ht="15" hidden="1" customHeight="1">
      <c r="D11" s="26">
        <f>H11/21</f>
        <v>121961.95238095238</v>
      </c>
      <c r="E11" s="27">
        <f t="shared" si="0"/>
        <v>1.0042452859718534</v>
      </c>
      <c r="F11" s="26"/>
      <c r="G11" s="28" t="s">
        <v>10</v>
      </c>
      <c r="H11" s="29">
        <v>2561201</v>
      </c>
      <c r="I11" s="29">
        <v>62706.85</v>
      </c>
      <c r="J11" s="30">
        <f t="shared" si="1"/>
        <v>40.8440385699489</v>
      </c>
    </row>
    <row r="12" spans="1:16" ht="15" hidden="1" customHeight="1">
      <c r="D12" s="26">
        <f>H12/22</f>
        <v>17307.272727272728</v>
      </c>
      <c r="E12" s="27">
        <f t="shared" si="0"/>
        <v>-0.85809285281681236</v>
      </c>
      <c r="F12" s="26"/>
      <c r="G12" s="28" t="s">
        <v>4</v>
      </c>
      <c r="H12" s="29">
        <v>380760</v>
      </c>
      <c r="I12" s="29">
        <v>42051.69</v>
      </c>
      <c r="J12" s="30">
        <f t="shared" si="1"/>
        <v>9.0545706962074526</v>
      </c>
    </row>
    <row r="13" spans="1:16" ht="15" hidden="1" customHeight="1">
      <c r="A13" s="31">
        <f>AVERAGE(D11:D13)</f>
        <v>55641.141702741705</v>
      </c>
      <c r="B13" s="27">
        <f>A13/A10-1</f>
        <v>0.61607239530138669</v>
      </c>
      <c r="C13" s="27"/>
      <c r="D13" s="26">
        <f>H13/20</f>
        <v>27654.2</v>
      </c>
      <c r="E13" s="27">
        <f t="shared" si="0"/>
        <v>0.59783695766362022</v>
      </c>
      <c r="F13" s="26"/>
      <c r="G13" s="28" t="s">
        <v>8</v>
      </c>
      <c r="H13" s="29">
        <v>553084</v>
      </c>
      <c r="I13" s="29">
        <v>84332</v>
      </c>
      <c r="J13" s="30">
        <f t="shared" si="1"/>
        <v>6.5584119907034104</v>
      </c>
      <c r="K13" s="32">
        <f>H13+H12+H11</f>
        <v>3495045</v>
      </c>
      <c r="L13" s="27">
        <f>K13/K10-1</f>
        <v>0.61130220586506456</v>
      </c>
      <c r="M13" s="32"/>
      <c r="N13" s="32">
        <f>AVERAGE(J11:J13)</f>
        <v>18.819007085619923</v>
      </c>
      <c r="O13" s="58">
        <f>N13/N10-1</f>
        <v>0.35926415754131158</v>
      </c>
    </row>
    <row r="14" spans="1:16" ht="15" hidden="1" customHeight="1">
      <c r="D14" s="26">
        <f>H14/20</f>
        <v>18062.7</v>
      </c>
      <c r="E14" s="27">
        <f t="shared" si="0"/>
        <v>-0.34683700848334065</v>
      </c>
      <c r="F14" s="26"/>
      <c r="G14" s="28" t="s">
        <v>11</v>
      </c>
      <c r="H14" s="29">
        <v>361254</v>
      </c>
      <c r="I14" s="29">
        <v>48000.19</v>
      </c>
      <c r="J14" s="30">
        <f t="shared" si="1"/>
        <v>7.5260952092064635</v>
      </c>
    </row>
    <row r="15" spans="1:16" ht="15" hidden="1" customHeight="1">
      <c r="A15" s="31"/>
      <c r="B15" s="31"/>
      <c r="C15" s="31"/>
      <c r="D15" s="26">
        <f>H15/22</f>
        <v>15512.318181818182</v>
      </c>
      <c r="E15" s="27">
        <f t="shared" si="0"/>
        <v>-0.14119604589467905</v>
      </c>
      <c r="F15" s="26"/>
      <c r="G15" s="28" t="s">
        <v>9</v>
      </c>
      <c r="H15" s="29">
        <v>341271</v>
      </c>
      <c r="I15" s="29">
        <v>42198.27</v>
      </c>
      <c r="J15" s="30">
        <f t="shared" si="1"/>
        <v>8.0873220632030662</v>
      </c>
    </row>
    <row r="16" spans="1:16" ht="15" hidden="1" customHeight="1">
      <c r="A16" s="31">
        <f>AVERAGE(D14:D16)</f>
        <v>16236.642424242424</v>
      </c>
      <c r="B16" s="27">
        <f>A16/A13-1</f>
        <v>-0.70818998447254422</v>
      </c>
      <c r="C16" s="27"/>
      <c r="D16" s="26">
        <f>H16/22</f>
        <v>15134.90909090909</v>
      </c>
      <c r="E16" s="27">
        <f t="shared" si="0"/>
        <v>-2.432963832262347E-2</v>
      </c>
      <c r="F16" s="26"/>
      <c r="G16" s="28" t="s">
        <v>13</v>
      </c>
      <c r="H16" s="29">
        <v>332968</v>
      </c>
      <c r="I16" s="29">
        <v>47524.98</v>
      </c>
      <c r="J16" s="30">
        <f t="shared" si="1"/>
        <v>7.0061681246367691</v>
      </c>
      <c r="K16" s="32">
        <f>H16+H15+H14</f>
        <v>1035493</v>
      </c>
      <c r="L16" s="27">
        <f>K16/K13-1</f>
        <v>-0.70372541698318614</v>
      </c>
      <c r="M16" s="32"/>
      <c r="N16" s="32">
        <f>AVERAGE(J14:J16)</f>
        <v>7.5398617990154335</v>
      </c>
      <c r="O16" s="58">
        <f>N16/N13-1</f>
        <v>-0.59934858599544116</v>
      </c>
    </row>
    <row r="17" spans="1:15" ht="15" hidden="1" customHeight="1">
      <c r="D17" s="26">
        <f>H17/20</f>
        <v>10093.75</v>
      </c>
      <c r="E17" s="27">
        <f t="shared" si="0"/>
        <v>-0.33308155738689604</v>
      </c>
      <c r="F17" s="33">
        <f t="shared" ref="F17:F22" si="2">D17/D5-1</f>
        <v>-0.62305036513932432</v>
      </c>
      <c r="G17" s="39" t="s">
        <v>162</v>
      </c>
      <c r="H17" s="29">
        <v>201875</v>
      </c>
      <c r="I17" s="29">
        <v>26246.98</v>
      </c>
      <c r="J17" s="30">
        <f t="shared" si="1"/>
        <v>7.6913610632537539</v>
      </c>
    </row>
    <row r="18" spans="1:15" hidden="1">
      <c r="D18" s="26">
        <f>H18/20</f>
        <v>35929.449999999997</v>
      </c>
      <c r="E18" s="27">
        <f t="shared" si="0"/>
        <v>2.5595739938080491</v>
      </c>
      <c r="F18" s="33">
        <f t="shared" si="2"/>
        <v>1.0544353980501717</v>
      </c>
      <c r="G18" s="39" t="s">
        <v>163</v>
      </c>
      <c r="H18" s="29">
        <v>718589</v>
      </c>
      <c r="I18" s="29">
        <v>55448.01</v>
      </c>
      <c r="J18" s="30">
        <f t="shared" si="1"/>
        <v>12.959689626372525</v>
      </c>
    </row>
    <row r="19" spans="1:15" ht="17.399999999999999" hidden="1">
      <c r="A19" s="31">
        <f>AVERAGE(D17:D19)</f>
        <v>21132.278787878789</v>
      </c>
      <c r="B19" s="27">
        <f>A19/A16-1</f>
        <v>0.30151777909001942</v>
      </c>
      <c r="C19" s="27">
        <f>A19/A7-1</f>
        <v>-7.3872997475600166E-2</v>
      </c>
      <c r="D19" s="26">
        <f>H19/22</f>
        <v>17373.636363636364</v>
      </c>
      <c r="E19" s="27">
        <f t="shared" si="0"/>
        <v>-0.51645136890110022</v>
      </c>
      <c r="F19" s="33">
        <f t="shared" si="2"/>
        <v>-0.28171147435005994</v>
      </c>
      <c r="G19" s="39" t="s">
        <v>158</v>
      </c>
      <c r="H19" s="29">
        <v>382220</v>
      </c>
      <c r="I19" s="29">
        <v>63955.21</v>
      </c>
      <c r="J19" s="30">
        <f t="shared" si="1"/>
        <v>5.9763700252098308</v>
      </c>
      <c r="K19" s="32">
        <f>H19+H18+H17</f>
        <v>1302684</v>
      </c>
      <c r="L19" s="27">
        <f>K19/K16-1</f>
        <v>0.25803264725111608</v>
      </c>
      <c r="M19" s="27">
        <f>K19/K7-1</f>
        <v>-5.7714007950974811E-2</v>
      </c>
      <c r="N19" s="32">
        <f>AVERAGE(J17:J19)</f>
        <v>8.8758069049453692</v>
      </c>
      <c r="O19" s="58">
        <f>N19/N16-1</f>
        <v>0.17718429615041287</v>
      </c>
    </row>
    <row r="20" spans="1:15" hidden="1">
      <c r="D20" s="26">
        <f>H20/20</f>
        <v>23027.4</v>
      </c>
      <c r="E20" s="27">
        <f t="shared" si="0"/>
        <v>0.3254220082674899</v>
      </c>
      <c r="F20" s="33">
        <f t="shared" si="2"/>
        <v>0.10205061121796932</v>
      </c>
      <c r="G20" s="39" t="s">
        <v>154</v>
      </c>
      <c r="H20" s="29">
        <v>460548</v>
      </c>
      <c r="I20" s="29">
        <v>56860.92</v>
      </c>
      <c r="J20" s="30">
        <f t="shared" si="1"/>
        <v>8.0995523814950587</v>
      </c>
    </row>
    <row r="21" spans="1:15" hidden="1">
      <c r="D21" s="26">
        <f>H21/21</f>
        <v>18974.238095238095</v>
      </c>
      <c r="E21" s="27">
        <f t="shared" si="0"/>
        <v>-0.17601474351259394</v>
      </c>
      <c r="F21" s="33">
        <f t="shared" si="2"/>
        <v>-0.11922713899517456</v>
      </c>
      <c r="G21" s="39" t="s">
        <v>155</v>
      </c>
      <c r="H21" s="29">
        <v>398459</v>
      </c>
      <c r="I21" s="29">
        <v>59672.83</v>
      </c>
      <c r="J21" s="30">
        <f t="shared" si="1"/>
        <v>6.6773940501900109</v>
      </c>
    </row>
    <row r="22" spans="1:15" ht="17.399999999999999" hidden="1">
      <c r="A22" s="31">
        <f>AVERAGE(D20:D22)</f>
        <v>17927.450793650798</v>
      </c>
      <c r="B22" s="27">
        <f>A22/A19-1</f>
        <v>-0.15165557990207101</v>
      </c>
      <c r="C22" s="27">
        <f>A22/A10-1</f>
        <v>-0.47930510663271675</v>
      </c>
      <c r="D22" s="26">
        <f>H22/21</f>
        <v>11780.714285714286</v>
      </c>
      <c r="E22" s="27">
        <f t="shared" si="0"/>
        <v>-0.37912056196497002</v>
      </c>
      <c r="F22" s="33">
        <f t="shared" si="2"/>
        <v>-0.80640322156558319</v>
      </c>
      <c r="G22" s="39" t="s">
        <v>156</v>
      </c>
      <c r="H22" s="29">
        <v>247395</v>
      </c>
      <c r="I22" s="29">
        <v>54455.68</v>
      </c>
      <c r="J22" s="30">
        <f t="shared" si="1"/>
        <v>4.5430522582768225</v>
      </c>
      <c r="K22" s="32">
        <f>H22+H21+H20</f>
        <v>1106402</v>
      </c>
      <c r="L22" s="27">
        <f>K22/K19-1</f>
        <v>-0.15067506778313078</v>
      </c>
      <c r="M22" s="27">
        <f>K22/K10-1</f>
        <v>-0.48992130768744924</v>
      </c>
      <c r="N22" s="32">
        <f>AVERAGE(J20:J22)</f>
        <v>6.4399995633206304</v>
      </c>
      <c r="O22" s="58">
        <f>N22/N19-1</f>
        <v>-0.27443221418748642</v>
      </c>
    </row>
    <row r="23" spans="1:15" hidden="1">
      <c r="A23" s="31"/>
      <c r="B23" s="27"/>
      <c r="C23" s="27"/>
      <c r="D23" s="26">
        <f>H23/21</f>
        <v>17324.047619047618</v>
      </c>
      <c r="E23" s="27">
        <f t="shared" ref="E23:E28" si="3">D23/D22-1</f>
        <v>0.47054305867135549</v>
      </c>
      <c r="F23" s="33">
        <f t="shared" ref="F23:F28" si="4">D23/D11-1</f>
        <v>-0.8579553108092649</v>
      </c>
      <c r="G23" s="39" t="s">
        <v>168</v>
      </c>
      <c r="H23" s="29">
        <v>363805</v>
      </c>
      <c r="I23" s="29">
        <v>60176.39</v>
      </c>
      <c r="J23" s="30">
        <f t="shared" si="1"/>
        <v>6.0456434824355529</v>
      </c>
    </row>
    <row r="24" spans="1:15" hidden="1">
      <c r="A24" s="31"/>
      <c r="B24" s="27"/>
      <c r="C24" s="27"/>
      <c r="D24" s="26">
        <f>H24/22</f>
        <v>11256.818181818182</v>
      </c>
      <c r="E24" s="27">
        <f t="shared" si="3"/>
        <v>-0.3502200854353793</v>
      </c>
      <c r="F24" s="33">
        <f t="shared" si="4"/>
        <v>-0.34959029309801448</v>
      </c>
      <c r="G24" s="39" t="s">
        <v>176</v>
      </c>
      <c r="H24" s="29">
        <v>247650</v>
      </c>
      <c r="I24" s="29">
        <v>34765.82</v>
      </c>
      <c r="J24" s="30">
        <f t="shared" si="1"/>
        <v>7.1233757754023923</v>
      </c>
    </row>
    <row r="25" spans="1:15" ht="17.399999999999999" hidden="1">
      <c r="A25" s="31">
        <f>AVERAGE(D23:D25)</f>
        <v>14957.937723095618</v>
      </c>
      <c r="B25" s="27">
        <f>A25/A22-1</f>
        <v>-0.1656405645585074</v>
      </c>
      <c r="C25" s="27">
        <f>A25/A13-1</f>
        <v>-0.73117126526613729</v>
      </c>
      <c r="D25" s="26">
        <f>H25/19</f>
        <v>16292.947368421053</v>
      </c>
      <c r="E25" s="27">
        <f t="shared" si="3"/>
        <v>0.44738478540384885</v>
      </c>
      <c r="F25" s="33">
        <f t="shared" si="4"/>
        <v>-0.41083280773187969</v>
      </c>
      <c r="G25" s="39" t="s">
        <v>190</v>
      </c>
      <c r="H25" s="29">
        <v>309566</v>
      </c>
      <c r="I25" s="29">
        <v>61622.03</v>
      </c>
      <c r="J25" s="30">
        <f t="shared" si="1"/>
        <v>5.0236254793943012</v>
      </c>
      <c r="K25" s="32">
        <f>H25+H24+H23</f>
        <v>921021</v>
      </c>
      <c r="L25" s="27">
        <f>K25/K22-1</f>
        <v>-0.16755302322302379</v>
      </c>
      <c r="M25" s="27">
        <f>K25/K13-1</f>
        <v>-0.73647807109779695</v>
      </c>
      <c r="N25" s="32">
        <f>AVERAGE(J23:J25)</f>
        <v>6.0642149124107485</v>
      </c>
      <c r="O25" s="58">
        <f>N25/N22-1</f>
        <v>-5.835165782466567E-2</v>
      </c>
    </row>
    <row r="26" spans="1:15" ht="17.399999999999999" hidden="1">
      <c r="A26" s="31"/>
      <c r="B26" s="27"/>
      <c r="C26" s="27"/>
      <c r="D26" s="26">
        <f>H26/19</f>
        <v>14548.526315789473</v>
      </c>
      <c r="E26" s="27">
        <f t="shared" si="3"/>
        <v>-0.10706602146230537</v>
      </c>
      <c r="F26" s="33">
        <f t="shared" si="4"/>
        <v>-0.19455417430453514</v>
      </c>
      <c r="G26" s="39" t="s">
        <v>202</v>
      </c>
      <c r="H26" s="29">
        <v>276422</v>
      </c>
      <c r="I26" s="29">
        <v>45161.37</v>
      </c>
      <c r="J26" s="30">
        <f t="shared" si="1"/>
        <v>6.120762058369797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51256.818181818184</v>
      </c>
      <c r="E27" s="27">
        <f t="shared" si="3"/>
        <v>2.523162213769329</v>
      </c>
      <c r="F27" s="33">
        <f t="shared" si="4"/>
        <v>2.3042655250519384</v>
      </c>
      <c r="G27" s="39" t="s">
        <v>203</v>
      </c>
      <c r="H27" s="29">
        <v>1127650</v>
      </c>
      <c r="I27" s="29">
        <v>51579.82</v>
      </c>
      <c r="J27" s="30">
        <f t="shared" si="1"/>
        <v>21.862232167541492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39247.746411483255</v>
      </c>
      <c r="B28" s="27">
        <f>A28/A25-1</f>
        <v>1.6238741688891549</v>
      </c>
      <c r="C28" s="27">
        <f>A28/A16-1</f>
        <v>1.4172329097353078</v>
      </c>
      <c r="D28" s="26">
        <f>H28/19</f>
        <v>51937.894736842107</v>
      </c>
      <c r="E28" s="27">
        <f t="shared" si="3"/>
        <v>1.3287530892144073E-2</v>
      </c>
      <c r="F28" s="33">
        <f t="shared" si="4"/>
        <v>2.4316621543527499</v>
      </c>
      <c r="G28" s="39" t="s">
        <v>208</v>
      </c>
      <c r="H28" s="29">
        <v>986820</v>
      </c>
      <c r="I28" s="29">
        <v>46921.15</v>
      </c>
      <c r="J28" s="30">
        <f t="shared" si="1"/>
        <v>21.031453832653291</v>
      </c>
      <c r="K28" s="32">
        <f>H28+H27+H26</f>
        <v>2390892</v>
      </c>
      <c r="L28" s="27">
        <f>K28/K25-1</f>
        <v>1.5959147511294529</v>
      </c>
      <c r="M28" s="27">
        <f>K28/K16-1</f>
        <v>1.3089407654131895</v>
      </c>
      <c r="N28" s="32">
        <f>AVERAGE(J26:J28)</f>
        <v>16.33814935285486</v>
      </c>
      <c r="O28" s="58">
        <f>N28/N25-1</f>
        <v>1.6941903591539837</v>
      </c>
    </row>
    <row r="29" spans="1:15" hidden="1">
      <c r="D29" s="26">
        <f>H29/22</f>
        <v>37414.909090909088</v>
      </c>
      <c r="E29" s="27">
        <f t="shared" ref="E29:E41" si="5">D29/D28-1</f>
        <v>-0.27962214717246037</v>
      </c>
      <c r="F29" s="33">
        <f t="shared" ref="F29:F41" si="6">D29/D17-1</f>
        <v>2.7067402195327888</v>
      </c>
      <c r="G29" s="39" t="s">
        <v>215</v>
      </c>
      <c r="H29" s="29">
        <v>823128</v>
      </c>
      <c r="I29" s="29">
        <v>38651.370000000003</v>
      </c>
      <c r="J29" s="30">
        <f t="shared" si="1"/>
        <v>21.296217960708766</v>
      </c>
    </row>
    <row r="30" spans="1:15" hidden="1">
      <c r="D30" s="26">
        <f>H30/19</f>
        <v>21310.736842105263</v>
      </c>
      <c r="E30" s="27">
        <f t="shared" si="5"/>
        <v>-0.43042125826564537</v>
      </c>
      <c r="F30" s="33">
        <f t="shared" si="6"/>
        <v>-0.40687272301398258</v>
      </c>
      <c r="G30" s="39" t="s">
        <v>210</v>
      </c>
      <c r="H30" s="29">
        <v>404904</v>
      </c>
      <c r="I30" s="29">
        <v>31582.23</v>
      </c>
      <c r="J30" s="30">
        <f t="shared" si="1"/>
        <v>12.820627295792603</v>
      </c>
    </row>
    <row r="31" spans="1:15" ht="17.399999999999999" hidden="1">
      <c r="A31" s="31">
        <f>AVERAGE(D29:D31)</f>
        <v>29336.148644338118</v>
      </c>
      <c r="B31" s="27">
        <f>A31/A28-1</f>
        <v>-0.25253928373949042</v>
      </c>
      <c r="C31" s="27">
        <f>A31/A19-1</f>
        <v>0.38821510632184952</v>
      </c>
      <c r="D31" s="26">
        <f>H31/20</f>
        <v>29282.799999999999</v>
      </c>
      <c r="E31" s="27">
        <f t="shared" si="5"/>
        <v>0.37408669709363207</v>
      </c>
      <c r="F31" s="33">
        <f t="shared" si="6"/>
        <v>0.68547328763539306</v>
      </c>
      <c r="G31" s="39" t="s">
        <v>211</v>
      </c>
      <c r="H31" s="29">
        <v>585656</v>
      </c>
      <c r="I31" s="29">
        <v>60808.6</v>
      </c>
      <c r="J31" s="30">
        <f t="shared" si="1"/>
        <v>9.6311377009173054</v>
      </c>
      <c r="K31" s="32">
        <f>H31+H30+H29</f>
        <v>1813688</v>
      </c>
      <c r="L31" s="27">
        <f>K31/K28-1</f>
        <v>-0.24141784739754035</v>
      </c>
      <c r="M31" s="27">
        <f>K31/K19-1</f>
        <v>0.39227011308959048</v>
      </c>
      <c r="N31" s="32">
        <f>AVERAGE(J29:J31)</f>
        <v>14.582660985806227</v>
      </c>
      <c r="O31" s="58">
        <f>N31/N28-1</f>
        <v>-0.10744719791301738</v>
      </c>
    </row>
    <row r="32" spans="1:15" ht="17.399999999999999" hidden="1">
      <c r="D32" s="26">
        <f>H32/21</f>
        <v>34498.380952380954</v>
      </c>
      <c r="E32" s="27">
        <f t="shared" si="5"/>
        <v>0.17811073232002927</v>
      </c>
      <c r="F32" s="33">
        <f t="shared" si="6"/>
        <v>0.49814486013970094</v>
      </c>
      <c r="G32" s="39" t="s">
        <v>222</v>
      </c>
      <c r="H32" s="29">
        <v>724466</v>
      </c>
      <c r="I32" s="29">
        <v>53965.83</v>
      </c>
      <c r="J32" s="30">
        <f t="shared" si="1"/>
        <v>13.424531782426028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26930.857142857141</v>
      </c>
      <c r="E33" s="27">
        <f t="shared" si="5"/>
        <v>-0.21935881048938122</v>
      </c>
      <c r="F33" s="33">
        <f t="shared" si="6"/>
        <v>0.41933799964362706</v>
      </c>
      <c r="G33" s="39" t="s">
        <v>223</v>
      </c>
      <c r="H33" s="29">
        <v>565548</v>
      </c>
      <c r="I33" s="29">
        <v>61303.26</v>
      </c>
      <c r="J33" s="30">
        <f t="shared" si="1"/>
        <v>9.2254147658705268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29844.693400167085</v>
      </c>
      <c r="B34" s="27">
        <f>A34/A31-1</f>
        <v>1.7335089278228022E-2</v>
      </c>
      <c r="C34" s="27">
        <f>A34/A22-1</f>
        <v>0.66474830937686402</v>
      </c>
      <c r="D34" s="26">
        <f>H34/19</f>
        <v>28104.842105263157</v>
      </c>
      <c r="E34" s="27">
        <f t="shared" si="5"/>
        <v>4.3592558386779334E-2</v>
      </c>
      <c r="F34" s="33">
        <f t="shared" si="6"/>
        <v>1.3856653699974788</v>
      </c>
      <c r="G34" s="39" t="s">
        <v>220</v>
      </c>
      <c r="H34" s="29">
        <v>533992</v>
      </c>
      <c r="I34" s="29">
        <v>42190.33</v>
      </c>
      <c r="J34" s="30">
        <f t="shared" si="1"/>
        <v>12.656739115337567</v>
      </c>
      <c r="K34" s="32">
        <f>H34+H33+H32</f>
        <v>1824006</v>
      </c>
      <c r="L34" s="27">
        <f>K34/K31-1</f>
        <v>5.68896083560122E-3</v>
      </c>
      <c r="M34" s="27">
        <f>K34/K22-1</f>
        <v>0.64859246458339737</v>
      </c>
      <c r="N34" s="32">
        <f>AVERAGE(J32:J34)</f>
        <v>11.768895221211373</v>
      </c>
      <c r="O34" s="58">
        <f>N34/N31-1</f>
        <v>-0.19295283400838725</v>
      </c>
      <c r="P34" s="58"/>
    </row>
    <row r="35" spans="1:16" ht="17.399999999999999" hidden="1">
      <c r="D35" s="26">
        <f>H35/23</f>
        <v>11265.173913043478</v>
      </c>
      <c r="E35" s="27">
        <f t="shared" si="5"/>
        <v>-0.59917320044527611</v>
      </c>
      <c r="F35" s="33">
        <f t="shared" si="6"/>
        <v>-0.3497377656329268</v>
      </c>
      <c r="G35" s="39" t="s">
        <v>226</v>
      </c>
      <c r="H35" s="68">
        <v>259099</v>
      </c>
      <c r="I35" s="68">
        <v>43421.61</v>
      </c>
      <c r="J35" s="30">
        <f t="shared" si="1"/>
        <v>5.9670518896005929</v>
      </c>
      <c r="P35" s="16"/>
    </row>
    <row r="36" spans="1:16" ht="17.399999999999999" hidden="1">
      <c r="D36" s="26">
        <f>H36/21</f>
        <v>39502.285714285717</v>
      </c>
      <c r="E36" s="27">
        <f t="shared" si="5"/>
        <v>2.5065846314673985</v>
      </c>
      <c r="F36" s="33">
        <f t="shared" si="6"/>
        <v>2.509187505407978</v>
      </c>
      <c r="G36" s="39" t="s">
        <v>228</v>
      </c>
      <c r="H36" s="68">
        <v>829548</v>
      </c>
      <c r="I36" s="68">
        <v>50826.45</v>
      </c>
      <c r="J36" s="30">
        <f t="shared" si="1"/>
        <v>16.321187098449727</v>
      </c>
      <c r="P36" s="16"/>
    </row>
    <row r="37" spans="1:16" ht="17.399999999999999" hidden="1">
      <c r="A37" s="31">
        <f>AVERAGE(D35:D37)</f>
        <v>27962.690246146769</v>
      </c>
      <c r="B37" s="27">
        <f>A37/A34-1</f>
        <v>-6.3059892383071969E-2</v>
      </c>
      <c r="C37" s="27">
        <f>A37/A25-1</f>
        <v>0.8694214913711884</v>
      </c>
      <c r="D37" s="26">
        <f>H37/18</f>
        <v>33120.611111111109</v>
      </c>
      <c r="E37" s="27">
        <f t="shared" si="5"/>
        <v>-0.16155203395905571</v>
      </c>
      <c r="F37" s="33">
        <f t="shared" si="6"/>
        <v>1.0328188855078113</v>
      </c>
      <c r="G37" s="39" t="s">
        <v>225</v>
      </c>
      <c r="H37" s="68">
        <v>596171</v>
      </c>
      <c r="I37" s="68">
        <v>61821.91</v>
      </c>
      <c r="J37" s="30">
        <f t="shared" si="1"/>
        <v>9.6433610672979846</v>
      </c>
      <c r="K37" s="32">
        <f>H37+H36+H35</f>
        <v>1684818</v>
      </c>
      <c r="L37" s="27">
        <f>K37/K34-1</f>
        <v>-7.6308959510001606E-2</v>
      </c>
      <c r="M37" s="27">
        <f>K37/K25-1</f>
        <v>0.82929379460403174</v>
      </c>
      <c r="N37" s="32">
        <f>AVERAGE(J35:J37)</f>
        <v>10.643866685116102</v>
      </c>
      <c r="O37" s="16">
        <f>N37/N34-1</f>
        <v>-9.5593385355968175E-2</v>
      </c>
      <c r="P37" s="16"/>
    </row>
    <row r="38" spans="1:16" ht="17.399999999999999" hidden="1">
      <c r="A38" s="31"/>
      <c r="B38" s="27"/>
      <c r="C38" s="27"/>
      <c r="D38" s="26">
        <f>H38/20</f>
        <v>21843.15</v>
      </c>
      <c r="E38" s="27">
        <f t="shared" si="5"/>
        <v>-0.34049677022196645</v>
      </c>
      <c r="F38" s="33">
        <f t="shared" si="6"/>
        <v>0.50139949063388611</v>
      </c>
      <c r="G38" s="39" t="s">
        <v>231</v>
      </c>
      <c r="H38" s="68">
        <v>436863</v>
      </c>
      <c r="I38" s="68">
        <v>34149.93</v>
      </c>
      <c r="J38" s="30">
        <f t="shared" si="1"/>
        <v>12.79250059956199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15599.714285714286</v>
      </c>
      <c r="E39" s="27">
        <f t="shared" si="5"/>
        <v>-0.28583037310487336</v>
      </c>
      <c r="F39" s="33">
        <f t="shared" si="6"/>
        <v>-0.69565582025831219</v>
      </c>
      <c r="G39" s="39" t="s">
        <v>234</v>
      </c>
      <c r="H39" s="68">
        <v>327594</v>
      </c>
      <c r="I39" s="68">
        <v>60964.09</v>
      </c>
      <c r="J39" s="30">
        <f t="shared" si="1"/>
        <v>5.3735567938437203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20164.145238095236</v>
      </c>
      <c r="B40" s="27">
        <f>A40/A37-1</f>
        <v>-0.27889108449163491</v>
      </c>
      <c r="C40" s="27">
        <f>A40/A28-1</f>
        <v>-0.48623431708182019</v>
      </c>
      <c r="D40" s="26">
        <f>H40/21</f>
        <v>23049.571428571428</v>
      </c>
      <c r="E40" s="27">
        <f t="shared" si="5"/>
        <v>0.47756369164270396</v>
      </c>
      <c r="F40" s="33">
        <f t="shared" si="6"/>
        <v>-0.55620897717632689</v>
      </c>
      <c r="G40" s="39" t="s">
        <v>236</v>
      </c>
      <c r="H40" s="68">
        <v>484041</v>
      </c>
      <c r="I40" s="68">
        <v>61773.62</v>
      </c>
      <c r="J40" s="30">
        <f t="shared" si="1"/>
        <v>7.8357234042622075</v>
      </c>
      <c r="K40" s="32">
        <f>H40+H39+H38</f>
        <v>1248498</v>
      </c>
      <c r="L40" s="27">
        <f>K40/K37-1</f>
        <v>-0.25897159218384413</v>
      </c>
      <c r="M40" s="27">
        <f>K40/K28-1</f>
        <v>-0.47781079195547105</v>
      </c>
      <c r="N40" s="32">
        <f>AVERAGE(J38:J40)</f>
        <v>8.6672602658893059</v>
      </c>
      <c r="O40" s="58">
        <f>N40/N37-1</f>
        <v>-0.18570379333957576</v>
      </c>
    </row>
    <row r="41" spans="1:16" ht="17.399999999999999">
      <c r="A41" s="31"/>
      <c r="B41" s="27"/>
      <c r="C41" s="27"/>
      <c r="D41" s="26">
        <f>H41/18</f>
        <v>44817.888888888891</v>
      </c>
      <c r="E41" s="27">
        <f t="shared" si="5"/>
        <v>0.94441311101056891</v>
      </c>
      <c r="F41" s="33">
        <f t="shared" si="6"/>
        <v>0.19786176093579089</v>
      </c>
      <c r="G41" s="39" t="s">
        <v>370</v>
      </c>
      <c r="H41" s="68">
        <v>806722</v>
      </c>
      <c r="I41" s="68">
        <v>45345.3</v>
      </c>
      <c r="J41" s="30">
        <f t="shared" si="1"/>
        <v>17.790642029052623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17791.150000000001</v>
      </c>
      <c r="E42" s="27">
        <f t="shared" ref="E42" si="7">D42/D41-1</f>
        <v>-0.60303462655041018</v>
      </c>
      <c r="F42" s="33">
        <f t="shared" ref="F42" si="8">D42/D30-1</f>
        <v>-0.16515556773951345</v>
      </c>
      <c r="G42" s="39" t="s">
        <v>422</v>
      </c>
      <c r="H42" s="68">
        <v>355823</v>
      </c>
      <c r="I42" s="68">
        <v>47361.08</v>
      </c>
      <c r="J42" s="30">
        <f t="shared" si="1"/>
        <v>7.5129832343350271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42536.312962962962</v>
      </c>
      <c r="B43" s="27">
        <f>A43/A40-1</f>
        <v>1.1095024093855943</v>
      </c>
      <c r="C43" s="27">
        <f>A43/A31-1</f>
        <v>0.44996241594830066</v>
      </c>
      <c r="D43" s="26">
        <f>H43/20</f>
        <v>64999.9</v>
      </c>
      <c r="E43" s="27">
        <f t="shared" ref="E43" si="9">D43/D42-1</f>
        <v>2.6534962607813433</v>
      </c>
      <c r="F43" s="33">
        <f t="shared" ref="F43" si="10">D43/D31-1</f>
        <v>1.2197296706599099</v>
      </c>
      <c r="G43" s="39" t="s">
        <v>429</v>
      </c>
      <c r="H43" s="68">
        <v>1299998</v>
      </c>
      <c r="I43" s="68">
        <v>59635.99</v>
      </c>
      <c r="J43" s="30">
        <f t="shared" si="1"/>
        <v>21.798883526541609</v>
      </c>
      <c r="K43" s="32">
        <f>H43+H42+H41</f>
        <v>2462543</v>
      </c>
      <c r="L43" s="27">
        <f>K43/K40-1</f>
        <v>0.97240444117651781</v>
      </c>
      <c r="M43" s="27">
        <f>K43/K31-1</f>
        <v>0.35775447596278953</v>
      </c>
      <c r="N43" s="32">
        <f>AVERAGE(J41:J43)</f>
        <v>15.700836263309753</v>
      </c>
      <c r="O43" s="58">
        <f>N43/N40-1</f>
        <v>0.81151087906078545</v>
      </c>
    </row>
    <row r="44" spans="1:16" ht="17.399999999999999">
      <c r="A44" s="31"/>
      <c r="B44" s="27"/>
      <c r="C44" s="27"/>
      <c r="D44" s="26">
        <f>H44/22</f>
        <v>91850.545454545456</v>
      </c>
      <c r="E44" s="27">
        <f t="shared" ref="E44" si="11">D44/D43-1</f>
        <v>0.41308748866606648</v>
      </c>
      <c r="F44" s="33">
        <f t="shared" ref="F44" si="12">D44/D32-1</f>
        <v>1.6624595972004959</v>
      </c>
      <c r="G44" s="39" t="s">
        <v>464</v>
      </c>
      <c r="H44" s="68">
        <v>2020712</v>
      </c>
      <c r="I44" s="68">
        <v>77662.78</v>
      </c>
      <c r="J44" s="30">
        <f t="shared" si="1"/>
        <v>26.01905314231605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86277.05</v>
      </c>
      <c r="E45" s="27">
        <f t="shared" ref="E45" si="13">D45/D44-1</f>
        <v>-6.0680047428827044E-2</v>
      </c>
      <c r="F45" s="33">
        <f t="shared" ref="F45" si="14">D45/D33-1</f>
        <v>2.2036503532856631</v>
      </c>
      <c r="G45" s="39" t="s">
        <v>524</v>
      </c>
      <c r="H45" s="68">
        <v>1725541</v>
      </c>
      <c r="I45" s="68">
        <v>75395.81</v>
      </c>
      <c r="J45" s="30">
        <f t="shared" si="1"/>
        <v>22.886430956839646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95799.128309409891</v>
      </c>
      <c r="B46" s="27">
        <f>A46/A43-1</f>
        <v>1.2521728291971073</v>
      </c>
      <c r="C46" s="27">
        <f>A46/A34-1</f>
        <v>2.2099216776967645</v>
      </c>
      <c r="D46" s="26">
        <f>H46/19</f>
        <v>109269.78947368421</v>
      </c>
      <c r="E46" s="27">
        <f t="shared" ref="E46" si="15">D46/D45-1</f>
        <v>0.26649890641467477</v>
      </c>
      <c r="F46" s="33">
        <f t="shared" ref="F46" si="16">D46/D34-1</f>
        <v>2.8879346507063781</v>
      </c>
      <c r="G46" s="39" t="s">
        <v>567</v>
      </c>
      <c r="H46" s="68">
        <v>2076126</v>
      </c>
      <c r="I46" s="68">
        <v>76988.66</v>
      </c>
      <c r="J46" s="30">
        <f t="shared" si="1"/>
        <v>26.966646776291469</v>
      </c>
      <c r="K46" s="32">
        <f>H46+H45+H44</f>
        <v>5822379</v>
      </c>
      <c r="L46" s="27">
        <f>K46/K43-1</f>
        <v>1.3643765814444659</v>
      </c>
      <c r="M46" s="27">
        <f>K46/K34-1</f>
        <v>2.1920832497261524</v>
      </c>
      <c r="N46" s="32">
        <f>AVERAGE(J44:J46)</f>
        <v>25.290710291815724</v>
      </c>
      <c r="O46" s="58">
        <f>N46/N43-1</f>
        <v>0.61078746811186835</v>
      </c>
    </row>
    <row r="47" spans="1:16" ht="17.399999999999999">
      <c r="A47" s="31"/>
      <c r="B47" s="27"/>
      <c r="C47" s="27"/>
      <c r="D47" s="26">
        <f>H47/19</f>
        <v>15318.473684210527</v>
      </c>
      <c r="E47" s="27">
        <f t="shared" ref="E47" si="17">D47/D46-1</f>
        <v>-0.85981053173073307</v>
      </c>
      <c r="F47" s="33">
        <f t="shared" ref="F47" si="18">D47/D35-1</f>
        <v>0.35980800673426816</v>
      </c>
      <c r="G47" s="39" t="s">
        <v>598</v>
      </c>
      <c r="H47" s="68">
        <v>291051</v>
      </c>
      <c r="I47" s="68">
        <v>43053.32</v>
      </c>
      <c r="J47" s="30">
        <f t="shared" si="1"/>
        <v>6.760245202925117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14413.9</v>
      </c>
      <c r="E48" s="27">
        <f t="shared" ref="E48" si="19">D48/D47-1</f>
        <v>-5.9051162854619976E-2</v>
      </c>
      <c r="F48" s="33">
        <f t="shared" ref="F48" si="20">D48/D36-1</f>
        <v>-0.635112253902125</v>
      </c>
      <c r="G48" s="39" t="s">
        <v>632</v>
      </c>
      <c r="H48" s="68">
        <v>288278</v>
      </c>
      <c r="I48" s="68">
        <v>53421.47</v>
      </c>
      <c r="J48" s="30">
        <f t="shared" si="1"/>
        <v>5.3962947855983741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24580.927591706539</v>
      </c>
      <c r="B49" s="27">
        <f>A49/A46-1</f>
        <v>-0.74341178228349214</v>
      </c>
      <c r="C49" s="27">
        <f>A49/A37-1</f>
        <v>-0.12093838699608794</v>
      </c>
      <c r="D49" s="26">
        <f>H49/22</f>
        <v>44010.409090909088</v>
      </c>
      <c r="E49" s="27">
        <f t="shared" ref="E49" si="21">D49/D48-1</f>
        <v>2.053331096435322</v>
      </c>
      <c r="F49" s="33">
        <f t="shared" ref="F49" si="22">D49/D37-1</f>
        <v>0.32879218149887124</v>
      </c>
      <c r="G49" s="39" t="s">
        <v>674</v>
      </c>
      <c r="H49" s="68">
        <v>968229</v>
      </c>
      <c r="I49" s="68">
        <v>69167.91</v>
      </c>
      <c r="J49" s="30">
        <f t="shared" si="1"/>
        <v>13.998239935253212</v>
      </c>
      <c r="K49" s="32">
        <f>H49+H48+H47</f>
        <v>1547558</v>
      </c>
      <c r="L49" s="27">
        <f>K49/K46-1</f>
        <v>-0.73420521061923316</v>
      </c>
      <c r="M49" s="27">
        <f>K49/K37-1</f>
        <v>-8.1468740243753279E-2</v>
      </c>
      <c r="N49" s="32">
        <f>AVERAGE(J47:J49)</f>
        <v>8.7182599745922342</v>
      </c>
      <c r="O49" s="58">
        <f>N49/N46-1</f>
        <v>-0.65527816838685093</v>
      </c>
    </row>
    <row r="50" spans="1:15" s="37" customFormat="1" ht="17.399999999999999">
      <c r="A50" s="92"/>
      <c r="B50" s="130"/>
      <c r="C50" s="130"/>
      <c r="D50" s="93">
        <f>H50/18</f>
        <v>14702.222222222223</v>
      </c>
      <c r="E50" s="130">
        <f t="shared" ref="E50" si="23">D50/D49-1</f>
        <v>-0.66593761507981175</v>
      </c>
      <c r="F50" s="131">
        <f t="shared" ref="F50" si="24">D50/D38-1</f>
        <v>-0.32691840589739929</v>
      </c>
      <c r="G50" s="132" t="s">
        <v>714</v>
      </c>
      <c r="H50" s="95">
        <v>264640</v>
      </c>
      <c r="I50" s="95">
        <v>58639.15</v>
      </c>
      <c r="J50" s="133">
        <f t="shared" ref="J50" si="25">H50/I50</f>
        <v>4.5130258538877186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28529.75</v>
      </c>
      <c r="E51" s="130">
        <f t="shared" ref="E51" si="26">D51/D50-1</f>
        <v>0.94050597037484884</v>
      </c>
      <c r="F51" s="131">
        <f t="shared" ref="F51" si="27">D51/D39-1</f>
        <v>0.82886362387589507</v>
      </c>
      <c r="G51" s="132" t="s">
        <v>721</v>
      </c>
      <c r="H51" s="95">
        <v>570595</v>
      </c>
      <c r="I51" s="95">
        <v>44355.519999999997</v>
      </c>
      <c r="J51" s="133">
        <f t="shared" ref="J51" si="28">H51/I51</f>
        <v>12.864126043387611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24461.824074074073</v>
      </c>
      <c r="B52" s="27">
        <f>A52/A49-1</f>
        <v>-4.8453630233487033E-3</v>
      </c>
      <c r="C52" s="27">
        <f>A52/A40-1</f>
        <v>0.21313468958056414</v>
      </c>
      <c r="D52" s="93">
        <f>H52/22</f>
        <v>30153.5</v>
      </c>
      <c r="E52" s="130">
        <f t="shared" ref="E52:E53" si="29">D52/D51-1</f>
        <v>5.6914273696755169E-2</v>
      </c>
      <c r="F52" s="131">
        <f t="shared" ref="F52:F53" si="30">D52/D40-1</f>
        <v>0.3082021977477114</v>
      </c>
      <c r="G52" s="132" t="s">
        <v>726</v>
      </c>
      <c r="H52" s="95">
        <v>663377</v>
      </c>
      <c r="I52" s="95">
        <v>67244.98</v>
      </c>
      <c r="J52" s="133">
        <f t="shared" ref="J52" si="31">H52/I52</f>
        <v>9.8650784043656508</v>
      </c>
      <c r="K52" s="32">
        <f>H52+H51+H50</f>
        <v>1498612</v>
      </c>
      <c r="L52" s="27">
        <f>K52/K49-1</f>
        <v>-3.1627893752608993E-2</v>
      </c>
      <c r="M52" s="27">
        <f>K52/K40-1</f>
        <v>0.20033191883367052</v>
      </c>
      <c r="N52" s="32">
        <f>AVERAGE(J50:J52)</f>
        <v>9.0807434338803272</v>
      </c>
      <c r="O52" s="58">
        <f>N52/N49-1</f>
        <v>4.1577500595816552E-2</v>
      </c>
    </row>
    <row r="53" spans="1:15" s="37" customFormat="1" ht="17.399999999999999">
      <c r="A53" s="31"/>
      <c r="B53" s="27"/>
      <c r="C53" s="27"/>
      <c r="D53" s="93">
        <f>H53/21</f>
        <v>65061.904761904763</v>
      </c>
      <c r="E53" s="130">
        <f t="shared" si="29"/>
        <v>1.1576899783409806</v>
      </c>
      <c r="F53" s="131">
        <f t="shared" si="30"/>
        <v>0.45169498998947066</v>
      </c>
      <c r="G53" s="132" t="s">
        <v>729</v>
      </c>
      <c r="H53" s="95">
        <v>1366300</v>
      </c>
      <c r="I53" s="95">
        <v>69244.5</v>
      </c>
      <c r="J53" s="133">
        <f t="shared" ref="J53" si="32">H53/I53</f>
        <v>19.73153102412466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57442.352941176468</v>
      </c>
      <c r="E54" s="130">
        <f t="shared" ref="E54" si="33">D54/D53-1</f>
        <v>-0.11711233860447501</v>
      </c>
      <c r="F54" s="131">
        <f t="shared" ref="F54" si="34">D54/D42-1</f>
        <v>2.2287037623299484</v>
      </c>
      <c r="G54" s="132" t="s">
        <v>742</v>
      </c>
      <c r="H54" s="95">
        <v>976520</v>
      </c>
      <c r="I54" s="95">
        <v>33681.89</v>
      </c>
      <c r="J54" s="133">
        <f t="shared" ref="J54" si="35">H54/I54</f>
        <v>28.992434806954122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68109.704948646133</v>
      </c>
      <c r="B55" s="27">
        <f>A55/A52-1</f>
        <v>1.7843264975825077</v>
      </c>
      <c r="C55" s="27">
        <f>A55/A43-1</f>
        <v>0.60121318008804203</v>
      </c>
      <c r="D55" s="93">
        <f>H55/21</f>
        <v>81824.857142857145</v>
      </c>
      <c r="E55" s="130">
        <f t="shared" ref="E55" si="36">D55/D54-1</f>
        <v>0.42446910603835208</v>
      </c>
      <c r="F55" s="131">
        <f t="shared" ref="F55" si="37">D55/D43-1</f>
        <v>0.25884589272994485</v>
      </c>
      <c r="G55" s="132" t="s">
        <v>749</v>
      </c>
      <c r="H55" s="95">
        <v>1718322</v>
      </c>
      <c r="I55" s="95">
        <v>59919.25</v>
      </c>
      <c r="J55" s="133">
        <f t="shared" ref="J55" si="38">H55/I55</f>
        <v>28.677294859331518</v>
      </c>
      <c r="K55" s="32">
        <f>H55+H54+H53</f>
        <v>4061142</v>
      </c>
      <c r="L55" s="27">
        <f>K55/K52-1</f>
        <v>1.7099355937360703</v>
      </c>
      <c r="M55" s="27">
        <f>K55/K43-1</f>
        <v>0.64916592319403144</v>
      </c>
      <c r="N55" s="32">
        <f>AVERAGE(J53:J55)</f>
        <v>25.800420230136769</v>
      </c>
      <c r="O55" s="58">
        <f>N55/N52-1</f>
        <v>1.841223344541945</v>
      </c>
    </row>
    <row r="56" spans="1:15" s="124" customFormat="1" ht="17.399999999999999">
      <c r="A56" s="94"/>
      <c r="B56" s="45"/>
      <c r="C56" s="45"/>
      <c r="D56" s="98">
        <f>H56/22</f>
        <v>56629.818181818184</v>
      </c>
      <c r="E56" s="118">
        <f t="shared" ref="E56" si="39">D56/D55-1</f>
        <v>-0.30791424318714311</v>
      </c>
      <c r="F56" s="158">
        <f t="shared" ref="F56" si="40">D56/D44-1</f>
        <v>-0.38345692013508104</v>
      </c>
      <c r="G56" s="122" t="s">
        <v>752</v>
      </c>
      <c r="H56" s="96">
        <v>1245856</v>
      </c>
      <c r="I56" s="96">
        <v>72041.62</v>
      </c>
      <c r="J56" s="125">
        <f t="shared" ref="J56" si="41">H56/I56</f>
        <v>17.293558917747824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158051.05555555556</v>
      </c>
      <c r="E57" s="118">
        <f t="shared" ref="E57" si="42">D57/D56-1</f>
        <v>1.79095113899377</v>
      </c>
      <c r="F57" s="158">
        <f t="shared" ref="F57" si="43">D57/D45-1</f>
        <v>0.83190147965832817</v>
      </c>
      <c r="G57" s="122" t="s">
        <v>756</v>
      </c>
      <c r="H57" s="96">
        <v>2844919</v>
      </c>
      <c r="I57" s="96">
        <v>106925.18</v>
      </c>
      <c r="J57" s="125">
        <f t="shared" ref="J57" si="44">H57/I57</f>
        <v>26.606632787524887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107340.43686868687</v>
      </c>
      <c r="B58" s="27">
        <f>A58/A55-1</f>
        <v>0.57599327364022823</v>
      </c>
      <c r="C58" s="27">
        <f>A58/A46-1</f>
        <v>0.12047404567190956</v>
      </c>
      <c r="K58" s="32">
        <f>H58+H57+H56</f>
        <v>4090775</v>
      </c>
      <c r="L58" s="27">
        <f>K58/K55-1</f>
        <v>7.2967160468655479E-3</v>
      </c>
      <c r="M58" s="27">
        <f>K58/K46-1</f>
        <v>-0.29740489239879442</v>
      </c>
      <c r="N58" s="32">
        <f>AVERAGE(J56:J58)</f>
        <v>21.950095852636355</v>
      </c>
      <c r="O58" s="58">
        <f>N58/N55-1</f>
        <v>-0.14923494823557004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44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9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2.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엘에스일렉트릭</v>
      </c>
      <c r="G1" s="19"/>
      <c r="H1" s="19"/>
      <c r="I1" s="19"/>
      <c r="J1" s="20"/>
      <c r="P1" s="18" t="s">
        <v>181</v>
      </c>
    </row>
    <row r="2" spans="1:16" ht="15" customHeight="1">
      <c r="G2" s="21"/>
      <c r="H2" s="21"/>
      <c r="I2" s="21"/>
      <c r="J2" s="22"/>
      <c r="P2" s="23" t="s">
        <v>238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736252.5</v>
      </c>
      <c r="E5" s="27"/>
      <c r="F5" s="26"/>
      <c r="G5" s="28" t="s">
        <v>7</v>
      </c>
      <c r="H5" s="29">
        <f>'엘에스일렉 배전반(경기안양)'!H5+'엘에스일렉 배전반(충북청주)'!H5+'엘에스일렉 배전반(부산강서)'!H5+'엘에스일렉 배전반(천안)'!H5</f>
        <v>14725050</v>
      </c>
      <c r="I5" s="29">
        <f>'엘에스일렉 배전반(경기안양)'!I5+'엘에스일렉 배전반(충북청주)'!I5+'엘에스일렉 배전반(부산강서)'!I5+'엘에스일렉 배전반(천안)'!I5</f>
        <v>293962.42</v>
      </c>
      <c r="J5" s="30">
        <f>H5/I5</f>
        <v>50.091606947581944</v>
      </c>
    </row>
    <row r="6" spans="1:16" ht="15" hidden="1" customHeight="1">
      <c r="D6" s="26">
        <f>H6/18</f>
        <v>656839.27777777775</v>
      </c>
      <c r="E6" s="27">
        <f t="shared" ref="E6:E22" si="0">D6/D5-1</f>
        <v>-0.10786139567909414</v>
      </c>
      <c r="F6" s="26"/>
      <c r="G6" s="28" t="s">
        <v>3</v>
      </c>
      <c r="H6" s="29">
        <f>'엘에스일렉 배전반(경기안양)'!H6+'엘에스일렉 배전반(충북청주)'!H6+'엘에스일렉 배전반(부산강서)'!H6+'엘에스일렉 배전반(천안)'!H6</f>
        <v>11823107</v>
      </c>
      <c r="I6" s="29">
        <f>'엘에스일렉 배전반(경기안양)'!I6+'엘에스일렉 배전반(충북청주)'!I6+'엘에스일렉 배전반(부산강서)'!I6+'엘에스일렉 배전반(천안)'!I6</f>
        <v>311711.39</v>
      </c>
      <c r="J6" s="30">
        <f t="shared" ref="J6:J49" si="1">H6/I6</f>
        <v>37.929659869021791</v>
      </c>
    </row>
    <row r="7" spans="1:16" ht="15" hidden="1" customHeight="1">
      <c r="A7" s="31">
        <f>AVERAGE(D5:D7)</f>
        <v>744816.38047138043</v>
      </c>
      <c r="B7" s="31"/>
      <c r="C7" s="31"/>
      <c r="D7" s="26">
        <f>H7/22</f>
        <v>841357.36363636365</v>
      </c>
      <c r="E7" s="27">
        <f t="shared" si="0"/>
        <v>0.28091816689593907</v>
      </c>
      <c r="F7" s="26"/>
      <c r="G7" s="28" t="s">
        <v>6</v>
      </c>
      <c r="H7" s="29">
        <f>'엘에스일렉 배전반(경기안양)'!H7+'엘에스일렉 배전반(충북청주)'!H7+'엘에스일렉 배전반(부산강서)'!H7+'엘에스일렉 배전반(천안)'!H7</f>
        <v>18509862</v>
      </c>
      <c r="I7" s="29">
        <f>'엘에스일렉 배전반(경기안양)'!I7+'엘에스일렉 배전반(충북청주)'!I7+'엘에스일렉 배전반(부산강서)'!I7+'엘에스일렉 배전반(천안)'!I7</f>
        <v>374274.27</v>
      </c>
      <c r="J7" s="30">
        <f t="shared" si="1"/>
        <v>49.455341934138296</v>
      </c>
      <c r="K7" s="32">
        <f>H7+H6+H5</f>
        <v>45058019</v>
      </c>
      <c r="L7" s="32"/>
      <c r="M7" s="32"/>
      <c r="N7" s="32">
        <f>AVERAGE(J5:J7)</f>
        <v>45.825536250247346</v>
      </c>
      <c r="O7" s="35"/>
    </row>
    <row r="8" spans="1:16" ht="15" hidden="1" customHeight="1">
      <c r="D8" s="26">
        <f>H8/21</f>
        <v>807208.09523809527</v>
      </c>
      <c r="E8" s="27">
        <f t="shared" si="0"/>
        <v>-4.0588303940996662E-2</v>
      </c>
      <c r="F8" s="26"/>
      <c r="G8" s="28" t="s">
        <v>2</v>
      </c>
      <c r="H8" s="29">
        <f>'엘에스일렉 배전반(경기안양)'!H8+'엘에스일렉 배전반(충북청주)'!H8+'엘에스일렉 배전반(부산강서)'!H8+'엘에스일렉 배전반(천안)'!H8</f>
        <v>16951370</v>
      </c>
      <c r="I8" s="29">
        <f>'엘에스일렉 배전반(경기안양)'!I8+'엘에스일렉 배전반(충북청주)'!I8+'엘에스일렉 배전반(부산강서)'!I8+'엘에스일렉 배전반(천안)'!I8</f>
        <v>482902.38</v>
      </c>
      <c r="J8" s="30">
        <f t="shared" si="1"/>
        <v>35.103098891332863</v>
      </c>
    </row>
    <row r="9" spans="1:16" ht="15" hidden="1" customHeight="1">
      <c r="D9" s="26">
        <f>H9/21</f>
        <v>1159047.3809523811</v>
      </c>
      <c r="E9" s="27">
        <f t="shared" si="0"/>
        <v>0.43587184988587957</v>
      </c>
      <c r="F9" s="26"/>
      <c r="G9" s="28" t="s">
        <v>5</v>
      </c>
      <c r="H9" s="29">
        <f>'엘에스일렉 배전반(경기안양)'!H9+'엘에스일렉 배전반(충북청주)'!H9+'엘에스일렉 배전반(부산강서)'!H9+'엘에스일렉 배전반(천안)'!H9</f>
        <v>24339995</v>
      </c>
      <c r="I9" s="29">
        <f>'엘에스일렉 배전반(경기안양)'!I9+'엘에스일렉 배전반(충북청주)'!I9+'엘에스일렉 배전반(부산강서)'!I9+'엘에스일렉 배전반(천안)'!I9</f>
        <v>741366.11</v>
      </c>
      <c r="J9" s="30">
        <f t="shared" si="1"/>
        <v>32.831275494910336</v>
      </c>
    </row>
    <row r="10" spans="1:16" ht="15" hidden="1" customHeight="1">
      <c r="A10" s="31">
        <f>AVERAGE(D8:D10)</f>
        <v>1093376.5079365079</v>
      </c>
      <c r="B10" s="27">
        <f>A10/A7-1</f>
        <v>0.46798128586341003</v>
      </c>
      <c r="C10" s="27"/>
      <c r="D10" s="26">
        <f>H10/21</f>
        <v>1313874.0476190476</v>
      </c>
      <c r="E10" s="27">
        <f t="shared" si="0"/>
        <v>0.13358096417028831</v>
      </c>
      <c r="F10" s="26"/>
      <c r="G10" s="28" t="s">
        <v>0</v>
      </c>
      <c r="H10" s="29">
        <f>'엘에스일렉 배전반(경기안양)'!H10+'엘에스일렉 배전반(충북청주)'!H10+'엘에스일렉 배전반(부산강서)'!H10+'엘에스일렉 배전반(천안)'!H10</f>
        <v>27591355</v>
      </c>
      <c r="I10" s="29">
        <f>'엘에스일렉 배전반(경기안양)'!I10+'엘에스일렉 배전반(충북청주)'!I10+'엘에스일렉 배전반(부산강서)'!I10+'엘에스일렉 배전반(천안)'!I10</f>
        <v>754581.49000000011</v>
      </c>
      <c r="J10" s="30">
        <f t="shared" si="1"/>
        <v>36.565109753752367</v>
      </c>
      <c r="K10" s="32">
        <f>H10+H9+H8</f>
        <v>68882720</v>
      </c>
      <c r="L10" s="27">
        <f>K10/K7-1</f>
        <v>0.52875606892526728</v>
      </c>
      <c r="M10" s="32"/>
      <c r="N10" s="32">
        <f>AVERAGE(J8:J10)</f>
        <v>34.833161379998522</v>
      </c>
      <c r="O10" s="58">
        <f>N10/N7-1</f>
        <v>-0.23987444053509555</v>
      </c>
    </row>
    <row r="11" spans="1:16" ht="15" hidden="1" customHeight="1">
      <c r="D11" s="26">
        <f>H11/21</f>
        <v>1478202.8095238095</v>
      </c>
      <c r="E11" s="27">
        <f t="shared" si="0"/>
        <v>0.12507192923290655</v>
      </c>
      <c r="F11" s="26"/>
      <c r="G11" s="28" t="s">
        <v>10</v>
      </c>
      <c r="H11" s="29">
        <f>'엘에스일렉 배전반(경기안양)'!H11+'엘에스일렉 배전반(충북청주)'!H11+'엘에스일렉 배전반(부산강서)'!H11+'엘에스일렉 배전반(천안)'!H11</f>
        <v>31042259</v>
      </c>
      <c r="I11" s="29">
        <f>'엘에스일렉 배전반(경기안양)'!I11+'엘에스일렉 배전반(충북청주)'!I11+'엘에스일렉 배전반(부산강서)'!I11+'엘에스일렉 배전반(천안)'!I11</f>
        <v>1068278.2</v>
      </c>
      <c r="J11" s="30">
        <f t="shared" si="1"/>
        <v>29.058216296092162</v>
      </c>
    </row>
    <row r="12" spans="1:16" ht="15" hidden="1" customHeight="1">
      <c r="D12" s="26">
        <f>H12/22</f>
        <v>1502108.2272727273</v>
      </c>
      <c r="E12" s="27">
        <f t="shared" si="0"/>
        <v>1.6171947174568491E-2</v>
      </c>
      <c r="F12" s="26"/>
      <c r="G12" s="28" t="s">
        <v>4</v>
      </c>
      <c r="H12" s="29">
        <f>'엘에스일렉 배전반(경기안양)'!H12+'엘에스일렉 배전반(충북청주)'!H12+'엘에스일렉 배전반(부산강서)'!H12+'엘에스일렉 배전반(천안)'!H12</f>
        <v>33046381</v>
      </c>
      <c r="I12" s="29">
        <f>'엘에스일렉 배전반(경기안양)'!I12+'엘에스일렉 배전반(충북청주)'!I12+'엘에스일렉 배전반(부산강서)'!I12+'엘에스일렉 배전반(천안)'!I12</f>
        <v>845043.88</v>
      </c>
      <c r="J12" s="30">
        <f t="shared" si="1"/>
        <v>39.106112454184036</v>
      </c>
    </row>
    <row r="13" spans="1:16" ht="15" hidden="1" customHeight="1">
      <c r="A13" s="31">
        <f>AVERAGE(D11:D13)</f>
        <v>1359605.0289321791</v>
      </c>
      <c r="B13" s="27">
        <f>A13/A10-1</f>
        <v>0.24349208078204931</v>
      </c>
      <c r="C13" s="27"/>
      <c r="D13" s="26">
        <f>H13/20</f>
        <v>1098504.05</v>
      </c>
      <c r="E13" s="27">
        <f t="shared" si="0"/>
        <v>-0.26869180924834102</v>
      </c>
      <c r="F13" s="26"/>
      <c r="G13" s="28" t="s">
        <v>8</v>
      </c>
      <c r="H13" s="29">
        <f>'엘에스일렉 배전반(경기안양)'!H13+'엘에스일렉 배전반(충북청주)'!H13+'엘에스일렉 배전반(부산강서)'!H13+'엘에스일렉 배전반(천안)'!H13</f>
        <v>21970081</v>
      </c>
      <c r="I13" s="29">
        <f>'엘에스일렉 배전반(경기안양)'!I13+'엘에스일렉 배전반(충북청주)'!I13+'엘에스일렉 배전반(부산강서)'!I13+'엘에스일렉 배전반(천안)'!I13</f>
        <v>636478.05999999994</v>
      </c>
      <c r="J13" s="30">
        <f t="shared" si="1"/>
        <v>34.518206330631415</v>
      </c>
      <c r="K13" s="32">
        <f>H13+H12+H11</f>
        <v>86058721</v>
      </c>
      <c r="L13" s="27">
        <f>K13/K10-1</f>
        <v>0.24935137578771571</v>
      </c>
      <c r="M13" s="32"/>
      <c r="N13" s="32">
        <f>AVERAGE(J11:J13)</f>
        <v>34.227511693635869</v>
      </c>
      <c r="O13" s="58">
        <f>N13/N10-1</f>
        <v>-1.7387158166769834E-2</v>
      </c>
    </row>
    <row r="14" spans="1:16" ht="15" hidden="1" customHeight="1">
      <c r="D14" s="26">
        <f>H14/20</f>
        <v>872758.5</v>
      </c>
      <c r="E14" s="27">
        <f t="shared" si="0"/>
        <v>-0.20550270160587936</v>
      </c>
      <c r="F14" s="26"/>
      <c r="G14" s="28" t="s">
        <v>11</v>
      </c>
      <c r="H14" s="29">
        <f>'엘에스일렉 배전반(경기안양)'!H14+'엘에스일렉 배전반(충북청주)'!H14+'엘에스일렉 배전반(부산강서)'!H14+'엘에스일렉 배전반(천안)'!H14</f>
        <v>17455170</v>
      </c>
      <c r="I14" s="29">
        <f>'엘에스일렉 배전반(경기안양)'!I14+'엘에스일렉 배전반(충북청주)'!I14+'엘에스일렉 배전반(부산강서)'!I14+'엘에스일렉 배전반(천안)'!I14</f>
        <v>519689.05</v>
      </c>
      <c r="J14" s="30">
        <f t="shared" si="1"/>
        <v>33.587719425683495</v>
      </c>
    </row>
    <row r="15" spans="1:16" ht="15" hidden="1" customHeight="1">
      <c r="A15" s="31"/>
      <c r="B15" s="31"/>
      <c r="C15" s="31"/>
      <c r="D15" s="26">
        <f>H15/22</f>
        <v>1205371.4545454546</v>
      </c>
      <c r="E15" s="27">
        <f t="shared" si="0"/>
        <v>0.38110537399000366</v>
      </c>
      <c r="F15" s="26"/>
      <c r="G15" s="28" t="s">
        <v>9</v>
      </c>
      <c r="H15" s="29">
        <f>'엘에스일렉 배전반(경기안양)'!H15+'엘에스일렉 배전반(충북청주)'!H15+'엘에스일렉 배전반(부산강서)'!H15+'엘에스일렉 배전반(천안)'!H15</f>
        <v>26518172</v>
      </c>
      <c r="I15" s="29">
        <f>'엘에스일렉 배전반(경기안양)'!I15+'엘에스일렉 배전반(충북청주)'!I15+'엘에스일렉 배전반(부산강서)'!I15+'엘에스일렉 배전반(천안)'!I15</f>
        <v>694246.85</v>
      </c>
      <c r="J15" s="30">
        <f t="shared" si="1"/>
        <v>38.197036111867128</v>
      </c>
    </row>
    <row r="16" spans="1:16" ht="15" hidden="1" customHeight="1">
      <c r="A16" s="31">
        <f>AVERAGE(D14:D16)</f>
        <v>890606.83333333337</v>
      </c>
      <c r="B16" s="27">
        <f>A16/A13-1</f>
        <v>-0.34495179527777453</v>
      </c>
      <c r="C16" s="27"/>
      <c r="D16" s="26">
        <f>H16/22</f>
        <v>593690.54545454541</v>
      </c>
      <c r="E16" s="27">
        <f t="shared" si="0"/>
        <v>-0.50746258075405803</v>
      </c>
      <c r="F16" s="26"/>
      <c r="G16" s="28" t="s">
        <v>13</v>
      </c>
      <c r="H16" s="29">
        <f>'엘에스일렉 배전반(경기안양)'!H16+'엘에스일렉 배전반(충북청주)'!H16+'엘에스일렉 배전반(부산강서)'!H16+'엘에스일렉 배전반(천안)'!H16</f>
        <v>13061192</v>
      </c>
      <c r="I16" s="29">
        <f>'엘에스일렉 배전반(경기안양)'!I16+'엘에스일렉 배전반(충북청주)'!I16+'엘에스일렉 배전반(부산강서)'!I16+'엘에스일렉 배전반(천안)'!I16</f>
        <v>334806.3</v>
      </c>
      <c r="J16" s="30">
        <f t="shared" si="1"/>
        <v>39.011189454917663</v>
      </c>
      <c r="K16" s="32">
        <f>H16+H15+H14</f>
        <v>57034534</v>
      </c>
      <c r="L16" s="27">
        <f>K16/K13-1</f>
        <v>-0.33726026441875656</v>
      </c>
      <c r="M16" s="32"/>
      <c r="N16" s="32">
        <f>AVERAGE(J14:J16)</f>
        <v>36.931981664156098</v>
      </c>
      <c r="O16" s="58">
        <f>N16/N13-1</f>
        <v>7.9014507239890452E-2</v>
      </c>
    </row>
    <row r="17" spans="1:15" ht="15" hidden="1" customHeight="1">
      <c r="D17" s="26">
        <f>H17/20</f>
        <v>693727.5</v>
      </c>
      <c r="E17" s="27">
        <f t="shared" si="0"/>
        <v>0.16850016445665927</v>
      </c>
      <c r="F17" s="33">
        <f t="shared" ref="F17:F22" si="2">D17/D5-1</f>
        <v>-5.7758717287886951E-2</v>
      </c>
      <c r="G17" s="39" t="s">
        <v>162</v>
      </c>
      <c r="H17" s="29">
        <f>'엘에스일렉 배전반(경기안양)'!H17+'엘에스일렉 배전반(충북청주)'!H17+'엘에스일렉 배전반(부산강서)'!H17+'엘에스일렉 배전반(천안)'!H17</f>
        <v>13874550</v>
      </c>
      <c r="I17" s="29">
        <f>'엘에스일렉 배전반(경기안양)'!I17+'엘에스일렉 배전반(충북청주)'!I17+'엘에스일렉 배전반(부산강서)'!I17+'엘에스일렉 배전반(천안)'!I17</f>
        <v>307646.23</v>
      </c>
      <c r="J17" s="30">
        <f t="shared" si="1"/>
        <v>45.099041194166432</v>
      </c>
    </row>
    <row r="18" spans="1:15" hidden="1">
      <c r="D18" s="26">
        <f>H18/20</f>
        <v>1290809.7</v>
      </c>
      <c r="E18" s="27">
        <f t="shared" si="0"/>
        <v>0.86068694119809286</v>
      </c>
      <c r="F18" s="33">
        <f t="shared" si="2"/>
        <v>0.96518348349549732</v>
      </c>
      <c r="G18" s="39" t="s">
        <v>163</v>
      </c>
      <c r="H18" s="29">
        <f>'엘에스일렉 배전반(경기안양)'!H18+'엘에스일렉 배전반(충북청주)'!H18+'엘에스일렉 배전반(부산강서)'!H18+'엘에스일렉 배전반(천안)'!H18</f>
        <v>25816194</v>
      </c>
      <c r="I18" s="29">
        <f>'엘에스일렉 배전반(경기안양)'!I18+'엘에스일렉 배전반(충북청주)'!I18+'엘에스일렉 배전반(부산강서)'!I18+'엘에스일렉 배전반(천안)'!I18</f>
        <v>821520.6399999999</v>
      </c>
      <c r="J18" s="30">
        <f t="shared" si="1"/>
        <v>31.424887876219401</v>
      </c>
    </row>
    <row r="19" spans="1:15" ht="17.399999999999999" hidden="1">
      <c r="A19" s="31">
        <f>AVERAGE(D17:D19)</f>
        <v>1215572.718181818</v>
      </c>
      <c r="B19" s="27">
        <f>A19/A16-1</f>
        <v>0.36488141869764612</v>
      </c>
      <c r="C19" s="27">
        <f>A19/A7-1</f>
        <v>0.63204348085430762</v>
      </c>
      <c r="D19" s="26">
        <f>H19/22</f>
        <v>1662180.9545454546</v>
      </c>
      <c r="E19" s="27">
        <f t="shared" si="0"/>
        <v>0.28770410893678178</v>
      </c>
      <c r="F19" s="33">
        <f t="shared" si="2"/>
        <v>0.97559446958599705</v>
      </c>
      <c r="G19" s="39" t="s">
        <v>158</v>
      </c>
      <c r="H19" s="29">
        <f>'엘에스일렉 배전반(경기안양)'!H19+'엘에스일렉 배전반(충북청주)'!H19+'엘에스일렉 배전반(부산강서)'!H19+'엘에스일렉 배전반(천안)'!H19</f>
        <v>36567981</v>
      </c>
      <c r="I19" s="29">
        <f>'엘에스일렉 배전반(경기안양)'!I19+'엘에스일렉 배전반(충북청주)'!I19+'엘에스일렉 배전반(부산강서)'!I19+'엘에스일렉 배전반(천안)'!I19</f>
        <v>849481.90999999992</v>
      </c>
      <c r="J19" s="30">
        <f t="shared" si="1"/>
        <v>43.047392262891158</v>
      </c>
      <c r="K19" s="32">
        <f>H19+H18+H17</f>
        <v>76258725</v>
      </c>
      <c r="L19" s="27">
        <f>K19/K16-1</f>
        <v>0.33706229632734441</v>
      </c>
      <c r="M19" s="27">
        <f>K19/K7-1</f>
        <v>0.69245623071000972</v>
      </c>
      <c r="N19" s="32">
        <f>AVERAGE(J17:J19)</f>
        <v>39.857107111092326</v>
      </c>
      <c r="O19" s="58">
        <f>N19/N16-1</f>
        <v>7.9203046116942399E-2</v>
      </c>
    </row>
    <row r="20" spans="1:15" hidden="1">
      <c r="D20" s="26">
        <f>H20/20</f>
        <v>1932307.45</v>
      </c>
      <c r="E20" s="27">
        <f t="shared" si="0"/>
        <v>0.16251328997354264</v>
      </c>
      <c r="F20" s="33">
        <f t="shared" si="2"/>
        <v>1.3938157476357365</v>
      </c>
      <c r="G20" s="39" t="s">
        <v>154</v>
      </c>
      <c r="H20" s="29">
        <f>'엘에스일렉 배전반(경기안양)'!H20+'엘에스일렉 배전반(충북청주)'!H20+'엘에스일렉 배전반(부산강서)'!H20+'엘에스일렉 배전반(천안)'!H20</f>
        <v>38646149</v>
      </c>
      <c r="I20" s="29">
        <f>'엘에스일렉 배전반(경기안양)'!I20+'엘에스일렉 배전반(충북청주)'!I20+'엘에스일렉 배전반(부산강서)'!I20+'엘에스일렉 배전반(천안)'!I20</f>
        <v>1202162.0099999998</v>
      </c>
      <c r="J20" s="30">
        <f t="shared" si="1"/>
        <v>32.147205350466869</v>
      </c>
    </row>
    <row r="21" spans="1:15" hidden="1">
      <c r="D21" s="26">
        <f>H21/21</f>
        <v>2535257.9523809524</v>
      </c>
      <c r="E21" s="27">
        <f t="shared" si="0"/>
        <v>0.31203652523357639</v>
      </c>
      <c r="F21" s="33">
        <f t="shared" si="2"/>
        <v>1.1873635142488728</v>
      </c>
      <c r="G21" s="39" t="s">
        <v>155</v>
      </c>
      <c r="H21" s="29">
        <f>'엘에스일렉 배전반(경기안양)'!H21+'엘에스일렉 배전반(충북청주)'!H21+'엘에스일렉 배전반(부산강서)'!H21+'엘에스일렉 배전반(천안)'!H21</f>
        <v>53240417</v>
      </c>
      <c r="I21" s="29">
        <f>'엘에스일렉 배전반(경기안양)'!I21+'엘에스일렉 배전반(충북청주)'!I21+'엘에스일렉 배전반(부산강서)'!I21+'엘에스일렉 배전반(천안)'!I21</f>
        <v>1432541.19</v>
      </c>
      <c r="J21" s="30">
        <f t="shared" si="1"/>
        <v>37.165016525633028</v>
      </c>
    </row>
    <row r="22" spans="1:15" ht="17.399999999999999" hidden="1">
      <c r="A22" s="31">
        <f>AVERAGE(D20:D22)</f>
        <v>2497216.3246031743</v>
      </c>
      <c r="B22" s="27">
        <f>A22/A19-1</f>
        <v>1.054353711013162</v>
      </c>
      <c r="C22" s="27">
        <f>A22/A10-1</f>
        <v>1.2839491304931046</v>
      </c>
      <c r="D22" s="26">
        <f>H22/21</f>
        <v>3024083.5714285714</v>
      </c>
      <c r="E22" s="27">
        <f t="shared" si="0"/>
        <v>0.19281099920761324</v>
      </c>
      <c r="F22" s="33">
        <f t="shared" si="2"/>
        <v>1.3016540869413626</v>
      </c>
      <c r="G22" s="39" t="s">
        <v>156</v>
      </c>
      <c r="H22" s="29">
        <f>'엘에스일렉 배전반(경기안양)'!H22+'엘에스일렉 배전반(충북청주)'!H22+'엘에스일렉 배전반(부산강서)'!H22+'엘에스일렉 배전반(천안)'!H22</f>
        <v>63505755</v>
      </c>
      <c r="I22" s="29">
        <f>'엘에스일렉 배전반(경기안양)'!I22+'엘에스일렉 배전반(충북청주)'!I22+'엘에스일렉 배전반(부산강서)'!I22+'엘에스일렉 배전반(천안)'!I22</f>
        <v>1761766.04</v>
      </c>
      <c r="J22" s="30">
        <f t="shared" si="1"/>
        <v>36.04664499038703</v>
      </c>
      <c r="K22" s="32">
        <f>H22+H21+H20</f>
        <v>155392321</v>
      </c>
      <c r="L22" s="27">
        <f>K22/K19-1</f>
        <v>1.0376989124850962</v>
      </c>
      <c r="M22" s="27">
        <f>K22/K10-1</f>
        <v>1.2558969941953513</v>
      </c>
      <c r="N22" s="32">
        <f>AVERAGE(J20:J22)</f>
        <v>35.119622288828971</v>
      </c>
      <c r="O22" s="58">
        <f>N22/N19-1</f>
        <v>-0.11886173296668845</v>
      </c>
    </row>
    <row r="23" spans="1:15" hidden="1">
      <c r="A23" s="31"/>
      <c r="B23" s="27"/>
      <c r="C23" s="27"/>
      <c r="D23" s="26">
        <f>H23/21</f>
        <v>2403173.8095238097</v>
      </c>
      <c r="E23" s="27">
        <f t="shared" ref="E23:E31" si="3">D23/D22-1</f>
        <v>-0.20532162793749942</v>
      </c>
      <c r="F23" s="33">
        <f t="shared" ref="F23:F31" si="4">D23/D11-1</f>
        <v>0.62574025298867597</v>
      </c>
      <c r="G23" s="39" t="s">
        <v>168</v>
      </c>
      <c r="H23" s="29">
        <f>'엘에스일렉 배전반(경기안양)'!H23+'엘에스일렉 배전반(충북청주)'!H23+'엘에스일렉 배전반(부산강서)'!H23+'엘에스일렉 배전반(천안)'!H23</f>
        <v>50466650</v>
      </c>
      <c r="I23" s="29">
        <f>'엘에스일렉 배전반(경기안양)'!I23+'엘에스일렉 배전반(충북청주)'!I23+'엘에스일렉 배전반(부산강서)'!I23+'엘에스일렉 배전반(천안)'!I23</f>
        <v>1286848.07</v>
      </c>
      <c r="J23" s="30">
        <f t="shared" si="1"/>
        <v>39.217255849014094</v>
      </c>
    </row>
    <row r="24" spans="1:15" hidden="1">
      <c r="A24" s="31"/>
      <c r="B24" s="27"/>
      <c r="C24" s="27"/>
      <c r="D24" s="26">
        <f>H24/22</f>
        <v>2265272.4090909092</v>
      </c>
      <c r="E24" s="27">
        <f t="shared" si="3"/>
        <v>-5.7383032340979856E-2</v>
      </c>
      <c r="F24" s="33">
        <f t="shared" si="4"/>
        <v>0.50806204770198593</v>
      </c>
      <c r="G24" s="39" t="s">
        <v>176</v>
      </c>
      <c r="H24" s="29">
        <f>'엘에스일렉 배전반(경기안양)'!H24+'엘에스일렉 배전반(충북청주)'!H24+'엘에스일렉 배전반(부산강서)'!H24+'엘에스일렉 배전반(천안)'!H24</f>
        <v>49835993</v>
      </c>
      <c r="I24" s="29">
        <f>'엘에스일렉 배전반(경기안양)'!I24+'엘에스일렉 배전반(충북청주)'!I24+'엘에스일렉 배전반(부산강서)'!I24+'엘에스일렉 배전반(천안)'!I24</f>
        <v>1094598.06</v>
      </c>
      <c r="J24" s="30">
        <f t="shared" si="1"/>
        <v>45.529034648572278</v>
      </c>
    </row>
    <row r="25" spans="1:15" ht="17.399999999999999" hidden="1">
      <c r="A25" s="31">
        <f>AVERAGE(D23:D25)</f>
        <v>2419042.0026961342</v>
      </c>
      <c r="B25" s="27">
        <f>A25/A22-1</f>
        <v>-3.1304585484584591E-2</v>
      </c>
      <c r="C25" s="27">
        <f>A25/A13-1</f>
        <v>0.7792240770071488</v>
      </c>
      <c r="D25" s="26">
        <f>H25/19</f>
        <v>2588679.789473684</v>
      </c>
      <c r="E25" s="27">
        <f t="shared" si="3"/>
        <v>0.14276754490315957</v>
      </c>
      <c r="F25" s="33">
        <f t="shared" si="4"/>
        <v>1.3565500641291983</v>
      </c>
      <c r="G25" s="39" t="s">
        <v>190</v>
      </c>
      <c r="H25" s="29">
        <f>'엘에스일렉 배전반(경기안양)'!H25+'엘에스일렉 배전반(충북청주)'!H25+'엘에스일렉 배전반(부산강서)'!H25+'엘에스일렉 배전반(천안)'!H25</f>
        <v>49184916</v>
      </c>
      <c r="I25" s="29">
        <f>'엘에스일렉 배전반(경기안양)'!I25+'엘에스일렉 배전반(충북청주)'!I25+'엘에스일렉 배전반(부산강서)'!I25+'엘에스일렉 배전반(천안)'!I25</f>
        <v>1298169.57</v>
      </c>
      <c r="J25" s="30">
        <f t="shared" si="1"/>
        <v>37.887897803674441</v>
      </c>
      <c r="K25" s="32">
        <f>H25+H24+H23</f>
        <v>149487559</v>
      </c>
      <c r="L25" s="27">
        <f>K25/K22-1</f>
        <v>-3.7999059168438598E-2</v>
      </c>
      <c r="M25" s="27">
        <f>K25/K13-1</f>
        <v>0.73704137434252592</v>
      </c>
      <c r="N25" s="32">
        <f>AVERAGE(J23:J25)</f>
        <v>40.878062767086938</v>
      </c>
      <c r="O25" s="58">
        <f>N25/N22-1</f>
        <v>0.16396646953944161</v>
      </c>
    </row>
    <row r="26" spans="1:15" ht="17.399999999999999" hidden="1">
      <c r="A26" s="31"/>
      <c r="B26" s="27"/>
      <c r="C26" s="27"/>
      <c r="D26" s="26">
        <f>H26/19</f>
        <v>1717208.3157894737</v>
      </c>
      <c r="E26" s="27">
        <f t="shared" si="3"/>
        <v>-0.33664707285461248</v>
      </c>
      <c r="F26" s="33">
        <f t="shared" si="4"/>
        <v>0.9675641266048669</v>
      </c>
      <c r="G26" s="39" t="s">
        <v>202</v>
      </c>
      <c r="H26" s="29">
        <f>'엘에스일렉 배전반(경기안양)'!H26+'엘에스일렉 배전반(충북청주)'!H26+'엘에스일렉 배전반(부산강서)'!H26+'엘에스일렉 배전반(천안)'!H26</f>
        <v>32626958</v>
      </c>
      <c r="I26" s="29">
        <f>'엘에스일렉 배전반(경기안양)'!I26+'엘에스일렉 배전반(충북청주)'!I26+'엘에스일렉 배전반(부산강서)'!I26+'엘에스일렉 배전반(천안)'!I26</f>
        <v>839630.35</v>
      </c>
      <c r="J26" s="30">
        <f t="shared" si="1"/>
        <v>38.858716815084165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2156503.4090909092</v>
      </c>
      <c r="E27" s="27">
        <f t="shared" si="3"/>
        <v>0.25581933727095474</v>
      </c>
      <c r="F27" s="33">
        <f t="shared" si="4"/>
        <v>0.78907788214059393</v>
      </c>
      <c r="G27" s="39" t="s">
        <v>203</v>
      </c>
      <c r="H27" s="29">
        <f>'엘에스일렉 배전반(경기안양)'!H27+'엘에스일렉 배전반(충북청주)'!H27+'엘에스일렉 배전반(부산강서)'!H27+'엘에스일렉 배전반(천안)'!H27</f>
        <v>47443075</v>
      </c>
      <c r="I27" s="29">
        <f>'엘에스일렉 배전반(경기안양)'!I27+'엘에스일렉 배전반(충북청주)'!I27+'엘에스일렉 배전반(부산강서)'!I27+'엘에스일렉 배전반(천안)'!I27</f>
        <v>959871.74</v>
      </c>
      <c r="J27" s="30">
        <f t="shared" si="1"/>
        <v>49.426473374453131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2020837.3931419458</v>
      </c>
      <c r="B28" s="27">
        <f>A28/A25-1</f>
        <v>-0.16461252392904746</v>
      </c>
      <c r="C28" s="27">
        <f>A28/A16-1</f>
        <v>1.2690566897835529</v>
      </c>
      <c r="D28" s="26">
        <f>H28/22</f>
        <v>2188800.4545454546</v>
      </c>
      <c r="E28" s="27">
        <f t="shared" si="3"/>
        <v>1.4976579827508996E-2</v>
      </c>
      <c r="F28" s="33">
        <f t="shared" si="4"/>
        <v>2.6867699364652173</v>
      </c>
      <c r="G28" s="39" t="s">
        <v>208</v>
      </c>
      <c r="H28" s="29">
        <f>'엘에스일렉 배전반(경기안양)'!H28+'엘에스일렉 배전반(충북청주)'!H28+'엘에스일렉 배전반(부산강서)'!H28+'엘에스일렉 배전반(천안)'!H28</f>
        <v>48153610</v>
      </c>
      <c r="I28" s="29">
        <f>'엘에스일렉 배전반(경기안양)'!I28+'엘에스일렉 배전반(충북청주)'!I28+'엘에스일렉 배전반(부산강서)'!I28+'엘에스일렉 배전반(천안)'!I28</f>
        <v>1099508.8500000001</v>
      </c>
      <c r="J28" s="30">
        <f t="shared" si="1"/>
        <v>43.79556381015032</v>
      </c>
      <c r="K28" s="32">
        <f>H28+H27+H26</f>
        <v>128223643</v>
      </c>
      <c r="L28" s="27">
        <f>K28/K25-1</f>
        <v>-0.14224538912967333</v>
      </c>
      <c r="M28" s="27">
        <f>K28/K16-1</f>
        <v>1.2481755176609317</v>
      </c>
      <c r="N28" s="32">
        <f>AVERAGE(J26:J28)</f>
        <v>44.026917999895879</v>
      </c>
      <c r="O28" s="58">
        <f>N28/N25-1</f>
        <v>7.7030441749412981E-2</v>
      </c>
    </row>
    <row r="29" spans="1:15" ht="17.399999999999999" hidden="1">
      <c r="D29" s="26">
        <f>H29/22</f>
        <v>1155023.3636363635</v>
      </c>
      <c r="E29" s="27">
        <f t="shared" si="3"/>
        <v>-0.4723030319014504</v>
      </c>
      <c r="F29" s="33">
        <f t="shared" si="4"/>
        <v>0.66495254063931952</v>
      </c>
      <c r="G29" s="39" t="s">
        <v>215</v>
      </c>
      <c r="H29" s="29">
        <f>'엘에스일렉 배전반(경기안양)'!H29+'엘에스일렉 배전반(충북청주)'!H29+'엘에스일렉 배전반(부산강서)'!H29+'엘에스일렉 배전반(천안)'!H29</f>
        <v>25410514</v>
      </c>
      <c r="I29" s="29">
        <f>'엘에스일렉 배전반(경기안양)'!I29+'엘에스일렉 배전반(충북청주)'!I29+'엘에스일렉 배전반(부산강서)'!I29+'엘에스일렉 배전반(천안)'!I29</f>
        <v>656422.89</v>
      </c>
      <c r="J29" s="30">
        <f t="shared" si="1"/>
        <v>38.710584879207971</v>
      </c>
      <c r="K29" s="32"/>
      <c r="L29" s="27"/>
      <c r="M29" s="27"/>
      <c r="N29" s="32"/>
      <c r="O29" s="58"/>
    </row>
    <row r="30" spans="1:15" ht="17.399999999999999" hidden="1">
      <c r="D30" s="26">
        <f>H30/22</f>
        <v>1420177.4090909092</v>
      </c>
      <c r="E30" s="27">
        <f t="shared" si="3"/>
        <v>0.22956595840603633</v>
      </c>
      <c r="F30" s="33">
        <f t="shared" si="4"/>
        <v>0.10022213893411958</v>
      </c>
      <c r="G30" s="39" t="s">
        <v>210</v>
      </c>
      <c r="H30" s="29">
        <f>'엘에스일렉 배전반(경기안양)'!H30+'엘에스일렉 배전반(충북청주)'!H30+'엘에스일렉 배전반(부산강서)'!H30+'엘에스일렉 배전반(천안)'!H30</f>
        <v>31243903</v>
      </c>
      <c r="I30" s="29">
        <f>'엘에스일렉 배전반(경기안양)'!I30+'엘에스일렉 배전반(충북청주)'!I30+'엘에스일렉 배전반(부산강서)'!I30+'엘에스일렉 배전반(천안)'!I30</f>
        <v>922393.37000000011</v>
      </c>
      <c r="J30" s="30">
        <f t="shared" si="1"/>
        <v>33.872644813134329</v>
      </c>
      <c r="K30" s="32"/>
      <c r="L30" s="27"/>
      <c r="M30" s="27"/>
      <c r="N30" s="32"/>
      <c r="O30" s="58"/>
    </row>
    <row r="31" spans="1:15" ht="17.399999999999999" hidden="1">
      <c r="A31" s="31">
        <f>AVERAGE(D29:D31)</f>
        <v>1505237.3181818181</v>
      </c>
      <c r="B31" s="27">
        <f>A31/A28-1</f>
        <v>-0.25514179256079883</v>
      </c>
      <c r="C31" s="27">
        <f>A31/A19-1</f>
        <v>0.23829475247952536</v>
      </c>
      <c r="D31" s="26">
        <f>H31/22</f>
        <v>1940511.1818181819</v>
      </c>
      <c r="E31" s="27">
        <f t="shared" si="3"/>
        <v>0.36638645946378712</v>
      </c>
      <c r="F31" s="33">
        <f t="shared" si="4"/>
        <v>0.16744881266482836</v>
      </c>
      <c r="G31" s="39" t="s">
        <v>211</v>
      </c>
      <c r="H31" s="29">
        <f>'엘에스일렉 배전반(경기안양)'!H31+'엘에스일렉 배전반(충북청주)'!H31+'엘에스일렉 배전반(부산강서)'!H31+'엘에스일렉 배전반(천안)'!H31</f>
        <v>42691246</v>
      </c>
      <c r="I31" s="29">
        <f>'엘에스일렉 배전반(경기안양)'!I31+'엘에스일렉 배전반(충북청주)'!I31+'엘에스일렉 배전반(부산강서)'!I31+'엘에스일렉 배전반(천안)'!I31</f>
        <v>1196887.2</v>
      </c>
      <c r="J31" s="30">
        <f t="shared" si="1"/>
        <v>35.668562584677993</v>
      </c>
      <c r="K31" s="32">
        <f>H31+H30+H29</f>
        <v>99345663</v>
      </c>
      <c r="L31" s="27">
        <f>K31/K28-1</f>
        <v>-0.22521571938179918</v>
      </c>
      <c r="M31" s="27">
        <f>K31/K19-1</f>
        <v>0.302744872799801</v>
      </c>
      <c r="N31" s="32">
        <f>AVERAGE(J29:J31)</f>
        <v>36.083930759006762</v>
      </c>
      <c r="O31" s="58">
        <f>N31/N28-1</f>
        <v>-0.1804120661116434</v>
      </c>
    </row>
    <row r="32" spans="1:15" ht="17.399999999999999" hidden="1">
      <c r="D32" s="26">
        <f>H32/21</f>
        <v>1724872.9523809524</v>
      </c>
      <c r="E32" s="27">
        <f t="shared" ref="E32:E41" si="5">D32/D31-1</f>
        <v>-0.1111244456912559</v>
      </c>
      <c r="F32" s="33">
        <f t="shared" ref="F32:F41" si="6">D32/D20-1</f>
        <v>-0.10735066907652169</v>
      </c>
      <c r="G32" s="39" t="s">
        <v>222</v>
      </c>
      <c r="H32" s="29">
        <f>'엘에스일렉 배전반(경기안양)'!H32+'엘에스일렉 배전반(충북청주)'!H32+'엘에스일렉 배전반(부산강서)'!H32+'엘에스일렉 배전반(천안)'!H32</f>
        <v>36222332</v>
      </c>
      <c r="I32" s="29">
        <f>'엘에스일렉 배전반(경기안양)'!I32+'엘에스일렉 배전반(충북청주)'!I32+'엘에스일렉 배전반(부산강서)'!I32+'엘에스일렉 배전반(천안)'!I32</f>
        <v>986233.04</v>
      </c>
      <c r="J32" s="30">
        <f t="shared" si="1"/>
        <v>36.727964417010405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1351028.4285714286</v>
      </c>
      <c r="E33" s="27">
        <f t="shared" si="5"/>
        <v>-0.21673742596142065</v>
      </c>
      <c r="F33" s="33">
        <f t="shared" si="6"/>
        <v>-0.46710415510081371</v>
      </c>
      <c r="G33" s="39" t="s">
        <v>223</v>
      </c>
      <c r="H33" s="29">
        <f>'엘에스일렉 배전반(경기안양)'!H33+'엘에스일렉 배전반(충북청주)'!H33+'엘에스일렉 배전반(부산강서)'!H33+'엘에스일렉 배전반(천안)'!H33</f>
        <v>28371597</v>
      </c>
      <c r="I33" s="29">
        <f>'엘에스일렉 배전반(경기안양)'!I33+'엘에스일렉 배전반(충북청주)'!I33+'엘에스일렉 배전반(부산강서)'!I33+'엘에스일렉 배전반(천안)'!I33</f>
        <v>639772.55999999994</v>
      </c>
      <c r="J33" s="30">
        <f t="shared" si="1"/>
        <v>44.346379907259546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1823258.4076858815</v>
      </c>
      <c r="B34" s="27">
        <f>A34/A31-1</f>
        <v>0.21127637859005666</v>
      </c>
      <c r="C34" s="27">
        <f>A34/A22-1</f>
        <v>-0.26988367418445003</v>
      </c>
      <c r="D34" s="26">
        <f>H34/19</f>
        <v>2393873.8421052634</v>
      </c>
      <c r="E34" s="27">
        <f t="shared" si="5"/>
        <v>0.77189005906895303</v>
      </c>
      <c r="F34" s="33">
        <f t="shared" si="6"/>
        <v>-0.20839692899941853</v>
      </c>
      <c r="G34" s="39" t="s">
        <v>220</v>
      </c>
      <c r="H34" s="29">
        <f>'엘에스일렉 배전반(경기안양)'!H34+'엘에스일렉 배전반(충북청주)'!H34+'엘에스일렉 배전반(부산강서)'!H34+'엘에스일렉 배전반(천안)'!H34</f>
        <v>45483603</v>
      </c>
      <c r="I34" s="29">
        <f>'엘에스일렉 배전반(경기안양)'!I34+'엘에스일렉 배전반(충북청주)'!I34+'엘에스일렉 배전반(부산강서)'!I34+'엘에스일렉 배전반(천안)'!I34</f>
        <v>1166035.3499999999</v>
      </c>
      <c r="J34" s="30">
        <f t="shared" si="1"/>
        <v>39.007053259577425</v>
      </c>
      <c r="K34" s="32">
        <f>H34+H33+H32</f>
        <v>110077532</v>
      </c>
      <c r="L34" s="27">
        <f>K34/K31-1</f>
        <v>0.10802554108476792</v>
      </c>
      <c r="M34" s="27">
        <f>K34/K22-1</f>
        <v>-0.29161536881864325</v>
      </c>
      <c r="N34" s="32">
        <f>AVERAGE(J32:J34)</f>
        <v>40.027132527949128</v>
      </c>
      <c r="O34" s="58">
        <f>N34/N31-1</f>
        <v>0.10927860923128829</v>
      </c>
      <c r="P34" s="58"/>
    </row>
    <row r="35" spans="1:16" ht="17.399999999999999" hidden="1">
      <c r="D35" s="26">
        <f>H35/23</f>
        <v>1225307.2608695652</v>
      </c>
      <c r="E35" s="27">
        <f t="shared" si="5"/>
        <v>-0.48814877404233481</v>
      </c>
      <c r="F35" s="33">
        <f t="shared" si="6"/>
        <v>-0.49012957114726519</v>
      </c>
      <c r="G35" s="39" t="s">
        <v>226</v>
      </c>
      <c r="H35" s="68">
        <f>'엘에스일렉 배전반(경기안양)'!H35+'엘에스일렉 배전반(충북청주)'!H35+'엘에스일렉 배전반(부산강서)'!H35+'엘에스일렉 배전반(천안)'!H35</f>
        <v>28182067</v>
      </c>
      <c r="I35" s="68">
        <f>'엘에스일렉 배전반(경기안양)'!I35+'엘에스일렉 배전반(충북청주)'!I35+'엘에스일렉 배전반(부산강서)'!I35+'엘에스일렉 배전반(천안)'!I35</f>
        <v>614405.74000000011</v>
      </c>
      <c r="J35" s="30">
        <f t="shared" si="1"/>
        <v>45.868821147406592</v>
      </c>
      <c r="P35" s="16"/>
    </row>
    <row r="36" spans="1:16" ht="17.399999999999999" hidden="1">
      <c r="D36" s="26">
        <f>H36/21</f>
        <v>572080.28571428568</v>
      </c>
      <c r="E36" s="27">
        <f t="shared" si="5"/>
        <v>-0.53311279220830143</v>
      </c>
      <c r="F36" s="33">
        <f t="shared" si="6"/>
        <v>-0.7474562955790951</v>
      </c>
      <c r="G36" s="39" t="s">
        <v>228</v>
      </c>
      <c r="H36" s="68">
        <f>'엘에스일렉 배전반(경기안양)'!H36+'엘에스일렉 배전반(충북청주)'!H36+'엘에스일렉 배전반(부산강서)'!H36+'엘에스일렉 배전반(천안)'!H36</f>
        <v>12013686</v>
      </c>
      <c r="I36" s="68">
        <f>'엘에스일렉 배전반(경기안양)'!I36+'엘에스일렉 배전반(충북청주)'!I36+'엘에스일렉 배전반(부산강서)'!I36+'엘에스일렉 배전반(천안)'!I36</f>
        <v>226073.66</v>
      </c>
      <c r="J36" s="30">
        <f t="shared" si="1"/>
        <v>53.140582587108995</v>
      </c>
      <c r="P36" s="16"/>
    </row>
    <row r="37" spans="1:16" ht="17.399999999999999" hidden="1">
      <c r="A37" s="31">
        <f>AVERAGE(D35:D37)</f>
        <v>962437.18219461699</v>
      </c>
      <c r="B37" s="27">
        <f>A37/A34-1</f>
        <v>-0.47213341886290117</v>
      </c>
      <c r="C37" s="27">
        <f>A37/A25-1</f>
        <v>-0.6021411860058915</v>
      </c>
      <c r="D37" s="26">
        <f>H37/18</f>
        <v>1089924</v>
      </c>
      <c r="E37" s="27">
        <f t="shared" si="5"/>
        <v>0.90519412609918404</v>
      </c>
      <c r="F37" s="33">
        <f t="shared" si="6"/>
        <v>-0.57896530716856365</v>
      </c>
      <c r="G37" s="39" t="s">
        <v>225</v>
      </c>
      <c r="H37" s="68">
        <f>'엘에스일렉 배전반(경기안양)'!H37+'엘에스일렉 배전반(충북청주)'!H37+'엘에스일렉 배전반(부산강서)'!H37+'엘에스일렉 배전반(천안)'!H37</f>
        <v>19618632</v>
      </c>
      <c r="I37" s="68">
        <f>'엘에스일렉 배전반(경기안양)'!I37+'엘에스일렉 배전반(충북청주)'!I37+'엘에스일렉 배전반(부산강서)'!I37+'엘에스일렉 배전반(천안)'!I37</f>
        <v>479061.38999999996</v>
      </c>
      <c r="J37" s="30">
        <f t="shared" si="1"/>
        <v>40.95222952532243</v>
      </c>
      <c r="K37" s="32">
        <f>H37+H36+H35</f>
        <v>59814385</v>
      </c>
      <c r="L37" s="27">
        <f>K37/K34-1</f>
        <v>-0.4566158605372802</v>
      </c>
      <c r="M37" s="27">
        <f>K37/K25-1</f>
        <v>-0.59987048152950306</v>
      </c>
      <c r="N37" s="32">
        <f>AVERAGE(J35:J37)</f>
        <v>46.653877753279339</v>
      </c>
      <c r="O37" s="16">
        <f>N37/N34-1</f>
        <v>0.16555633158840588</v>
      </c>
      <c r="P37" s="16"/>
    </row>
    <row r="38" spans="1:16" ht="17.399999999999999" hidden="1">
      <c r="A38" s="31"/>
      <c r="B38" s="27"/>
      <c r="C38" s="27"/>
      <c r="D38" s="26">
        <f>H38/20</f>
        <v>836939.9</v>
      </c>
      <c r="E38" s="27">
        <f t="shared" si="5"/>
        <v>-0.23211168852140152</v>
      </c>
      <c r="F38" s="33">
        <f t="shared" si="6"/>
        <v>-0.51261597541517667</v>
      </c>
      <c r="G38" s="39" t="s">
        <v>231</v>
      </c>
      <c r="H38" s="68">
        <f>'엘에스일렉 배전반(경기안양)'!H38+'엘에스일렉 배전반(충북청주)'!H38+'엘에스일렉 배전반(부산강서)'!H38+'엘에스일렉 배전반(천안)'!H38</f>
        <v>16738798</v>
      </c>
      <c r="I38" s="68">
        <f>'엘에스일렉 배전반(경기안양)'!I38+'엘에스일렉 배전반(충북청주)'!I38+'엘에스일렉 배전반(부산강서)'!I38+'엘에스일렉 배전반(천안)'!I38</f>
        <v>620423.67999999993</v>
      </c>
      <c r="J38" s="30">
        <f t="shared" si="1"/>
        <v>26.97962463328286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807526.57142857148</v>
      </c>
      <c r="E39" s="27">
        <f t="shared" si="5"/>
        <v>-3.5143895722295593E-2</v>
      </c>
      <c r="F39" s="33">
        <f t="shared" si="6"/>
        <v>-0.6255389312048476</v>
      </c>
      <c r="G39" s="39" t="s">
        <v>234</v>
      </c>
      <c r="H39" s="68">
        <f>'엘에스일렉 배전반(경기안양)'!H39+'엘에스일렉 배전반(충북청주)'!H39+'엘에스일렉 배전반(부산강서)'!H39+'엘에스일렉 배전반(천안)'!H39</f>
        <v>16958058</v>
      </c>
      <c r="I39" s="68">
        <f>'엘에스일렉 배전반(경기안양)'!I39+'엘에스일렉 배전반(충북청주)'!I39+'엘에스일렉 배전반(부산강서)'!I39+'엘에스일렉 배전반(천안)'!I39</f>
        <v>412523.43</v>
      </c>
      <c r="J39" s="30">
        <f t="shared" si="1"/>
        <v>41.108108695789717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895932.12539682537</v>
      </c>
      <c r="B40" s="27">
        <f>A40/A37-1</f>
        <v>-6.9100672779642713E-2</v>
      </c>
      <c r="C40" s="27">
        <f>A40/A28-1</f>
        <v>-0.55665303480758865</v>
      </c>
      <c r="D40" s="26">
        <f>H40/21</f>
        <v>1043329.9047619047</v>
      </c>
      <c r="E40" s="27">
        <f t="shared" si="5"/>
        <v>0.29200690314893363</v>
      </c>
      <c r="F40" s="33">
        <f t="shared" si="6"/>
        <v>-0.52333256209115153</v>
      </c>
      <c r="G40" s="39" t="s">
        <v>236</v>
      </c>
      <c r="H40" s="68">
        <f>'엘에스일렉 배전반(경기안양)'!H40+'엘에스일렉 배전반(충북청주)'!H40+'엘에스일렉 배전반(부산강서)'!H40+'엘에스일렉 배전반(천안)'!H40</f>
        <v>21909928</v>
      </c>
      <c r="I40" s="68">
        <f>'엘에스일렉 배전반(경기안양)'!I40+'엘에스일렉 배전반(충북청주)'!I40+'엘에스일렉 배전반(부산강서)'!I40+'엘에스일렉 배전반(천안)'!I40</f>
        <v>686698.71000000008</v>
      </c>
      <c r="J40" s="30">
        <f t="shared" si="1"/>
        <v>31.906173232799574</v>
      </c>
      <c r="K40" s="32">
        <f>H40+H39+H38</f>
        <v>55606784</v>
      </c>
      <c r="L40" s="27">
        <f>K40/K37-1</f>
        <v>-7.0344299285197032E-2</v>
      </c>
      <c r="M40" s="27">
        <f>K40/K28-1</f>
        <v>-0.56632971346789762</v>
      </c>
      <c r="N40" s="32">
        <f>AVERAGE(J38:J40)</f>
        <v>33.331302187290717</v>
      </c>
      <c r="O40" s="58">
        <f>N40/N37-1</f>
        <v>-0.28556201986987384</v>
      </c>
    </row>
    <row r="41" spans="1:16" ht="17.399999999999999">
      <c r="A41" s="31"/>
      <c r="B41" s="27"/>
      <c r="C41" s="27"/>
      <c r="D41" s="26">
        <f>H41/18</f>
        <v>1599403.8333333333</v>
      </c>
      <c r="E41" s="27">
        <f t="shared" si="5"/>
        <v>0.53297995776161389</v>
      </c>
      <c r="F41" s="33">
        <f t="shared" si="6"/>
        <v>0.38473721284556994</v>
      </c>
      <c r="G41" s="39" t="s">
        <v>373</v>
      </c>
      <c r="H41" s="68">
        <f>'엘에스일렉 배전반(경기안양)'!H41+'엘에스일렉 배전반(충북청주)'!H41+'엘에스일렉 배전반(부산강서)'!H41+'엘에스일렉 배전반(천안)'!H41</f>
        <v>28789269</v>
      </c>
      <c r="I41" s="68">
        <f>'엘에스일렉 배전반(경기안양)'!I41+'엘에스일렉 배전반(충북청주)'!I41+'엘에스일렉 배전반(부산강서)'!I41+'엘에스일렉 배전반(천안)'!I41</f>
        <v>549271.66</v>
      </c>
      <c r="J41" s="30">
        <f t="shared" si="1"/>
        <v>52.413534315606228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1719349.55</v>
      </c>
      <c r="E42" s="27">
        <f t="shared" ref="E42" si="7">D42/D41-1</f>
        <v>7.4994015999503283E-2</v>
      </c>
      <c r="F42" s="33">
        <f t="shared" ref="F42" si="8">D42/D30-1</f>
        <v>0.21065828747451931</v>
      </c>
      <c r="G42" s="39" t="s">
        <v>406</v>
      </c>
      <c r="H42" s="68">
        <f>'엘에스일렉 배전반(경기안양)'!H42+'엘에스일렉 배전반(충북청주)'!H42+'엘에스일렉 배전반(부산강서)'!H42+'엘에스일렉 배전반(천안)'!H42</f>
        <v>34386991</v>
      </c>
      <c r="I42" s="68">
        <f>'엘에스일렉 배전반(경기안양)'!I42+'엘에스일렉 배전반(충북청주)'!I42+'엘에스일렉 배전반(부산강서)'!I42+'엘에스일렉 배전반(천안)'!I42</f>
        <v>578207.63000000012</v>
      </c>
      <c r="J42" s="30">
        <f t="shared" si="1"/>
        <v>59.471700503156612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1662338.2944444444</v>
      </c>
      <c r="B43" s="27">
        <f>A43/A40-1</f>
        <v>0.85542882917404395</v>
      </c>
      <c r="C43" s="27">
        <f>A43/A31-1</f>
        <v>0.10436957306665051</v>
      </c>
      <c r="D43" s="26">
        <f>H43/20</f>
        <v>1668261.5</v>
      </c>
      <c r="E43" s="27">
        <f t="shared" ref="E43" si="9">D43/D42-1</f>
        <v>-2.9713591398561223E-2</v>
      </c>
      <c r="F43" s="33">
        <f t="shared" ref="F43" si="10">D43/D31-1</f>
        <v>-0.14029791962502103</v>
      </c>
      <c r="G43" s="39" t="s">
        <v>429</v>
      </c>
      <c r="H43" s="68">
        <f>'엘에스일렉 배전반(경기안양)'!H43+'엘에스일렉 배전반(충북청주)'!H43+'엘에스일렉 배전반(부산강서)'!H43+'엘에스일렉 배전반(천안)'!H43</f>
        <v>33365230</v>
      </c>
      <c r="I43" s="68">
        <f>'엘에스일렉 배전반(경기안양)'!I43+'엘에스일렉 배전반(충북청주)'!I43+'엘에스일렉 배전반(부산강서)'!I43+'엘에스일렉 배전반(천안)'!I43</f>
        <v>563056.06999999995</v>
      </c>
      <c r="J43" s="30">
        <f t="shared" si="1"/>
        <v>59.257384437752357</v>
      </c>
      <c r="K43" s="32">
        <f>H43+H42+H41</f>
        <v>96541490</v>
      </c>
      <c r="L43" s="27">
        <f>K43/K40-1</f>
        <v>0.73614589903275118</v>
      </c>
      <c r="M43" s="27">
        <f>K43/K31-1</f>
        <v>-2.8226425948760347E-2</v>
      </c>
      <c r="N43" s="32">
        <f>AVERAGE(J41:J43)</f>
        <v>57.04753975217173</v>
      </c>
      <c r="O43" s="58">
        <f>N43/N40-1</f>
        <v>0.71153048361621041</v>
      </c>
    </row>
    <row r="44" spans="1:16" ht="17.399999999999999">
      <c r="A44" s="31"/>
      <c r="B44" s="27"/>
      <c r="C44" s="27"/>
      <c r="D44" s="26">
        <f>H44/22</f>
        <v>1859626.5</v>
      </c>
      <c r="E44" s="27">
        <f t="shared" ref="E44" si="11">D44/D43-1</f>
        <v>0.11470923473328365</v>
      </c>
      <c r="F44" s="33">
        <f t="shared" ref="F44" si="12">D44/D32-1</f>
        <v>7.8123752496112031E-2</v>
      </c>
      <c r="G44" s="39" t="s">
        <v>487</v>
      </c>
      <c r="H44" s="68">
        <f>'엘에스일렉 배전반(경기안양)'!H44+'엘에스일렉 배전반(충북청주)'!H44+'엘에스일렉 배전반(부산강서)'!H44+'엘에스일렉 배전반(천안)'!H44</f>
        <v>40911783</v>
      </c>
      <c r="I44" s="68">
        <f>'엘에스일렉 배전반(경기안양)'!I44+'엘에스일렉 배전반(충북청주)'!I44+'엘에스일렉 배전반(부산강서)'!I44+'엘에스일렉 배전반(천안)'!I44</f>
        <v>1173992.3999999999</v>
      </c>
      <c r="J44" s="30">
        <f t="shared" si="1"/>
        <v>34.848422357759731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3156117.6</v>
      </c>
      <c r="E45" s="27">
        <f t="shared" ref="E45" si="13">D45/D44-1</f>
        <v>0.69717822369169302</v>
      </c>
      <c r="F45" s="33">
        <f t="shared" ref="F45" si="14">D45/D33-1</f>
        <v>1.3360852616086434</v>
      </c>
      <c r="G45" s="39" t="s">
        <v>498</v>
      </c>
      <c r="H45" s="68">
        <f>'엘에스일렉 배전반(경기안양)'!H45+'엘에스일렉 배전반(충북청주)'!H45+'엘에스일렉 배전반(부산강서)'!H45+'엘에스일렉 배전반(천안)'!H45</f>
        <v>63122352</v>
      </c>
      <c r="I45" s="68">
        <f>'엘에스일렉 배전반(경기안양)'!I45+'엘에스일렉 배전반(충북청주)'!I45+'엘에스일렉 배전반(부산강서)'!I45+'엘에스일렉 배전반(천안)'!I45</f>
        <v>1959016.54</v>
      </c>
      <c r="J45" s="30">
        <f t="shared" si="1"/>
        <v>32.221449237993674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2364374.9631578946</v>
      </c>
      <c r="B46" s="27">
        <f>A46/A43-1</f>
        <v>0.42231877293548825</v>
      </c>
      <c r="C46" s="27">
        <f>A46/A34-1</f>
        <v>0.2967854436820121</v>
      </c>
      <c r="D46" s="26">
        <f>H46/19</f>
        <v>2077380.7894736843</v>
      </c>
      <c r="E46" s="27">
        <f t="shared" ref="E46" si="15">D46/D45-1</f>
        <v>-0.34179233705560141</v>
      </c>
      <c r="F46" s="33">
        <f t="shared" ref="F46" si="16">D46/D34-1</f>
        <v>-0.13220957891132767</v>
      </c>
      <c r="G46" s="39" t="s">
        <v>566</v>
      </c>
      <c r="H46" s="68">
        <f>'엘에스일렉 배전반(경기안양)'!H46+'엘에스일렉 배전반(충북청주)'!H46+'엘에스일렉 배전반(부산강서)'!H46+'엘에스일렉 배전반(천안)'!H46</f>
        <v>39470235</v>
      </c>
      <c r="I46" s="68">
        <f>'엘에스일렉 배전반(경기안양)'!I46+'엘에스일렉 배전반(충북청주)'!I46+'엘에스일렉 배전반(부산강서)'!I46+'엘에스일렉 배전반(천안)'!I46</f>
        <v>1137706.46</v>
      </c>
      <c r="J46" s="30">
        <f t="shared" si="1"/>
        <v>34.692810832769645</v>
      </c>
      <c r="K46" s="32">
        <f>H46+H45+H44</f>
        <v>143504370</v>
      </c>
      <c r="L46" s="27">
        <f>K46/K43-1</f>
        <v>0.48645281940438245</v>
      </c>
      <c r="M46" s="27">
        <f>K46/K34-1</f>
        <v>0.30366631039656666</v>
      </c>
      <c r="N46" s="32">
        <f>AVERAGE(J44:J46)</f>
        <v>33.920894142841014</v>
      </c>
      <c r="O46" s="58">
        <f>N46/N43-1</f>
        <v>-0.40539251490596162</v>
      </c>
    </row>
    <row r="47" spans="1:16" ht="17.399999999999999">
      <c r="A47" s="31"/>
      <c r="B47" s="27"/>
      <c r="C47" s="27"/>
      <c r="D47" s="26">
        <f>H47/19</f>
        <v>2610968.8421052634</v>
      </c>
      <c r="E47" s="27">
        <f t="shared" ref="E47" si="17">D47/D46-1</f>
        <v>0.25685616009126888</v>
      </c>
      <c r="F47" s="33">
        <f t="shared" ref="F47" si="18">D47/D35-1</f>
        <v>1.1308686608551834</v>
      </c>
      <c r="G47" s="39" t="s">
        <v>601</v>
      </c>
      <c r="H47" s="68">
        <f>'엘에스일렉 배전반(경기안양)'!H47+'엘에스일렉 배전반(충북청주)'!H47+'엘에스일렉 배전반(부산강서)'!H47+'엘에스일렉 배전반(천안)'!H47</f>
        <v>49608408</v>
      </c>
      <c r="I47" s="68">
        <f>'엘에스일렉 배전반(경기안양)'!I47+'엘에스일렉 배전반(충북청주)'!I47+'엘에스일렉 배전반(부산강서)'!I47+'엘에스일렉 배전반(천안)'!I47</f>
        <v>1613585.29</v>
      </c>
      <c r="J47" s="30">
        <f t="shared" si="1"/>
        <v>30.744211853840088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1345784</v>
      </c>
      <c r="E48" s="27">
        <f t="shared" ref="E48" si="19">D48/D47-1</f>
        <v>-0.48456527772469538</v>
      </c>
      <c r="F48" s="33">
        <f t="shared" ref="F48" si="20">D48/D36-1</f>
        <v>1.3524390432711493</v>
      </c>
      <c r="G48" s="39" t="s">
        <v>632</v>
      </c>
      <c r="H48" s="68">
        <f>'엘에스일렉 배전반(경기안양)'!H48+'엘에스일렉 배전반(충북청주)'!H48+'엘에스일렉 배전반(부산강서)'!H48+'엘에스일렉 배전반(천안)'!H48</f>
        <v>26915680</v>
      </c>
      <c r="I48" s="68">
        <f>'엘에스일렉 배전반(경기안양)'!I48+'엘에스일렉 배전반(충북청주)'!I48+'엘에스일렉 배전반(부산강서)'!I48+'엘에스일렉 배전반(천안)'!I48</f>
        <v>638320.22</v>
      </c>
      <c r="J48" s="30">
        <f t="shared" si="1"/>
        <v>42.16642236399781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1710177.6443381179</v>
      </c>
      <c r="B49" s="27">
        <f>A49/A46-1</f>
        <v>-0.27668932762932874</v>
      </c>
      <c r="C49" s="27">
        <f>A49/A37-1</f>
        <v>0.77692391355709112</v>
      </c>
      <c r="D49" s="26">
        <f>H49/22</f>
        <v>1173780.0909090908</v>
      </c>
      <c r="E49" s="27">
        <f t="shared" ref="E49" si="21">D49/D48-1</f>
        <v>-0.12780944720022613</v>
      </c>
      <c r="F49" s="33">
        <f t="shared" ref="F49" si="22">D49/D37-1</f>
        <v>7.6937557948160373E-2</v>
      </c>
      <c r="G49" s="39" t="s">
        <v>672</v>
      </c>
      <c r="H49" s="68">
        <f>'엘에스일렉 배전반(경기안양)'!H49+'엘에스일렉 배전반(충북청주)'!H49+'엘에스일렉 배전반(부산강서)'!H49+'엘에스일렉 배전반(천안)'!H49</f>
        <v>25823162</v>
      </c>
      <c r="I49" s="68">
        <f>'엘에스일렉 배전반(경기안양)'!I49+'엘에스일렉 배전반(충북청주)'!I49+'엘에스일렉 배전반(부산강서)'!I49+'엘에스일렉 배전반(천안)'!I49</f>
        <v>687480.43</v>
      </c>
      <c r="J49" s="30">
        <f t="shared" si="1"/>
        <v>37.562032129409118</v>
      </c>
      <c r="K49" s="32">
        <f>H49+H48+H47</f>
        <v>102347250</v>
      </c>
      <c r="L49" s="27">
        <f>K49/K46-1</f>
        <v>-0.28680046468271314</v>
      </c>
      <c r="M49" s="27">
        <f>K49/K37-1</f>
        <v>0.71108087126533182</v>
      </c>
      <c r="N49" s="32">
        <f>AVERAGE(J47:J49)</f>
        <v>36.824222115749002</v>
      </c>
      <c r="O49" s="58">
        <f>N49/N46-1</f>
        <v>8.5591139215908107E-2</v>
      </c>
    </row>
    <row r="50" spans="1:15" s="37" customFormat="1" ht="17.399999999999999">
      <c r="A50" s="92"/>
      <c r="B50" s="130"/>
      <c r="C50" s="130"/>
      <c r="D50" s="93">
        <f>H50/18</f>
        <v>620869.88888888888</v>
      </c>
      <c r="E50" s="130">
        <f t="shared" ref="E50" si="23">D50/D49-1</f>
        <v>-0.47105092879192889</v>
      </c>
      <c r="F50" s="131">
        <f t="shared" ref="F50" si="24">D50/D38-1</f>
        <v>-0.25816669884075449</v>
      </c>
      <c r="G50" s="132" t="s">
        <v>714</v>
      </c>
      <c r="H50" s="95">
        <f>'엘에스일렉 배전반(경기안양)'!H50+'엘에스일렉 배전반(충북청주)'!H50+'엘에스일렉 배전반(부산강서)'!H50+'엘에스일렉 배전반(천안)'!H50</f>
        <v>11175658</v>
      </c>
      <c r="I50" s="95">
        <f>'엘에스일렉 배전반(경기안양)'!I50+'엘에스일렉 배전반(충북청주)'!I50+'엘에스일렉 배전반(부산강서)'!I50+'엘에스일렉 배전반(천안)'!I50</f>
        <v>356908.86</v>
      </c>
      <c r="J50" s="133">
        <f t="shared" ref="J50" si="25">H50/I50</f>
        <v>31.312358006466976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979229.65</v>
      </c>
      <c r="E51" s="130">
        <f t="shared" ref="E51" si="26">D51/D50-1</f>
        <v>0.57718979052508601</v>
      </c>
      <c r="F51" s="131">
        <f t="shared" ref="F51" si="27">D51/D39-1</f>
        <v>0.21262839471359274</v>
      </c>
      <c r="G51" s="132" t="s">
        <v>721</v>
      </c>
      <c r="H51" s="95">
        <f>'엘에스일렉 배전반(경기안양)'!H51+'엘에스일렉 배전반(충북청주)'!H51+'엘에스일렉 배전반(부산강서)'!H51+'엘에스일렉 배전반(천안)'!H51</f>
        <v>19584593</v>
      </c>
      <c r="I51" s="95">
        <f>'엘에스일렉 배전반(경기안양)'!I51+'엘에스일렉 배전반(충북청주)'!I51+'엘에스일렉 배전반(부산강서)'!I51+'엘에스일렉 배전반(천안)'!I51</f>
        <v>503580.12</v>
      </c>
      <c r="J51" s="133">
        <f t="shared" ref="J51" si="28">H51/I51</f>
        <v>38.890719117347203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1159293.8765993265</v>
      </c>
      <c r="B52" s="27">
        <f>A52/A49-1</f>
        <v>-0.32212078643560882</v>
      </c>
      <c r="C52" s="27">
        <f>A52/A40-1</f>
        <v>0.2939527936737989</v>
      </c>
      <c r="D52" s="93">
        <f>H52/22</f>
        <v>1877782.0909090908</v>
      </c>
      <c r="E52" s="130">
        <f t="shared" ref="E52:E53" si="29">D52/D51-1</f>
        <v>0.91761155405076922</v>
      </c>
      <c r="F52" s="131">
        <f t="shared" ref="F52:F53" si="30">D52/D40-1</f>
        <v>0.79979705588676087</v>
      </c>
      <c r="G52" s="132" t="s">
        <v>726</v>
      </c>
      <c r="H52" s="95">
        <f>'엘에스일렉 배전반(경기안양)'!H52+'엘에스일렉 배전반(충북청주)'!H52+'엘에스일렉 배전반(부산강서)'!H52+'엘에스일렉 배전반(천안)'!H52</f>
        <v>41311206</v>
      </c>
      <c r="I52" s="95">
        <f>'엘에스일렉 배전반(경기안양)'!I52+'엘에스일렉 배전반(충북청주)'!I52+'엘에스일렉 배전반(부산강서)'!I52+'엘에스일렉 배전반(천안)'!I52</f>
        <v>1053742.3999999999</v>
      </c>
      <c r="J52" s="133">
        <f t="shared" ref="J52" si="31">H52/I52</f>
        <v>39.204274213507972</v>
      </c>
      <c r="K52" s="32">
        <f>H52+H51+H50</f>
        <v>72071457</v>
      </c>
      <c r="L52" s="27">
        <f>K52/K49-1</f>
        <v>-0.29581442588833606</v>
      </c>
      <c r="M52" s="27">
        <f>K52/K40-1</f>
        <v>0.29609108485755975</v>
      </c>
      <c r="N52" s="32">
        <f>AVERAGE(J50:J52)</f>
        <v>36.469117112440721</v>
      </c>
      <c r="O52" s="58">
        <f>N52/N49-1</f>
        <v>-9.6432452039878491E-3</v>
      </c>
    </row>
    <row r="53" spans="1:15" s="37" customFormat="1" ht="17.399999999999999">
      <c r="A53" s="31"/>
      <c r="B53" s="27"/>
      <c r="C53" s="27"/>
      <c r="D53" s="93">
        <f>H53/21</f>
        <v>2235103.8095238097</v>
      </c>
      <c r="E53" s="130">
        <f t="shared" si="29"/>
        <v>0.19028923555327371</v>
      </c>
      <c r="F53" s="131">
        <f t="shared" si="30"/>
        <v>0.39746058058746048</v>
      </c>
      <c r="G53" s="132" t="s">
        <v>729</v>
      </c>
      <c r="H53" s="95">
        <f>'엘에스일렉 배전반(경기안양)'!H53+'엘에스일렉 배전반(충북청주)'!H53+'엘에스일렉 배전반(부산강서)'!H53+'엘에스일렉 배전반(천안)'!H53</f>
        <v>46937180</v>
      </c>
      <c r="I53" s="95">
        <f>'엘에스일렉 배전반(경기안양)'!I53+'엘에스일렉 배전반(충북청주)'!I53+'엘에스일렉 배전반(부산강서)'!I53+'엘에스일렉 배전반(천안)'!I53</f>
        <v>1264707.6400000001</v>
      </c>
      <c r="J53" s="133">
        <f t="shared" ref="J53" si="32">H53/I53</f>
        <v>37.113067491234574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2331968</v>
      </c>
      <c r="E54" s="130">
        <f t="shared" ref="E54" si="33">D54/D53-1</f>
        <v>4.3337669625657105E-2</v>
      </c>
      <c r="F54" s="131">
        <f t="shared" ref="F54" si="34">D54/D42-1</f>
        <v>0.35630826204014188</v>
      </c>
      <c r="G54" s="132" t="s">
        <v>742</v>
      </c>
      <c r="H54" s="95">
        <f>'엘에스일렉 배전반(경기안양)'!H54+'엘에스일렉 배전반(충북청주)'!H54+'엘에스일렉 배전반(부산강서)'!H54+'엘에스일렉 배전반(천안)'!H54</f>
        <v>39643456</v>
      </c>
      <c r="I54" s="95">
        <f>'엘에스일렉 배전반(경기안양)'!I54+'엘에스일렉 배전반(충북청주)'!I54+'엘에스일렉 배전반(부산강서)'!I54+'엘에스일렉 배전반(천안)'!I54</f>
        <v>1170928.3399999999</v>
      </c>
      <c r="J54" s="133">
        <f t="shared" ref="J54" si="35">H54/I54</f>
        <v>33.856432239055728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2391107.6349206348</v>
      </c>
      <c r="B55" s="27">
        <f>A55/A52-1</f>
        <v>1.062555218470326</v>
      </c>
      <c r="C55" s="27">
        <f>A55/A43-1</f>
        <v>0.43840013967779412</v>
      </c>
      <c r="D55" s="93">
        <f>H55/21</f>
        <v>2606251.0952380951</v>
      </c>
      <c r="E55" s="130">
        <f t="shared" ref="E55" si="36">D55/D54-1</f>
        <v>0.11761872171406096</v>
      </c>
      <c r="F55" s="131">
        <f t="shared" ref="F55" si="37">D55/D43-1</f>
        <v>0.56225573463038936</v>
      </c>
      <c r="G55" s="132" t="s">
        <v>749</v>
      </c>
      <c r="H55" s="95">
        <f>'엘에스일렉 배전반(경기안양)'!H55+'엘에스일렉 배전반(충북청주)'!H55+'엘에스일렉 배전반(부산강서)'!H55+'엘에스일렉 배전반(천안)'!H55</f>
        <v>54731273</v>
      </c>
      <c r="I55" s="95">
        <f>'엘에스일렉 배전반(경기안양)'!I55+'엘에스일렉 배전반(충북청주)'!I55+'엘에스일렉 배전반(부산강서)'!I55+'엘에스일렉 배전반(천안)'!I55</f>
        <v>1546313.5000000002</v>
      </c>
      <c r="J55" s="133">
        <f t="shared" ref="J55" si="38">H55/I55</f>
        <v>35.394680962172281</v>
      </c>
      <c r="K55" s="32">
        <f>H55+H54+H53</f>
        <v>141311909</v>
      </c>
      <c r="L55" s="27">
        <f>K55/K52-1</f>
        <v>0.96071947040005035</v>
      </c>
      <c r="M55" s="27">
        <f>K55/K43-1</f>
        <v>0.46374278043564487</v>
      </c>
      <c r="N55" s="32">
        <f>AVERAGE(J53:J55)</f>
        <v>35.454726897487525</v>
      </c>
      <c r="O55" s="58">
        <f>N55/N52-1</f>
        <v>-2.7815047230939305E-2</v>
      </c>
    </row>
    <row r="56" spans="1:15" s="124" customFormat="1" ht="17.399999999999999">
      <c r="A56" s="94"/>
      <c r="B56" s="45"/>
      <c r="C56" s="45"/>
      <c r="D56" s="98">
        <f>H56/22</f>
        <v>1955952.4545454546</v>
      </c>
      <c r="E56" s="118">
        <f t="shared" ref="E56" si="39">D56/D55-1</f>
        <v>-0.24951496111821581</v>
      </c>
      <c r="F56" s="158">
        <f t="shared" ref="F56" si="40">D56/D44-1</f>
        <v>5.1798549087924251E-2</v>
      </c>
      <c r="G56" s="122" t="s">
        <v>752</v>
      </c>
      <c r="H56" s="96">
        <f>'엘에스일렉 배전반(경기안양)'!H56+'엘에스일렉 배전반(충북청주)'!H56+'엘에스일렉 배전반(부산강서)'!H56+'엘에스일렉 배전반(천안)'!H56</f>
        <v>43030954</v>
      </c>
      <c r="I56" s="96">
        <f>'엘에스일렉 배전반(경기안양)'!I56+'엘에스일렉 배전반(충북청주)'!I56+'엘에스일렉 배전반(부산강서)'!I56+'엘에스일렉 배전반(천안)'!I56</f>
        <v>1334512.1099999999</v>
      </c>
      <c r="J56" s="125">
        <f t="shared" ref="J56" si="41">H56/I56</f>
        <v>32.244708517482096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2127028.6666666665</v>
      </c>
      <c r="E57" s="118">
        <f t="shared" ref="E57" si="42">D57/D56-1</f>
        <v>8.7464402175853717E-2</v>
      </c>
      <c r="F57" s="158">
        <f t="shared" ref="F57" si="43">D57/D45-1</f>
        <v>-0.32606165668013565</v>
      </c>
      <c r="G57" s="122" t="s">
        <v>756</v>
      </c>
      <c r="H57" s="96">
        <f>'엘에스일렉 배전반(경기안양)'!H57+'엘에스일렉 배전반(충북청주)'!H57+'엘에스일렉 배전반(부산강서)'!H57+'엘에스일렉 배전반(천안)'!H57</f>
        <v>38286516</v>
      </c>
      <c r="I57" s="96">
        <f>'엘에스일렉 배전반(경기안양)'!I57+'엘에스일렉 배전반(충북청주)'!I57+'엘에스일렉 배전반(부산강서)'!I57+'엘에스일렉 배전반(천안)'!I57</f>
        <v>1532886.28</v>
      </c>
      <c r="J57" s="125">
        <f>H57/I57</f>
        <v>24.976749090610948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2041490.5606060605</v>
      </c>
      <c r="B58" s="27">
        <f>A58/A55-1</f>
        <v>-0.14621553175132518</v>
      </c>
      <c r="C58" s="27">
        <f>A58/A46-1</f>
        <v>-0.13656226596164966</v>
      </c>
      <c r="K58" s="32">
        <f>H58+H57+H56</f>
        <v>81317470</v>
      </c>
      <c r="L58" s="27">
        <f>K58/K55-1</f>
        <v>-0.42455331206374125</v>
      </c>
      <c r="M58" s="27">
        <f>K58/K46-1</f>
        <v>-0.43334499151489259</v>
      </c>
      <c r="N58" s="32">
        <f>AVERAGE(J56:J58)</f>
        <v>28.610728804046524</v>
      </c>
      <c r="O58" s="58">
        <f>N58/N55-1</f>
        <v>-0.19303485578183921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49"/>
  <dimension ref="A1:P58"/>
  <sheetViews>
    <sheetView topLeftCell="A4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9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엘에스일렉트릭</v>
      </c>
      <c r="G1" s="19"/>
      <c r="H1" s="19"/>
      <c r="I1" s="19"/>
      <c r="J1" s="20"/>
      <c r="P1" s="18" t="s">
        <v>181</v>
      </c>
    </row>
    <row r="2" spans="1:16" ht="15" customHeight="1">
      <c r="G2" s="21"/>
      <c r="H2" s="21"/>
      <c r="I2" s="21"/>
      <c r="J2" s="22"/>
      <c r="P2" s="23" t="s">
        <v>172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419107.7</v>
      </c>
      <c r="E5" s="27"/>
      <c r="F5" s="26"/>
      <c r="G5" s="28" t="s">
        <v>7</v>
      </c>
      <c r="H5" s="29">
        <v>8382154</v>
      </c>
      <c r="I5" s="29">
        <v>173018.37</v>
      </c>
      <c r="J5" s="30">
        <f>H5/I5</f>
        <v>48.446612923240465</v>
      </c>
    </row>
    <row r="6" spans="1:16" ht="15" hidden="1" customHeight="1">
      <c r="D6" s="26">
        <f>H6/18</f>
        <v>369306.38888888888</v>
      </c>
      <c r="E6" s="27">
        <f t="shared" ref="E6:E22" si="0">D6/D5-1</f>
        <v>-0.11882700105751132</v>
      </c>
      <c r="F6" s="26"/>
      <c r="G6" s="28" t="s">
        <v>3</v>
      </c>
      <c r="H6" s="29">
        <v>6647515</v>
      </c>
      <c r="I6" s="29">
        <v>201732.59</v>
      </c>
      <c r="J6" s="30">
        <f t="shared" ref="J6:J49" si="1">H6/I6</f>
        <v>32.952112497043736</v>
      </c>
    </row>
    <row r="7" spans="1:16" ht="15" hidden="1" customHeight="1">
      <c r="A7" s="31">
        <f>AVERAGE(D5:D7)</f>
        <v>419883.62053872057</v>
      </c>
      <c r="B7" s="31"/>
      <c r="C7" s="31"/>
      <c r="D7" s="26">
        <f>H7/22</f>
        <v>471236.77272727271</v>
      </c>
      <c r="E7" s="27">
        <f t="shared" si="0"/>
        <v>0.27600492952492917</v>
      </c>
      <c r="F7" s="26"/>
      <c r="G7" s="28" t="s">
        <v>6</v>
      </c>
      <c r="H7" s="29">
        <v>10367209</v>
      </c>
      <c r="I7" s="29">
        <v>214537.76</v>
      </c>
      <c r="J7" s="30">
        <f t="shared" si="1"/>
        <v>48.323469956990323</v>
      </c>
      <c r="K7" s="32">
        <f>H7+H6+H5</f>
        <v>25396878</v>
      </c>
      <c r="L7" s="32"/>
      <c r="M7" s="32"/>
      <c r="N7" s="32">
        <f>AVERAGE(J5:J7)</f>
        <v>43.240731792424839</v>
      </c>
      <c r="O7" s="35"/>
    </row>
    <row r="8" spans="1:16" ht="15" hidden="1" customHeight="1">
      <c r="D8" s="26">
        <f>H8/21</f>
        <v>543498.33333333337</v>
      </c>
      <c r="E8" s="27">
        <f t="shared" si="0"/>
        <v>0.15334448580455295</v>
      </c>
      <c r="F8" s="26"/>
      <c r="G8" s="28" t="s">
        <v>2</v>
      </c>
      <c r="H8" s="29">
        <v>11413465</v>
      </c>
      <c r="I8" s="29">
        <v>342450.69</v>
      </c>
      <c r="J8" s="30">
        <f t="shared" si="1"/>
        <v>33.328783773220025</v>
      </c>
    </row>
    <row r="9" spans="1:16" ht="15" hidden="1" customHeight="1">
      <c r="D9" s="26">
        <f>H9/21</f>
        <v>664357.47619047621</v>
      </c>
      <c r="E9" s="27">
        <f t="shared" si="0"/>
        <v>0.22237260989541729</v>
      </c>
      <c r="F9" s="26"/>
      <c r="G9" s="28" t="s">
        <v>5</v>
      </c>
      <c r="H9" s="29">
        <v>13951507</v>
      </c>
      <c r="I9" s="29">
        <v>466534.44</v>
      </c>
      <c r="J9" s="30">
        <f t="shared" si="1"/>
        <v>29.904559671950476</v>
      </c>
    </row>
    <row r="10" spans="1:16" ht="15" hidden="1" customHeight="1">
      <c r="A10" s="31">
        <f>AVERAGE(D8:D10)</f>
        <v>712064.11111111112</v>
      </c>
      <c r="B10" s="27">
        <f>A10/A7-1</f>
        <v>0.69586065347706616</v>
      </c>
      <c r="C10" s="27"/>
      <c r="D10" s="26">
        <f>H10/21</f>
        <v>928336.52380952379</v>
      </c>
      <c r="E10" s="27">
        <f t="shared" si="0"/>
        <v>0.39734488897866016</v>
      </c>
      <c r="F10" s="26"/>
      <c r="G10" s="28" t="s">
        <v>0</v>
      </c>
      <c r="H10" s="29">
        <v>19495067</v>
      </c>
      <c r="I10" s="29">
        <v>549990.18000000005</v>
      </c>
      <c r="J10" s="30">
        <f t="shared" si="1"/>
        <v>35.446209239590416</v>
      </c>
      <c r="K10" s="32">
        <f>H10+H9+H8</f>
        <v>44860039</v>
      </c>
      <c r="L10" s="27">
        <f>K10/K7-1</f>
        <v>0.76636037705106896</v>
      </c>
      <c r="M10" s="32"/>
      <c r="N10" s="32">
        <f>AVERAGE(J8:J10)</f>
        <v>32.893184228253638</v>
      </c>
      <c r="O10" s="58">
        <f>N10/N7-1</f>
        <v>-0.239300935373715</v>
      </c>
    </row>
    <row r="11" spans="1:16" ht="15" hidden="1" customHeight="1">
      <c r="D11" s="26">
        <f>H11/21</f>
        <v>1232336.5714285714</v>
      </c>
      <c r="E11" s="27">
        <f t="shared" si="0"/>
        <v>0.32746750754947396</v>
      </c>
      <c r="F11" s="26"/>
      <c r="G11" s="28" t="s">
        <v>10</v>
      </c>
      <c r="H11" s="29">
        <v>25879068</v>
      </c>
      <c r="I11" s="29">
        <v>944260.22</v>
      </c>
      <c r="J11" s="30">
        <f t="shared" si="1"/>
        <v>27.40671210315309</v>
      </c>
    </row>
    <row r="12" spans="1:16" ht="15" hidden="1" customHeight="1">
      <c r="D12" s="26">
        <f>H12/22</f>
        <v>1084271.2727272727</v>
      </c>
      <c r="E12" s="27">
        <f t="shared" si="0"/>
        <v>-0.12015004839924193</v>
      </c>
      <c r="F12" s="26"/>
      <c r="G12" s="28" t="s">
        <v>4</v>
      </c>
      <c r="H12" s="29">
        <v>23853968</v>
      </c>
      <c r="I12" s="29">
        <v>645376.38</v>
      </c>
      <c r="J12" s="30">
        <f t="shared" si="1"/>
        <v>36.961327899852797</v>
      </c>
    </row>
    <row r="13" spans="1:16" ht="15" hidden="1" customHeight="1">
      <c r="A13" s="31">
        <f>AVERAGE(D11:D13)</f>
        <v>991546.59805194812</v>
      </c>
      <c r="B13" s="27">
        <f>A13/A10-1</f>
        <v>0.39249624097011448</v>
      </c>
      <c r="C13" s="27"/>
      <c r="D13" s="26">
        <f>H13/20</f>
        <v>658031.94999999995</v>
      </c>
      <c r="E13" s="27">
        <f t="shared" si="0"/>
        <v>-0.39311133057611214</v>
      </c>
      <c r="F13" s="26"/>
      <c r="G13" s="28" t="s">
        <v>8</v>
      </c>
      <c r="H13" s="29">
        <v>13160639</v>
      </c>
      <c r="I13" s="29">
        <v>477801.2</v>
      </c>
      <c r="J13" s="30">
        <f t="shared" si="1"/>
        <v>27.544173183323942</v>
      </c>
      <c r="K13" s="32">
        <f>H13+H12+H11</f>
        <v>62893675</v>
      </c>
      <c r="L13" s="27">
        <f>K13/K10-1</f>
        <v>0.40199777802243997</v>
      </c>
      <c r="M13" s="32"/>
      <c r="N13" s="32">
        <f>AVERAGE(J11:J13)</f>
        <v>30.63740439544328</v>
      </c>
      <c r="O13" s="58">
        <f>N13/N10-1</f>
        <v>-6.8578943806624659E-2</v>
      </c>
    </row>
    <row r="14" spans="1:16" ht="15" hidden="1" customHeight="1">
      <c r="D14" s="26">
        <f>H14/20</f>
        <v>435842.8</v>
      </c>
      <c r="E14" s="27">
        <f t="shared" si="0"/>
        <v>-0.33765708488774748</v>
      </c>
      <c r="F14" s="26"/>
      <c r="G14" s="28" t="s">
        <v>11</v>
      </c>
      <c r="H14" s="29">
        <v>8716856</v>
      </c>
      <c r="I14" s="29">
        <v>370971.44</v>
      </c>
      <c r="J14" s="30">
        <f t="shared" si="1"/>
        <v>23.497377587881157</v>
      </c>
    </row>
    <row r="15" spans="1:16" ht="15" hidden="1" customHeight="1">
      <c r="A15" s="31"/>
      <c r="B15" s="31"/>
      <c r="C15" s="31"/>
      <c r="D15" s="26">
        <f>H15/22</f>
        <v>815624.72727272729</v>
      </c>
      <c r="E15" s="27">
        <f t="shared" si="0"/>
        <v>0.87137364038760601</v>
      </c>
      <c r="F15" s="26"/>
      <c r="G15" s="28" t="s">
        <v>9</v>
      </c>
      <c r="H15" s="29">
        <v>17943744</v>
      </c>
      <c r="I15" s="29">
        <v>531415.5</v>
      </c>
      <c r="J15" s="30">
        <f t="shared" si="1"/>
        <v>33.765940210626148</v>
      </c>
    </row>
    <row r="16" spans="1:16" ht="15" hidden="1" customHeight="1">
      <c r="A16" s="31">
        <f>AVERAGE(D14:D16)</f>
        <v>491524.75151515153</v>
      </c>
      <c r="B16" s="27">
        <f>A16/A13-1</f>
        <v>-0.50428476838019465</v>
      </c>
      <c r="C16" s="27"/>
      <c r="D16" s="26">
        <f>H16/22</f>
        <v>223106.72727272726</v>
      </c>
      <c r="E16" s="27">
        <f t="shared" si="0"/>
        <v>-0.72645909348684423</v>
      </c>
      <c r="F16" s="26"/>
      <c r="G16" s="28" t="s">
        <v>13</v>
      </c>
      <c r="H16" s="29">
        <v>4908348</v>
      </c>
      <c r="I16" s="29">
        <v>165900.98000000001</v>
      </c>
      <c r="J16" s="30">
        <f t="shared" si="1"/>
        <v>29.586009678785501</v>
      </c>
      <c r="K16" s="32">
        <f>H16+H15+H14</f>
        <v>31568948</v>
      </c>
      <c r="L16" s="27">
        <f>K16/K13-1</f>
        <v>-0.49805846136356324</v>
      </c>
      <c r="M16" s="32"/>
      <c r="N16" s="32">
        <f>AVERAGE(J14:J16)</f>
        <v>28.949775825764267</v>
      </c>
      <c r="O16" s="58">
        <f>N16/N13-1</f>
        <v>-5.5083927734100535E-2</v>
      </c>
    </row>
    <row r="17" spans="1:15" ht="15" hidden="1" customHeight="1">
      <c r="D17" s="26">
        <f>H17/20</f>
        <v>347262.6</v>
      </c>
      <c r="E17" s="27">
        <f t="shared" si="0"/>
        <v>0.55648645939529962</v>
      </c>
      <c r="F17" s="33">
        <f t="shared" ref="F17:F22" si="2">D17/D5-1</f>
        <v>-0.17142395618119166</v>
      </c>
      <c r="G17" s="39" t="s">
        <v>162</v>
      </c>
      <c r="H17" s="29">
        <v>6945252</v>
      </c>
      <c r="I17" s="29">
        <v>158932.43</v>
      </c>
      <c r="J17" s="30">
        <f t="shared" si="1"/>
        <v>43.699401059934715</v>
      </c>
    </row>
    <row r="18" spans="1:15" hidden="1">
      <c r="D18" s="26">
        <f>H18/20</f>
        <v>859158.75</v>
      </c>
      <c r="E18" s="27">
        <f t="shared" si="0"/>
        <v>1.4740894930810287</v>
      </c>
      <c r="F18" s="33">
        <f t="shared" si="2"/>
        <v>1.3264118245690306</v>
      </c>
      <c r="G18" s="39" t="s">
        <v>163</v>
      </c>
      <c r="H18" s="29">
        <v>17183175</v>
      </c>
      <c r="I18" s="29">
        <v>622183.73</v>
      </c>
      <c r="J18" s="30">
        <f t="shared" si="1"/>
        <v>27.617525453454078</v>
      </c>
    </row>
    <row r="19" spans="1:15" ht="17.399999999999999" hidden="1">
      <c r="A19" s="31">
        <f>AVERAGE(D17:D19)</f>
        <v>830731.95000000007</v>
      </c>
      <c r="B19" s="27">
        <f>A19/A16-1</f>
        <v>0.69011214071971771</v>
      </c>
      <c r="C19" s="27">
        <f>A19/A7-1</f>
        <v>0.97848143953353417</v>
      </c>
      <c r="D19" s="26">
        <f>H19/22</f>
        <v>1285774.5</v>
      </c>
      <c r="E19" s="27">
        <f t="shared" si="0"/>
        <v>0.49655055017480754</v>
      </c>
      <c r="F19" s="33">
        <f t="shared" si="2"/>
        <v>1.7285105374069341</v>
      </c>
      <c r="G19" s="39" t="s">
        <v>158</v>
      </c>
      <c r="H19" s="29">
        <v>28287039</v>
      </c>
      <c r="I19" s="29">
        <v>693217.26</v>
      </c>
      <c r="J19" s="30">
        <f t="shared" si="1"/>
        <v>40.805445323158857</v>
      </c>
      <c r="K19" s="32">
        <f>H19+H18+H17</f>
        <v>52415466</v>
      </c>
      <c r="L19" s="27">
        <f>K19/K16-1</f>
        <v>0.66034883392376575</v>
      </c>
      <c r="M19" s="27">
        <f>K19/K7-1</f>
        <v>1.0638546989909545</v>
      </c>
      <c r="N19" s="32">
        <f>AVERAGE(J17:J19)</f>
        <v>37.374123945515883</v>
      </c>
      <c r="O19" s="58">
        <f>N19/N16-1</f>
        <v>0.29099873416823652</v>
      </c>
    </row>
    <row r="20" spans="1:15" hidden="1">
      <c r="D20" s="26">
        <f>H20/20</f>
        <v>1531162.7</v>
      </c>
      <c r="E20" s="27">
        <f t="shared" si="0"/>
        <v>0.19084855081509233</v>
      </c>
      <c r="F20" s="33">
        <f t="shared" si="2"/>
        <v>1.8172353181089176</v>
      </c>
      <c r="G20" s="39" t="s">
        <v>154</v>
      </c>
      <c r="H20" s="29">
        <v>30623254</v>
      </c>
      <c r="I20" s="29">
        <v>1045012.34</v>
      </c>
      <c r="J20" s="30">
        <f t="shared" si="1"/>
        <v>29.304203240317719</v>
      </c>
    </row>
    <row r="21" spans="1:15" hidden="1">
      <c r="D21" s="26">
        <f>H21/21</f>
        <v>2294059.5714285714</v>
      </c>
      <c r="E21" s="27">
        <f t="shared" si="0"/>
        <v>0.4982467711815155</v>
      </c>
      <c r="F21" s="33">
        <f t="shared" si="2"/>
        <v>2.4530499823424092</v>
      </c>
      <c r="G21" s="39" t="s">
        <v>155</v>
      </c>
      <c r="H21" s="29">
        <v>48175251</v>
      </c>
      <c r="I21" s="29">
        <v>1335498.42</v>
      </c>
      <c r="J21" s="30">
        <f t="shared" si="1"/>
        <v>36.07286259462591</v>
      </c>
    </row>
    <row r="22" spans="1:15" ht="17.399999999999999" hidden="1">
      <c r="A22" s="31">
        <f>AVERAGE(D20:D22)</f>
        <v>2160191.0587301585</v>
      </c>
      <c r="B22" s="27">
        <f>A22/A19-1</f>
        <v>1.6003466686578727</v>
      </c>
      <c r="C22" s="27">
        <f>A22/A10-1</f>
        <v>2.0337030402492511</v>
      </c>
      <c r="D22" s="26">
        <f>H22/21</f>
        <v>2655350.9047619049</v>
      </c>
      <c r="E22" s="27">
        <f t="shared" si="0"/>
        <v>0.15748995267300225</v>
      </c>
      <c r="F22" s="33">
        <f t="shared" si="2"/>
        <v>1.8603322573859327</v>
      </c>
      <c r="G22" s="39" t="s">
        <v>156</v>
      </c>
      <c r="H22" s="29">
        <v>55762369</v>
      </c>
      <c r="I22" s="29">
        <v>1571436.49</v>
      </c>
      <c r="J22" s="30">
        <f t="shared" si="1"/>
        <v>35.48496509712588</v>
      </c>
      <c r="K22" s="32">
        <f>H22+H21+H20</f>
        <v>134560874</v>
      </c>
      <c r="L22" s="27">
        <f>K22/K19-1</f>
        <v>1.5671978953692789</v>
      </c>
      <c r="M22" s="27">
        <f>K22/K10-1</f>
        <v>1.9995710436185754</v>
      </c>
      <c r="N22" s="32">
        <f>AVERAGE(J20:J22)</f>
        <v>33.620676977356503</v>
      </c>
      <c r="O22" s="58">
        <f>N22/N19-1</f>
        <v>-0.100429028748103</v>
      </c>
    </row>
    <row r="23" spans="1:15" hidden="1">
      <c r="A23" s="31"/>
      <c r="B23" s="27"/>
      <c r="C23" s="27"/>
      <c r="D23" s="26">
        <f>H23/21</f>
        <v>2156618.0476190476</v>
      </c>
      <c r="E23" s="27">
        <f t="shared" ref="E23:E31" si="3">D23/D22-1</f>
        <v>-0.18782182657985713</v>
      </c>
      <c r="F23" s="33">
        <f t="shared" ref="F23:F31" si="4">D23/D11-1</f>
        <v>0.75002357117342866</v>
      </c>
      <c r="G23" s="39" t="s">
        <v>168</v>
      </c>
      <c r="H23" s="29">
        <v>45288979</v>
      </c>
      <c r="I23" s="29">
        <v>1203082.3600000001</v>
      </c>
      <c r="J23" s="30">
        <f t="shared" si="1"/>
        <v>37.64412188705019</v>
      </c>
    </row>
    <row r="24" spans="1:15" hidden="1">
      <c r="A24" s="31"/>
      <c r="B24" s="27"/>
      <c r="C24" s="27"/>
      <c r="D24" s="26">
        <f>H24/22</f>
        <v>1971785.4090909092</v>
      </c>
      <c r="E24" s="27">
        <f t="shared" si="3"/>
        <v>-8.5704855680029945E-2</v>
      </c>
      <c r="F24" s="33">
        <f t="shared" si="4"/>
        <v>0.81853513847255943</v>
      </c>
      <c r="G24" s="39" t="s">
        <v>176</v>
      </c>
      <c r="H24" s="29">
        <v>43379279</v>
      </c>
      <c r="I24" s="29">
        <v>983984.48</v>
      </c>
      <c r="J24" s="30">
        <f t="shared" si="1"/>
        <v>44.085328459652132</v>
      </c>
    </row>
    <row r="25" spans="1:15" ht="17.399999999999999" hidden="1">
      <c r="A25" s="31">
        <f>AVERAGE(D23:D25)</f>
        <v>2062617.0996050732</v>
      </c>
      <c r="B25" s="27">
        <f>A25/A22-1</f>
        <v>-4.5169133873946721E-2</v>
      </c>
      <c r="C25" s="27">
        <f>A25/A13-1</f>
        <v>1.0802018822488164</v>
      </c>
      <c r="D25" s="26">
        <f>H25/19</f>
        <v>2059447.8421052631</v>
      </c>
      <c r="E25" s="27">
        <f t="shared" si="3"/>
        <v>4.445840435281978E-2</v>
      </c>
      <c r="F25" s="33">
        <f t="shared" si="4"/>
        <v>2.12970797558578</v>
      </c>
      <c r="G25" s="39" t="s">
        <v>190</v>
      </c>
      <c r="H25" s="29">
        <v>39129509</v>
      </c>
      <c r="I25" s="29">
        <v>1009382.56</v>
      </c>
      <c r="J25" s="30">
        <f t="shared" si="1"/>
        <v>38.765786680522794</v>
      </c>
      <c r="K25" s="32">
        <f>H25+H24+H23</f>
        <v>127797767</v>
      </c>
      <c r="L25" s="27">
        <f>K25/K22-1</f>
        <v>-5.0260575745071367E-2</v>
      </c>
      <c r="M25" s="27">
        <f>K25/K13-1</f>
        <v>1.0319653287870363</v>
      </c>
      <c r="N25" s="32">
        <f>AVERAGE(J23:J25)</f>
        <v>40.165079009075036</v>
      </c>
      <c r="O25" s="58">
        <f>N25/N22-1</f>
        <v>0.19465408254944361</v>
      </c>
    </row>
    <row r="26" spans="1:15" ht="17.399999999999999" hidden="1">
      <c r="A26" s="31"/>
      <c r="B26" s="27"/>
      <c r="C26" s="27"/>
      <c r="D26" s="26">
        <f>H26/19</f>
        <v>1450948.9473684211</v>
      </c>
      <c r="E26" s="27">
        <f t="shared" si="3"/>
        <v>-0.29546700931003245</v>
      </c>
      <c r="F26" s="33">
        <f t="shared" si="4"/>
        <v>2.3290648540446721</v>
      </c>
      <c r="G26" s="39" t="s">
        <v>202</v>
      </c>
      <c r="H26" s="29">
        <v>27568030</v>
      </c>
      <c r="I26" s="29">
        <v>692459.44</v>
      </c>
      <c r="J26" s="30">
        <f t="shared" si="1"/>
        <v>39.811761393562634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910529.95454545459</v>
      </c>
      <c r="E27" s="27">
        <f t="shared" si="3"/>
        <v>-0.37245899919712666</v>
      </c>
      <c r="F27" s="33">
        <f t="shared" si="4"/>
        <v>0.11635893824610966</v>
      </c>
      <c r="G27" s="39" t="s">
        <v>203</v>
      </c>
      <c r="H27" s="29">
        <v>20031659</v>
      </c>
      <c r="I27" s="29">
        <v>614496.98</v>
      </c>
      <c r="J27" s="30">
        <f t="shared" si="1"/>
        <v>32.598466147059014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1152952.1642743221</v>
      </c>
      <c r="B28" s="27">
        <f>A28/A25-1</f>
        <v>-0.44102462619209526</v>
      </c>
      <c r="C28" s="27">
        <f>A28/A16-1</f>
        <v>1.3456645076779652</v>
      </c>
      <c r="D28" s="26">
        <f>H28/22</f>
        <v>1097377.5909090908</v>
      </c>
      <c r="E28" s="27">
        <f t="shared" si="3"/>
        <v>0.2052075666823201</v>
      </c>
      <c r="F28" s="33">
        <f t="shared" si="4"/>
        <v>3.9186217032696131</v>
      </c>
      <c r="G28" s="39" t="s">
        <v>208</v>
      </c>
      <c r="H28" s="29">
        <v>24142307</v>
      </c>
      <c r="I28" s="29">
        <v>712918.4</v>
      </c>
      <c r="J28" s="30">
        <f t="shared" si="1"/>
        <v>33.864053726204851</v>
      </c>
      <c r="K28" s="32">
        <f>H28+H27+H26</f>
        <v>71741996</v>
      </c>
      <c r="L28" s="27">
        <f>K28/K25-1</f>
        <v>-0.43862872032811029</v>
      </c>
      <c r="M28" s="27">
        <f>K28/K16-1</f>
        <v>1.2725494685473842</v>
      </c>
      <c r="N28" s="32">
        <f>AVERAGE(J26:J28)</f>
        <v>35.424760422275504</v>
      </c>
      <c r="O28" s="58">
        <f>N28/N25-1</f>
        <v>-0.11802089535858973</v>
      </c>
    </row>
    <row r="29" spans="1:15" ht="17.399999999999999" hidden="1">
      <c r="D29" s="26">
        <f>H29/22</f>
        <v>933610.54545454541</v>
      </c>
      <c r="E29" s="27">
        <f t="shared" si="3"/>
        <v>-0.149234909488973</v>
      </c>
      <c r="F29" s="33">
        <f t="shared" si="4"/>
        <v>1.6884857322802556</v>
      </c>
      <c r="G29" s="39" t="s">
        <v>215</v>
      </c>
      <c r="H29" s="29">
        <v>20539432</v>
      </c>
      <c r="I29" s="29">
        <v>566518.56999999995</v>
      </c>
      <c r="J29" s="30">
        <f t="shared" si="1"/>
        <v>36.255531747176448</v>
      </c>
      <c r="K29" s="32">
        <f>H29+H28+H27</f>
        <v>64713398</v>
      </c>
      <c r="L29" s="27" t="e">
        <f>K29/K26-1</f>
        <v>#DIV/0!</v>
      </c>
      <c r="M29" s="27" t="e">
        <f>K29/K17-1</f>
        <v>#DIV/0!</v>
      </c>
      <c r="N29" s="32">
        <f>AVERAGE(J27:J29)</f>
        <v>34.239350540146766</v>
      </c>
      <c r="O29" s="58" t="e">
        <f>N29/N26-1</f>
        <v>#DIV/0!</v>
      </c>
    </row>
    <row r="30" spans="1:15" ht="17.399999999999999" hidden="1">
      <c r="D30" s="26">
        <f>H30/22</f>
        <v>1198104.4545454546</v>
      </c>
      <c r="E30" s="27">
        <f t="shared" si="3"/>
        <v>0.2833021867401202</v>
      </c>
      <c r="F30" s="33">
        <f t="shared" si="4"/>
        <v>0.39450881987229325</v>
      </c>
      <c r="G30" s="39" t="s">
        <v>210</v>
      </c>
      <c r="H30" s="29">
        <v>26358298</v>
      </c>
      <c r="I30" s="29">
        <v>805854.02</v>
      </c>
      <c r="J30" s="30">
        <f t="shared" si="1"/>
        <v>32.708527035703064</v>
      </c>
      <c r="K30" s="32">
        <f>H30+H29+H28</f>
        <v>71040037</v>
      </c>
      <c r="L30" s="27" t="e">
        <f>K30/K27-1</f>
        <v>#DIV/0!</v>
      </c>
      <c r="M30" s="27" t="e">
        <f>K30/K18-1</f>
        <v>#DIV/0!</v>
      </c>
      <c r="N30" s="32">
        <f>AVERAGE(J28:J30)</f>
        <v>34.276037503028128</v>
      </c>
      <c r="O30" s="58" t="e">
        <f>N30/N27-1</f>
        <v>#DIV/0!</v>
      </c>
    </row>
    <row r="31" spans="1:15" ht="17.399999999999999" hidden="1">
      <c r="A31" s="31">
        <f>AVERAGE(D29:D31)</f>
        <v>1258558.7878787878</v>
      </c>
      <c r="B31" s="27">
        <f>A31/A28-1</f>
        <v>9.1596708759322576E-2</v>
      </c>
      <c r="C31" s="27">
        <f>A31/A19-1</f>
        <v>0.5149998599172545</v>
      </c>
      <c r="D31" s="26">
        <f>H31/22</f>
        <v>1643961.3636363635</v>
      </c>
      <c r="E31" s="27">
        <f t="shared" si="3"/>
        <v>0.37213525698814065</v>
      </c>
      <c r="F31" s="33">
        <f t="shared" si="4"/>
        <v>0.27857673615113976</v>
      </c>
      <c r="G31" s="39" t="s">
        <v>211</v>
      </c>
      <c r="H31" s="29">
        <v>36167150</v>
      </c>
      <c r="I31" s="29">
        <v>1062555.2</v>
      </c>
      <c r="J31" s="30">
        <f t="shared" si="1"/>
        <v>34.037902219103536</v>
      </c>
      <c r="K31" s="32">
        <f>H31+H30+H29</f>
        <v>83064880</v>
      </c>
      <c r="L31" s="27">
        <f>K31/K28-1</f>
        <v>0.15782783629270636</v>
      </c>
      <c r="M31" s="27">
        <f>K31/K19-1</f>
        <v>0.58473989337421894</v>
      </c>
      <c r="N31" s="32">
        <f>AVERAGE(J29:J31)</f>
        <v>34.333987000661011</v>
      </c>
      <c r="O31" s="58">
        <f>N31/N28-1</f>
        <v>-3.0791271658921371E-2</v>
      </c>
    </row>
    <row r="32" spans="1:15" ht="17.399999999999999" hidden="1">
      <c r="D32" s="26">
        <f>H32/21</f>
        <v>1369628.857142857</v>
      </c>
      <c r="E32" s="27">
        <f t="shared" ref="E32:E41" si="5">D32/D31-1</f>
        <v>-0.16687284297648952</v>
      </c>
      <c r="F32" s="33">
        <f t="shared" ref="F32:F41" si="6">D32/D20-1</f>
        <v>-0.10549750386235435</v>
      </c>
      <c r="G32" s="39" t="s">
        <v>222</v>
      </c>
      <c r="H32" s="29">
        <v>28762206</v>
      </c>
      <c r="I32" s="29">
        <v>820346.29</v>
      </c>
      <c r="J32" s="30">
        <f t="shared" si="1"/>
        <v>35.06105452125589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729368.66666666663</v>
      </c>
      <c r="E33" s="27">
        <f t="shared" si="5"/>
        <v>-0.46746984567178196</v>
      </c>
      <c r="F33" s="33">
        <f t="shared" si="6"/>
        <v>-0.68206201977027581</v>
      </c>
      <c r="G33" s="39" t="s">
        <v>223</v>
      </c>
      <c r="H33" s="29">
        <v>15316742</v>
      </c>
      <c r="I33" s="29">
        <v>365141.05</v>
      </c>
      <c r="J33" s="30">
        <f t="shared" si="1"/>
        <v>41.947466602289722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1160356.0868838762</v>
      </c>
      <c r="B34" s="27">
        <f>A34/A31-1</f>
        <v>-7.8027901390625765E-2</v>
      </c>
      <c r="C34" s="27">
        <f>A34/A22-1</f>
        <v>-0.4628456209026357</v>
      </c>
      <c r="D34" s="26">
        <f>H34/19</f>
        <v>1382070.7368421052</v>
      </c>
      <c r="E34" s="27">
        <f t="shared" si="5"/>
        <v>0.8948863585796647</v>
      </c>
      <c r="F34" s="33">
        <f t="shared" si="6"/>
        <v>-0.47951484138551914</v>
      </c>
      <c r="G34" s="39" t="s">
        <v>220</v>
      </c>
      <c r="H34" s="29">
        <v>26259344</v>
      </c>
      <c r="I34" s="29">
        <v>752223.16</v>
      </c>
      <c r="J34" s="30">
        <f t="shared" si="1"/>
        <v>34.908980999734176</v>
      </c>
      <c r="K34" s="32">
        <f>H34+H33+H32</f>
        <v>70338292</v>
      </c>
      <c r="L34" s="27">
        <f>K34/K31-1</f>
        <v>-0.15321262126665325</v>
      </c>
      <c r="M34" s="27">
        <f>K34/K22-1</f>
        <v>-0.47727530366665127</v>
      </c>
      <c r="N34" s="32">
        <f>AVERAGE(J32:J34)</f>
        <v>37.30583404109327</v>
      </c>
      <c r="O34" s="58">
        <f>N34/N31-1</f>
        <v>8.6557003716901448E-2</v>
      </c>
      <c r="P34" s="58"/>
    </row>
    <row r="35" spans="1:16" ht="17.399999999999999" hidden="1">
      <c r="D35" s="26">
        <f>H35/23</f>
        <v>262343.65217391303</v>
      </c>
      <c r="E35" s="27">
        <f t="shared" si="5"/>
        <v>-0.8101807344728662</v>
      </c>
      <c r="F35" s="33">
        <f t="shared" si="6"/>
        <v>-0.87835414228145492</v>
      </c>
      <c r="G35" s="39" t="s">
        <v>226</v>
      </c>
      <c r="H35" s="68">
        <v>6033904</v>
      </c>
      <c r="I35" s="68">
        <v>168277.07</v>
      </c>
      <c r="J35" s="30">
        <f t="shared" si="1"/>
        <v>35.856959002197982</v>
      </c>
      <c r="P35" s="16"/>
    </row>
    <row r="36" spans="1:16" ht="17.399999999999999" hidden="1">
      <c r="D36" s="26">
        <f>H36/21</f>
        <v>205581.95238095237</v>
      </c>
      <c r="E36" s="27">
        <f t="shared" si="5"/>
        <v>-0.21636391550778655</v>
      </c>
      <c r="F36" s="33">
        <f t="shared" si="6"/>
        <v>-0.89573817138867262</v>
      </c>
      <c r="G36" s="39" t="s">
        <v>228</v>
      </c>
      <c r="H36" s="68">
        <v>4317221</v>
      </c>
      <c r="I36" s="68">
        <v>91448.34</v>
      </c>
      <c r="J36" s="30">
        <f t="shared" si="1"/>
        <v>47.209397130664158</v>
      </c>
      <c r="P36" s="16"/>
    </row>
    <row r="37" spans="1:16" ht="17.399999999999999" hidden="1">
      <c r="A37" s="31">
        <f>AVERAGE(D35:D37)</f>
        <v>422151.60892569582</v>
      </c>
      <c r="B37" s="27">
        <f>A37/A34-1</f>
        <v>-0.63618787913684383</v>
      </c>
      <c r="C37" s="27">
        <f>A37/A25-1</f>
        <v>-0.79533205217462577</v>
      </c>
      <c r="D37" s="26">
        <f>H37/18</f>
        <v>798529.22222222225</v>
      </c>
      <c r="E37" s="27">
        <f t="shared" si="5"/>
        <v>2.8842379546163301</v>
      </c>
      <c r="F37" s="33">
        <f t="shared" si="6"/>
        <v>-0.61226052639141926</v>
      </c>
      <c r="G37" s="39" t="s">
        <v>225</v>
      </c>
      <c r="H37" s="68">
        <v>14373526</v>
      </c>
      <c r="I37" s="68">
        <v>369093.79</v>
      </c>
      <c r="J37" s="30">
        <f t="shared" si="1"/>
        <v>38.942746774471608</v>
      </c>
      <c r="K37" s="32">
        <f>H37+H36+H35</f>
        <v>24724651</v>
      </c>
      <c r="L37" s="27">
        <f>K37/K34-1</f>
        <v>-0.64848946005114827</v>
      </c>
      <c r="M37" s="27">
        <f>K37/K25-1</f>
        <v>-0.80653299677763535</v>
      </c>
      <c r="N37" s="32">
        <f>AVERAGE(J35:J37)</f>
        <v>40.669700969111254</v>
      </c>
      <c r="O37" s="16">
        <f>N37/N34-1</f>
        <v>9.0169996583177925E-2</v>
      </c>
      <c r="P37" s="16"/>
    </row>
    <row r="38" spans="1:16" ht="17.399999999999999" hidden="1">
      <c r="A38" s="31"/>
      <c r="B38" s="27"/>
      <c r="C38" s="27"/>
      <c r="D38" s="26">
        <f>H38/20</f>
        <v>527413.65</v>
      </c>
      <c r="E38" s="27">
        <f t="shared" si="5"/>
        <v>-0.33951866090477734</v>
      </c>
      <c r="F38" s="33">
        <f t="shared" si="6"/>
        <v>-0.63650433672627316</v>
      </c>
      <c r="G38" s="39" t="s">
        <v>231</v>
      </c>
      <c r="H38" s="68">
        <v>10548273</v>
      </c>
      <c r="I38" s="68">
        <v>484447.29</v>
      </c>
      <c r="J38" s="30">
        <f t="shared" si="1"/>
        <v>21.773830131240903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153113.85714285713</v>
      </c>
      <c r="E39" s="27">
        <f t="shared" si="5"/>
        <v>-0.70968924080205897</v>
      </c>
      <c r="F39" s="33">
        <f t="shared" si="6"/>
        <v>-0.83184094451972967</v>
      </c>
      <c r="G39" s="39" t="s">
        <v>234</v>
      </c>
      <c r="H39" s="68">
        <v>3215391</v>
      </c>
      <c r="I39" s="68">
        <v>131058.85</v>
      </c>
      <c r="J39" s="30">
        <f t="shared" si="1"/>
        <v>24.53394791729059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470955.34365079366</v>
      </c>
      <c r="B40" s="27">
        <f>A40/A37-1</f>
        <v>0.11560712713921673</v>
      </c>
      <c r="C40" s="27">
        <f>A40/A28-1</f>
        <v>-0.59152221727497523</v>
      </c>
      <c r="D40" s="26">
        <f>H40/21</f>
        <v>732338.52380952379</v>
      </c>
      <c r="E40" s="27">
        <f t="shared" si="5"/>
        <v>3.7829669859746451</v>
      </c>
      <c r="F40" s="33">
        <f t="shared" si="6"/>
        <v>-0.33264672991651023</v>
      </c>
      <c r="G40" s="39" t="s">
        <v>236</v>
      </c>
      <c r="H40" s="68">
        <v>15379109</v>
      </c>
      <c r="I40" s="68">
        <v>579388.51</v>
      </c>
      <c r="J40" s="30">
        <f t="shared" si="1"/>
        <v>26.543690001722677</v>
      </c>
      <c r="K40" s="32">
        <f>H40+H39+H38</f>
        <v>29142773</v>
      </c>
      <c r="L40" s="27">
        <f>K40/K37-1</f>
        <v>0.17869299752704304</v>
      </c>
      <c r="M40" s="27">
        <f>K40/K28-1</f>
        <v>-0.59378363267171985</v>
      </c>
      <c r="N40" s="32">
        <f>AVERAGE(J38:J40)</f>
        <v>24.283822683418055</v>
      </c>
      <c r="O40" s="58">
        <f>N40/N37-1</f>
        <v>-0.40290137117404223</v>
      </c>
    </row>
    <row r="41" spans="1:16" ht="17.399999999999999">
      <c r="A41" s="31"/>
      <c r="B41" s="27"/>
      <c r="C41" s="27"/>
      <c r="D41" s="26">
        <f>H41/18</f>
        <v>921577.72222222225</v>
      </c>
      <c r="E41" s="27">
        <f t="shared" si="5"/>
        <v>0.25840399249830837</v>
      </c>
      <c r="F41" s="33">
        <f t="shared" si="6"/>
        <v>-1.2888482559357484E-2</v>
      </c>
      <c r="G41" s="39" t="s">
        <v>395</v>
      </c>
      <c r="H41" s="68">
        <v>16588399</v>
      </c>
      <c r="I41" s="68">
        <v>292607.51</v>
      </c>
      <c r="J41" s="30">
        <f t="shared" si="1"/>
        <v>56.691637887216224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879422</v>
      </c>
      <c r="E42" s="27">
        <f t="shared" ref="E42" si="7">D42/D41-1</f>
        <v>-4.5742991834233138E-2</v>
      </c>
      <c r="F42" s="33">
        <f t="shared" ref="F42" si="8">D42/D30-1</f>
        <v>-0.26598887378843661</v>
      </c>
      <c r="G42" s="39" t="s">
        <v>423</v>
      </c>
      <c r="H42" s="68">
        <v>17588440</v>
      </c>
      <c r="I42" s="68">
        <v>322857.07</v>
      </c>
      <c r="J42" s="30">
        <f t="shared" si="1"/>
        <v>54.477481320139589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867138.85740740737</v>
      </c>
      <c r="B43" s="27">
        <f>A43/A40-1</f>
        <v>0.84123371588788642</v>
      </c>
      <c r="C43" s="27">
        <f>A43/A31-1</f>
        <v>-0.3110064736277367</v>
      </c>
      <c r="D43" s="26">
        <f>H43/20</f>
        <v>800416.85</v>
      </c>
      <c r="E43" s="27">
        <f t="shared" ref="E43" si="9">D43/D42-1</f>
        <v>-8.9837586505682188E-2</v>
      </c>
      <c r="F43" s="33">
        <f t="shared" ref="F43" si="10">D43/D31-1</f>
        <v>-0.51311699428901636</v>
      </c>
      <c r="G43" s="39" t="s">
        <v>429</v>
      </c>
      <c r="H43" s="68">
        <v>16008337</v>
      </c>
      <c r="I43" s="68">
        <v>269990.92</v>
      </c>
      <c r="J43" s="30">
        <f t="shared" si="1"/>
        <v>59.292131009442841</v>
      </c>
      <c r="K43" s="32">
        <f>H43+H42+H41</f>
        <v>50185176</v>
      </c>
      <c r="L43" s="27">
        <f>K43/K40-1</f>
        <v>0.7220453249249823</v>
      </c>
      <c r="M43" s="27">
        <f>K43/K31-1</f>
        <v>-0.39583159573576698</v>
      </c>
      <c r="N43" s="32">
        <f>AVERAGE(J41:J43)</f>
        <v>56.820416738932884</v>
      </c>
      <c r="O43" s="58">
        <f>N43/N40-1</f>
        <v>1.3398464681482003</v>
      </c>
    </row>
    <row r="44" spans="1:16" ht="17.399999999999999">
      <c r="A44" s="31"/>
      <c r="B44" s="27"/>
      <c r="C44" s="27"/>
      <c r="D44" s="26">
        <f>H44/22</f>
        <v>1330022.9545454546</v>
      </c>
      <c r="E44" s="27">
        <f t="shared" ref="E44" si="11">D44/D43-1</f>
        <v>0.66166286297627863</v>
      </c>
      <c r="F44" s="33">
        <f t="shared" ref="F44" si="12">D44/D32-1</f>
        <v>-2.8917251845892888E-2</v>
      </c>
      <c r="G44" s="39" t="s">
        <v>486</v>
      </c>
      <c r="H44" s="68">
        <v>29260505</v>
      </c>
      <c r="I44" s="68">
        <v>931554.33</v>
      </c>
      <c r="J44" s="30">
        <f t="shared" si="1"/>
        <v>31.410411671856007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2753417.85</v>
      </c>
      <c r="E45" s="27">
        <f t="shared" ref="E45" si="13">D45/D44-1</f>
        <v>1.0702032552069762</v>
      </c>
      <c r="F45" s="33">
        <f t="shared" ref="F45" si="14">D45/D33-1</f>
        <v>2.7750701062928398</v>
      </c>
      <c r="G45" s="39" t="s">
        <v>498</v>
      </c>
      <c r="H45" s="68">
        <v>55068357</v>
      </c>
      <c r="I45" s="68">
        <v>1864626.02</v>
      </c>
      <c r="J45" s="30">
        <f t="shared" si="1"/>
        <v>29.533191325947495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1946588.6541467307</v>
      </c>
      <c r="B46" s="27">
        <f>A46/A43-1</f>
        <v>1.2448407628354796</v>
      </c>
      <c r="C46" s="27">
        <f>A46/A34-1</f>
        <v>0.67757869859955955</v>
      </c>
      <c r="D46" s="26">
        <f>H46/19</f>
        <v>1756325.1578947369</v>
      </c>
      <c r="E46" s="27">
        <f t="shared" ref="E46" si="15">D46/D45-1</f>
        <v>-0.36212908698375124</v>
      </c>
      <c r="F46" s="33">
        <f t="shared" ref="F46" si="16">D46/D34-1</f>
        <v>0.27079252246362295</v>
      </c>
      <c r="G46" s="39" t="s">
        <v>548</v>
      </c>
      <c r="H46" s="68">
        <v>33370178</v>
      </c>
      <c r="I46" s="68">
        <v>1079635.6499999999</v>
      </c>
      <c r="J46" s="30">
        <f t="shared" si="1"/>
        <v>30.908740369957219</v>
      </c>
      <c r="K46" s="32">
        <f>H46+H45+H44</f>
        <v>117699040</v>
      </c>
      <c r="L46" s="27">
        <f>K46/K43-1</f>
        <v>1.345294953234796</v>
      </c>
      <c r="M46" s="27">
        <f>K46/K34-1</f>
        <v>0.67332809275493921</v>
      </c>
      <c r="N46" s="32">
        <f>AVERAGE(J44:J46)</f>
        <v>30.617447789253575</v>
      </c>
      <c r="O46" s="58">
        <f>N46/N43-1</f>
        <v>-0.46115411419932884</v>
      </c>
    </row>
    <row r="47" spans="1:16" ht="17.399999999999999">
      <c r="A47" s="31"/>
      <c r="B47" s="27"/>
      <c r="C47" s="27"/>
      <c r="D47" s="26">
        <f>H47/19</f>
        <v>2077942.9473684211</v>
      </c>
      <c r="E47" s="27">
        <f t="shared" ref="E47" si="17">D47/D46-1</f>
        <v>0.18311973043715857</v>
      </c>
      <c r="F47" s="33">
        <f t="shared" ref="F47" si="18">D47/D35-1</f>
        <v>6.9206907815360816</v>
      </c>
      <c r="G47" s="39" t="s">
        <v>601</v>
      </c>
      <c r="H47" s="68">
        <v>39480916</v>
      </c>
      <c r="I47" s="68">
        <v>1473996.53</v>
      </c>
      <c r="J47" s="30">
        <f t="shared" si="1"/>
        <v>26.784945009334589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1007210.45</v>
      </c>
      <c r="E48" s="27">
        <f t="shared" ref="E48" si="19">D48/D47-1</f>
        <v>-0.51528483913595124</v>
      </c>
      <c r="F48" s="33">
        <f t="shared" ref="F48" si="20">D48/D36-1</f>
        <v>3.8993135746351646</v>
      </c>
      <c r="G48" s="39" t="s">
        <v>632</v>
      </c>
      <c r="H48" s="68">
        <v>20144209</v>
      </c>
      <c r="I48" s="68">
        <v>537264.98</v>
      </c>
      <c r="J48" s="30">
        <f t="shared" si="1"/>
        <v>37.493992256856203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1327870.5718500798</v>
      </c>
      <c r="B49" s="27">
        <f>A49/A46-1</f>
        <v>-0.31784736902612853</v>
      </c>
      <c r="C49" s="27">
        <f>A49/A37-1</f>
        <v>2.1454826744099944</v>
      </c>
      <c r="D49" s="26">
        <f>H49/22</f>
        <v>898458.31818181823</v>
      </c>
      <c r="E49" s="27">
        <f t="shared" ref="E49" si="21">D49/D48-1</f>
        <v>-0.10797359362006398</v>
      </c>
      <c r="F49" s="33">
        <f t="shared" ref="F49" si="22">D49/D37-1</f>
        <v>0.1251414390089618</v>
      </c>
      <c r="G49" s="39" t="s">
        <v>674</v>
      </c>
      <c r="H49" s="68">
        <v>19766083</v>
      </c>
      <c r="I49" s="68">
        <v>563466.13</v>
      </c>
      <c r="J49" s="30">
        <f t="shared" si="1"/>
        <v>35.079451891811139</v>
      </c>
      <c r="K49" s="32">
        <f>H49+H48+H47</f>
        <v>79391208</v>
      </c>
      <c r="L49" s="27">
        <f>K49/K46-1</f>
        <v>-0.32547276511346224</v>
      </c>
      <c r="M49" s="27">
        <f>K49/K37-1</f>
        <v>2.2110143030937017</v>
      </c>
      <c r="N49" s="32">
        <f>AVERAGE(J47:J49)</f>
        <v>33.119463052667307</v>
      </c>
      <c r="O49" s="58">
        <f>N49/N46-1</f>
        <v>8.1718609618791183E-2</v>
      </c>
    </row>
    <row r="50" spans="1:15" s="37" customFormat="1" ht="17.399999999999999">
      <c r="A50" s="92"/>
      <c r="B50" s="130"/>
      <c r="C50" s="130"/>
      <c r="D50" s="93">
        <f>H50/18</f>
        <v>365650.77777777775</v>
      </c>
      <c r="E50" s="130">
        <f t="shared" ref="E50" si="23">D50/D49-1</f>
        <v>-0.59302421672968242</v>
      </c>
      <c r="F50" s="131">
        <f t="shared" ref="F50" si="24">D50/D38-1</f>
        <v>-0.30670968076427729</v>
      </c>
      <c r="G50" s="132" t="s">
        <v>714</v>
      </c>
      <c r="H50" s="95">
        <v>6581714</v>
      </c>
      <c r="I50" s="95">
        <v>280358.33</v>
      </c>
      <c r="J50" s="133">
        <f t="shared" ref="J50" si="25">H50/I50</f>
        <v>23.476077917856053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770738.7</v>
      </c>
      <c r="E51" s="130">
        <f t="shared" ref="E51" si="26">D51/D50-1</f>
        <v>1.1078546712907915</v>
      </c>
      <c r="F51" s="131">
        <f t="shared" ref="F51" si="27">D51/D39-1</f>
        <v>4.0337618970756592</v>
      </c>
      <c r="G51" s="132" t="s">
        <v>721</v>
      </c>
      <c r="H51" s="95">
        <v>15414774</v>
      </c>
      <c r="I51" s="95">
        <v>436892.63</v>
      </c>
      <c r="J51" s="133">
        <f t="shared" ref="J51" si="28">H51/I51</f>
        <v>35.282751279187288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918627.11380471382</v>
      </c>
      <c r="B52" s="27">
        <f>A52/A49-1</f>
        <v>-0.30819529156006531</v>
      </c>
      <c r="C52" s="27">
        <f>A52/A40-1</f>
        <v>0.9505609739633023</v>
      </c>
      <c r="D52" s="93">
        <f>H52/22</f>
        <v>1619491.8636363635</v>
      </c>
      <c r="E52" s="130">
        <f t="shared" ref="E52:E53" si="29">D52/D51-1</f>
        <v>1.1012203794053206</v>
      </c>
      <c r="F52" s="131">
        <f t="shared" ref="F52:F53" si="30">D52/D40-1</f>
        <v>1.211397886338125</v>
      </c>
      <c r="G52" s="132" t="s">
        <v>726</v>
      </c>
      <c r="H52" s="95">
        <v>35628821</v>
      </c>
      <c r="I52" s="95">
        <v>945956.68</v>
      </c>
      <c r="J52" s="133">
        <f t="shared" ref="J52" si="31">H52/I52</f>
        <v>37.664326235319777</v>
      </c>
      <c r="K52" s="32">
        <f>H52+H51+H50</f>
        <v>57625309</v>
      </c>
      <c r="L52" s="27">
        <f>K52/K49-1</f>
        <v>-0.27416006820301819</v>
      </c>
      <c r="M52" s="27">
        <f>K52/K40-1</f>
        <v>0.97734474341202882</v>
      </c>
      <c r="N52" s="32">
        <f>AVERAGE(J50:J52)</f>
        <v>32.141051810787708</v>
      </c>
      <c r="O52" s="58">
        <f>N52/N49-1</f>
        <v>-2.9541881168897777E-2</v>
      </c>
    </row>
    <row r="53" spans="1:15" s="37" customFormat="1" ht="17.399999999999999">
      <c r="A53" s="31"/>
      <c r="B53" s="27"/>
      <c r="C53" s="27"/>
      <c r="D53" s="93">
        <f>H53/21</f>
        <v>1934260.4761904762</v>
      </c>
      <c r="E53" s="130">
        <f t="shared" si="29"/>
        <v>0.19436257731319473</v>
      </c>
      <c r="F53" s="131">
        <f t="shared" si="30"/>
        <v>1.0988576758630275</v>
      </c>
      <c r="G53" s="132" t="s">
        <v>729</v>
      </c>
      <c r="H53" s="95">
        <v>40619470</v>
      </c>
      <c r="I53" s="95">
        <v>1184867.47</v>
      </c>
      <c r="J53" s="133">
        <f t="shared" ref="J53" si="32">H53/I53</f>
        <v>34.281867827800184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2135532.1176470588</v>
      </c>
      <c r="E54" s="130">
        <f t="shared" ref="E54" si="33">D54/D53-1</f>
        <v>0.10405612063840897</v>
      </c>
      <c r="F54" s="131">
        <f t="shared" ref="F54" si="34">D54/D42-1</f>
        <v>1.4283360180289542</v>
      </c>
      <c r="G54" s="132" t="s">
        <v>742</v>
      </c>
      <c r="H54" s="95">
        <v>36304046</v>
      </c>
      <c r="I54" s="95">
        <v>1124490.2</v>
      </c>
      <c r="J54" s="133">
        <f t="shared" ref="J54" si="35">H54/I54</f>
        <v>32.2848931898206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2129898.5788982259</v>
      </c>
      <c r="B55" s="27">
        <f>A55/A52-1</f>
        <v>1.3185670735068356</v>
      </c>
      <c r="C55" s="27">
        <f>A55/A43-1</f>
        <v>1.4562370382827128</v>
      </c>
      <c r="D55" s="93">
        <f>H55/21</f>
        <v>2319903.1428571427</v>
      </c>
      <c r="E55" s="130">
        <f t="shared" ref="E55" si="36">D55/D54-1</f>
        <v>8.6334934364379778E-2</v>
      </c>
      <c r="F55" s="131">
        <f t="shared" ref="F55" si="37">D55/D43-1</f>
        <v>1.8983686973320748</v>
      </c>
      <c r="G55" s="132" t="s">
        <v>749</v>
      </c>
      <c r="H55" s="95">
        <v>48717966</v>
      </c>
      <c r="I55" s="95">
        <v>1438114.73</v>
      </c>
      <c r="J55" s="133">
        <f t="shared" ref="J55" si="38">H55/I55</f>
        <v>33.876272166407752</v>
      </c>
      <c r="K55" s="32">
        <f>H55+H54+H53</f>
        <v>125641482</v>
      </c>
      <c r="L55" s="27">
        <f>K55/K52-1</f>
        <v>1.1803177142182437</v>
      </c>
      <c r="M55" s="27">
        <f>K55/K43-1</f>
        <v>1.503557664119779</v>
      </c>
      <c r="N55" s="32">
        <f>AVERAGE(J53:J55)</f>
        <v>33.481011061342848</v>
      </c>
      <c r="O55" s="58">
        <f>N55/N52-1</f>
        <v>4.1689962682098569E-2</v>
      </c>
    </row>
    <row r="56" spans="1:15" s="124" customFormat="1" ht="17.399999999999999">
      <c r="A56" s="94"/>
      <c r="B56" s="45"/>
      <c r="C56" s="45"/>
      <c r="D56" s="98">
        <f>H56/22</f>
        <v>1703823</v>
      </c>
      <c r="E56" s="118">
        <f t="shared" ref="E56" si="39">D56/D55-1</f>
        <v>-0.26556287263717038</v>
      </c>
      <c r="F56" s="158">
        <f t="shared" ref="F56" si="40">D56/D44-1</f>
        <v>0.28104781513511123</v>
      </c>
      <c r="G56" s="122" t="s">
        <v>752</v>
      </c>
      <c r="H56" s="96">
        <v>37484106</v>
      </c>
      <c r="I56" s="96">
        <v>1186810.1399999999</v>
      </c>
      <c r="J56" s="125">
        <f t="shared" ref="J56" si="41">H56/I56</f>
        <v>31.583911138474097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1750840.111111111</v>
      </c>
      <c r="E57" s="118">
        <f t="shared" ref="E57" si="42">D57/D56-1</f>
        <v>2.759506774536491E-2</v>
      </c>
      <c r="F57" s="158">
        <f t="shared" ref="F57" si="43">D57/D45-1</f>
        <v>-0.36412117357664731</v>
      </c>
      <c r="G57" s="122" t="s">
        <v>756</v>
      </c>
      <c r="H57" s="96">
        <v>31515122</v>
      </c>
      <c r="I57" s="96">
        <v>1435277.08</v>
      </c>
      <c r="J57" s="125">
        <f t="shared" ref="J57" si="44">H57/I57</f>
        <v>21.957517777682341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1727331.5555555555</v>
      </c>
      <c r="B58" s="27">
        <f>A58/A55-1</f>
        <v>-0.18900760220747881</v>
      </c>
      <c r="C58" s="27">
        <f>A58/A46-1</f>
        <v>-0.11263658509675456</v>
      </c>
      <c r="K58" s="32">
        <f>H58+H57+H56</f>
        <v>68999228</v>
      </c>
      <c r="L58" s="27">
        <f>K58/K55-1</f>
        <v>-0.45082446576044044</v>
      </c>
      <c r="M58" s="27">
        <f>K58/K46-1</f>
        <v>-0.41376558381444739</v>
      </c>
      <c r="N58" s="32">
        <f>AVERAGE(J56:J58)</f>
        <v>26.770714458078217</v>
      </c>
      <c r="O58" s="58">
        <f>N58/N55-1</f>
        <v>-0.20042096670767318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50"/>
  <dimension ref="A1:P58"/>
  <sheetViews>
    <sheetView topLeftCell="B4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9.3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엘에스일렉트릭</v>
      </c>
      <c r="G1" s="19"/>
      <c r="H1" s="19"/>
      <c r="I1" s="19"/>
      <c r="J1" s="20"/>
      <c r="P1" s="18" t="s">
        <v>181</v>
      </c>
    </row>
    <row r="2" spans="1:16" ht="15" customHeight="1">
      <c r="G2" s="21"/>
      <c r="H2" s="21"/>
      <c r="I2" s="21"/>
      <c r="J2" s="22"/>
      <c r="P2" s="23" t="s">
        <v>177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169182.6</v>
      </c>
      <c r="E5" s="27"/>
      <c r="F5" s="26"/>
      <c r="G5" s="28" t="s">
        <v>7</v>
      </c>
      <c r="H5" s="29">
        <v>3383652</v>
      </c>
      <c r="I5" s="29">
        <v>68736.11</v>
      </c>
      <c r="J5" s="30">
        <f>H5/I5</f>
        <v>49.226701947491648</v>
      </c>
    </row>
    <row r="6" spans="1:16" ht="15" hidden="1" customHeight="1">
      <c r="D6" s="26">
        <f>H6/18</f>
        <v>105335.11111111111</v>
      </c>
      <c r="E6" s="27">
        <f t="shared" ref="E6:E22" si="0">D6/D5-1</f>
        <v>-0.3773880345194417</v>
      </c>
      <c r="F6" s="26"/>
      <c r="G6" s="28" t="s">
        <v>3</v>
      </c>
      <c r="H6" s="29">
        <v>1896032</v>
      </c>
      <c r="I6" s="29">
        <v>51559.040000000001</v>
      </c>
      <c r="J6" s="30">
        <f t="shared" ref="J6:J49" si="1">H6/I6</f>
        <v>36.773997343627812</v>
      </c>
    </row>
    <row r="7" spans="1:16" ht="15" hidden="1" customHeight="1">
      <c r="A7" s="31">
        <f>AVERAGE(D5:D7)</f>
        <v>161439.17643097643</v>
      </c>
      <c r="B7" s="31"/>
      <c r="C7" s="31"/>
      <c r="D7" s="26">
        <f>H7/22</f>
        <v>209799.81818181818</v>
      </c>
      <c r="E7" s="27">
        <f t="shared" si="0"/>
        <v>0.99173680996561631</v>
      </c>
      <c r="F7" s="26"/>
      <c r="G7" s="28" t="s">
        <v>6</v>
      </c>
      <c r="H7" s="29">
        <v>4615596</v>
      </c>
      <c r="I7" s="29">
        <v>94642.02</v>
      </c>
      <c r="J7" s="30">
        <f t="shared" si="1"/>
        <v>48.768992884978573</v>
      </c>
      <c r="K7" s="32">
        <f>H7+H6+H5</f>
        <v>9895280</v>
      </c>
      <c r="L7" s="32"/>
      <c r="M7" s="32"/>
      <c r="N7" s="32">
        <f>AVERAGE(J5:J7)</f>
        <v>44.923230725366011</v>
      </c>
      <c r="O7" s="35"/>
    </row>
    <row r="8" spans="1:16" ht="15" hidden="1" customHeight="1">
      <c r="D8" s="26">
        <f>H8/21</f>
        <v>130256.76190476191</v>
      </c>
      <c r="E8" s="27">
        <f t="shared" si="0"/>
        <v>-0.37913787040617031</v>
      </c>
      <c r="F8" s="26"/>
      <c r="G8" s="28" t="s">
        <v>2</v>
      </c>
      <c r="H8" s="29">
        <v>2735392</v>
      </c>
      <c r="I8" s="29">
        <v>75295.850000000006</v>
      </c>
      <c r="J8" s="30">
        <f t="shared" si="1"/>
        <v>36.328589158632248</v>
      </c>
    </row>
    <row r="9" spans="1:16" ht="15" hidden="1" customHeight="1">
      <c r="D9" s="26">
        <f>H9/21</f>
        <v>316294</v>
      </c>
      <c r="E9" s="27">
        <f t="shared" si="0"/>
        <v>1.4282347831681892</v>
      </c>
      <c r="F9" s="26"/>
      <c r="G9" s="28" t="s">
        <v>5</v>
      </c>
      <c r="H9" s="29">
        <v>6642174</v>
      </c>
      <c r="I9" s="29">
        <v>211531.58</v>
      </c>
      <c r="J9" s="30">
        <f t="shared" si="1"/>
        <v>31.400389483215701</v>
      </c>
    </row>
    <row r="10" spans="1:16" ht="15" hidden="1" customHeight="1">
      <c r="A10" s="31">
        <f>AVERAGE(D8:D10)</f>
        <v>230637.44444444441</v>
      </c>
      <c r="B10" s="27">
        <f>A10/A7-1</f>
        <v>0.42863367828845322</v>
      </c>
      <c r="C10" s="27"/>
      <c r="D10" s="26">
        <f>H10/21</f>
        <v>245361.57142857142</v>
      </c>
      <c r="E10" s="27">
        <f t="shared" si="0"/>
        <v>-0.22426106271832091</v>
      </c>
      <c r="F10" s="26"/>
      <c r="G10" s="28" t="s">
        <v>0</v>
      </c>
      <c r="H10" s="29">
        <v>5152593</v>
      </c>
      <c r="I10" s="29">
        <v>161606.23000000001</v>
      </c>
      <c r="J10" s="30">
        <f t="shared" si="1"/>
        <v>31.883628496252896</v>
      </c>
      <c r="K10" s="32">
        <f>H10+H9+H8</f>
        <v>14530159</v>
      </c>
      <c r="L10" s="27">
        <f>K10/K7-1</f>
        <v>0.46839291055937782</v>
      </c>
      <c r="M10" s="32"/>
      <c r="N10" s="32">
        <f>AVERAGE(J8:J10)</f>
        <v>33.204202379366947</v>
      </c>
      <c r="O10" s="58">
        <f>N10/N7-1</f>
        <v>-0.26086788854617904</v>
      </c>
    </row>
    <row r="11" spans="1:16" ht="15" hidden="1" customHeight="1">
      <c r="D11" s="26">
        <f>H11/21</f>
        <v>109594.80952380953</v>
      </c>
      <c r="E11" s="27">
        <f t="shared" si="0"/>
        <v>-0.55333343813493507</v>
      </c>
      <c r="F11" s="26"/>
      <c r="G11" s="28" t="s">
        <v>10</v>
      </c>
      <c r="H11" s="29">
        <v>2301491</v>
      </c>
      <c r="I11" s="29">
        <v>69693.16</v>
      </c>
      <c r="J11" s="30">
        <f t="shared" si="1"/>
        <v>33.023197685396958</v>
      </c>
    </row>
    <row r="12" spans="1:16" ht="15" hidden="1" customHeight="1">
      <c r="D12" s="26">
        <f>H12/22</f>
        <v>273900.31818181818</v>
      </c>
      <c r="E12" s="27">
        <f t="shared" si="0"/>
        <v>1.4992088527907264</v>
      </c>
      <c r="F12" s="26"/>
      <c r="G12" s="28" t="s">
        <v>4</v>
      </c>
      <c r="H12" s="29">
        <v>6025807</v>
      </c>
      <c r="I12" s="29">
        <v>162458.22</v>
      </c>
      <c r="J12" s="30">
        <f t="shared" si="1"/>
        <v>37.091425721640924</v>
      </c>
    </row>
    <row r="13" spans="1:16" ht="15" hidden="1" customHeight="1">
      <c r="A13" s="31">
        <f>AVERAGE(D11:D13)</f>
        <v>192354.67590187592</v>
      </c>
      <c r="B13" s="27">
        <f>A13/A10-1</f>
        <v>-0.1659867877689305</v>
      </c>
      <c r="C13" s="27"/>
      <c r="D13" s="26">
        <f>H13/20</f>
        <v>193568.9</v>
      </c>
      <c r="E13" s="27">
        <f t="shared" si="0"/>
        <v>-0.29328705682077105</v>
      </c>
      <c r="F13" s="26"/>
      <c r="G13" s="28" t="s">
        <v>8</v>
      </c>
      <c r="H13" s="29">
        <v>3871378</v>
      </c>
      <c r="I13" s="29">
        <v>98187.04</v>
      </c>
      <c r="J13" s="30">
        <f t="shared" si="1"/>
        <v>39.428604834202154</v>
      </c>
      <c r="K13" s="32">
        <f>H13+H12+H11</f>
        <v>12198676</v>
      </c>
      <c r="L13" s="27">
        <f>K13/K10-1</f>
        <v>-0.1604581890673048</v>
      </c>
      <c r="M13" s="32"/>
      <c r="N13" s="32">
        <f>AVERAGE(J11:J13)</f>
        <v>36.514409413746677</v>
      </c>
      <c r="O13" s="58">
        <f>N13/N10-1</f>
        <v>9.9692412320576906E-2</v>
      </c>
    </row>
    <row r="14" spans="1:16" ht="15" hidden="1" customHeight="1">
      <c r="D14" s="26">
        <f>H14/20</f>
        <v>249650.9</v>
      </c>
      <c r="E14" s="27">
        <f t="shared" si="0"/>
        <v>0.28972629384162429</v>
      </c>
      <c r="F14" s="26"/>
      <c r="G14" s="28" t="s">
        <v>11</v>
      </c>
      <c r="H14" s="29">
        <v>4993018</v>
      </c>
      <c r="I14" s="29">
        <v>94144.25</v>
      </c>
      <c r="J14" s="30">
        <f t="shared" si="1"/>
        <v>53.035825342493034</v>
      </c>
    </row>
    <row r="15" spans="1:16" ht="15" hidden="1" customHeight="1">
      <c r="A15" s="31"/>
      <c r="B15" s="31"/>
      <c r="C15" s="31"/>
      <c r="D15" s="26">
        <f>H15/22</f>
        <v>208078.18181818182</v>
      </c>
      <c r="E15" s="27">
        <f t="shared" si="0"/>
        <v>-0.16652340601142701</v>
      </c>
      <c r="F15" s="26"/>
      <c r="G15" s="28" t="s">
        <v>9</v>
      </c>
      <c r="H15" s="29">
        <v>4577720</v>
      </c>
      <c r="I15" s="29">
        <v>114096.68</v>
      </c>
      <c r="J15" s="30">
        <f t="shared" si="1"/>
        <v>40.121412822879684</v>
      </c>
    </row>
    <row r="16" spans="1:16" ht="15" hidden="1" customHeight="1">
      <c r="A16" s="31">
        <f>AVERAGE(D14:D16)</f>
        <v>204067.95151515151</v>
      </c>
      <c r="B16" s="27">
        <f>A16/A13-1</f>
        <v>6.089415585223823E-2</v>
      </c>
      <c r="C16" s="27"/>
      <c r="D16" s="26">
        <f>H16/22</f>
        <v>154474.77272727274</v>
      </c>
      <c r="E16" s="27">
        <f t="shared" si="0"/>
        <v>-0.25761186791677948</v>
      </c>
      <c r="F16" s="26"/>
      <c r="G16" s="28" t="s">
        <v>13</v>
      </c>
      <c r="H16" s="29">
        <v>3398445</v>
      </c>
      <c r="I16" s="29">
        <v>100471.64</v>
      </c>
      <c r="J16" s="30">
        <f t="shared" si="1"/>
        <v>33.824918156008998</v>
      </c>
      <c r="K16" s="32">
        <f>H16+H15+H14</f>
        <v>12969183</v>
      </c>
      <c r="L16" s="27">
        <f>K16/K13-1</f>
        <v>6.3163166232138579E-2</v>
      </c>
      <c r="M16" s="32"/>
      <c r="N16" s="32">
        <f>AVERAGE(J14:J16)</f>
        <v>42.327385440460574</v>
      </c>
      <c r="O16" s="58">
        <f>N16/N13-1</f>
        <v>0.15919676971484775</v>
      </c>
    </row>
    <row r="17" spans="1:15" ht="15" hidden="1" customHeight="1">
      <c r="D17" s="26">
        <f>H17/20</f>
        <v>167098.29999999999</v>
      </c>
      <c r="E17" s="27">
        <f t="shared" si="0"/>
        <v>8.1719021493653621E-2</v>
      </c>
      <c r="F17" s="33">
        <f t="shared" ref="F17:F22" si="2">D17/D5-1</f>
        <v>-1.2319824851964811E-2</v>
      </c>
      <c r="G17" s="39" t="s">
        <v>162</v>
      </c>
      <c r="H17" s="29">
        <v>3341966</v>
      </c>
      <c r="I17" s="29">
        <v>99658.05</v>
      </c>
      <c r="J17" s="30">
        <f t="shared" si="1"/>
        <v>33.534330643635911</v>
      </c>
    </row>
    <row r="18" spans="1:15" hidden="1">
      <c r="D18" s="26">
        <f>H18/20</f>
        <v>204089.55</v>
      </c>
      <c r="E18" s="27">
        <f t="shared" si="0"/>
        <v>0.22137418513533658</v>
      </c>
      <c r="F18" s="33">
        <f t="shared" si="2"/>
        <v>0.93752631812121301</v>
      </c>
      <c r="G18" s="39" t="s">
        <v>163</v>
      </c>
      <c r="H18" s="29">
        <v>4081791</v>
      </c>
      <c r="I18" s="29">
        <v>119249.2</v>
      </c>
      <c r="J18" s="30">
        <f t="shared" si="1"/>
        <v>34.22908497499354</v>
      </c>
    </row>
    <row r="19" spans="1:15" ht="17.399999999999999" hidden="1">
      <c r="A19" s="31">
        <f>AVERAGE(D17:D19)</f>
        <v>162270.40454545454</v>
      </c>
      <c r="B19" s="27">
        <f>A19/A16-1</f>
        <v>-0.20482171090247658</v>
      </c>
      <c r="C19" s="27">
        <f>A19/A7-1</f>
        <v>5.1488624561555341E-3</v>
      </c>
      <c r="D19" s="26">
        <f>H19/22</f>
        <v>115623.36363636363</v>
      </c>
      <c r="E19" s="27">
        <f t="shared" si="0"/>
        <v>-0.43346749681027941</v>
      </c>
      <c r="F19" s="33">
        <f t="shared" si="2"/>
        <v>-0.44888720763255707</v>
      </c>
      <c r="G19" s="39" t="s">
        <v>158</v>
      </c>
      <c r="H19" s="29">
        <v>2543714</v>
      </c>
      <c r="I19" s="29">
        <v>79720.14</v>
      </c>
      <c r="J19" s="30">
        <f t="shared" si="1"/>
        <v>31.908047326560141</v>
      </c>
      <c r="K19" s="32">
        <f>H19+H18+H17</f>
        <v>9967471</v>
      </c>
      <c r="L19" s="27">
        <f>K19/K16-1</f>
        <v>-0.2314495832158433</v>
      </c>
      <c r="M19" s="27">
        <f>K19/K7-1</f>
        <v>7.2954984598718742E-3</v>
      </c>
      <c r="N19" s="32">
        <f>AVERAGE(J17:J19)</f>
        <v>33.223820981729865</v>
      </c>
      <c r="O19" s="58">
        <f>N19/N16-1</f>
        <v>-0.21507504808054245</v>
      </c>
    </row>
    <row r="20" spans="1:15" hidden="1">
      <c r="D20" s="26">
        <f>H20/20</f>
        <v>166257.25</v>
      </c>
      <c r="E20" s="27">
        <f t="shared" si="0"/>
        <v>0.43792089047746718</v>
      </c>
      <c r="F20" s="33">
        <f t="shared" si="2"/>
        <v>0.27638095380844874</v>
      </c>
      <c r="G20" s="39" t="s">
        <v>154</v>
      </c>
      <c r="H20" s="29">
        <v>3325145</v>
      </c>
      <c r="I20" s="29">
        <v>78353.039999999994</v>
      </c>
      <c r="J20" s="30">
        <f t="shared" si="1"/>
        <v>42.437983261402493</v>
      </c>
    </row>
    <row r="21" spans="1:15" hidden="1">
      <c r="D21" s="26">
        <f>H21/21</f>
        <v>27146.285714285714</v>
      </c>
      <c r="E21" s="27">
        <f t="shared" si="0"/>
        <v>-0.83672119132076517</v>
      </c>
      <c r="F21" s="33">
        <f t="shared" si="2"/>
        <v>-0.91417388343033468</v>
      </c>
      <c r="G21" s="39" t="s">
        <v>155</v>
      </c>
      <c r="H21" s="29">
        <v>570072</v>
      </c>
      <c r="I21" s="29">
        <v>30246.26</v>
      </c>
      <c r="J21" s="30">
        <f t="shared" si="1"/>
        <v>18.847685631215231</v>
      </c>
    </row>
    <row r="22" spans="1:15" ht="17.399999999999999" hidden="1">
      <c r="A22" s="31">
        <f>AVERAGE(D20:D22)</f>
        <v>107349.21031746031</v>
      </c>
      <c r="B22" s="27">
        <f>A22/A19-1</f>
        <v>-0.33845478096783765</v>
      </c>
      <c r="C22" s="27">
        <f>A22/A10-1</f>
        <v>-0.53455428464340959</v>
      </c>
      <c r="D22" s="26">
        <f>H22/21</f>
        <v>128644.09523809524</v>
      </c>
      <c r="E22" s="27">
        <f t="shared" si="0"/>
        <v>3.7389206977364262</v>
      </c>
      <c r="F22" s="33">
        <f t="shared" si="2"/>
        <v>-0.47569582926499332</v>
      </c>
      <c r="G22" s="39" t="s">
        <v>156</v>
      </c>
      <c r="H22" s="29">
        <v>2701526</v>
      </c>
      <c r="I22" s="29">
        <v>116936.73</v>
      </c>
      <c r="J22" s="30">
        <f t="shared" si="1"/>
        <v>23.102458910899937</v>
      </c>
      <c r="K22" s="32">
        <f>H22+H21+H20</f>
        <v>6596743</v>
      </c>
      <c r="L22" s="27">
        <f>K22/K19-1</f>
        <v>-0.33817284243917034</v>
      </c>
      <c r="M22" s="27">
        <f>K22/K10-1</f>
        <v>-0.54599650286001689</v>
      </c>
      <c r="N22" s="32">
        <f>AVERAGE(J20:J22)</f>
        <v>28.129375934505887</v>
      </c>
      <c r="O22" s="58">
        <f>N22/N19-1</f>
        <v>-0.1533371206769224</v>
      </c>
    </row>
    <row r="23" spans="1:15" hidden="1">
      <c r="A23" s="31"/>
      <c r="B23" s="27"/>
      <c r="C23" s="27"/>
      <c r="D23" s="26">
        <f>H23/21</f>
        <v>77125.857142857145</v>
      </c>
      <c r="E23" s="27">
        <f t="shared" ref="E23:E31" si="3">D23/D22-1</f>
        <v>-0.40047106709319102</v>
      </c>
      <c r="F23" s="33">
        <f t="shared" ref="F23:F31" si="4">D23/D11-1</f>
        <v>-0.2962635960774993</v>
      </c>
      <c r="G23" s="39" t="s">
        <v>168</v>
      </c>
      <c r="H23" s="29">
        <v>1619643</v>
      </c>
      <c r="I23" s="29">
        <v>42575.51</v>
      </c>
      <c r="J23" s="30">
        <f t="shared" si="1"/>
        <v>38.041658220888017</v>
      </c>
    </row>
    <row r="24" spans="1:15" hidden="1">
      <c r="A24" s="31"/>
      <c r="B24" s="27"/>
      <c r="C24" s="27"/>
      <c r="D24" s="26">
        <f>H24/22</f>
        <v>85436.363636363632</v>
      </c>
      <c r="E24" s="27">
        <f t="shared" si="3"/>
        <v>0.10775253334446933</v>
      </c>
      <c r="F24" s="33">
        <f t="shared" si="4"/>
        <v>-0.6880749748539905</v>
      </c>
      <c r="G24" s="39" t="s">
        <v>176</v>
      </c>
      <c r="H24" s="29">
        <v>1879600</v>
      </c>
      <c r="I24" s="29">
        <v>57023.95</v>
      </c>
      <c r="J24" s="30">
        <f t="shared" si="1"/>
        <v>32.961588946398841</v>
      </c>
    </row>
    <row r="25" spans="1:15" ht="17.399999999999999" hidden="1">
      <c r="A25" s="31">
        <f>AVERAGE(D23:D25)</f>
        <v>160495.65254044204</v>
      </c>
      <c r="B25" s="27">
        <f>A25/A22-1</f>
        <v>0.49507995509061953</v>
      </c>
      <c r="C25" s="27">
        <f>A25/A13-1</f>
        <v>-0.16562645650312047</v>
      </c>
      <c r="D25" s="26">
        <f>H25/19</f>
        <v>318924.73684210528</v>
      </c>
      <c r="E25" s="27">
        <f t="shared" si="3"/>
        <v>2.7328922167090428</v>
      </c>
      <c r="F25" s="33">
        <f t="shared" si="4"/>
        <v>0.64760318853961185</v>
      </c>
      <c r="G25" s="39" t="s">
        <v>190</v>
      </c>
      <c r="H25" s="29">
        <v>6059570</v>
      </c>
      <c r="I25" s="29">
        <v>219879.57</v>
      </c>
      <c r="J25" s="30">
        <f t="shared" si="1"/>
        <v>27.558585820410691</v>
      </c>
      <c r="K25" s="32">
        <f>H25+H24+H23</f>
        <v>9558813</v>
      </c>
      <c r="L25" s="27">
        <f>K25/K22-1</f>
        <v>0.44902006944942374</v>
      </c>
      <c r="M25" s="27">
        <f>K25/K13-1</f>
        <v>-0.21640569845448798</v>
      </c>
      <c r="N25" s="32">
        <f>AVERAGE(J23:J25)</f>
        <v>32.853944329232519</v>
      </c>
      <c r="O25" s="58">
        <f>N25/N22-1</f>
        <v>0.16795852157285407</v>
      </c>
    </row>
    <row r="26" spans="1:15" ht="17.399999999999999" hidden="1">
      <c r="A26" s="31"/>
      <c r="B26" s="27"/>
      <c r="C26" s="27"/>
      <c r="D26" s="26">
        <f>H26/19</f>
        <v>62640.84210526316</v>
      </c>
      <c r="E26" s="27">
        <f t="shared" si="3"/>
        <v>-0.80358738326316881</v>
      </c>
      <c r="F26" s="33">
        <f t="shared" si="4"/>
        <v>-0.74908625562630393</v>
      </c>
      <c r="G26" s="39" t="s">
        <v>202</v>
      </c>
      <c r="H26" s="29">
        <v>1190176</v>
      </c>
      <c r="I26" s="29">
        <v>44178.43</v>
      </c>
      <c r="J26" s="30">
        <f t="shared" si="1"/>
        <v>26.94020588780543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1053246.5</v>
      </c>
      <c r="E27" s="27">
        <f t="shared" si="3"/>
        <v>15.814053971849543</v>
      </c>
      <c r="F27" s="33">
        <f t="shared" si="4"/>
        <v>4.0617825030801358</v>
      </c>
      <c r="G27" s="39" t="s">
        <v>203</v>
      </c>
      <c r="H27" s="29">
        <v>23171423</v>
      </c>
      <c r="I27" s="29">
        <v>267193.96999999997</v>
      </c>
      <c r="J27" s="30">
        <f t="shared" si="1"/>
        <v>86.721354527574121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673426.94736842101</v>
      </c>
      <c r="B28" s="27">
        <f>A28/A25-1</f>
        <v>3.1959201804468158</v>
      </c>
      <c r="C28" s="27">
        <f>A28/A16-1</f>
        <v>2.3000132669946503</v>
      </c>
      <c r="D28" s="26">
        <f>H28/22</f>
        <v>904393.5</v>
      </c>
      <c r="E28" s="27">
        <f t="shared" si="3"/>
        <v>-0.14132778983837113</v>
      </c>
      <c r="F28" s="33">
        <f t="shared" si="4"/>
        <v>4.8546355759766593</v>
      </c>
      <c r="G28" s="39" t="s">
        <v>208</v>
      </c>
      <c r="H28" s="29">
        <v>19896657</v>
      </c>
      <c r="I28" s="29">
        <v>313576.02</v>
      </c>
      <c r="J28" s="30">
        <f t="shared" si="1"/>
        <v>63.450824460365304</v>
      </c>
      <c r="K28" s="32">
        <f>H28+H27+H26</f>
        <v>44258256</v>
      </c>
      <c r="L28" s="27">
        <f>K28/K25-1</f>
        <v>3.6300995740789155</v>
      </c>
      <c r="M28" s="27">
        <f>K28/K16-1</f>
        <v>2.4125708612485459</v>
      </c>
      <c r="N28" s="32">
        <f>AVERAGE(J26:J28)</f>
        <v>59.037461625248284</v>
      </c>
      <c r="O28" s="58">
        <f>N28/N25-1</f>
        <v>0.79696723880786524</v>
      </c>
    </row>
    <row r="29" spans="1:15" ht="17.399999999999999" hidden="1">
      <c r="D29" s="26">
        <f>H29/22</f>
        <v>57845.63636363636</v>
      </c>
      <c r="E29" s="27">
        <f t="shared" si="3"/>
        <v>-0.93603930549740089</v>
      </c>
      <c r="F29" s="33">
        <f t="shared" si="4"/>
        <v>-0.65382271175926765</v>
      </c>
      <c r="G29" s="39" t="s">
        <v>215</v>
      </c>
      <c r="H29" s="29">
        <v>1272604</v>
      </c>
      <c r="I29" s="29">
        <v>38633.919999999998</v>
      </c>
      <c r="J29" s="30">
        <f t="shared" si="1"/>
        <v>32.940069244850122</v>
      </c>
      <c r="K29" s="32">
        <f>H29+H28+H27</f>
        <v>44340684</v>
      </c>
      <c r="L29" s="27" t="e">
        <f>K29/K26-1</f>
        <v>#DIV/0!</v>
      </c>
      <c r="M29" s="27" t="e">
        <f>K29/K17-1</f>
        <v>#DIV/0!</v>
      </c>
      <c r="N29" s="32">
        <f>AVERAGE(J27:J29)</f>
        <v>61.037416077596511</v>
      </c>
      <c r="O29" s="58" t="e">
        <f>N29/N26-1</f>
        <v>#DIV/0!</v>
      </c>
    </row>
    <row r="30" spans="1:15" ht="17.399999999999999" hidden="1">
      <c r="D30" s="26">
        <f>H30/22</f>
        <v>69572.181818181823</v>
      </c>
      <c r="E30" s="27">
        <f t="shared" si="3"/>
        <v>0.20272134929640351</v>
      </c>
      <c r="F30" s="33">
        <f t="shared" si="4"/>
        <v>-0.65910953393654004</v>
      </c>
      <c r="G30" s="39" t="s">
        <v>210</v>
      </c>
      <c r="H30" s="29">
        <v>1530588</v>
      </c>
      <c r="I30" s="29">
        <v>45415.87</v>
      </c>
      <c r="J30" s="30">
        <f t="shared" si="1"/>
        <v>33.701611353035844</v>
      </c>
      <c r="K30" s="32">
        <f>H30+H29+H28</f>
        <v>22699849</v>
      </c>
      <c r="L30" s="27" t="e">
        <f>K30/K27-1</f>
        <v>#DIV/0!</v>
      </c>
      <c r="M30" s="27" t="e">
        <f>K30/K18-1</f>
        <v>#DIV/0!</v>
      </c>
      <c r="N30" s="32">
        <f>AVERAGE(J28:J30)</f>
        <v>43.364168352750426</v>
      </c>
      <c r="O30" s="58" t="e">
        <f>N30/N27-1</f>
        <v>#DIV/0!</v>
      </c>
    </row>
    <row r="31" spans="1:15" ht="17.399999999999999" hidden="1">
      <c r="A31" s="31">
        <f>AVERAGE(D29:D31)</f>
        <v>70935.196969696961</v>
      </c>
      <c r="B31" s="27">
        <f>A31/A28-1</f>
        <v>-0.89466534232570671</v>
      </c>
      <c r="C31" s="27">
        <f>A31/A19-1</f>
        <v>-0.56285807527011578</v>
      </c>
      <c r="D31" s="26">
        <f>H31/22</f>
        <v>85387.772727272721</v>
      </c>
      <c r="E31" s="27">
        <f t="shared" si="3"/>
        <v>0.22732636084955571</v>
      </c>
      <c r="F31" s="33">
        <f t="shared" si="4"/>
        <v>-0.26150070330233666</v>
      </c>
      <c r="G31" s="39" t="s">
        <v>211</v>
      </c>
      <c r="H31" s="29">
        <v>1878531</v>
      </c>
      <c r="I31" s="29">
        <v>49216.79</v>
      </c>
      <c r="J31" s="30">
        <f t="shared" si="1"/>
        <v>38.168499002068195</v>
      </c>
      <c r="K31" s="32">
        <f>H31+H30+H29</f>
        <v>4681723</v>
      </c>
      <c r="L31" s="27">
        <f>K31/K28-1</f>
        <v>-0.89421808667743252</v>
      </c>
      <c r="M31" s="27">
        <f>K31/K19-1</f>
        <v>-0.53029981225929834</v>
      </c>
      <c r="N31" s="32">
        <f>AVERAGE(J29:J31)</f>
        <v>34.936726533318051</v>
      </c>
      <c r="O31" s="58">
        <f>N31/N28-1</f>
        <v>-0.40822783413206876</v>
      </c>
    </row>
    <row r="32" spans="1:15" ht="17.399999999999999" hidden="1">
      <c r="D32" s="26">
        <f>H32/21</f>
        <v>133620.80952380953</v>
      </c>
      <c r="E32" s="27">
        <f t="shared" ref="E32:E41" si="5">D32/D31-1</f>
        <v>0.56487053422265054</v>
      </c>
      <c r="F32" s="33">
        <f t="shared" ref="F32:F41" si="6">D32/D20-1</f>
        <v>-0.19630085590968493</v>
      </c>
      <c r="G32" s="39" t="s">
        <v>222</v>
      </c>
      <c r="H32" s="29">
        <v>2806037</v>
      </c>
      <c r="I32" s="29">
        <v>68190.55</v>
      </c>
      <c r="J32" s="30">
        <f t="shared" si="1"/>
        <v>41.149939397761123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403172.38095238095</v>
      </c>
      <c r="E33" s="27">
        <f t="shared" si="5"/>
        <v>2.0172873700524976</v>
      </c>
      <c r="F33" s="33">
        <f t="shared" si="6"/>
        <v>13.851843275937075</v>
      </c>
      <c r="G33" s="39" t="s">
        <v>223</v>
      </c>
      <c r="H33" s="29">
        <v>8466620</v>
      </c>
      <c r="I33" s="29">
        <v>189553.86</v>
      </c>
      <c r="J33" s="30">
        <f t="shared" si="1"/>
        <v>44.666038454716777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418235.32664995827</v>
      </c>
      <c r="B34" s="27">
        <f>A34/A31-1</f>
        <v>4.8960198112740221</v>
      </c>
      <c r="C34" s="27">
        <f>A34/A22-1</f>
        <v>2.8960261134024612</v>
      </c>
      <c r="D34" s="26">
        <f>H34/19</f>
        <v>717912.78947368416</v>
      </c>
      <c r="E34" s="27">
        <f t="shared" si="5"/>
        <v>0.78065964681860844</v>
      </c>
      <c r="F34" s="33">
        <f t="shared" si="6"/>
        <v>4.580612061089683</v>
      </c>
      <c r="G34" s="39" t="s">
        <v>220</v>
      </c>
      <c r="H34" s="29">
        <v>13640343</v>
      </c>
      <c r="I34" s="29">
        <v>301781.06</v>
      </c>
      <c r="J34" s="30">
        <f t="shared" si="1"/>
        <v>45.199466792249986</v>
      </c>
      <c r="K34" s="32">
        <f>H34+H33+H32</f>
        <v>24913000</v>
      </c>
      <c r="L34" s="27">
        <f>K34/K31-1</f>
        <v>4.3213314841565804</v>
      </c>
      <c r="M34" s="27">
        <f>K34/K22-1</f>
        <v>2.7765606451547375</v>
      </c>
      <c r="N34" s="32">
        <f>AVERAGE(J32:J34)</f>
        <v>43.671814881575962</v>
      </c>
      <c r="O34" s="58">
        <f>N34/N31-1</f>
        <v>0.25002595305909758</v>
      </c>
      <c r="P34" s="58"/>
    </row>
    <row r="35" spans="1:16" ht="17.399999999999999" hidden="1">
      <c r="D35" s="26">
        <f>H35/23</f>
        <v>652163.69565217395</v>
      </c>
      <c r="E35" s="27">
        <f t="shared" si="5"/>
        <v>-9.1583678109025124E-2</v>
      </c>
      <c r="F35" s="33">
        <f t="shared" si="6"/>
        <v>7.4558372485144275</v>
      </c>
      <c r="G35" s="39" t="s">
        <v>226</v>
      </c>
      <c r="H35" s="68">
        <v>14999765</v>
      </c>
      <c r="I35" s="68">
        <v>315590.44</v>
      </c>
      <c r="J35" s="30">
        <f t="shared" si="1"/>
        <v>47.529212228355206</v>
      </c>
      <c r="P35" s="16"/>
    </row>
    <row r="36" spans="1:16" ht="17.399999999999999" hidden="1">
      <c r="D36" s="26">
        <f>H36/21</f>
        <v>227156.76190476189</v>
      </c>
      <c r="E36" s="27">
        <f t="shared" si="5"/>
        <v>-0.65168750818365995</v>
      </c>
      <c r="F36" s="33">
        <f t="shared" si="6"/>
        <v>1.6587831250823375</v>
      </c>
      <c r="G36" s="39" t="s">
        <v>228</v>
      </c>
      <c r="H36" s="68">
        <v>4770292</v>
      </c>
      <c r="I36" s="68">
        <v>85841.91</v>
      </c>
      <c r="J36" s="30">
        <f t="shared" si="1"/>
        <v>55.570664725423747</v>
      </c>
      <c r="P36" s="16"/>
    </row>
    <row r="37" spans="1:16" ht="17.399999999999999" hidden="1">
      <c r="A37" s="31">
        <f>AVERAGE(D35:D37)</f>
        <v>334856.04140786751</v>
      </c>
      <c r="B37" s="27">
        <f>A37/A34-1</f>
        <v>-0.19935973823625608</v>
      </c>
      <c r="C37" s="27">
        <f>A37/A25-1</f>
        <v>1.0863869899746335</v>
      </c>
      <c r="D37" s="26">
        <f>H37/18</f>
        <v>125247.66666666667</v>
      </c>
      <c r="E37" s="27">
        <f t="shared" si="5"/>
        <v>-0.44862893089144229</v>
      </c>
      <c r="F37" s="33">
        <f t="shared" si="6"/>
        <v>-0.60728142976041755</v>
      </c>
      <c r="G37" s="39" t="s">
        <v>225</v>
      </c>
      <c r="H37" s="68">
        <v>2254458</v>
      </c>
      <c r="I37" s="68">
        <v>55195.48</v>
      </c>
      <c r="J37" s="30">
        <f t="shared" si="1"/>
        <v>40.844974987082274</v>
      </c>
      <c r="K37" s="32">
        <f>H37+H36+H35</f>
        <v>22024515</v>
      </c>
      <c r="L37" s="27">
        <f>K37/K34-1</f>
        <v>-0.11594288122666885</v>
      </c>
      <c r="M37" s="27">
        <f>K37/K25-1</f>
        <v>1.304105645753296</v>
      </c>
      <c r="N37" s="32">
        <f>AVERAGE(J35:J37)</f>
        <v>47.981617313620411</v>
      </c>
      <c r="O37" s="16">
        <f>N37/N34-1</f>
        <v>9.8686130716830966E-2</v>
      </c>
      <c r="P37" s="16"/>
    </row>
    <row r="38" spans="1:16" ht="17.399999999999999" hidden="1">
      <c r="A38" s="31"/>
      <c r="B38" s="27"/>
      <c r="C38" s="27"/>
      <c r="D38" s="26">
        <f>H38/20</f>
        <v>141224.75</v>
      </c>
      <c r="E38" s="27">
        <f t="shared" si="5"/>
        <v>0.12756392001980066</v>
      </c>
      <c r="F38" s="33">
        <f t="shared" si="6"/>
        <v>1.2545155086306563</v>
      </c>
      <c r="G38" s="39" t="s">
        <v>231</v>
      </c>
      <c r="H38" s="68">
        <v>2824495</v>
      </c>
      <c r="I38" s="68">
        <v>65608.19</v>
      </c>
      <c r="J38" s="30">
        <f t="shared" si="1"/>
        <v>43.050951413230571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489756.47619047621</v>
      </c>
      <c r="E39" s="27">
        <f t="shared" si="5"/>
        <v>2.4679224157980539</v>
      </c>
      <c r="F39" s="33">
        <f t="shared" si="6"/>
        <v>-0.53500298724897144</v>
      </c>
      <c r="G39" s="39" t="s">
        <v>234</v>
      </c>
      <c r="H39" s="68">
        <v>10284886</v>
      </c>
      <c r="I39" s="68">
        <v>217981</v>
      </c>
      <c r="J39" s="30">
        <f t="shared" si="1"/>
        <v>47.182488382014945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259554.04365079364</v>
      </c>
      <c r="B40" s="27">
        <f>A40/A37-1</f>
        <v>-0.22487871934600445</v>
      </c>
      <c r="C40" s="27">
        <f>A40/A28-1</f>
        <v>-0.61457728315585824</v>
      </c>
      <c r="D40" s="26">
        <f>H40/21</f>
        <v>147680.90476190476</v>
      </c>
      <c r="E40" s="27">
        <f t="shared" si="5"/>
        <v>-0.69846053714158818</v>
      </c>
      <c r="F40" s="33">
        <f t="shared" si="6"/>
        <v>-0.83670724661123197</v>
      </c>
      <c r="G40" s="39" t="s">
        <v>236</v>
      </c>
      <c r="H40" s="68">
        <v>3101299</v>
      </c>
      <c r="I40" s="68">
        <v>65167.66</v>
      </c>
      <c r="J40" s="30">
        <f t="shared" si="1"/>
        <v>47.589540578869943</v>
      </c>
      <c r="K40" s="32">
        <f>H40+H39+H38</f>
        <v>16210680</v>
      </c>
      <c r="L40" s="27">
        <f>K40/K37-1</f>
        <v>-0.26397107949936693</v>
      </c>
      <c r="M40" s="27">
        <f>K40/K28-1</f>
        <v>-0.63372528732266353</v>
      </c>
      <c r="N40" s="32">
        <f>AVERAGE(J38:J40)</f>
        <v>45.940993458038484</v>
      </c>
      <c r="O40" s="58">
        <f>N40/N37-1</f>
        <v>-4.2529284543367463E-2</v>
      </c>
    </row>
    <row r="41" spans="1:16" ht="17.399999999999999">
      <c r="A41" s="31"/>
      <c r="B41" s="27"/>
      <c r="C41" s="27"/>
      <c r="D41" s="26">
        <f>H41/18</f>
        <v>462029.44444444444</v>
      </c>
      <c r="E41" s="27">
        <f t="shared" si="5"/>
        <v>2.1285659116819544</v>
      </c>
      <c r="F41" s="33">
        <f t="shared" si="6"/>
        <v>6.9872825936251797</v>
      </c>
      <c r="G41" s="39" t="s">
        <v>394</v>
      </c>
      <c r="H41" s="68">
        <v>8316530</v>
      </c>
      <c r="I41" s="68">
        <v>182714.99</v>
      </c>
      <c r="J41" s="30">
        <f t="shared" si="1"/>
        <v>45.516407821821296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643823</v>
      </c>
      <c r="E42" s="27">
        <f t="shared" ref="E42" si="7">D42/D41-1</f>
        <v>0.3934674678020762</v>
      </c>
      <c r="F42" s="33">
        <f t="shared" ref="F42" si="8">D42/D30-1</f>
        <v>8.2540291704887263</v>
      </c>
      <c r="G42" s="39" t="s">
        <v>422</v>
      </c>
      <c r="H42" s="68">
        <v>12876460</v>
      </c>
      <c r="I42" s="68">
        <v>182217.69</v>
      </c>
      <c r="J42" s="30">
        <f t="shared" si="1"/>
        <v>70.665257582839516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598275.79814814811</v>
      </c>
      <c r="B43" s="27">
        <f>A43/A40-1</f>
        <v>1.3050143612983884</v>
      </c>
      <c r="C43" s="27">
        <f>A43/A31-1</f>
        <v>7.4341176694515632</v>
      </c>
      <c r="D43" s="26">
        <f>H43/20</f>
        <v>688974.95</v>
      </c>
      <c r="E43" s="27">
        <f t="shared" ref="E43" si="9">D43/D42-1</f>
        <v>7.0130998737230499E-2</v>
      </c>
      <c r="F43" s="33">
        <f t="shared" ref="F43" si="10">D43/D31-1</f>
        <v>7.0687776246439373</v>
      </c>
      <c r="G43" s="39" t="s">
        <v>429</v>
      </c>
      <c r="H43" s="68">
        <v>13779499</v>
      </c>
      <c r="I43" s="68">
        <v>249385.5</v>
      </c>
      <c r="J43" s="30">
        <f t="shared" si="1"/>
        <v>55.253809864647302</v>
      </c>
      <c r="K43" s="32">
        <f>H43+H42+H41</f>
        <v>34972489</v>
      </c>
      <c r="L43" s="27">
        <f>K43/K40-1</f>
        <v>1.1573733489279907</v>
      </c>
      <c r="M43" s="27">
        <f>K43/K31-1</f>
        <v>6.4700038853217077</v>
      </c>
      <c r="N43" s="32">
        <f>AVERAGE(J41:J43)</f>
        <v>57.145158423102707</v>
      </c>
      <c r="O43" s="58">
        <f>N43/N40-1</f>
        <v>0.24388164298836656</v>
      </c>
    </row>
    <row r="44" spans="1:16" ht="17.399999999999999">
      <c r="A44" s="31"/>
      <c r="B44" s="27"/>
      <c r="C44" s="27"/>
      <c r="D44" s="26">
        <f>H44/22</f>
        <v>330456.86363636365</v>
      </c>
      <c r="E44" s="27">
        <f t="shared" ref="E44" si="11">D44/D43-1</f>
        <v>-0.52036447241461592</v>
      </c>
      <c r="F44" s="33">
        <f t="shared" ref="F44" si="12">D44/D32-1</f>
        <v>1.4730943092922995</v>
      </c>
      <c r="G44" s="39" t="s">
        <v>462</v>
      </c>
      <c r="H44" s="68">
        <v>7270051</v>
      </c>
      <c r="I44" s="68">
        <v>165433.51</v>
      </c>
      <c r="J44" s="30">
        <f t="shared" si="1"/>
        <v>43.9454557906678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155972.15</v>
      </c>
      <c r="E45" s="27">
        <f t="shared" ref="E45" si="13">D45/D44-1</f>
        <v>-0.52801056003596125</v>
      </c>
      <c r="F45" s="33">
        <f t="shared" ref="F45" si="14">D45/D33-1</f>
        <v>-0.6131378106021057</v>
      </c>
      <c r="G45" s="39" t="s">
        <v>498</v>
      </c>
      <c r="H45" s="68">
        <v>3119443</v>
      </c>
      <c r="I45" s="68">
        <v>26583.81</v>
      </c>
      <c r="J45" s="30">
        <f t="shared" si="1"/>
        <v>117.34371408763454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178922.75893141946</v>
      </c>
      <c r="B46" s="27">
        <f>A46/A43-1</f>
        <v>-0.70093599058286871</v>
      </c>
      <c r="C46" s="27">
        <f>A46/A34-1</f>
        <v>-0.57219596832103869</v>
      </c>
      <c r="D46" s="26">
        <f>H46/19</f>
        <v>50339.26315789474</v>
      </c>
      <c r="E46" s="27">
        <f t="shared" ref="E46" si="15">D46/D45-1</f>
        <v>-0.67725479736033167</v>
      </c>
      <c r="F46" s="33">
        <f t="shared" ref="F46" si="16">D46/D34-1</f>
        <v>-0.92988108876734255</v>
      </c>
      <c r="G46" s="39" t="s">
        <v>548</v>
      </c>
      <c r="H46" s="68">
        <v>956446</v>
      </c>
      <c r="I46" s="68">
        <v>9113.51</v>
      </c>
      <c r="J46" s="30">
        <f t="shared" si="1"/>
        <v>104.94814840824226</v>
      </c>
      <c r="K46" s="32">
        <f>H46+H45+H44</f>
        <v>11345940</v>
      </c>
      <c r="L46" s="27">
        <f>K46/K43-1</f>
        <v>-0.67557527861399858</v>
      </c>
      <c r="M46" s="27">
        <f>K46/K34-1</f>
        <v>-0.54457752980371699</v>
      </c>
      <c r="N46" s="32">
        <f>AVERAGE(J44:J46)</f>
        <v>88.745772762181545</v>
      </c>
      <c r="O46" s="58">
        <f>N46/N43-1</f>
        <v>0.55298848075821083</v>
      </c>
    </row>
    <row r="47" spans="1:16" ht="17.399999999999999">
      <c r="A47" s="31"/>
      <c r="B47" s="27"/>
      <c r="C47" s="27"/>
      <c r="D47" s="26">
        <f>H47/19</f>
        <v>213669.31578947368</v>
      </c>
      <c r="E47" s="27">
        <f t="shared" ref="E47" si="17">D47/D46-1</f>
        <v>3.2445856849210513</v>
      </c>
      <c r="F47" s="33">
        <f t="shared" ref="F47" si="18">D47/D35-1</f>
        <v>-0.67236858289727242</v>
      </c>
      <c r="G47" s="39" t="s">
        <v>613</v>
      </c>
      <c r="H47" s="68">
        <v>4059717</v>
      </c>
      <c r="I47" s="68">
        <v>29547.99</v>
      </c>
      <c r="J47" s="30">
        <f t="shared" si="1"/>
        <v>137.39401563355071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186464.9</v>
      </c>
      <c r="E48" s="27">
        <f t="shared" ref="E48" si="19">D48/D47-1</f>
        <v>-0.12732018019975289</v>
      </c>
      <c r="F48" s="33">
        <f t="shared" ref="F48" si="20">D48/D36-1</f>
        <v>-0.17913559589224304</v>
      </c>
      <c r="G48" s="39" t="s">
        <v>632</v>
      </c>
      <c r="H48" s="68">
        <v>3729298</v>
      </c>
      <c r="I48" s="68">
        <v>47062.99</v>
      </c>
      <c r="J48" s="30">
        <f t="shared" si="1"/>
        <v>79.240566738322414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143153.14768740031</v>
      </c>
      <c r="B49" s="27">
        <f>A49/A46-1</f>
        <v>-0.19991649725080263</v>
      </c>
      <c r="C49" s="27">
        <f>A49/A37-1</f>
        <v>-0.57249345991929024</v>
      </c>
      <c r="D49" s="26">
        <f>H49/22</f>
        <v>29325.227272727272</v>
      </c>
      <c r="E49" s="27">
        <f t="shared" ref="E49" si="21">D49/D48-1</f>
        <v>-0.8427305767856188</v>
      </c>
      <c r="F49" s="33">
        <f t="shared" ref="F49" si="22">D49/D37-1</f>
        <v>-0.76586208706966774</v>
      </c>
      <c r="G49" s="39" t="s">
        <v>672</v>
      </c>
      <c r="H49" s="68">
        <v>645155</v>
      </c>
      <c r="I49" s="68">
        <v>7400.65</v>
      </c>
      <c r="J49" s="30">
        <f t="shared" si="1"/>
        <v>87.175450804996856</v>
      </c>
      <c r="K49" s="32">
        <f>H49+H48+H47</f>
        <v>8434170</v>
      </c>
      <c r="L49" s="27">
        <f>K49/K46-1</f>
        <v>-0.25663541319626226</v>
      </c>
      <c r="M49" s="27">
        <f>K49/K37-1</f>
        <v>-0.61705535854024474</v>
      </c>
      <c r="N49" s="32">
        <f>AVERAGE(J47:J49)</f>
        <v>101.27001105895665</v>
      </c>
      <c r="O49" s="58">
        <f>N49/N46-1</f>
        <v>0.14112489989058097</v>
      </c>
    </row>
    <row r="50" spans="1:15" s="37" customFormat="1" ht="17.399999999999999">
      <c r="A50" s="92"/>
      <c r="B50" s="130"/>
      <c r="C50" s="130"/>
      <c r="D50" s="93">
        <f>H50/18</f>
        <v>91737.5</v>
      </c>
      <c r="E50" s="130">
        <f t="shared" ref="E50" si="23">D50/D49-1</f>
        <v>2.1282792507226946</v>
      </c>
      <c r="F50" s="131">
        <f t="shared" ref="F50" si="24">D50/D38-1</f>
        <v>-0.35041485292061059</v>
      </c>
      <c r="G50" s="132" t="s">
        <v>714</v>
      </c>
      <c r="H50" s="95">
        <v>1651275</v>
      </c>
      <c r="I50" s="95">
        <v>28970.48</v>
      </c>
      <c r="J50" s="133">
        <f t="shared" ref="J50" si="25">H50/I50</f>
        <v>56.99853782194841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38451.449999999997</v>
      </c>
      <c r="E51" s="130">
        <f t="shared" ref="E51" si="26">D51/D50-1</f>
        <v>-0.58085352227823961</v>
      </c>
      <c r="F51" s="131">
        <f t="shared" ref="F51" si="27">D51/D39-1</f>
        <v>-0.92148863390415803</v>
      </c>
      <c r="G51" s="132" t="s">
        <v>721</v>
      </c>
      <c r="H51" s="95">
        <v>769029</v>
      </c>
      <c r="I51" s="95">
        <v>10264.69</v>
      </c>
      <c r="J51" s="133">
        <f t="shared" ref="J51" si="28">H51/I51</f>
        <v>74.919846580851441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55643.437878787874</v>
      </c>
      <c r="B52" s="27">
        <f>A52/A49-1</f>
        <v>-0.611301331631946</v>
      </c>
      <c r="C52" s="27">
        <f>A52/A40-1</f>
        <v>-0.7856190676279694</v>
      </c>
      <c r="D52" s="93">
        <f>H52/22</f>
        <v>36741.36363636364</v>
      </c>
      <c r="E52" s="130">
        <f t="shared" ref="E52:E53" si="29">D52/D51-1</f>
        <v>-4.4473910961390417E-2</v>
      </c>
      <c r="F52" s="131">
        <f t="shared" ref="F52:F53" si="30">D52/D40-1</f>
        <v>-0.75121114205252815</v>
      </c>
      <c r="G52" s="132" t="s">
        <v>726</v>
      </c>
      <c r="H52" s="95">
        <v>808310</v>
      </c>
      <c r="I52" s="95">
        <v>4809.49</v>
      </c>
      <c r="J52" s="133">
        <f t="shared" ref="J52" si="31">H52/I52</f>
        <v>168.06563689705146</v>
      </c>
      <c r="K52" s="32">
        <f>H52+H51+H50</f>
        <v>3228614</v>
      </c>
      <c r="L52" s="27">
        <f>K52/K49-1</f>
        <v>-0.61719837280965406</v>
      </c>
      <c r="M52" s="27">
        <f>K52/K40-1</f>
        <v>-0.80083414144255516</v>
      </c>
      <c r="N52" s="32">
        <f>AVERAGE(J50:J52)</f>
        <v>99.994673766617097</v>
      </c>
      <c r="O52" s="58">
        <f>N52/N49-1</f>
        <v>-1.2593434907369527E-2</v>
      </c>
    </row>
    <row r="53" spans="1:15" s="37" customFormat="1" ht="17.399999999999999">
      <c r="A53" s="31"/>
      <c r="B53" s="27"/>
      <c r="C53" s="27"/>
      <c r="D53" s="93">
        <f>H53/21</f>
        <v>162175.61904761905</v>
      </c>
      <c r="E53" s="130">
        <f t="shared" si="29"/>
        <v>3.413979313688583</v>
      </c>
      <c r="F53" s="131">
        <f t="shared" si="30"/>
        <v>-0.64899289212482336</v>
      </c>
      <c r="G53" s="132" t="s">
        <v>729</v>
      </c>
      <c r="H53" s="95">
        <v>3405688</v>
      </c>
      <c r="I53" s="95">
        <v>41850.26</v>
      </c>
      <c r="J53" s="133">
        <f t="shared" ref="J53" si="32">H53/I53</f>
        <v>81.377941260102091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35584</v>
      </c>
      <c r="E54" s="130">
        <f t="shared" ref="E54" si="33">D54/D53-1</f>
        <v>-0.78058354141659481</v>
      </c>
      <c r="F54" s="131">
        <f t="shared" ref="F54" si="34">D54/D42-1</f>
        <v>-0.94473015098870339</v>
      </c>
      <c r="G54" s="132" t="s">
        <v>742</v>
      </c>
      <c r="H54" s="95">
        <v>604928</v>
      </c>
      <c r="I54" s="95">
        <v>3787.93</v>
      </c>
      <c r="J54" s="133">
        <f t="shared" ref="J54" si="35">H54/I54</f>
        <v>159.69883287177959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75387.507936507944</v>
      </c>
      <c r="B55" s="27">
        <f>A55/A52-1</f>
        <v>0.35483195881480234</v>
      </c>
      <c r="C55" s="27">
        <f>A55/A43-1</f>
        <v>-0.87399204819941567</v>
      </c>
      <c r="D55" s="93">
        <f>H55/21</f>
        <v>28402.904761904763</v>
      </c>
      <c r="E55" s="130">
        <f t="shared" ref="E55" si="36">D55/D54-1</f>
        <v>-0.20180685808496057</v>
      </c>
      <c r="F55" s="131">
        <f t="shared" ref="F55" si="37">D55/D43-1</f>
        <v>-0.95877512707551305</v>
      </c>
      <c r="G55" s="132" t="s">
        <v>749</v>
      </c>
      <c r="H55" s="95">
        <v>596461</v>
      </c>
      <c r="I55" s="95">
        <v>7033.33</v>
      </c>
      <c r="J55" s="133">
        <f t="shared" ref="J55" si="38">H55/I55</f>
        <v>84.804921708493708</v>
      </c>
      <c r="K55" s="32">
        <f>H55+H54+H53</f>
        <v>4607077</v>
      </c>
      <c r="L55" s="27">
        <f>K55/K52-1</f>
        <v>0.4269519366514547</v>
      </c>
      <c r="M55" s="27">
        <f>K55/K43-1</f>
        <v>-0.86826568163335471</v>
      </c>
      <c r="N55" s="32">
        <f>AVERAGE(J53:J55)</f>
        <v>108.62723194679181</v>
      </c>
      <c r="O55" s="58">
        <f>N55/N52-1</f>
        <v>8.6330179948611141E-2</v>
      </c>
    </row>
    <row r="56" spans="1:15" s="124" customFormat="1" ht="17.399999999999999">
      <c r="A56" s="94"/>
      <c r="B56" s="45"/>
      <c r="C56" s="45"/>
      <c r="D56" s="98">
        <f>H56/22</f>
        <v>45773.545454545456</v>
      </c>
      <c r="E56" s="118">
        <f t="shared" ref="E56" si="39">D56/D55-1</f>
        <v>0.61157972532228344</v>
      </c>
      <c r="F56" s="158">
        <f t="shared" ref="F56" si="40">D56/D44-1</f>
        <v>-0.86148405286290286</v>
      </c>
      <c r="G56" s="122" t="s">
        <v>752</v>
      </c>
      <c r="H56" s="96">
        <v>1007018</v>
      </c>
      <c r="I56" s="96">
        <v>82747.64</v>
      </c>
      <c r="J56" s="125">
        <f t="shared" ref="J56" si="41">H56/I56</f>
        <v>12.169748889515157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109618.72222222222</v>
      </c>
      <c r="E57" s="118">
        <f t="shared" ref="E57" si="42">D57/D56-1</f>
        <v>1.3948051463716524</v>
      </c>
      <c r="F57" s="158">
        <f t="shared" ref="F57" si="43">D57/D45-1</f>
        <v>-0.2971904136589627</v>
      </c>
      <c r="G57" s="122" t="s">
        <v>756</v>
      </c>
      <c r="H57" s="96">
        <v>1973137</v>
      </c>
      <c r="I57" s="96">
        <v>27670.66</v>
      </c>
      <c r="J57" s="125">
        <f t="shared" ref="J57" si="44">H57/I57</f>
        <v>71.307912424206719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77696.13383838383</v>
      </c>
      <c r="B58" s="27">
        <f>A58/A55-1</f>
        <v>3.0623454270702677E-2</v>
      </c>
      <c r="C58" s="27">
        <f>A58/A46-1</f>
        <v>-0.56575600386217761</v>
      </c>
      <c r="K58" s="32">
        <f>H58+H57+H56</f>
        <v>2980155</v>
      </c>
      <c r="L58" s="27">
        <f>K58/K55-1</f>
        <v>-0.35313540450919312</v>
      </c>
      <c r="M58" s="27">
        <f>K58/K46-1</f>
        <v>-0.73733732066272162</v>
      </c>
      <c r="N58" s="32">
        <f>AVERAGE(J56:J58)</f>
        <v>41.738830656860941</v>
      </c>
      <c r="O58" s="58">
        <f>N58/N55-1</f>
        <v>-0.61576089246842258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52"/>
  <dimension ref="A1:P58"/>
  <sheetViews>
    <sheetView topLeftCell="A4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9.3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5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엘에스일렉트릭</v>
      </c>
      <c r="G1" s="19"/>
      <c r="H1" s="19"/>
      <c r="I1" s="19"/>
      <c r="J1" s="20"/>
      <c r="P1" s="18" t="s">
        <v>181</v>
      </c>
    </row>
    <row r="2" spans="1:16" ht="15" customHeight="1">
      <c r="G2" s="21"/>
      <c r="H2" s="21"/>
      <c r="I2" s="21"/>
      <c r="J2" s="22"/>
      <c r="P2" s="23" t="s">
        <v>173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96540.2</v>
      </c>
      <c r="E5" s="27"/>
      <c r="F5" s="26"/>
      <c r="G5" s="28" t="s">
        <v>7</v>
      </c>
      <c r="H5" s="29">
        <v>1930804</v>
      </c>
      <c r="I5" s="29">
        <v>25752.81</v>
      </c>
      <c r="J5" s="30">
        <f>H5/I5</f>
        <v>74.974497928575559</v>
      </c>
    </row>
    <row r="6" spans="1:16" ht="15" hidden="1" customHeight="1">
      <c r="D6" s="26">
        <f>H6/18</f>
        <v>104055.83333333333</v>
      </c>
      <c r="E6" s="27">
        <f t="shared" ref="E6:E22" si="0">D6/D5-1</f>
        <v>7.7849780022553716E-2</v>
      </c>
      <c r="F6" s="26"/>
      <c r="G6" s="28" t="s">
        <v>3</v>
      </c>
      <c r="H6" s="29">
        <v>1873005</v>
      </c>
      <c r="I6" s="29">
        <v>23888.27</v>
      </c>
      <c r="J6" s="30">
        <f t="shared" ref="J6:J49" si="1">H6/I6</f>
        <v>78.406891750637442</v>
      </c>
    </row>
    <row r="7" spans="1:16" ht="15" hidden="1" customHeight="1">
      <c r="A7" s="31">
        <f>AVERAGE(D5:D7)</f>
        <v>106133.25353535353</v>
      </c>
      <c r="B7" s="31"/>
      <c r="C7" s="31"/>
      <c r="D7" s="26">
        <f>H7/22</f>
        <v>117803.72727272728</v>
      </c>
      <c r="E7" s="27">
        <f t="shared" si="0"/>
        <v>0.13212035787896514</v>
      </c>
      <c r="F7" s="26"/>
      <c r="G7" s="28" t="s">
        <v>6</v>
      </c>
      <c r="H7" s="29">
        <v>2591682</v>
      </c>
      <c r="I7" s="29">
        <v>38366.99</v>
      </c>
      <c r="J7" s="30">
        <f t="shared" si="1"/>
        <v>67.549786939241258</v>
      </c>
      <c r="K7" s="32">
        <f>H7+H6+H5</f>
        <v>6395491</v>
      </c>
      <c r="L7" s="32"/>
      <c r="M7" s="32"/>
      <c r="N7" s="32">
        <f>AVERAGE(J5:J7)</f>
        <v>73.643725539484748</v>
      </c>
      <c r="O7" s="35"/>
    </row>
    <row r="8" spans="1:16" ht="15" hidden="1" customHeight="1">
      <c r="D8" s="26">
        <f>H8/21</f>
        <v>88346.571428571435</v>
      </c>
      <c r="E8" s="27">
        <f t="shared" si="0"/>
        <v>-0.25005283386288457</v>
      </c>
      <c r="F8" s="26"/>
      <c r="G8" s="28" t="s">
        <v>2</v>
      </c>
      <c r="H8" s="29">
        <v>1855278</v>
      </c>
      <c r="I8" s="29">
        <v>23714.22</v>
      </c>
      <c r="J8" s="30">
        <f t="shared" si="1"/>
        <v>78.234831253146837</v>
      </c>
    </row>
    <row r="9" spans="1:16" ht="15" hidden="1" customHeight="1">
      <c r="D9" s="26">
        <f>H9/21</f>
        <v>127596.85714285714</v>
      </c>
      <c r="E9" s="27">
        <f t="shared" si="0"/>
        <v>0.44427627557702931</v>
      </c>
      <c r="F9" s="26"/>
      <c r="G9" s="28" t="s">
        <v>5</v>
      </c>
      <c r="H9" s="29">
        <v>2679534</v>
      </c>
      <c r="I9" s="29">
        <v>32811.65</v>
      </c>
      <c r="J9" s="30">
        <f t="shared" si="1"/>
        <v>81.664104060600422</v>
      </c>
    </row>
    <row r="10" spans="1:16" ht="15" hidden="1" customHeight="1">
      <c r="A10" s="31">
        <f>AVERAGE(D8:D10)</f>
        <v>104393.53968253969</v>
      </c>
      <c r="B10" s="27">
        <f>A10/A7-1</f>
        <v>-1.6391788575805255E-2</v>
      </c>
      <c r="C10" s="27"/>
      <c r="D10" s="26">
        <f>H10/21</f>
        <v>97237.190476190473</v>
      </c>
      <c r="E10" s="27">
        <f t="shared" si="0"/>
        <v>-0.23793428260287053</v>
      </c>
      <c r="F10" s="26"/>
      <c r="G10" s="28" t="s">
        <v>0</v>
      </c>
      <c r="H10" s="29">
        <v>2041981</v>
      </c>
      <c r="I10" s="29">
        <v>23586.31</v>
      </c>
      <c r="J10" s="30">
        <f t="shared" si="1"/>
        <v>86.57483938776349</v>
      </c>
      <c r="K10" s="32">
        <f>H10+H9+H8</f>
        <v>6576793</v>
      </c>
      <c r="L10" s="27">
        <f>K10/K7-1</f>
        <v>2.8348409840620592E-2</v>
      </c>
      <c r="M10" s="32"/>
      <c r="N10" s="32">
        <f>AVERAGE(J8:J10)</f>
        <v>82.157924900503573</v>
      </c>
      <c r="O10" s="58">
        <f>N10/N7-1</f>
        <v>0.11561337097827651</v>
      </c>
    </row>
    <row r="11" spans="1:16" ht="15" hidden="1" customHeight="1">
      <c r="D11" s="26">
        <f>H11/21</f>
        <v>110895.95238095238</v>
      </c>
      <c r="E11" s="27">
        <f t="shared" si="0"/>
        <v>0.14046849603399836</v>
      </c>
      <c r="F11" s="26"/>
      <c r="G11" s="28" t="s">
        <v>10</v>
      </c>
      <c r="H11" s="29">
        <v>2328815</v>
      </c>
      <c r="I11" s="29">
        <v>32786.69</v>
      </c>
      <c r="J11" s="30">
        <f t="shared" si="1"/>
        <v>71.029280479365255</v>
      </c>
    </row>
    <row r="12" spans="1:16" ht="15" hidden="1" customHeight="1">
      <c r="D12" s="26">
        <f>H12/22</f>
        <v>120369.68181818182</v>
      </c>
      <c r="E12" s="27">
        <f t="shared" si="0"/>
        <v>8.5428992076149513E-2</v>
      </c>
      <c r="F12" s="26"/>
      <c r="G12" s="28" t="s">
        <v>4</v>
      </c>
      <c r="H12" s="29">
        <v>2648133</v>
      </c>
      <c r="I12" s="29">
        <v>28932.42</v>
      </c>
      <c r="J12" s="30">
        <f t="shared" si="1"/>
        <v>91.528223356359405</v>
      </c>
    </row>
    <row r="13" spans="1:16" ht="15" hidden="1" customHeight="1">
      <c r="A13" s="31">
        <f>AVERAGE(D11:D13)</f>
        <v>141091.97806637807</v>
      </c>
      <c r="B13" s="27">
        <f>A13/A10-1</f>
        <v>0.35153936244942141</v>
      </c>
      <c r="C13" s="27"/>
      <c r="D13" s="26">
        <f>H13/20</f>
        <v>192010.3</v>
      </c>
      <c r="E13" s="27">
        <f t="shared" si="0"/>
        <v>0.59517161713554412</v>
      </c>
      <c r="F13" s="26"/>
      <c r="G13" s="28" t="s">
        <v>8</v>
      </c>
      <c r="H13" s="29">
        <v>3840206</v>
      </c>
      <c r="I13" s="29">
        <v>43772.45</v>
      </c>
      <c r="J13" s="30">
        <f t="shared" si="1"/>
        <v>87.731118546026096</v>
      </c>
      <c r="K13" s="32">
        <f>H13+H12+H11</f>
        <v>8817154</v>
      </c>
      <c r="L13" s="27">
        <f>K13/K10-1</f>
        <v>0.34064642143975044</v>
      </c>
      <c r="M13" s="32"/>
      <c r="N13" s="32">
        <f>AVERAGE(J11:J13)</f>
        <v>83.429540793916928</v>
      </c>
      <c r="O13" s="58">
        <f>N13/N10-1</f>
        <v>1.5477702180931807E-2</v>
      </c>
    </row>
    <row r="14" spans="1:16" ht="15" hidden="1" customHeight="1">
      <c r="D14" s="26">
        <f>H14/20</f>
        <v>146586.9</v>
      </c>
      <c r="E14" s="27">
        <f t="shared" si="0"/>
        <v>-0.236567517471719</v>
      </c>
      <c r="F14" s="26"/>
      <c r="G14" s="28" t="s">
        <v>11</v>
      </c>
      <c r="H14" s="29">
        <v>2931738</v>
      </c>
      <c r="I14" s="29">
        <v>44193.35</v>
      </c>
      <c r="J14" s="30">
        <f t="shared" si="1"/>
        <v>66.338894878980668</v>
      </c>
    </row>
    <row r="15" spans="1:16" ht="15" hidden="1" customHeight="1">
      <c r="A15" s="31"/>
      <c r="B15" s="31"/>
      <c r="C15" s="31"/>
      <c r="D15" s="26">
        <f>H15/22</f>
        <v>135878.68181818182</v>
      </c>
      <c r="E15" s="27">
        <f t="shared" si="0"/>
        <v>-7.3050307918498647E-2</v>
      </c>
      <c r="F15" s="26"/>
      <c r="G15" s="28" t="s">
        <v>9</v>
      </c>
      <c r="H15" s="29">
        <v>2989331</v>
      </c>
      <c r="I15" s="29">
        <v>30848.41</v>
      </c>
      <c r="J15" s="30">
        <f t="shared" si="1"/>
        <v>96.903892291369317</v>
      </c>
    </row>
    <row r="16" spans="1:16" ht="15" hidden="1" customHeight="1">
      <c r="A16" s="31">
        <f>AVERAGE(D14:D16)</f>
        <v>138130.29999999999</v>
      </c>
      <c r="B16" s="27">
        <f>A16/A13-1</f>
        <v>-2.0991115915780401E-2</v>
      </c>
      <c r="C16" s="27"/>
      <c r="D16" s="26">
        <f>H16/22</f>
        <v>131925.31818181818</v>
      </c>
      <c r="E16" s="27">
        <f t="shared" si="0"/>
        <v>-2.909480415517729E-2</v>
      </c>
      <c r="F16" s="26"/>
      <c r="G16" s="28" t="s">
        <v>13</v>
      </c>
      <c r="H16" s="29">
        <v>2902357</v>
      </c>
      <c r="I16" s="29">
        <v>38184.29</v>
      </c>
      <c r="J16" s="30">
        <f t="shared" si="1"/>
        <v>76.009191214502081</v>
      </c>
      <c r="K16" s="32">
        <f>H16+H15+H14</f>
        <v>8823426</v>
      </c>
      <c r="L16" s="27">
        <f>K16/K13-1</f>
        <v>7.1134064347755377E-4</v>
      </c>
      <c r="M16" s="32"/>
      <c r="N16" s="32">
        <f>AVERAGE(J14:J16)</f>
        <v>79.75065946161736</v>
      </c>
      <c r="O16" s="58">
        <f>N16/N13-1</f>
        <v>-4.4095668000701749E-2</v>
      </c>
    </row>
    <row r="17" spans="1:15" ht="15" hidden="1" customHeight="1">
      <c r="D17" s="26">
        <f>H17/20</f>
        <v>144977.5</v>
      </c>
      <c r="E17" s="27">
        <f t="shared" si="0"/>
        <v>9.8936140523030014E-2</v>
      </c>
      <c r="F17" s="33">
        <f t="shared" ref="F17:F22" si="2">D17/D5-1</f>
        <v>0.5017319210028568</v>
      </c>
      <c r="G17" s="39" t="s">
        <v>162</v>
      </c>
      <c r="H17" s="29">
        <v>2899550</v>
      </c>
      <c r="I17" s="29">
        <v>35103.21</v>
      </c>
      <c r="J17" s="30">
        <f t="shared" si="1"/>
        <v>82.600708026416953</v>
      </c>
    </row>
    <row r="18" spans="1:15" hidden="1">
      <c r="D18" s="26">
        <f>H18/20</f>
        <v>167267.54999999999</v>
      </c>
      <c r="E18" s="27">
        <f t="shared" si="0"/>
        <v>0.1537483402596953</v>
      </c>
      <c r="F18" s="33">
        <f t="shared" si="2"/>
        <v>0.60747883748308196</v>
      </c>
      <c r="G18" s="39" t="s">
        <v>163</v>
      </c>
      <c r="H18" s="29">
        <v>3345351</v>
      </c>
      <c r="I18" s="29">
        <v>46803.64</v>
      </c>
      <c r="J18" s="30">
        <f t="shared" si="1"/>
        <v>71.476299706604024</v>
      </c>
    </row>
    <row r="19" spans="1:15" ht="17.399999999999999" hidden="1">
      <c r="A19" s="31">
        <f>AVERAGE(D17:D19)</f>
        <v>170583.86515151514</v>
      </c>
      <c r="B19" s="27">
        <f>A19/A16-1</f>
        <v>0.23494892251385213</v>
      </c>
      <c r="C19" s="27">
        <f>A19/A7-1</f>
        <v>0.60726124441942964</v>
      </c>
      <c r="D19" s="26">
        <f>H19/22</f>
        <v>199506.54545454544</v>
      </c>
      <c r="E19" s="27">
        <f t="shared" si="0"/>
        <v>0.19273909048434956</v>
      </c>
      <c r="F19" s="33">
        <f t="shared" si="2"/>
        <v>0.6935503661328819</v>
      </c>
      <c r="G19" s="39" t="s">
        <v>158</v>
      </c>
      <c r="H19" s="29">
        <v>4389144</v>
      </c>
      <c r="I19" s="29">
        <v>51338.31</v>
      </c>
      <c r="J19" s="30">
        <f t="shared" si="1"/>
        <v>85.494516667962003</v>
      </c>
      <c r="K19" s="32">
        <f>H19+H18+H17</f>
        <v>10634045</v>
      </c>
      <c r="L19" s="27">
        <f>K19/K16-1</f>
        <v>0.20520589167971726</v>
      </c>
      <c r="M19" s="27">
        <f>K19/K7-1</f>
        <v>0.66274098423404859</v>
      </c>
      <c r="N19" s="32">
        <f>AVERAGE(J17:J19)</f>
        <v>79.857174800327655</v>
      </c>
      <c r="O19" s="58">
        <f>N19/N16-1</f>
        <v>1.3356044881553952E-3</v>
      </c>
    </row>
    <row r="20" spans="1:15" hidden="1">
      <c r="D20" s="26">
        <f>H20/20</f>
        <v>145706.70000000001</v>
      </c>
      <c r="E20" s="27">
        <f t="shared" si="0"/>
        <v>-0.26966456329525745</v>
      </c>
      <c r="F20" s="33">
        <f t="shared" si="2"/>
        <v>0.64926264419671886</v>
      </c>
      <c r="G20" s="39" t="s">
        <v>154</v>
      </c>
      <c r="H20" s="29">
        <v>2914134</v>
      </c>
      <c r="I20" s="29">
        <v>35415.949999999997</v>
      </c>
      <c r="J20" s="30">
        <f t="shared" si="1"/>
        <v>82.283095610875904</v>
      </c>
    </row>
    <row r="21" spans="1:15" hidden="1">
      <c r="D21" s="26">
        <f>H21/21</f>
        <v>135281.19047619047</v>
      </c>
      <c r="E21" s="27">
        <f t="shared" si="0"/>
        <v>-7.1551339257628799E-2</v>
      </c>
      <c r="F21" s="33">
        <f t="shared" si="2"/>
        <v>6.0223531405087627E-2</v>
      </c>
      <c r="G21" s="39" t="s">
        <v>155</v>
      </c>
      <c r="H21" s="29">
        <v>2840905</v>
      </c>
      <c r="I21" s="29">
        <v>29704.12</v>
      </c>
      <c r="J21" s="30">
        <f t="shared" si="1"/>
        <v>95.640099757205405</v>
      </c>
    </row>
    <row r="22" spans="1:15" ht="17.399999999999999" hidden="1">
      <c r="A22" s="31">
        <f>AVERAGE(D20:D22)</f>
        <v>152412.34444444443</v>
      </c>
      <c r="B22" s="27">
        <f>A22/A19-1</f>
        <v>-0.10652543657004432</v>
      </c>
      <c r="C22" s="27">
        <f>A22/A10-1</f>
        <v>0.45997870086530002</v>
      </c>
      <c r="D22" s="26">
        <f>H22/21</f>
        <v>176249.14285714287</v>
      </c>
      <c r="E22" s="27">
        <f t="shared" si="0"/>
        <v>0.30283554008317792</v>
      </c>
      <c r="F22" s="33">
        <f t="shared" si="2"/>
        <v>0.81256926484624503</v>
      </c>
      <c r="G22" s="39" t="s">
        <v>156</v>
      </c>
      <c r="H22" s="29">
        <v>3701232</v>
      </c>
      <c r="I22" s="29">
        <v>39259.71</v>
      </c>
      <c r="J22" s="30">
        <f t="shared" si="1"/>
        <v>94.275581760537719</v>
      </c>
      <c r="K22" s="32">
        <f>H22+H21+H20</f>
        <v>9456271</v>
      </c>
      <c r="L22" s="27">
        <f>K22/K19-1</f>
        <v>-0.11075503253935826</v>
      </c>
      <c r="M22" s="27">
        <f>K22/K10-1</f>
        <v>0.43782402760737638</v>
      </c>
      <c r="N22" s="32">
        <f>AVERAGE(J20:J22)</f>
        <v>90.732925709539685</v>
      </c>
      <c r="O22" s="58">
        <f>N22/N19-1</f>
        <v>0.13619002846526196</v>
      </c>
    </row>
    <row r="23" spans="1:15" hidden="1">
      <c r="A23" s="31"/>
      <c r="B23" s="27"/>
      <c r="C23" s="27"/>
      <c r="D23" s="26">
        <f>H23/21</f>
        <v>122571.47619047618</v>
      </c>
      <c r="E23" s="27">
        <f t="shared" ref="E23:E31" si="3">D23/D22-1</f>
        <v>-0.30455561823738697</v>
      </c>
      <c r="F23" s="33">
        <f t="shared" ref="F23:F31" si="4">D23/D11-1</f>
        <v>0.10528358843446117</v>
      </c>
      <c r="G23" s="39" t="s">
        <v>168</v>
      </c>
      <c r="H23" s="29">
        <v>2574001</v>
      </c>
      <c r="I23" s="29">
        <v>26448.7</v>
      </c>
      <c r="J23" s="30">
        <f t="shared" si="1"/>
        <v>97.320511027007001</v>
      </c>
    </row>
    <row r="24" spans="1:15" hidden="1">
      <c r="A24" s="31"/>
      <c r="B24" s="27"/>
      <c r="C24" s="27"/>
      <c r="D24" s="26">
        <f>H24/22</f>
        <v>166304.54545454544</v>
      </c>
      <c r="E24" s="27">
        <f t="shared" si="3"/>
        <v>0.35679646377194674</v>
      </c>
      <c r="F24" s="33">
        <f t="shared" si="4"/>
        <v>0.38161489623066491</v>
      </c>
      <c r="G24" s="39" t="s">
        <v>176</v>
      </c>
      <c r="H24" s="29">
        <v>3658700</v>
      </c>
      <c r="I24" s="29">
        <v>35661.56</v>
      </c>
      <c r="J24" s="30">
        <f t="shared" si="1"/>
        <v>102.59506314362019</v>
      </c>
    </row>
    <row r="25" spans="1:15" ht="17.399999999999999" hidden="1">
      <c r="A25" s="31">
        <f>AVERAGE(D23:D25)</f>
        <v>140051.37563605982</v>
      </c>
      <c r="B25" s="27">
        <f>A25/A22-1</f>
        <v>-8.1102149917327004E-2</v>
      </c>
      <c r="C25" s="27">
        <f>A25/A13-1</f>
        <v>-7.3753479437980163E-3</v>
      </c>
      <c r="D25" s="26">
        <f>H25/19</f>
        <v>131278.10526315789</v>
      </c>
      <c r="E25" s="27">
        <f t="shared" si="3"/>
        <v>-0.21061625282491758</v>
      </c>
      <c r="F25" s="33">
        <f t="shared" si="4"/>
        <v>-0.31629654626258119</v>
      </c>
      <c r="G25" s="39" t="s">
        <v>190</v>
      </c>
      <c r="H25" s="29">
        <v>2494284</v>
      </c>
      <c r="I25" s="29">
        <v>28103.45</v>
      </c>
      <c r="J25" s="30">
        <f t="shared" si="1"/>
        <v>88.75365835867126</v>
      </c>
      <c r="K25" s="32">
        <f>H25+H24+H23</f>
        <v>8726985</v>
      </c>
      <c r="L25" s="27">
        <f>K25/K22-1</f>
        <v>-7.7121943734480558E-2</v>
      </c>
      <c r="M25" s="27">
        <f>K25/K13-1</f>
        <v>-1.0226542487519197E-2</v>
      </c>
      <c r="N25" s="32">
        <f>AVERAGE(J23:J25)</f>
        <v>96.223077509766156</v>
      </c>
      <c r="O25" s="58">
        <f>N25/N22-1</f>
        <v>6.0508925037884298E-2</v>
      </c>
    </row>
    <row r="26" spans="1:15" ht="17.399999999999999" hidden="1">
      <c r="A26" s="31"/>
      <c r="B26" s="27"/>
      <c r="C26" s="27"/>
      <c r="D26" s="26">
        <f>H26/19</f>
        <v>110309.21052631579</v>
      </c>
      <c r="E26" s="27">
        <f t="shared" si="3"/>
        <v>-0.15972880393732236</v>
      </c>
      <c r="F26" s="33">
        <f t="shared" si="4"/>
        <v>-0.24748247949635482</v>
      </c>
      <c r="G26" s="39" t="s">
        <v>202</v>
      </c>
      <c r="H26" s="29">
        <v>2095875</v>
      </c>
      <c r="I26" s="29">
        <v>25423.74</v>
      </c>
      <c r="J26" s="30">
        <f t="shared" si="1"/>
        <v>82.437713727405949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91981.090909090912</v>
      </c>
      <c r="E27" s="27">
        <f t="shared" si="3"/>
        <v>-0.16615221457733531</v>
      </c>
      <c r="F27" s="33">
        <f t="shared" si="4"/>
        <v>-0.32306459204417315</v>
      </c>
      <c r="G27" s="39" t="s">
        <v>203</v>
      </c>
      <c r="H27" s="29">
        <v>2023584</v>
      </c>
      <c r="I27" s="29">
        <v>27269.27</v>
      </c>
      <c r="J27" s="30">
        <f t="shared" si="1"/>
        <v>74.207487035773227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95194.145933014355</v>
      </c>
      <c r="B28" s="27">
        <f>A28/A25-1</f>
        <v>-0.32029124668944575</v>
      </c>
      <c r="C28" s="27">
        <f>A28/A16-1</f>
        <v>-0.31083805701562683</v>
      </c>
      <c r="D28" s="26">
        <f>H28/22</f>
        <v>83292.136363636368</v>
      </c>
      <c r="E28" s="27">
        <f t="shared" si="3"/>
        <v>-9.4464573746382619E-2</v>
      </c>
      <c r="F28" s="33">
        <f t="shared" si="4"/>
        <v>-0.36864176253989422</v>
      </c>
      <c r="G28" s="39" t="s">
        <v>208</v>
      </c>
      <c r="H28" s="29">
        <v>1832427</v>
      </c>
      <c r="I28" s="29">
        <v>27678.87</v>
      </c>
      <c r="J28" s="30">
        <f t="shared" si="1"/>
        <v>66.203100054301359</v>
      </c>
      <c r="K28" s="32">
        <f>H28+H27+H26</f>
        <v>5951886</v>
      </c>
      <c r="L28" s="27">
        <f>K28/K25-1</f>
        <v>-0.317990577501852</v>
      </c>
      <c r="M28" s="27">
        <f>K28/K16-1</f>
        <v>-0.3254450142155666</v>
      </c>
      <c r="N28" s="32">
        <f>AVERAGE(J26:J28)</f>
        <v>74.282766939160169</v>
      </c>
      <c r="O28" s="58">
        <f>N28/N25-1</f>
        <v>-0.22801505770150776</v>
      </c>
    </row>
    <row r="29" spans="1:15" ht="17.399999999999999" hidden="1">
      <c r="D29" s="26">
        <f>H29/22</f>
        <v>70710.863636363632</v>
      </c>
      <c r="E29" s="27">
        <f t="shared" si="3"/>
        <v>-0.15104994632801205</v>
      </c>
      <c r="F29" s="33">
        <f t="shared" si="4"/>
        <v>-0.51226318817496763</v>
      </c>
      <c r="G29" s="39" t="s">
        <v>215</v>
      </c>
      <c r="H29" s="29">
        <v>1555639</v>
      </c>
      <c r="I29" s="29">
        <v>13891.16</v>
      </c>
      <c r="J29" s="30">
        <f t="shared" si="1"/>
        <v>111.98769577198736</v>
      </c>
      <c r="K29" s="32">
        <f>H29+H28+H27</f>
        <v>5411650</v>
      </c>
      <c r="L29" s="27" t="e">
        <f>K29/K26-1</f>
        <v>#DIV/0!</v>
      </c>
      <c r="M29" s="27" t="e">
        <f>K29/K17-1</f>
        <v>#DIV/0!</v>
      </c>
      <c r="N29" s="32">
        <f>AVERAGE(J27:J29)</f>
        <v>84.13276095402064</v>
      </c>
      <c r="O29" s="58" t="e">
        <f>N29/N26-1</f>
        <v>#DIV/0!</v>
      </c>
    </row>
    <row r="30" spans="1:15" ht="17.399999999999999" hidden="1">
      <c r="D30" s="26">
        <f>H30/22</f>
        <v>83900.363636363632</v>
      </c>
      <c r="E30" s="27">
        <f t="shared" si="3"/>
        <v>0.18652720843331916</v>
      </c>
      <c r="F30" s="33">
        <f t="shared" si="4"/>
        <v>-0.49840621425755538</v>
      </c>
      <c r="G30" s="39" t="s">
        <v>210</v>
      </c>
      <c r="H30" s="29">
        <v>1845808</v>
      </c>
      <c r="I30" s="29">
        <v>31931.040000000001</v>
      </c>
      <c r="J30" s="30">
        <f t="shared" si="1"/>
        <v>57.806072085343914</v>
      </c>
      <c r="K30" s="32">
        <f>H30+H29+H28</f>
        <v>5233874</v>
      </c>
      <c r="L30" s="27" t="e">
        <f>K30/K27-1</f>
        <v>#DIV/0!</v>
      </c>
      <c r="M30" s="27" t="e">
        <f>K30/K18-1</f>
        <v>#DIV/0!</v>
      </c>
      <c r="N30" s="32">
        <f>AVERAGE(J28:J30)</f>
        <v>78.665622637210873</v>
      </c>
      <c r="O30" s="58" t="e">
        <f>N30/N27-1</f>
        <v>#DIV/0!</v>
      </c>
    </row>
    <row r="31" spans="1:15" ht="17.399999999999999" hidden="1">
      <c r="A31" s="31">
        <f>AVERAGE(D29:D31)</f>
        <v>87819.181818181809</v>
      </c>
      <c r="B31" s="27">
        <f>A31/A28-1</f>
        <v>-7.7472874435179251E-2</v>
      </c>
      <c r="C31" s="27">
        <f>A31/A19-1</f>
        <v>-0.48518471110864148</v>
      </c>
      <c r="D31" s="26">
        <f>H31/22</f>
        <v>108846.31818181818</v>
      </c>
      <c r="E31" s="27">
        <f t="shared" si="3"/>
        <v>0.29732832450612423</v>
      </c>
      <c r="F31" s="33">
        <f t="shared" si="4"/>
        <v>-0.45442232016083317</v>
      </c>
      <c r="G31" s="39" t="s">
        <v>211</v>
      </c>
      <c r="H31" s="29">
        <v>2394619</v>
      </c>
      <c r="I31" s="29">
        <v>29791.439999999999</v>
      </c>
      <c r="J31" s="30">
        <f t="shared" si="1"/>
        <v>80.37943113860895</v>
      </c>
      <c r="K31" s="32">
        <f>H31+H30+H29</f>
        <v>5796066</v>
      </c>
      <c r="L31" s="27">
        <f>K31/K28-1</f>
        <v>-2.6179936914114244E-2</v>
      </c>
      <c r="M31" s="27">
        <f>K31/K19-1</f>
        <v>-0.45495190212191128</v>
      </c>
      <c r="N31" s="32">
        <f>AVERAGE(J29:J31)</f>
        <v>83.39106633198007</v>
      </c>
      <c r="O31" s="58">
        <f>N31/N28-1</f>
        <v>0.12261658750918469</v>
      </c>
    </row>
    <row r="32" spans="1:15" ht="17.399999999999999" hidden="1">
      <c r="D32" s="26">
        <f>H32/21</f>
        <v>114182.80952380953</v>
      </c>
      <c r="E32" s="27">
        <f t="shared" ref="E32:E41" si="5">D32/D31-1</f>
        <v>4.9027761628805955E-2</v>
      </c>
      <c r="F32" s="33">
        <f t="shared" ref="F32:F41" si="6">D32/D20-1</f>
        <v>-0.2163516878509395</v>
      </c>
      <c r="G32" s="39" t="s">
        <v>222</v>
      </c>
      <c r="H32" s="29">
        <v>2397839</v>
      </c>
      <c r="I32" s="29">
        <v>36117.86</v>
      </c>
      <c r="J32" s="30">
        <f t="shared" si="1"/>
        <v>66.389287737424084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135672.85714285713</v>
      </c>
      <c r="E33" s="27">
        <f t="shared" si="5"/>
        <v>0.18820738172996587</v>
      </c>
      <c r="F33" s="33">
        <f t="shared" si="6"/>
        <v>2.8952041690939456E-3</v>
      </c>
      <c r="G33" s="39" t="s">
        <v>223</v>
      </c>
      <c r="H33" s="29">
        <v>2849130</v>
      </c>
      <c r="I33" s="29">
        <v>35519.97</v>
      </c>
      <c r="J33" s="30">
        <f t="shared" si="1"/>
        <v>80.212060989916381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117179.55555555555</v>
      </c>
      <c r="B34" s="27">
        <f>A34/A31-1</f>
        <v>0.33432757091907983</v>
      </c>
      <c r="C34" s="27">
        <f>A34/A22-1</f>
        <v>-0.23116755415918122</v>
      </c>
      <c r="D34" s="26">
        <f>H34/19</f>
        <v>101683</v>
      </c>
      <c r="E34" s="27">
        <f t="shared" si="5"/>
        <v>-0.25052805593286365</v>
      </c>
      <c r="F34" s="33">
        <f t="shared" si="6"/>
        <v>-0.42307237157789623</v>
      </c>
      <c r="G34" s="39" t="s">
        <v>220</v>
      </c>
      <c r="H34" s="29">
        <v>1931977</v>
      </c>
      <c r="I34" s="29">
        <v>25721.64</v>
      </c>
      <c r="J34" s="30">
        <f t="shared" si="1"/>
        <v>75.110957155142515</v>
      </c>
      <c r="K34" s="32">
        <f>H34+H33+H32</f>
        <v>7178946</v>
      </c>
      <c r="L34" s="27">
        <f>K34/K31-1</f>
        <v>0.23858941564847602</v>
      </c>
      <c r="M34" s="27">
        <f>K34/K22-1</f>
        <v>-0.24082696022565342</v>
      </c>
      <c r="N34" s="32">
        <f>AVERAGE(J32:J34)</f>
        <v>73.904101960827646</v>
      </c>
      <c r="O34" s="58">
        <f>N34/N31-1</f>
        <v>-0.11376475668730257</v>
      </c>
      <c r="P34" s="58"/>
    </row>
    <row r="35" spans="1:16" ht="17.399999999999999" hidden="1">
      <c r="D35" s="26">
        <f>H35/23</f>
        <v>118548.86956521739</v>
      </c>
      <c r="E35" s="27">
        <f t="shared" si="5"/>
        <v>0.16586715149255427</v>
      </c>
      <c r="F35" s="33">
        <f t="shared" si="6"/>
        <v>-3.281845622065982E-2</v>
      </c>
      <c r="G35" s="39" t="s">
        <v>226</v>
      </c>
      <c r="H35" s="68">
        <v>2726624</v>
      </c>
      <c r="I35" s="68">
        <v>30028.16</v>
      </c>
      <c r="J35" s="30">
        <f t="shared" si="1"/>
        <v>90.802233636693018</v>
      </c>
      <c r="P35" s="16"/>
    </row>
    <row r="36" spans="1:16" ht="17.399999999999999" hidden="1">
      <c r="D36" s="26">
        <f>H36/21</f>
        <v>109513.90476190476</v>
      </c>
      <c r="E36" s="27">
        <f t="shared" si="5"/>
        <v>-7.6212998373149543E-2</v>
      </c>
      <c r="F36" s="33">
        <f t="shared" si="6"/>
        <v>-0.34148579966602755</v>
      </c>
      <c r="G36" s="39" t="s">
        <v>228</v>
      </c>
      <c r="H36" s="68">
        <v>2299792</v>
      </c>
      <c r="I36" s="68">
        <v>31826.2</v>
      </c>
      <c r="J36" s="30">
        <f t="shared" si="1"/>
        <v>72.260967379077613</v>
      </c>
      <c r="P36" s="16"/>
    </row>
    <row r="37" spans="1:16" ht="17.399999999999999" hidden="1">
      <c r="A37" s="31">
        <f>AVERAGE(D35:D37)</f>
        <v>103799.68403496663</v>
      </c>
      <c r="B37" s="27">
        <f>A37/A34-1</f>
        <v>-0.11418264437985037</v>
      </c>
      <c r="C37" s="27">
        <f>A37/A25-1</f>
        <v>-0.25884566600257841</v>
      </c>
      <c r="D37" s="26">
        <f>H37/18</f>
        <v>83336.277777777781</v>
      </c>
      <c r="E37" s="27">
        <f t="shared" si="5"/>
        <v>-0.23903473299614342</v>
      </c>
      <c r="F37" s="33">
        <f t="shared" si="6"/>
        <v>-0.3651928658573852</v>
      </c>
      <c r="G37" s="39" t="s">
        <v>225</v>
      </c>
      <c r="H37" s="68">
        <v>1500053</v>
      </c>
      <c r="I37" s="68">
        <v>22693.61</v>
      </c>
      <c r="J37" s="30">
        <f t="shared" si="1"/>
        <v>66.100237027075025</v>
      </c>
      <c r="K37" s="32">
        <f>H37+H36+H35</f>
        <v>6526469</v>
      </c>
      <c r="L37" s="27">
        <f>K37/K34-1</f>
        <v>-9.088757597563768E-2</v>
      </c>
      <c r="M37" s="27">
        <f>K37/K25-1</f>
        <v>-0.25215077142907893</v>
      </c>
      <c r="N37" s="32">
        <f>AVERAGE(J35:J37)</f>
        <v>76.387812680948556</v>
      </c>
      <c r="O37" s="16">
        <f>N37/N34-1</f>
        <v>3.3607210617854211E-2</v>
      </c>
      <c r="P37" s="16"/>
    </row>
    <row r="38" spans="1:16" ht="17.399999999999999" hidden="1">
      <c r="A38" s="31"/>
      <c r="B38" s="27"/>
      <c r="C38" s="27"/>
      <c r="D38" s="26">
        <f>H38/20</f>
        <v>80198.25</v>
      </c>
      <c r="E38" s="27">
        <f t="shared" si="5"/>
        <v>-3.7655002856565756E-2</v>
      </c>
      <c r="F38" s="33">
        <f t="shared" si="6"/>
        <v>-0.27296868849525857</v>
      </c>
      <c r="G38" s="39" t="s">
        <v>231</v>
      </c>
      <c r="H38" s="68">
        <v>1603965</v>
      </c>
      <c r="I38" s="68">
        <v>20128.84</v>
      </c>
      <c r="J38" s="30">
        <f t="shared" si="1"/>
        <v>79.684919746989891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95419.523809523816</v>
      </c>
      <c r="E39" s="27">
        <f t="shared" si="5"/>
        <v>0.18979558543389441</v>
      </c>
      <c r="F39" s="33">
        <f t="shared" si="6"/>
        <v>3.7381953904322085E-2</v>
      </c>
      <c r="G39" s="39" t="s">
        <v>234</v>
      </c>
      <c r="H39" s="68">
        <v>2003810</v>
      </c>
      <c r="I39" s="68">
        <v>24986.07</v>
      </c>
      <c r="J39" s="30">
        <f t="shared" si="1"/>
        <v>80.197085816216799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92117.067460317456</v>
      </c>
      <c r="B40" s="27">
        <f>A40/A37-1</f>
        <v>-0.11254963522541839</v>
      </c>
      <c r="C40" s="27">
        <f>A40/A28-1</f>
        <v>-3.232424055636951E-2</v>
      </c>
      <c r="D40" s="26">
        <f>H40/21</f>
        <v>100733.42857142857</v>
      </c>
      <c r="E40" s="27">
        <f t="shared" si="5"/>
        <v>5.5689910720078117E-2</v>
      </c>
      <c r="F40" s="33">
        <f t="shared" si="6"/>
        <v>0.20939902575733083</v>
      </c>
      <c r="G40" s="39" t="s">
        <v>236</v>
      </c>
      <c r="H40" s="68">
        <v>2115402</v>
      </c>
      <c r="I40" s="68">
        <v>17041.8</v>
      </c>
      <c r="J40" s="30">
        <f t="shared" si="1"/>
        <v>124.13019751434709</v>
      </c>
      <c r="K40" s="32">
        <f>H40+H39+H38</f>
        <v>5723177</v>
      </c>
      <c r="L40" s="27">
        <f>K40/K37-1</f>
        <v>-0.12308217506280961</v>
      </c>
      <c r="M40" s="27">
        <f>K40/K28-1</f>
        <v>-3.8426307224298295E-2</v>
      </c>
      <c r="N40" s="32">
        <f>AVERAGE(J38:J40)</f>
        <v>94.670734359184578</v>
      </c>
      <c r="O40" s="58">
        <f>N40/N37-1</f>
        <v>0.23934343760566734</v>
      </c>
    </row>
    <row r="41" spans="1:16" ht="17.399999999999999">
      <c r="A41" s="31"/>
      <c r="B41" s="27"/>
      <c r="C41" s="27"/>
      <c r="D41" s="26">
        <f>H41/18</f>
        <v>124799.94444444444</v>
      </c>
      <c r="E41" s="27">
        <f t="shared" si="5"/>
        <v>0.23891290323698922</v>
      </c>
      <c r="F41" s="33">
        <f t="shared" si="6"/>
        <v>0.76493310965961747</v>
      </c>
      <c r="G41" s="39" t="s">
        <v>370</v>
      </c>
      <c r="H41" s="68">
        <v>2246399</v>
      </c>
      <c r="I41" s="68">
        <v>26459.99</v>
      </c>
      <c r="J41" s="30">
        <f t="shared" si="1"/>
        <v>84.897953476172887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120564.6</v>
      </c>
      <c r="E42" s="27">
        <f t="shared" ref="E42" si="7">D42/D41-1</f>
        <v>-3.3937069950618626E-2</v>
      </c>
      <c r="F42" s="33">
        <f t="shared" ref="F42" si="8">D42/D30-1</f>
        <v>0.43699734750309904</v>
      </c>
      <c r="G42" s="39" t="s">
        <v>405</v>
      </c>
      <c r="H42" s="68">
        <v>2411292</v>
      </c>
      <c r="I42" s="68">
        <v>22444.81</v>
      </c>
      <c r="J42" s="30">
        <f t="shared" si="1"/>
        <v>107.43205222053561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131835.21481481483</v>
      </c>
      <c r="B43" s="27">
        <f>A43/A40-1</f>
        <v>0.43117034062778115</v>
      </c>
      <c r="C43" s="27">
        <f>A43/A31-1</f>
        <v>0.50121205965870286</v>
      </c>
      <c r="D43" s="26">
        <f>H43/20</f>
        <v>150141.1</v>
      </c>
      <c r="E43" s="27">
        <f t="shared" ref="E43" si="9">D43/D42-1</f>
        <v>0.24531661864261989</v>
      </c>
      <c r="F43" s="33">
        <f t="shared" ref="F43" si="10">D43/D31-1</f>
        <v>0.37938611528598098</v>
      </c>
      <c r="G43" s="39" t="s">
        <v>429</v>
      </c>
      <c r="H43" s="68">
        <v>3002822</v>
      </c>
      <c r="I43" s="68">
        <v>32751.77</v>
      </c>
      <c r="J43" s="30">
        <f t="shared" si="1"/>
        <v>91.684266224390313</v>
      </c>
      <c r="K43" s="32">
        <f>H43+H42+H41</f>
        <v>7660513</v>
      </c>
      <c r="L43" s="27">
        <f>K43/K40-1</f>
        <v>0.33850709142841473</v>
      </c>
      <c r="M43" s="27">
        <f>K43/K31-1</f>
        <v>0.32167456340214207</v>
      </c>
      <c r="N43" s="32">
        <f>AVERAGE(J41:J43)</f>
        <v>94.671423973699618</v>
      </c>
      <c r="O43" s="58">
        <f>N43/N40-1</f>
        <v>7.2843473719608198E-6</v>
      </c>
    </row>
    <row r="44" spans="1:16" ht="17.399999999999999">
      <c r="A44" s="31"/>
      <c r="B44" s="27"/>
      <c r="C44" s="27"/>
      <c r="D44" s="26">
        <f>H44/22</f>
        <v>134699.27272727274</v>
      </c>
      <c r="E44" s="27">
        <f t="shared" ref="E44" si="11">D44/D43-1</f>
        <v>-0.10284876874305082</v>
      </c>
      <c r="F44" s="33">
        <f t="shared" ref="F44" si="12">D44/D32-1</f>
        <v>0.17968084065390855</v>
      </c>
      <c r="G44" s="39" t="s">
        <v>464</v>
      </c>
      <c r="H44" s="68">
        <v>2963384</v>
      </c>
      <c r="I44" s="68">
        <v>36206.19</v>
      </c>
      <c r="J44" s="30">
        <f t="shared" si="1"/>
        <v>81.847441003872532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150455.79999999999</v>
      </c>
      <c r="E45" s="27">
        <f t="shared" ref="E45" si="13">D45/D44-1</f>
        <v>0.11697559276826741</v>
      </c>
      <c r="F45" s="33">
        <f t="shared" ref="F45" si="14">D45/D33-1</f>
        <v>0.10896020890587654</v>
      </c>
      <c r="G45" s="39" t="s">
        <v>498</v>
      </c>
      <c r="H45" s="68">
        <v>3009116</v>
      </c>
      <c r="I45" s="68">
        <v>27062.52</v>
      </c>
      <c r="J45" s="30">
        <f t="shared" si="1"/>
        <v>111.19127117504209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161667.65582137162</v>
      </c>
      <c r="B46" s="27">
        <f>A46/A43-1</f>
        <v>0.22628582999209712</v>
      </c>
      <c r="C46" s="27">
        <f>A46/A34-1</f>
        <v>0.3796575269030098</v>
      </c>
      <c r="D46" s="26">
        <f>H46/19</f>
        <v>199847.89473684211</v>
      </c>
      <c r="E46" s="27">
        <f t="shared" ref="E46" si="15">D46/D45-1</f>
        <v>0.32828308870008427</v>
      </c>
      <c r="F46" s="33">
        <f t="shared" ref="F46" si="16">D46/D34-1</f>
        <v>0.96540124442475239</v>
      </c>
      <c r="G46" s="39" t="s">
        <v>548</v>
      </c>
      <c r="H46" s="68">
        <v>3797110</v>
      </c>
      <c r="I46" s="68">
        <v>29923.18</v>
      </c>
      <c r="J46" s="30">
        <f t="shared" si="1"/>
        <v>126.89526982092144</v>
      </c>
      <c r="K46" s="32">
        <f>H46+H45+H44</f>
        <v>9769610</v>
      </c>
      <c r="L46" s="27">
        <f>K46/K43-1</f>
        <v>0.27532059537004905</v>
      </c>
      <c r="M46" s="27">
        <f>K46/K34-1</f>
        <v>0.36086968755580551</v>
      </c>
      <c r="N46" s="32">
        <f>AVERAGE(J44:J46)</f>
        <v>106.64466066661203</v>
      </c>
      <c r="O46" s="58">
        <f>N46/N43-1</f>
        <v>0.12647149678702041</v>
      </c>
    </row>
    <row r="47" spans="1:16" ht="17.399999999999999">
      <c r="A47" s="31"/>
      <c r="B47" s="27"/>
      <c r="C47" s="27"/>
      <c r="D47" s="26">
        <f>H47/19</f>
        <v>206188.05263157896</v>
      </c>
      <c r="E47" s="27">
        <f t="shared" ref="E47" si="17">D47/D46-1</f>
        <v>3.1724917108011175E-2</v>
      </c>
      <c r="F47" s="33">
        <f t="shared" ref="F47" si="18">D47/D35-1</f>
        <v>0.73926629066798943</v>
      </c>
      <c r="G47" s="39" t="s">
        <v>612</v>
      </c>
      <c r="H47" s="68">
        <v>3917573</v>
      </c>
      <c r="I47" s="68">
        <v>33358.800000000003</v>
      </c>
      <c r="J47" s="30">
        <f t="shared" si="1"/>
        <v>117.43746777462017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92510.8</v>
      </c>
      <c r="E48" s="27">
        <f t="shared" ref="E48" si="19">D48/D47-1</f>
        <v>-0.55132802885868371</v>
      </c>
      <c r="F48" s="33">
        <f t="shared" ref="F48" si="20">D48/D36-1</f>
        <v>-0.15525978001488827</v>
      </c>
      <c r="G48" s="39" t="s">
        <v>652</v>
      </c>
      <c r="H48" s="68">
        <v>1850216</v>
      </c>
      <c r="I48" s="68">
        <v>21313.19</v>
      </c>
      <c r="J48" s="30">
        <f t="shared" si="1"/>
        <v>86.810843426066214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143297.89027113238</v>
      </c>
      <c r="B49" s="27">
        <f>A49/A46-1</f>
        <v>-0.11362672055155054</v>
      </c>
      <c r="C49" s="27">
        <f>A49/A37-1</f>
        <v>0.38052337638002953</v>
      </c>
      <c r="D49" s="26">
        <f>H49/22</f>
        <v>131194.81818181818</v>
      </c>
      <c r="E49" s="27">
        <f t="shared" ref="E49" si="21">D49/D48-1</f>
        <v>0.41815677933623063</v>
      </c>
      <c r="F49" s="33">
        <f t="shared" ref="F49" si="22">D49/D37-1</f>
        <v>0.57428219354431276</v>
      </c>
      <c r="G49" s="39" t="s">
        <v>674</v>
      </c>
      <c r="H49" s="68">
        <v>2886286</v>
      </c>
      <c r="I49" s="68">
        <v>37900.79</v>
      </c>
      <c r="J49" s="30">
        <f t="shared" si="1"/>
        <v>76.153716057105939</v>
      </c>
      <c r="K49" s="32">
        <f>H49+H48+H47</f>
        <v>8654075</v>
      </c>
      <c r="L49" s="27">
        <f>K49/K46-1</f>
        <v>-0.11418418954287834</v>
      </c>
      <c r="M49" s="27">
        <f>K49/K37-1</f>
        <v>0.32599649213073723</v>
      </c>
      <c r="N49" s="32">
        <f>AVERAGE(J47:J49)</f>
        <v>93.467342419264114</v>
      </c>
      <c r="O49" s="58">
        <f>N49/N46-1</f>
        <v>-0.12356285035724646</v>
      </c>
    </row>
    <row r="50" spans="1:15" s="37" customFormat="1" ht="17.399999999999999">
      <c r="A50" s="92"/>
      <c r="B50" s="130"/>
      <c r="C50" s="130"/>
      <c r="D50" s="93">
        <f>H50/18</f>
        <v>98862.777777777781</v>
      </c>
      <c r="E50" s="130">
        <f t="shared" ref="E50" si="23">D50/D49-1</f>
        <v>-0.24644296819126332</v>
      </c>
      <c r="F50" s="131">
        <f t="shared" ref="F50" si="24">D50/D38-1</f>
        <v>0.23272986352916414</v>
      </c>
      <c r="G50" s="132" t="s">
        <v>714</v>
      </c>
      <c r="H50" s="95">
        <v>1779530</v>
      </c>
      <c r="I50" s="95">
        <v>17310.13</v>
      </c>
      <c r="J50" s="133">
        <f t="shared" ref="J50" si="25">H50/I50</f>
        <v>102.80280968427158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87853.9</v>
      </c>
      <c r="E51" s="130">
        <f t="shared" ref="E51" si="26">D51/D50-1</f>
        <v>-0.11135513309694145</v>
      </c>
      <c r="F51" s="131">
        <f t="shared" ref="F51" si="27">D51/D39-1</f>
        <v>-7.9288006347907336E-2</v>
      </c>
      <c r="G51" s="132" t="s">
        <v>721</v>
      </c>
      <c r="H51" s="95">
        <v>1757078</v>
      </c>
      <c r="I51" s="95">
        <v>15940.93</v>
      </c>
      <c r="J51" s="133">
        <f t="shared" ref="J51" si="28">H51/I51</f>
        <v>110.22430937216335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99652.968350168361</v>
      </c>
      <c r="B52" s="27">
        <f>A52/A49-1</f>
        <v>-0.30457476965211372</v>
      </c>
      <c r="C52" s="27">
        <f>A52/A40-1</f>
        <v>8.1807867940403733E-2</v>
      </c>
      <c r="D52" s="93">
        <f>H52/22</f>
        <v>112242.22727272728</v>
      </c>
      <c r="E52" s="130">
        <f t="shared" ref="E52:E53" si="29">D52/D51-1</f>
        <v>0.27760096333489215</v>
      </c>
      <c r="F52" s="131">
        <f t="shared" ref="F52:F53" si="30">D52/D40-1</f>
        <v>0.11425004454343579</v>
      </c>
      <c r="G52" s="132" t="s">
        <v>726</v>
      </c>
      <c r="H52" s="95">
        <v>2469329</v>
      </c>
      <c r="I52" s="95">
        <v>23321.17</v>
      </c>
      <c r="J52" s="133">
        <f t="shared" ref="J52" si="31">H52/I52</f>
        <v>105.88358131260139</v>
      </c>
      <c r="K52" s="32">
        <f>H52+H51+H50</f>
        <v>6005937</v>
      </c>
      <c r="L52" s="27">
        <f>K52/K49-1</f>
        <v>-0.30599896580512653</v>
      </c>
      <c r="M52" s="27">
        <f>K52/K40-1</f>
        <v>4.940612530417976E-2</v>
      </c>
      <c r="N52" s="32">
        <f>AVERAGE(J50:J52)</f>
        <v>106.30356678967877</v>
      </c>
      <c r="O52" s="58">
        <f>N52/N49-1</f>
        <v>0.13733378994382361</v>
      </c>
    </row>
    <row r="53" spans="1:15" s="37" customFormat="1" ht="17.399999999999999">
      <c r="A53" s="31"/>
      <c r="B53" s="27"/>
      <c r="C53" s="27"/>
      <c r="D53" s="93">
        <f>H53/21</f>
        <v>101083.47619047618</v>
      </c>
      <c r="E53" s="130">
        <f t="shared" si="29"/>
        <v>-9.9416693283691293E-2</v>
      </c>
      <c r="F53" s="131">
        <f t="shared" si="30"/>
        <v>-0.19003588791280113</v>
      </c>
      <c r="G53" s="132" t="s">
        <v>729</v>
      </c>
      <c r="H53" s="95">
        <v>2122753</v>
      </c>
      <c r="I53" s="95">
        <v>26333.34</v>
      </c>
      <c r="J53" s="133">
        <f t="shared" ref="J53" si="32">H53/I53</f>
        <v>80.610853009910628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97843.941176470587</v>
      </c>
      <c r="E54" s="130">
        <f t="shared" ref="E54" si="33">D54/D53-1</f>
        <v>-3.2048116429051143E-2</v>
      </c>
      <c r="F54" s="131">
        <f t="shared" ref="F54" si="34">D54/D42-1</f>
        <v>-0.1884521561347976</v>
      </c>
      <c r="G54" s="132" t="s">
        <v>742</v>
      </c>
      <c r="H54" s="95">
        <v>1663347</v>
      </c>
      <c r="I54" s="95">
        <v>19233.16</v>
      </c>
      <c r="J54" s="133">
        <f t="shared" ref="J54" si="35">H54/I54</f>
        <v>86.483292397089201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104640.69467787114</v>
      </c>
      <c r="B55" s="27">
        <f>A55/A52-1</f>
        <v>5.0050955935166064E-2</v>
      </c>
      <c r="C55" s="27">
        <f>A55/A43-1</f>
        <v>-0.20627660200761266</v>
      </c>
      <c r="D55" s="93">
        <f>H55/21</f>
        <v>114994.66666666667</v>
      </c>
      <c r="E55" s="130">
        <f t="shared" ref="E55" si="36">D55/D54-1</f>
        <v>0.17528653572185093</v>
      </c>
      <c r="F55" s="131">
        <f t="shared" ref="F55" si="37">D55/D43-1</f>
        <v>-0.23408935550181353</v>
      </c>
      <c r="G55" s="132" t="s">
        <v>749</v>
      </c>
      <c r="H55" s="95">
        <v>2414888</v>
      </c>
      <c r="I55" s="95">
        <v>23647.119999999999</v>
      </c>
      <c r="J55" s="133">
        <f t="shared" ref="J55" si="38">H55/I55</f>
        <v>102.12186515736377</v>
      </c>
      <c r="K55" s="32">
        <f>H55+H54+H53</f>
        <v>6200988</v>
      </c>
      <c r="L55" s="27">
        <f>K55/K52-1</f>
        <v>3.2476364637191502E-2</v>
      </c>
      <c r="M55" s="27">
        <f>K55/K43-1</f>
        <v>-0.19052575199598254</v>
      </c>
      <c r="N55" s="32">
        <f>AVERAGE(J53:J55)</f>
        <v>89.738670188121205</v>
      </c>
      <c r="O55" s="58">
        <f>N55/N52-1</f>
        <v>-0.15582634808793527</v>
      </c>
    </row>
    <row r="56" spans="1:15" s="124" customFormat="1" ht="17.399999999999999">
      <c r="A56" s="94"/>
      <c r="B56" s="45"/>
      <c r="C56" s="45"/>
      <c r="D56" s="98">
        <f>H56/22</f>
        <v>126730.81818181818</v>
      </c>
      <c r="E56" s="118">
        <f t="shared" ref="E56" si="39">D56/D55-1</f>
        <v>0.10205822457115254</v>
      </c>
      <c r="F56" s="158">
        <f t="shared" ref="F56" si="40">D56/D44-1</f>
        <v>-5.9157368737902449E-2</v>
      </c>
      <c r="G56" s="122" t="s">
        <v>752</v>
      </c>
      <c r="H56" s="96">
        <v>2788078</v>
      </c>
      <c r="I56" s="96">
        <v>26940.51</v>
      </c>
      <c r="J56" s="125">
        <f t="shared" ref="J56" si="41">H56/I56</f>
        <v>103.49017149267034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173227.83333333334</v>
      </c>
      <c r="E57" s="118">
        <f t="shared" ref="E57" si="42">D57/D56-1</f>
        <v>0.36689588072261015</v>
      </c>
      <c r="F57" s="158">
        <f t="shared" ref="F57" si="43">D57/D45-1</f>
        <v>0.15135364228785697</v>
      </c>
      <c r="G57" s="122" t="s">
        <v>756</v>
      </c>
      <c r="H57" s="96">
        <v>3118101</v>
      </c>
      <c r="I57" s="96">
        <v>35427.550000000003</v>
      </c>
      <c r="J57" s="125">
        <f t="shared" ref="J57" si="44">H57/I57</f>
        <v>88.013452807207941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149979.32575757575</v>
      </c>
      <c r="B58" s="27">
        <f>A58/A55-1</f>
        <v>0.43327914841617132</v>
      </c>
      <c r="C58" s="27">
        <f>A58/A46-1</f>
        <v>-7.2298506491059955E-2</v>
      </c>
      <c r="K58" s="32">
        <f>H58+H57+H56</f>
        <v>5906179</v>
      </c>
      <c r="L58" s="27">
        <f>K58/K55-1</f>
        <v>-4.7542262620085651E-2</v>
      </c>
      <c r="M58" s="27">
        <f>K58/K46-1</f>
        <v>-0.39545396387368581</v>
      </c>
      <c r="N58" s="32">
        <f>AVERAGE(J56:J58)</f>
        <v>95.751812149939141</v>
      </c>
      <c r="O58" s="58">
        <f>N58/N55-1</f>
        <v>6.7007255057518034E-2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56"/>
  <dimension ref="A1:P58"/>
  <sheetViews>
    <sheetView topLeftCell="A4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9.3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엘에스일렉트릭</v>
      </c>
      <c r="G1" s="19"/>
      <c r="H1" s="19"/>
      <c r="I1" s="19"/>
      <c r="J1" s="20"/>
      <c r="P1" s="18" t="s">
        <v>181</v>
      </c>
    </row>
    <row r="2" spans="1:16" ht="15" customHeight="1">
      <c r="G2" s="21"/>
      <c r="H2" s="21"/>
      <c r="I2" s="21"/>
      <c r="J2" s="22"/>
      <c r="P2" s="23" t="s">
        <v>174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51422</v>
      </c>
      <c r="E5" s="27"/>
      <c r="F5" s="26"/>
      <c r="G5" s="28" t="s">
        <v>7</v>
      </c>
      <c r="H5" s="29">
        <v>1028440</v>
      </c>
      <c r="I5" s="29">
        <v>26455.13</v>
      </c>
      <c r="J5" s="30">
        <f>H5/I5</f>
        <v>38.874879843720294</v>
      </c>
    </row>
    <row r="6" spans="1:16" ht="15" hidden="1" customHeight="1">
      <c r="D6" s="26">
        <f>H6/18</f>
        <v>78141.944444444438</v>
      </c>
      <c r="E6" s="27">
        <f t="shared" ref="E6:E22" si="0">D6/D5-1</f>
        <v>0.51962087130886458</v>
      </c>
      <c r="F6" s="26"/>
      <c r="G6" s="28" t="s">
        <v>3</v>
      </c>
      <c r="H6" s="29">
        <v>1406555</v>
      </c>
      <c r="I6" s="29">
        <v>34531.49</v>
      </c>
      <c r="J6" s="30">
        <f t="shared" ref="J6:J49" si="1">H6/I6</f>
        <v>40.732531379329423</v>
      </c>
    </row>
    <row r="7" spans="1:16" ht="15" hidden="1" customHeight="1">
      <c r="A7" s="31">
        <f>AVERAGE(D5:D7)</f>
        <v>57360.329966329969</v>
      </c>
      <c r="B7" s="31"/>
      <c r="C7" s="31"/>
      <c r="D7" s="26">
        <f>H7/22</f>
        <v>42517.045454545456</v>
      </c>
      <c r="E7" s="27">
        <f t="shared" si="0"/>
        <v>-0.45589982746368374</v>
      </c>
      <c r="F7" s="26"/>
      <c r="G7" s="28" t="s">
        <v>6</v>
      </c>
      <c r="H7" s="29">
        <v>935375</v>
      </c>
      <c r="I7" s="29">
        <v>26727.5</v>
      </c>
      <c r="J7" s="30">
        <f t="shared" si="1"/>
        <v>34.996726218314471</v>
      </c>
      <c r="K7" s="32">
        <f>H7+H6+H5</f>
        <v>3370370</v>
      </c>
      <c r="L7" s="32"/>
      <c r="M7" s="32"/>
      <c r="N7" s="32">
        <f>AVERAGE(J5:J7)</f>
        <v>38.201379147121401</v>
      </c>
      <c r="O7" s="35"/>
    </row>
    <row r="8" spans="1:16" ht="15" hidden="1" customHeight="1">
      <c r="D8" s="26">
        <f>H8/21</f>
        <v>45106.428571428572</v>
      </c>
      <c r="E8" s="27">
        <f t="shared" si="0"/>
        <v>6.0902235543422334E-2</v>
      </c>
      <c r="F8" s="26"/>
      <c r="G8" s="28" t="s">
        <v>2</v>
      </c>
      <c r="H8" s="29">
        <v>947235</v>
      </c>
      <c r="I8" s="29">
        <v>41441.620000000003</v>
      </c>
      <c r="J8" s="30">
        <f t="shared" si="1"/>
        <v>22.857093907043208</v>
      </c>
    </row>
    <row r="9" spans="1:16" ht="15" hidden="1" customHeight="1">
      <c r="D9" s="26">
        <f>H9/21</f>
        <v>50799.047619047618</v>
      </c>
      <c r="E9" s="27">
        <f t="shared" si="0"/>
        <v>0.12620416264179424</v>
      </c>
      <c r="F9" s="26"/>
      <c r="G9" s="28" t="s">
        <v>5</v>
      </c>
      <c r="H9" s="29">
        <v>1066780</v>
      </c>
      <c r="I9" s="29">
        <v>30488.44</v>
      </c>
      <c r="J9" s="30">
        <f t="shared" si="1"/>
        <v>34.98965509550505</v>
      </c>
    </row>
    <row r="10" spans="1:16" ht="15" hidden="1" customHeight="1">
      <c r="A10" s="31">
        <f>AVERAGE(D8:D10)</f>
        <v>46281.4126984127</v>
      </c>
      <c r="B10" s="27">
        <f>A10/A7-1</f>
        <v>-0.19314598215213374</v>
      </c>
      <c r="C10" s="27"/>
      <c r="D10" s="26">
        <f>H10/21</f>
        <v>42938.761904761908</v>
      </c>
      <c r="E10" s="27">
        <f t="shared" si="0"/>
        <v>-0.15473293462569593</v>
      </c>
      <c r="F10" s="26"/>
      <c r="G10" s="28" t="s">
        <v>0</v>
      </c>
      <c r="H10" s="29">
        <v>901714</v>
      </c>
      <c r="I10" s="29">
        <v>19398.77</v>
      </c>
      <c r="J10" s="30">
        <f t="shared" si="1"/>
        <v>46.483050214008415</v>
      </c>
      <c r="K10" s="32">
        <f>H10+H9+H8</f>
        <v>2915729</v>
      </c>
      <c r="L10" s="27">
        <f>K10/K7-1</f>
        <v>-0.13489349833994491</v>
      </c>
      <c r="M10" s="32"/>
      <c r="N10" s="32">
        <f>AVERAGE(J8:J10)</f>
        <v>34.776599738852219</v>
      </c>
      <c r="O10" s="58">
        <f>N10/N7-1</f>
        <v>-8.9650674523546581E-2</v>
      </c>
    </row>
    <row r="11" spans="1:16" ht="15" hidden="1" customHeight="1">
      <c r="D11" s="26">
        <f>H11/21</f>
        <v>25375.476190476191</v>
      </c>
      <c r="E11" s="27">
        <f t="shared" si="0"/>
        <v>-0.40903102314037487</v>
      </c>
      <c r="F11" s="26"/>
      <c r="G11" s="28" t="s">
        <v>10</v>
      </c>
      <c r="H11" s="29">
        <v>532885</v>
      </c>
      <c r="I11" s="29">
        <v>21538.13</v>
      </c>
      <c r="J11" s="30">
        <f t="shared" si="1"/>
        <v>24.741470127629462</v>
      </c>
    </row>
    <row r="12" spans="1:16" ht="15" hidden="1" customHeight="1">
      <c r="D12" s="26">
        <f>H12/22</f>
        <v>23566.954545454544</v>
      </c>
      <c r="E12" s="27">
        <f t="shared" si="0"/>
        <v>-7.1270451496016185E-2</v>
      </c>
      <c r="F12" s="26"/>
      <c r="G12" s="28" t="s">
        <v>4</v>
      </c>
      <c r="H12" s="29">
        <v>518473</v>
      </c>
      <c r="I12" s="29">
        <v>8276.86</v>
      </c>
      <c r="J12" s="30">
        <f t="shared" si="1"/>
        <v>62.641267340513188</v>
      </c>
    </row>
    <row r="13" spans="1:16" ht="15" hidden="1" customHeight="1">
      <c r="A13" s="31">
        <f>AVERAGE(D11:D13)</f>
        <v>34611.776911976915</v>
      </c>
      <c r="B13" s="27">
        <f>A13/A10-1</f>
        <v>-0.2521451940648306</v>
      </c>
      <c r="C13" s="27"/>
      <c r="D13" s="26">
        <f>H13/20</f>
        <v>54892.9</v>
      </c>
      <c r="E13" s="27">
        <f t="shared" si="0"/>
        <v>1.3292318018488909</v>
      </c>
      <c r="F13" s="26"/>
      <c r="G13" s="28" t="s">
        <v>8</v>
      </c>
      <c r="H13" s="29">
        <v>1097858</v>
      </c>
      <c r="I13" s="29">
        <v>16717.37</v>
      </c>
      <c r="J13" s="30">
        <f t="shared" si="1"/>
        <v>65.671693573809762</v>
      </c>
      <c r="K13" s="32">
        <f>H13+H12+H11</f>
        <v>2149216</v>
      </c>
      <c r="L13" s="27">
        <f>K13/K10-1</f>
        <v>-0.26288897219186003</v>
      </c>
      <c r="M13" s="32"/>
      <c r="N13" s="32">
        <f>AVERAGE(J11:J13)</f>
        <v>51.018143680650802</v>
      </c>
      <c r="O13" s="58">
        <f>N13/N10-1</f>
        <v>0.46702507041404684</v>
      </c>
    </row>
    <row r="14" spans="1:16" ht="15" hidden="1" customHeight="1">
      <c r="D14" s="26">
        <f>H14/20</f>
        <v>40677.9</v>
      </c>
      <c r="E14" s="27">
        <f t="shared" si="0"/>
        <v>-0.25895880888056555</v>
      </c>
      <c r="F14" s="26"/>
      <c r="G14" s="28" t="s">
        <v>11</v>
      </c>
      <c r="H14" s="29">
        <v>813558</v>
      </c>
      <c r="I14" s="29">
        <v>10380.01</v>
      </c>
      <c r="J14" s="30">
        <f t="shared" si="1"/>
        <v>78.377381139324527</v>
      </c>
    </row>
    <row r="15" spans="1:16" ht="15" hidden="1" customHeight="1">
      <c r="A15" s="31"/>
      <c r="B15" s="31"/>
      <c r="C15" s="31"/>
      <c r="D15" s="26">
        <f>H15/22</f>
        <v>45789.86363636364</v>
      </c>
      <c r="E15" s="27">
        <f t="shared" si="0"/>
        <v>0.12566931027323536</v>
      </c>
      <c r="F15" s="26"/>
      <c r="G15" s="28" t="s">
        <v>9</v>
      </c>
      <c r="H15" s="29">
        <v>1007377</v>
      </c>
      <c r="I15" s="29">
        <v>17886.259999999998</v>
      </c>
      <c r="J15" s="30">
        <f t="shared" si="1"/>
        <v>56.321276778935342</v>
      </c>
    </row>
    <row r="16" spans="1:16" ht="15" hidden="1" customHeight="1">
      <c r="A16" s="31">
        <f>AVERAGE(D14:D16)</f>
        <v>56883.8303030303</v>
      </c>
      <c r="B16" s="27">
        <f>A16/A13-1</f>
        <v>0.6434819410657433</v>
      </c>
      <c r="C16" s="27"/>
      <c r="D16" s="26">
        <f>H16/22</f>
        <v>84183.727272727279</v>
      </c>
      <c r="E16" s="27">
        <f t="shared" si="0"/>
        <v>0.8384795364595381</v>
      </c>
      <c r="F16" s="26"/>
      <c r="G16" s="28" t="s">
        <v>13</v>
      </c>
      <c r="H16" s="29">
        <v>1852042</v>
      </c>
      <c r="I16" s="29">
        <v>30249.39</v>
      </c>
      <c r="J16" s="30">
        <f t="shared" si="1"/>
        <v>61.225763560851973</v>
      </c>
      <c r="K16" s="32">
        <f>H16+H15+H14</f>
        <v>3672977</v>
      </c>
      <c r="L16" s="27">
        <f>K16/K13-1</f>
        <v>0.70898457856260144</v>
      </c>
      <c r="M16" s="32"/>
      <c r="N16" s="32">
        <f>AVERAGE(J14:J16)</f>
        <v>65.308140493037286</v>
      </c>
      <c r="O16" s="58">
        <f>N16/N13-1</f>
        <v>0.280096369280604</v>
      </c>
    </row>
    <row r="17" spans="1:15" ht="15" hidden="1" customHeight="1">
      <c r="D17" s="26">
        <f>H17/20</f>
        <v>34389.1</v>
      </c>
      <c r="E17" s="27">
        <f t="shared" si="0"/>
        <v>-0.59149943683782547</v>
      </c>
      <c r="F17" s="33">
        <f t="shared" ref="F17:F22" si="2">D17/D5-1</f>
        <v>-0.33123760258255219</v>
      </c>
      <c r="G17" s="39" t="s">
        <v>162</v>
      </c>
      <c r="H17" s="29">
        <v>687782</v>
      </c>
      <c r="I17" s="29">
        <v>13952.54</v>
      </c>
      <c r="J17" s="30">
        <f t="shared" si="1"/>
        <v>49.294393708959085</v>
      </c>
    </row>
    <row r="18" spans="1:15" hidden="1">
      <c r="D18" s="26">
        <f>H18/20</f>
        <v>60293.85</v>
      </c>
      <c r="E18" s="27">
        <f t="shared" si="0"/>
        <v>0.75328374397701592</v>
      </c>
      <c r="F18" s="33">
        <f t="shared" si="2"/>
        <v>-0.22840607015011849</v>
      </c>
      <c r="G18" s="39" t="s">
        <v>163</v>
      </c>
      <c r="H18" s="29">
        <v>1205877</v>
      </c>
      <c r="I18" s="29">
        <v>33284.07</v>
      </c>
      <c r="J18" s="30">
        <f t="shared" si="1"/>
        <v>36.229854101376425</v>
      </c>
    </row>
    <row r="19" spans="1:15" ht="17.399999999999999" hidden="1">
      <c r="A19" s="31">
        <f>AVERAGE(D17:D19)</f>
        <v>51986.498484848482</v>
      </c>
      <c r="B19" s="27">
        <f>A19/A16-1</f>
        <v>-8.6093566345530115E-2</v>
      </c>
      <c r="C19" s="27">
        <f>A19/A7-1</f>
        <v>-9.3685505028229143E-2</v>
      </c>
      <c r="D19" s="26">
        <f>H19/22</f>
        <v>61276.545454545456</v>
      </c>
      <c r="E19" s="27">
        <f t="shared" si="0"/>
        <v>1.62984359855185E-2</v>
      </c>
      <c r="F19" s="33">
        <f t="shared" si="2"/>
        <v>0.4412230388881464</v>
      </c>
      <c r="G19" s="39" t="s">
        <v>158</v>
      </c>
      <c r="H19" s="29">
        <v>1348084</v>
      </c>
      <c r="I19" s="29">
        <v>25206.2</v>
      </c>
      <c r="J19" s="30">
        <f t="shared" si="1"/>
        <v>53.482238496877748</v>
      </c>
      <c r="K19" s="32">
        <f>H19+H18+H17</f>
        <v>3241743</v>
      </c>
      <c r="L19" s="27">
        <f>K19/K16-1</f>
        <v>-0.11740721491041195</v>
      </c>
      <c r="M19" s="27">
        <f>K19/K7-1</f>
        <v>-3.8164059138907636E-2</v>
      </c>
      <c r="N19" s="32">
        <f>AVERAGE(J17:J19)</f>
        <v>46.335495435737755</v>
      </c>
      <c r="O19" s="58">
        <f>N19/N16-1</f>
        <v>-0.29050965031414833</v>
      </c>
    </row>
    <row r="20" spans="1:15" hidden="1">
      <c r="D20" s="26">
        <f>H20/20</f>
        <v>89180.800000000003</v>
      </c>
      <c r="E20" s="27">
        <f t="shared" si="0"/>
        <v>0.45538230555365988</v>
      </c>
      <c r="F20" s="33">
        <f t="shared" si="2"/>
        <v>0.97711951099779881</v>
      </c>
      <c r="G20" s="39" t="s">
        <v>154</v>
      </c>
      <c r="H20" s="29">
        <v>1783616</v>
      </c>
      <c r="I20" s="29">
        <v>43380.68</v>
      </c>
      <c r="J20" s="30">
        <f t="shared" si="1"/>
        <v>41.115445862075006</v>
      </c>
    </row>
    <row r="21" spans="1:15" hidden="1">
      <c r="D21" s="26">
        <f>H21/21</f>
        <v>78770.904761904763</v>
      </c>
      <c r="E21" s="27">
        <f t="shared" si="0"/>
        <v>-0.11672798672018236</v>
      </c>
      <c r="F21" s="33">
        <f t="shared" si="2"/>
        <v>0.55063743227282114</v>
      </c>
      <c r="G21" s="39" t="s">
        <v>155</v>
      </c>
      <c r="H21" s="29">
        <v>1654189</v>
      </c>
      <c r="I21" s="29">
        <v>37092.39</v>
      </c>
      <c r="J21" s="30">
        <f t="shared" si="1"/>
        <v>44.596452264197588</v>
      </c>
    </row>
    <row r="22" spans="1:15" ht="17.399999999999999" hidden="1">
      <c r="A22" s="31">
        <f>AVERAGE(D20:D22)</f>
        <v>77263.711111111115</v>
      </c>
      <c r="B22" s="27">
        <f>A22/A19-1</f>
        <v>0.48622648885709618</v>
      </c>
      <c r="C22" s="27">
        <f>A22/A10-1</f>
        <v>0.6694328588150682</v>
      </c>
      <c r="D22" s="26">
        <f>H22/21</f>
        <v>63839.428571428572</v>
      </c>
      <c r="E22" s="27">
        <f t="shared" si="0"/>
        <v>-0.18955572791259045</v>
      </c>
      <c r="F22" s="33">
        <f t="shared" si="2"/>
        <v>0.48675522394018489</v>
      </c>
      <c r="G22" s="39" t="s">
        <v>156</v>
      </c>
      <c r="H22" s="29">
        <v>1340628</v>
      </c>
      <c r="I22" s="29">
        <v>34133.11</v>
      </c>
      <c r="J22" s="30">
        <f t="shared" si="1"/>
        <v>39.276467922202222</v>
      </c>
      <c r="K22" s="32">
        <f>H22+H21+H20</f>
        <v>4778433</v>
      </c>
      <c r="L22" s="27">
        <f>K22/K19-1</f>
        <v>0.4740320253641328</v>
      </c>
      <c r="M22" s="27">
        <f>K22/K10-1</f>
        <v>0.63884675153280712</v>
      </c>
      <c r="N22" s="32">
        <f>AVERAGE(J20:J22)</f>
        <v>41.662788682824932</v>
      </c>
      <c r="O22" s="58">
        <f>N22/N19-1</f>
        <v>-0.10084508019113236</v>
      </c>
    </row>
    <row r="23" spans="1:15" hidden="1">
      <c r="A23" s="31"/>
      <c r="B23" s="27"/>
      <c r="C23" s="27"/>
      <c r="D23" s="26">
        <f>H23/21</f>
        <v>46858.428571428572</v>
      </c>
      <c r="E23" s="27">
        <f t="shared" ref="E23:E31" si="3">D23/D22-1</f>
        <v>-0.26599548868142397</v>
      </c>
      <c r="F23" s="33">
        <f t="shared" ref="F23:F31" si="4">D23/D11-1</f>
        <v>0.84660292558431927</v>
      </c>
      <c r="G23" s="39" t="s">
        <v>168</v>
      </c>
      <c r="H23" s="29">
        <v>984027</v>
      </c>
      <c r="I23" s="29">
        <v>14741.5</v>
      </c>
      <c r="J23" s="30">
        <f t="shared" si="1"/>
        <v>66.752162262999022</v>
      </c>
    </row>
    <row r="24" spans="1:15" hidden="1">
      <c r="A24" s="31"/>
      <c r="B24" s="27"/>
      <c r="C24" s="27"/>
      <c r="D24" s="26">
        <f>H24/22</f>
        <v>41746.090909090912</v>
      </c>
      <c r="E24" s="27">
        <f t="shared" si="3"/>
        <v>-0.10910177353781036</v>
      </c>
      <c r="F24" s="33">
        <f t="shared" si="4"/>
        <v>0.77138250207821835</v>
      </c>
      <c r="G24" s="39" t="s">
        <v>176</v>
      </c>
      <c r="H24" s="29">
        <v>918414</v>
      </c>
      <c r="I24" s="29">
        <v>17928.07</v>
      </c>
      <c r="J24" s="30">
        <f t="shared" si="1"/>
        <v>51.227711627631976</v>
      </c>
    </row>
    <row r="25" spans="1:15" ht="17.399999999999999" hidden="1">
      <c r="A25" s="31">
        <f>AVERAGE(D23:D25)</f>
        <v>55877.874914559128</v>
      </c>
      <c r="B25" s="27">
        <f>A25/A22-1</f>
        <v>-0.2767901759960445</v>
      </c>
      <c r="C25" s="27">
        <f>A25/A13-1</f>
        <v>0.6144179785009356</v>
      </c>
      <c r="D25" s="26">
        <f>H25/19</f>
        <v>79029.105263157893</v>
      </c>
      <c r="E25" s="27">
        <f t="shared" si="3"/>
        <v>0.89308995266783131</v>
      </c>
      <c r="F25" s="33">
        <f t="shared" si="4"/>
        <v>0.43969630431545603</v>
      </c>
      <c r="G25" s="39" t="s">
        <v>190</v>
      </c>
      <c r="H25" s="29">
        <v>1501553</v>
      </c>
      <c r="I25" s="29">
        <v>40803.99</v>
      </c>
      <c r="J25" s="30">
        <f t="shared" si="1"/>
        <v>36.799170865398217</v>
      </c>
      <c r="K25" s="32">
        <f>H25+H24+H23</f>
        <v>3403994</v>
      </c>
      <c r="L25" s="27">
        <f>K25/K22-1</f>
        <v>-0.28763383309967938</v>
      </c>
      <c r="M25" s="27">
        <f>K25/K13-1</f>
        <v>0.58383056891443208</v>
      </c>
      <c r="N25" s="32">
        <f>AVERAGE(J23:J25)</f>
        <v>51.593014918676403</v>
      </c>
      <c r="O25" s="58">
        <f>N25/N22-1</f>
        <v>0.23834761305704699</v>
      </c>
    </row>
    <row r="26" spans="1:15" ht="17.399999999999999" hidden="1">
      <c r="A26" s="31"/>
      <c r="B26" s="27"/>
      <c r="C26" s="27"/>
      <c r="D26" s="26">
        <f>H26/19</f>
        <v>93309.31578947368</v>
      </c>
      <c r="E26" s="27">
        <f t="shared" si="3"/>
        <v>0.18069558650277417</v>
      </c>
      <c r="F26" s="33">
        <f t="shared" si="4"/>
        <v>1.2938577406767231</v>
      </c>
      <c r="G26" s="39" t="s">
        <v>202</v>
      </c>
      <c r="H26" s="29">
        <v>1772877</v>
      </c>
      <c r="I26" s="29">
        <v>77568.740000000005</v>
      </c>
      <c r="J26" s="30">
        <f t="shared" si="1"/>
        <v>22.855560113519957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100745.86363636363</v>
      </c>
      <c r="E27" s="27">
        <f t="shared" si="3"/>
        <v>7.9697807062141912E-2</v>
      </c>
      <c r="F27" s="33">
        <f t="shared" si="4"/>
        <v>1.2001782847930813</v>
      </c>
      <c r="G27" s="39" t="s">
        <v>203</v>
      </c>
      <c r="H27" s="29">
        <v>2216409</v>
      </c>
      <c r="I27" s="29">
        <v>50911.519999999997</v>
      </c>
      <c r="J27" s="30">
        <f t="shared" si="1"/>
        <v>43.534528138228836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99264.135566188197</v>
      </c>
      <c r="B28" s="27">
        <f>A28/A25-1</f>
        <v>0.7764479361101233</v>
      </c>
      <c r="C28" s="27">
        <f>A28/A16-1</f>
        <v>0.74503255208713015</v>
      </c>
      <c r="D28" s="26">
        <f>H28/22</f>
        <v>103737.22727272728</v>
      </c>
      <c r="E28" s="27">
        <f t="shared" si="3"/>
        <v>2.9692173240588815E-2</v>
      </c>
      <c r="F28" s="33">
        <f t="shared" si="4"/>
        <v>0.23227173033872872</v>
      </c>
      <c r="G28" s="39" t="s">
        <v>208</v>
      </c>
      <c r="H28" s="29">
        <v>2282219</v>
      </c>
      <c r="I28" s="29">
        <v>45335.56</v>
      </c>
      <c r="J28" s="30">
        <f t="shared" si="1"/>
        <v>50.340593564963136</v>
      </c>
      <c r="K28" s="32">
        <f>H28+H27+H26</f>
        <v>6271505</v>
      </c>
      <c r="L28" s="27">
        <f>K28/K25-1</f>
        <v>0.84239602067453712</v>
      </c>
      <c r="M28" s="27">
        <f>K28/K16-1</f>
        <v>0.70747189541344802</v>
      </c>
      <c r="N28" s="32">
        <f>AVERAGE(J26:J28)</f>
        <v>38.910227272237307</v>
      </c>
      <c r="O28" s="58">
        <f>N28/N25-1</f>
        <v>-0.24582373537251823</v>
      </c>
    </row>
    <row r="29" spans="1:15" ht="17.399999999999999" hidden="1">
      <c r="D29" s="26">
        <f>H29/22</f>
        <v>92856.318181818177</v>
      </c>
      <c r="E29" s="27">
        <f t="shared" si="3"/>
        <v>-0.10488914516967929</v>
      </c>
      <c r="F29" s="33">
        <f t="shared" si="4"/>
        <v>1.7001671512722978</v>
      </c>
      <c r="G29" s="39" t="s">
        <v>215</v>
      </c>
      <c r="H29" s="29">
        <v>2042839</v>
      </c>
      <c r="I29" s="29">
        <v>37379.24</v>
      </c>
      <c r="J29" s="30">
        <f t="shared" si="1"/>
        <v>54.651699713530832</v>
      </c>
      <c r="K29" s="32"/>
      <c r="L29" s="27"/>
      <c r="M29" s="27"/>
      <c r="N29" s="32"/>
      <c r="O29" s="58"/>
    </row>
    <row r="30" spans="1:15" ht="17.399999999999999" hidden="1">
      <c r="D30" s="26">
        <f>H30/22</f>
        <v>68600.409090909088</v>
      </c>
      <c r="E30" s="27">
        <f t="shared" si="3"/>
        <v>-0.26121980244160214</v>
      </c>
      <c r="F30" s="33">
        <f t="shared" si="4"/>
        <v>0.13776793306297552</v>
      </c>
      <c r="G30" s="39" t="s">
        <v>210</v>
      </c>
      <c r="H30" s="29">
        <v>1509209</v>
      </c>
      <c r="I30" s="29">
        <v>39192.44</v>
      </c>
      <c r="J30" s="30">
        <f t="shared" si="1"/>
        <v>38.507656068364206</v>
      </c>
      <c r="K30" s="32"/>
      <c r="L30" s="27"/>
      <c r="M30" s="27"/>
      <c r="N30" s="32"/>
      <c r="O30" s="58"/>
    </row>
    <row r="31" spans="1:15" ht="17.399999999999999" hidden="1">
      <c r="A31" s="31">
        <f>AVERAGE(D29:D31)</f>
        <v>87924.151515151505</v>
      </c>
      <c r="B31" s="27">
        <f>A31/A28-1</f>
        <v>-0.1142404956871389</v>
      </c>
      <c r="C31" s="27">
        <f>A31/A19-1</f>
        <v>0.69128820131590674</v>
      </c>
      <c r="D31" s="26">
        <f>H31/22</f>
        <v>102315.72727272728</v>
      </c>
      <c r="E31" s="27">
        <f t="shared" si="3"/>
        <v>0.49147401055784856</v>
      </c>
      <c r="F31" s="33">
        <f t="shared" si="4"/>
        <v>0.66973719738532611</v>
      </c>
      <c r="G31" s="39" t="s">
        <v>211</v>
      </c>
      <c r="H31" s="29">
        <v>2250946</v>
      </c>
      <c r="I31" s="29">
        <v>55323.77</v>
      </c>
      <c r="J31" s="30">
        <f t="shared" si="1"/>
        <v>40.686778937877882</v>
      </c>
      <c r="K31" s="32">
        <f>H31+H30+H29</f>
        <v>5802994</v>
      </c>
      <c r="L31" s="27">
        <f>K31/K28-1</f>
        <v>-7.4704716013141992E-2</v>
      </c>
      <c r="M31" s="27">
        <f>K31/K19-1</f>
        <v>0.7900845316855778</v>
      </c>
      <c r="N31" s="32">
        <f>AVERAGE(J29:J31)</f>
        <v>44.615378239924304</v>
      </c>
      <c r="O31" s="58">
        <f>N31/N28-1</f>
        <v>0.14662342956186381</v>
      </c>
    </row>
    <row r="32" spans="1:15" ht="17.399999999999999" hidden="1">
      <c r="D32" s="26">
        <f>H32/21</f>
        <v>107440.47619047618</v>
      </c>
      <c r="E32" s="27">
        <f t="shared" ref="E32:E41" si="5">D32/D31-1</f>
        <v>5.0087597032747899E-2</v>
      </c>
      <c r="F32" s="33">
        <f t="shared" ref="F32:F41" si="6">D32/D20-1</f>
        <v>0.20474896155311662</v>
      </c>
      <c r="G32" s="39" t="s">
        <v>222</v>
      </c>
      <c r="H32" s="29">
        <v>2256250</v>
      </c>
      <c r="I32" s="29">
        <v>61578.34</v>
      </c>
      <c r="J32" s="30">
        <f t="shared" si="1"/>
        <v>36.640318657501972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82814.523809523816</v>
      </c>
      <c r="E33" s="27">
        <f t="shared" si="5"/>
        <v>-0.22920554016620487</v>
      </c>
      <c r="F33" s="33">
        <f t="shared" si="6"/>
        <v>5.1333916499263443E-2</v>
      </c>
      <c r="G33" s="39" t="s">
        <v>223</v>
      </c>
      <c r="H33" s="29">
        <v>1739105</v>
      </c>
      <c r="I33" s="29">
        <v>49557.68</v>
      </c>
      <c r="J33" s="30">
        <f t="shared" si="1"/>
        <v>35.092542669471207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127487.43859649124</v>
      </c>
      <c r="B34" s="27">
        <f>A34/A31-1</f>
        <v>0.44997064401038878</v>
      </c>
      <c r="C34" s="27">
        <f>A34/A22-1</f>
        <v>0.6500299657254951</v>
      </c>
      <c r="D34" s="26">
        <f>H34/19</f>
        <v>192207.31578947368</v>
      </c>
      <c r="E34" s="27">
        <f t="shared" si="5"/>
        <v>1.3209372818656417</v>
      </c>
      <c r="F34" s="33">
        <f t="shared" si="6"/>
        <v>2.010793174228009</v>
      </c>
      <c r="G34" s="39" t="s">
        <v>220</v>
      </c>
      <c r="H34" s="29">
        <v>3651939</v>
      </c>
      <c r="I34" s="29">
        <v>86309.49</v>
      </c>
      <c r="J34" s="30">
        <f t="shared" si="1"/>
        <v>42.312137402271752</v>
      </c>
      <c r="K34" s="32">
        <f>H34+H33+H32</f>
        <v>7647294</v>
      </c>
      <c r="L34" s="27">
        <f>K34/K31-1</f>
        <v>0.31781869841671395</v>
      </c>
      <c r="M34" s="27">
        <f>K34/K22-1</f>
        <v>0.60037694365495975</v>
      </c>
      <c r="N34" s="32">
        <f>AVERAGE(J32:J34)</f>
        <v>38.014999576414972</v>
      </c>
      <c r="O34" s="58">
        <f>N34/N31-1</f>
        <v>-0.14793954290861411</v>
      </c>
      <c r="P34" s="58"/>
    </row>
    <row r="35" spans="1:16" ht="17.399999999999999" hidden="1">
      <c r="D35" s="26">
        <f>H35/23</f>
        <v>192251.04347826086</v>
      </c>
      <c r="E35" s="27">
        <f t="shared" si="5"/>
        <v>2.2750272853855336E-4</v>
      </c>
      <c r="F35" s="33">
        <f t="shared" si="6"/>
        <v>3.1028060338217127</v>
      </c>
      <c r="G35" s="39" t="s">
        <v>226</v>
      </c>
      <c r="H35" s="68">
        <v>4421774</v>
      </c>
      <c r="I35" s="68">
        <v>100510.07</v>
      </c>
      <c r="J35" s="30">
        <f t="shared" si="1"/>
        <v>43.993343154571477</v>
      </c>
      <c r="P35" s="16"/>
    </row>
    <row r="36" spans="1:16" ht="17.399999999999999" hidden="1">
      <c r="D36" s="26">
        <f>H36/21</f>
        <v>29827.666666666668</v>
      </c>
      <c r="E36" s="27">
        <f t="shared" si="5"/>
        <v>-0.84485043031748497</v>
      </c>
      <c r="F36" s="33">
        <f t="shared" si="6"/>
        <v>-0.28549797077715866</v>
      </c>
      <c r="G36" s="39" t="s">
        <v>228</v>
      </c>
      <c r="H36" s="68">
        <v>626381</v>
      </c>
      <c r="I36" s="68">
        <v>16957.21</v>
      </c>
      <c r="J36" s="30">
        <f t="shared" si="1"/>
        <v>36.938918607483188</v>
      </c>
      <c r="P36" s="16"/>
    </row>
    <row r="37" spans="1:16" ht="17.399999999999999" hidden="1">
      <c r="A37" s="31">
        <f>AVERAGE(D35:D37)</f>
        <v>101629.84782608696</v>
      </c>
      <c r="B37" s="27">
        <f>A37/A34-1</f>
        <v>-0.20282461593918899</v>
      </c>
      <c r="C37" s="27">
        <f>A37/A25-1</f>
        <v>0.8187851270558435</v>
      </c>
      <c r="D37" s="26">
        <f>H37/18</f>
        <v>82810.833333333328</v>
      </c>
      <c r="E37" s="27">
        <f t="shared" si="5"/>
        <v>1.7763094666025947</v>
      </c>
      <c r="F37" s="33">
        <f t="shared" si="6"/>
        <v>4.7852345760245107E-2</v>
      </c>
      <c r="G37" s="39" t="s">
        <v>225</v>
      </c>
      <c r="H37" s="68">
        <v>1490595</v>
      </c>
      <c r="I37" s="68">
        <v>32078.51</v>
      </c>
      <c r="J37" s="30">
        <f t="shared" si="1"/>
        <v>46.467089649737474</v>
      </c>
      <c r="K37" s="32">
        <f>H37+H36+H35</f>
        <v>6538750</v>
      </c>
      <c r="L37" s="27">
        <f>K37/K34-1</f>
        <v>-0.14495898810742724</v>
      </c>
      <c r="M37" s="27">
        <f>K37/K25-1</f>
        <v>0.92090526599048061</v>
      </c>
      <c r="N37" s="32">
        <f>AVERAGE(J35:J37)</f>
        <v>42.46645047059738</v>
      </c>
      <c r="O37" s="16">
        <f>N37/N34-1</f>
        <v>0.11709722330088224</v>
      </c>
      <c r="P37" s="16"/>
    </row>
    <row r="38" spans="1:16" ht="17.399999999999999" hidden="1">
      <c r="A38" s="31"/>
      <c r="B38" s="27"/>
      <c r="C38" s="27"/>
      <c r="D38" s="26">
        <f>H38/20</f>
        <v>88103.25</v>
      </c>
      <c r="E38" s="27">
        <f t="shared" si="5"/>
        <v>6.3909713906191934E-2</v>
      </c>
      <c r="F38" s="33">
        <f t="shared" si="6"/>
        <v>-5.5793633737704296E-2</v>
      </c>
      <c r="G38" s="39" t="s">
        <v>231</v>
      </c>
      <c r="H38" s="68">
        <v>1762065</v>
      </c>
      <c r="I38" s="68">
        <v>50239.360000000001</v>
      </c>
      <c r="J38" s="30">
        <f t="shared" si="1"/>
        <v>35.073396635625933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69236.71428571429</v>
      </c>
      <c r="E39" s="27">
        <f t="shared" si="5"/>
        <v>-0.21414120040163909</v>
      </c>
      <c r="F39" s="33">
        <f t="shared" si="6"/>
        <v>-0.31275873979679991</v>
      </c>
      <c r="G39" s="39" t="s">
        <v>234</v>
      </c>
      <c r="H39" s="68">
        <v>1453971</v>
      </c>
      <c r="I39" s="68">
        <v>38497.51</v>
      </c>
      <c r="J39" s="30">
        <f t="shared" si="1"/>
        <v>37.767923172173994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73305.670634920636</v>
      </c>
      <c r="B40" s="27">
        <f>A40/A37-1</f>
        <v>-0.27869939586681058</v>
      </c>
      <c r="C40" s="27">
        <f>A40/A28-1</f>
        <v>-0.26150900104256436</v>
      </c>
      <c r="D40" s="26">
        <f>H40/21</f>
        <v>62577.047619047618</v>
      </c>
      <c r="E40" s="27">
        <f t="shared" si="5"/>
        <v>-9.6186925323820116E-2</v>
      </c>
      <c r="F40" s="33">
        <f t="shared" si="6"/>
        <v>-0.39677347019762454</v>
      </c>
      <c r="G40" s="39" t="s">
        <v>236</v>
      </c>
      <c r="H40" s="68">
        <v>1314118</v>
      </c>
      <c r="I40" s="68">
        <v>25100.74</v>
      </c>
      <c r="J40" s="30">
        <f t="shared" si="1"/>
        <v>52.353755307612438</v>
      </c>
      <c r="K40" s="32">
        <f>H40+H39+H38</f>
        <v>4530154</v>
      </c>
      <c r="L40" s="27">
        <f>K40/K37-1</f>
        <v>-0.30718348308162879</v>
      </c>
      <c r="M40" s="27">
        <f>K40/K28-1</f>
        <v>-0.27766078477175737</v>
      </c>
      <c r="N40" s="32">
        <f>AVERAGE(J38:J40)</f>
        <v>41.73169170513745</v>
      </c>
      <c r="O40" s="58">
        <f>N40/N37-1</f>
        <v>-1.7302099829809348E-2</v>
      </c>
    </row>
    <row r="41" spans="1:16" ht="17.399999999999999">
      <c r="A41" s="31"/>
      <c r="B41" s="27"/>
      <c r="C41" s="27"/>
      <c r="D41" s="26">
        <f>H41/18</f>
        <v>90996.722222222219</v>
      </c>
      <c r="E41" s="27">
        <f t="shared" si="5"/>
        <v>0.45415492875576358</v>
      </c>
      <c r="F41" s="33">
        <f t="shared" si="6"/>
        <v>-2.0026595884996889E-2</v>
      </c>
      <c r="G41" s="39" t="s">
        <v>370</v>
      </c>
      <c r="H41" s="68">
        <v>1637941</v>
      </c>
      <c r="I41" s="68">
        <v>47489.17</v>
      </c>
      <c r="J41" s="30">
        <f t="shared" si="1"/>
        <v>34.490832330824063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75539.95</v>
      </c>
      <c r="E42" s="27">
        <f t="shared" ref="E42" si="7">D42/D41-1</f>
        <v>-0.16986075811033485</v>
      </c>
      <c r="F42" s="33">
        <f t="shared" ref="F42" si="8">D42/D30-1</f>
        <v>0.1011588852173555</v>
      </c>
      <c r="G42" s="39" t="s">
        <v>421</v>
      </c>
      <c r="H42" s="68">
        <v>1510799</v>
      </c>
      <c r="I42" s="68">
        <v>50688.06</v>
      </c>
      <c r="J42" s="30">
        <f t="shared" si="1"/>
        <v>29.805816202079939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65088.424074074072</v>
      </c>
      <c r="B43" s="27">
        <f>A43/A40-1</f>
        <v>-0.11209564675794825</v>
      </c>
      <c r="C43" s="27">
        <f>A43/A31-1</f>
        <v>-0.25972075985450116</v>
      </c>
      <c r="D43" s="26">
        <f>H43/20</f>
        <v>28728.6</v>
      </c>
      <c r="E43" s="27">
        <f t="shared" ref="E43" si="9">D43/D42-1</f>
        <v>-0.61968997861396513</v>
      </c>
      <c r="F43" s="33">
        <f t="shared" ref="F43" si="10">D43/D31-1</f>
        <v>-0.7192161873274614</v>
      </c>
      <c r="G43" s="39" t="s">
        <v>429</v>
      </c>
      <c r="H43" s="68">
        <v>574572</v>
      </c>
      <c r="I43" s="68">
        <v>10927.88</v>
      </c>
      <c r="J43" s="30">
        <f t="shared" si="1"/>
        <v>52.578542224109349</v>
      </c>
      <c r="K43" s="32">
        <f>H43+H42+H41</f>
        <v>3723312</v>
      </c>
      <c r="L43" s="27">
        <f>K43/K40-1</f>
        <v>-0.17810476200146841</v>
      </c>
      <c r="M43" s="27">
        <f>K43/K31-1</f>
        <v>-0.35838086339568853</v>
      </c>
      <c r="N43" s="32">
        <f>AVERAGE(J41:J43)</f>
        <v>38.95839691900445</v>
      </c>
      <c r="O43" s="58">
        <f>N43/N40-1</f>
        <v>-6.6455364563895447E-2</v>
      </c>
    </row>
    <row r="44" spans="1:16" ht="17.399999999999999">
      <c r="A44" s="31"/>
      <c r="B44" s="27"/>
      <c r="C44" s="27"/>
      <c r="D44" s="26">
        <f>H44/22</f>
        <v>64447.409090909088</v>
      </c>
      <c r="E44" s="27">
        <f t="shared" ref="E44" si="11">D44/D43-1</f>
        <v>1.2433188213455959</v>
      </c>
      <c r="F44" s="33">
        <f t="shared" ref="F44" si="12">D44/D32-1</f>
        <v>-0.40015707882145557</v>
      </c>
      <c r="G44" s="39" t="s">
        <v>462</v>
      </c>
      <c r="H44" s="68">
        <v>1417843</v>
      </c>
      <c r="I44" s="68">
        <v>40798.370000000003</v>
      </c>
      <c r="J44" s="30">
        <f t="shared" si="1"/>
        <v>34.752442315710162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96271.8</v>
      </c>
      <c r="E45" s="27">
        <f t="shared" ref="E45" si="13">D45/D44-1</f>
        <v>0.49380403895212677</v>
      </c>
      <c r="F45" s="33">
        <f t="shared" ref="F45" si="14">D45/D33-1</f>
        <v>0.16249898654767825</v>
      </c>
      <c r="G45" s="39" t="s">
        <v>498</v>
      </c>
      <c r="H45" s="68">
        <v>1925436</v>
      </c>
      <c r="I45" s="68">
        <v>40744.19</v>
      </c>
      <c r="J45" s="30">
        <f t="shared" si="1"/>
        <v>47.256700894041579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77195.894258373199</v>
      </c>
      <c r="B46" s="27">
        <f>A46/A43-1</f>
        <v>0.18601572178979442</v>
      </c>
      <c r="C46" s="27">
        <f>A46/A34-1</f>
        <v>-0.39448234972619634</v>
      </c>
      <c r="D46" s="26">
        <f>H46/19</f>
        <v>70868.473684210519</v>
      </c>
      <c r="E46" s="27">
        <f t="shared" ref="E46" si="15">D46/D45-1</f>
        <v>-0.26387089797624519</v>
      </c>
      <c r="F46" s="33">
        <f t="shared" ref="F46" si="16">D46/D34-1</f>
        <v>-0.63129148652263911</v>
      </c>
      <c r="G46" s="39" t="s">
        <v>548</v>
      </c>
      <c r="H46" s="68">
        <v>1346501</v>
      </c>
      <c r="I46" s="68">
        <v>19034.12</v>
      </c>
      <c r="J46" s="30">
        <f t="shared" si="1"/>
        <v>70.74143695637099</v>
      </c>
      <c r="K46" s="32">
        <f>H46+H45+H44</f>
        <v>4689780</v>
      </c>
      <c r="L46" s="27">
        <f>K46/K43-1</f>
        <v>0.25957212288414189</v>
      </c>
      <c r="M46" s="27">
        <f>K46/K34-1</f>
        <v>-0.38673993702870579</v>
      </c>
      <c r="N46" s="32">
        <f>AVERAGE(J44:J46)</f>
        <v>50.916860055374251</v>
      </c>
      <c r="O46" s="58">
        <f>N46/N43-1</f>
        <v>0.30695470250564383</v>
      </c>
    </row>
    <row r="47" spans="1:16" ht="17.399999999999999">
      <c r="A47" s="31"/>
      <c r="B47" s="27"/>
      <c r="C47" s="27"/>
      <c r="D47" s="26">
        <f>H47/19</f>
        <v>113168.52631578948</v>
      </c>
      <c r="E47" s="27">
        <f t="shared" ref="E47" si="17">D47/D46-1</f>
        <v>0.59688110146223461</v>
      </c>
      <c r="F47" s="33">
        <f t="shared" ref="F47" si="18">D47/D35-1</f>
        <v>-0.41135026230124871</v>
      </c>
      <c r="G47" s="39" t="s">
        <v>598</v>
      </c>
      <c r="H47" s="68">
        <v>2150202</v>
      </c>
      <c r="I47" s="68">
        <v>76681.97</v>
      </c>
      <c r="J47" s="30">
        <f t="shared" si="1"/>
        <v>28.04051591267152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59597.85</v>
      </c>
      <c r="E48" s="27">
        <f t="shared" ref="E48" si="19">D48/D47-1</f>
        <v>-0.47337080423141642</v>
      </c>
      <c r="F48" s="33">
        <f t="shared" ref="F48" si="20">D48/D36-1</f>
        <v>0.99807281830068262</v>
      </c>
      <c r="G48" s="39" t="s">
        <v>632</v>
      </c>
      <c r="H48" s="68">
        <v>1191957</v>
      </c>
      <c r="I48" s="68">
        <v>32679.06</v>
      </c>
      <c r="J48" s="30">
        <f t="shared" si="1"/>
        <v>36.474641559457339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95856.034529505589</v>
      </c>
      <c r="B49" s="27">
        <f>A49/A46-1</f>
        <v>0.24172451722208499</v>
      </c>
      <c r="C49" s="27">
        <f>A49/A37-1</f>
        <v>-5.6812180870936202E-2</v>
      </c>
      <c r="D49" s="26">
        <f>H49/22</f>
        <v>114801.72727272728</v>
      </c>
      <c r="E49" s="27">
        <f t="shared" ref="E49" si="21">D49/D48-1</f>
        <v>0.92627296576516227</v>
      </c>
      <c r="F49" s="33">
        <f t="shared" ref="F49" si="22">D49/D37-1</f>
        <v>0.38631290921349604</v>
      </c>
      <c r="G49" s="39" t="s">
        <v>672</v>
      </c>
      <c r="H49" s="68">
        <v>2525638</v>
      </c>
      <c r="I49" s="68">
        <v>78712.86</v>
      </c>
      <c r="J49" s="30">
        <f t="shared" si="1"/>
        <v>32.086726362121766</v>
      </c>
      <c r="K49" s="32">
        <f>H49+H48+H47</f>
        <v>5867797</v>
      </c>
      <c r="L49" s="27">
        <f>K49/K46-1</f>
        <v>0.25118811543398634</v>
      </c>
      <c r="M49" s="27">
        <f>K49/K37-1</f>
        <v>-0.10261181418466836</v>
      </c>
      <c r="N49" s="32">
        <f>AVERAGE(J47:J49)</f>
        <v>32.20062794475021</v>
      </c>
      <c r="O49" s="58">
        <f>N49/N46-1</f>
        <v>-0.3675841772306726</v>
      </c>
    </row>
    <row r="50" spans="1:15" s="37" customFormat="1" ht="17.399999999999999">
      <c r="A50" s="92"/>
      <c r="B50" s="130"/>
      <c r="C50" s="130"/>
      <c r="D50" s="93">
        <f>H50/18</f>
        <v>64618.833333333336</v>
      </c>
      <c r="E50" s="130">
        <f t="shared" ref="E50" si="23">D50/D49-1</f>
        <v>-0.43712664549181901</v>
      </c>
      <c r="F50" s="131">
        <f t="shared" ref="F50" si="24">D50/D38-1</f>
        <v>-0.26655562271161015</v>
      </c>
      <c r="G50" s="132" t="s">
        <v>714</v>
      </c>
      <c r="H50" s="95">
        <v>1163139</v>
      </c>
      <c r="I50" s="95">
        <v>30269.919999999998</v>
      </c>
      <c r="J50" s="133">
        <f t="shared" ref="J50" si="25">H50/I50</f>
        <v>38.425572317336815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82185.600000000006</v>
      </c>
      <c r="E51" s="130">
        <f t="shared" ref="E51" si="26">D51/D50-1</f>
        <v>0.27185211741674897</v>
      </c>
      <c r="F51" s="131">
        <f t="shared" ref="F51" si="27">D51/D39-1</f>
        <v>0.18702340005405893</v>
      </c>
      <c r="G51" s="132" t="s">
        <v>721</v>
      </c>
      <c r="H51" s="95">
        <v>1643712</v>
      </c>
      <c r="I51" s="95">
        <v>40481.870000000003</v>
      </c>
      <c r="J51" s="133">
        <f t="shared" ref="J51" si="28">H51/I51</f>
        <v>40.603657884381327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85370.356565656562</v>
      </c>
      <c r="B52" s="27">
        <f>A52/A49-1</f>
        <v>-0.10938985756417263</v>
      </c>
      <c r="C52" s="27">
        <f>A52/A40-1</f>
        <v>0.16458052734857143</v>
      </c>
      <c r="D52" s="93">
        <f>H52/22</f>
        <v>109306.63636363637</v>
      </c>
      <c r="E52" s="130">
        <f t="shared" ref="E52:E53" si="29">D52/D51-1</f>
        <v>0.32999742489726125</v>
      </c>
      <c r="F52" s="131">
        <f t="shared" ref="F52:F53" si="30">D52/D40-1</f>
        <v>0.74675285144588521</v>
      </c>
      <c r="G52" s="132" t="s">
        <v>726</v>
      </c>
      <c r="H52" s="95">
        <v>2404746</v>
      </c>
      <c r="I52" s="95">
        <v>79655.06</v>
      </c>
      <c r="J52" s="133">
        <f t="shared" ref="J52" si="31">H52/I52</f>
        <v>30.1894945531395</v>
      </c>
      <c r="K52" s="32">
        <f>H52+H51+H50</f>
        <v>5211597</v>
      </c>
      <c r="L52" s="27">
        <f>K52/K49-1</f>
        <v>-0.1118307262504139</v>
      </c>
      <c r="M52" s="27">
        <f>K52/K40-1</f>
        <v>0.15042380457706295</v>
      </c>
      <c r="N52" s="32">
        <f>AVERAGE(J50:J52)</f>
        <v>36.406241584952546</v>
      </c>
      <c r="O52" s="58">
        <f>N52/N49-1</f>
        <v>0.1306065722512717</v>
      </c>
    </row>
    <row r="53" spans="1:15" s="37" customFormat="1" ht="17.399999999999999">
      <c r="A53" s="31"/>
      <c r="B53" s="27"/>
      <c r="C53" s="27"/>
      <c r="D53" s="93">
        <f>H53/21</f>
        <v>37584.238095238092</v>
      </c>
      <c r="E53" s="130">
        <f t="shared" si="29"/>
        <v>-0.65615776547908267</v>
      </c>
      <c r="F53" s="131">
        <f t="shared" si="30"/>
        <v>-0.58697151746351928</v>
      </c>
      <c r="G53" s="132" t="s">
        <v>729</v>
      </c>
      <c r="H53" s="95">
        <v>789269</v>
      </c>
      <c r="I53" s="95">
        <v>11656.57</v>
      </c>
      <c r="J53" s="133">
        <f t="shared" ref="J53" si="32">H53/I53</f>
        <v>67.710226936397248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63007.941176470587</v>
      </c>
      <c r="E54" s="130">
        <f t="shared" ref="E54" si="33">D54/D53-1</f>
        <v>0.67644588182974674</v>
      </c>
      <c r="F54" s="131">
        <f t="shared" ref="F54" si="34">D54/D42-1</f>
        <v>-0.16589908814513921</v>
      </c>
      <c r="G54" s="132" t="s">
        <v>742</v>
      </c>
      <c r="H54" s="95">
        <v>1071135</v>
      </c>
      <c r="I54" s="95">
        <v>23417.05</v>
      </c>
      <c r="J54" s="133">
        <f t="shared" ref="J54" si="35">H54/I54</f>
        <v>45.741671132785726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81180.85340802987</v>
      </c>
      <c r="B55" s="27">
        <f>A55/A52-1</f>
        <v>-4.9074448393625181E-2</v>
      </c>
      <c r="C55" s="27">
        <f>A55/A43-1</f>
        <v>0.24723949861870609</v>
      </c>
      <c r="D55" s="93">
        <f>H55/21</f>
        <v>142950.38095238095</v>
      </c>
      <c r="E55" s="130">
        <f t="shared" ref="E55" si="36">D55/D54-1</f>
        <v>1.2687676867906252</v>
      </c>
      <c r="F55" s="131">
        <f t="shared" ref="F55" si="37">D55/D43-1</f>
        <v>3.9758909571778975</v>
      </c>
      <c r="G55" s="132" t="s">
        <v>749</v>
      </c>
      <c r="H55" s="95">
        <v>3001958</v>
      </c>
      <c r="I55" s="95">
        <v>77518.320000000007</v>
      </c>
      <c r="J55" s="133">
        <f t="shared" ref="J55" si="38">H55/I55</f>
        <v>38.725787658968869</v>
      </c>
      <c r="K55" s="32">
        <f>H55+H54+H53</f>
        <v>4862362</v>
      </c>
      <c r="L55" s="27">
        <f>K55/K52-1</f>
        <v>-6.7011129218164767E-2</v>
      </c>
      <c r="M55" s="27">
        <f>K55/K43-1</f>
        <v>0.30592386563360785</v>
      </c>
      <c r="N55" s="32">
        <f>AVERAGE(J53:J55)</f>
        <v>50.725895242717286</v>
      </c>
      <c r="O55" s="58">
        <f>N55/N52-1</f>
        <v>0.39332963344624261</v>
      </c>
    </row>
    <row r="56" spans="1:15" s="124" customFormat="1" ht="17.399999999999999">
      <c r="A56" s="94"/>
      <c r="B56" s="45"/>
      <c r="C56" s="45"/>
      <c r="D56" s="98">
        <f>H56/22</f>
        <v>79625.090909090912</v>
      </c>
      <c r="E56" s="118">
        <f t="shared" ref="E56" si="39">D56/D55-1</f>
        <v>-0.44298790686248468</v>
      </c>
      <c r="F56" s="158">
        <f t="shared" ref="F56" si="40">D56/D44-1</f>
        <v>0.2355049183865916</v>
      </c>
      <c r="G56" s="122" t="s">
        <v>752</v>
      </c>
      <c r="H56" s="96">
        <v>1751752</v>
      </c>
      <c r="I56" s="96">
        <v>38013.82</v>
      </c>
      <c r="J56" s="125">
        <f t="shared" ref="J56" si="41">H56/I56</f>
        <v>46.081977554478868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93342</v>
      </c>
      <c r="E57" s="118">
        <f t="shared" ref="E57" si="42">D57/D56-1</f>
        <v>0.17226867730135309</v>
      </c>
      <c r="F57" s="158">
        <f t="shared" ref="F57" si="43">D57/D45-1</f>
        <v>-3.0432587735972572E-2</v>
      </c>
      <c r="G57" s="122" t="s">
        <v>756</v>
      </c>
      <c r="H57" s="96">
        <v>1680156</v>
      </c>
      <c r="I57" s="96">
        <v>34510.99</v>
      </c>
      <c r="J57" s="125">
        <f t="shared" ref="J57" si="44">H57/I57</f>
        <v>48.684665377608702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86483.545454545456</v>
      </c>
      <c r="B58" s="27">
        <f>A58/A55-1</f>
        <v>6.5319491282793907E-2</v>
      </c>
      <c r="C58" s="27">
        <f>A58/A46-1</f>
        <v>0.12031276126016066</v>
      </c>
      <c r="K58" s="32">
        <f>H58+H57+H56</f>
        <v>3431908</v>
      </c>
      <c r="L58" s="27">
        <f>K58/K55-1</f>
        <v>-0.29418912043159273</v>
      </c>
      <c r="M58" s="27">
        <f>K58/K46-1</f>
        <v>-0.26821556661506507</v>
      </c>
      <c r="N58" s="32">
        <f>AVERAGE(J56:J58)</f>
        <v>47.383321466043782</v>
      </c>
      <c r="O58" s="58">
        <f>N58/N55-1</f>
        <v>-6.5894820794777376E-2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2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317</v>
      </c>
      <c r="G1" s="19"/>
      <c r="H1" s="19"/>
      <c r="I1" s="19"/>
      <c r="J1" s="20"/>
    </row>
    <row r="2" spans="1:16" ht="15" customHeight="1">
      <c r="G2" s="21"/>
      <c r="H2" s="21"/>
      <c r="I2" s="21"/>
      <c r="J2" s="22"/>
      <c r="P2" s="23" t="s">
        <v>53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23" t="s">
        <v>58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1425.65</v>
      </c>
      <c r="E5" s="27"/>
      <c r="F5" s="26"/>
      <c r="G5" s="28" t="s">
        <v>7</v>
      </c>
      <c r="H5" s="29">
        <f>제룡전기!H5+'제룡전기 (2)'!H5</f>
        <v>28513</v>
      </c>
      <c r="I5" s="29">
        <f>제룡전기!I5+'제룡전기 (2)'!I5</f>
        <v>9836</v>
      </c>
      <c r="J5" s="30">
        <f>H5/I5</f>
        <v>2.8988409922732816</v>
      </c>
    </row>
    <row r="6" spans="1:16" ht="15" hidden="1" customHeight="1">
      <c r="D6" s="26">
        <f>H6/18</f>
        <v>24232.388888888891</v>
      </c>
      <c r="E6" s="27">
        <f t="shared" ref="E6:E22" si="0">D6/D5-1</f>
        <v>15.997431970602104</v>
      </c>
      <c r="F6" s="26"/>
      <c r="G6" s="28" t="s">
        <v>3</v>
      </c>
      <c r="H6" s="29">
        <f>제룡전기!H6+'제룡전기 (2)'!H6</f>
        <v>436183</v>
      </c>
      <c r="I6" s="29">
        <f>제룡전기!I6+'제룡전기 (2)'!I6</f>
        <v>128300</v>
      </c>
      <c r="J6" s="30">
        <f t="shared" ref="J6:J49" si="1">H6/I6</f>
        <v>3.3997116134060796</v>
      </c>
    </row>
    <row r="7" spans="1:16" ht="15" hidden="1" customHeight="1">
      <c r="A7" s="31">
        <f>AVERAGE(D5:D7)</f>
        <v>29166.922053872055</v>
      </c>
      <c r="B7" s="31"/>
      <c r="C7" s="31"/>
      <c r="D7" s="26">
        <f>H7/22</f>
        <v>61842.727272727272</v>
      </c>
      <c r="E7" s="27">
        <f t="shared" si="0"/>
        <v>1.55206895020918</v>
      </c>
      <c r="F7" s="26"/>
      <c r="G7" s="28" t="s">
        <v>6</v>
      </c>
      <c r="H7" s="29">
        <f>제룡전기!H7+'제룡전기 (2)'!H7</f>
        <v>1360540</v>
      </c>
      <c r="I7" s="29">
        <f>제룡전기!I7+'제룡전기 (2)'!I7</f>
        <v>274553</v>
      </c>
      <c r="J7" s="30">
        <f t="shared" si="1"/>
        <v>4.9554730780577882</v>
      </c>
      <c r="K7" s="32">
        <f>H7+H6+H5</f>
        <v>1825236</v>
      </c>
      <c r="L7" s="32"/>
      <c r="M7" s="32"/>
      <c r="N7" s="32">
        <f>AVERAGE(J5:J7)</f>
        <v>3.7513418945790504</v>
      </c>
      <c r="O7" s="32"/>
    </row>
    <row r="8" spans="1:16" ht="15" hidden="1" customHeight="1">
      <c r="D8" s="26">
        <f>H8/21</f>
        <v>28625.190476190477</v>
      </c>
      <c r="E8" s="27">
        <f t="shared" si="0"/>
        <v>-0.53712923510062871</v>
      </c>
      <c r="F8" s="26"/>
      <c r="G8" s="28" t="s">
        <v>2</v>
      </c>
      <c r="H8" s="29">
        <f>제룡전기!H8+'제룡전기 (2)'!H8</f>
        <v>601129</v>
      </c>
      <c r="I8" s="29">
        <f>제룡전기!I8+'제룡전기 (2)'!I8</f>
        <v>106900</v>
      </c>
      <c r="J8" s="30">
        <f t="shared" si="1"/>
        <v>5.6232834424695977</v>
      </c>
    </row>
    <row r="9" spans="1:16" ht="15" hidden="1" customHeight="1">
      <c r="D9" s="26">
        <f>H9/21</f>
        <v>159338.52380952382</v>
      </c>
      <c r="E9" s="27">
        <f t="shared" si="0"/>
        <v>4.566374272410747</v>
      </c>
      <c r="F9" s="26"/>
      <c r="G9" s="28" t="s">
        <v>5</v>
      </c>
      <c r="H9" s="29">
        <f>제룡전기!H9+'제룡전기 (2)'!H9</f>
        <v>3346109</v>
      </c>
      <c r="I9" s="29">
        <f>제룡전기!I9+'제룡전기 (2)'!I9</f>
        <v>359000</v>
      </c>
      <c r="J9" s="30">
        <f t="shared" si="1"/>
        <v>9.3206378830083558</v>
      </c>
    </row>
    <row r="10" spans="1:16" ht="15" hidden="1" customHeight="1">
      <c r="A10" s="31">
        <f>AVERAGE(D8:D10)</f>
        <v>121001.36507936509</v>
      </c>
      <c r="B10" s="27">
        <f>A10/A7-1</f>
        <v>3.1485819057586006</v>
      </c>
      <c r="C10" s="27"/>
      <c r="D10" s="26">
        <f>H10/21</f>
        <v>175040.38095238095</v>
      </c>
      <c r="E10" s="27">
        <f t="shared" si="0"/>
        <v>9.854401037144922E-2</v>
      </c>
      <c r="F10" s="26"/>
      <c r="G10" s="28" t="s">
        <v>0</v>
      </c>
      <c r="H10" s="29">
        <f>제룡전기!H10+'제룡전기 (2)'!H10</f>
        <v>3675848</v>
      </c>
      <c r="I10" s="29">
        <f>제룡전기!I10+'제룡전기 (2)'!I10</f>
        <v>384869</v>
      </c>
      <c r="J10" s="30">
        <f t="shared" si="1"/>
        <v>9.5509069319690596</v>
      </c>
      <c r="K10" s="32">
        <f>H10+H9+H8</f>
        <v>7623086</v>
      </c>
      <c r="L10" s="27">
        <f>K10/K7-1</f>
        <v>3.176493341135064</v>
      </c>
      <c r="M10" s="32"/>
      <c r="N10" s="32">
        <f>AVERAGE(J8:J10)</f>
        <v>8.1649427524823377</v>
      </c>
      <c r="O10" s="58">
        <f>N10/N7-1</f>
        <v>1.1765392176813441</v>
      </c>
    </row>
    <row r="11" spans="1:16" ht="15" hidden="1" customHeight="1">
      <c r="D11" s="26">
        <f>H11/21</f>
        <v>171957.61904761905</v>
      </c>
      <c r="E11" s="27">
        <f t="shared" si="0"/>
        <v>-1.7611718438847235E-2</v>
      </c>
      <c r="F11" s="26"/>
      <c r="G11" s="28" t="s">
        <v>10</v>
      </c>
      <c r="H11" s="29">
        <f>제룡전기!H11+'제룡전기 (2)'!H11</f>
        <v>3611110</v>
      </c>
      <c r="I11" s="29">
        <f>제룡전기!I11+'제룡전기 (2)'!I11</f>
        <v>377000</v>
      </c>
      <c r="J11" s="30">
        <f t="shared" si="1"/>
        <v>9.5785411140583552</v>
      </c>
    </row>
    <row r="12" spans="1:16" ht="15" hidden="1" customHeight="1">
      <c r="D12" s="26">
        <f>H12/22</f>
        <v>264886.36363636365</v>
      </c>
      <c r="E12" s="27">
        <f t="shared" si="0"/>
        <v>0.54041655789040943</v>
      </c>
      <c r="F12" s="26"/>
      <c r="G12" s="28" t="s">
        <v>4</v>
      </c>
      <c r="H12" s="29">
        <f>제룡전기!H12+'제룡전기 (2)'!H12</f>
        <v>5827500</v>
      </c>
      <c r="I12" s="29">
        <f>제룡전기!I12+'제룡전기 (2)'!I12</f>
        <v>575000</v>
      </c>
      <c r="J12" s="30">
        <f t="shared" si="1"/>
        <v>10.134782608695652</v>
      </c>
    </row>
    <row r="13" spans="1:16" ht="15" hidden="1" customHeight="1">
      <c r="A13" s="31">
        <f>AVERAGE(D11:D13)</f>
        <v>223382.44422799422</v>
      </c>
      <c r="B13" s="27">
        <f>A13/A10-1</f>
        <v>0.84611507549090148</v>
      </c>
      <c r="C13" s="27"/>
      <c r="D13" s="26">
        <f>H13/20</f>
        <v>233303.35</v>
      </c>
      <c r="E13" s="27">
        <f t="shared" si="0"/>
        <v>-0.11923231231231235</v>
      </c>
      <c r="F13" s="26"/>
      <c r="G13" s="28" t="s">
        <v>8</v>
      </c>
      <c r="H13" s="29">
        <f>제룡전기!H13+'제룡전기 (2)'!H13</f>
        <v>4666067</v>
      </c>
      <c r="I13" s="29">
        <f>제룡전기!I13+'제룡전기 (2)'!I13</f>
        <v>482100</v>
      </c>
      <c r="J13" s="30">
        <f t="shared" si="1"/>
        <v>9.6786289151628289</v>
      </c>
      <c r="K13" s="32">
        <f>H13+H12+H11</f>
        <v>14104677</v>
      </c>
      <c r="L13" s="27">
        <f>K13/K10-1</f>
        <v>0.85025815004579508</v>
      </c>
      <c r="M13" s="32"/>
      <c r="N13" s="32">
        <f>AVERAGE(J11:J13)</f>
        <v>9.7973175459722786</v>
      </c>
      <c r="O13" s="58">
        <f>N13/N10-1</f>
        <v>0.19992483021312801</v>
      </c>
    </row>
    <row r="14" spans="1:16" ht="15" hidden="1" customHeight="1">
      <c r="D14" s="26">
        <f>H14/20</f>
        <v>219795.55</v>
      </c>
      <c r="E14" s="27">
        <f t="shared" si="0"/>
        <v>-5.7898011323026521E-2</v>
      </c>
      <c r="F14" s="26"/>
      <c r="G14" s="28" t="s">
        <v>11</v>
      </c>
      <c r="H14" s="29">
        <f>제룡전기!H14+'제룡전기 (2)'!H14</f>
        <v>4395911</v>
      </c>
      <c r="I14" s="29">
        <f>제룡전기!I14+'제룡전기 (2)'!I14</f>
        <v>446760</v>
      </c>
      <c r="J14" s="30">
        <f t="shared" si="1"/>
        <v>9.8395357686453568</v>
      </c>
    </row>
    <row r="15" spans="1:16" ht="15" hidden="1" customHeight="1">
      <c r="A15" s="31"/>
      <c r="B15" s="31"/>
      <c r="C15" s="31"/>
      <c r="D15" s="26">
        <f>H15/22</f>
        <v>206319.81818181818</v>
      </c>
      <c r="E15" s="27">
        <f t="shared" si="0"/>
        <v>-6.1310303225801444E-2</v>
      </c>
      <c r="F15" s="26"/>
      <c r="G15" s="28" t="s">
        <v>9</v>
      </c>
      <c r="H15" s="29">
        <f>제룡전기!H15+'제룡전기 (2)'!H15</f>
        <v>4539036</v>
      </c>
      <c r="I15" s="29">
        <f>제룡전기!I15+'제룡전기 (2)'!I15</f>
        <v>501360</v>
      </c>
      <c r="J15" s="30">
        <f t="shared" si="1"/>
        <v>9.0534466251795109</v>
      </c>
    </row>
    <row r="16" spans="1:16" ht="15" hidden="1" customHeight="1">
      <c r="A16" s="31">
        <f>AVERAGE(D14:D16)</f>
        <v>239288.27424242426</v>
      </c>
      <c r="B16" s="27">
        <f>A16/A13-1</f>
        <v>7.1204476562159114E-2</v>
      </c>
      <c r="C16" s="27"/>
      <c r="D16" s="26">
        <f>H16/22</f>
        <v>291749.45454545453</v>
      </c>
      <c r="E16" s="27">
        <f t="shared" si="0"/>
        <v>0.41406413167906142</v>
      </c>
      <c r="F16" s="26"/>
      <c r="G16" s="28" t="s">
        <v>13</v>
      </c>
      <c r="H16" s="29">
        <f>제룡전기!H16+'제룡전기 (2)'!H16</f>
        <v>6418488</v>
      </c>
      <c r="I16" s="29">
        <f>제룡전기!I16+'제룡전기 (2)'!I16</f>
        <v>698000</v>
      </c>
      <c r="J16" s="30">
        <f t="shared" si="1"/>
        <v>9.1955415472779372</v>
      </c>
      <c r="K16" s="32">
        <f>H16+H15+H14</f>
        <v>15353435</v>
      </c>
      <c r="L16" s="27">
        <f>K16/K13-1</f>
        <v>8.8535029905328466E-2</v>
      </c>
      <c r="M16" s="32"/>
      <c r="N16" s="32">
        <f>AVERAGE(J14:J16)</f>
        <v>9.362841313700935</v>
      </c>
      <c r="O16" s="58">
        <f>N16/N13-1</f>
        <v>-4.4346447916241982E-2</v>
      </c>
    </row>
    <row r="17" spans="1:15" ht="15" hidden="1" customHeight="1">
      <c r="D17" s="26">
        <f>H17/20</f>
        <v>273931.2</v>
      </c>
      <c r="E17" s="27">
        <f t="shared" si="0"/>
        <v>-6.1073822993826465E-2</v>
      </c>
      <c r="F17" s="33">
        <f t="shared" ref="F17:F22" si="2">D17/D5-1</f>
        <v>191.14477606705714</v>
      </c>
      <c r="G17" s="39" t="s">
        <v>162</v>
      </c>
      <c r="H17" s="29">
        <f>제룡전기!H17+'제룡전기 (2)'!H17</f>
        <v>5478624</v>
      </c>
      <c r="I17" s="29">
        <f>제룡전기!I17+'제룡전기 (2)'!I17</f>
        <v>568000</v>
      </c>
      <c r="J17" s="30">
        <f t="shared" si="1"/>
        <v>9.6454647887323937</v>
      </c>
    </row>
    <row r="18" spans="1:15" hidden="1">
      <c r="D18" s="26">
        <f>H18/20</f>
        <v>435699.35</v>
      </c>
      <c r="E18" s="27">
        <f t="shared" si="0"/>
        <v>0.59054299035670255</v>
      </c>
      <c r="F18" s="33">
        <f t="shared" si="2"/>
        <v>16.980041175378222</v>
      </c>
      <c r="G18" s="39" t="s">
        <v>163</v>
      </c>
      <c r="H18" s="29">
        <f>제룡전기!H18+'제룡전기 (2)'!H18</f>
        <v>8713987</v>
      </c>
      <c r="I18" s="29">
        <f>제룡전기!I18+'제룡전기 (2)'!I18</f>
        <v>788800</v>
      </c>
      <c r="J18" s="30">
        <f t="shared" si="1"/>
        <v>11.047143762677484</v>
      </c>
    </row>
    <row r="19" spans="1:15" ht="17.399999999999999" hidden="1">
      <c r="A19" s="31">
        <f>AVERAGE(D17:D19)</f>
        <v>334759.78939393937</v>
      </c>
      <c r="B19" s="27">
        <f>A19/A16-1</f>
        <v>0.39898116802327044</v>
      </c>
      <c r="C19" s="27">
        <f>A19/A7-1</f>
        <v>10.477377996061067</v>
      </c>
      <c r="D19" s="26">
        <f>H19/22</f>
        <v>294648.81818181818</v>
      </c>
      <c r="E19" s="27">
        <f t="shared" si="0"/>
        <v>-0.32373362920596926</v>
      </c>
      <c r="F19" s="33">
        <f t="shared" si="2"/>
        <v>3.7644861599070953</v>
      </c>
      <c r="G19" s="39" t="s">
        <v>158</v>
      </c>
      <c r="H19" s="29">
        <f>제룡전기!H19+'제룡전기 (2)'!H19</f>
        <v>6482274</v>
      </c>
      <c r="I19" s="29">
        <f>제룡전기!I19+'제룡전기 (2)'!I19</f>
        <v>618360</v>
      </c>
      <c r="J19" s="30">
        <f t="shared" si="1"/>
        <v>10.483009897147292</v>
      </c>
      <c r="K19" s="32">
        <f>H19+H18+H17</f>
        <v>20674885</v>
      </c>
      <c r="L19" s="27">
        <f>K19/K16-1</f>
        <v>0.3465967062093922</v>
      </c>
      <c r="M19" s="27">
        <f>K19/K7-1</f>
        <v>10.327239326859649</v>
      </c>
      <c r="N19" s="32">
        <f>AVERAGE(J17:J19)</f>
        <v>10.391872816185723</v>
      </c>
      <c r="O19" s="58">
        <f>N19/N16-1</f>
        <v>0.10990590014368551</v>
      </c>
    </row>
    <row r="20" spans="1:15" hidden="1">
      <c r="D20" s="26">
        <f>H20/20</f>
        <v>529116.05000000005</v>
      </c>
      <c r="E20" s="27">
        <f t="shared" si="0"/>
        <v>0.79575147548530056</v>
      </c>
      <c r="F20" s="33">
        <f t="shared" si="2"/>
        <v>17.484280495534236</v>
      </c>
      <c r="G20" s="39" t="s">
        <v>154</v>
      </c>
      <c r="H20" s="29">
        <f>제룡전기!H20+'제룡전기 (2)'!H20</f>
        <v>10582321</v>
      </c>
      <c r="I20" s="29">
        <f>제룡전기!I20+'제룡전기 (2)'!I20</f>
        <v>939160</v>
      </c>
      <c r="J20" s="30">
        <f t="shared" si="1"/>
        <v>11.26785744708037</v>
      </c>
    </row>
    <row r="21" spans="1:15" hidden="1">
      <c r="D21" s="26">
        <f>H21/21</f>
        <v>572730.38095238095</v>
      </c>
      <c r="E21" s="27">
        <f t="shared" si="0"/>
        <v>8.2428667496253327E-2</v>
      </c>
      <c r="F21" s="33">
        <f t="shared" si="2"/>
        <v>2.5944250471218959</v>
      </c>
      <c r="G21" s="39" t="s">
        <v>155</v>
      </c>
      <c r="H21" s="29">
        <f>제룡전기!H21+'제룡전기 (2)'!H21</f>
        <v>12027338</v>
      </c>
      <c r="I21" s="29">
        <f>제룡전기!I21+'제룡전기 (2)'!I21</f>
        <v>1149853</v>
      </c>
      <c r="J21" s="30">
        <f t="shared" si="1"/>
        <v>10.459891829651269</v>
      </c>
    </row>
    <row r="22" spans="1:15" ht="17.399999999999999" hidden="1">
      <c r="A22" s="31">
        <f>AVERAGE(D20:D22)</f>
        <v>533115.60396825394</v>
      </c>
      <c r="B22" s="27">
        <f>A22/A19-1</f>
        <v>0.5925317820680458</v>
      </c>
      <c r="C22" s="27">
        <f>A22/A10-1</f>
        <v>3.4058643769727901</v>
      </c>
      <c r="D22" s="26">
        <f>H22/21</f>
        <v>497500.38095238095</v>
      </c>
      <c r="E22" s="27">
        <f t="shared" si="0"/>
        <v>-0.13135325539200782</v>
      </c>
      <c r="F22" s="33">
        <f t="shared" si="2"/>
        <v>1.8422034861071515</v>
      </c>
      <c r="G22" s="39" t="s">
        <v>156</v>
      </c>
      <c r="H22" s="29">
        <f>제룡전기!H22+'제룡전기 (2)'!H22</f>
        <v>10447508</v>
      </c>
      <c r="I22" s="29">
        <f>제룡전기!I22+'제룡전기 (2)'!I22</f>
        <v>994119</v>
      </c>
      <c r="J22" s="30">
        <f t="shared" si="1"/>
        <v>10.509313271348802</v>
      </c>
      <c r="K22" s="32">
        <f>H22+H21+H20</f>
        <v>33057167</v>
      </c>
      <c r="L22" s="27">
        <f>K22/K19-1</f>
        <v>0.59890451627663222</v>
      </c>
      <c r="M22" s="27">
        <f>K22/K10-1</f>
        <v>3.3364546851498202</v>
      </c>
      <c r="N22" s="32">
        <f>AVERAGE(J20:J22)</f>
        <v>10.745687516026814</v>
      </c>
      <c r="O22" s="58">
        <f>N22/N19-1</f>
        <v>3.4047250779475791E-2</v>
      </c>
    </row>
    <row r="23" spans="1:15" hidden="1">
      <c r="A23" s="31"/>
      <c r="B23" s="27"/>
      <c r="C23" s="27"/>
      <c r="D23" s="26">
        <f>H23/21</f>
        <v>451721.23809523811</v>
      </c>
      <c r="E23" s="27">
        <f t="shared" ref="E23:E28" si="3">D23/D22-1</f>
        <v>-9.2018307140803279E-2</v>
      </c>
      <c r="F23" s="33">
        <f t="shared" ref="F23:F28" si="4">D23/D11-1</f>
        <v>1.6269335467487838</v>
      </c>
      <c r="G23" s="39" t="s">
        <v>168</v>
      </c>
      <c r="H23" s="29">
        <f>제룡전기!H23+'제룡전기 (2)'!H23</f>
        <v>9486146</v>
      </c>
      <c r="I23" s="29">
        <f>제룡전기!I23+'제룡전기 (2)'!I23</f>
        <v>799100</v>
      </c>
      <c r="J23" s="30">
        <f t="shared" si="1"/>
        <v>11.871037417094231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518681.45454545453</v>
      </c>
      <c r="E24" s="27">
        <f t="shared" si="3"/>
        <v>0.14823349181580636</v>
      </c>
      <c r="F24" s="33">
        <f t="shared" si="4"/>
        <v>0.95812818532818511</v>
      </c>
      <c r="G24" s="39" t="s">
        <v>176</v>
      </c>
      <c r="H24" s="29">
        <f>제룡전기!H24+'제룡전기 (2)'!H24</f>
        <v>11410992</v>
      </c>
      <c r="I24" s="29">
        <f>제룡전기!I24+'제룡전기 (2)'!I24</f>
        <v>1045258</v>
      </c>
      <c r="J24" s="30">
        <f t="shared" si="1"/>
        <v>10.916914292930549</v>
      </c>
      <c r="K24" s="32"/>
      <c r="L24" s="27"/>
      <c r="M24" s="27"/>
      <c r="N24" s="27"/>
    </row>
    <row r="25" spans="1:15" ht="17.399999999999999" hidden="1">
      <c r="A25" s="31">
        <f>AVERAGE(D23:D25)</f>
        <v>540870.8624591782</v>
      </c>
      <c r="B25" s="27">
        <f>A25/A22-1</f>
        <v>1.4547048394753181E-2</v>
      </c>
      <c r="C25" s="27">
        <f>A25/A13-1</f>
        <v>1.4212773941498327</v>
      </c>
      <c r="D25" s="26">
        <f>H25/19</f>
        <v>652209.89473684214</v>
      </c>
      <c r="E25" s="27">
        <f t="shared" si="3"/>
        <v>0.25743823886744699</v>
      </c>
      <c r="F25" s="33">
        <f t="shared" si="4"/>
        <v>1.7955444906249403</v>
      </c>
      <c r="G25" s="39" t="s">
        <v>190</v>
      </c>
      <c r="H25" s="29">
        <f>제룡전기!H25+'제룡전기 (2)'!H25</f>
        <v>12391988</v>
      </c>
      <c r="I25" s="29">
        <f>제룡전기!I25+'제룡전기 (2)'!I25</f>
        <v>1101656</v>
      </c>
      <c r="J25" s="30">
        <f t="shared" si="1"/>
        <v>11.24850951658231</v>
      </c>
      <c r="K25" s="32">
        <f>H25+H24+H23</f>
        <v>33289126</v>
      </c>
      <c r="L25" s="27">
        <f>K25/K22-1</f>
        <v>7.016904987653616E-3</v>
      </c>
      <c r="M25" s="27">
        <f>K25/K13-1</f>
        <v>1.360148055854097</v>
      </c>
      <c r="N25" s="32">
        <f>AVERAGE(J23:J25)</f>
        <v>11.345487075535695</v>
      </c>
      <c r="O25" s="58">
        <f>N25/N22-1</f>
        <v>5.5817699762281459E-2</v>
      </c>
    </row>
    <row r="26" spans="1:15" ht="17.399999999999999" hidden="1">
      <c r="D26" s="26">
        <f>H26/19</f>
        <v>692987.57894736843</v>
      </c>
      <c r="E26" s="27">
        <f t="shared" si="3"/>
        <v>6.2522332978372841E-2</v>
      </c>
      <c r="F26" s="33">
        <f t="shared" si="4"/>
        <v>2.1528735633972955</v>
      </c>
      <c r="G26" s="39" t="s">
        <v>202</v>
      </c>
      <c r="H26" s="29">
        <f>제룡전기!H26+'제룡전기 (2)'!H26</f>
        <v>13166764</v>
      </c>
      <c r="I26" s="29">
        <f>제룡전기!I26+'제룡전기 (2)'!I26</f>
        <v>1136810</v>
      </c>
      <c r="J26" s="30">
        <f t="shared" si="1"/>
        <v>11.58220283072809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641625.86363636365</v>
      </c>
      <c r="E27" s="27">
        <f t="shared" si="3"/>
        <v>-7.4116357740526939E-2</v>
      </c>
      <c r="F27" s="33">
        <f t="shared" si="4"/>
        <v>2.1098605518881102</v>
      </c>
      <c r="G27" s="39" t="s">
        <v>203</v>
      </c>
      <c r="H27" s="29">
        <f>제룡전기!H27+'제룡전기 (2)'!H27</f>
        <v>14115769</v>
      </c>
      <c r="I27" s="29">
        <f>제룡전기!I27+'제룡전기 (2)'!I27</f>
        <v>1392576</v>
      </c>
      <c r="J27" s="30">
        <f t="shared" si="1"/>
        <v>10.13644425869755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669331.00717703346</v>
      </c>
      <c r="B28" s="27">
        <f>A28/A25-1</f>
        <v>0.23750612878975463</v>
      </c>
      <c r="C28" s="27">
        <f>A28/A16-1</f>
        <v>1.7971742840141451</v>
      </c>
      <c r="D28" s="26">
        <f>H28/19</f>
        <v>673379.57894736843</v>
      </c>
      <c r="E28" s="27">
        <f t="shared" si="3"/>
        <v>4.9489456567481716E-2</v>
      </c>
      <c r="F28" s="33">
        <f t="shared" si="4"/>
        <v>1.3080748514045841</v>
      </c>
      <c r="G28" s="39" t="s">
        <v>208</v>
      </c>
      <c r="H28" s="29">
        <f>제룡전기!H28+'제룡전기 (2)'!H28</f>
        <v>12794212</v>
      </c>
      <c r="I28" s="29">
        <f>제룡전기!I28+'제룡전기 (2)'!I28</f>
        <v>1245453.18</v>
      </c>
      <c r="J28" s="30">
        <f t="shared" si="1"/>
        <v>10.272736226021761</v>
      </c>
      <c r="K28" s="32">
        <f>H28+H27+H26</f>
        <v>40076745</v>
      </c>
      <c r="L28" s="27">
        <f>K28/K25-1</f>
        <v>0.20389898491176961</v>
      </c>
      <c r="M28" s="27">
        <f>K28/K16-1</f>
        <v>1.6102787421837523</v>
      </c>
      <c r="N28" s="32">
        <f>AVERAGE(J26:J28)</f>
        <v>10.663794438482467</v>
      </c>
      <c r="O28" s="58">
        <f>N28/N25-1</f>
        <v>-6.0084915924250026E-2</v>
      </c>
    </row>
    <row r="29" spans="1:15" hidden="1">
      <c r="D29" s="26">
        <f>H29/22</f>
        <v>647429.63636363635</v>
      </c>
      <c r="E29" s="27">
        <f t="shared" ref="E29:E41" si="5">D29/D28-1</f>
        <v>-3.8536871914496174E-2</v>
      </c>
      <c r="F29" s="33">
        <f t="shared" ref="F29:F41" si="6">D29/D17-1</f>
        <v>1.3634753411208229</v>
      </c>
      <c r="G29" s="39" t="s">
        <v>215</v>
      </c>
      <c r="H29" s="29">
        <f>제룡전기!H29+'제룡전기 (2)'!H29</f>
        <v>14243452</v>
      </c>
      <c r="I29" s="29">
        <f>제룡전기!I29+'제룡전기 (2)'!I29</f>
        <v>1387580</v>
      </c>
      <c r="J29" s="30">
        <f t="shared" si="1"/>
        <v>10.264959137491172</v>
      </c>
    </row>
    <row r="30" spans="1:15" hidden="1">
      <c r="D30" s="26">
        <f>H30/19</f>
        <v>686766.63157894742</v>
      </c>
      <c r="E30" s="27">
        <f t="shared" si="5"/>
        <v>6.0758718794913236E-2</v>
      </c>
      <c r="F30" s="33">
        <f t="shared" si="6"/>
        <v>0.5762397432517341</v>
      </c>
      <c r="G30" s="39" t="s">
        <v>210</v>
      </c>
      <c r="H30" s="29">
        <f>제룡전기!H30+'제룡전기 (2)'!H30</f>
        <v>13048566</v>
      </c>
      <c r="I30" s="29">
        <f>제룡전기!I30+'제룡전기 (2)'!I30</f>
        <v>1270370</v>
      </c>
      <c r="J30" s="30">
        <f t="shared" si="1"/>
        <v>10.271468942119226</v>
      </c>
    </row>
    <row r="31" spans="1:15" ht="17.399999999999999" hidden="1">
      <c r="A31" s="31">
        <f>AVERAGE(D29:D31)</f>
        <v>686296.28931419458</v>
      </c>
      <c r="B31" s="27">
        <f>A31/A28-1</f>
        <v>2.5346625145477475E-2</v>
      </c>
      <c r="C31" s="27">
        <f>A31/A19-1</f>
        <v>1.0501156681831141</v>
      </c>
      <c r="D31" s="26">
        <f>H31/20</f>
        <v>724692.6</v>
      </c>
      <c r="E31" s="27">
        <f t="shared" si="5"/>
        <v>5.522395334475827E-2</v>
      </c>
      <c r="F31" s="33">
        <f t="shared" si="6"/>
        <v>1.459513004232774</v>
      </c>
      <c r="G31" s="39" t="s">
        <v>211</v>
      </c>
      <c r="H31" s="29">
        <f>제룡전기!H31+'제룡전기 (2)'!H31</f>
        <v>14493852</v>
      </c>
      <c r="I31" s="29">
        <f>제룡전기!I31+'제룡전기 (2)'!I31</f>
        <v>1431649.9900000002</v>
      </c>
      <c r="J31" s="30">
        <f t="shared" si="1"/>
        <v>10.123879510521981</v>
      </c>
      <c r="K31" s="32">
        <f>H31+H30+H29</f>
        <v>41785870</v>
      </c>
      <c r="L31" s="27">
        <f>K31/K28-1</f>
        <v>4.2646302737410435E-2</v>
      </c>
      <c r="M31" s="27">
        <f>K31/K19-1</f>
        <v>1.0210932249441775</v>
      </c>
      <c r="N31" s="32">
        <f>AVERAGE(J29:J31)</f>
        <v>10.220102530044125</v>
      </c>
      <c r="O31" s="58">
        <f>N31/N28-1</f>
        <v>-4.1607320077100329E-2</v>
      </c>
    </row>
    <row r="32" spans="1:15" ht="17.399999999999999" hidden="1">
      <c r="D32" s="26">
        <f>H32/21</f>
        <v>1000042.2380952381</v>
      </c>
      <c r="E32" s="27">
        <f t="shared" si="5"/>
        <v>0.3799537046400614</v>
      </c>
      <c r="F32" s="33">
        <f t="shared" si="6"/>
        <v>0.89002438707961717</v>
      </c>
      <c r="G32" s="39" t="s">
        <v>222</v>
      </c>
      <c r="H32" s="29">
        <f>제룡전기!H32+'제룡전기 (2)'!H32</f>
        <v>21000887</v>
      </c>
      <c r="I32" s="29">
        <f>제룡전기!I32+'제룡전기 (2)'!I32</f>
        <v>1983036</v>
      </c>
      <c r="J32" s="30">
        <f t="shared" si="1"/>
        <v>10.590270171595472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683176.76190476189</v>
      </c>
      <c r="E33" s="27">
        <f t="shared" si="5"/>
        <v>-0.31685209296159733</v>
      </c>
      <c r="F33" s="33">
        <f t="shared" si="6"/>
        <v>0.19284184081298794</v>
      </c>
      <c r="G33" s="39" t="s">
        <v>223</v>
      </c>
      <c r="H33" s="29">
        <f>제룡전기!H33+'제룡전기 (2)'!H33</f>
        <v>14346712</v>
      </c>
      <c r="I33" s="29">
        <f>제룡전기!I33+'제룡전기 (2)'!I33</f>
        <v>1312039.99</v>
      </c>
      <c r="J33" s="30">
        <f t="shared" si="1"/>
        <v>10.934660611983329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813945.80701754382</v>
      </c>
      <c r="B34" s="27">
        <f>A34/A31-1</f>
        <v>0.18599768014323304</v>
      </c>
      <c r="C34" s="27">
        <f>A34/A22-1</f>
        <v>0.52677168133689212</v>
      </c>
      <c r="D34" s="26">
        <f>H34/19</f>
        <v>758618.42105263157</v>
      </c>
      <c r="E34" s="27">
        <f t="shared" si="5"/>
        <v>0.11042773020781782</v>
      </c>
      <c r="F34" s="33">
        <f t="shared" si="6"/>
        <v>0.52485998020822411</v>
      </c>
      <c r="G34" s="39" t="s">
        <v>220</v>
      </c>
      <c r="H34" s="29">
        <f>제룡전기!H34+'제룡전기 (2)'!H34</f>
        <v>14413750</v>
      </c>
      <c r="I34" s="29">
        <f>제룡전기!I34+'제룡전기 (2)'!I34</f>
        <v>1303957</v>
      </c>
      <c r="J34" s="30">
        <f t="shared" si="1"/>
        <v>11.053853769717866</v>
      </c>
      <c r="K34" s="32">
        <f>H34+H33+H32</f>
        <v>49761349</v>
      </c>
      <c r="L34" s="27">
        <f>K34/K31-1</f>
        <v>0.19086545284326983</v>
      </c>
      <c r="M34" s="27">
        <f>K34/K22-1</f>
        <v>0.5053119645733708</v>
      </c>
      <c r="N34" s="32">
        <f>AVERAGE(J32:J34)</f>
        <v>10.85959485109889</v>
      </c>
      <c r="O34" s="58">
        <f>N34/N31-1</f>
        <v>6.2572006413325498E-2</v>
      </c>
      <c r="P34" s="58"/>
    </row>
    <row r="35" spans="1:16" ht="17.399999999999999" hidden="1">
      <c r="D35" s="26">
        <f>H35/23</f>
        <v>676940.13043478259</v>
      </c>
      <c r="E35" s="27">
        <f t="shared" si="5"/>
        <v>-0.10766715960379014</v>
      </c>
      <c r="F35" s="33">
        <f t="shared" si="6"/>
        <v>0.49857937450366396</v>
      </c>
      <c r="G35" s="39" t="s">
        <v>226</v>
      </c>
      <c r="H35" s="68">
        <f>제룡전기!H35+'제룡전기 (2)'!H35</f>
        <v>15569623</v>
      </c>
      <c r="I35" s="68">
        <f>제룡전기!I35+'제룡전기 (2)'!I35</f>
        <v>1372422</v>
      </c>
      <c r="J35" s="30">
        <f t="shared" si="1"/>
        <v>11.344632336118192</v>
      </c>
      <c r="P35" s="16"/>
    </row>
    <row r="36" spans="1:16" ht="17.399999999999999" hidden="1">
      <c r="D36" s="26">
        <f>H36/21</f>
        <v>361384.76190476189</v>
      </c>
      <c r="E36" s="27">
        <f t="shared" si="5"/>
        <v>-0.46614959631267094</v>
      </c>
      <c r="F36" s="33">
        <f t="shared" si="6"/>
        <v>-0.30326261188293169</v>
      </c>
      <c r="G36" s="39" t="s">
        <v>228</v>
      </c>
      <c r="H36" s="68">
        <f>제룡전기!H36+'제룡전기 (2)'!H36</f>
        <v>7589080</v>
      </c>
      <c r="I36" s="68">
        <f>제룡전기!I36+'제룡전기 (2)'!I36</f>
        <v>706130</v>
      </c>
      <c r="J36" s="30">
        <f t="shared" si="1"/>
        <v>10.747426111339271</v>
      </c>
      <c r="P36" s="16"/>
    </row>
    <row r="37" spans="1:16" ht="17.399999999999999" hidden="1">
      <c r="A37" s="31">
        <f>AVERAGE(D35:D37)</f>
        <v>563439.35300207033</v>
      </c>
      <c r="B37" s="27">
        <f>A37/A34-1</f>
        <v>-0.30776797651108734</v>
      </c>
      <c r="C37" s="27">
        <f>A37/A25-1</f>
        <v>4.1726208803853693E-2</v>
      </c>
      <c r="D37" s="26">
        <f>H37/18</f>
        <v>651993.16666666663</v>
      </c>
      <c r="E37" s="27">
        <f t="shared" si="5"/>
        <v>0.80415234784716993</v>
      </c>
      <c r="F37" s="33">
        <f t="shared" si="6"/>
        <v>-3.322980407449716E-4</v>
      </c>
      <c r="G37" s="39" t="s">
        <v>225</v>
      </c>
      <c r="H37" s="68">
        <f>제룡전기!H37+'제룡전기 (2)'!H37</f>
        <v>11735877</v>
      </c>
      <c r="I37" s="68">
        <f>제룡전기!I37+'제룡전기 (2)'!I37</f>
        <v>1024630</v>
      </c>
      <c r="J37" s="30">
        <f t="shared" si="1"/>
        <v>11.45377062939793</v>
      </c>
      <c r="K37" s="32">
        <f>H37+H36+H35</f>
        <v>34894580</v>
      </c>
      <c r="L37" s="27">
        <f>K37/K34-1</f>
        <v>-0.29876137401339342</v>
      </c>
      <c r="M37" s="27">
        <f>K37/K25-1</f>
        <v>4.8227580381653867E-2</v>
      </c>
      <c r="N37" s="32">
        <f>AVERAGE(J35:J37)</f>
        <v>11.181943025618464</v>
      </c>
      <c r="O37" s="16">
        <f>N37/N34-1</f>
        <v>2.9683259729248013E-2</v>
      </c>
      <c r="P37" s="16"/>
    </row>
    <row r="38" spans="1:16" ht="17.399999999999999" hidden="1">
      <c r="A38" s="31"/>
      <c r="B38" s="27"/>
      <c r="C38" s="27"/>
      <c r="D38" s="26">
        <f>H38/20</f>
        <v>566730.4</v>
      </c>
      <c r="E38" s="27">
        <f t="shared" si="5"/>
        <v>-0.13077248508995098</v>
      </c>
      <c r="F38" s="33">
        <f t="shared" si="6"/>
        <v>-0.18219255695628778</v>
      </c>
      <c r="G38" s="39" t="s">
        <v>231</v>
      </c>
      <c r="H38" s="68">
        <f>제룡전기!H38+'제룡전기 (2)'!H38</f>
        <v>11334608</v>
      </c>
      <c r="I38" s="68">
        <f>제룡전기!I38+'제룡전기 (2)'!I38</f>
        <v>949190</v>
      </c>
      <c r="J38" s="30">
        <f t="shared" si="1"/>
        <v>11.941347886092352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273956.33333333331</v>
      </c>
      <c r="E39" s="27">
        <f t="shared" si="5"/>
        <v>-0.51660201511453541</v>
      </c>
      <c r="F39" s="33">
        <f t="shared" si="6"/>
        <v>-0.57302791414811804</v>
      </c>
      <c r="G39" s="39" t="s">
        <v>234</v>
      </c>
      <c r="H39" s="68">
        <f>제룡전기!H39+'제룡전기 (2)'!H39</f>
        <v>5753083</v>
      </c>
      <c r="I39" s="68">
        <f>제룡전기!I39+'제룡전기 (2)'!I39</f>
        <v>516400</v>
      </c>
      <c r="J39" s="30">
        <f t="shared" si="1"/>
        <v>11.140749419054996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508184.03809523815</v>
      </c>
      <c r="B40" s="27">
        <f>A40/A37-1</f>
        <v>-9.8067901385349487E-2</v>
      </c>
      <c r="C40" s="27">
        <f>A40/A28-1</f>
        <v>-0.24075826064214145</v>
      </c>
      <c r="D40" s="26">
        <f>H40/21</f>
        <v>683865.38095238095</v>
      </c>
      <c r="E40" s="27">
        <f t="shared" si="5"/>
        <v>1.4962568765303752</v>
      </c>
      <c r="F40" s="33">
        <f t="shared" si="6"/>
        <v>1.5571903771427031E-2</v>
      </c>
      <c r="G40" s="39" t="s">
        <v>236</v>
      </c>
      <c r="H40" s="68">
        <f>제룡전기!H40+'제룡전기 (2)'!H40</f>
        <v>14361173</v>
      </c>
      <c r="I40" s="68">
        <f>제룡전기!I40+'제룡전기 (2)'!I40</f>
        <v>1275422</v>
      </c>
      <c r="J40" s="30">
        <f t="shared" si="1"/>
        <v>11.259938279251887</v>
      </c>
      <c r="K40" s="32">
        <f>H40+H39+H38</f>
        <v>31448864</v>
      </c>
      <c r="L40" s="27">
        <f>K40/K37-1</f>
        <v>-9.8746452887525815E-2</v>
      </c>
      <c r="M40" s="27">
        <f>K40/K28-1</f>
        <v>-0.21528397578196534</v>
      </c>
      <c r="N40" s="32">
        <f>AVERAGE(J38:J40)</f>
        <v>11.447345194799746</v>
      </c>
      <c r="O40" s="58">
        <f>N40/N37-1</f>
        <v>2.3734888343933669E-2</v>
      </c>
    </row>
    <row r="41" spans="1:16" ht="17.399999999999999">
      <c r="A41" s="31"/>
      <c r="B41" s="27"/>
      <c r="C41" s="27"/>
      <c r="D41" s="26">
        <f>H41/18</f>
        <v>449953.22222222225</v>
      </c>
      <c r="E41" s="27">
        <f t="shared" si="5"/>
        <v>-0.3420441584634718</v>
      </c>
      <c r="F41" s="33">
        <f t="shared" si="6"/>
        <v>-0.30501602498545366</v>
      </c>
      <c r="G41" s="39" t="s">
        <v>370</v>
      </c>
      <c r="H41" s="68">
        <f>제룡전기!H41+'제룡전기 (2)'!H41</f>
        <v>8099158</v>
      </c>
      <c r="I41" s="68">
        <f>제룡전기!I41+'제룡전기 (2)'!I41</f>
        <v>738050</v>
      </c>
      <c r="J41" s="30">
        <f t="shared" si="1"/>
        <v>10.973725357360612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467820.45</v>
      </c>
      <c r="E42" s="27">
        <f t="shared" ref="E42" si="7">D42/D41-1</f>
        <v>3.9709078400495423E-2</v>
      </c>
      <c r="F42" s="33">
        <f t="shared" ref="F42" si="8">D42/D30-1</f>
        <v>-0.31880725054385295</v>
      </c>
      <c r="G42" s="39" t="s">
        <v>405</v>
      </c>
      <c r="H42" s="68">
        <f>제룡전기!H42+'제룡전기 (2)'!H42</f>
        <v>9356409</v>
      </c>
      <c r="I42" s="68">
        <f>제룡전기!I42+'제룡전기 (2)'!I42</f>
        <v>847000</v>
      </c>
      <c r="J42" s="30">
        <f t="shared" si="1"/>
        <v>11.04652774498229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510894.77407407406</v>
      </c>
      <c r="B43" s="27">
        <f>A43/A40-1</f>
        <v>5.3341619878424229E-3</v>
      </c>
      <c r="C43" s="27">
        <f>A43/A31-1</f>
        <v>-0.25557695411029624</v>
      </c>
      <c r="D43" s="26">
        <f>H43/20</f>
        <v>614910.65</v>
      </c>
      <c r="E43" s="27">
        <f t="shared" ref="E43" si="9">D43/D42-1</f>
        <v>0.31441592602461044</v>
      </c>
      <c r="F43" s="33">
        <f t="shared" ref="F43" si="10">D43/D31-1</f>
        <v>-0.15148761005700895</v>
      </c>
      <c r="G43" s="39" t="s">
        <v>429</v>
      </c>
      <c r="H43" s="68">
        <f>제룡전기!H43+'제룡전기 (2)'!H43</f>
        <v>12298213</v>
      </c>
      <c r="I43" s="68">
        <f>제룡전기!I43+'제룡전기 (2)'!I43</f>
        <v>1079785</v>
      </c>
      <c r="J43" s="30">
        <f t="shared" si="1"/>
        <v>11.38950161374718</v>
      </c>
      <c r="K43" s="32">
        <f>H43+H42+H41</f>
        <v>29753780</v>
      </c>
      <c r="L43" s="27">
        <f>K43/K40-1</f>
        <v>-5.3899689349669377E-2</v>
      </c>
      <c r="M43" s="27">
        <f>K43/K31-1</f>
        <v>-0.28794637996049866</v>
      </c>
      <c r="N43" s="32">
        <f>AVERAGE(J41:J43)</f>
        <v>11.136584905363362</v>
      </c>
      <c r="O43" s="58">
        <f>N43/N40-1</f>
        <v>-2.7146930938848235E-2</v>
      </c>
    </row>
    <row r="44" spans="1:16" ht="17.399999999999999">
      <c r="A44" s="31"/>
      <c r="B44" s="27"/>
      <c r="C44" s="27"/>
      <c r="D44" s="26">
        <f>H44/22</f>
        <v>658189.22727272729</v>
      </c>
      <c r="E44" s="27">
        <f t="shared" ref="E44" si="11">D44/D43-1</f>
        <v>7.0381895764412672E-2</v>
      </c>
      <c r="F44" s="33">
        <f t="shared" ref="F44" si="12">D44/D32-1</f>
        <v>-0.3418385722123416</v>
      </c>
      <c r="G44" s="39" t="s">
        <v>462</v>
      </c>
      <c r="H44" s="68">
        <f>제룡전기!H44+'제룡전기 (2)'!H44</f>
        <v>14480163</v>
      </c>
      <c r="I44" s="68">
        <f>제룡전기!I44+'제룡전기 (2)'!I44</f>
        <v>1238100</v>
      </c>
      <c r="J44" s="30">
        <f t="shared" si="1"/>
        <v>11.695471286648898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674163.05</v>
      </c>
      <c r="E45" s="27">
        <f t="shared" ref="E45" si="13">D45/D44-1</f>
        <v>2.4269346967986438E-2</v>
      </c>
      <c r="F45" s="33">
        <f t="shared" ref="F45" si="14">D45/D33-1</f>
        <v>-1.3193820995361039E-2</v>
      </c>
      <c r="G45" s="39" t="s">
        <v>498</v>
      </c>
      <c r="H45" s="68">
        <f>제룡전기!H45+'제룡전기 (2)'!H45</f>
        <v>13483261</v>
      </c>
      <c r="I45" s="68">
        <f>제룡전기!I45+'제룡전기 (2)'!I45</f>
        <v>1233700</v>
      </c>
      <c r="J45" s="30">
        <f t="shared" si="1"/>
        <v>10.929124584582961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695116.02224880375</v>
      </c>
      <c r="B46" s="27">
        <f>A46/A43-1</f>
        <v>0.36058550120933441</v>
      </c>
      <c r="C46" s="27">
        <f>A46/A34-1</f>
        <v>-0.14599225617262601</v>
      </c>
      <c r="D46" s="26">
        <f>H46/19</f>
        <v>752995.78947368416</v>
      </c>
      <c r="E46" s="27">
        <f t="shared" ref="E46" si="15">D46/D45-1</f>
        <v>0.11693423345240306</v>
      </c>
      <c r="F46" s="33">
        <f t="shared" ref="F46" si="16">D46/D34-1</f>
        <v>-7.4116728817970046E-3</v>
      </c>
      <c r="G46" s="39" t="s">
        <v>548</v>
      </c>
      <c r="H46" s="68">
        <f>제룡전기!H46+'제룡전기 (2)'!H46</f>
        <v>14306920</v>
      </c>
      <c r="I46" s="68">
        <f>제룡전기!I46+'제룡전기 (2)'!I46</f>
        <v>1421500</v>
      </c>
      <c r="J46" s="30">
        <f t="shared" si="1"/>
        <v>10.064664087231797</v>
      </c>
      <c r="K46" s="32">
        <f>H46+H45+H44</f>
        <v>42270344</v>
      </c>
      <c r="L46" s="27">
        <f>K46/K43-1</f>
        <v>0.42067139032418743</v>
      </c>
      <c r="M46" s="27">
        <f>K46/K34-1</f>
        <v>-0.15053862386246808</v>
      </c>
      <c r="N46" s="32">
        <f>AVERAGE(J44:J46)</f>
        <v>10.896419986154553</v>
      </c>
      <c r="O46" s="58">
        <f>N46/N43-1</f>
        <v>-2.1565400995878559E-2</v>
      </c>
    </row>
    <row r="47" spans="1:16" ht="17.399999999999999">
      <c r="A47" s="31"/>
      <c r="B47" s="27"/>
      <c r="C47" s="27"/>
      <c r="D47" s="26">
        <f>H47/19</f>
        <v>750599.36842105258</v>
      </c>
      <c r="E47" s="27">
        <f t="shared" ref="E47" si="17">D47/D46-1</f>
        <v>-3.1825158734374304E-3</v>
      </c>
      <c r="F47" s="33">
        <f t="shared" ref="F47" si="18">D47/D35-1</f>
        <v>0.1088120421210077</v>
      </c>
      <c r="G47" s="39" t="s">
        <v>611</v>
      </c>
      <c r="H47" s="68">
        <f>제룡전기!H47+'제룡전기 (2)'!H47</f>
        <v>14261388</v>
      </c>
      <c r="I47" s="68">
        <f>제룡전기!I47+'제룡전기 (2)'!I47</f>
        <v>1461790</v>
      </c>
      <c r="J47" s="30">
        <f t="shared" si="1"/>
        <v>9.7561127111281376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554182.25</v>
      </c>
      <c r="E48" s="27">
        <f t="shared" ref="E48" si="19">D48/D47-1</f>
        <v>-0.26168036729664734</v>
      </c>
      <c r="F48" s="33">
        <f t="shared" ref="F48" si="20">D48/D36-1</f>
        <v>0.53349645148028491</v>
      </c>
      <c r="G48" s="39" t="s">
        <v>632</v>
      </c>
      <c r="H48" s="68">
        <f>제룡전기!H48+'제룡전기 (2)'!H48</f>
        <v>11083645</v>
      </c>
      <c r="I48" s="68">
        <f>제룡전기!I48+'제룡전기 (2)'!I48</f>
        <v>1091220</v>
      </c>
      <c r="J48" s="30">
        <f t="shared" si="1"/>
        <v>10.157113139421931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598799.69098883576</v>
      </c>
      <c r="B49" s="27">
        <f>A49/A46-1</f>
        <v>-0.13856151804467165</v>
      </c>
      <c r="C49" s="27">
        <f>A49/A37-1</f>
        <v>6.2758019649074015E-2</v>
      </c>
      <c r="D49" s="26">
        <f>H49/22</f>
        <v>491617.45454545453</v>
      </c>
      <c r="E49" s="27">
        <f t="shared" ref="E49" si="21">D49/D48-1</f>
        <v>-0.11289570435456109</v>
      </c>
      <c r="F49" s="33">
        <f t="shared" ref="F49" si="22">D49/D37-1</f>
        <v>-0.24597759657687435</v>
      </c>
      <c r="G49" s="39" t="s">
        <v>672</v>
      </c>
      <c r="H49" s="68">
        <f>제룡전기!H49+'제룡전기 (2)'!H49</f>
        <v>10815584</v>
      </c>
      <c r="I49" s="68">
        <f>제룡전기!I49+'제룡전기 (2)'!I49</f>
        <v>1125910</v>
      </c>
      <c r="J49" s="30">
        <f t="shared" si="1"/>
        <v>9.6060821912941528</v>
      </c>
      <c r="K49" s="32">
        <f>H49+H48+H47</f>
        <v>36160617</v>
      </c>
      <c r="L49" s="27">
        <f>K49/K46-1</f>
        <v>-0.14453932525365776</v>
      </c>
      <c r="M49" s="27">
        <f>K49/K37-1</f>
        <v>3.6281766394666404E-2</v>
      </c>
      <c r="N49" s="32">
        <f>AVERAGE(J47:J49)</f>
        <v>9.8397693472814076</v>
      </c>
      <c r="O49" s="58">
        <f>N49/N46-1</f>
        <v>-9.6972275317560253E-2</v>
      </c>
    </row>
    <row r="50" spans="1:15" s="37" customFormat="1" ht="17.399999999999999">
      <c r="A50" s="92"/>
      <c r="B50" s="130"/>
      <c r="C50" s="130"/>
      <c r="D50" s="93">
        <f>H50/18</f>
        <v>378229.16666666669</v>
      </c>
      <c r="E50" s="130">
        <f t="shared" ref="E50" si="23">D50/D49-1</f>
        <v>-0.23064333218930499</v>
      </c>
      <c r="F50" s="131">
        <f t="shared" ref="F50" si="24">D50/D38-1</f>
        <v>-0.33261182624636565</v>
      </c>
      <c r="G50" s="132" t="s">
        <v>714</v>
      </c>
      <c r="H50" s="95">
        <f>제룡전기!H50+'제룡전기 (2)'!H50</f>
        <v>6808125</v>
      </c>
      <c r="I50" s="95">
        <f>제룡전기!I50+'제룡전기 (2)'!I50</f>
        <v>710140</v>
      </c>
      <c r="J50" s="133">
        <f t="shared" ref="J50" si="25">H50/I50</f>
        <v>9.5870180527783262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106218.3</v>
      </c>
      <c r="E51" s="130">
        <f t="shared" ref="E51" si="26">D51/D50-1</f>
        <v>-0.71916946295786288</v>
      </c>
      <c r="F51" s="131">
        <f t="shared" ref="F51" si="27">D51/D39-1</f>
        <v>-0.61228018090474268</v>
      </c>
      <c r="G51" s="132" t="s">
        <v>721</v>
      </c>
      <c r="H51" s="95">
        <f>제룡전기!H51+'제룡전기 (2)'!H51</f>
        <v>2124366</v>
      </c>
      <c r="I51" s="95">
        <f>제룡전기!I51+'제룡전기 (2)'!I51</f>
        <v>220990</v>
      </c>
      <c r="J51" s="133">
        <f t="shared" ref="J51" si="28">H51/I51</f>
        <v>9.6129508122539473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313164.88282828283</v>
      </c>
      <c r="B52" s="27">
        <f>A52/A49-1</f>
        <v>-0.47701228383880112</v>
      </c>
      <c r="C52" s="27">
        <f>A52/A40-1</f>
        <v>-0.38375694757734014</v>
      </c>
      <c r="D52" s="93">
        <f>H52/22</f>
        <v>455047.18181818182</v>
      </c>
      <c r="E52" s="130">
        <f t="shared" ref="E52:E53" si="29">D52/D51-1</f>
        <v>3.2840751717753136</v>
      </c>
      <c r="F52" s="131">
        <f t="shared" ref="F52:F53" si="30">D52/D40-1</f>
        <v>-0.33459538310820303</v>
      </c>
      <c r="G52" s="132" t="s">
        <v>726</v>
      </c>
      <c r="H52" s="95">
        <f>제룡전기!H52+'제룡전기 (2)'!H52</f>
        <v>10011038</v>
      </c>
      <c r="I52" s="95">
        <f>제룡전기!I52+'제룡전기 (2)'!I52</f>
        <v>978930</v>
      </c>
      <c r="J52" s="133">
        <f t="shared" ref="J52" si="31">H52/I52</f>
        <v>10.226510577875844</v>
      </c>
      <c r="K52" s="32">
        <f>H52+H51+H50</f>
        <v>18943529</v>
      </c>
      <c r="L52" s="27">
        <f>K52/K49-1</f>
        <v>-0.47612815898578276</v>
      </c>
      <c r="M52" s="27">
        <f>K52/K40-1</f>
        <v>-0.39764027724499051</v>
      </c>
      <c r="N52" s="32">
        <f>AVERAGE(J50:J52)</f>
        <v>9.8088264809693726</v>
      </c>
      <c r="O52" s="58">
        <f>N52/N49-1</f>
        <v>-3.1446739471168161E-3</v>
      </c>
    </row>
    <row r="53" spans="1:15" s="37" customFormat="1" ht="17.399999999999999">
      <c r="A53" s="31"/>
      <c r="B53" s="27"/>
      <c r="C53" s="27"/>
      <c r="D53" s="93">
        <f>H53/21</f>
        <v>266284</v>
      </c>
      <c r="E53" s="130">
        <f t="shared" si="29"/>
        <v>-0.41482112044725028</v>
      </c>
      <c r="F53" s="131">
        <f t="shared" si="30"/>
        <v>-0.40819625941363291</v>
      </c>
      <c r="G53" s="132" t="s">
        <v>729</v>
      </c>
      <c r="H53" s="95">
        <f>제룡전기!H53+'제룡전기 (2)'!H53</f>
        <v>5591964</v>
      </c>
      <c r="I53" s="95">
        <f>제룡전기!I53+'제룡전기 (2)'!I53</f>
        <v>549800</v>
      </c>
      <c r="J53" s="133">
        <f t="shared" ref="J53" si="32">H53/I53</f>
        <v>10.170905783921427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111680.70588235294</v>
      </c>
      <c r="E54" s="130">
        <f t="shared" ref="E54" si="33">D54/D53-1</f>
        <v>-0.58059550749443101</v>
      </c>
      <c r="F54" s="131">
        <f t="shared" ref="F54" si="34">D54/D42-1</f>
        <v>-0.76127442508690479</v>
      </c>
      <c r="G54" s="132" t="s">
        <v>742</v>
      </c>
      <c r="H54" s="95">
        <f>제룡전기!H54+'제룡전기 (2)'!H54</f>
        <v>1898572</v>
      </c>
      <c r="I54" s="95">
        <f>제룡전기!I54+'제룡전기 (2)'!I54</f>
        <v>167320</v>
      </c>
      <c r="J54" s="133">
        <f t="shared" ref="J54" si="35">H54/I54</f>
        <v>11.346951948362419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202582.90196078434</v>
      </c>
      <c r="B55" s="27">
        <f>A55/A52-1</f>
        <v>-0.3531110508585783</v>
      </c>
      <c r="C55" s="27">
        <f>A55/A43-1</f>
        <v>-0.60347431165656817</v>
      </c>
      <c r="D55" s="93">
        <f>H55/21</f>
        <v>229784</v>
      </c>
      <c r="E55" s="130">
        <f t="shared" ref="E55" si="36">D55/D54-1</f>
        <v>1.0575084853247598</v>
      </c>
      <c r="F55" s="131">
        <f t="shared" ref="F55" si="37">D55/D43-1</f>
        <v>-0.62631318875352049</v>
      </c>
      <c r="G55" s="132" t="s">
        <v>749</v>
      </c>
      <c r="H55" s="95">
        <f>제룡전기!H55+'제룡전기 (2)'!H55</f>
        <v>4825464</v>
      </c>
      <c r="I55" s="95">
        <f>제룡전기!I55+'제룡전기 (2)'!I55</f>
        <v>437700</v>
      </c>
      <c r="J55" s="133">
        <f t="shared" ref="J55" si="38">H55/I55</f>
        <v>11.024592186429061</v>
      </c>
      <c r="K55" s="32">
        <f>H55+H54+H53</f>
        <v>12316000</v>
      </c>
      <c r="L55" s="27">
        <f>K55/K52-1</f>
        <v>-0.34985714646938282</v>
      </c>
      <c r="M55" s="27">
        <f>K55/K43-1</f>
        <v>-0.58606940025771515</v>
      </c>
      <c r="N55" s="32">
        <f>AVERAGE(J53:J55)</f>
        <v>10.847483306237635</v>
      </c>
      <c r="O55" s="58">
        <f>N55/N52-1</f>
        <v>0.10589001928858832</v>
      </c>
    </row>
    <row r="56" spans="1:15" s="124" customFormat="1" ht="17.399999999999999">
      <c r="A56" s="94"/>
      <c r="B56" s="45"/>
      <c r="C56" s="45"/>
      <c r="D56" s="98">
        <f>H56/22</f>
        <v>435213.77272727271</v>
      </c>
      <c r="E56" s="118">
        <f t="shared" ref="E56" si="39">D56/D55-1</f>
        <v>0.89401251926710601</v>
      </c>
      <c r="F56" s="158">
        <f t="shared" ref="F56" si="40">D56/D44-1</f>
        <v>-0.33877104836457994</v>
      </c>
      <c r="G56" s="122" t="s">
        <v>752</v>
      </c>
      <c r="H56" s="96">
        <f>제룡전기!H56+'제룡전기 (2)'!H56</f>
        <v>9574703</v>
      </c>
      <c r="I56" s="96">
        <f>제룡전기!I56+'제룡전기 (2)'!I56</f>
        <v>1071090</v>
      </c>
      <c r="J56" s="125">
        <f t="shared" ref="J56" si="41">H56/I56</f>
        <v>8.9392142583723118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398867.44444444444</v>
      </c>
      <c r="E57" s="118">
        <f t="shared" ref="E57" si="42">D57/D56-1</f>
        <v>-8.3513736376180203E-2</v>
      </c>
      <c r="F57" s="158">
        <f t="shared" ref="F57" si="43">D57/D45-1</f>
        <v>-0.40835166738306938</v>
      </c>
      <c r="G57" s="122" t="s">
        <v>756</v>
      </c>
      <c r="H57" s="96">
        <f>제룡전기!H57+'제룡전기 (2)'!H57</f>
        <v>7179614</v>
      </c>
      <c r="I57" s="96">
        <f>제룡전기!I57+'제룡전기 (2)'!I57</f>
        <v>673180</v>
      </c>
      <c r="J57" s="125">
        <f t="shared" ref="J57" si="44">H57/I57</f>
        <v>10.665221783178348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417040.6085858586</v>
      </c>
      <c r="B58" s="27">
        <f>A58/A55-1</f>
        <v>1.0586170133281465</v>
      </c>
      <c r="C58" s="27">
        <f>A58/A46-1</f>
        <v>-0.40004172650679204</v>
      </c>
      <c r="K58" s="32">
        <f>H58+H57+H56</f>
        <v>16754317</v>
      </c>
      <c r="L58" s="27">
        <f>K58/K55-1</f>
        <v>0.36037000649561546</v>
      </c>
      <c r="M58" s="27">
        <f>K58/K46-1</f>
        <v>-0.60363897204148609</v>
      </c>
      <c r="N58" s="32">
        <f>AVERAGE(J56:J58)</f>
        <v>9.8022180207753298</v>
      </c>
      <c r="O58" s="58">
        <f>N58/N55-1</f>
        <v>-9.6360165390735886E-2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84"/>
  <dimension ref="A1:P58"/>
  <sheetViews>
    <sheetView topLeftCell="E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3.0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650이하</v>
      </c>
      <c r="G1" s="19"/>
      <c r="H1" s="19"/>
      <c r="I1" s="19"/>
      <c r="J1" s="20"/>
      <c r="P1" s="18" t="s">
        <v>179</v>
      </c>
    </row>
    <row r="2" spans="1:16" ht="15" customHeight="1">
      <c r="G2" s="21"/>
      <c r="H2" s="21"/>
      <c r="I2" s="21"/>
      <c r="J2" s="22"/>
      <c r="P2" s="23" t="s">
        <v>664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317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1425.65</v>
      </c>
      <c r="E5" s="27"/>
      <c r="F5" s="26"/>
      <c r="G5" s="28" t="s">
        <v>7</v>
      </c>
      <c r="H5" s="29">
        <v>28513</v>
      </c>
      <c r="I5" s="29">
        <v>9836</v>
      </c>
      <c r="J5" s="30">
        <f>H5/I5</f>
        <v>2.8988409922732816</v>
      </c>
    </row>
    <row r="6" spans="1:16" ht="15" hidden="1" customHeight="1">
      <c r="D6" s="26">
        <f>H6/18</f>
        <v>24232.388888888891</v>
      </c>
      <c r="E6" s="27">
        <f t="shared" ref="E6:E16" si="0">D6/D5-1</f>
        <v>15.997431970602104</v>
      </c>
      <c r="F6" s="26"/>
      <c r="G6" s="28" t="s">
        <v>3</v>
      </c>
      <c r="H6" s="29">
        <v>436183</v>
      </c>
      <c r="I6" s="29">
        <v>128300</v>
      </c>
      <c r="J6" s="30">
        <f t="shared" ref="J6:J16" si="1">H6/I6</f>
        <v>3.3997116134060796</v>
      </c>
    </row>
    <row r="7" spans="1:16" ht="15" hidden="1" customHeight="1">
      <c r="A7" s="31">
        <f>AVERAGE(D5:D7)</f>
        <v>29166.922053872055</v>
      </c>
      <c r="B7" s="31"/>
      <c r="C7" s="31"/>
      <c r="D7" s="26">
        <f>H7/22</f>
        <v>61842.727272727272</v>
      </c>
      <c r="E7" s="27">
        <f t="shared" si="0"/>
        <v>1.55206895020918</v>
      </c>
      <c r="F7" s="26"/>
      <c r="G7" s="28" t="s">
        <v>6</v>
      </c>
      <c r="H7" s="29">
        <v>1360540</v>
      </c>
      <c r="I7" s="29">
        <v>274553</v>
      </c>
      <c r="J7" s="30">
        <f t="shared" si="1"/>
        <v>4.9554730780577882</v>
      </c>
      <c r="K7" s="32">
        <f>H7+H6+H5</f>
        <v>1825236</v>
      </c>
      <c r="L7" s="32"/>
      <c r="M7" s="32"/>
      <c r="N7" s="32">
        <f>AVERAGE(J5:J7)</f>
        <v>3.7513418945790504</v>
      </c>
      <c r="O7" s="32"/>
    </row>
    <row r="8" spans="1:16" ht="15" hidden="1" customHeight="1">
      <c r="D8" s="26">
        <f>H8/21</f>
        <v>28625.190476190477</v>
      </c>
      <c r="E8" s="27">
        <f t="shared" si="0"/>
        <v>-0.53712923510062871</v>
      </c>
      <c r="F8" s="26"/>
      <c r="G8" s="28" t="s">
        <v>2</v>
      </c>
      <c r="H8" s="29">
        <v>601129</v>
      </c>
      <c r="I8" s="29">
        <v>106900</v>
      </c>
      <c r="J8" s="30">
        <f t="shared" si="1"/>
        <v>5.6232834424695977</v>
      </c>
    </row>
    <row r="9" spans="1:16" ht="15" hidden="1" customHeight="1">
      <c r="D9" s="26">
        <f>H9/21</f>
        <v>159338.52380952382</v>
      </c>
      <c r="E9" s="27">
        <f t="shared" si="0"/>
        <v>4.566374272410747</v>
      </c>
      <c r="F9" s="26"/>
      <c r="G9" s="28" t="s">
        <v>5</v>
      </c>
      <c r="H9" s="29">
        <v>3346109</v>
      </c>
      <c r="I9" s="29">
        <v>359000</v>
      </c>
      <c r="J9" s="30">
        <f t="shared" si="1"/>
        <v>9.3206378830083558</v>
      </c>
    </row>
    <row r="10" spans="1:16" ht="15" hidden="1" customHeight="1">
      <c r="A10" s="31">
        <f>AVERAGE(D8:D10)</f>
        <v>121001.36507936509</v>
      </c>
      <c r="B10" s="27">
        <f>A10/A7-1</f>
        <v>3.1485819057586006</v>
      </c>
      <c r="C10" s="27"/>
      <c r="D10" s="26">
        <f>H10/21</f>
        <v>175040.38095238095</v>
      </c>
      <c r="E10" s="27">
        <f t="shared" si="0"/>
        <v>9.854401037144922E-2</v>
      </c>
      <c r="F10" s="26"/>
      <c r="G10" s="28" t="s">
        <v>0</v>
      </c>
      <c r="H10" s="29">
        <v>3675848</v>
      </c>
      <c r="I10" s="29">
        <v>384869</v>
      </c>
      <c r="J10" s="30">
        <f t="shared" si="1"/>
        <v>9.5509069319690596</v>
      </c>
      <c r="K10" s="32">
        <f>H10+H9+H8</f>
        <v>7623086</v>
      </c>
      <c r="L10" s="27">
        <f>K10/K7-1</f>
        <v>3.176493341135064</v>
      </c>
      <c r="M10" s="32"/>
      <c r="N10" s="32">
        <f>AVERAGE(J8:J10)</f>
        <v>8.1649427524823377</v>
      </c>
      <c r="O10" s="58">
        <f>N10/N7-1</f>
        <v>1.1765392176813441</v>
      </c>
    </row>
    <row r="11" spans="1:16" ht="15" hidden="1" customHeight="1">
      <c r="D11" s="26">
        <f>H11/21</f>
        <v>171957.61904761905</v>
      </c>
      <c r="E11" s="27">
        <f t="shared" si="0"/>
        <v>-1.7611718438847235E-2</v>
      </c>
      <c r="F11" s="26"/>
      <c r="G11" s="28" t="s">
        <v>10</v>
      </c>
      <c r="H11" s="29">
        <v>3611110</v>
      </c>
      <c r="I11" s="29">
        <v>377000</v>
      </c>
      <c r="J11" s="30">
        <f t="shared" si="1"/>
        <v>9.5785411140583552</v>
      </c>
    </row>
    <row r="12" spans="1:16" ht="15" hidden="1" customHeight="1">
      <c r="D12" s="26">
        <f>H12/22</f>
        <v>264886.36363636365</v>
      </c>
      <c r="E12" s="27">
        <f t="shared" si="0"/>
        <v>0.54041655789040943</v>
      </c>
      <c r="F12" s="26"/>
      <c r="G12" s="28" t="s">
        <v>4</v>
      </c>
      <c r="H12" s="29">
        <v>5827500</v>
      </c>
      <c r="I12" s="29">
        <v>575000</v>
      </c>
      <c r="J12" s="30">
        <f t="shared" si="1"/>
        <v>10.134782608695652</v>
      </c>
    </row>
    <row r="13" spans="1:16" ht="15" hidden="1" customHeight="1">
      <c r="A13" s="31">
        <f>AVERAGE(D11:D13)</f>
        <v>222951.29422799425</v>
      </c>
      <c r="B13" s="27">
        <f>A13/A10-1</f>
        <v>0.84255189254898033</v>
      </c>
      <c r="C13" s="27"/>
      <c r="D13" s="26">
        <f>H13/20</f>
        <v>232009.9</v>
      </c>
      <c r="E13" s="27">
        <f t="shared" si="0"/>
        <v>-0.12411534963534965</v>
      </c>
      <c r="F13" s="26"/>
      <c r="G13" s="28" t="s">
        <v>8</v>
      </c>
      <c r="H13" s="29">
        <v>4640198</v>
      </c>
      <c r="I13" s="29">
        <v>478000</v>
      </c>
      <c r="J13" s="30">
        <f t="shared" si="1"/>
        <v>9.7075271966527197</v>
      </c>
      <c r="K13" s="32">
        <f>H13+H12+H11</f>
        <v>14078808</v>
      </c>
      <c r="L13" s="27">
        <f>K13/K10-1</f>
        <v>0.8468646424820605</v>
      </c>
      <c r="M13" s="32"/>
      <c r="N13" s="32">
        <f>AVERAGE(J11:J13)</f>
        <v>9.8069503064689076</v>
      </c>
      <c r="O13" s="58">
        <f>N13/N10-1</f>
        <v>0.20110460094620519</v>
      </c>
    </row>
    <row r="14" spans="1:16" ht="15" hidden="1" customHeight="1">
      <c r="D14" s="26">
        <f>H14/20</f>
        <v>219795.55</v>
      </c>
      <c r="E14" s="27">
        <f t="shared" si="0"/>
        <v>-5.2645813820875742E-2</v>
      </c>
      <c r="F14" s="26"/>
      <c r="G14" s="28" t="s">
        <v>11</v>
      </c>
      <c r="H14" s="29">
        <v>4395911</v>
      </c>
      <c r="I14" s="29">
        <v>446760</v>
      </c>
      <c r="J14" s="30">
        <f t="shared" si="1"/>
        <v>9.8395357686453568</v>
      </c>
    </row>
    <row r="15" spans="1:16" ht="15" hidden="1" customHeight="1">
      <c r="A15" s="31"/>
      <c r="B15" s="31"/>
      <c r="C15" s="31"/>
      <c r="D15" s="26">
        <f>H15/22</f>
        <v>206319.81818181818</v>
      </c>
      <c r="E15" s="27">
        <f t="shared" si="0"/>
        <v>-6.1310303225801444E-2</v>
      </c>
      <c r="F15" s="26"/>
      <c r="G15" s="28" t="s">
        <v>9</v>
      </c>
      <c r="H15" s="29">
        <v>4539036</v>
      </c>
      <c r="I15" s="29">
        <v>501360</v>
      </c>
      <c r="J15" s="30">
        <f t="shared" si="1"/>
        <v>9.0534466251795109</v>
      </c>
    </row>
    <row r="16" spans="1:16" ht="15" hidden="1" customHeight="1">
      <c r="A16" s="31">
        <f>AVERAGE(D14:D16)</f>
        <v>239288.27424242426</v>
      </c>
      <c r="B16" s="27">
        <f>A16/A13-1</f>
        <v>7.3276004389207561E-2</v>
      </c>
      <c r="C16" s="27"/>
      <c r="D16" s="26">
        <f>H16/22</f>
        <v>291749.45454545453</v>
      </c>
      <c r="E16" s="27">
        <f t="shared" si="0"/>
        <v>0.41406413167906142</v>
      </c>
      <c r="F16" s="26"/>
      <c r="G16" s="28" t="s">
        <v>13</v>
      </c>
      <c r="H16" s="29">
        <v>6418488</v>
      </c>
      <c r="I16" s="29">
        <v>698000</v>
      </c>
      <c r="J16" s="30">
        <f t="shared" si="1"/>
        <v>9.1955415472779372</v>
      </c>
      <c r="K16" s="32">
        <f>H16+H15+H14</f>
        <v>15353435</v>
      </c>
      <c r="L16" s="27">
        <f>K16/K13-1</f>
        <v>9.0535150418984411E-2</v>
      </c>
      <c r="M16" s="32"/>
      <c r="N16" s="32">
        <f>AVERAGE(J14:J16)</f>
        <v>9.362841313700935</v>
      </c>
      <c r="O16" s="58">
        <f>N16/N13-1</f>
        <v>-4.5285127270913939E-2</v>
      </c>
    </row>
    <row r="17" spans="1:15" ht="15" hidden="1" customHeight="1">
      <c r="D17" s="26">
        <f>H17/20</f>
        <v>273931.2</v>
      </c>
      <c r="E17" s="27">
        <f t="shared" ref="E17:E22" si="2">D17/D16-1</f>
        <v>-6.1073822993826465E-2</v>
      </c>
      <c r="F17" s="33">
        <f t="shared" ref="F17:F22" si="3">D17/D5-1</f>
        <v>191.14477606705714</v>
      </c>
      <c r="G17" s="39" t="s">
        <v>162</v>
      </c>
      <c r="H17" s="29">
        <v>5478624</v>
      </c>
      <c r="I17" s="29">
        <v>568000</v>
      </c>
      <c r="J17" s="30">
        <f t="shared" ref="J17:J49" si="4">H17/I17</f>
        <v>9.6454647887323937</v>
      </c>
    </row>
    <row r="18" spans="1:15" hidden="1">
      <c r="D18" s="26">
        <f>H18/20</f>
        <v>395390.7</v>
      </c>
      <c r="E18" s="27">
        <f t="shared" si="2"/>
        <v>0.44339418072859171</v>
      </c>
      <c r="F18" s="33">
        <f t="shared" si="3"/>
        <v>15.316620776142123</v>
      </c>
      <c r="G18" s="39" t="s">
        <v>163</v>
      </c>
      <c r="H18" s="29">
        <v>7907814</v>
      </c>
      <c r="I18" s="29">
        <v>697800</v>
      </c>
      <c r="J18" s="30">
        <f t="shared" si="4"/>
        <v>11.332493551160791</v>
      </c>
    </row>
    <row r="19" spans="1:15" ht="17.399999999999999" hidden="1">
      <c r="A19" s="31">
        <f>AVERAGE(D17:D19)</f>
        <v>303833.83030303032</v>
      </c>
      <c r="B19" s="27">
        <f>A19/A16-1</f>
        <v>0.26973973657904615</v>
      </c>
      <c r="C19" s="27">
        <f>A19/A7-1</f>
        <v>9.4170686828675798</v>
      </c>
      <c r="D19" s="26">
        <f>H19/22</f>
        <v>242179.59090909091</v>
      </c>
      <c r="E19" s="27">
        <f t="shared" si="2"/>
        <v>-0.38749295087342495</v>
      </c>
      <c r="F19" s="33">
        <f t="shared" si="3"/>
        <v>2.9160561247739869</v>
      </c>
      <c r="G19" s="39" t="s">
        <v>158</v>
      </c>
      <c r="H19" s="29">
        <v>5327951</v>
      </c>
      <c r="I19" s="29">
        <v>492060</v>
      </c>
      <c r="J19" s="30">
        <f t="shared" si="4"/>
        <v>10.827848229890664</v>
      </c>
      <c r="K19" s="32">
        <f>H19+H18+H17</f>
        <v>18714389</v>
      </c>
      <c r="L19" s="27">
        <f>K19/K16-1</f>
        <v>0.21890567159726793</v>
      </c>
      <c r="M19" s="27">
        <f>K19/K7-1</f>
        <v>9.2531338413224375</v>
      </c>
      <c r="N19" s="32">
        <f>AVERAGE(J17:J19)</f>
        <v>10.601935523261282</v>
      </c>
      <c r="O19" s="58">
        <f>N19/N16-1</f>
        <v>0.13234168646510569</v>
      </c>
    </row>
    <row r="20" spans="1:15" hidden="1">
      <c r="D20" s="26">
        <f>H20/20</f>
        <v>529116.05000000005</v>
      </c>
      <c r="E20" s="27">
        <f t="shared" si="2"/>
        <v>1.1848085877666668</v>
      </c>
      <c r="F20" s="33">
        <f t="shared" si="3"/>
        <v>17.484280495534236</v>
      </c>
      <c r="G20" s="39" t="s">
        <v>154</v>
      </c>
      <c r="H20" s="29">
        <v>10582321</v>
      </c>
      <c r="I20" s="29">
        <v>939160</v>
      </c>
      <c r="J20" s="30">
        <f t="shared" si="4"/>
        <v>11.26785744708037</v>
      </c>
    </row>
    <row r="21" spans="1:15" hidden="1">
      <c r="D21" s="26">
        <f>H21/21</f>
        <v>572730.38095238095</v>
      </c>
      <c r="E21" s="27">
        <f t="shared" si="2"/>
        <v>8.2428667496253327E-2</v>
      </c>
      <c r="F21" s="33">
        <f t="shared" si="3"/>
        <v>2.5944250471218959</v>
      </c>
      <c r="G21" s="39" t="s">
        <v>155</v>
      </c>
      <c r="H21" s="29">
        <v>12027338</v>
      </c>
      <c r="I21" s="29">
        <v>1149853</v>
      </c>
      <c r="J21" s="30">
        <f t="shared" si="4"/>
        <v>10.459891829651269</v>
      </c>
    </row>
    <row r="22" spans="1:15" ht="17.399999999999999" hidden="1">
      <c r="A22" s="31">
        <f>AVERAGE(D20:D22)</f>
        <v>533115.60396825394</v>
      </c>
      <c r="B22" s="27">
        <f>A22/A19-1</f>
        <v>0.75462884905393257</v>
      </c>
      <c r="C22" s="27">
        <f>A22/A10-1</f>
        <v>3.4058643769727901</v>
      </c>
      <c r="D22" s="26">
        <f>H22/21</f>
        <v>497500.38095238095</v>
      </c>
      <c r="E22" s="27">
        <f t="shared" si="2"/>
        <v>-0.13135325539200782</v>
      </c>
      <c r="F22" s="33">
        <f t="shared" si="3"/>
        <v>1.8422034861071515</v>
      </c>
      <c r="G22" s="39" t="s">
        <v>156</v>
      </c>
      <c r="H22" s="29">
        <v>10447508</v>
      </c>
      <c r="I22" s="29">
        <v>994119</v>
      </c>
      <c r="J22" s="30">
        <f t="shared" si="4"/>
        <v>10.509313271348802</v>
      </c>
      <c r="K22" s="32">
        <f>H22+H21+H20</f>
        <v>33057167</v>
      </c>
      <c r="L22" s="27">
        <f>K22/K19-1</f>
        <v>0.76640375488614665</v>
      </c>
      <c r="M22" s="27">
        <f>K22/K10-1</f>
        <v>3.3364546851498202</v>
      </c>
      <c r="N22" s="32">
        <f>AVERAGE(J20:J22)</f>
        <v>10.745687516026814</v>
      </c>
      <c r="O22" s="58">
        <f>N22/N19-1</f>
        <v>1.3559032919048697E-2</v>
      </c>
    </row>
    <row r="23" spans="1:15" hidden="1">
      <c r="A23" s="31"/>
      <c r="B23" s="27"/>
      <c r="C23" s="27"/>
      <c r="D23" s="26">
        <f>H23/21</f>
        <v>441385.14285714284</v>
      </c>
      <c r="E23" s="27">
        <f t="shared" ref="E23:E28" si="5">D23/D22-1</f>
        <v>-0.11279436206222582</v>
      </c>
      <c r="F23" s="33">
        <f t="shared" ref="F23:F28" si="6">D23/D11-1</f>
        <v>1.5668251590231255</v>
      </c>
      <c r="G23" s="39" t="s">
        <v>168</v>
      </c>
      <c r="H23" s="29">
        <v>9269088</v>
      </c>
      <c r="I23" s="29">
        <v>770100</v>
      </c>
      <c r="J23" s="30">
        <f t="shared" si="4"/>
        <v>12.036213478768991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514417.63636363635</v>
      </c>
      <c r="E24" s="27">
        <f t="shared" si="5"/>
        <v>0.16546205663775804</v>
      </c>
      <c r="F24" s="33">
        <f t="shared" si="6"/>
        <v>0.94203140283140274</v>
      </c>
      <c r="G24" s="39" t="s">
        <v>176</v>
      </c>
      <c r="H24" s="29">
        <v>11317188</v>
      </c>
      <c r="I24" s="29">
        <v>1034258</v>
      </c>
      <c r="J24" s="30">
        <f t="shared" si="4"/>
        <v>10.942325802652723</v>
      </c>
      <c r="K24" s="32"/>
      <c r="L24" s="27"/>
      <c r="M24" s="27"/>
      <c r="N24" s="27"/>
    </row>
    <row r="25" spans="1:15" ht="17.399999999999999" hidden="1">
      <c r="A25" s="31">
        <f>AVERAGE(D23:D25)</f>
        <v>517572.48781043518</v>
      </c>
      <c r="B25" s="27">
        <f>A25/A22-1</f>
        <v>-2.915524520783741E-2</v>
      </c>
      <c r="C25" s="27">
        <f>A25/A13-1</f>
        <v>1.3214598937522006</v>
      </c>
      <c r="D25" s="26">
        <f>H25/19</f>
        <v>596914.68421052629</v>
      </c>
      <c r="E25" s="27">
        <f t="shared" si="5"/>
        <v>0.16036978908820632</v>
      </c>
      <c r="F25" s="33">
        <f t="shared" si="6"/>
        <v>1.5727983340819778</v>
      </c>
      <c r="G25" s="39" t="s">
        <v>190</v>
      </c>
      <c r="H25" s="29">
        <v>11341379</v>
      </c>
      <c r="I25" s="29">
        <v>983136.59</v>
      </c>
      <c r="J25" s="30">
        <f t="shared" si="4"/>
        <v>11.535913844891075</v>
      </c>
      <c r="K25" s="32">
        <f>H25+H24+H23</f>
        <v>31927655</v>
      </c>
      <c r="L25" s="27">
        <f>K25/K22-1</f>
        <v>-3.4168445227021449E-2</v>
      </c>
      <c r="M25" s="27">
        <f>K25/K13-1</f>
        <v>1.2677811218108808</v>
      </c>
      <c r="N25" s="32">
        <f>AVERAGE(J23:J25)</f>
        <v>11.504817708770929</v>
      </c>
      <c r="O25" s="58">
        <f>N25/N22-1</f>
        <v>7.0645102196755571E-2</v>
      </c>
    </row>
    <row r="26" spans="1:15" ht="17.399999999999999" hidden="1">
      <c r="A26" s="31"/>
      <c r="B26" s="27"/>
      <c r="C26" s="27"/>
      <c r="D26" s="26">
        <f>H26/19</f>
        <v>658119.94736842101</v>
      </c>
      <c r="E26" s="27">
        <f t="shared" si="5"/>
        <v>0.10253603199399297</v>
      </c>
      <c r="F26" s="33">
        <f t="shared" si="6"/>
        <v>1.9942369050165984</v>
      </c>
      <c r="G26" s="39" t="s">
        <v>202</v>
      </c>
      <c r="H26" s="29">
        <v>12504279</v>
      </c>
      <c r="I26" s="29">
        <v>1062373</v>
      </c>
      <c r="J26" s="30">
        <f t="shared" si="4"/>
        <v>11.770140054387678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612175.54545454541</v>
      </c>
      <c r="E27" s="27">
        <f t="shared" si="5"/>
        <v>-6.9811593004573624E-2</v>
      </c>
      <c r="F27" s="33">
        <f t="shared" si="6"/>
        <v>1.9671194500330023</v>
      </c>
      <c r="G27" s="39" t="s">
        <v>203</v>
      </c>
      <c r="H27" s="29">
        <v>13467862</v>
      </c>
      <c r="I27" s="29">
        <v>1313876</v>
      </c>
      <c r="J27" s="30">
        <f t="shared" si="4"/>
        <v>10.250481780624655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645423.0765550239</v>
      </c>
      <c r="B28" s="27">
        <f>A28/A25-1</f>
        <v>0.24701967696438865</v>
      </c>
      <c r="C28" s="27">
        <f>A28/A16-1</f>
        <v>1.6972616129996503</v>
      </c>
      <c r="D28" s="26">
        <f>H28/19</f>
        <v>665973.73684210528</v>
      </c>
      <c r="E28" s="27">
        <f t="shared" si="5"/>
        <v>8.7880333977755187E-2</v>
      </c>
      <c r="F28" s="33">
        <f t="shared" si="6"/>
        <v>1.282690597929967</v>
      </c>
      <c r="G28" s="39" t="s">
        <v>208</v>
      </c>
      <c r="H28" s="29">
        <v>12653501</v>
      </c>
      <c r="I28" s="29">
        <v>1230439</v>
      </c>
      <c r="J28" s="30">
        <f t="shared" si="4"/>
        <v>10.283728815487805</v>
      </c>
      <c r="K28" s="32">
        <f>H28+H27+H26</f>
        <v>38625642</v>
      </c>
      <c r="L28" s="27">
        <f>K28/K25-1</f>
        <v>0.20978637485277263</v>
      </c>
      <c r="M28" s="27">
        <f>K28/K16-1</f>
        <v>1.5157654948224941</v>
      </c>
      <c r="N28" s="32">
        <f>AVERAGE(J26:J28)</f>
        <v>10.768116883500047</v>
      </c>
      <c r="O28" s="58">
        <f>N28/N25-1</f>
        <v>-6.4034115439242756E-2</v>
      </c>
    </row>
    <row r="29" spans="1:15" hidden="1">
      <c r="D29" s="26">
        <f>H29/22</f>
        <v>613973.09090909094</v>
      </c>
      <c r="E29" s="27">
        <f t="shared" ref="E29:E41" si="7">D29/D28-1</f>
        <v>-7.8082127051420147E-2</v>
      </c>
      <c r="F29" s="33">
        <f t="shared" ref="F29:F41" si="8">D29/D17-1</f>
        <v>1.2413404931935133</v>
      </c>
      <c r="G29" s="39" t="s">
        <v>215</v>
      </c>
      <c r="H29" s="29">
        <v>13507408</v>
      </c>
      <c r="I29" s="29">
        <v>1292787.3700000001</v>
      </c>
      <c r="J29" s="30">
        <f t="shared" si="4"/>
        <v>10.448282767490216</v>
      </c>
    </row>
    <row r="30" spans="1:15" hidden="1">
      <c r="D30" s="26">
        <f>H30/19</f>
        <v>670238.26315789472</v>
      </c>
      <c r="E30" s="27">
        <f t="shared" si="7"/>
        <v>9.1641104605242107E-2</v>
      </c>
      <c r="F30" s="33">
        <f t="shared" si="8"/>
        <v>0.6951290537635173</v>
      </c>
      <c r="G30" s="39" t="s">
        <v>210</v>
      </c>
      <c r="H30" s="29">
        <v>12734527</v>
      </c>
      <c r="I30" s="29">
        <v>1236993.92</v>
      </c>
      <c r="J30" s="30">
        <f t="shared" si="4"/>
        <v>10.294736937753099</v>
      </c>
    </row>
    <row r="31" spans="1:15" ht="17.399999999999999" hidden="1">
      <c r="A31" s="31">
        <f>AVERAGE(D29:D31)</f>
        <v>642389.11802232859</v>
      </c>
      <c r="B31" s="27">
        <f>A31/A28-1</f>
        <v>-4.7007283174459458E-3</v>
      </c>
      <c r="C31" s="27">
        <f>A31/A19-1</f>
        <v>1.1142777859254132</v>
      </c>
      <c r="D31" s="26">
        <f>H31/20</f>
        <v>642956</v>
      </c>
      <c r="E31" s="27">
        <f t="shared" si="7"/>
        <v>-4.0705320268275336E-2</v>
      </c>
      <c r="F31" s="33">
        <f t="shared" si="8"/>
        <v>1.6548727644079309</v>
      </c>
      <c r="G31" s="39" t="s">
        <v>211</v>
      </c>
      <c r="H31" s="29">
        <v>12859120</v>
      </c>
      <c r="I31" s="29">
        <v>1229997.8700000001</v>
      </c>
      <c r="J31" s="30">
        <f t="shared" si="4"/>
        <v>10.454587209976225</v>
      </c>
      <c r="K31" s="32">
        <f>H31+H30+H29</f>
        <v>39101055</v>
      </c>
      <c r="L31" s="27">
        <f>K31/K28-1</f>
        <v>1.2308222605076802E-2</v>
      </c>
      <c r="M31" s="27">
        <f>K31/K19-1</f>
        <v>1.0893578198037885</v>
      </c>
      <c r="N31" s="32">
        <f>AVERAGE(J29:J31)</f>
        <v>10.39920230507318</v>
      </c>
      <c r="O31" s="58">
        <f>N31/N28-1</f>
        <v>-3.4259897289205199E-2</v>
      </c>
    </row>
    <row r="32" spans="1:15" ht="17.399999999999999" hidden="1">
      <c r="D32" s="26">
        <f>H32/21</f>
        <v>951812.33333333337</v>
      </c>
      <c r="E32" s="27">
        <f t="shared" si="7"/>
        <v>0.48036931505940283</v>
      </c>
      <c r="F32" s="33">
        <f t="shared" si="8"/>
        <v>0.79887254097344673</v>
      </c>
      <c r="G32" s="39" t="s">
        <v>222</v>
      </c>
      <c r="H32" s="29">
        <v>19988059</v>
      </c>
      <c r="I32" s="29">
        <v>1858047.01</v>
      </c>
      <c r="J32" s="30">
        <f t="shared" si="4"/>
        <v>10.757563663580289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645884.85714285716</v>
      </c>
      <c r="E33" s="27">
        <f t="shared" si="7"/>
        <v>-0.32141575127429833</v>
      </c>
      <c r="F33" s="33">
        <f t="shared" si="8"/>
        <v>0.12772934459811469</v>
      </c>
      <c r="G33" s="39" t="s">
        <v>223</v>
      </c>
      <c r="H33" s="29">
        <v>13563582</v>
      </c>
      <c r="I33" s="29">
        <v>1211972.3799999999</v>
      </c>
      <c r="J33" s="30">
        <f t="shared" si="4"/>
        <v>11.191329294154377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764614.25647451961</v>
      </c>
      <c r="B34" s="27">
        <f>A34/A31-1</f>
        <v>0.19026651452078713</v>
      </c>
      <c r="C34" s="27">
        <f>A34/A22-1</f>
        <v>0.43423724757463855</v>
      </c>
      <c r="D34" s="26">
        <f>H34/19</f>
        <v>696145.57894736843</v>
      </c>
      <c r="E34" s="27">
        <f t="shared" si="7"/>
        <v>7.7816844982006694E-2</v>
      </c>
      <c r="F34" s="33">
        <f t="shared" si="8"/>
        <v>0.39928652439363876</v>
      </c>
      <c r="G34" s="39" t="s">
        <v>220</v>
      </c>
      <c r="H34" s="29">
        <v>13226766</v>
      </c>
      <c r="I34" s="29">
        <v>1152427</v>
      </c>
      <c r="J34" s="30">
        <f t="shared" si="4"/>
        <v>11.477313530488265</v>
      </c>
      <c r="K34" s="32">
        <f>H34+H33+H32</f>
        <v>46778407</v>
      </c>
      <c r="L34" s="27">
        <f>K34/K31-1</f>
        <v>0.19634641571691613</v>
      </c>
      <c r="M34" s="27">
        <f>K34/K22-1</f>
        <v>0.41507610134891482</v>
      </c>
      <c r="N34" s="32">
        <f>AVERAGE(J32:J34)</f>
        <v>11.142068829407643</v>
      </c>
      <c r="O34" s="58">
        <f>N34/N31-1</f>
        <v>7.1434952657095652E-2</v>
      </c>
      <c r="P34" s="58"/>
    </row>
    <row r="35" spans="1:16" ht="17.399999999999999" hidden="1">
      <c r="D35" s="26">
        <f>H35/23</f>
        <v>613993.73913043481</v>
      </c>
      <c r="E35" s="27">
        <f t="shared" si="7"/>
        <v>-0.11800956912080696</v>
      </c>
      <c r="F35" s="33">
        <f t="shared" si="8"/>
        <v>0.39106118333746864</v>
      </c>
      <c r="G35" s="39" t="s">
        <v>226</v>
      </c>
      <c r="H35" s="68">
        <v>14121856</v>
      </c>
      <c r="I35" s="68">
        <v>1233559.6000000001</v>
      </c>
      <c r="J35" s="30">
        <f t="shared" si="4"/>
        <v>11.448053259850598</v>
      </c>
      <c r="P35" s="16"/>
    </row>
    <row r="36" spans="1:16" ht="17.399999999999999" hidden="1">
      <c r="D36" s="26">
        <f>H36/21</f>
        <v>335040.76190476189</v>
      </c>
      <c r="E36" s="27">
        <f t="shared" si="7"/>
        <v>-0.45432544250490003</v>
      </c>
      <c r="F36" s="33">
        <f t="shared" si="8"/>
        <v>-0.34869892044695538</v>
      </c>
      <c r="G36" s="39" t="s">
        <v>228</v>
      </c>
      <c r="H36" s="68">
        <v>7035856</v>
      </c>
      <c r="I36" s="68">
        <v>655130</v>
      </c>
      <c r="J36" s="30">
        <f t="shared" si="4"/>
        <v>10.739633355211943</v>
      </c>
      <c r="P36" s="16"/>
    </row>
    <row r="37" spans="1:16" ht="17.399999999999999" hidden="1">
      <c r="A37" s="31">
        <f>AVERAGE(D35:D37)</f>
        <v>513828.92627099151</v>
      </c>
      <c r="B37" s="27">
        <f>A37/A34-1</f>
        <v>-0.32798934636642552</v>
      </c>
      <c r="C37" s="27">
        <f>A37/A25-1</f>
        <v>-7.2329222043479025E-3</v>
      </c>
      <c r="D37" s="26">
        <f>H37/18</f>
        <v>592452.27777777775</v>
      </c>
      <c r="E37" s="27">
        <f t="shared" si="7"/>
        <v>0.76829910011423386</v>
      </c>
      <c r="F37" s="33">
        <f t="shared" si="8"/>
        <v>-7.4757859888310296E-3</v>
      </c>
      <c r="G37" s="39" t="s">
        <v>225</v>
      </c>
      <c r="H37" s="68">
        <v>10664141</v>
      </c>
      <c r="I37" s="68">
        <v>927330</v>
      </c>
      <c r="J37" s="30">
        <f t="shared" si="4"/>
        <v>11.49983393182578</v>
      </c>
      <c r="K37" s="32">
        <f>H37+H36+H35</f>
        <v>31821853</v>
      </c>
      <c r="L37" s="27">
        <f>K37/K34-1</f>
        <v>-0.31973200797538914</v>
      </c>
      <c r="M37" s="27">
        <f>K37/K25-1</f>
        <v>-3.3138042865973327E-3</v>
      </c>
      <c r="N37" s="32">
        <f>AVERAGE(J35:J37)</f>
        <v>11.229173515629441</v>
      </c>
      <c r="O37" s="16">
        <f>N37/N34-1</f>
        <v>7.8176402924292621E-3</v>
      </c>
      <c r="P37" s="16"/>
    </row>
    <row r="38" spans="1:16" ht="17.399999999999999" hidden="1">
      <c r="A38" s="31"/>
      <c r="B38" s="27"/>
      <c r="C38" s="27"/>
      <c r="D38" s="26">
        <f>H38/20</f>
        <v>534403.65</v>
      </c>
      <c r="E38" s="27">
        <f t="shared" si="7"/>
        <v>-9.7980259263263592E-2</v>
      </c>
      <c r="F38" s="33">
        <f t="shared" si="8"/>
        <v>-0.18798442117294401</v>
      </c>
      <c r="G38" s="39" t="s">
        <v>231</v>
      </c>
      <c r="H38" s="68">
        <v>10688073</v>
      </c>
      <c r="I38" s="68">
        <v>871190</v>
      </c>
      <c r="J38" s="30">
        <f t="shared" si="4"/>
        <v>12.268360518371423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214080.19047619047</v>
      </c>
      <c r="E39" s="27">
        <f t="shared" si="7"/>
        <v>-0.59940357728434224</v>
      </c>
      <c r="F39" s="33">
        <f t="shared" si="8"/>
        <v>-0.65029607591196059</v>
      </c>
      <c r="G39" s="39" t="s">
        <v>234</v>
      </c>
      <c r="H39" s="68">
        <v>4495684</v>
      </c>
      <c r="I39" s="68">
        <v>364400</v>
      </c>
      <c r="J39" s="30">
        <f t="shared" si="4"/>
        <v>12.337222832052689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418209.24841269833</v>
      </c>
      <c r="B40" s="27">
        <f>A40/A37-1</f>
        <v>-0.18609243849355361</v>
      </c>
      <c r="C40" s="27">
        <f>A40/A28-1</f>
        <v>-0.35203858739462812</v>
      </c>
      <c r="D40" s="26">
        <f>H40/21</f>
        <v>506143.90476190473</v>
      </c>
      <c r="E40" s="27">
        <f t="shared" si="7"/>
        <v>1.3642724889026896</v>
      </c>
      <c r="F40" s="33">
        <f t="shared" si="8"/>
        <v>-0.23999419682535372</v>
      </c>
      <c r="G40" s="39" t="s">
        <v>236</v>
      </c>
      <c r="H40" s="68">
        <v>10629022</v>
      </c>
      <c r="I40" s="68">
        <v>830848</v>
      </c>
      <c r="J40" s="30">
        <f t="shared" si="4"/>
        <v>12.792980184101063</v>
      </c>
      <c r="K40" s="32">
        <f>H40+H39+H38</f>
        <v>25812779</v>
      </c>
      <c r="L40" s="27">
        <f>K40/K37-1</f>
        <v>-0.18883482366661675</v>
      </c>
      <c r="M40" s="27">
        <f>K40/K28-1</f>
        <v>-0.33171909479200368</v>
      </c>
      <c r="N40" s="32">
        <f>AVERAGE(J38:J40)</f>
        <v>12.466187844841725</v>
      </c>
      <c r="O40" s="58">
        <f>N40/N37-1</f>
        <v>0.11016076361190197</v>
      </c>
    </row>
    <row r="41" spans="1:16" ht="17.399999999999999">
      <c r="A41" s="31"/>
      <c r="B41" s="27"/>
      <c r="C41" s="27"/>
      <c r="D41" s="26">
        <f>H41/18</f>
        <v>317863.33333333331</v>
      </c>
      <c r="E41" s="27">
        <f t="shared" si="7"/>
        <v>-0.37199019815745982</v>
      </c>
      <c r="F41" s="33">
        <f t="shared" si="8"/>
        <v>-0.48228458536727903</v>
      </c>
      <c r="G41" s="39" t="s">
        <v>370</v>
      </c>
      <c r="H41" s="68">
        <v>5721540</v>
      </c>
      <c r="I41" s="68">
        <v>478250</v>
      </c>
      <c r="J41" s="30">
        <f t="shared" si="4"/>
        <v>11.963491897543125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343075.35</v>
      </c>
      <c r="E42" s="27">
        <f t="shared" ref="E42" si="9">D42/D41-1</f>
        <v>7.9317159366184553E-2</v>
      </c>
      <c r="F42" s="33">
        <f t="shared" ref="F42" si="10">D42/D30-1</f>
        <v>-0.48812926856254657</v>
      </c>
      <c r="G42" s="39" t="s">
        <v>406</v>
      </c>
      <c r="H42" s="68">
        <v>6861507</v>
      </c>
      <c r="I42" s="68">
        <v>596200</v>
      </c>
      <c r="J42" s="30">
        <f t="shared" si="4"/>
        <v>11.508733646427373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384752.7111111111</v>
      </c>
      <c r="B43" s="27">
        <f>A43/A40-1</f>
        <v>-7.9999515621834272E-2</v>
      </c>
      <c r="C43" s="27">
        <f>A43/A31-1</f>
        <v>-0.40105973106204207</v>
      </c>
      <c r="D43" s="26">
        <f>H43/20</f>
        <v>493319.45</v>
      </c>
      <c r="E43" s="27">
        <f t="shared" ref="E43" si="11">D43/D42-1</f>
        <v>0.43793324119613963</v>
      </c>
      <c r="F43" s="33">
        <f t="shared" ref="F43" si="12">D43/D31-1</f>
        <v>-0.23273217762957343</v>
      </c>
      <c r="G43" s="39" t="s">
        <v>429</v>
      </c>
      <c r="H43" s="68">
        <v>9866389</v>
      </c>
      <c r="I43" s="68">
        <v>813285</v>
      </c>
      <c r="J43" s="30">
        <f t="shared" si="4"/>
        <v>12.131527078453432</v>
      </c>
      <c r="K43" s="32">
        <f>H43+H42+H41</f>
        <v>22449436</v>
      </c>
      <c r="L43" s="27">
        <f>K43/K40-1</f>
        <v>-0.13029759407152564</v>
      </c>
      <c r="M43" s="27">
        <f>K43/K31-1</f>
        <v>-0.42586111806957638</v>
      </c>
      <c r="N43" s="32">
        <f>AVERAGE(J41:J43)</f>
        <v>11.867917540807978</v>
      </c>
      <c r="O43" s="58">
        <f>N43/N40-1</f>
        <v>-4.7991439843520389E-2</v>
      </c>
    </row>
    <row r="44" spans="1:16" ht="17.399999999999999">
      <c r="A44" s="31"/>
      <c r="B44" s="27"/>
      <c r="C44" s="27"/>
      <c r="D44" s="26">
        <f>H44/22</f>
        <v>569237.09090909094</v>
      </c>
      <c r="E44" s="27">
        <f t="shared" ref="E44" si="13">D44/D43-1</f>
        <v>0.15389144074714856</v>
      </c>
      <c r="F44" s="33">
        <f t="shared" ref="F44" si="14">D44/D32-1</f>
        <v>-0.40194398520181929</v>
      </c>
      <c r="G44" s="39" t="s">
        <v>462</v>
      </c>
      <c r="H44" s="68">
        <v>12523216</v>
      </c>
      <c r="I44" s="68">
        <v>1031587.27</v>
      </c>
      <c r="J44" s="30">
        <f t="shared" si="4"/>
        <v>12.139754303094492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544068.75</v>
      </c>
      <c r="E45" s="27">
        <f t="shared" ref="E45" si="15">D45/D44-1</f>
        <v>-4.4214161921346751E-2</v>
      </c>
      <c r="F45" s="33">
        <f t="shared" ref="F45" si="16">D45/D33-1</f>
        <v>-0.15763817035942274</v>
      </c>
      <c r="G45" s="39" t="s">
        <v>501</v>
      </c>
      <c r="H45" s="68">
        <v>10881375</v>
      </c>
      <c r="I45" s="68">
        <v>998700</v>
      </c>
      <c r="J45" s="30">
        <f t="shared" si="4"/>
        <v>10.895539200961249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569083.36802232859</v>
      </c>
      <c r="B46" s="27">
        <f>A46/A43-1</f>
        <v>0.47908864989903965</v>
      </c>
      <c r="C46" s="27">
        <f>A46/A34-1</f>
        <v>-0.25572487930547372</v>
      </c>
      <c r="D46" s="26">
        <f>H46/19</f>
        <v>593944.26315789472</v>
      </c>
      <c r="E46" s="27">
        <f t="shared" ref="E46" si="17">D46/D45-1</f>
        <v>9.1671343296035213E-2</v>
      </c>
      <c r="F46" s="33">
        <f t="shared" ref="F46" si="18">D46/D34-1</f>
        <v>-0.14681026337050196</v>
      </c>
      <c r="G46" s="39" t="s">
        <v>548</v>
      </c>
      <c r="H46" s="68">
        <v>11284941</v>
      </c>
      <c r="I46" s="68">
        <v>1074021.3600000001</v>
      </c>
      <c r="J46" s="30">
        <f t="shared" si="4"/>
        <v>10.50718488503804</v>
      </c>
      <c r="K46" s="32">
        <f>H46+H45+H44</f>
        <v>34689532</v>
      </c>
      <c r="L46" s="27">
        <f>K46/K43-1</f>
        <v>0.54522955498748393</v>
      </c>
      <c r="M46" s="27">
        <f>K46/K34-1</f>
        <v>-0.25842853092453533</v>
      </c>
      <c r="N46" s="32">
        <f>AVERAGE(J44:J46)</f>
        <v>11.180826129697927</v>
      </c>
      <c r="O46" s="58">
        <f>N46/N43-1</f>
        <v>-5.789485887035184E-2</v>
      </c>
    </row>
    <row r="47" spans="1:16" ht="17.399999999999999">
      <c r="A47" s="31"/>
      <c r="B47" s="27"/>
      <c r="C47" s="27"/>
      <c r="D47" s="26">
        <f>H47/19</f>
        <v>565797.52631578944</v>
      </c>
      <c r="E47" s="27">
        <f t="shared" ref="E47" si="19">D47/D46-1</f>
        <v>-4.7389525563314883E-2</v>
      </c>
      <c r="F47" s="33">
        <f t="shared" ref="F47" si="20">D47/D35-1</f>
        <v>-7.8496261025239433E-2</v>
      </c>
      <c r="G47" s="39" t="s">
        <v>598</v>
      </c>
      <c r="H47" s="68">
        <v>10750153</v>
      </c>
      <c r="I47" s="68">
        <v>1054100</v>
      </c>
      <c r="J47" s="30">
        <f t="shared" si="4"/>
        <v>10.198418556114222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432971.35</v>
      </c>
      <c r="E48" s="27">
        <f t="shared" ref="E48" si="21">D48/D47-1</f>
        <v>-0.23475920296204156</v>
      </c>
      <c r="F48" s="33">
        <f t="shared" ref="F48" si="22">D48/D36-1</f>
        <v>0.29229454809763022</v>
      </c>
      <c r="G48" s="39" t="s">
        <v>632</v>
      </c>
      <c r="H48" s="68">
        <v>8659427</v>
      </c>
      <c r="I48" s="68">
        <v>797220</v>
      </c>
      <c r="J48" s="30">
        <f t="shared" si="4"/>
        <v>10.862029301823839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457937.97392344498</v>
      </c>
      <c r="B49" s="27">
        <f>A49/A46-1</f>
        <v>-0.19530599617615729</v>
      </c>
      <c r="C49" s="27">
        <f>A49/A37-1</f>
        <v>-0.10877346426010637</v>
      </c>
      <c r="D49" s="26">
        <f>H49/22</f>
        <v>375045.04545454547</v>
      </c>
      <c r="E49" s="27">
        <f t="shared" ref="E49" si="23">D49/D48-1</f>
        <v>-0.13378784657565568</v>
      </c>
      <c r="F49" s="33">
        <f t="shared" ref="F49" si="24">D49/D37-1</f>
        <v>-0.36696159417042418</v>
      </c>
      <c r="G49" s="39" t="s">
        <v>672</v>
      </c>
      <c r="H49" s="68">
        <v>8250991</v>
      </c>
      <c r="I49" s="68">
        <v>788410</v>
      </c>
      <c r="J49" s="30">
        <f t="shared" si="4"/>
        <v>10.465355589097044</v>
      </c>
      <c r="K49" s="32">
        <f>H49+H48+H47</f>
        <v>27660571</v>
      </c>
      <c r="L49" s="27">
        <f>K49/K46-1</f>
        <v>-0.20262484371365974</v>
      </c>
      <c r="M49" s="27">
        <f>K49/K37-1</f>
        <v>-0.13076806055260204</v>
      </c>
      <c r="N49" s="32">
        <f>AVERAGE(J47:J49)</f>
        <v>10.508601149011701</v>
      </c>
      <c r="O49" s="58">
        <f>N49/N46-1</f>
        <v>-6.0123015320012629E-2</v>
      </c>
    </row>
    <row r="50" spans="1:15" s="37" customFormat="1" ht="17.399999999999999">
      <c r="A50" s="92"/>
      <c r="B50" s="130"/>
      <c r="C50" s="130"/>
      <c r="D50" s="93">
        <f>H50/18</f>
        <v>270390.27777777775</v>
      </c>
      <c r="E50" s="130">
        <f t="shared" ref="E50" si="25">D50/D49-1</f>
        <v>-0.27904586114430252</v>
      </c>
      <c r="F50" s="131">
        <f t="shared" ref="F50" si="26">D50/D38-1</f>
        <v>-0.49403362462479861</v>
      </c>
      <c r="G50" s="132" t="s">
        <v>714</v>
      </c>
      <c r="H50" s="95">
        <v>4867025</v>
      </c>
      <c r="I50" s="95">
        <v>473940</v>
      </c>
      <c r="J50" s="133">
        <f t="shared" ref="J50" si="27">H50/I50</f>
        <v>10.269285141579102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63219.55</v>
      </c>
      <c r="E51" s="130">
        <f t="shared" ref="E51" si="28">D51/D50-1</f>
        <v>-0.76619148247646152</v>
      </c>
      <c r="F51" s="131">
        <f t="shared" ref="F51" si="29">D51/D39-1</f>
        <v>-0.70469220034148305</v>
      </c>
      <c r="G51" s="132" t="s">
        <v>721</v>
      </c>
      <c r="H51" s="95">
        <v>1264391</v>
      </c>
      <c r="I51" s="95">
        <v>114690</v>
      </c>
      <c r="J51" s="133">
        <f t="shared" ref="J51" si="30">H51/I51</f>
        <v>11.024422355915947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208369.24562289563</v>
      </c>
      <c r="B52" s="27">
        <f>A52/A49-1</f>
        <v>-0.54498369323324691</v>
      </c>
      <c r="C52" s="27">
        <f>A52/A40-1</f>
        <v>-0.50175839866345529</v>
      </c>
      <c r="D52" s="93">
        <f>H52/22</f>
        <v>291497.90909090912</v>
      </c>
      <c r="E52" s="130">
        <f t="shared" ref="E52:E53" si="31">D52/D51-1</f>
        <v>3.6108823788038524</v>
      </c>
      <c r="F52" s="131">
        <f t="shared" ref="F52:F53" si="32">D52/D40-1</f>
        <v>-0.42408096521871042</v>
      </c>
      <c r="G52" s="132" t="s">
        <v>726</v>
      </c>
      <c r="H52" s="95">
        <v>6412954</v>
      </c>
      <c r="I52" s="95">
        <v>592682.86</v>
      </c>
      <c r="J52" s="133">
        <f t="shared" ref="J52" si="33">H52/I52</f>
        <v>10.820211672731686</v>
      </c>
      <c r="K52" s="32">
        <f>H52+H51+H50</f>
        <v>12544370</v>
      </c>
      <c r="L52" s="27">
        <f>K52/K49-1</f>
        <v>-0.5464891162225104</v>
      </c>
      <c r="M52" s="27">
        <f>K52/K40-1</f>
        <v>-0.51402481693272928</v>
      </c>
      <c r="N52" s="32">
        <f>AVERAGE(J50:J52)</f>
        <v>10.704639723408912</v>
      </c>
      <c r="O52" s="58">
        <f>N52/N49-1</f>
        <v>1.8655058995711071E-2</v>
      </c>
    </row>
    <row r="53" spans="1:15" s="37" customFormat="1" ht="17.399999999999999">
      <c r="A53" s="31"/>
      <c r="B53" s="27"/>
      <c r="C53" s="27"/>
      <c r="D53" s="93">
        <f>H53/21</f>
        <v>213368.28571428571</v>
      </c>
      <c r="E53" s="130">
        <f t="shared" si="31"/>
        <v>-0.26802807478202939</v>
      </c>
      <c r="F53" s="131">
        <f t="shared" si="32"/>
        <v>-0.32874206195235145</v>
      </c>
      <c r="G53" s="132" t="s">
        <v>729</v>
      </c>
      <c r="H53" s="95">
        <v>4480734</v>
      </c>
      <c r="I53" s="95">
        <v>411800</v>
      </c>
      <c r="J53" s="133">
        <f t="shared" ref="J53" si="34">H53/I53</f>
        <v>10.880849927149102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111680.70588235294</v>
      </c>
      <c r="E54" s="130">
        <f t="shared" ref="E54" si="35">D54/D53-1</f>
        <v>-0.47658244753439694</v>
      </c>
      <c r="F54" s="131">
        <f t="shared" ref="F54" si="36">D54/D42-1</f>
        <v>-0.67447178620570392</v>
      </c>
      <c r="G54" s="132" t="s">
        <v>742</v>
      </c>
      <c r="H54" s="95">
        <v>1898572</v>
      </c>
      <c r="I54" s="95">
        <v>167320</v>
      </c>
      <c r="J54" s="133">
        <f t="shared" ref="J54" si="37">H54/I54</f>
        <v>11.346951948362419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182530.21942110176</v>
      </c>
      <c r="B55" s="27">
        <f>A55/A52-1</f>
        <v>-0.12400594974825152</v>
      </c>
      <c r="C55" s="27">
        <f>A55/A43-1</f>
        <v>-0.52559081677688391</v>
      </c>
      <c r="D55" s="93">
        <f>H55/21</f>
        <v>222541.66666666666</v>
      </c>
      <c r="E55" s="130">
        <f t="shared" ref="E55" si="38">D55/D54-1</f>
        <v>0.99265992194835562</v>
      </c>
      <c r="F55" s="131">
        <f t="shared" ref="F55" si="39">D55/D43-1</f>
        <v>-0.54888933191937461</v>
      </c>
      <c r="G55" s="132" t="s">
        <v>749</v>
      </c>
      <c r="H55" s="95">
        <v>4673375</v>
      </c>
      <c r="I55" s="95">
        <v>416600</v>
      </c>
      <c r="J55" s="133">
        <f t="shared" ref="J55" si="40">H55/I55</f>
        <v>11.217894863178108</v>
      </c>
      <c r="K55" s="32">
        <f>H55+H54+H53</f>
        <v>11052681</v>
      </c>
      <c r="L55" s="27">
        <f>K55/K52-1</f>
        <v>-0.11891302632176826</v>
      </c>
      <c r="M55" s="27">
        <f>K55/K43-1</f>
        <v>-0.50766331056156599</v>
      </c>
      <c r="N55" s="32">
        <f>AVERAGE(J53:J55)</f>
        <v>11.148565579563209</v>
      </c>
      <c r="O55" s="58">
        <f>N55/N52-1</f>
        <v>4.1470415410947536E-2</v>
      </c>
    </row>
    <row r="56" spans="1:15" s="124" customFormat="1" ht="17.399999999999999">
      <c r="A56" s="94"/>
      <c r="B56" s="45"/>
      <c r="C56" s="45"/>
      <c r="D56" s="98">
        <f>H56/22</f>
        <v>311435.77272727271</v>
      </c>
      <c r="E56" s="118">
        <f t="shared" ref="E56" si="41">D56/D55-1</f>
        <v>0.39944926894861355</v>
      </c>
      <c r="F56" s="158">
        <f t="shared" ref="F56" si="42">D56/D44-1</f>
        <v>-0.45288917798750739</v>
      </c>
      <c r="G56" s="122" t="s">
        <v>752</v>
      </c>
      <c r="H56" s="96">
        <v>6851587</v>
      </c>
      <c r="I56" s="96">
        <v>690600</v>
      </c>
      <c r="J56" s="125">
        <f t="shared" ref="J56" si="43">H56/I56</f>
        <v>9.9212090935418473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335017.16666666669</v>
      </c>
      <c r="E57" s="118">
        <f t="shared" ref="E57" si="44">D57/D56-1</f>
        <v>7.5718321414683487E-2</v>
      </c>
      <c r="F57" s="158">
        <f t="shared" ref="F57" si="45">D57/D45-1</f>
        <v>-0.38423743935547361</v>
      </c>
      <c r="G57" s="122" t="s">
        <v>756</v>
      </c>
      <c r="H57" s="96">
        <v>6030309</v>
      </c>
      <c r="I57" s="96">
        <v>536680</v>
      </c>
      <c r="J57" s="125">
        <f t="shared" ref="J57" si="46">H57/I57</f>
        <v>11.236321457851979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323226.46969696973</v>
      </c>
      <c r="B58" s="27">
        <f>A58/A55-1</f>
        <v>0.77081072231266101</v>
      </c>
      <c r="C58" s="27">
        <f>A58/A46-1</f>
        <v>-0.4320226387563525</v>
      </c>
      <c r="K58" s="32">
        <f>H58+H57+H56</f>
        <v>12881896</v>
      </c>
      <c r="L58" s="27">
        <f>K58/K55-1</f>
        <v>0.16549966474197531</v>
      </c>
      <c r="M58" s="27">
        <f>K58/K46-1</f>
        <v>-0.62865177887092849</v>
      </c>
      <c r="N58" s="32">
        <f>AVERAGE(J56:J58)</f>
        <v>10.578765275696913</v>
      </c>
      <c r="O58" s="58">
        <f>N58/N55-1</f>
        <v>-5.1109741410214737E-2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5"/>
  <dimension ref="A1:P58"/>
  <sheetViews>
    <sheetView topLeftCell="D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5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650~10000</v>
      </c>
      <c r="G1" s="19"/>
      <c r="H1" s="19"/>
      <c r="I1" s="19"/>
      <c r="J1" s="20"/>
      <c r="P1" s="18" t="s">
        <v>56</v>
      </c>
    </row>
    <row r="2" spans="1:16" ht="15" customHeight="1">
      <c r="G2" s="21"/>
      <c r="H2" s="21"/>
      <c r="I2" s="21"/>
      <c r="J2" s="22"/>
      <c r="P2" s="23" t="s">
        <v>353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317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6" ht="15" hidden="1" customHeight="1">
      <c r="D6" s="26">
        <f>H6/18</f>
        <v>0</v>
      </c>
      <c r="E6" s="27" t="e">
        <f t="shared" ref="E6:E22" si="0">D6/D5-1</f>
        <v>#DIV/0!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6" ht="15" hidden="1" customHeight="1">
      <c r="A7" s="31">
        <f>AVERAGE(D5:D7)</f>
        <v>0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0</v>
      </c>
      <c r="L7" s="32"/>
      <c r="M7" s="32"/>
      <c r="N7" s="32" t="e">
        <f>AVERAGE(J5:J7)</f>
        <v>#DIV/0!</v>
      </c>
      <c r="O7" s="32"/>
    </row>
    <row r="8" spans="1:16" ht="15" hidden="1" customHeight="1">
      <c r="D8" s="26">
        <f>H8/21</f>
        <v>0</v>
      </c>
      <c r="E8" s="27" t="e">
        <f t="shared" si="0"/>
        <v>#DIV/0!</v>
      </c>
      <c r="F8" s="26"/>
      <c r="G8" s="28" t="s">
        <v>2</v>
      </c>
      <c r="H8" s="29">
        <v>0</v>
      </c>
      <c r="I8" s="29">
        <v>0</v>
      </c>
      <c r="J8" s="30" t="e">
        <f t="shared" si="1"/>
        <v>#DIV/0!</v>
      </c>
    </row>
    <row r="9" spans="1:16" ht="15" hidden="1" customHeight="1">
      <c r="D9" s="26">
        <f>H9/21</f>
        <v>0</v>
      </c>
      <c r="E9" s="27" t="e">
        <f t="shared" si="0"/>
        <v>#DIV/0!</v>
      </c>
      <c r="F9" s="26"/>
      <c r="G9" s="28" t="s">
        <v>5</v>
      </c>
      <c r="H9" s="29">
        <v>0</v>
      </c>
      <c r="I9" s="29">
        <v>0</v>
      </c>
      <c r="J9" s="30" t="e">
        <f t="shared" si="1"/>
        <v>#DIV/0!</v>
      </c>
    </row>
    <row r="10" spans="1:16" ht="15" hidden="1" customHeight="1">
      <c r="A10" s="31">
        <f>AVERAGE(D8:D10)</f>
        <v>0</v>
      </c>
      <c r="B10" s="27" t="e">
        <f>A10/A7-1</f>
        <v>#DIV/0!</v>
      </c>
      <c r="C10" s="27"/>
      <c r="D10" s="26">
        <f>H10/21</f>
        <v>0</v>
      </c>
      <c r="E10" s="27" t="e">
        <f t="shared" si="0"/>
        <v>#DIV/0!</v>
      </c>
      <c r="F10" s="26"/>
      <c r="G10" s="28" t="s">
        <v>0</v>
      </c>
      <c r="H10" s="29">
        <v>0</v>
      </c>
      <c r="I10" s="29">
        <v>0</v>
      </c>
      <c r="J10" s="30" t="e">
        <f t="shared" si="1"/>
        <v>#DIV/0!</v>
      </c>
      <c r="K10" s="32">
        <f>H10+H9+H8</f>
        <v>0</v>
      </c>
      <c r="L10" s="27" t="e">
        <f>K10/K7-1</f>
        <v>#DIV/0!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0</v>
      </c>
      <c r="E11" s="27" t="e">
        <f t="shared" si="0"/>
        <v>#DIV/0!</v>
      </c>
      <c r="F11" s="26"/>
      <c r="G11" s="28" t="s">
        <v>10</v>
      </c>
      <c r="H11" s="29">
        <v>0</v>
      </c>
      <c r="I11" s="29">
        <v>0</v>
      </c>
      <c r="J11" s="30" t="e">
        <f t="shared" si="1"/>
        <v>#DIV/0!</v>
      </c>
    </row>
    <row r="12" spans="1:16" ht="15" hidden="1" customHeight="1">
      <c r="D12" s="26">
        <f>H12/22</f>
        <v>0</v>
      </c>
      <c r="E12" s="27" t="e">
        <f t="shared" si="0"/>
        <v>#DIV/0!</v>
      </c>
      <c r="F12" s="26"/>
      <c r="G12" s="28" t="s">
        <v>4</v>
      </c>
      <c r="H12" s="29">
        <v>0</v>
      </c>
      <c r="I12" s="29">
        <v>0</v>
      </c>
      <c r="J12" s="30" t="e">
        <f t="shared" si="1"/>
        <v>#DIV/0!</v>
      </c>
    </row>
    <row r="13" spans="1:16" ht="15" hidden="1" customHeight="1">
      <c r="A13" s="31">
        <f>AVERAGE(D11:D13)</f>
        <v>431.15000000000003</v>
      </c>
      <c r="B13" s="27" t="e">
        <f>A13/A10-1</f>
        <v>#DIV/0!</v>
      </c>
      <c r="C13" s="27"/>
      <c r="D13" s="26">
        <f>H13/20</f>
        <v>1293.45</v>
      </c>
      <c r="E13" s="27" t="e">
        <f t="shared" si="0"/>
        <v>#DIV/0!</v>
      </c>
      <c r="F13" s="26"/>
      <c r="G13" s="28" t="s">
        <v>8</v>
      </c>
      <c r="H13" s="29">
        <v>25869</v>
      </c>
      <c r="I13" s="29">
        <v>4100</v>
      </c>
      <c r="J13" s="30">
        <f t="shared" si="1"/>
        <v>6.3095121951219513</v>
      </c>
      <c r="K13" s="32">
        <f>H13+H12+H11</f>
        <v>25869</v>
      </c>
      <c r="L13" s="27" t="e">
        <f>K13/K10-1</f>
        <v>#DIV/0!</v>
      </c>
      <c r="M13" s="32"/>
      <c r="N13" s="32" t="e">
        <f>AVERAGE(J11:J13)</f>
        <v>#DIV/0!</v>
      </c>
      <c r="O13" s="58" t="e">
        <f>N13/N10-1</f>
        <v>#DIV/0!</v>
      </c>
    </row>
    <row r="14" spans="1:16" ht="15" hidden="1" customHeight="1">
      <c r="D14" s="26">
        <f>H14/20</f>
        <v>0</v>
      </c>
      <c r="E14" s="27">
        <f t="shared" si="0"/>
        <v>-1</v>
      </c>
      <c r="F14" s="26"/>
      <c r="G14" s="28" t="s">
        <v>11</v>
      </c>
      <c r="H14" s="29">
        <v>0</v>
      </c>
      <c r="I14" s="29">
        <v>0</v>
      </c>
      <c r="J14" s="30" t="e">
        <f t="shared" si="1"/>
        <v>#DIV/0!</v>
      </c>
    </row>
    <row r="15" spans="1:16" ht="15" hidden="1" customHeight="1">
      <c r="A15" s="31"/>
      <c r="B15" s="31"/>
      <c r="C15" s="31"/>
      <c r="D15" s="26">
        <f>H15/22</f>
        <v>0</v>
      </c>
      <c r="E15" s="27" t="e">
        <f t="shared" si="0"/>
        <v>#DIV/0!</v>
      </c>
      <c r="F15" s="26"/>
      <c r="G15" s="28" t="s">
        <v>9</v>
      </c>
      <c r="H15" s="29">
        <v>0</v>
      </c>
      <c r="I15" s="29">
        <v>0</v>
      </c>
      <c r="J15" s="30" t="e">
        <f t="shared" si="1"/>
        <v>#DIV/0!</v>
      </c>
    </row>
    <row r="16" spans="1:16" ht="15" hidden="1" customHeight="1">
      <c r="A16" s="31">
        <f>AVERAGE(D14:D16)</f>
        <v>0</v>
      </c>
      <c r="B16" s="27">
        <f>A16/A13-1</f>
        <v>-1</v>
      </c>
      <c r="C16" s="27"/>
      <c r="D16" s="26">
        <f>H16/22</f>
        <v>0</v>
      </c>
      <c r="E16" s="27" t="e">
        <f t="shared" si="0"/>
        <v>#DIV/0!</v>
      </c>
      <c r="F16" s="26"/>
      <c r="G16" s="28" t="s">
        <v>13</v>
      </c>
      <c r="H16" s="29">
        <v>0</v>
      </c>
      <c r="I16" s="29">
        <v>0</v>
      </c>
      <c r="J16" s="30" t="e">
        <f t="shared" si="1"/>
        <v>#DIV/0!</v>
      </c>
      <c r="K16" s="32">
        <f>H16+H15+H14</f>
        <v>0</v>
      </c>
      <c r="L16" s="27">
        <f>K16/K13-1</f>
        <v>-1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0</v>
      </c>
      <c r="E17" s="27" t="e">
        <f t="shared" si="0"/>
        <v>#DIV/0!</v>
      </c>
      <c r="F17" s="33" t="e">
        <f t="shared" ref="F17:F22" si="2">D17/D5-1</f>
        <v>#DIV/0!</v>
      </c>
      <c r="G17" s="39" t="s">
        <v>162</v>
      </c>
      <c r="H17" s="29">
        <v>0</v>
      </c>
      <c r="I17" s="29">
        <v>0</v>
      </c>
      <c r="J17" s="30" t="e">
        <f t="shared" si="1"/>
        <v>#DIV/0!</v>
      </c>
    </row>
    <row r="18" spans="1:15" hidden="1">
      <c r="D18" s="26">
        <f>H18/20</f>
        <v>40308.65</v>
      </c>
      <c r="E18" s="27" t="e">
        <f t="shared" si="0"/>
        <v>#DIV/0!</v>
      </c>
      <c r="F18" s="33" t="e">
        <f t="shared" si="2"/>
        <v>#DIV/0!</v>
      </c>
      <c r="G18" s="39" t="s">
        <v>163</v>
      </c>
      <c r="H18" s="29">
        <v>806173</v>
      </c>
      <c r="I18" s="29">
        <v>91000</v>
      </c>
      <c r="J18" s="30">
        <f t="shared" si="1"/>
        <v>8.8590439560439567</v>
      </c>
    </row>
    <row r="19" spans="1:15" ht="17.399999999999999" hidden="1">
      <c r="A19" s="31">
        <f>AVERAGE(D17:D19)</f>
        <v>30925.959090909091</v>
      </c>
      <c r="B19" s="27" t="e">
        <f>A19/A16-1</f>
        <v>#DIV/0!</v>
      </c>
      <c r="C19" s="27" t="e">
        <f>A19/A7-1</f>
        <v>#DIV/0!</v>
      </c>
      <c r="D19" s="26">
        <f>H19/22</f>
        <v>52469.227272727272</v>
      </c>
      <c r="E19" s="27">
        <f t="shared" si="0"/>
        <v>0.30168654303052245</v>
      </c>
      <c r="F19" s="33" t="e">
        <f t="shared" si="2"/>
        <v>#DIV/0!</v>
      </c>
      <c r="G19" s="39" t="s">
        <v>158</v>
      </c>
      <c r="H19" s="29">
        <v>1154323</v>
      </c>
      <c r="I19" s="29">
        <v>126300</v>
      </c>
      <c r="J19" s="30">
        <f t="shared" si="1"/>
        <v>9.1395328582739506</v>
      </c>
      <c r="K19" s="32">
        <f>H19+H18+H17</f>
        <v>1960496</v>
      </c>
      <c r="L19" s="27" t="e">
        <f>K19/K16-1</f>
        <v>#DIV/0!</v>
      </c>
      <c r="M19" s="27" t="e">
        <f>K19/K7-1</f>
        <v>#DIV/0!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>
        <f t="shared" si="0"/>
        <v>-1</v>
      </c>
      <c r="F20" s="33" t="e">
        <f t="shared" si="2"/>
        <v>#DIV/0!</v>
      </c>
      <c r="G20" s="39" t="s">
        <v>154</v>
      </c>
      <c r="H20" s="29">
        <v>0</v>
      </c>
      <c r="I20" s="29">
        <v>0</v>
      </c>
      <c r="J20" s="30" t="e">
        <f t="shared" si="1"/>
        <v>#DIV/0!</v>
      </c>
    </row>
    <row r="21" spans="1:15" hidden="1">
      <c r="D21" s="26">
        <f>H21/21</f>
        <v>0</v>
      </c>
      <c r="E21" s="27" t="e">
        <f t="shared" si="0"/>
        <v>#DIV/0!</v>
      </c>
      <c r="F21" s="33" t="e">
        <f t="shared" si="2"/>
        <v>#DIV/0!</v>
      </c>
      <c r="G21" s="39" t="s">
        <v>155</v>
      </c>
      <c r="H21" s="29">
        <v>0</v>
      </c>
      <c r="I21" s="29">
        <v>0</v>
      </c>
      <c r="J21" s="30" t="e">
        <f t="shared" si="1"/>
        <v>#DIV/0!</v>
      </c>
    </row>
    <row r="22" spans="1:15" ht="17.399999999999999" hidden="1">
      <c r="A22" s="31">
        <f>AVERAGE(D20:D22)</f>
        <v>0</v>
      </c>
      <c r="B22" s="27">
        <f>A22/A19-1</f>
        <v>-1</v>
      </c>
      <c r="C22" s="27" t="e">
        <f>A22/A10-1</f>
        <v>#DIV/0!</v>
      </c>
      <c r="D22" s="26">
        <f>H22/21</f>
        <v>0</v>
      </c>
      <c r="E22" s="27" t="e">
        <f t="shared" si="0"/>
        <v>#DIV/0!</v>
      </c>
      <c r="F22" s="33" t="e">
        <f t="shared" si="2"/>
        <v>#DIV/0!</v>
      </c>
      <c r="G22" s="39" t="s">
        <v>156</v>
      </c>
      <c r="H22" s="29">
        <v>0</v>
      </c>
      <c r="I22" s="29">
        <v>0</v>
      </c>
      <c r="J22" s="30" t="e">
        <f t="shared" si="1"/>
        <v>#DIV/0!</v>
      </c>
      <c r="K22" s="32">
        <f>H22+H21+H20</f>
        <v>0</v>
      </c>
      <c r="L22" s="27">
        <f>K22/K19-1</f>
        <v>-1</v>
      </c>
      <c r="M22" s="27" t="e">
        <f>K22/K10-1</f>
        <v>#DIV/0!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10336.095238095239</v>
      </c>
      <c r="E23" s="27" t="e">
        <f t="shared" ref="E23:E28" si="3">D23/D22-1</f>
        <v>#DIV/0!</v>
      </c>
      <c r="F23" s="33" t="e">
        <f t="shared" ref="F23:F28" si="4">D23/D11-1</f>
        <v>#DIV/0!</v>
      </c>
      <c r="G23" s="39" t="s">
        <v>168</v>
      </c>
      <c r="H23" s="29">
        <v>217058</v>
      </c>
      <c r="I23" s="29">
        <v>29000</v>
      </c>
      <c r="J23" s="30">
        <f t="shared" si="1"/>
        <v>7.4847586206896555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4263.818181818182</v>
      </c>
      <c r="E24" s="27">
        <f t="shared" si="3"/>
        <v>-0.58748269209989123</v>
      </c>
      <c r="F24" s="33" t="e">
        <f t="shared" si="4"/>
        <v>#DIV/0!</v>
      </c>
      <c r="G24" s="39" t="s">
        <v>176</v>
      </c>
      <c r="H24" s="29">
        <v>93804</v>
      </c>
      <c r="I24" s="29">
        <v>11000</v>
      </c>
      <c r="J24" s="30">
        <f t="shared" si="1"/>
        <v>8.527636363636363</v>
      </c>
      <c r="K24" s="32"/>
      <c r="L24" s="27"/>
      <c r="M24" s="27"/>
      <c r="N24" s="27"/>
    </row>
    <row r="25" spans="1:15" ht="17.399999999999999" hidden="1">
      <c r="A25" s="31">
        <f>AVERAGE(D23:D25)</f>
        <v>23298.374648743065</v>
      </c>
      <c r="B25" s="27" t="e">
        <f>A25/A22-1</f>
        <v>#DIV/0!</v>
      </c>
      <c r="C25" s="27">
        <f>A25/A13-1</f>
        <v>53.03774706886945</v>
      </c>
      <c r="D25" s="26">
        <f>H25/19</f>
        <v>55295.210526315786</v>
      </c>
      <c r="E25" s="27">
        <f t="shared" si="3"/>
        <v>11.968472896453747</v>
      </c>
      <c r="F25" s="33">
        <f t="shared" si="4"/>
        <v>41.750172427473643</v>
      </c>
      <c r="G25" s="39" t="s">
        <v>190</v>
      </c>
      <c r="H25" s="29">
        <v>1050609</v>
      </c>
      <c r="I25" s="29">
        <v>118519.41</v>
      </c>
      <c r="J25" s="30">
        <f t="shared" si="1"/>
        <v>8.8644467602395256</v>
      </c>
      <c r="K25" s="32">
        <f>H25+H24+H23</f>
        <v>1361471</v>
      </c>
      <c r="L25" s="27" t="e">
        <f>K25/K22-1</f>
        <v>#DIV/0!</v>
      </c>
      <c r="M25" s="27">
        <f>K25/K13-1</f>
        <v>51.629440643240947</v>
      </c>
      <c r="N25" s="32">
        <f>AVERAGE(J23:J25)</f>
        <v>8.2922805815218492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34867.631578947367</v>
      </c>
      <c r="E26" s="27">
        <f t="shared" si="3"/>
        <v>-0.36942763673259982</v>
      </c>
      <c r="F26" s="33" t="e">
        <f t="shared" si="4"/>
        <v>#DIV/0!</v>
      </c>
      <c r="G26" s="39" t="s">
        <v>202</v>
      </c>
      <c r="H26" s="29">
        <v>662485</v>
      </c>
      <c r="I26" s="29">
        <v>74437</v>
      </c>
      <c r="J26" s="30">
        <f t="shared" si="1"/>
        <v>8.8999422330292735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29450.31818181818</v>
      </c>
      <c r="E27" s="27">
        <f t="shared" si="3"/>
        <v>-0.15536797745677944</v>
      </c>
      <c r="F27" s="33" t="e">
        <f t="shared" si="4"/>
        <v>#DIV/0!</v>
      </c>
      <c r="G27" s="39" t="s">
        <v>203</v>
      </c>
      <c r="H27" s="29">
        <v>647907</v>
      </c>
      <c r="I27" s="29">
        <v>78700</v>
      </c>
      <c r="J27" s="30">
        <f t="shared" si="1"/>
        <v>8.2326175349428201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23907.930622009571</v>
      </c>
      <c r="B28" s="27">
        <f>A28/A25-1</f>
        <v>2.616302563833095E-2</v>
      </c>
      <c r="C28" s="27" t="e">
        <f>A28/A16-1</f>
        <v>#DIV/0!</v>
      </c>
      <c r="D28" s="26">
        <f>H28/19</f>
        <v>7405.8421052631575</v>
      </c>
      <c r="E28" s="27">
        <f t="shared" si="3"/>
        <v>-0.74853099856030347</v>
      </c>
      <c r="F28" s="33" t="e">
        <f t="shared" si="4"/>
        <v>#DIV/0!</v>
      </c>
      <c r="G28" s="39" t="s">
        <v>208</v>
      </c>
      <c r="H28" s="29">
        <v>140711</v>
      </c>
      <c r="I28" s="29">
        <v>15014.18</v>
      </c>
      <c r="J28" s="30">
        <f t="shared" si="1"/>
        <v>9.371873788645134</v>
      </c>
      <c r="K28" s="32">
        <f>H28+H27+H26</f>
        <v>1451103</v>
      </c>
      <c r="L28" s="27">
        <f>K28/K25-1</f>
        <v>6.5834674407313942E-2</v>
      </c>
      <c r="M28" s="27" t="e">
        <f>K28/K16-1</f>
        <v>#DIV/0!</v>
      </c>
      <c r="N28" s="32">
        <f>AVERAGE(J26:J28)</f>
        <v>8.8348111855390759</v>
      </c>
      <c r="O28" s="58">
        <f>N28/N25-1</f>
        <v>6.5425982476543076E-2</v>
      </c>
    </row>
    <row r="29" spans="1:15" hidden="1">
      <c r="D29" s="26">
        <f>H29/22</f>
        <v>33456.545454545456</v>
      </c>
      <c r="E29" s="27">
        <f t="shared" ref="E29:E41" si="5">D29/D28-1</f>
        <v>3.5175882740962949</v>
      </c>
      <c r="F29" s="33" t="e">
        <f t="shared" ref="F29:F41" si="6">D29/D17-1</f>
        <v>#DIV/0!</v>
      </c>
      <c r="G29" s="39" t="s">
        <v>215</v>
      </c>
      <c r="H29" s="29">
        <v>736044</v>
      </c>
      <c r="I29" s="29">
        <v>94792.63</v>
      </c>
      <c r="J29" s="30">
        <f t="shared" si="1"/>
        <v>7.7647808695676019</v>
      </c>
    </row>
    <row r="30" spans="1:15" hidden="1">
      <c r="D30" s="26">
        <f>H30/19</f>
        <v>16528.36842105263</v>
      </c>
      <c r="E30" s="27">
        <f t="shared" si="5"/>
        <v>-0.50597504325399312</v>
      </c>
      <c r="F30" s="33">
        <f t="shared" si="6"/>
        <v>-0.58995480074245532</v>
      </c>
      <c r="G30" s="39" t="s">
        <v>210</v>
      </c>
      <c r="H30" s="29">
        <v>314039</v>
      </c>
      <c r="I30" s="29">
        <v>33376.080000000002</v>
      </c>
      <c r="J30" s="30">
        <f t="shared" si="1"/>
        <v>9.4091037653313379</v>
      </c>
    </row>
    <row r="31" spans="1:15" ht="17.399999999999999" hidden="1">
      <c r="A31" s="31">
        <f>AVERAGE(D29:D31)</f>
        <v>43907.171291866027</v>
      </c>
      <c r="B31" s="27">
        <f>A31/A28-1</f>
        <v>0.83651073721308244</v>
      </c>
      <c r="C31" s="27">
        <f>A31/A19-1</f>
        <v>0.41975132162587836</v>
      </c>
      <c r="D31" s="26">
        <f>H31/20</f>
        <v>81736.600000000006</v>
      </c>
      <c r="E31" s="27">
        <f t="shared" si="5"/>
        <v>3.945231006339978</v>
      </c>
      <c r="F31" s="33">
        <f t="shared" si="6"/>
        <v>0.55780071955596489</v>
      </c>
      <c r="G31" s="39" t="s">
        <v>211</v>
      </c>
      <c r="H31" s="29">
        <v>1634732</v>
      </c>
      <c r="I31" s="29">
        <v>201652.12</v>
      </c>
      <c r="J31" s="30">
        <f t="shared" si="1"/>
        <v>8.1066938448254344</v>
      </c>
      <c r="K31" s="32">
        <f>H31+H30+H29</f>
        <v>2684815</v>
      </c>
      <c r="L31" s="27">
        <f>K31/K28-1</f>
        <v>0.85018913199131974</v>
      </c>
      <c r="M31" s="27">
        <f>K31/K19-1</f>
        <v>0.36945701495947958</v>
      </c>
      <c r="N31" s="32">
        <f>AVERAGE(J29:J31)</f>
        <v>8.4268594932414587</v>
      </c>
      <c r="O31" s="58">
        <f>N31/N28-1</f>
        <v>-4.6175485104351432E-2</v>
      </c>
    </row>
    <row r="32" spans="1:15" ht="17.399999999999999" hidden="1">
      <c r="D32" s="26">
        <f>H32/21</f>
        <v>48229.904761904763</v>
      </c>
      <c r="E32" s="27">
        <f t="shared" si="5"/>
        <v>-0.40993502590143505</v>
      </c>
      <c r="F32" s="33" t="e">
        <f t="shared" si="6"/>
        <v>#DIV/0!</v>
      </c>
      <c r="G32" s="39" t="s">
        <v>222</v>
      </c>
      <c r="H32" s="29">
        <v>1012828</v>
      </c>
      <c r="I32" s="29">
        <v>124988.99</v>
      </c>
      <c r="J32" s="30">
        <f t="shared" si="1"/>
        <v>8.1033377419883141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37291.904761904763</v>
      </c>
      <c r="E33" s="27">
        <f t="shared" si="5"/>
        <v>-0.22678875386541442</v>
      </c>
      <c r="F33" s="33" t="e">
        <f t="shared" si="6"/>
        <v>#DIV/0!</v>
      </c>
      <c r="G33" s="39" t="s">
        <v>223</v>
      </c>
      <c r="H33" s="29">
        <v>783130</v>
      </c>
      <c r="I33" s="29">
        <v>100067.61</v>
      </c>
      <c r="J33" s="30">
        <f t="shared" si="1"/>
        <v>7.8260088354263679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49331.550543024226</v>
      </c>
      <c r="B34" s="27">
        <f>A34/A31-1</f>
        <v>0.12354198850799314</v>
      </c>
      <c r="C34" s="27" t="e">
        <f>A34/A22-1</f>
        <v>#DIV/0!</v>
      </c>
      <c r="D34" s="26">
        <f>H34/19</f>
        <v>62472.84210526316</v>
      </c>
      <c r="E34" s="27">
        <f t="shared" si="5"/>
        <v>0.67523870137847641</v>
      </c>
      <c r="F34" s="33" t="e">
        <f t="shared" si="6"/>
        <v>#DIV/0!</v>
      </c>
      <c r="G34" s="39" t="s">
        <v>220</v>
      </c>
      <c r="H34" s="29">
        <v>1186984</v>
      </c>
      <c r="I34" s="29">
        <v>151530</v>
      </c>
      <c r="J34" s="30">
        <f t="shared" si="1"/>
        <v>7.8333267339800701</v>
      </c>
      <c r="K34" s="32">
        <f>H34+H33+H32</f>
        <v>2982942</v>
      </c>
      <c r="L34" s="27">
        <f>K34/K31-1</f>
        <v>0.11104191536474572</v>
      </c>
      <c r="M34" s="27" t="e">
        <f>K34/K22-1</f>
        <v>#DIV/0!</v>
      </c>
      <c r="N34" s="32">
        <f>AVERAGE(J32:J34)</f>
        <v>7.920891103798251</v>
      </c>
      <c r="O34" s="58">
        <f>N34/N31-1</f>
        <v>-6.0042343158682843E-2</v>
      </c>
      <c r="P34" s="58"/>
    </row>
    <row r="35" spans="1:16" ht="17.399999999999999" hidden="1">
      <c r="D35" s="26">
        <f>H35/23</f>
        <v>62946.391304347824</v>
      </c>
      <c r="E35" s="27">
        <f t="shared" si="5"/>
        <v>7.5800809299946259E-3</v>
      </c>
      <c r="F35" s="33">
        <f t="shared" si="6"/>
        <v>5.0899585244096244</v>
      </c>
      <c r="G35" s="39" t="s">
        <v>226</v>
      </c>
      <c r="H35" s="68">
        <v>1447767</v>
      </c>
      <c r="I35" s="68">
        <v>138862.39999999999</v>
      </c>
      <c r="J35" s="30">
        <f t="shared" si="1"/>
        <v>10.425910829713443</v>
      </c>
      <c r="P35" s="16"/>
    </row>
    <row r="36" spans="1:16" ht="17.399999999999999" hidden="1">
      <c r="D36" s="26">
        <f>H36/21</f>
        <v>26344</v>
      </c>
      <c r="E36" s="27">
        <f t="shared" si="5"/>
        <v>-0.5814851422915428</v>
      </c>
      <c r="F36" s="33">
        <f t="shared" si="6"/>
        <v>5.1784998507526332</v>
      </c>
      <c r="G36" s="39" t="s">
        <v>228</v>
      </c>
      <c r="H36" s="68">
        <v>553224</v>
      </c>
      <c r="I36" s="68">
        <v>51000</v>
      </c>
      <c r="J36" s="30">
        <f t="shared" si="1"/>
        <v>10.847529411764706</v>
      </c>
      <c r="P36" s="16"/>
    </row>
    <row r="37" spans="1:16" ht="17.399999999999999" hidden="1">
      <c r="A37" s="31">
        <f>AVERAGE(D35:D37)</f>
        <v>49610.426731078907</v>
      </c>
      <c r="B37" s="27">
        <f>A37/A34-1</f>
        <v>5.653099993511379E-3</v>
      </c>
      <c r="C37" s="27">
        <f>A37/A25-1</f>
        <v>1.1293514023629698</v>
      </c>
      <c r="D37" s="26">
        <f>H37/18</f>
        <v>59540.888888888891</v>
      </c>
      <c r="E37" s="27">
        <f t="shared" si="5"/>
        <v>1.2601309174342883</v>
      </c>
      <c r="F37" s="33">
        <f t="shared" si="6"/>
        <v>7.6782027270744013E-2</v>
      </c>
      <c r="G37" s="39" t="s">
        <v>225</v>
      </c>
      <c r="H37" s="68">
        <v>1071736</v>
      </c>
      <c r="I37" s="68">
        <v>97300</v>
      </c>
      <c r="J37" s="30">
        <f t="shared" si="1"/>
        <v>11.014758478931141</v>
      </c>
      <c r="K37" s="32">
        <f>H37+H36+H35</f>
        <v>3072727</v>
      </c>
      <c r="L37" s="27">
        <f>K37/K34-1</f>
        <v>3.0099478970761151E-2</v>
      </c>
      <c r="M37" s="27">
        <f>K37/K25-1</f>
        <v>1.2569169670158233</v>
      </c>
      <c r="N37" s="32">
        <f>AVERAGE(J35:J37)</f>
        <v>10.762732906803096</v>
      </c>
      <c r="O37" s="16">
        <f>N37/N34-1</f>
        <v>0.35877804223846943</v>
      </c>
      <c r="P37" s="16"/>
    </row>
    <row r="38" spans="1:16" ht="17.399999999999999" hidden="1">
      <c r="A38" s="31"/>
      <c r="B38" s="27"/>
      <c r="C38" s="27"/>
      <c r="D38" s="26">
        <f>H38/20</f>
        <v>32326.75</v>
      </c>
      <c r="E38" s="27">
        <f t="shared" si="5"/>
        <v>-0.45706638575171499</v>
      </c>
      <c r="F38" s="33">
        <f t="shared" si="6"/>
        <v>-7.2872215974701282E-2</v>
      </c>
      <c r="G38" s="39" t="s">
        <v>231</v>
      </c>
      <c r="H38" s="68">
        <v>646535</v>
      </c>
      <c r="I38" s="68">
        <v>78000</v>
      </c>
      <c r="J38" s="30">
        <f t="shared" si="1"/>
        <v>8.2889102564102561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59876.142857142855</v>
      </c>
      <c r="E39" s="27">
        <f t="shared" si="5"/>
        <v>0.85221659638357883</v>
      </c>
      <c r="F39" s="33">
        <f t="shared" si="6"/>
        <v>1.0331238014979665</v>
      </c>
      <c r="G39" s="39" t="s">
        <v>234</v>
      </c>
      <c r="H39" s="68">
        <v>1257399</v>
      </c>
      <c r="I39" s="68">
        <v>152000</v>
      </c>
      <c r="J39" s="30">
        <f t="shared" si="1"/>
        <v>8.2723618421052638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89974.789682539689</v>
      </c>
      <c r="B40" s="27">
        <f>A40/A37-1</f>
        <v>0.8136266025338208</v>
      </c>
      <c r="C40" s="27">
        <f>A40/A28-1</f>
        <v>2.7633867650472919</v>
      </c>
      <c r="D40" s="26">
        <f>H40/21</f>
        <v>177721.47619047618</v>
      </c>
      <c r="E40" s="27">
        <f t="shared" si="5"/>
        <v>1.9681517163605187</v>
      </c>
      <c r="F40" s="33">
        <f t="shared" si="6"/>
        <v>22.997470330102463</v>
      </c>
      <c r="G40" s="39" t="s">
        <v>236</v>
      </c>
      <c r="H40" s="68">
        <v>3732151</v>
      </c>
      <c r="I40" s="68">
        <v>444574</v>
      </c>
      <c r="J40" s="30">
        <f t="shared" si="1"/>
        <v>8.3948926387957918</v>
      </c>
      <c r="K40" s="32">
        <f>H40+H39+H38</f>
        <v>5636085</v>
      </c>
      <c r="L40" s="27">
        <f>K40/K37-1</f>
        <v>0.83422900895523755</v>
      </c>
      <c r="M40" s="27">
        <f>K40/K28-1</f>
        <v>2.8840006532961477</v>
      </c>
      <c r="N40" s="32">
        <f>AVERAGE(J38:J40)</f>
        <v>8.3187215791037712</v>
      </c>
      <c r="O40" s="58">
        <f>N40/N37-1</f>
        <v>-0.22708092348500741</v>
      </c>
    </row>
    <row r="41" spans="1:16" ht="17.399999999999999">
      <c r="A41" s="31"/>
      <c r="B41" s="27"/>
      <c r="C41" s="27"/>
      <c r="D41" s="26">
        <f>H41/18</f>
        <v>132089.88888888888</v>
      </c>
      <c r="E41" s="27">
        <f t="shared" si="5"/>
        <v>-0.25675899322758744</v>
      </c>
      <c r="F41" s="33">
        <f t="shared" si="6"/>
        <v>2.9481030421490497</v>
      </c>
      <c r="G41" s="39" t="s">
        <v>370</v>
      </c>
      <c r="H41" s="68">
        <v>2377618</v>
      </c>
      <c r="I41" s="68">
        <v>259800</v>
      </c>
      <c r="J41" s="30">
        <f t="shared" si="1"/>
        <v>9.1517244033872203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124745.1</v>
      </c>
      <c r="E42" s="27">
        <f t="shared" ref="E42" si="7">D42/D41-1</f>
        <v>-5.5604474730591602E-2</v>
      </c>
      <c r="F42" s="33">
        <f t="shared" ref="F42" si="8">D42/D30-1</f>
        <v>6.5473329745668547</v>
      </c>
      <c r="G42" s="39" t="s">
        <v>418</v>
      </c>
      <c r="H42" s="68">
        <v>2494902</v>
      </c>
      <c r="I42" s="68">
        <v>250800</v>
      </c>
      <c r="J42" s="30">
        <f t="shared" si="1"/>
        <v>9.9477751196172246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126142.06296296295</v>
      </c>
      <c r="B43" s="27">
        <f>A43/A40-1</f>
        <v>0.40197119001926174</v>
      </c>
      <c r="C43" s="27">
        <f>A43/A31-1</f>
        <v>1.8729262043426438</v>
      </c>
      <c r="D43" s="26">
        <f>H43/20</f>
        <v>121591.2</v>
      </c>
      <c r="E43" s="27">
        <f t="shared" ref="E43" si="9">D43/D42-1</f>
        <v>-2.5282756597253209E-2</v>
      </c>
      <c r="F43" s="33">
        <f t="shared" ref="F43" si="10">D43/D31-1</f>
        <v>0.48759796712855663</v>
      </c>
      <c r="G43" s="39" t="s">
        <v>449</v>
      </c>
      <c r="H43" s="68">
        <v>2431824</v>
      </c>
      <c r="I43" s="68">
        <v>266500</v>
      </c>
      <c r="J43" s="30">
        <f t="shared" si="1"/>
        <v>9.1250431519699813</v>
      </c>
      <c r="K43" s="32">
        <f>H43+H42+H41</f>
        <v>7304344</v>
      </c>
      <c r="L43" s="27">
        <f>K43/K40-1</f>
        <v>0.29599606819272606</v>
      </c>
      <c r="M43" s="27">
        <f>K43/K31-1</f>
        <v>1.7206135245817684</v>
      </c>
      <c r="N43" s="32">
        <f>AVERAGE(J41:J43)</f>
        <v>9.4081808916581426</v>
      </c>
      <c r="O43" s="58">
        <f>N43/N40-1</f>
        <v>0.13096475247964068</v>
      </c>
    </row>
    <row r="44" spans="1:16" ht="17.399999999999999">
      <c r="A44" s="31"/>
      <c r="B44" s="27"/>
      <c r="C44" s="27"/>
      <c r="D44" s="26">
        <f>H44/22</f>
        <v>88952.136363636368</v>
      </c>
      <c r="E44" s="27">
        <f t="shared" ref="E44" si="11">D44/D43-1</f>
        <v>-0.26843277832905366</v>
      </c>
      <c r="F44" s="33">
        <f t="shared" ref="F44" si="12">D44/D32-1</f>
        <v>0.84433572495662013</v>
      </c>
      <c r="G44" s="39" t="s">
        <v>481</v>
      </c>
      <c r="H44" s="68">
        <v>1956947</v>
      </c>
      <c r="I44" s="68">
        <v>206512.73</v>
      </c>
      <c r="J44" s="30">
        <f t="shared" si="1"/>
        <v>9.4761567483031186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130094.3</v>
      </c>
      <c r="E45" s="27">
        <f t="shared" ref="E45" si="13">D45/D44-1</f>
        <v>0.46252024198918007</v>
      </c>
      <c r="F45" s="33">
        <f t="shared" ref="F45" si="14">D45/D33-1</f>
        <v>2.4885399614367985</v>
      </c>
      <c r="G45" s="39" t="s">
        <v>498</v>
      </c>
      <c r="H45" s="68">
        <v>2601886</v>
      </c>
      <c r="I45" s="68">
        <v>235000</v>
      </c>
      <c r="J45" s="30">
        <f t="shared" si="1"/>
        <v>11.071855319148936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126032.65422647528</v>
      </c>
      <c r="B46" s="27">
        <f>A46/A43-1</f>
        <v>-8.6734538755561807E-4</v>
      </c>
      <c r="C46" s="27">
        <f>A46/A34-1</f>
        <v>1.5548082887959631</v>
      </c>
      <c r="D46" s="26">
        <f>H46/19</f>
        <v>159051.52631578947</v>
      </c>
      <c r="E46" s="27">
        <f t="shared" ref="E46" si="15">D46/D45-1</f>
        <v>0.22258643396205269</v>
      </c>
      <c r="F46" s="33">
        <f t="shared" ref="F46" si="16">D46/D34-1</f>
        <v>1.5459306949377578</v>
      </c>
      <c r="G46" s="39" t="s">
        <v>564</v>
      </c>
      <c r="H46" s="68">
        <v>3021979</v>
      </c>
      <c r="I46" s="68">
        <v>347478.64</v>
      </c>
      <c r="J46" s="30">
        <f t="shared" si="1"/>
        <v>8.696877022426472</v>
      </c>
      <c r="K46" s="32">
        <f>H46+H45+H44</f>
        <v>7580812</v>
      </c>
      <c r="L46" s="27">
        <f>K46/K43-1</f>
        <v>3.7849805540374426E-2</v>
      </c>
      <c r="M46" s="27">
        <f>K46/K34-1</f>
        <v>1.5413876635884973</v>
      </c>
      <c r="N46" s="32">
        <f>AVERAGE(J44:J46)</f>
        <v>9.7482963632928428</v>
      </c>
      <c r="O46" s="58">
        <f>N46/N43-1</f>
        <v>3.6151034461536335E-2</v>
      </c>
    </row>
    <row r="47" spans="1:16" ht="17.399999999999999">
      <c r="A47" s="31"/>
      <c r="B47" s="27"/>
      <c r="C47" s="27"/>
      <c r="D47" s="26">
        <f>H47/19</f>
        <v>184801.84210526315</v>
      </c>
      <c r="E47" s="27">
        <f t="shared" ref="E47" si="17">D47/D46-1</f>
        <v>0.16189920578534789</v>
      </c>
      <c r="F47" s="33">
        <f t="shared" ref="F47" si="18">D47/D35-1</f>
        <v>1.9358607900449813</v>
      </c>
      <c r="G47" s="39" t="s">
        <v>598</v>
      </c>
      <c r="H47" s="68">
        <v>3511235</v>
      </c>
      <c r="I47" s="68">
        <v>407690</v>
      </c>
      <c r="J47" s="30">
        <f t="shared" si="1"/>
        <v>8.6125119576148546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121210.9</v>
      </c>
      <c r="E48" s="27">
        <f t="shared" ref="E48" si="19">D48/D47-1</f>
        <v>-0.34410339951612468</v>
      </c>
      <c r="F48" s="33">
        <f t="shared" ref="F48" si="20">D48/D36-1</f>
        <v>3.6010818402672333</v>
      </c>
      <c r="G48" s="39" t="s">
        <v>650</v>
      </c>
      <c r="H48" s="68">
        <v>2424218</v>
      </c>
      <c r="I48" s="68">
        <v>294000</v>
      </c>
      <c r="J48" s="30">
        <f t="shared" si="1"/>
        <v>8.2456394557823121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140861.71706539075</v>
      </c>
      <c r="B49" s="27">
        <f>A49/A46-1</f>
        <v>0.11766048195944756</v>
      </c>
      <c r="C49" s="27">
        <f>A49/A37-1</f>
        <v>1.839357093801143</v>
      </c>
      <c r="D49" s="26">
        <f>H49/22</f>
        <v>116572.40909090909</v>
      </c>
      <c r="E49" s="27">
        <f t="shared" ref="E49" si="21">D49/D48-1</f>
        <v>-3.8267935549450627E-2</v>
      </c>
      <c r="F49" s="33">
        <f t="shared" ref="F49" si="22">D49/D37-1</f>
        <v>0.95785469895232001</v>
      </c>
      <c r="G49" s="39" t="s">
        <v>674</v>
      </c>
      <c r="H49" s="68">
        <v>2564593</v>
      </c>
      <c r="I49" s="68">
        <v>337500</v>
      </c>
      <c r="J49" s="30">
        <f t="shared" si="1"/>
        <v>7.5987940740740738</v>
      </c>
      <c r="K49" s="32">
        <f>H49+H48+H47</f>
        <v>8500046</v>
      </c>
      <c r="L49" s="27">
        <f>K49/K46-1</f>
        <v>0.1212579866114607</v>
      </c>
      <c r="M49" s="27">
        <f>K49/K37-1</f>
        <v>1.7662874052917816</v>
      </c>
      <c r="N49" s="32">
        <f>AVERAGE(J47:J49)</f>
        <v>8.1523151624904138</v>
      </c>
      <c r="O49" s="58">
        <f>N49/N46-1</f>
        <v>-0.16371898651051353</v>
      </c>
    </row>
    <row r="50" spans="1:15" s="37" customFormat="1" ht="17.399999999999999">
      <c r="A50" s="92"/>
      <c r="B50" s="130"/>
      <c r="C50" s="130"/>
      <c r="D50" s="93">
        <f>H50/18</f>
        <v>107838.88888888889</v>
      </c>
      <c r="E50" s="130">
        <f t="shared" ref="E50" si="23">D50/D49-1</f>
        <v>-7.4919273523886387E-2</v>
      </c>
      <c r="F50" s="131">
        <f t="shared" ref="F50" si="24">D50/D38-1</f>
        <v>2.3359025849764943</v>
      </c>
      <c r="G50" s="132" t="s">
        <v>714</v>
      </c>
      <c r="H50" s="95">
        <v>1941100</v>
      </c>
      <c r="I50" s="95">
        <v>236200</v>
      </c>
      <c r="J50" s="133">
        <f t="shared" ref="J50" si="25">H50/I50</f>
        <v>8.2180355630821342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42998.75</v>
      </c>
      <c r="E51" s="130">
        <f t="shared" ref="E51" si="26">D51/D50-1</f>
        <v>-0.60126861058162895</v>
      </c>
      <c r="F51" s="131">
        <f t="shared" ref="F51" si="27">D51/D39-1</f>
        <v>-0.28187174476836707</v>
      </c>
      <c r="G51" s="132" t="s">
        <v>721</v>
      </c>
      <c r="H51" s="95">
        <v>859975</v>
      </c>
      <c r="I51" s="95">
        <v>106300</v>
      </c>
      <c r="J51" s="133">
        <f t="shared" ref="J51" si="28">H51/I51</f>
        <v>8.0900752587017877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104795.63720538719</v>
      </c>
      <c r="B52" s="27">
        <f>A52/A49-1</f>
        <v>-0.25603890546968833</v>
      </c>
      <c r="C52" s="27">
        <f>A52/A40-1</f>
        <v>0.16472222469360887</v>
      </c>
      <c r="D52" s="93">
        <f>H52/22</f>
        <v>163549.27272727274</v>
      </c>
      <c r="E52" s="130">
        <f t="shared" ref="E52:E53" si="29">D52/D51-1</f>
        <v>2.8035820280187851</v>
      </c>
      <c r="F52" s="131">
        <f t="shared" ref="F52:F53" si="30">D52/D40-1</f>
        <v>-7.9743899088561054E-2</v>
      </c>
      <c r="G52" s="132" t="s">
        <v>726</v>
      </c>
      <c r="H52" s="95">
        <v>3598084</v>
      </c>
      <c r="I52" s="95">
        <v>386247.14</v>
      </c>
      <c r="J52" s="133">
        <f t="shared" ref="J52" si="31">H52/I52</f>
        <v>9.3154968085977288</v>
      </c>
      <c r="K52" s="32">
        <f>H52+H51+H50</f>
        <v>6399159</v>
      </c>
      <c r="L52" s="27">
        <f>K52/K49-1</f>
        <v>-0.24716183888887189</v>
      </c>
      <c r="M52" s="27">
        <f>K52/K40-1</f>
        <v>0.13539078988340303</v>
      </c>
      <c r="N52" s="32">
        <f>AVERAGE(J50:J52)</f>
        <v>8.5412025434605496</v>
      </c>
      <c r="O52" s="58">
        <f>N52/N49-1</f>
        <v>4.7702692206925912E-2</v>
      </c>
    </row>
    <row r="53" spans="1:15" s="37" customFormat="1" ht="17.399999999999999">
      <c r="A53" s="31"/>
      <c r="B53" s="27"/>
      <c r="C53" s="27"/>
      <c r="D53" s="93">
        <f>H53/21</f>
        <v>52915.714285714283</v>
      </c>
      <c r="E53" s="130">
        <f t="shared" si="29"/>
        <v>-0.67645399210087531</v>
      </c>
      <c r="F53" s="131">
        <f t="shared" si="30"/>
        <v>-0.59939617838405623</v>
      </c>
      <c r="G53" s="132" t="s">
        <v>729</v>
      </c>
      <c r="H53" s="95">
        <v>1111230</v>
      </c>
      <c r="I53" s="95">
        <v>138000</v>
      </c>
      <c r="J53" s="133">
        <f t="shared" ref="J53" si="32">H53/I53</f>
        <v>8.0523913043478252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0</v>
      </c>
      <c r="E54" s="130">
        <f t="shared" ref="E54" si="33">D54/D53-1</f>
        <v>-1</v>
      </c>
      <c r="F54" s="131">
        <f t="shared" ref="F54" si="34">D54/D42-1</f>
        <v>-1</v>
      </c>
      <c r="G54" s="132" t="s">
        <v>742</v>
      </c>
      <c r="H54" s="95">
        <v>0</v>
      </c>
      <c r="I54" s="95">
        <v>0</v>
      </c>
      <c r="J54" s="133" t="e">
        <f t="shared" ref="J54" si="35">H54/I54</f>
        <v>#DIV/0!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20052.682539682541</v>
      </c>
      <c r="B55" s="27">
        <f>A55/A52-1</f>
        <v>-0.8086496434924898</v>
      </c>
      <c r="C55" s="27">
        <f>A55/A43-1</f>
        <v>-0.84103096089707774</v>
      </c>
      <c r="D55" s="93">
        <f>H55/21</f>
        <v>7242.333333333333</v>
      </c>
      <c r="E55" s="130" t="e">
        <f t="shared" ref="E55" si="36">D55/D54-1</f>
        <v>#DIV/0!</v>
      </c>
      <c r="F55" s="131">
        <f t="shared" ref="F55" si="37">D55/D43-1</f>
        <v>-0.94043702724100653</v>
      </c>
      <c r="G55" s="132" t="s">
        <v>749</v>
      </c>
      <c r="H55" s="95">
        <v>152089</v>
      </c>
      <c r="I55" s="95">
        <v>21100</v>
      </c>
      <c r="J55" s="133">
        <f t="shared" ref="J55" si="38">H55/I55</f>
        <v>7.2080094786729854</v>
      </c>
      <c r="K55" s="32">
        <f>H55+H54+H53</f>
        <v>1263319</v>
      </c>
      <c r="L55" s="27">
        <f>K55/K52-1</f>
        <v>-0.80258046408910921</v>
      </c>
      <c r="M55" s="27">
        <f>K55/K43-1</f>
        <v>-0.8270455225000356</v>
      </c>
      <c r="N55" s="32" t="e">
        <f>AVERAGE(J53:J55)</f>
        <v>#DIV/0!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123778</v>
      </c>
      <c r="E56" s="118">
        <f t="shared" ref="E56" si="39">D56/D55-1</f>
        <v>16.090900722603212</v>
      </c>
      <c r="F56" s="158">
        <f t="shared" ref="F56" si="40">D56/D44-1</f>
        <v>0.39151239149552852</v>
      </c>
      <c r="G56" s="122" t="s">
        <v>752</v>
      </c>
      <c r="H56" s="96">
        <v>2723116</v>
      </c>
      <c r="I56" s="96">
        <v>380490</v>
      </c>
      <c r="J56" s="125">
        <f t="shared" ref="J56" si="41">H56/I56</f>
        <v>7.1568661462850534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63850.277777777781</v>
      </c>
      <c r="E57" s="118">
        <f t="shared" ref="E57" si="42">D57/D56-1</f>
        <v>-0.48415487584402894</v>
      </c>
      <c r="F57" s="158">
        <f t="shared" ref="F57" si="43">D57/D45-1</f>
        <v>-0.50920003583725204</v>
      </c>
      <c r="G57" s="122" t="s">
        <v>756</v>
      </c>
      <c r="H57" s="96">
        <v>1149305</v>
      </c>
      <c r="I57" s="96">
        <v>136500</v>
      </c>
      <c r="J57" s="125">
        <f t="shared" ref="J57" si="44">H57/I57</f>
        <v>8.4198168498168506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93814.138888888891</v>
      </c>
      <c r="B58" s="27">
        <f>A58/A55-1</f>
        <v>3.6783834882559354</v>
      </c>
      <c r="C58" s="27">
        <f>A58/A46-1</f>
        <v>-0.25563625185335781</v>
      </c>
      <c r="K58" s="32">
        <f>H58+H57+H56</f>
        <v>3872421</v>
      </c>
      <c r="L58" s="27">
        <f>K58/K55-1</f>
        <v>2.0652756746316645</v>
      </c>
      <c r="M58" s="27">
        <f>K58/K46-1</f>
        <v>-0.48918123810483627</v>
      </c>
      <c r="N58" s="32">
        <f>AVERAGE(J56:J58)</f>
        <v>7.7883414980509524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40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2" width="5.09765625" style="18" bestFit="1" customWidth="1"/>
    <col min="13" max="13" width="5.5976562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현대일렉트릭</v>
      </c>
      <c r="G1" s="19"/>
      <c r="H1" s="19"/>
      <c r="I1" s="19"/>
      <c r="J1" s="20"/>
      <c r="P1" s="18" t="s">
        <v>254</v>
      </c>
    </row>
    <row r="2" spans="1:16" ht="15" customHeight="1">
      <c r="G2" s="21"/>
      <c r="H2" s="21"/>
      <c r="I2" s="21"/>
      <c r="J2" s="22"/>
      <c r="P2" s="23" t="s">
        <v>126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23" t="s">
        <v>128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853453.6</v>
      </c>
      <c r="E5" s="27"/>
      <c r="F5" s="26"/>
      <c r="G5" s="28" t="s">
        <v>7</v>
      </c>
      <c r="H5" s="29">
        <f>'현대일렉트릭 변압기(합)'!H5+'현대일렉트릭 배전반(합)'!H5</f>
        <v>17069072</v>
      </c>
      <c r="I5" s="29">
        <f>'현대일렉트릭 변압기(합)'!I5+'현대일렉트릭 배전반(합)'!I5</f>
        <v>846235.03</v>
      </c>
      <c r="J5" s="30">
        <f>H5/I5</f>
        <v>20.170604376895152</v>
      </c>
    </row>
    <row r="6" spans="1:16" ht="15" hidden="1" customHeight="1">
      <c r="D6" s="26">
        <f>H6/18</f>
        <v>1178020</v>
      </c>
      <c r="E6" s="27">
        <f t="shared" ref="E6:E22" si="0">D6/D5-1</f>
        <v>0.38029765179969943</v>
      </c>
      <c r="F6" s="26"/>
      <c r="G6" s="28" t="s">
        <v>3</v>
      </c>
      <c r="H6" s="29">
        <f>'현대일렉트릭 변압기(합)'!H6+'현대일렉트릭 배전반(합)'!H6</f>
        <v>21204360</v>
      </c>
      <c r="I6" s="29">
        <f>'현대일렉트릭 변압기(합)'!I6+'현대일렉트릭 배전반(합)'!I6</f>
        <v>1349754.42</v>
      </c>
      <c r="J6" s="30">
        <f t="shared" ref="J6:J49" si="1">H6/I6</f>
        <v>15.709791118891095</v>
      </c>
    </row>
    <row r="7" spans="1:16" ht="15" hidden="1" customHeight="1">
      <c r="A7" s="31">
        <f>AVERAGE(D5:D7)</f>
        <v>1088227.1545454545</v>
      </c>
      <c r="B7" s="31"/>
      <c r="C7" s="31"/>
      <c r="D7" s="26">
        <f>H7/22</f>
        <v>1233207.8636363635</v>
      </c>
      <c r="E7" s="27">
        <f t="shared" si="0"/>
        <v>4.6847985294276473E-2</v>
      </c>
      <c r="F7" s="26"/>
      <c r="G7" s="28" t="s">
        <v>6</v>
      </c>
      <c r="H7" s="29">
        <f>'현대일렉트릭 변압기(합)'!H7+'현대일렉트릭 배전반(합)'!H7</f>
        <v>27130573</v>
      </c>
      <c r="I7" s="29">
        <f>'현대일렉트릭 변압기(합)'!I7+'현대일렉트릭 배전반(합)'!I7</f>
        <v>2030509.29</v>
      </c>
      <c r="J7" s="30">
        <f t="shared" si="1"/>
        <v>13.361462138397801</v>
      </c>
      <c r="K7" s="32">
        <f>H7+H6+H5</f>
        <v>65404005</v>
      </c>
      <c r="L7" s="32"/>
      <c r="M7" s="32"/>
      <c r="N7" s="32">
        <f>AVERAGE(J5:J7)</f>
        <v>16.413952544728016</v>
      </c>
      <c r="O7" s="35"/>
    </row>
    <row r="8" spans="1:16" ht="15" hidden="1" customHeight="1">
      <c r="D8" s="26">
        <f>H8/21</f>
        <v>1398492.142857143</v>
      </c>
      <c r="E8" s="27">
        <f t="shared" si="0"/>
        <v>0.13402791540219772</v>
      </c>
      <c r="F8" s="26"/>
      <c r="G8" s="28" t="s">
        <v>2</v>
      </c>
      <c r="H8" s="29">
        <f>'현대일렉트릭 변압기(합)'!H8+'현대일렉트릭 배전반(합)'!H8</f>
        <v>29368335</v>
      </c>
      <c r="I8" s="29">
        <f>'현대일렉트릭 변압기(합)'!I8+'현대일렉트릭 배전반(합)'!I8</f>
        <v>1964359.94</v>
      </c>
      <c r="J8" s="30">
        <f t="shared" si="1"/>
        <v>14.950587416275654</v>
      </c>
    </row>
    <row r="9" spans="1:16" ht="15" hidden="1" customHeight="1">
      <c r="D9" s="26">
        <f>H9/21</f>
        <v>1167257.142857143</v>
      </c>
      <c r="E9" s="27">
        <f t="shared" si="0"/>
        <v>-0.16534594147063497</v>
      </c>
      <c r="F9" s="26"/>
      <c r="G9" s="28" t="s">
        <v>5</v>
      </c>
      <c r="H9" s="29">
        <f>'현대일렉트릭 변압기(합)'!H9+'현대일렉트릭 배전반(합)'!H9</f>
        <v>24512400</v>
      </c>
      <c r="I9" s="29">
        <f>'현대일렉트릭 변압기(합)'!I9+'현대일렉트릭 배전반(합)'!I9</f>
        <v>1991144.96</v>
      </c>
      <c r="J9" s="30">
        <f t="shared" si="1"/>
        <v>12.310705896571188</v>
      </c>
    </row>
    <row r="10" spans="1:16" ht="15" hidden="1" customHeight="1">
      <c r="A10" s="31">
        <f>AVERAGE(D8:D10)</f>
        <v>1468236</v>
      </c>
      <c r="B10" s="27">
        <f>A10/A7-1</f>
        <v>0.34919992932291111</v>
      </c>
      <c r="C10" s="27"/>
      <c r="D10" s="26">
        <f>H10/21</f>
        <v>1838958.7142857143</v>
      </c>
      <c r="E10" s="27">
        <f t="shared" si="0"/>
        <v>0.57545295442306732</v>
      </c>
      <c r="F10" s="26"/>
      <c r="G10" s="28" t="s">
        <v>0</v>
      </c>
      <c r="H10" s="29">
        <f>'현대일렉트릭 변압기(합)'!H10+'현대일렉트릭 배전반(합)'!H10</f>
        <v>38618133</v>
      </c>
      <c r="I10" s="29">
        <f>'현대일렉트릭 변압기(합)'!I10+'현대일렉트릭 배전반(합)'!I10</f>
        <v>2853603.23</v>
      </c>
      <c r="J10" s="30">
        <f t="shared" si="1"/>
        <v>13.533112310081034</v>
      </c>
      <c r="K10" s="32">
        <f>H10+H9+H8</f>
        <v>92498868</v>
      </c>
      <c r="L10" s="27">
        <f>K10/K7-1</f>
        <v>0.41426917204840885</v>
      </c>
      <c r="M10" s="32"/>
      <c r="N10" s="32">
        <f>AVERAGE(J8:J10)</f>
        <v>13.598135207642626</v>
      </c>
      <c r="O10" s="58">
        <f>N10/N7-1</f>
        <v>-0.17155023017230542</v>
      </c>
    </row>
    <row r="11" spans="1:16" ht="15" hidden="1" customHeight="1">
      <c r="D11" s="26">
        <f>H11/21</f>
        <v>2364032.2857142859</v>
      </c>
      <c r="E11" s="27">
        <f t="shared" si="0"/>
        <v>0.28552765614018694</v>
      </c>
      <c r="F11" s="26"/>
      <c r="G11" s="28" t="s">
        <v>10</v>
      </c>
      <c r="H11" s="29">
        <f>'현대일렉트릭 변압기(합)'!H11+'현대일렉트릭 배전반(합)'!H11</f>
        <v>49644678</v>
      </c>
      <c r="I11" s="29">
        <f>'현대일렉트릭 변압기(합)'!I11+'현대일렉트릭 배전반(합)'!I11</f>
        <v>4036713.04</v>
      </c>
      <c r="J11" s="30">
        <f t="shared" si="1"/>
        <v>12.298292573207037</v>
      </c>
    </row>
    <row r="12" spans="1:16" ht="15" hidden="1" customHeight="1">
      <c r="D12" s="26">
        <f>H12/22</f>
        <v>1006808.9545454546</v>
      </c>
      <c r="E12" s="27">
        <f t="shared" si="0"/>
        <v>-0.57411370367928372</v>
      </c>
      <c r="F12" s="26"/>
      <c r="G12" s="28" t="s">
        <v>4</v>
      </c>
      <c r="H12" s="29">
        <f>'현대일렉트릭 변압기(합)'!H12+'현대일렉트릭 배전반(합)'!H12</f>
        <v>22149797</v>
      </c>
      <c r="I12" s="29">
        <f>'현대일렉트릭 변압기(합)'!I12+'현대일렉트릭 배전반(합)'!I12</f>
        <v>1169933.69</v>
      </c>
      <c r="J12" s="30">
        <f t="shared" si="1"/>
        <v>18.932523432161357</v>
      </c>
    </row>
    <row r="13" spans="1:16" ht="15" hidden="1" customHeight="1">
      <c r="A13" s="31">
        <f>AVERAGE(D11:D13)</f>
        <v>1666219.3300865802</v>
      </c>
      <c r="B13" s="27">
        <f>A13/A10-1</f>
        <v>0.13484435069469769</v>
      </c>
      <c r="C13" s="27"/>
      <c r="D13" s="26">
        <f>H13/20</f>
        <v>1627816.75</v>
      </c>
      <c r="E13" s="27">
        <f t="shared" si="0"/>
        <v>0.61680797796927878</v>
      </c>
      <c r="F13" s="26"/>
      <c r="G13" s="28" t="s">
        <v>8</v>
      </c>
      <c r="H13" s="29">
        <f>'현대일렉트릭 변압기(합)'!H13+'현대일렉트릭 배전반(합)'!H13</f>
        <v>32556335</v>
      </c>
      <c r="I13" s="29">
        <f>'현대일렉트릭 변압기(합)'!I13+'현대일렉트릭 배전반(합)'!I13</f>
        <v>2585019.3000000003</v>
      </c>
      <c r="J13" s="30">
        <f t="shared" si="1"/>
        <v>12.594232855437481</v>
      </c>
      <c r="K13" s="32">
        <f>H13+H12+H11</f>
        <v>104350810</v>
      </c>
      <c r="L13" s="27">
        <f>K13/K10-1</f>
        <v>0.12813067074507334</v>
      </c>
      <c r="M13" s="32"/>
      <c r="N13" s="32">
        <f>AVERAGE(J11:J13)</f>
        <v>14.608349620268626</v>
      </c>
      <c r="O13" s="58">
        <f>N13/N10-1</f>
        <v>7.4290658035097712E-2</v>
      </c>
    </row>
    <row r="14" spans="1:16" ht="15" hidden="1" customHeight="1">
      <c r="D14" s="26">
        <f>H14/20</f>
        <v>1072715.6499999999</v>
      </c>
      <c r="E14" s="27">
        <f t="shared" si="0"/>
        <v>-0.34100957617004501</v>
      </c>
      <c r="F14" s="26"/>
      <c r="G14" s="28" t="s">
        <v>11</v>
      </c>
      <c r="H14" s="29">
        <f>'현대일렉트릭 변압기(합)'!H14+'현대일렉트릭 배전반(합)'!H14</f>
        <v>21454313</v>
      </c>
      <c r="I14" s="29">
        <f>'현대일렉트릭 변압기(합)'!I14+'현대일렉트릭 배전반(합)'!I14</f>
        <v>1088521.6099999999</v>
      </c>
      <c r="J14" s="30">
        <f t="shared" si="1"/>
        <v>19.70958849406766</v>
      </c>
    </row>
    <row r="15" spans="1:16" ht="15" hidden="1" customHeight="1">
      <c r="A15" s="31"/>
      <c r="B15" s="31"/>
      <c r="C15" s="31"/>
      <c r="D15" s="26">
        <f>H15/22</f>
        <v>3633101.9545454546</v>
      </c>
      <c r="E15" s="27">
        <f t="shared" si="0"/>
        <v>2.386826653032847</v>
      </c>
      <c r="F15" s="26"/>
      <c r="G15" s="28" t="s">
        <v>9</v>
      </c>
      <c r="H15" s="29">
        <f>'현대일렉트릭 변압기(합)'!H15+'현대일렉트릭 배전반(합)'!H15</f>
        <v>79928243</v>
      </c>
      <c r="I15" s="29">
        <f>'현대일렉트릭 변압기(합)'!I15+'현대일렉트릭 배전반(합)'!I15</f>
        <v>6377063.7800000003</v>
      </c>
      <c r="J15" s="30">
        <f t="shared" si="1"/>
        <v>12.533706068719921</v>
      </c>
    </row>
    <row r="16" spans="1:16" ht="15" hidden="1" customHeight="1">
      <c r="A16" s="31">
        <f>AVERAGE(D14:D16)</f>
        <v>2089377.6409090909</v>
      </c>
      <c r="B16" s="27">
        <f>A16/A13-1</f>
        <v>0.253963150697887</v>
      </c>
      <c r="C16" s="27"/>
      <c r="D16" s="26">
        <f>H16/22</f>
        <v>1562315.3181818181</v>
      </c>
      <c r="E16" s="27">
        <f t="shared" si="0"/>
        <v>-0.56997757350927891</v>
      </c>
      <c r="F16" s="26"/>
      <c r="G16" s="28" t="s">
        <v>13</v>
      </c>
      <c r="H16" s="29">
        <f>'현대일렉트릭 변압기(합)'!H16+'현대일렉트릭 배전반(합)'!H16</f>
        <v>34370937</v>
      </c>
      <c r="I16" s="29">
        <f>'현대일렉트릭 변압기(합)'!I16+'현대일렉트릭 배전반(합)'!I16</f>
        <v>2610290.4600000004</v>
      </c>
      <c r="J16" s="30">
        <f t="shared" si="1"/>
        <v>13.167476005716235</v>
      </c>
      <c r="K16" s="32">
        <f>H16+H15+H14</f>
        <v>135753493</v>
      </c>
      <c r="L16" s="27">
        <f>K16/K13-1</f>
        <v>0.30093377329797444</v>
      </c>
      <c r="M16" s="32"/>
      <c r="N16" s="32">
        <f>AVERAGE(J14:J16)</f>
        <v>15.136923522834607</v>
      </c>
      <c r="O16" s="58">
        <f>N16/N13-1</f>
        <v>3.6182999196062493E-2</v>
      </c>
    </row>
    <row r="17" spans="1:15" ht="15" hidden="1" customHeight="1">
      <c r="D17" s="26">
        <f>H17/20</f>
        <v>2526615.75</v>
      </c>
      <c r="E17" s="27">
        <f t="shared" si="0"/>
        <v>0.61722523014138386</v>
      </c>
      <c r="F17" s="33">
        <f t="shared" ref="F17:F22" si="2">D17/D5-1</f>
        <v>1.9604605921165486</v>
      </c>
      <c r="G17" s="39" t="s">
        <v>162</v>
      </c>
      <c r="H17" s="29">
        <f>'현대일렉트릭 변압기(합)'!H17+'현대일렉트릭 배전반(합)'!H17</f>
        <v>50532315</v>
      </c>
      <c r="I17" s="29">
        <f>'현대일렉트릭 변압기(합)'!I17+'현대일렉트릭 배전반(합)'!I17</f>
        <v>3580752.3499999996</v>
      </c>
      <c r="J17" s="30">
        <f t="shared" si="1"/>
        <v>14.112206056361313</v>
      </c>
    </row>
    <row r="18" spans="1:15" hidden="1">
      <c r="D18" s="26">
        <f>H18/20</f>
        <v>1687898.35</v>
      </c>
      <c r="E18" s="27">
        <f t="shared" si="0"/>
        <v>-0.33195288994774919</v>
      </c>
      <c r="F18" s="33">
        <f t="shared" si="2"/>
        <v>0.43282656491400839</v>
      </c>
      <c r="G18" s="39" t="s">
        <v>163</v>
      </c>
      <c r="H18" s="29">
        <f>'현대일렉트릭 변압기(합)'!H18+'현대일렉트릭 배전반(합)'!H18</f>
        <v>33757967</v>
      </c>
      <c r="I18" s="29">
        <f>'현대일렉트릭 변압기(합)'!I18+'현대일렉트릭 배전반(합)'!I18</f>
        <v>1892394.44</v>
      </c>
      <c r="J18" s="30">
        <f t="shared" si="1"/>
        <v>17.83875828762211</v>
      </c>
    </row>
    <row r="19" spans="1:15" ht="17.399999999999999" hidden="1">
      <c r="A19" s="31">
        <f>AVERAGE(D17:D19)</f>
        <v>2187721.7757575754</v>
      </c>
      <c r="B19" s="27">
        <f>A19/A16-1</f>
        <v>4.7068626045837725E-2</v>
      </c>
      <c r="C19" s="27">
        <f>A19/A7-1</f>
        <v>1.0103539657318814</v>
      </c>
      <c r="D19" s="26">
        <f>H19/22</f>
        <v>2348651.2272727271</v>
      </c>
      <c r="E19" s="27">
        <f t="shared" si="0"/>
        <v>0.39146485170314138</v>
      </c>
      <c r="F19" s="33">
        <f t="shared" si="2"/>
        <v>0.90450555541160149</v>
      </c>
      <c r="G19" s="39" t="s">
        <v>158</v>
      </c>
      <c r="H19" s="29">
        <f>'현대일렉트릭 변압기(합)'!H19+'현대일렉트릭 배전반(합)'!H19</f>
        <v>51670327</v>
      </c>
      <c r="I19" s="29">
        <f>'현대일렉트릭 변압기(합)'!I19+'현대일렉트릭 배전반(합)'!I19</f>
        <v>3125567.0999999996</v>
      </c>
      <c r="J19" s="30">
        <f t="shared" si="1"/>
        <v>16.531504634790917</v>
      </c>
      <c r="K19" s="32">
        <f>H19+H18+H17</f>
        <v>135960609</v>
      </c>
      <c r="L19" s="27">
        <f>K19/K16-1</f>
        <v>1.5256771330369734E-3</v>
      </c>
      <c r="M19" s="27">
        <f>K19/K7-1</f>
        <v>1.0787810929927</v>
      </c>
      <c r="N19" s="32">
        <f>AVERAGE(J17:J19)</f>
        <v>16.160822992924778</v>
      </c>
      <c r="O19" s="58">
        <f>N19/N16-1</f>
        <v>6.7642507973669996E-2</v>
      </c>
    </row>
    <row r="20" spans="1:15" hidden="1">
      <c r="D20" s="26">
        <f>H20/20</f>
        <v>2920107.75</v>
      </c>
      <c r="E20" s="27">
        <f t="shared" si="0"/>
        <v>0.24331263667055958</v>
      </c>
      <c r="F20" s="33">
        <f t="shared" si="2"/>
        <v>1.0880401544724956</v>
      </c>
      <c r="G20" s="39" t="s">
        <v>154</v>
      </c>
      <c r="H20" s="29">
        <f>'현대일렉트릭 변압기(합)'!H20+'현대일렉트릭 배전반(합)'!H20</f>
        <v>58402155</v>
      </c>
      <c r="I20" s="29">
        <f>'현대일렉트릭 변압기(합)'!I20+'현대일렉트릭 배전반(합)'!I20</f>
        <v>3357802.87</v>
      </c>
      <c r="J20" s="30">
        <f t="shared" si="1"/>
        <v>17.392967145805077</v>
      </c>
    </row>
    <row r="21" spans="1:15" hidden="1">
      <c r="D21" s="26">
        <f>H21/21</f>
        <v>2205043.5714285714</v>
      </c>
      <c r="E21" s="27">
        <f t="shared" si="0"/>
        <v>-0.24487595657092742</v>
      </c>
      <c r="F21" s="33">
        <f t="shared" si="2"/>
        <v>0.88908124051500437</v>
      </c>
      <c r="G21" s="39" t="s">
        <v>155</v>
      </c>
      <c r="H21" s="29">
        <f>'현대일렉트릭 변압기(합)'!H21+'현대일렉트릭 배전반(합)'!H21</f>
        <v>46305915</v>
      </c>
      <c r="I21" s="29">
        <f>'현대일렉트릭 변압기(합)'!I21+'현대일렉트릭 배전반(합)'!I21</f>
        <v>3463725.99</v>
      </c>
      <c r="J21" s="30">
        <f t="shared" si="1"/>
        <v>13.368815874491272</v>
      </c>
    </row>
    <row r="22" spans="1:15" ht="17.399999999999999" hidden="1">
      <c r="A22" s="31">
        <f>AVERAGE(D20:D22)</f>
        <v>2383543.9484126982</v>
      </c>
      <c r="B22" s="27">
        <f>A22/A19-1</f>
        <v>8.9509632726178179E-2</v>
      </c>
      <c r="C22" s="27">
        <f>A22/A10-1</f>
        <v>0.62340655617536833</v>
      </c>
      <c r="D22" s="26">
        <f>H22/21</f>
        <v>2025480.5238095238</v>
      </c>
      <c r="E22" s="27">
        <f t="shared" si="0"/>
        <v>-8.1432879579207085E-2</v>
      </c>
      <c r="F22" s="33">
        <f t="shared" si="2"/>
        <v>0.1014279483681928</v>
      </c>
      <c r="G22" s="39" t="s">
        <v>156</v>
      </c>
      <c r="H22" s="29">
        <f>'현대일렉트릭 변압기(합)'!H22+'현대일렉트릭 배전반(합)'!H22</f>
        <v>42535091</v>
      </c>
      <c r="I22" s="29">
        <f>'현대일렉트릭 변압기(합)'!I22+'현대일렉트릭 배전반(합)'!I22</f>
        <v>2109618.9499999997</v>
      </c>
      <c r="J22" s="30">
        <f t="shared" si="1"/>
        <v>20.162452086430115</v>
      </c>
      <c r="K22" s="32">
        <f>H22+H21+H20</f>
        <v>147243161</v>
      </c>
      <c r="L22" s="27">
        <f>K22/K19-1</f>
        <v>8.2983976631054945E-2</v>
      </c>
      <c r="M22" s="27">
        <f>K22/K10-1</f>
        <v>0.59183743740518002</v>
      </c>
      <c r="N22" s="32">
        <f>AVERAGE(J20:J22)</f>
        <v>16.974745035575488</v>
      </c>
      <c r="O22" s="58">
        <f>N22/N19-1</f>
        <v>5.0363898113793271E-2</v>
      </c>
    </row>
    <row r="23" spans="1:15" hidden="1">
      <c r="A23" s="31"/>
      <c r="B23" s="27"/>
      <c r="C23" s="27"/>
      <c r="D23" s="26">
        <f>H23/21</f>
        <v>4726044.5238095243</v>
      </c>
      <c r="E23" s="27">
        <f t="shared" ref="E23:E28" si="3">D23/D22-1</f>
        <v>1.3332954665595991</v>
      </c>
      <c r="F23" s="33">
        <f t="shared" ref="F23:F28" si="4">D23/D11-1</f>
        <v>0.99914550760103626</v>
      </c>
      <c r="G23" s="39" t="s">
        <v>168</v>
      </c>
      <c r="H23" s="29">
        <f>'현대일렉트릭 변압기(합)'!H23+'현대일렉트릭 배전반(합)'!H23</f>
        <v>99246935</v>
      </c>
      <c r="I23" s="29">
        <f>'현대일렉트릭 변압기(합)'!I23+'현대일렉트릭 배전반(합)'!I23</f>
        <v>6278978.9500000002</v>
      </c>
      <c r="J23" s="30">
        <f t="shared" si="1"/>
        <v>15.806221965435956</v>
      </c>
    </row>
    <row r="24" spans="1:15" hidden="1">
      <c r="A24" s="31"/>
      <c r="B24" s="27"/>
      <c r="C24" s="27"/>
      <c r="D24" s="26">
        <f>H24/22</f>
        <v>895400.86363636365</v>
      </c>
      <c r="E24" s="27">
        <f t="shared" si="3"/>
        <v>-0.81053905456764341</v>
      </c>
      <c r="F24" s="33">
        <f t="shared" si="4"/>
        <v>-0.11065464843763584</v>
      </c>
      <c r="G24" s="39" t="s">
        <v>176</v>
      </c>
      <c r="H24" s="29">
        <f>'현대일렉트릭 변압기(합)'!H24+'현대일렉트릭 배전반(합)'!H24</f>
        <v>19698819</v>
      </c>
      <c r="I24" s="29">
        <f>'현대일렉트릭 변압기(합)'!I24+'현대일렉트릭 배전반(합)'!I24</f>
        <v>836339.31</v>
      </c>
      <c r="J24" s="30">
        <f t="shared" si="1"/>
        <v>23.553620838413057</v>
      </c>
    </row>
    <row r="25" spans="1:15" ht="17.399999999999999" hidden="1">
      <c r="A25" s="31">
        <f>AVERAGE(D23:D25)</f>
        <v>3333345.795815296</v>
      </c>
      <c r="B25" s="27">
        <f>A25/A22-1</f>
        <v>0.39848304371946264</v>
      </c>
      <c r="C25" s="27">
        <f>A25/A13-1</f>
        <v>1.0005444275106856</v>
      </c>
      <c r="D25" s="26">
        <f>H25/19</f>
        <v>4378592</v>
      </c>
      <c r="E25" s="27">
        <f t="shared" si="3"/>
        <v>3.8900913298406365</v>
      </c>
      <c r="F25" s="33">
        <f t="shared" si="4"/>
        <v>1.6898555995323186</v>
      </c>
      <c r="G25" s="39" t="s">
        <v>190</v>
      </c>
      <c r="H25" s="29">
        <f>'현대일렉트릭 변압기(합)'!H25+'현대일렉트릭 배전반(합)'!H25</f>
        <v>83193248</v>
      </c>
      <c r="I25" s="29">
        <f>'현대일렉트릭 변압기(합)'!I25+'현대일렉트릭 배전반(합)'!I25</f>
        <v>5506834.5499999998</v>
      </c>
      <c r="J25" s="30">
        <f t="shared" si="1"/>
        <v>15.107272107893635</v>
      </c>
      <c r="K25" s="32">
        <f>H25+H24+H23</f>
        <v>202139002</v>
      </c>
      <c r="L25" s="27">
        <f>K25/K22-1</f>
        <v>0.37282438537162355</v>
      </c>
      <c r="M25" s="27">
        <f>K25/K13-1</f>
        <v>0.93711004255740793</v>
      </c>
      <c r="N25" s="32">
        <f>AVERAGE(J23:J25)</f>
        <v>18.155704970580882</v>
      </c>
      <c r="O25" s="58">
        <f>N25/N22-1</f>
        <v>6.9571586055068968E-2</v>
      </c>
    </row>
    <row r="26" spans="1:15" ht="17.399999999999999" hidden="1">
      <c r="A26" s="31"/>
      <c r="B26" s="27"/>
      <c r="C26" s="27"/>
      <c r="D26" s="26">
        <f>H26/19</f>
        <v>2006752.9473684211</v>
      </c>
      <c r="E26" s="27">
        <f t="shared" si="3"/>
        <v>-0.54168989771862253</v>
      </c>
      <c r="F26" s="33">
        <f t="shared" si="4"/>
        <v>0.8707221688882989</v>
      </c>
      <c r="G26" s="39" t="s">
        <v>202</v>
      </c>
      <c r="H26" s="29">
        <f>'현대일렉트릭 변압기(합)'!H26+'현대일렉트릭 배전반(합)'!H26</f>
        <v>38128306</v>
      </c>
      <c r="I26" s="29">
        <f>'현대일렉트릭 변압기(합)'!I26+'현대일렉트릭 배전반(합)'!I26</f>
        <v>1748323.3</v>
      </c>
      <c r="J26" s="30">
        <f t="shared" si="1"/>
        <v>21.808498462498324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2330541.7727272729</v>
      </c>
      <c r="E27" s="27">
        <f t="shared" si="3"/>
        <v>0.16134961993376229</v>
      </c>
      <c r="F27" s="33">
        <f t="shared" si="4"/>
        <v>-0.35852563404903071</v>
      </c>
      <c r="G27" s="39" t="s">
        <v>203</v>
      </c>
      <c r="H27" s="29">
        <f>'현대일렉트릭 변압기(합)'!H27+'현대일렉트릭 배전반(합)'!H27</f>
        <v>51271919</v>
      </c>
      <c r="I27" s="29">
        <f>'현대일렉트릭 변압기(합)'!I27+'현대일렉트릭 배전반(합)'!I27</f>
        <v>2641339.02</v>
      </c>
      <c r="J27" s="30">
        <f t="shared" si="1"/>
        <v>19.41133592158117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3028718.240031898</v>
      </c>
      <c r="B28" s="27">
        <f>A28/A25-1</f>
        <v>-9.1387925058909136E-2</v>
      </c>
      <c r="C28" s="27">
        <f>A28/A16-1</f>
        <v>0.44957913817537487</v>
      </c>
      <c r="D28" s="26">
        <f>H28/19</f>
        <v>4748860</v>
      </c>
      <c r="E28" s="27">
        <f t="shared" si="3"/>
        <v>1.0376635405435088</v>
      </c>
      <c r="F28" s="33">
        <f t="shared" si="4"/>
        <v>2.0396296731741703</v>
      </c>
      <c r="G28" s="39" t="s">
        <v>208</v>
      </c>
      <c r="H28" s="29">
        <f>'현대일렉트릭 변압기(합)'!H28+'현대일렉트릭 배전반(합)'!H28</f>
        <v>90228340</v>
      </c>
      <c r="I28" s="29">
        <f>'현대일렉트릭 변압기(합)'!I28+'현대일렉트릭 배전반(합)'!I28</f>
        <v>5565254.1200000001</v>
      </c>
      <c r="J28" s="30">
        <f t="shared" si="1"/>
        <v>16.212797844350725</v>
      </c>
      <c r="K28" s="32">
        <f>H28+H27+H26</f>
        <v>179628565</v>
      </c>
      <c r="L28" s="27">
        <f>K28/K25-1</f>
        <v>-0.11136117610791407</v>
      </c>
      <c r="M28" s="27">
        <f>K28/K16-1</f>
        <v>0.3231966340637733</v>
      </c>
      <c r="N28" s="32">
        <f>AVERAGE(J26:J28)</f>
        <v>19.144210742810071</v>
      </c>
      <c r="O28" s="58">
        <f>N28/N25-1</f>
        <v>5.4446014287572009E-2</v>
      </c>
    </row>
    <row r="29" spans="1:15" hidden="1">
      <c r="D29" s="26">
        <f>H29/22</f>
        <v>3385632.9090909092</v>
      </c>
      <c r="E29" s="27">
        <f t="shared" ref="E29:E41" si="5">D29/D28-1</f>
        <v>-0.2870640724108714</v>
      </c>
      <c r="F29" s="33">
        <f t="shared" ref="F29:F41" si="6">D29/D17-1</f>
        <v>0.33998725729898149</v>
      </c>
      <c r="G29" s="39" t="s">
        <v>215</v>
      </c>
      <c r="H29" s="29">
        <f>'현대일렉트릭 변압기(합)'!H29+'현대일렉트릭 배전반(합)'!H29</f>
        <v>74483924</v>
      </c>
      <c r="I29" s="29">
        <f>'현대일렉트릭 변압기(합)'!I29+'현대일렉트릭 배전반(합)'!I29</f>
        <v>4805864.87</v>
      </c>
      <c r="J29" s="30">
        <f t="shared" si="1"/>
        <v>15.498547298938099</v>
      </c>
    </row>
    <row r="30" spans="1:15" hidden="1">
      <c r="D30" s="26">
        <f>H30/19</f>
        <v>3136578.3684210526</v>
      </c>
      <c r="E30" s="27">
        <f t="shared" si="5"/>
        <v>-7.3562180944398703E-2</v>
      </c>
      <c r="F30" s="33">
        <f t="shared" si="6"/>
        <v>0.85827444432364808</v>
      </c>
      <c r="G30" s="39" t="s">
        <v>210</v>
      </c>
      <c r="H30" s="29">
        <f>'현대일렉트릭 변압기(합)'!H30+'현대일렉트릭 배전반(합)'!H30</f>
        <v>59594989</v>
      </c>
      <c r="I30" s="29">
        <f>'현대일렉트릭 변압기(합)'!I30+'현대일렉트릭 배전반(합)'!I30</f>
        <v>4344583.8800000008</v>
      </c>
      <c r="J30" s="30">
        <f t="shared" si="1"/>
        <v>13.717076398119856</v>
      </c>
    </row>
    <row r="31" spans="1:15" ht="17.399999999999999" hidden="1">
      <c r="A31" s="31">
        <f>AVERAGE(D29:D31)</f>
        <v>3253668.1091706543</v>
      </c>
      <c r="B31" s="27">
        <f>A31/A28-1</f>
        <v>7.4272299801775965E-2</v>
      </c>
      <c r="C31" s="27">
        <f>A31/A19-1</f>
        <v>0.48724035442941904</v>
      </c>
      <c r="D31" s="26">
        <f>H31/20</f>
        <v>3238793.05</v>
      </c>
      <c r="E31" s="27">
        <f t="shared" si="5"/>
        <v>3.2587957185460592E-2</v>
      </c>
      <c r="F31" s="33">
        <f t="shared" si="6"/>
        <v>0.37900128056089133</v>
      </c>
      <c r="G31" s="39" t="s">
        <v>211</v>
      </c>
      <c r="H31" s="29">
        <f>'현대일렉트릭 변압기(합)'!H31+'현대일렉트릭 배전반(합)'!H31</f>
        <v>64775861</v>
      </c>
      <c r="I31" s="29">
        <f>'현대일렉트릭 변압기(합)'!I31+'현대일렉트릭 배전반(합)'!I31</f>
        <v>3815489.8000000003</v>
      </c>
      <c r="J31" s="30">
        <f t="shared" si="1"/>
        <v>16.977076180363525</v>
      </c>
      <c r="K31" s="32">
        <f>H31+H30+H29</f>
        <v>198854774</v>
      </c>
      <c r="L31" s="27">
        <f>K31/K28-1</f>
        <v>0.1070331380757843</v>
      </c>
      <c r="M31" s="27">
        <f>K31/K19-1</f>
        <v>0.4625910803326867</v>
      </c>
      <c r="N31" s="32">
        <f>AVERAGE(J29:J31)</f>
        <v>15.39756662580716</v>
      </c>
      <c r="O31" s="58">
        <f>N31/N28-1</f>
        <v>-0.19570637658227963</v>
      </c>
    </row>
    <row r="32" spans="1:15" ht="17.399999999999999" hidden="1">
      <c r="D32" s="26">
        <f>H32/21</f>
        <v>3252641.6190476189</v>
      </c>
      <c r="E32" s="27">
        <f t="shared" si="5"/>
        <v>4.2758425233804243E-3</v>
      </c>
      <c r="F32" s="33">
        <f t="shared" si="6"/>
        <v>0.11387725985372255</v>
      </c>
      <c r="G32" s="39" t="s">
        <v>222</v>
      </c>
      <c r="H32" s="29">
        <f>'현대일렉트릭 변압기(합)'!H32+'현대일렉트릭 배전반(합)'!H32</f>
        <v>68305474</v>
      </c>
      <c r="I32" s="29">
        <f>'현대일렉트릭 변압기(합)'!I32+'현대일렉트릭 배전반(합)'!I32</f>
        <v>4044726.6300000004</v>
      </c>
      <c r="J32" s="30">
        <f t="shared" si="1"/>
        <v>16.887537835900666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2392979.0952380951</v>
      </c>
      <c r="E33" s="27">
        <f t="shared" si="5"/>
        <v>-0.26429672386139946</v>
      </c>
      <c r="F33" s="33">
        <f t="shared" si="6"/>
        <v>8.522984590629501E-2</v>
      </c>
      <c r="G33" s="39" t="s">
        <v>223</v>
      </c>
      <c r="H33" s="29">
        <f>'현대일렉트릭 변압기(합)'!H33+'현대일렉트릭 배전반(합)'!H33</f>
        <v>50252561</v>
      </c>
      <c r="I33" s="29">
        <f>'현대일렉트릭 변압기(합)'!I33+'현대일렉트릭 배전반(합)'!I33</f>
        <v>2681521.61</v>
      </c>
      <c r="J33" s="30">
        <f t="shared" si="1"/>
        <v>18.740315503181794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3113154.0626566415</v>
      </c>
      <c r="B34" s="27">
        <f>A34/A31-1</f>
        <v>-4.3186349006515412E-2</v>
      </c>
      <c r="C34" s="27">
        <f>A34/A22-1</f>
        <v>0.30610306754772498</v>
      </c>
      <c r="D34" s="26">
        <f>H34/19</f>
        <v>3693841.4736842103</v>
      </c>
      <c r="E34" s="27">
        <f t="shared" si="5"/>
        <v>0.54361627355406661</v>
      </c>
      <c r="F34" s="33">
        <f t="shared" si="6"/>
        <v>0.8236864932854715</v>
      </c>
      <c r="G34" s="39" t="s">
        <v>220</v>
      </c>
      <c r="H34" s="29">
        <f>'현대일렉트릭 변압기(합)'!H34+'현대일렉트릭 배전반(합)'!H34</f>
        <v>70182988</v>
      </c>
      <c r="I34" s="29">
        <f>'현대일렉트릭 변압기(합)'!I34+'현대일렉트릭 배전반(합)'!I34</f>
        <v>3680570.73</v>
      </c>
      <c r="J34" s="30">
        <f t="shared" si="1"/>
        <v>19.068506801932863</v>
      </c>
      <c r="K34" s="32">
        <f>H34+H33+H32</f>
        <v>188741023</v>
      </c>
      <c r="L34" s="27">
        <f>K34/K31-1</f>
        <v>-5.085998589101004E-2</v>
      </c>
      <c r="M34" s="27">
        <f>K34/K22-1</f>
        <v>0.28183218641985008</v>
      </c>
      <c r="N34" s="32">
        <f>AVERAGE(J32:J34)</f>
        <v>18.232120047005107</v>
      </c>
      <c r="O34" s="58">
        <f>N34/N31-1</f>
        <v>0.18409099892752412</v>
      </c>
      <c r="P34" s="58"/>
    </row>
    <row r="35" spans="1:16" ht="17.399999999999999" hidden="1">
      <c r="D35" s="26">
        <f>H35/23</f>
        <v>2294165.8695652173</v>
      </c>
      <c r="E35" s="27">
        <f t="shared" si="5"/>
        <v>-0.37892140582929967</v>
      </c>
      <c r="F35" s="33">
        <f t="shared" si="6"/>
        <v>-0.51456956065323767</v>
      </c>
      <c r="G35" s="39" t="s">
        <v>226</v>
      </c>
      <c r="H35" s="68">
        <f>'현대일렉트릭 변압기(합)'!H35+'현대일렉트릭 배전반(합)'!H35</f>
        <v>52765815</v>
      </c>
      <c r="I35" s="68">
        <f>'현대일렉트릭 변압기(합)'!I35+'현대일렉트릭 배전반(합)'!I35</f>
        <v>2555017.9899999998</v>
      </c>
      <c r="J35" s="30">
        <f t="shared" si="1"/>
        <v>20.651836975911081</v>
      </c>
      <c r="P35" s="16"/>
    </row>
    <row r="36" spans="1:16" ht="17.399999999999999" hidden="1">
      <c r="D36" s="26">
        <f>H36/21</f>
        <v>2267211.5714285714</v>
      </c>
      <c r="E36" s="27">
        <f t="shared" si="5"/>
        <v>-1.1749062478099814E-2</v>
      </c>
      <c r="F36" s="33">
        <f t="shared" si="6"/>
        <v>1.532063194825465</v>
      </c>
      <c r="G36" s="39" t="s">
        <v>228</v>
      </c>
      <c r="H36" s="68">
        <f>'현대일렉트릭 변압기(합)'!H36+'현대일렉트릭 배전반(합)'!H36</f>
        <v>47611443</v>
      </c>
      <c r="I36" s="68">
        <f>'현대일렉트릭 변압기(합)'!I36+'현대일렉트릭 배전반(합)'!I36</f>
        <v>2120772.9899999998</v>
      </c>
      <c r="J36" s="30">
        <f t="shared" si="1"/>
        <v>22.450042142417139</v>
      </c>
      <c r="P36" s="16"/>
    </row>
    <row r="37" spans="1:16" ht="17.399999999999999" hidden="1">
      <c r="A37" s="31">
        <f>AVERAGE(D35:D37)</f>
        <v>3288797.7581090406</v>
      </c>
      <c r="B37" s="27">
        <f>A37/A34-1</f>
        <v>5.6419853279767285E-2</v>
      </c>
      <c r="C37" s="27">
        <f>A37/A25-1</f>
        <v>-1.3364361345942988E-2</v>
      </c>
      <c r="D37" s="26">
        <f>H37/18</f>
        <v>5305015.833333333</v>
      </c>
      <c r="E37" s="27">
        <f t="shared" si="5"/>
        <v>1.3398856552194816</v>
      </c>
      <c r="F37" s="33">
        <f t="shared" si="6"/>
        <v>0.21158030557159302</v>
      </c>
      <c r="G37" s="39" t="s">
        <v>225</v>
      </c>
      <c r="H37" s="68">
        <f>'현대일렉트릭 변압기(합)'!H37+'현대일렉트릭 배전반(합)'!H37</f>
        <v>95490285</v>
      </c>
      <c r="I37" s="68">
        <f>'현대일렉트릭 변압기(합)'!I37+'현대일렉트릭 배전반(합)'!I37</f>
        <v>4867080.1199999992</v>
      </c>
      <c r="J37" s="30">
        <f t="shared" si="1"/>
        <v>19.619624630300933</v>
      </c>
      <c r="K37" s="32">
        <f>H37+H36+H35</f>
        <v>195867543</v>
      </c>
      <c r="L37" s="27">
        <f>K37/K34-1</f>
        <v>3.7758193140661422E-2</v>
      </c>
      <c r="M37" s="27">
        <f>K37/K25-1</f>
        <v>-3.1025477210973817E-2</v>
      </c>
      <c r="N37" s="32">
        <f>AVERAGE(J35:J37)</f>
        <v>20.907167916209719</v>
      </c>
      <c r="O37" s="16">
        <f>N37/N34-1</f>
        <v>0.14672171213813545</v>
      </c>
      <c r="P37" s="16"/>
    </row>
    <row r="38" spans="1:16" ht="17.399999999999999" hidden="1">
      <c r="A38" s="31"/>
      <c r="B38" s="27"/>
      <c r="C38" s="27"/>
      <c r="D38" s="26">
        <f>H38/20</f>
        <v>3914179.95</v>
      </c>
      <c r="E38" s="27">
        <f t="shared" si="5"/>
        <v>-0.26217374783204372</v>
      </c>
      <c r="F38" s="33">
        <f t="shared" si="6"/>
        <v>0.95050414906972258</v>
      </c>
      <c r="G38" s="39" t="s">
        <v>231</v>
      </c>
      <c r="H38" s="68">
        <f>'현대일렉트릭 변압기(합)'!H38+'현대일렉트릭 배전반(합)'!H38</f>
        <v>78283599</v>
      </c>
      <c r="I38" s="68">
        <f>'현대일렉트릭 변압기(합)'!I38+'현대일렉트릭 배전반(합)'!I38</f>
        <v>3215316.6899999995</v>
      </c>
      <c r="J38" s="30">
        <f t="shared" si="1"/>
        <v>24.347088186824923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2410152.9523809524</v>
      </c>
      <c r="E39" s="27">
        <f t="shared" si="5"/>
        <v>-0.38425085633046785</v>
      </c>
      <c r="F39" s="33">
        <f t="shared" si="6"/>
        <v>3.4159945376355916E-2</v>
      </c>
      <c r="G39" s="39" t="s">
        <v>234</v>
      </c>
      <c r="H39" s="68">
        <f>'현대일렉트릭 변압기(합)'!H39+'현대일렉트릭 배전반(합)'!H39</f>
        <v>50613212</v>
      </c>
      <c r="I39" s="68">
        <f>'현대일렉트릭 변압기(합)'!I39+'현대일렉트릭 배전반(합)'!I39</f>
        <v>2419091.39</v>
      </c>
      <c r="J39" s="30">
        <f t="shared" si="1"/>
        <v>20.922405912080897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3898792.808730159</v>
      </c>
      <c r="B40" s="27">
        <f>A40/A37-1</f>
        <v>0.18547660740678906</v>
      </c>
      <c r="C40" s="27">
        <f>A40/A28-1</f>
        <v>0.28727484689665195</v>
      </c>
      <c r="D40" s="26">
        <f>H40/21</f>
        <v>5372045.5238095243</v>
      </c>
      <c r="E40" s="27">
        <f t="shared" si="5"/>
        <v>1.2289230724973552</v>
      </c>
      <c r="F40" s="33">
        <f t="shared" si="6"/>
        <v>0.13122844720828253</v>
      </c>
      <c r="G40" s="39" t="s">
        <v>236</v>
      </c>
      <c r="H40" s="68">
        <f>'현대일렉트릭 변압기(합)'!H40+'현대일렉트릭 배전반(합)'!H40</f>
        <v>112812956</v>
      </c>
      <c r="I40" s="68">
        <f>'현대일렉트릭 변압기(합)'!I40+'현대일렉트릭 배전반(합)'!I40</f>
        <v>5369988.5700000003</v>
      </c>
      <c r="J40" s="30">
        <f t="shared" si="1"/>
        <v>21.00804397056659</v>
      </c>
      <c r="K40" s="32">
        <f>H40+H39+H38</f>
        <v>241709767</v>
      </c>
      <c r="L40" s="27">
        <f>K40/K37-1</f>
        <v>0.23404706720602508</v>
      </c>
      <c r="M40" s="27">
        <f>K40/K28-1</f>
        <v>0.34560873990169649</v>
      </c>
      <c r="N40" s="32">
        <f>AVERAGE(J38:J40)</f>
        <v>22.092512689824137</v>
      </c>
      <c r="O40" s="58">
        <f>N40/N37-1</f>
        <v>5.6695616468235066E-2</v>
      </c>
    </row>
    <row r="41" spans="1:16" ht="17.399999999999999">
      <c r="A41" s="31"/>
      <c r="B41" s="27"/>
      <c r="C41" s="27"/>
      <c r="D41" s="26">
        <f>H41/18</f>
        <v>2689934.611111111</v>
      </c>
      <c r="E41" s="27">
        <f t="shared" si="5"/>
        <v>-0.49927181383906538</v>
      </c>
      <c r="F41" s="33">
        <f t="shared" si="6"/>
        <v>-0.20548544885411191</v>
      </c>
      <c r="G41" s="39" t="s">
        <v>370</v>
      </c>
      <c r="H41" s="68">
        <f>'현대일렉트릭 변압기(합)'!H41+'현대일렉트릭 배전반(합)'!H41</f>
        <v>48418823</v>
      </c>
      <c r="I41" s="68">
        <f>'현대일렉트릭 변압기(합)'!I41+'현대일렉트릭 배전반(합)'!I41</f>
        <v>2205763.67</v>
      </c>
      <c r="J41" s="30">
        <f t="shared" si="1"/>
        <v>21.951047457409615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4877981.05</v>
      </c>
      <c r="E42" s="27">
        <f t="shared" ref="E42" si="7">D42/D41-1</f>
        <v>0.81341993587906924</v>
      </c>
      <c r="F42" s="33">
        <f t="shared" ref="F42" si="8">D42/D30-1</f>
        <v>0.55519182913180831</v>
      </c>
      <c r="G42" s="39" t="s">
        <v>405</v>
      </c>
      <c r="H42" s="68">
        <f>'현대일렉트릭 변압기(합)'!H42+'현대일렉트릭 배전반(합)'!H42</f>
        <v>97559621</v>
      </c>
      <c r="I42" s="68">
        <f>'현대일렉트릭 변압기(합)'!I42+'현대일렉트릭 배전반(합)'!I42</f>
        <v>5275558.8299999991</v>
      </c>
      <c r="J42" s="30">
        <f t="shared" si="1"/>
        <v>18.492755771240262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4080385.4537037038</v>
      </c>
      <c r="B43" s="27">
        <f>A43/A40-1</f>
        <v>4.6576633815196278E-2</v>
      </c>
      <c r="C43" s="27">
        <f>A43/A31-1</f>
        <v>0.25408779162290651</v>
      </c>
      <c r="D43" s="26">
        <f>H43/20</f>
        <v>4673240.7</v>
      </c>
      <c r="E43" s="27">
        <f t="shared" ref="E43" si="9">D43/D42-1</f>
        <v>-4.1972354525649402E-2</v>
      </c>
      <c r="F43" s="33">
        <f t="shared" ref="F43" si="10">D43/D31-1</f>
        <v>0.44289574167142298</v>
      </c>
      <c r="G43" s="39" t="s">
        <v>434</v>
      </c>
      <c r="H43" s="68">
        <f>'현대일렉트릭 변압기(합)'!H43+'현대일렉트릭 배전반(합)'!H43</f>
        <v>93464814</v>
      </c>
      <c r="I43" s="68">
        <f>'현대일렉트릭 변압기(합)'!I43+'현대일렉트릭 배전반(합)'!I43</f>
        <v>4266747.97</v>
      </c>
      <c r="J43" s="30">
        <f t="shared" si="1"/>
        <v>21.905398363616026</v>
      </c>
      <c r="K43" s="32">
        <f>H43+H42+H41</f>
        <v>239443258</v>
      </c>
      <c r="L43" s="27">
        <f>K43/K40-1</f>
        <v>-9.3769855812239067E-3</v>
      </c>
      <c r="M43" s="27">
        <f>K43/K31-1</f>
        <v>0.20411118719231758</v>
      </c>
      <c r="N43" s="32">
        <f>AVERAGE(J41:J43)</f>
        <v>20.783067197421968</v>
      </c>
      <c r="O43" s="58">
        <f>N43/N40-1</f>
        <v>-5.9271007820006938E-2</v>
      </c>
    </row>
    <row r="44" spans="1:16" ht="17.399999999999999">
      <c r="A44" s="31"/>
      <c r="B44" s="27"/>
      <c r="C44" s="27"/>
      <c r="D44" s="26">
        <f>H44/22</f>
        <v>3668486.6363636362</v>
      </c>
      <c r="E44" s="27">
        <f t="shared" ref="E44" si="11">D44/D43-1</f>
        <v>-0.21500156489614664</v>
      </c>
      <c r="F44" s="33">
        <f t="shared" ref="F44" si="12">D44/D32-1</f>
        <v>0.12784839709386042</v>
      </c>
      <c r="G44" s="39" t="s">
        <v>462</v>
      </c>
      <c r="H44" s="68">
        <f>'현대일렉트릭 변압기(합)'!H44+'현대일렉트릭 배전반(합)'!H44</f>
        <v>80706706</v>
      </c>
      <c r="I44" s="68">
        <f>'현대일렉트릭 변압기(합)'!I44+'현대일렉트릭 배전반(합)'!I44</f>
        <v>3310228.0500000003</v>
      </c>
      <c r="J44" s="30">
        <f t="shared" si="1"/>
        <v>24.381010849086362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3789489</v>
      </c>
      <c r="E45" s="27">
        <f t="shared" ref="E45" si="13">D45/D44-1</f>
        <v>3.2984272707152762E-2</v>
      </c>
      <c r="F45" s="33">
        <f t="shared" ref="F45" si="14">D45/D33-1</f>
        <v>0.58358633702270413</v>
      </c>
      <c r="G45" s="39" t="s">
        <v>498</v>
      </c>
      <c r="H45" s="68">
        <f>'현대일렉트릭 변압기(합)'!H45+'현대일렉트릭 배전반(합)'!H45</f>
        <v>75789780</v>
      </c>
      <c r="I45" s="68">
        <f>'현대일렉트릭 변압기(합)'!I45+'현대일렉트릭 배전반(합)'!I45</f>
        <v>3106422.14</v>
      </c>
      <c r="J45" s="30">
        <f t="shared" si="1"/>
        <v>24.397772287317007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3851138.6156299841</v>
      </c>
      <c r="B46" s="27">
        <f>A46/A43-1</f>
        <v>-5.6182642712255482E-2</v>
      </c>
      <c r="C46" s="27">
        <f>A46/A34-1</f>
        <v>0.23705365623427443</v>
      </c>
      <c r="D46" s="26">
        <f>H46/19</f>
        <v>4095440.210526316</v>
      </c>
      <c r="E46" s="27">
        <f t="shared" ref="E46" si="15">D46/D45-1</f>
        <v>8.0736798688771927E-2</v>
      </c>
      <c r="F46" s="33">
        <f t="shared" ref="F46" si="16">D46/D34-1</f>
        <v>0.10872116188612546</v>
      </c>
      <c r="G46" s="39" t="s">
        <v>548</v>
      </c>
      <c r="H46" s="68">
        <f>'현대일렉트릭 변압기(합)'!H46+'현대일렉트릭 배전반(합)'!H46</f>
        <v>77813364</v>
      </c>
      <c r="I46" s="68">
        <f>'현대일렉트릭 변압기(합)'!I46+'현대일렉트릭 배전반(합)'!I46</f>
        <v>3314158.69</v>
      </c>
      <c r="J46" s="30">
        <f t="shared" si="1"/>
        <v>23.479070038133873</v>
      </c>
      <c r="K46" s="32">
        <f>H46+H45+H44</f>
        <v>234309850</v>
      </c>
      <c r="L46" s="27">
        <f>K46/K43-1</f>
        <v>-2.1438933143818173E-2</v>
      </c>
      <c r="M46" s="27">
        <f>K46/K34-1</f>
        <v>0.24143573175398125</v>
      </c>
      <c r="N46" s="32">
        <f>AVERAGE(J44:J46)</f>
        <v>24.085951058179081</v>
      </c>
      <c r="O46" s="58">
        <f>N46/N43-1</f>
        <v>0.15892186795059859</v>
      </c>
    </row>
    <row r="47" spans="1:16" ht="17.399999999999999">
      <c r="A47" s="31"/>
      <c r="B47" s="27"/>
      <c r="C47" s="27"/>
      <c r="D47" s="26">
        <f>H47/19</f>
        <v>4993783.1578947371</v>
      </c>
      <c r="E47" s="27">
        <f t="shared" ref="E47" si="17">D47/D46-1</f>
        <v>0.21935198689006685</v>
      </c>
      <c r="F47" s="33">
        <f t="shared" ref="F47" si="18">D47/D35-1</f>
        <v>1.1767315189119878</v>
      </c>
      <c r="G47" s="39" t="s">
        <v>610</v>
      </c>
      <c r="H47" s="68">
        <f>'현대일렉트릭 변압기(합)'!H47+'현대일렉트릭 배전반(합)'!H47</f>
        <v>94881880</v>
      </c>
      <c r="I47" s="68">
        <f>'현대일렉트릭 변압기(합)'!I47+'현대일렉트릭 배전반(합)'!I47</f>
        <v>3874919.18</v>
      </c>
      <c r="J47" s="30">
        <f t="shared" si="1"/>
        <v>24.486157153863527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4941891.05</v>
      </c>
      <c r="E48" s="27">
        <f t="shared" ref="E48" si="19">D48/D47-1</f>
        <v>-1.0391341845250146E-2</v>
      </c>
      <c r="F48" s="33">
        <f t="shared" ref="F48" si="20">D48/D36-1</f>
        <v>1.1797220481219188</v>
      </c>
      <c r="G48" s="39" t="s">
        <v>632</v>
      </c>
      <c r="H48" s="68">
        <f>'현대일렉트릭 변압기(합)'!H48+'현대일렉트릭 배전반(합)'!H48</f>
        <v>98837821</v>
      </c>
      <c r="I48" s="68">
        <f>'현대일렉트릭 변압기(합)'!I48+'현대일렉트릭 배전반(합)'!I48</f>
        <v>4300370.96</v>
      </c>
      <c r="J48" s="30">
        <f t="shared" si="1"/>
        <v>22.983556981326096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4830951.0541467303</v>
      </c>
      <c r="B49" s="27">
        <f>A49/A46-1</f>
        <v>0.25442149356560217</v>
      </c>
      <c r="C49" s="27">
        <f>A49/A37-1</f>
        <v>0.46891095453810494</v>
      </c>
      <c r="D49" s="26">
        <f>H49/22</f>
        <v>4557178.9545454541</v>
      </c>
      <c r="E49" s="27">
        <f t="shared" ref="E49" si="21">D49/D48-1</f>
        <v>-7.7847142230006439E-2</v>
      </c>
      <c r="F49" s="33">
        <f t="shared" ref="F49" si="22">D49/D37-1</f>
        <v>-0.14096788818026695</v>
      </c>
      <c r="G49" s="39" t="s">
        <v>672</v>
      </c>
      <c r="H49" s="68">
        <f>'현대일렉트릭 변압기(합)'!H49+'현대일렉트릭 배전반(합)'!H49</f>
        <v>100257937</v>
      </c>
      <c r="I49" s="68">
        <f>'현대일렉트릭 변압기(합)'!I49+'현대일렉트릭 배전반(합)'!I49</f>
        <v>4019070.6800000006</v>
      </c>
      <c r="J49" s="30">
        <f t="shared" si="1"/>
        <v>24.945552089668645</v>
      </c>
      <c r="K49" s="32">
        <f>H49+H48+H47</f>
        <v>293977638</v>
      </c>
      <c r="L49" s="27">
        <f>K49/K46-1</f>
        <v>0.25465334897359204</v>
      </c>
      <c r="M49" s="27">
        <f>K49/K37-1</f>
        <v>0.50090021806216245</v>
      </c>
      <c r="N49" s="32">
        <f>AVERAGE(J47:J49)</f>
        <v>24.138422074952757</v>
      </c>
      <c r="O49" s="58">
        <f>N49/N46-1</f>
        <v>2.1784905502353347E-3</v>
      </c>
    </row>
    <row r="50" spans="1:15" s="37" customFormat="1" ht="17.399999999999999">
      <c r="A50" s="92"/>
      <c r="B50" s="130"/>
      <c r="C50" s="130"/>
      <c r="D50" s="93">
        <f>H50/18</f>
        <v>3239657.6666666665</v>
      </c>
      <c r="E50" s="130">
        <f t="shared" ref="E50" si="23">D50/D49-1</f>
        <v>-0.28910896434397337</v>
      </c>
      <c r="F50" s="131">
        <f t="shared" ref="F50" si="24">D50/D38-1</f>
        <v>-0.17232786738211503</v>
      </c>
      <c r="G50" s="132" t="s">
        <v>714</v>
      </c>
      <c r="H50" s="95">
        <f>'현대일렉트릭 변압기(합)'!H50+'현대일렉트릭 배전반(합)'!H50</f>
        <v>58313838</v>
      </c>
      <c r="I50" s="95">
        <f>'현대일렉트릭 변압기(합)'!I50+'현대일렉트릭 배전반(합)'!I50</f>
        <v>2253559.2700000005</v>
      </c>
      <c r="J50" s="133">
        <f t="shared" ref="J50" si="25">H50/I50</f>
        <v>25.876327628161288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5327416.4000000004</v>
      </c>
      <c r="E51" s="130">
        <f t="shared" ref="E51" si="26">D51/D50-1</f>
        <v>0.64443806974255424</v>
      </c>
      <c r="F51" s="131">
        <f t="shared" ref="F51" si="27">D51/D39-1</f>
        <v>1.210405939065871</v>
      </c>
      <c r="G51" s="132" t="s">
        <v>721</v>
      </c>
      <c r="H51" s="95">
        <f>'현대일렉트릭 변압기(합)'!H51+'현대일렉트릭 배전반(합)'!H51</f>
        <v>106548328</v>
      </c>
      <c r="I51" s="95">
        <f>'현대일렉트릭 변압기(합)'!I51+'현대일렉트릭 배전반(합)'!I51</f>
        <v>4420986.3500000006</v>
      </c>
      <c r="J51" s="133">
        <f t="shared" ref="J51" si="28">H51/I51</f>
        <v>24.100578369802022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4119434.5070707072</v>
      </c>
      <c r="B52" s="27">
        <f>A52/A49-1</f>
        <v>-0.14728291367499591</v>
      </c>
      <c r="C52" s="27">
        <f>A52/A40-1</f>
        <v>5.6592311816747065E-2</v>
      </c>
      <c r="D52" s="93">
        <f>H52/22</f>
        <v>3791229.4545454546</v>
      </c>
      <c r="E52" s="130">
        <f t="shared" ref="E52:E53" si="29">D52/D51-1</f>
        <v>-0.28835496047475206</v>
      </c>
      <c r="F52" s="131">
        <f t="shared" ref="F52:F53" si="30">D52/D40-1</f>
        <v>-0.2942670649862722</v>
      </c>
      <c r="G52" s="132" t="s">
        <v>726</v>
      </c>
      <c r="H52" s="95">
        <f>'현대일렉트릭 변압기(합)'!H52+'현대일렉트릭 배전반(합)'!H52</f>
        <v>83407048</v>
      </c>
      <c r="I52" s="95">
        <f>'현대일렉트릭 변압기(합)'!I52+'현대일렉트릭 배전반(합)'!I52</f>
        <v>5159967.21</v>
      </c>
      <c r="J52" s="133">
        <f t="shared" ref="J52" si="31">H52/I52</f>
        <v>16.16425930737649</v>
      </c>
      <c r="K52" s="32">
        <f>H52+H51+H50</f>
        <v>248269214</v>
      </c>
      <c r="L52" s="27">
        <f>K52/K49-1</f>
        <v>-0.15548265613318524</v>
      </c>
      <c r="M52" s="27">
        <f>K52/K40-1</f>
        <v>2.7137699404592208E-2</v>
      </c>
      <c r="N52" s="32">
        <f>AVERAGE(J50:J52)</f>
        <v>22.047055101779932</v>
      </c>
      <c r="O52" s="58">
        <f>N52/N49-1</f>
        <v>-8.6640583492942236E-2</v>
      </c>
    </row>
    <row r="53" spans="1:15" s="37" customFormat="1" ht="17.399999999999999">
      <c r="A53" s="31"/>
      <c r="B53" s="27"/>
      <c r="C53" s="27"/>
      <c r="D53" s="93">
        <f>H53/21</f>
        <v>4529998.4285714282</v>
      </c>
      <c r="E53" s="130">
        <f t="shared" si="29"/>
        <v>0.19486263832969386</v>
      </c>
      <c r="F53" s="131">
        <f t="shared" si="30"/>
        <v>0.68405522195956125</v>
      </c>
      <c r="G53" s="132" t="s">
        <v>729</v>
      </c>
      <c r="H53" s="95">
        <f>'현대일렉트릭 변압기(합)'!H53+'현대일렉트릭 배전반(합)'!H53</f>
        <v>95129967</v>
      </c>
      <c r="I53" s="95">
        <f>'현대일렉트릭 변압기(합)'!I53+'현대일렉트릭 배전반(합)'!I53</f>
        <v>3653039.1100000003</v>
      </c>
      <c r="J53" s="133">
        <f t="shared" ref="J53" si="32">H53/I53</f>
        <v>26.04132179685314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4950509.176470588</v>
      </c>
      <c r="E54" s="130">
        <f t="shared" ref="E54" si="33">D54/D53-1</f>
        <v>9.2828011870143445E-2</v>
      </c>
      <c r="F54" s="131">
        <f t="shared" ref="F54" si="34">D54/D42-1</f>
        <v>1.4868472371492247E-2</v>
      </c>
      <c r="G54" s="132" t="s">
        <v>742</v>
      </c>
      <c r="H54" s="95">
        <f>'현대일렉트릭 변압기(합)'!H54+'현대일렉트릭 배전반(합)'!H54</f>
        <v>84158656</v>
      </c>
      <c r="I54" s="95">
        <f>'현대일렉트릭 변압기(합)'!I54+'현대일렉트릭 배전반(합)'!I54</f>
        <v>3483578.8000000003</v>
      </c>
      <c r="J54" s="133">
        <f t="shared" ref="J54" si="35">H54/I54</f>
        <v>24.158677277517015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4704795.2175536873</v>
      </c>
      <c r="B55" s="27">
        <f>A55/A52-1</f>
        <v>0.1420973460017998</v>
      </c>
      <c r="C55" s="27">
        <f>A55/A43-1</f>
        <v>0.15302715170774284</v>
      </c>
      <c r="D55" s="93">
        <f>H55/21</f>
        <v>4633878.0476190476</v>
      </c>
      <c r="E55" s="130">
        <f t="shared" ref="E55" si="36">D55/D54-1</f>
        <v>-6.3959305510727149E-2</v>
      </c>
      <c r="F55" s="131">
        <f t="shared" ref="F55" si="37">D55/D43-1</f>
        <v>-8.4229884373284714E-3</v>
      </c>
      <c r="G55" s="132" t="s">
        <v>749</v>
      </c>
      <c r="H55" s="95">
        <f>'현대일렉트릭 변압기(합)'!H55+'현대일렉트릭 배전반(합)'!H55</f>
        <v>97311439</v>
      </c>
      <c r="I55" s="95">
        <f>'현대일렉트릭 변압기(합)'!I55+'현대일렉트릭 배전반(합)'!I55</f>
        <v>3765397.55</v>
      </c>
      <c r="J55" s="133">
        <f t="shared" ref="J55" si="38">H55/I55</f>
        <v>25.843602888624602</v>
      </c>
      <c r="K55" s="32">
        <f>H55+H54+H53</f>
        <v>276600062</v>
      </c>
      <c r="L55" s="27">
        <f>K55/K52-1</f>
        <v>0.11411341560859012</v>
      </c>
      <c r="M55" s="27">
        <f>K55/K43-1</f>
        <v>0.15517999675731109</v>
      </c>
      <c r="N55" s="32">
        <f>AVERAGE(J53:J55)</f>
        <v>25.347867320998251</v>
      </c>
      <c r="O55" s="58">
        <f>N55/N52-1</f>
        <v>0.14971669476853777</v>
      </c>
    </row>
    <row r="56" spans="1:15" s="124" customFormat="1" ht="17.399999999999999">
      <c r="A56" s="94"/>
      <c r="B56" s="45"/>
      <c r="C56" s="45"/>
      <c r="D56" s="98">
        <f>H56/22</f>
        <v>3610370.3181818184</v>
      </c>
      <c r="E56" s="118">
        <f t="shared" ref="E56" si="39">D56/D55-1</f>
        <v>-0.22087498180128462</v>
      </c>
      <c r="F56" s="158">
        <f t="shared" ref="F56" si="40">D56/D44-1</f>
        <v>-1.5842041676189744E-2</v>
      </c>
      <c r="G56" s="122" t="s">
        <v>752</v>
      </c>
      <c r="H56" s="96">
        <f>'현대일렉트릭 변압기(합)'!H56+'현대일렉트릭 배전반(합)'!H56</f>
        <v>79428147</v>
      </c>
      <c r="I56" s="96">
        <f>'현대일렉트릭 변압기(합)'!I56+'현대일렉트릭 배전반(합)'!I56</f>
        <v>3381212.2</v>
      </c>
      <c r="J56" s="125">
        <f t="shared" ref="J56" si="41">H56/I56</f>
        <v>23.491026975473471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4619078.277777778</v>
      </c>
      <c r="E57" s="118">
        <f t="shared" ref="E57" si="42">D57/D56-1</f>
        <v>0.27939182706995691</v>
      </c>
      <c r="F57" s="158">
        <f t="shared" ref="F57" si="43">D57/D45-1</f>
        <v>0.21891850795127743</v>
      </c>
      <c r="G57" s="122" t="s">
        <v>756</v>
      </c>
      <c r="H57" s="96">
        <f>'현대일렉트릭 변압기(합)'!H57+'현대일렉트릭 배전반(합)'!H57</f>
        <v>83143409</v>
      </c>
      <c r="I57" s="96">
        <f>'현대일렉트릭 변압기(합)'!I57+'현대일렉트릭 배전반(합)'!I57</f>
        <v>3204165.5600000005</v>
      </c>
      <c r="J57" s="125">
        <f t="shared" ref="J57" si="44">H57/I57</f>
        <v>25.948537128649491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4114724.2979797982</v>
      </c>
      <c r="B58" s="27">
        <f>A58/A55-1</f>
        <v>-0.12541904424922101</v>
      </c>
      <c r="C58" s="27">
        <f>A58/A46-1</f>
        <v>6.8443571799789771E-2</v>
      </c>
      <c r="K58" s="32">
        <f>H58+H57+H56</f>
        <v>162571556</v>
      </c>
      <c r="L58" s="27">
        <f>K58/K55-1</f>
        <v>-0.41225047158521611</v>
      </c>
      <c r="M58" s="27">
        <f>K58/K46-1</f>
        <v>-0.30616849441028626</v>
      </c>
      <c r="N58" s="32">
        <f>AVERAGE(J56:J58)</f>
        <v>24.719782052061483</v>
      </c>
      <c r="O58" s="58">
        <f>N58/N55-1</f>
        <v>-2.4778623818046408E-2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41"/>
  <dimension ref="A1:P58"/>
  <sheetViews>
    <sheetView zoomScale="85" zoomScaleNormal="85" zoomScaleSheetLayoutView="100" workbookViewId="0">
      <selection activeCell="A59" sqref="A59:XFD335"/>
    </sheetView>
  </sheetViews>
  <sheetFormatPr defaultColWidth="8.69921875" defaultRowHeight="15.6"/>
  <cols>
    <col min="1" max="1" width="17.5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.09765625" style="18" bestFit="1" customWidth="1"/>
    <col min="13" max="13" width="5.5976562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175</v>
      </c>
    </row>
    <row r="2" spans="1:16" ht="15" customHeight="1">
      <c r="G2" s="21"/>
      <c r="H2" s="21"/>
      <c r="I2" s="21"/>
      <c r="J2" s="22"/>
      <c r="P2" s="23" t="s">
        <v>126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595205.1</v>
      </c>
      <c r="E5" s="27"/>
      <c r="F5" s="26"/>
      <c r="G5" s="28" t="s">
        <v>7</v>
      </c>
      <c r="H5" s="29">
        <f>'현대일렉트릭 변압기(경기 성남)'!H5+'현대일렉트릭 변압기(서울 종로)'!H5+'현대일렉트릭 변압기(울산 동구)'!H5</f>
        <v>11904102</v>
      </c>
      <c r="I5" s="29">
        <f>'현대일렉트릭 변압기(경기 성남)'!I5+'현대일렉트릭 변압기(서울 종로)'!I5+'현대일렉트릭 변압기(울산 동구)'!I5</f>
        <v>788888.82000000007</v>
      </c>
      <c r="J5" s="30">
        <f>H5/I5</f>
        <v>15.089708078256198</v>
      </c>
    </row>
    <row r="6" spans="1:16" ht="15" hidden="1" customHeight="1">
      <c r="D6" s="26">
        <f>H6/18</f>
        <v>895592.72222222225</v>
      </c>
      <c r="E6" s="27">
        <f t="shared" ref="E6:E22" si="0">D6/D5-1</f>
        <v>0.50467918070967843</v>
      </c>
      <c r="F6" s="26"/>
      <c r="G6" s="28" t="s">
        <v>3</v>
      </c>
      <c r="H6" s="29">
        <f>'현대일렉트릭 변압기(경기 성남)'!H6+'현대일렉트릭 변압기(서울 종로)'!H6+'현대일렉트릭 변압기(울산 동구)'!H6</f>
        <v>16120669</v>
      </c>
      <c r="I6" s="29">
        <f>'현대일렉트릭 변압기(경기 성남)'!I6+'현대일렉트릭 변압기(서울 종로)'!I6+'현대일렉트릭 변압기(울산 동구)'!I6</f>
        <v>1291222.73</v>
      </c>
      <c r="J6" s="30">
        <f t="shared" ref="J6:J49" si="1">H6/I6</f>
        <v>12.484808875692577</v>
      </c>
    </row>
    <row r="7" spans="1:16" ht="15" hidden="1" customHeight="1">
      <c r="A7" s="31">
        <f>AVERAGE(D5:D7)</f>
        <v>803314.97104377102</v>
      </c>
      <c r="B7" s="31"/>
      <c r="C7" s="31"/>
      <c r="D7" s="26">
        <f>H7/22</f>
        <v>919147.09090909094</v>
      </c>
      <c r="E7" s="27">
        <f t="shared" si="0"/>
        <v>2.630031274531075E-2</v>
      </c>
      <c r="F7" s="26"/>
      <c r="G7" s="28" t="s">
        <v>6</v>
      </c>
      <c r="H7" s="29">
        <f>'현대일렉트릭 변압기(경기 성남)'!H7+'현대일렉트릭 변압기(서울 종로)'!H7+'현대일렉트릭 변압기(울산 동구)'!H7</f>
        <v>20221236</v>
      </c>
      <c r="I7" s="29">
        <f>'현대일렉트릭 변압기(경기 성남)'!I7+'현대일렉트릭 변압기(서울 종로)'!I7+'현대일렉트릭 변압기(울산 동구)'!I7</f>
        <v>1935566.59</v>
      </c>
      <c r="J7" s="30">
        <f t="shared" si="1"/>
        <v>10.447192106162568</v>
      </c>
      <c r="K7" s="32">
        <f>H7+H6+H5</f>
        <v>48246007</v>
      </c>
      <c r="L7" s="32"/>
      <c r="M7" s="32"/>
      <c r="N7" s="32">
        <f>AVERAGE(J5:J7)</f>
        <v>12.673903020037114</v>
      </c>
      <c r="O7" s="35"/>
    </row>
    <row r="8" spans="1:16" ht="15" hidden="1" customHeight="1">
      <c r="D8" s="26">
        <f>H8/21</f>
        <v>1104226.5714285714</v>
      </c>
      <c r="E8" s="27">
        <f t="shared" si="0"/>
        <v>0.20136002425512323</v>
      </c>
      <c r="F8" s="26"/>
      <c r="G8" s="28" t="s">
        <v>2</v>
      </c>
      <c r="H8" s="29">
        <f>'현대일렉트릭 변압기(경기 성남)'!H8+'현대일렉트릭 변압기(서울 종로)'!H8+'현대일렉트릭 변압기(울산 동구)'!H8</f>
        <v>23188758</v>
      </c>
      <c r="I8" s="29">
        <f>'현대일렉트릭 변압기(경기 성남)'!I8+'현대일렉트릭 변압기(서울 종로)'!I8+'현대일렉트릭 변압기(울산 동구)'!I8</f>
        <v>1881258.1099999999</v>
      </c>
      <c r="J8" s="30">
        <f t="shared" si="1"/>
        <v>12.326196961883131</v>
      </c>
    </row>
    <row r="9" spans="1:16" ht="15" hidden="1" customHeight="1">
      <c r="D9" s="26">
        <f>H9/21</f>
        <v>915449.42857142852</v>
      </c>
      <c r="E9" s="27">
        <f t="shared" si="0"/>
        <v>-0.1709587033509945</v>
      </c>
      <c r="F9" s="26"/>
      <c r="G9" s="28" t="s">
        <v>5</v>
      </c>
      <c r="H9" s="29">
        <f>'현대일렉트릭 변압기(경기 성남)'!H9+'현대일렉트릭 변압기(서울 종로)'!H9+'현대일렉트릭 변압기(울산 동구)'!H9</f>
        <v>19224438</v>
      </c>
      <c r="I9" s="29">
        <f>'현대일렉트릭 변압기(경기 성남)'!I9+'현대일렉트릭 변압기(서울 종로)'!I9+'현대일렉트릭 변압기(울산 동구)'!I9</f>
        <v>1919975.02</v>
      </c>
      <c r="J9" s="30">
        <f t="shared" si="1"/>
        <v>10.012858396459762</v>
      </c>
    </row>
    <row r="10" spans="1:16" ht="15" hidden="1" customHeight="1">
      <c r="A10" s="31">
        <f>AVERAGE(D8:D10)</f>
        <v>1164977.3174603174</v>
      </c>
      <c r="B10" s="27">
        <f>A10/A7-1</f>
        <v>0.45021238175933376</v>
      </c>
      <c r="C10" s="27"/>
      <c r="D10" s="26">
        <f>H10/21</f>
        <v>1475255.9523809524</v>
      </c>
      <c r="E10" s="27">
        <f t="shared" si="0"/>
        <v>0.61151004778397167</v>
      </c>
      <c r="F10" s="26"/>
      <c r="G10" s="28" t="s">
        <v>0</v>
      </c>
      <c r="H10" s="29">
        <f>'현대일렉트릭 변압기(경기 성남)'!H10+'현대일렉트릭 변압기(서울 종로)'!H10+'현대일렉트릭 변압기(울산 동구)'!H10</f>
        <v>30980375</v>
      </c>
      <c r="I10" s="29">
        <f>'현대일렉트릭 변압기(경기 성남)'!I10+'현대일렉트릭 변압기(서울 종로)'!I10+'현대일렉트릭 변압기(울산 동구)'!I10</f>
        <v>2679011.2599999998</v>
      </c>
      <c r="J10" s="30">
        <f t="shared" si="1"/>
        <v>11.564107796993731</v>
      </c>
      <c r="K10" s="32">
        <f>H10+H9+H8</f>
        <v>73393571</v>
      </c>
      <c r="L10" s="27">
        <f>K10/K7-1</f>
        <v>0.52123617193853988</v>
      </c>
      <c r="M10" s="32"/>
      <c r="N10" s="32">
        <f>AVERAGE(J8:J10)</f>
        <v>11.301054385112209</v>
      </c>
      <c r="O10" s="58">
        <f>N10/N7-1</f>
        <v>-0.10832090420405349</v>
      </c>
    </row>
    <row r="11" spans="1:16" ht="15" hidden="1" customHeight="1">
      <c r="D11" s="26">
        <f>H11/21</f>
        <v>2108911.1428571427</v>
      </c>
      <c r="E11" s="27">
        <f t="shared" si="0"/>
        <v>0.4295222055898289</v>
      </c>
      <c r="F11" s="26"/>
      <c r="G11" s="28" t="s">
        <v>10</v>
      </c>
      <c r="H11" s="29">
        <f>'현대일렉트릭 변압기(경기 성남)'!H11+'현대일렉트릭 변압기(서울 종로)'!H11+'현대일렉트릭 변압기(울산 동구)'!H11</f>
        <v>44287134</v>
      </c>
      <c r="I11" s="29">
        <f>'현대일렉트릭 변압기(경기 성남)'!I11+'현대일렉트릭 변압기(서울 종로)'!I11+'현대일렉트릭 변압기(울산 동구)'!I11</f>
        <v>3927306.49</v>
      </c>
      <c r="J11" s="30">
        <f t="shared" si="1"/>
        <v>11.276719581923945</v>
      </c>
    </row>
    <row r="12" spans="1:16" ht="15" hidden="1" customHeight="1">
      <c r="D12" s="26">
        <f>H12/22</f>
        <v>762828.81818181823</v>
      </c>
      <c r="E12" s="27">
        <f t="shared" si="0"/>
        <v>-0.63828309183840659</v>
      </c>
      <c r="F12" s="26"/>
      <c r="G12" s="28" t="s">
        <v>4</v>
      </c>
      <c r="H12" s="29">
        <f>'현대일렉트릭 변압기(경기 성남)'!H12+'현대일렉트릭 변압기(서울 종로)'!H12+'현대일렉트릭 변압기(울산 동구)'!H12</f>
        <v>16782234</v>
      </c>
      <c r="I12" s="29">
        <f>'현대일렉트릭 변압기(경기 성남)'!I12+'현대일렉트릭 변압기(서울 종로)'!I12+'현대일렉트릭 변압기(울산 동구)'!I12</f>
        <v>1061469.8999999999</v>
      </c>
      <c r="J12" s="30">
        <f t="shared" si="1"/>
        <v>15.810372013375039</v>
      </c>
    </row>
    <row r="13" spans="1:16" ht="15" hidden="1" customHeight="1">
      <c r="A13" s="31">
        <f>AVERAGE(D11:D13)</f>
        <v>1407808.6203463201</v>
      </c>
      <c r="B13" s="27">
        <f>A13/A10-1</f>
        <v>0.20844294497972005</v>
      </c>
      <c r="C13" s="27"/>
      <c r="D13" s="26">
        <f>H13/20</f>
        <v>1351685.9</v>
      </c>
      <c r="E13" s="27">
        <f t="shared" si="0"/>
        <v>0.77193869421675299</v>
      </c>
      <c r="F13" s="26"/>
      <c r="G13" s="28" t="s">
        <v>8</v>
      </c>
      <c r="H13" s="29">
        <f>'현대일렉트릭 변압기(경기 성남)'!H13+'현대일렉트릭 변압기(서울 종로)'!H13+'현대일렉트릭 변압기(울산 동구)'!H13</f>
        <v>27033718</v>
      </c>
      <c r="I13" s="29">
        <f>'현대일렉트릭 변압기(경기 성남)'!I13+'현대일렉트릭 변압기(서울 종로)'!I13+'현대일렉트릭 변압기(울산 동구)'!I13</f>
        <v>2481981.08</v>
      </c>
      <c r="J13" s="30">
        <f t="shared" si="1"/>
        <v>10.891991972799406</v>
      </c>
      <c r="K13" s="32">
        <f>H13+H12+H11</f>
        <v>88103086</v>
      </c>
      <c r="L13" s="27">
        <f>K13/K10-1</f>
        <v>0.20041966618574802</v>
      </c>
      <c r="M13" s="32"/>
      <c r="N13" s="32">
        <f>AVERAGE(J11:J13)</f>
        <v>12.659694522699462</v>
      </c>
      <c r="O13" s="58">
        <f>N13/N10-1</f>
        <v>0.12022242273049311</v>
      </c>
    </row>
    <row r="14" spans="1:16" ht="15" hidden="1" customHeight="1">
      <c r="D14" s="26">
        <f>H14/20</f>
        <v>780650.85</v>
      </c>
      <c r="E14" s="27">
        <f t="shared" si="0"/>
        <v>-0.42246134993344231</v>
      </c>
      <c r="F14" s="26"/>
      <c r="G14" s="28" t="s">
        <v>11</v>
      </c>
      <c r="H14" s="29">
        <f>'현대일렉트릭 변압기(경기 성남)'!H14+'현대일렉트릭 변압기(서울 종로)'!H14+'현대일렉트릭 변압기(울산 동구)'!H14</f>
        <v>15613017</v>
      </c>
      <c r="I14" s="29">
        <f>'현대일렉트릭 변압기(경기 성남)'!I14+'현대일렉트릭 변압기(서울 종로)'!I14+'현대일렉트릭 변압기(울산 동구)'!I14</f>
        <v>983946.11</v>
      </c>
      <c r="J14" s="30">
        <f t="shared" si="1"/>
        <v>15.867756212786897</v>
      </c>
    </row>
    <row r="15" spans="1:16" ht="15" hidden="1" customHeight="1">
      <c r="A15" s="31"/>
      <c r="B15" s="31"/>
      <c r="C15" s="31"/>
      <c r="D15" s="26">
        <f>H15/22</f>
        <v>3207538.6818181816</v>
      </c>
      <c r="E15" s="27">
        <f t="shared" si="0"/>
        <v>3.1088006012139511</v>
      </c>
      <c r="F15" s="26"/>
      <c r="G15" s="28" t="s">
        <v>9</v>
      </c>
      <c r="H15" s="29">
        <f>'현대일렉트릭 변압기(경기 성남)'!H15+'현대일렉트릭 변압기(서울 종로)'!H15+'현대일렉트릭 변압기(울산 동구)'!H15</f>
        <v>70565851</v>
      </c>
      <c r="I15" s="29">
        <f>'현대일렉트릭 변압기(경기 성남)'!I15+'현대일렉트릭 변압기(서울 종로)'!I15+'현대일렉트릭 변압기(울산 동구)'!I15</f>
        <v>6215880</v>
      </c>
      <c r="J15" s="30">
        <f t="shared" si="1"/>
        <v>11.352511792376944</v>
      </c>
    </row>
    <row r="16" spans="1:16" ht="15" hidden="1" customHeight="1">
      <c r="A16" s="31">
        <f>AVERAGE(D14:D16)</f>
        <v>1765752.8893939394</v>
      </c>
      <c r="B16" s="27">
        <f>A16/A13-1</f>
        <v>0.25425634129130792</v>
      </c>
      <c r="C16" s="27"/>
      <c r="D16" s="26">
        <f>H16/22</f>
        <v>1309069.1363636365</v>
      </c>
      <c r="E16" s="27">
        <f t="shared" si="0"/>
        <v>-0.59187736572467609</v>
      </c>
      <c r="F16" s="26"/>
      <c r="G16" s="28" t="s">
        <v>13</v>
      </c>
      <c r="H16" s="29">
        <f>'현대일렉트릭 변압기(경기 성남)'!H16+'현대일렉트릭 변압기(서울 종로)'!H16+'현대일렉트릭 변압기(울산 동구)'!H16</f>
        <v>28799521</v>
      </c>
      <c r="I16" s="29">
        <f>'현대일렉트릭 변압기(경기 성남)'!I16+'현대일렉트릭 변압기(서울 종로)'!I16+'현대일렉트릭 변압기(울산 동구)'!I16</f>
        <v>2450821.4400000004</v>
      </c>
      <c r="J16" s="30">
        <f t="shared" si="1"/>
        <v>11.750966647329475</v>
      </c>
      <c r="K16" s="32">
        <f>H16+H15+H14</f>
        <v>114978389</v>
      </c>
      <c r="L16" s="27">
        <f>K16/K13-1</f>
        <v>0.305043832403328</v>
      </c>
      <c r="M16" s="32"/>
      <c r="N16" s="32">
        <f>AVERAGE(J14:J16)</f>
        <v>12.990411550831105</v>
      </c>
      <c r="O16" s="58">
        <f>N16/N13-1</f>
        <v>2.6123618349451538E-2</v>
      </c>
    </row>
    <row r="17" spans="1:15" ht="15" hidden="1" customHeight="1">
      <c r="D17" s="26">
        <f>H17/20</f>
        <v>2288394.35</v>
      </c>
      <c r="E17" s="27">
        <f t="shared" si="0"/>
        <v>0.74810809179777671</v>
      </c>
      <c r="F17" s="33">
        <f t="shared" ref="F17:F22" si="2">D17/D5-1</f>
        <v>2.844715628276707</v>
      </c>
      <c r="G17" s="39" t="s">
        <v>162</v>
      </c>
      <c r="H17" s="29">
        <f>'현대일렉트릭 변압기(경기 성남)'!H17+'현대일렉트릭 변압기(서울 종로)'!H17+'현대일렉트릭 변압기(울산 동구)'!H17</f>
        <v>45767887</v>
      </c>
      <c r="I17" s="29">
        <f>'현대일렉트릭 변압기(경기 성남)'!I17+'현대일렉트릭 변압기(서울 종로)'!I17+'현대일렉트릭 변압기(울산 동구)'!I17</f>
        <v>3496220.59</v>
      </c>
      <c r="J17" s="30">
        <f t="shared" si="1"/>
        <v>13.090674864997577</v>
      </c>
    </row>
    <row r="18" spans="1:15" hidden="1">
      <c r="D18" s="26">
        <f>H18/20</f>
        <v>1355607.05</v>
      </c>
      <c r="E18" s="27">
        <f t="shared" si="0"/>
        <v>-0.4076165019372644</v>
      </c>
      <c r="F18" s="33">
        <f t="shared" si="2"/>
        <v>0.51364232464545978</v>
      </c>
      <c r="G18" s="39" t="s">
        <v>163</v>
      </c>
      <c r="H18" s="29">
        <f>'현대일렉트릭 변압기(경기 성남)'!H18+'현대일렉트릭 변압기(서울 종로)'!H18+'현대일렉트릭 변압기(울산 동구)'!H18</f>
        <v>27112141</v>
      </c>
      <c r="I18" s="29">
        <f>'현대일렉트릭 변압기(경기 성남)'!I18+'현대일렉트릭 변압기(서울 종로)'!I18+'현대일렉트릭 변압기(울산 동구)'!I18</f>
        <v>1764511.18</v>
      </c>
      <c r="J18" s="30">
        <f t="shared" si="1"/>
        <v>15.365241834285232</v>
      </c>
    </row>
    <row r="19" spans="1:15" ht="17.399999999999999" hidden="1">
      <c r="A19" s="31">
        <f>AVERAGE(D17:D19)</f>
        <v>1870409.9060606062</v>
      </c>
      <c r="B19" s="27">
        <f>A19/A16-1</f>
        <v>5.9270477367072694E-2</v>
      </c>
      <c r="C19" s="27">
        <f>A19/A7-1</f>
        <v>1.3283643072533891</v>
      </c>
      <c r="D19" s="26">
        <f>H19/22</f>
        <v>1967228.3181818181</v>
      </c>
      <c r="E19" s="27">
        <f t="shared" si="0"/>
        <v>0.4511788782610846</v>
      </c>
      <c r="F19" s="33">
        <f t="shared" si="2"/>
        <v>1.1402758466396414</v>
      </c>
      <c r="G19" s="39" t="s">
        <v>158</v>
      </c>
      <c r="H19" s="29">
        <f>'현대일렉트릭 변압기(경기 성남)'!H19+'현대일렉트릭 변압기(서울 종로)'!H19+'현대일렉트릭 변압기(울산 동구)'!H19</f>
        <v>43279023</v>
      </c>
      <c r="I19" s="29">
        <f>'현대일렉트릭 변압기(경기 성남)'!I19+'현대일렉트릭 변압기(서울 종로)'!I19+'현대일렉트릭 변압기(울산 동구)'!I19</f>
        <v>2979019.36</v>
      </c>
      <c r="J19" s="30">
        <f t="shared" si="1"/>
        <v>14.527942846266027</v>
      </c>
      <c r="K19" s="32">
        <f>H19+H18+H17</f>
        <v>116159051</v>
      </c>
      <c r="L19" s="27">
        <f>K19/K16-1</f>
        <v>1.0268555771815624E-2</v>
      </c>
      <c r="M19" s="27">
        <f>K19/K7-1</f>
        <v>1.4076407193656459</v>
      </c>
      <c r="N19" s="32">
        <f>AVERAGE(J17:J19)</f>
        <v>14.327953181849614</v>
      </c>
      <c r="O19" s="58">
        <f>N19/N16-1</f>
        <v>0.10296376106213012</v>
      </c>
    </row>
    <row r="20" spans="1:15" hidden="1">
      <c r="D20" s="26">
        <f>H20/20</f>
        <v>2264956.35</v>
      </c>
      <c r="E20" s="27">
        <f t="shared" si="0"/>
        <v>0.15134391319323459</v>
      </c>
      <c r="F20" s="33">
        <f t="shared" si="2"/>
        <v>1.0511699397613277</v>
      </c>
      <c r="G20" s="39" t="s">
        <v>154</v>
      </c>
      <c r="H20" s="29">
        <f>'현대일렉트릭 변압기(경기 성남)'!H20+'현대일렉트릭 변압기(서울 종로)'!H20+'현대일렉트릭 변압기(울산 동구)'!H20</f>
        <v>45299127</v>
      </c>
      <c r="I20" s="29">
        <f>'현대일렉트릭 변압기(경기 성남)'!I20+'현대일렉트릭 변압기(서울 종로)'!I20+'현대일렉트릭 변압기(울산 동구)'!I20</f>
        <v>3128236.7</v>
      </c>
      <c r="J20" s="30">
        <f t="shared" si="1"/>
        <v>14.480722318742695</v>
      </c>
    </row>
    <row r="21" spans="1:15" hidden="1">
      <c r="D21" s="26">
        <f>H21/21</f>
        <v>1875415.9047619049</v>
      </c>
      <c r="E21" s="27">
        <f t="shared" si="0"/>
        <v>-0.17198585095827357</v>
      </c>
      <c r="F21" s="33">
        <f t="shared" si="2"/>
        <v>1.0486286257106712</v>
      </c>
      <c r="G21" s="39" t="s">
        <v>155</v>
      </c>
      <c r="H21" s="29">
        <f>'현대일렉트릭 변압기(경기 성남)'!H21+'현대일렉트릭 변압기(서울 종로)'!H21+'현대일렉트릭 변압기(울산 동구)'!H21</f>
        <v>39383734</v>
      </c>
      <c r="I21" s="29">
        <f>'현대일렉트릭 변압기(경기 성남)'!I21+'현대일렉트릭 변압기(서울 종로)'!I21+'현대일렉트릭 변압기(울산 동구)'!I21</f>
        <v>3351593.35</v>
      </c>
      <c r="J21" s="30">
        <f t="shared" si="1"/>
        <v>11.750749535291924</v>
      </c>
    </row>
    <row r="22" spans="1:15" ht="17.399999999999999" hidden="1">
      <c r="A22" s="31">
        <f>AVERAGE(D20:D22)</f>
        <v>1736756.942063492</v>
      </c>
      <c r="B22" s="27">
        <f>A22/A19-1</f>
        <v>-7.145650991477559E-2</v>
      </c>
      <c r="C22" s="27">
        <f>A22/A10-1</f>
        <v>0.49080751705077819</v>
      </c>
      <c r="D22" s="26">
        <f>H22/21</f>
        <v>1069898.5714285714</v>
      </c>
      <c r="E22" s="27">
        <f t="shared" si="0"/>
        <v>-0.42951397142789971</v>
      </c>
      <c r="F22" s="33">
        <f t="shared" si="2"/>
        <v>-0.27477088318007781</v>
      </c>
      <c r="G22" s="39" t="s">
        <v>156</v>
      </c>
      <c r="H22" s="29">
        <f>'현대일렉트릭 변압기(경기 성남)'!H22+'현대일렉트릭 변압기(서울 종로)'!H22+'현대일렉트릭 변압기(울산 동구)'!H22</f>
        <v>22467870</v>
      </c>
      <c r="I22" s="29">
        <f>'현대일렉트릭 변압기(경기 성남)'!I22+'현대일렉트릭 변압기(서울 종로)'!I22+'현대일렉트릭 변압기(울산 동구)'!I22</f>
        <v>1610918.89</v>
      </c>
      <c r="J22" s="30">
        <f t="shared" si="1"/>
        <v>13.947238522977406</v>
      </c>
      <c r="K22" s="32">
        <f>H22+H21+H20</f>
        <v>107150731</v>
      </c>
      <c r="L22" s="27">
        <f>K22/K19-1</f>
        <v>-7.7551597765722069E-2</v>
      </c>
      <c r="M22" s="27">
        <f>K22/K10-1</f>
        <v>0.45994709809119394</v>
      </c>
      <c r="N22" s="32">
        <f>AVERAGE(J20:J22)</f>
        <v>13.392903459004009</v>
      </c>
      <c r="O22" s="58">
        <f>N22/N19-1</f>
        <v>-6.5260523326535425E-2</v>
      </c>
    </row>
    <row r="23" spans="1:15" hidden="1">
      <c r="A23" s="31"/>
      <c r="B23" s="27"/>
      <c r="C23" s="27"/>
      <c r="D23" s="26">
        <f>H23/21</f>
        <v>3947961.2857142859</v>
      </c>
      <c r="E23" s="27">
        <f t="shared" ref="E23:E28" si="3">D23/D22-1</f>
        <v>2.6900332341249977</v>
      </c>
      <c r="F23" s="33">
        <f t="shared" ref="F23:F28" si="4">D23/D11-1</f>
        <v>0.87203775706054976</v>
      </c>
      <c r="G23" s="39" t="s">
        <v>168</v>
      </c>
      <c r="H23" s="29">
        <f>'현대일렉트릭 변압기(경기 성남)'!H23+'현대일렉트릭 변압기(서울 종로)'!H23+'현대일렉트릭 변압기(울산 동구)'!H23</f>
        <v>82907187</v>
      </c>
      <c r="I23" s="29">
        <f>'현대일렉트릭 변압기(경기 성남)'!I23+'현대일렉트릭 변압기(서울 종로)'!I23+'현대일렉트릭 변압기(울산 동구)'!I23</f>
        <v>5924140.7800000003</v>
      </c>
      <c r="J23" s="30">
        <f t="shared" si="1"/>
        <v>13.994803648133425</v>
      </c>
    </row>
    <row r="24" spans="1:15" hidden="1">
      <c r="A24" s="31"/>
      <c r="B24" s="27"/>
      <c r="C24" s="27"/>
      <c r="D24" s="26">
        <f>H24/22</f>
        <v>635288.68181818177</v>
      </c>
      <c r="E24" s="27">
        <f t="shared" si="3"/>
        <v>-0.83908436890782678</v>
      </c>
      <c r="F24" s="33">
        <f t="shared" si="4"/>
        <v>-0.16719365252564122</v>
      </c>
      <c r="G24" s="39" t="s">
        <v>176</v>
      </c>
      <c r="H24" s="29">
        <f>'현대일렉트릭 변압기(경기 성남)'!H24+'현대일렉트릭 변압기(서울 종로)'!H24+'현대일렉트릭 변압기(울산 동구)'!H24</f>
        <v>13976351</v>
      </c>
      <c r="I24" s="29">
        <f>'현대일렉트릭 변압기(경기 성남)'!I24+'현대일렉트릭 변압기(서울 종로)'!I24+'현대일렉트릭 변압기(울산 동구)'!I24</f>
        <v>747091.08000000007</v>
      </c>
      <c r="J24" s="30">
        <f t="shared" si="1"/>
        <v>18.707693578673162</v>
      </c>
    </row>
    <row r="25" spans="1:15" ht="17.399999999999999" hidden="1">
      <c r="A25" s="31">
        <f>AVERAGE(D23:D25)</f>
        <v>2862405.4277739804</v>
      </c>
      <c r="B25" s="27">
        <f>A25/A22-1</f>
        <v>0.64813242339660504</v>
      </c>
      <c r="C25" s="27">
        <f>A25/A13-1</f>
        <v>1.0332347638770889</v>
      </c>
      <c r="D25" s="26">
        <f>H25/19</f>
        <v>4003966.3157894737</v>
      </c>
      <c r="E25" s="27">
        <f t="shared" si="3"/>
        <v>5.302593498644133</v>
      </c>
      <c r="F25" s="33">
        <f t="shared" si="4"/>
        <v>1.9622017332499171</v>
      </c>
      <c r="G25" s="39" t="s">
        <v>190</v>
      </c>
      <c r="H25" s="29">
        <f>'현대일렉트릭 변압기(경기 성남)'!H25+'현대일렉트릭 변압기(서울 종로)'!H25+'현대일렉트릭 변압기(울산 동구)'!H25</f>
        <v>76075360</v>
      </c>
      <c r="I25" s="29">
        <f>'현대일렉트릭 변압기(경기 성남)'!I25+'현대일렉트릭 변압기(서울 종로)'!I25+'현대일렉트릭 변압기(울산 동구)'!I25</f>
        <v>5374503.7400000002</v>
      </c>
      <c r="J25" s="30">
        <f t="shared" si="1"/>
        <v>14.154862231056889</v>
      </c>
      <c r="K25" s="32">
        <f>H25+H24+H23</f>
        <v>172958898</v>
      </c>
      <c r="L25" s="27">
        <f>K25/K22-1</f>
        <v>0.6141644241325801</v>
      </c>
      <c r="M25" s="27">
        <f>K25/K13-1</f>
        <v>0.96314233533204496</v>
      </c>
      <c r="N25" s="32">
        <f>AVERAGE(J23:J25)</f>
        <v>15.619119819287825</v>
      </c>
      <c r="O25" s="58">
        <f>N25/N22-1</f>
        <v>0.1662235800547891</v>
      </c>
    </row>
    <row r="26" spans="1:15" ht="17.399999999999999" hidden="1">
      <c r="A26" s="31"/>
      <c r="B26" s="27"/>
      <c r="C26" s="27"/>
      <c r="D26" s="26">
        <f>H26/19</f>
        <v>1595644.8421052631</v>
      </c>
      <c r="E26" s="27">
        <f t="shared" si="3"/>
        <v>-0.60148394959944984</v>
      </c>
      <c r="F26" s="33">
        <f t="shared" si="4"/>
        <v>1.0439929606241551</v>
      </c>
      <c r="G26" s="39" t="s">
        <v>202</v>
      </c>
      <c r="H26" s="29">
        <f>'현대일렉트릭 변압기(경기 성남)'!H26+'현대일렉트릭 변압기(서울 종로)'!H26+'현대일렉트릭 변압기(울산 동구)'!H26</f>
        <v>30317252</v>
      </c>
      <c r="I26" s="29">
        <f>'현대일렉트릭 변압기(경기 성남)'!I26+'현대일렉트릭 변압기(서울 종로)'!I26+'현대일렉트릭 변압기(울산 동구)'!I26</f>
        <v>1615692.49</v>
      </c>
      <c r="J26" s="30">
        <f t="shared" si="1"/>
        <v>18.764246406814703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2022517.5454545454</v>
      </c>
      <c r="E27" s="27">
        <f t="shared" si="3"/>
        <v>0.26752363187918093</v>
      </c>
      <c r="F27" s="33">
        <f t="shared" si="4"/>
        <v>-0.36944874369898828</v>
      </c>
      <c r="G27" s="39" t="s">
        <v>203</v>
      </c>
      <c r="H27" s="29">
        <f>'현대일렉트릭 변압기(경기 성남)'!H27+'현대일렉트릭 변압기(서울 종로)'!H27+'현대일렉트릭 변압기(울산 동구)'!H27</f>
        <v>44495386</v>
      </c>
      <c r="I27" s="29">
        <f>'현대일렉트릭 변압기(경기 성남)'!I27+'현대일렉트릭 변압기(서울 종로)'!I27+'현대일렉트릭 변압기(울산 동구)'!I27</f>
        <v>2541318.0499999998</v>
      </c>
      <c r="J27" s="30">
        <f t="shared" si="1"/>
        <v>17.508782893191981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2635536.4625199363</v>
      </c>
      <c r="B28" s="27">
        <f>A28/A25-1</f>
        <v>-7.9258152270370141E-2</v>
      </c>
      <c r="C28" s="27">
        <f>A28/A16-1</f>
        <v>0.49258510539633504</v>
      </c>
      <c r="D28" s="26">
        <f>H28/19</f>
        <v>4288447</v>
      </c>
      <c r="E28" s="27">
        <f t="shared" si="3"/>
        <v>1.120350950545749</v>
      </c>
      <c r="F28" s="33">
        <f t="shared" si="4"/>
        <v>2.2759514993322281</v>
      </c>
      <c r="G28" s="39" t="s">
        <v>208</v>
      </c>
      <c r="H28" s="29">
        <f>'현대일렉트릭 변압기(경기 성남)'!H28+'현대일렉트릭 변압기(서울 종로)'!H28+'현대일렉트릭 변압기(울산 동구)'!H28</f>
        <v>81480493</v>
      </c>
      <c r="I28" s="29">
        <f>'현대일렉트릭 변압기(경기 성남)'!I28+'현대일렉트릭 변압기(서울 종로)'!I28+'현대일렉트릭 변압기(울산 동구)'!I28</f>
        <v>5454745.1000000006</v>
      </c>
      <c r="J28" s="30">
        <f t="shared" si="1"/>
        <v>14.937543644340042</v>
      </c>
      <c r="K28" s="32">
        <f>H28+H27+H26</f>
        <v>156293131</v>
      </c>
      <c r="L28" s="27">
        <f>K28/K25-1</f>
        <v>-9.635680611239783E-2</v>
      </c>
      <c r="M28" s="27">
        <f>K28/K16-1</f>
        <v>0.35932615128222056</v>
      </c>
      <c r="N28" s="32">
        <f>AVERAGE(J26:J28)</f>
        <v>17.070190981448906</v>
      </c>
      <c r="O28" s="58">
        <f>N28/N25-1</f>
        <v>9.2903516904273564E-2</v>
      </c>
    </row>
    <row r="29" spans="1:15" hidden="1">
      <c r="D29" s="26">
        <f>H29/22</f>
        <v>3068038.0454545454</v>
      </c>
      <c r="E29" s="27">
        <f t="shared" ref="E29:E41" si="5">D29/D28-1</f>
        <v>-0.28458063129740319</v>
      </c>
      <c r="F29" s="33">
        <f t="shared" ref="F29:F41" si="6">D29/D17-1</f>
        <v>0.34069464271074845</v>
      </c>
      <c r="G29" s="39" t="s">
        <v>215</v>
      </c>
      <c r="H29" s="29">
        <f>'현대일렉트릭 변압기(경기 성남)'!H29+'현대일렉트릭 변압기(서울 종로)'!H29+'현대일렉트릭 변압기(울산 동구)'!H29</f>
        <v>67496837</v>
      </c>
      <c r="I29" s="29">
        <f>'현대일렉트릭 변압기(경기 성남)'!I29+'현대일렉트릭 변압기(서울 종로)'!I29+'현대일렉트릭 변압기(울산 동구)'!I29</f>
        <v>4697898.7700000005</v>
      </c>
      <c r="J29" s="30">
        <f t="shared" si="1"/>
        <v>14.367452408941539</v>
      </c>
    </row>
    <row r="30" spans="1:15" hidden="1">
      <c r="D30" s="26">
        <f>H30/19</f>
        <v>2853816.210526316</v>
      </c>
      <c r="E30" s="27">
        <f t="shared" si="5"/>
        <v>-6.9823721790415849E-2</v>
      </c>
      <c r="F30" s="33">
        <f t="shared" si="6"/>
        <v>1.1051942821677683</v>
      </c>
      <c r="G30" s="39" t="s">
        <v>210</v>
      </c>
      <c r="H30" s="29">
        <f>'현대일렉트릭 변압기(경기 성남)'!H30+'현대일렉트릭 변압기(서울 종로)'!H30+'현대일렉트릭 변압기(울산 동구)'!H30</f>
        <v>54222508</v>
      </c>
      <c r="I30" s="29">
        <f>'현대일렉트릭 변압기(경기 성남)'!I30+'현대일렉트릭 변압기(서울 종로)'!I30+'현대일렉트릭 변압기(울산 동구)'!I30</f>
        <v>4268210.8100000005</v>
      </c>
      <c r="J30" s="30">
        <f t="shared" si="1"/>
        <v>12.703802697130602</v>
      </c>
    </row>
    <row r="31" spans="1:15" ht="17.399999999999999" hidden="1">
      <c r="A31" s="31">
        <f>AVERAGE(D29:D31)</f>
        <v>2941200.7686602869</v>
      </c>
      <c r="B31" s="27">
        <f>A31/A28-1</f>
        <v>0.11597802211702035</v>
      </c>
      <c r="C31" s="27">
        <f>A31/A19-1</f>
        <v>0.57248994411868992</v>
      </c>
      <c r="D31" s="26">
        <f>H31/20</f>
        <v>2901748.05</v>
      </c>
      <c r="E31" s="27">
        <f t="shared" si="5"/>
        <v>1.6795699490698368E-2</v>
      </c>
      <c r="F31" s="33">
        <f t="shared" si="6"/>
        <v>0.47504385900763046</v>
      </c>
      <c r="G31" s="39" t="s">
        <v>211</v>
      </c>
      <c r="H31" s="29">
        <f>'현대일렉트릭 변압기(경기 성남)'!H31+'현대일렉트릭 변압기(서울 종로)'!H31+'현대일렉트릭 변압기(울산 동구)'!H31</f>
        <v>58034961</v>
      </c>
      <c r="I31" s="29">
        <f>'현대일렉트릭 변압기(경기 성남)'!I31+'현대일렉트릭 변압기(서울 종로)'!I31+'현대일렉트릭 변압기(울산 동구)'!I31</f>
        <v>3708584.1</v>
      </c>
      <c r="J31" s="30">
        <f t="shared" si="1"/>
        <v>15.648818911778218</v>
      </c>
      <c r="K31" s="32">
        <f>H31+H30+H29</f>
        <v>179754306</v>
      </c>
      <c r="L31" s="27">
        <f>K31/K28-1</f>
        <v>0.15011008385262947</v>
      </c>
      <c r="M31" s="27">
        <f>K31/K19-1</f>
        <v>0.54748428514623448</v>
      </c>
      <c r="N31" s="32">
        <f>AVERAGE(J29:J31)</f>
        <v>14.240024672616785</v>
      </c>
      <c r="O31" s="58">
        <f>N31/N28-1</f>
        <v>-0.16579581985390879</v>
      </c>
    </row>
    <row r="32" spans="1:15" ht="17.399999999999999" hidden="1">
      <c r="D32" s="26">
        <f>H32/21</f>
        <v>2949961.2857142859</v>
      </c>
      <c r="E32" s="27">
        <f t="shared" si="5"/>
        <v>1.6615238429913415E-2</v>
      </c>
      <c r="F32" s="33">
        <f t="shared" si="6"/>
        <v>0.30243626360140929</v>
      </c>
      <c r="G32" s="39" t="s">
        <v>222</v>
      </c>
      <c r="H32" s="29">
        <f>'현대일렉트릭 변압기(경기 성남)'!H32+'현대일렉트릭 변압기(서울 종로)'!H32+'현대일렉트릭 변압기(울산 동구)'!H32</f>
        <v>61949187</v>
      </c>
      <c r="I32" s="29">
        <f>'현대일렉트릭 변압기(경기 성남)'!I32+'현대일렉트릭 변압기(서울 종로)'!I32+'현대일렉트릭 변압기(울산 동구)'!I32</f>
        <v>3936533.43</v>
      </c>
      <c r="J32" s="30">
        <f t="shared" si="1"/>
        <v>15.736989943458958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2097376.5714285714</v>
      </c>
      <c r="E33" s="27">
        <f t="shared" si="5"/>
        <v>-0.28901556044633814</v>
      </c>
      <c r="F33" s="33">
        <f t="shared" si="6"/>
        <v>0.11835276969928743</v>
      </c>
      <c r="G33" s="39" t="s">
        <v>223</v>
      </c>
      <c r="H33" s="29">
        <f>'현대일렉트릭 변압기(경기 성남)'!H33+'현대일렉트릭 변압기(서울 종로)'!H33+'현대일렉트릭 변압기(울산 동구)'!H33</f>
        <v>44044908</v>
      </c>
      <c r="I33" s="29">
        <f>'현대일렉트릭 변압기(경기 성남)'!I33+'현대일렉트릭 변압기(서울 종로)'!I33+'현대일렉트릭 변압기(울산 동구)'!I33</f>
        <v>2565032.2199999997</v>
      </c>
      <c r="J33" s="30">
        <f t="shared" si="1"/>
        <v>17.171288398084918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2653168.0927318297</v>
      </c>
      <c r="B34" s="27">
        <f>A34/A31-1</f>
        <v>-9.7930300779723978E-2</v>
      </c>
      <c r="C34" s="27">
        <f>A34/A22-1</f>
        <v>0.52765653527748246</v>
      </c>
      <c r="D34" s="26">
        <f>H34/19</f>
        <v>2912166.4210526315</v>
      </c>
      <c r="E34" s="27">
        <f t="shared" si="5"/>
        <v>0.38848047638345085</v>
      </c>
      <c r="F34" s="33">
        <f t="shared" si="6"/>
        <v>1.7219088788614703</v>
      </c>
      <c r="G34" s="39" t="s">
        <v>220</v>
      </c>
      <c r="H34" s="29">
        <f>'현대일렉트릭 변압기(경기 성남)'!H34+'현대일렉트릭 변압기(서울 종로)'!H34+'현대일렉트릭 변압기(울산 동구)'!H34</f>
        <v>55331162</v>
      </c>
      <c r="I34" s="29">
        <f>'현대일렉트릭 변압기(경기 성남)'!I34+'현대일렉트릭 변압기(서울 종로)'!I34+'현대일렉트릭 변압기(울산 동구)'!I34</f>
        <v>3182577.08</v>
      </c>
      <c r="J34" s="30">
        <f t="shared" si="1"/>
        <v>17.385647105835375</v>
      </c>
      <c r="K34" s="32">
        <f>H34+H33+H32</f>
        <v>161325257</v>
      </c>
      <c r="L34" s="27">
        <f>K34/K31-1</f>
        <v>-0.10252354677945796</v>
      </c>
      <c r="M34" s="27">
        <f>K34/K22-1</f>
        <v>0.50559175373241261</v>
      </c>
      <c r="N34" s="32">
        <f>AVERAGE(J32:J34)</f>
        <v>16.764641815793084</v>
      </c>
      <c r="O34" s="58">
        <f>N34/N31-1</f>
        <v>0.17729022253950677</v>
      </c>
      <c r="P34" s="58"/>
    </row>
    <row r="35" spans="1:16" ht="17.399999999999999" hidden="1">
      <c r="D35" s="26">
        <f>H35/23</f>
        <v>1656449.4782608696</v>
      </c>
      <c r="E35" s="27">
        <f t="shared" si="5"/>
        <v>-0.43119683467055103</v>
      </c>
      <c r="F35" s="33">
        <f t="shared" si="6"/>
        <v>-0.58042914851907512</v>
      </c>
      <c r="G35" s="39" t="s">
        <v>226</v>
      </c>
      <c r="H35" s="68">
        <f>'현대일렉트릭 변압기(경기 성남)'!H35+'현대일렉트릭 변압기(서울 종로)'!H35+'현대일렉트릭 변압기(울산 동구)'!H35</f>
        <v>38098338</v>
      </c>
      <c r="I35" s="68">
        <f>'현대일렉트릭 변압기(경기 성남)'!I35+'현대일렉트릭 변압기(서울 종로)'!I35+'현대일렉트릭 변압기(울산 동구)'!I35</f>
        <v>2248779.15</v>
      </c>
      <c r="J35" s="30">
        <f t="shared" si="1"/>
        <v>16.941787280445038</v>
      </c>
      <c r="P35" s="16"/>
    </row>
    <row r="36" spans="1:16" ht="17.399999999999999" hidden="1">
      <c r="D36" s="26">
        <f>H36/21</f>
        <v>1980484.5714285714</v>
      </c>
      <c r="E36" s="27">
        <f t="shared" si="5"/>
        <v>0.19562026938962895</v>
      </c>
      <c r="F36" s="33">
        <f t="shared" si="6"/>
        <v>2.1174560921823282</v>
      </c>
      <c r="G36" s="39" t="s">
        <v>228</v>
      </c>
      <c r="H36" s="68">
        <f>'현대일렉트릭 변압기(경기 성남)'!H36+'현대일렉트릭 변압기(서울 종로)'!H36+'현대일렉트릭 변압기(울산 동구)'!H36</f>
        <v>41590176</v>
      </c>
      <c r="I36" s="68">
        <f>'현대일렉트릭 변압기(경기 성남)'!I36+'현대일렉트릭 변압기(서울 종로)'!I36+'현대일렉트릭 변압기(울산 동구)'!I36</f>
        <v>1991050.5799999998</v>
      </c>
      <c r="J36" s="30">
        <f t="shared" si="1"/>
        <v>20.888558240444098</v>
      </c>
      <c r="P36" s="16"/>
    </row>
    <row r="37" spans="1:16" ht="17.399999999999999" hidden="1">
      <c r="A37" s="31">
        <f>AVERAGE(D35:D37)</f>
        <v>2859915.3313779621</v>
      </c>
      <c r="B37" s="27">
        <f>A37/A34-1</f>
        <v>7.7924666444053159E-2</v>
      </c>
      <c r="C37" s="27">
        <f>A37/A25-1</f>
        <v>-8.6993141218105752E-4</v>
      </c>
      <c r="D37" s="26">
        <f>H37/18</f>
        <v>4942811.944444444</v>
      </c>
      <c r="E37" s="27">
        <f t="shared" si="5"/>
        <v>1.4957588742431223</v>
      </c>
      <c r="F37" s="33">
        <f t="shared" si="6"/>
        <v>0.2344789028201042</v>
      </c>
      <c r="G37" s="39" t="s">
        <v>225</v>
      </c>
      <c r="H37" s="68">
        <f>'현대일렉트릭 변압기(경기 성남)'!H37+'현대일렉트릭 변압기(서울 종로)'!H37+'현대일렉트릭 변압기(울산 동구)'!H37</f>
        <v>88970615</v>
      </c>
      <c r="I37" s="68">
        <f>'현대일렉트릭 변압기(경기 성남)'!I37+'현대일렉트릭 변압기(서울 종로)'!I37+'현대일렉트릭 변압기(울산 동구)'!I37</f>
        <v>4743154.6499999994</v>
      </c>
      <c r="J37" s="30">
        <f t="shared" si="1"/>
        <v>18.757687987255487</v>
      </c>
      <c r="K37" s="32">
        <f>H37+H36+H35</f>
        <v>168659129</v>
      </c>
      <c r="L37" s="27">
        <f>K37/K34-1</f>
        <v>4.5460160029374697E-2</v>
      </c>
      <c r="M37" s="27">
        <f>K37/K25-1</f>
        <v>-2.4860062417835227E-2</v>
      </c>
      <c r="N37" s="32">
        <f>AVERAGE(J35:J37)</f>
        <v>18.86267783604821</v>
      </c>
      <c r="O37" s="16">
        <f>N37/N34-1</f>
        <v>0.12514648647480664</v>
      </c>
      <c r="P37" s="16"/>
    </row>
    <row r="38" spans="1:16" ht="17.399999999999999" hidden="1">
      <c r="A38" s="31"/>
      <c r="B38" s="27"/>
      <c r="C38" s="27"/>
      <c r="D38" s="26">
        <f>H38/20</f>
        <v>3536823.85</v>
      </c>
      <c r="E38" s="27">
        <f t="shared" si="5"/>
        <v>-0.28445105948744975</v>
      </c>
      <c r="F38" s="33">
        <f t="shared" si="6"/>
        <v>1.2165482923716175</v>
      </c>
      <c r="G38" s="39" t="s">
        <v>231</v>
      </c>
      <c r="H38" s="68">
        <f>'현대일렉트릭 변압기(경기 성남)'!H38+'현대일렉트릭 변압기(서울 종로)'!H38+'현대일렉트릭 변압기(울산 동구)'!H38</f>
        <v>70736477</v>
      </c>
      <c r="I38" s="68">
        <f>'현대일렉트릭 변압기(경기 성남)'!I38+'현대일렉트릭 변압기(서울 종로)'!I38+'현대일렉트릭 변압기(울산 동구)'!I38</f>
        <v>3012286.4299999997</v>
      </c>
      <c r="J38" s="30">
        <f t="shared" si="1"/>
        <v>23.482653009196078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2074844.8095238095</v>
      </c>
      <c r="E39" s="27">
        <f t="shared" si="5"/>
        <v>-0.41335930271907395</v>
      </c>
      <c r="F39" s="33">
        <f t="shared" si="6"/>
        <v>2.587234122485893E-2</v>
      </c>
      <c r="G39" s="39" t="s">
        <v>234</v>
      </c>
      <c r="H39" s="68">
        <f>'현대일렉트릭 변압기(경기 성남)'!H39+'현대일렉트릭 변압기(서울 종로)'!H39+'현대일렉트릭 변압기(울산 동구)'!H39</f>
        <v>43571741</v>
      </c>
      <c r="I39" s="68">
        <f>'현대일렉트릭 변압기(경기 성남)'!I39+'현대일렉트릭 변압기(서울 종로)'!I39+'현대일렉트릭 변압기(울산 동구)'!I39</f>
        <v>2290814.19</v>
      </c>
      <c r="J39" s="30">
        <f t="shared" si="1"/>
        <v>19.020198665697983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3502485.3468253966</v>
      </c>
      <c r="B40" s="27">
        <f>A40/A37-1</f>
        <v>0.22468148213948425</v>
      </c>
      <c r="C40" s="27">
        <f>A40/A28-1</f>
        <v>0.32894588886717124</v>
      </c>
      <c r="D40" s="26">
        <f>H40/21</f>
        <v>4895787.3809523806</v>
      </c>
      <c r="E40" s="27">
        <f t="shared" si="5"/>
        <v>1.3595920805643273</v>
      </c>
      <c r="F40" s="33">
        <f t="shared" si="6"/>
        <v>0.14162245235918292</v>
      </c>
      <c r="G40" s="39" t="s">
        <v>236</v>
      </c>
      <c r="H40" s="68">
        <f>'현대일렉트릭 변압기(경기 성남)'!H40+'현대일렉트릭 변압기(서울 종로)'!H40+'현대일렉트릭 변압기(울산 동구)'!H40</f>
        <v>102811535</v>
      </c>
      <c r="I40" s="68">
        <f>'현대일렉트릭 변압기(경기 성남)'!I40+'현대일렉트릭 변압기(서울 종로)'!I40+'현대일렉트릭 변압기(울산 동구)'!I40</f>
        <v>5180349.42</v>
      </c>
      <c r="J40" s="30">
        <f t="shared" si="1"/>
        <v>19.846447925514646</v>
      </c>
      <c r="K40" s="32">
        <f>H40+H39+H38</f>
        <v>217119753</v>
      </c>
      <c r="L40" s="27">
        <f>K40/K37-1</f>
        <v>0.28732879321344051</v>
      </c>
      <c r="M40" s="27">
        <f>K40/K28-1</f>
        <v>0.38918295136079917</v>
      </c>
      <c r="N40" s="32">
        <f>AVERAGE(J38:J40)</f>
        <v>20.783099866802903</v>
      </c>
      <c r="O40" s="58">
        <f>N40/N37-1</f>
        <v>0.10181067860283344</v>
      </c>
    </row>
    <row r="41" spans="1:16" ht="17.399999999999999">
      <c r="A41" s="31"/>
      <c r="B41" s="27"/>
      <c r="C41" s="27"/>
      <c r="D41" s="26">
        <f>H41/18</f>
        <v>2353146.277777778</v>
      </c>
      <c r="E41" s="27">
        <f t="shared" si="5"/>
        <v>-0.51935284466540321</v>
      </c>
      <c r="F41" s="33">
        <f t="shared" si="6"/>
        <v>-0.23301268011846077</v>
      </c>
      <c r="G41" s="39" t="s">
        <v>390</v>
      </c>
      <c r="H41" s="68">
        <f>'현대일렉트릭 변압기(경기 성남)'!H41+'현대일렉트릭 변압기(서울 종로)'!H41+'현대일렉트릭 변압기(울산 동구)'!H41</f>
        <v>42356633</v>
      </c>
      <c r="I41" s="68">
        <f>'현대일렉트릭 변압기(경기 성남)'!I41+'현대일렉트릭 변압기(서울 종로)'!I41+'현대일렉트릭 변압기(울산 동구)'!I41</f>
        <v>2114501.44</v>
      </c>
      <c r="J41" s="30">
        <f t="shared" si="1"/>
        <v>20.031498772590101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4503220.9000000004</v>
      </c>
      <c r="E42" s="27">
        <f t="shared" ref="E42" si="7">D42/D41-1</f>
        <v>0.91370206881174898</v>
      </c>
      <c r="F42" s="33">
        <f t="shared" ref="F42" si="8">D42/D30-1</f>
        <v>0.57796458068667733</v>
      </c>
      <c r="G42" s="39" t="s">
        <v>405</v>
      </c>
      <c r="H42" s="68">
        <f>'현대일렉트릭 변압기(경기 성남)'!H42+'현대일렉트릭 변압기(서울 종로)'!H42+'현대일렉트릭 변압기(울산 동구)'!H42</f>
        <v>90064418</v>
      </c>
      <c r="I42" s="68">
        <f>'현대일렉트릭 변압기(경기 성남)'!I42+'현대일렉트릭 변압기(서울 종로)'!I42+'현대일렉트릭 변압기(울산 동구)'!I42</f>
        <v>5112483.5199999996</v>
      </c>
      <c r="J42" s="30">
        <f t="shared" si="1"/>
        <v>17.616568864754015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3284194.1925925929</v>
      </c>
      <c r="B43" s="27">
        <f>A43/A40-1</f>
        <v>-6.2324644535817875E-2</v>
      </c>
      <c r="C43" s="27">
        <f>A43/A31-1</f>
        <v>0.11661680072541913</v>
      </c>
      <c r="D43" s="26">
        <f>H43/20</f>
        <v>2996215.4</v>
      </c>
      <c r="E43" s="27">
        <f t="shared" ref="E43" si="9">D43/D42-1</f>
        <v>-0.3346505830970895</v>
      </c>
      <c r="F43" s="33">
        <f t="shared" ref="F43" si="10">D43/D31-1</f>
        <v>3.2555324711943889E-2</v>
      </c>
      <c r="G43" s="39" t="s">
        <v>429</v>
      </c>
      <c r="H43" s="68">
        <f>'현대일렉트릭 변압기(경기 성남)'!H43+'현대일렉트릭 변압기(서울 종로)'!H43+'현대일렉트릭 변압기(울산 동구)'!H43</f>
        <v>59924308</v>
      </c>
      <c r="I43" s="68">
        <f>'현대일렉트릭 변압기(경기 성남)'!I43+'현대일렉트릭 변압기(서울 종로)'!I43+'현대일렉트릭 변압기(울산 동구)'!I43</f>
        <v>3150310.44</v>
      </c>
      <c r="J43" s="30">
        <f t="shared" si="1"/>
        <v>19.021715205946496</v>
      </c>
      <c r="K43" s="32">
        <f>H43+H42+H41</f>
        <v>192345359</v>
      </c>
      <c r="L43" s="27">
        <f>K43/K40-1</f>
        <v>-0.11410474476728061</v>
      </c>
      <c r="M43" s="27">
        <f>K43/K31-1</f>
        <v>7.0045904769591383E-2</v>
      </c>
      <c r="N43" s="32">
        <f>AVERAGE(J41:J43)</f>
        <v>18.889927614430203</v>
      </c>
      <c r="O43" s="58">
        <f>N43/N40-1</f>
        <v>-9.1091909508489E-2</v>
      </c>
    </row>
    <row r="44" spans="1:16" ht="17.399999999999999">
      <c r="A44" s="31"/>
      <c r="B44" s="27"/>
      <c r="C44" s="27"/>
      <c r="D44" s="26">
        <f>H44/22</f>
        <v>3284916.7727272729</v>
      </c>
      <c r="E44" s="27">
        <f t="shared" ref="E44" si="11">D44/D43-1</f>
        <v>9.6355346390407437E-2</v>
      </c>
      <c r="F44" s="33">
        <f t="shared" ref="F44" si="12">D44/D32-1</f>
        <v>0.11354572300154198</v>
      </c>
      <c r="G44" s="39" t="s">
        <v>479</v>
      </c>
      <c r="H44" s="68">
        <f>'현대일렉트릭 변압기(경기 성남)'!H44+'현대일렉트릭 변압기(서울 종로)'!H44+'현대일렉트릭 변압기(울산 동구)'!H44</f>
        <v>72268169</v>
      </c>
      <c r="I44" s="68">
        <f>'현대일렉트릭 변압기(경기 성남)'!I44+'현대일렉트릭 변압기(서울 종로)'!I44+'현대일렉트릭 변압기(울산 동구)'!I44</f>
        <v>3150693.33</v>
      </c>
      <c r="J44" s="30">
        <f t="shared" si="1"/>
        <v>22.937227280066637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3338567.8</v>
      </c>
      <c r="E45" s="27">
        <f t="shared" ref="E45" si="13">D45/D44-1</f>
        <v>1.6332537773303679E-2</v>
      </c>
      <c r="F45" s="33">
        <f t="shared" ref="F45" si="14">D45/D33-1</f>
        <v>0.59178272775595309</v>
      </c>
      <c r="G45" s="39" t="s">
        <v>520</v>
      </c>
      <c r="H45" s="68">
        <f>'현대일렉트릭 변압기(경기 성남)'!H45+'현대일렉트릭 변압기(서울 종로)'!H45+'현대일렉트릭 변압기(울산 동구)'!H45</f>
        <v>66771356</v>
      </c>
      <c r="I45" s="68">
        <f>'현대일렉트릭 변압기(경기 성남)'!I45+'현대일렉트릭 변압기(서울 종로)'!I45+'현대일렉트릭 변압기(울산 동구)'!I45</f>
        <v>2790202.85</v>
      </c>
      <c r="J45" s="30">
        <f t="shared" si="1"/>
        <v>23.930645759321763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3438578.3838915471</v>
      </c>
      <c r="B46" s="27">
        <f>A46/A43-1</f>
        <v>4.7008240757249853E-2</v>
      </c>
      <c r="C46" s="27">
        <f>A46/A34-1</f>
        <v>0.29602733928215641</v>
      </c>
      <c r="D46" s="26">
        <f>H46/19</f>
        <v>3692250.5789473685</v>
      </c>
      <c r="E46" s="27">
        <f t="shared" ref="E46" si="15">D46/D45-1</f>
        <v>0.10593847426054026</v>
      </c>
      <c r="F46" s="33">
        <f t="shared" ref="F46" si="16">D46/D34-1</f>
        <v>0.26787073439737275</v>
      </c>
      <c r="G46" s="39" t="s">
        <v>548</v>
      </c>
      <c r="H46" s="68">
        <f>'현대일렉트릭 변압기(경기 성남)'!H46+'현대일렉트릭 변압기(서울 종로)'!H46+'현대일렉트릭 변압기(울산 동구)'!H46</f>
        <v>70152761</v>
      </c>
      <c r="I46" s="68">
        <f>'현대일렉트릭 변압기(경기 성남)'!I46+'현대일렉트릭 변압기(서울 종로)'!I46+'현대일렉트릭 변압기(울산 동구)'!I46</f>
        <v>3151247.07</v>
      </c>
      <c r="J46" s="30">
        <f t="shared" si="1"/>
        <v>22.261904395836535</v>
      </c>
      <c r="K46" s="32">
        <f>H46+H45+H44</f>
        <v>209192286</v>
      </c>
      <c r="L46" s="27">
        <f>K46/K43-1</f>
        <v>8.758686504102231E-2</v>
      </c>
      <c r="M46" s="27">
        <f>K46/K34-1</f>
        <v>0.29671131408766338</v>
      </c>
      <c r="N46" s="32">
        <f>AVERAGE(J44:J46)</f>
        <v>23.04325914507498</v>
      </c>
      <c r="O46" s="58">
        <f>N46/N43-1</f>
        <v>0.21987016654695957</v>
      </c>
    </row>
    <row r="47" spans="1:16" ht="17.399999999999999">
      <c r="A47" s="31"/>
      <c r="B47" s="27"/>
      <c r="C47" s="27"/>
      <c r="D47" s="26">
        <f>H47/19</f>
        <v>4318732.4210526319</v>
      </c>
      <c r="E47" s="27">
        <f t="shared" ref="E47" si="17">D47/D46-1</f>
        <v>0.16967479013406184</v>
      </c>
      <c r="F47" s="33">
        <f t="shared" ref="F47" si="18">D47/D35-1</f>
        <v>1.6072225429941467</v>
      </c>
      <c r="G47" s="39" t="s">
        <v>598</v>
      </c>
      <c r="H47" s="68">
        <f>'현대일렉트릭 변압기(경기 성남)'!H47+'현대일렉트릭 변압기(서울 종로)'!H47+'현대일렉트릭 변압기(울산 동구)'!H47</f>
        <v>82055916</v>
      </c>
      <c r="I47" s="68">
        <f>'현대일렉트릭 변압기(경기 성남)'!I47+'현대일렉트릭 변압기(서울 종로)'!I47+'현대일렉트릭 변압기(울산 동구)'!I47</f>
        <v>3563001.5300000003</v>
      </c>
      <c r="J47" s="30">
        <f t="shared" si="1"/>
        <v>23.029997407831591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4616589.4000000004</v>
      </c>
      <c r="E48" s="27">
        <f t="shared" ref="E48" si="19">D48/D47-1</f>
        <v>6.8968611598949181E-2</v>
      </c>
      <c r="F48" s="33">
        <f t="shared" ref="F48" si="20">D48/D36-1</f>
        <v>1.3310403254845569</v>
      </c>
      <c r="G48" s="39" t="s">
        <v>632</v>
      </c>
      <c r="H48" s="68">
        <f>'현대일렉트릭 변압기(경기 성남)'!H48+'현대일렉트릭 변압기(서울 종로)'!H48+'현대일렉트릭 변압기(울산 동구)'!H48</f>
        <v>92331788</v>
      </c>
      <c r="I48" s="68">
        <f>'현대일렉트릭 변압기(경기 성남)'!I48+'현대일렉트릭 변압기(서울 종로)'!I48+'현대일렉트릭 변압기(울산 동구)'!I48</f>
        <v>4187021.02</v>
      </c>
      <c r="J48" s="30">
        <f t="shared" si="1"/>
        <v>22.051904578210117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4296977.8342902716</v>
      </c>
      <c r="B49" s="27">
        <f>A49/A46-1</f>
        <v>0.24963788943128495</v>
      </c>
      <c r="C49" s="27">
        <f>A49/A37-1</f>
        <v>0.50248428236506748</v>
      </c>
      <c r="D49" s="26">
        <f>H49/22</f>
        <v>3955611.6818181816</v>
      </c>
      <c r="E49" s="27">
        <f t="shared" ref="E49" si="21">D49/D48-1</f>
        <v>-0.14317446515425836</v>
      </c>
      <c r="F49" s="33">
        <f t="shared" ref="F49" si="22">D49/D37-1</f>
        <v>-0.19972442280266045</v>
      </c>
      <c r="G49" s="39" t="s">
        <v>694</v>
      </c>
      <c r="H49" s="68">
        <f>'현대일렉트릭 변압기(경기 성남)'!H49+'현대일렉트릭 변압기(서울 종로)'!H49+'현대일렉트릭 변압기(울산 동구)'!H49</f>
        <v>87023457</v>
      </c>
      <c r="I49" s="68">
        <f>'현대일렉트릭 변압기(경기 성남)'!I49+'현대일렉트릭 변압기(서울 종로)'!I49+'현대일렉트릭 변압기(울산 동구)'!I49</f>
        <v>3780230.6700000004</v>
      </c>
      <c r="J49" s="30">
        <f t="shared" si="1"/>
        <v>23.020673762217793</v>
      </c>
      <c r="K49" s="32">
        <f>H49+H48+H47</f>
        <v>261411161</v>
      </c>
      <c r="L49" s="27">
        <f>K49/K46-1</f>
        <v>0.24962141768458901</v>
      </c>
      <c r="M49" s="27">
        <f>K49/K37-1</f>
        <v>0.54993780977014284</v>
      </c>
      <c r="N49" s="32">
        <f>AVERAGE(J47:J49)</f>
        <v>22.700858582753167</v>
      </c>
      <c r="O49" s="58">
        <f>N49/N46-1</f>
        <v>-1.4859033618731643E-2</v>
      </c>
    </row>
    <row r="50" spans="1:15" s="37" customFormat="1" ht="17.399999999999999">
      <c r="A50" s="92"/>
      <c r="B50" s="130"/>
      <c r="C50" s="130"/>
      <c r="D50" s="93">
        <f>H50/18</f>
        <v>2905308.722222222</v>
      </c>
      <c r="E50" s="130">
        <f t="shared" ref="E50" si="23">D50/D49-1</f>
        <v>-0.26552226155657221</v>
      </c>
      <c r="F50" s="131">
        <f t="shared" ref="F50" si="24">D50/D38-1</f>
        <v>-0.17855430594254162</v>
      </c>
      <c r="G50" s="132" t="s">
        <v>714</v>
      </c>
      <c r="H50" s="95">
        <f>'현대일렉트릭 변압기(경기 성남)'!H50+'현대일렉트릭 변압기(서울 종로)'!H50+'현대일렉트릭 변압기(울산 동구)'!H50</f>
        <v>52295557</v>
      </c>
      <c r="I50" s="95">
        <f>'현대일렉트릭 변압기(경기 성남)'!I50+'현대일렉트릭 변압기(서울 종로)'!I50+'현대일렉트릭 변압기(울산 동구)'!I50</f>
        <v>2156445.3000000003</v>
      </c>
      <c r="J50" s="133">
        <f t="shared" ref="J50" si="25">H50/I50</f>
        <v>24.250815450779111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4954895.6500000004</v>
      </c>
      <c r="E51" s="130">
        <f t="shared" ref="E51" si="26">D51/D50-1</f>
        <v>0.70546269733774913</v>
      </c>
      <c r="F51" s="131">
        <f t="shared" ref="F51" si="27">D51/D39-1</f>
        <v>1.3880801239959637</v>
      </c>
      <c r="G51" s="132" t="s">
        <v>721</v>
      </c>
      <c r="H51" s="95">
        <f>'현대일렉트릭 변압기(경기 성남)'!H51+'현대일렉트릭 변압기(서울 종로)'!H51+'현대일렉트릭 변압기(울산 동구)'!H51</f>
        <v>99097913</v>
      </c>
      <c r="I51" s="95">
        <f>'현대일렉트릭 변압기(경기 성남)'!I51+'현대일렉트릭 변압기(서울 종로)'!I51+'현대일렉트릭 변압기(울산 동구)'!I51</f>
        <v>4299809.82</v>
      </c>
      <c r="J51" s="133">
        <f t="shared" ref="J51" si="28">H51/I51</f>
        <v>23.047045601658724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3739523.5028619529</v>
      </c>
      <c r="B52" s="27">
        <f>A52/A49-1</f>
        <v>-0.12973172143914324</v>
      </c>
      <c r="C52" s="27">
        <f>A52/A40-1</f>
        <v>6.7677129970409311E-2</v>
      </c>
      <c r="D52" s="93">
        <f>H52/22</f>
        <v>3358366.1363636362</v>
      </c>
      <c r="E52" s="130">
        <f t="shared" ref="E52:E53" si="29">D52/D51-1</f>
        <v>-0.32221254016446621</v>
      </c>
      <c r="F52" s="131">
        <f t="shared" ref="F52:F53" si="30">D52/D40-1</f>
        <v>-0.31402941446563981</v>
      </c>
      <c r="G52" s="132" t="s">
        <v>726</v>
      </c>
      <c r="H52" s="95">
        <f>'현대일렉트릭 변압기(경기 성남)'!H52+'현대일렉트릭 변압기(서울 종로)'!H52+'현대일렉트릭 변압기(울산 동구)'!H52</f>
        <v>73884055</v>
      </c>
      <c r="I52" s="95">
        <f>'현대일렉트릭 변압기(경기 성남)'!I52+'현대일렉트릭 변압기(서울 종로)'!I52+'현대일렉트릭 변압기(울산 동구)'!I52</f>
        <v>4948308.05</v>
      </c>
      <c r="J52" s="133">
        <f t="shared" ref="J52" si="31">H52/I52</f>
        <v>14.931175313549851</v>
      </c>
      <c r="K52" s="32">
        <f>H52+H51+H50</f>
        <v>225277525</v>
      </c>
      <c r="L52" s="27">
        <f>K52/K49-1</f>
        <v>-0.13822529941634742</v>
      </c>
      <c r="M52" s="27">
        <f>K52/K40-1</f>
        <v>3.7572684600465589E-2</v>
      </c>
      <c r="N52" s="32">
        <f>AVERAGE(J50:J52)</f>
        <v>20.743012121995896</v>
      </c>
      <c r="O52" s="58">
        <f>N52/N49-1</f>
        <v>-8.624548069933935E-2</v>
      </c>
    </row>
    <row r="53" spans="1:15" s="37" customFormat="1" ht="17.399999999999999">
      <c r="A53" s="31"/>
      <c r="B53" s="27"/>
      <c r="C53" s="27"/>
      <c r="D53" s="93">
        <f>H53/21</f>
        <v>4157930</v>
      </c>
      <c r="E53" s="130">
        <f t="shared" si="29"/>
        <v>0.23808120710212788</v>
      </c>
      <c r="F53" s="131">
        <f t="shared" si="30"/>
        <v>0.7669662269897608</v>
      </c>
      <c r="G53" s="132" t="s">
        <v>729</v>
      </c>
      <c r="H53" s="95">
        <f>'현대일렉트릭 변압기(경기 성남)'!H53+'현대일렉트릭 변압기(서울 종로)'!H53+'현대일렉트릭 변압기(울산 동구)'!H53</f>
        <v>87316530</v>
      </c>
      <c r="I53" s="95">
        <f>'현대일렉트릭 변압기(경기 성남)'!I53+'현대일렉트릭 변압기(서울 종로)'!I53+'현대일렉트릭 변압기(울산 동구)'!I53</f>
        <v>3471510.5100000002</v>
      </c>
      <c r="J53" s="133">
        <f t="shared" ref="J53" si="32">H53/I53</f>
        <v>25.152316188724427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4548243</v>
      </c>
      <c r="E54" s="130">
        <f t="shared" ref="E54" si="33">D54/D53-1</f>
        <v>9.3871950706240881E-2</v>
      </c>
      <c r="F54" s="131">
        <f t="shared" ref="F54" si="34">D54/D42-1</f>
        <v>9.9977551623104954E-3</v>
      </c>
      <c r="G54" s="132" t="s">
        <v>742</v>
      </c>
      <c r="H54" s="95">
        <f>'현대일렉트릭 변압기(경기 성남)'!H54+'현대일렉트릭 변압기(서울 종로)'!H54+'현대일렉트릭 변압기(울산 동구)'!H54</f>
        <v>77320131</v>
      </c>
      <c r="I54" s="95">
        <f>'현대일렉트릭 변압기(경기 성남)'!I54+'현대일렉트릭 변압기(서울 종로)'!I54+'현대일렉트릭 변압기(울산 동구)'!I54</f>
        <v>3361218.0700000003</v>
      </c>
      <c r="J54" s="133">
        <f t="shared" ref="J54" si="35">H54/I54</f>
        <v>23.003604464139986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4308916.3015873013</v>
      </c>
      <c r="B55" s="27">
        <f>A55/A52-1</f>
        <v>0.15226346305607596</v>
      </c>
      <c r="C55" s="27">
        <f>A55/A43-1</f>
        <v>0.31201629651070584</v>
      </c>
      <c r="D55" s="93">
        <f>H55/21</f>
        <v>4220575.9047619049</v>
      </c>
      <c r="E55" s="130">
        <f t="shared" ref="E55" si="36">D55/D54-1</f>
        <v>-7.2042565720014329E-2</v>
      </c>
      <c r="F55" s="131">
        <f t="shared" ref="F55" si="37">D55/D43-1</f>
        <v>0.40863567578015414</v>
      </c>
      <c r="G55" s="132" t="s">
        <v>749</v>
      </c>
      <c r="H55" s="95">
        <f>'현대일렉트릭 변압기(경기 성남)'!H55+'현대일렉트릭 변압기(서울 종로)'!H55+'현대일렉트릭 변압기(울산 동구)'!H55</f>
        <v>88632094</v>
      </c>
      <c r="I55" s="95">
        <f>'현대일렉트릭 변압기(경기 성남)'!I55+'현대일렉트릭 변압기(서울 종로)'!I55+'현대일렉트릭 변압기(울산 동구)'!I55</f>
        <v>3605937.27</v>
      </c>
      <c r="J55" s="133">
        <f t="shared" ref="J55" si="38">H55/I55</f>
        <v>24.57948859437591</v>
      </c>
      <c r="K55" s="32">
        <f>H55+H54+H53</f>
        <v>253268755</v>
      </c>
      <c r="L55" s="27">
        <f>K55/K52-1</f>
        <v>0.12425220847041896</v>
      </c>
      <c r="M55" s="27">
        <f>K55/K43-1</f>
        <v>0.31673962042411441</v>
      </c>
      <c r="N55" s="32">
        <f>AVERAGE(J53:J55)</f>
        <v>24.245136415746771</v>
      </c>
      <c r="O55" s="58">
        <f>N55/N52-1</f>
        <v>0.16883393179128614</v>
      </c>
    </row>
    <row r="56" spans="1:15" s="124" customFormat="1" ht="17.399999999999999">
      <c r="A56" s="94"/>
      <c r="B56" s="45"/>
      <c r="C56" s="45"/>
      <c r="D56" s="98">
        <f>H56/22</f>
        <v>3261124.4545454546</v>
      </c>
      <c r="E56" s="118">
        <f t="shared" ref="E56" si="39">D56/D55-1</f>
        <v>-0.22732714015021982</v>
      </c>
      <c r="F56" s="158">
        <f t="shared" ref="F56" si="40">D56/D44-1</f>
        <v>-7.242898322219915E-3</v>
      </c>
      <c r="G56" s="122" t="s">
        <v>752</v>
      </c>
      <c r="H56" s="96">
        <f>'현대일렉트릭 변압기(경기 성남)'!H56+'현대일렉트릭 변압기(서울 종로)'!H56+'현대일렉트릭 변압기(울산 동구)'!H56</f>
        <v>71744738</v>
      </c>
      <c r="I56" s="96">
        <f>'현대일렉트릭 변압기(경기 성남)'!I56+'현대일렉트릭 변압기(서울 종로)'!I56+'현대일렉트릭 변압기(울산 동구)'!I56</f>
        <v>3260150.45</v>
      </c>
      <c r="J56" s="125">
        <f t="shared" ref="J56" si="41">H56/I56</f>
        <v>22.006572733476148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4221686.111111111</v>
      </c>
      <c r="E57" s="118">
        <f t="shared" ref="E57" si="42">D57/D56-1</f>
        <v>0.29454921759480723</v>
      </c>
      <c r="F57" s="158">
        <f t="shared" ref="F57" si="43">D57/D45-1</f>
        <v>0.26452010682877591</v>
      </c>
      <c r="G57" s="122" t="s">
        <v>756</v>
      </c>
      <c r="H57" s="96">
        <f>'현대일렉트릭 변압기(경기 성남)'!H57+'현대일렉트릭 변압기(서울 종로)'!H57+'현대일렉트릭 변압기(울산 동구)'!H57</f>
        <v>75990350</v>
      </c>
      <c r="I57" s="96">
        <f>'현대일렉트릭 변압기(경기 성남)'!I57+'현대일렉트릭 변압기(서울 종로)'!I57+'현대일렉트릭 변압기(울산 동구)'!I57</f>
        <v>3097035.8600000003</v>
      </c>
      <c r="J57" s="125">
        <f t="shared" ref="J57" si="44">H57/I57</f>
        <v>24.536477275403584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3741405.2828282826</v>
      </c>
      <c r="B58" s="27">
        <f>A58/A55-1</f>
        <v>-0.13170620616370787</v>
      </c>
      <c r="C58" s="27">
        <f>A58/A46-1</f>
        <v>8.8067470078729615E-2</v>
      </c>
      <c r="K58" s="32">
        <f>H58+H57+H56</f>
        <v>147735088</v>
      </c>
      <c r="L58" s="27">
        <f>K58/K55-1</f>
        <v>-0.4166864838894162</v>
      </c>
      <c r="M58" s="27">
        <f>K58/K46-1</f>
        <v>-0.29378328988670266</v>
      </c>
      <c r="N58" s="32">
        <f>AVERAGE(J56:J58)</f>
        <v>23.271525004439866</v>
      </c>
      <c r="O58" s="58">
        <f>N58/N55-1</f>
        <v>-4.0156978068168869E-2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42"/>
  <dimension ref="A1:P58"/>
  <sheetViews>
    <sheetView topLeftCell="A41"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8984375" style="18" bestFit="1" customWidth="1"/>
    <col min="12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175</v>
      </c>
    </row>
    <row r="2" spans="1:16" ht="15" customHeight="1">
      <c r="G2" s="21"/>
      <c r="H2" s="21"/>
      <c r="I2" s="21"/>
      <c r="J2" s="22"/>
      <c r="P2" s="23" t="s">
        <v>185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247451.3</v>
      </c>
      <c r="E5" s="27"/>
      <c r="F5" s="26"/>
      <c r="G5" s="28" t="s">
        <v>7</v>
      </c>
      <c r="H5" s="29">
        <v>4949026</v>
      </c>
      <c r="I5" s="29">
        <v>94274.26</v>
      </c>
      <c r="J5" s="30">
        <f>H5/I5</f>
        <v>52.496047171306358</v>
      </c>
    </row>
    <row r="6" spans="1:16" ht="15" hidden="1" customHeight="1">
      <c r="D6" s="26">
        <f>H6/18</f>
        <v>188278.77777777778</v>
      </c>
      <c r="E6" s="27">
        <f t="shared" ref="E6:E22" si="0">D6/D5-1</f>
        <v>-0.23912795051883828</v>
      </c>
      <c r="F6" s="26"/>
      <c r="G6" s="28" t="s">
        <v>3</v>
      </c>
      <c r="H6" s="29">
        <v>3389018</v>
      </c>
      <c r="I6" s="29">
        <v>45438.98</v>
      </c>
      <c r="J6" s="30">
        <f t="shared" ref="J6:J49" si="1">H6/I6</f>
        <v>74.583936523223002</v>
      </c>
    </row>
    <row r="7" spans="1:16" ht="15" hidden="1" customHeight="1">
      <c r="A7" s="31">
        <f>AVERAGE(D5:D7)</f>
        <v>204389.10168350171</v>
      </c>
      <c r="B7" s="31"/>
      <c r="C7" s="31"/>
      <c r="D7" s="26">
        <f>H7/22</f>
        <v>177437.22727272726</v>
      </c>
      <c r="E7" s="27">
        <f t="shared" si="0"/>
        <v>-5.7582435115691166E-2</v>
      </c>
      <c r="F7" s="26"/>
      <c r="G7" s="28" t="s">
        <v>6</v>
      </c>
      <c r="H7" s="29">
        <v>3903619</v>
      </c>
      <c r="I7" s="29">
        <v>104374.77</v>
      </c>
      <c r="J7" s="30">
        <f t="shared" si="1"/>
        <v>37.400024929396253</v>
      </c>
      <c r="K7" s="32">
        <f>H7+H6+H5</f>
        <v>12241663</v>
      </c>
      <c r="L7" s="32"/>
      <c r="M7" s="32"/>
      <c r="N7" s="32">
        <f>AVERAGE(J5:J7)</f>
        <v>54.82666954130854</v>
      </c>
      <c r="O7" s="35"/>
    </row>
    <row r="8" spans="1:16" ht="15" hidden="1" customHeight="1">
      <c r="D8" s="26">
        <f>H8/21</f>
        <v>170868.19047619047</v>
      </c>
      <c r="E8" s="27">
        <f t="shared" si="0"/>
        <v>-3.7021750719988145E-2</v>
      </c>
      <c r="F8" s="26"/>
      <c r="G8" s="28" t="s">
        <v>2</v>
      </c>
      <c r="H8" s="29">
        <v>3588232</v>
      </c>
      <c r="I8" s="29">
        <v>90085.15</v>
      </c>
      <c r="J8" s="30">
        <f t="shared" si="1"/>
        <v>39.831559363557702</v>
      </c>
    </row>
    <row r="9" spans="1:16" ht="15" hidden="1" customHeight="1">
      <c r="D9" s="26">
        <f>H9/21</f>
        <v>189077.28571428571</v>
      </c>
      <c r="E9" s="27">
        <f t="shared" si="0"/>
        <v>0.10656808143955021</v>
      </c>
      <c r="F9" s="26"/>
      <c r="G9" s="28" t="s">
        <v>5</v>
      </c>
      <c r="H9" s="29">
        <v>3970623</v>
      </c>
      <c r="I9" s="29">
        <v>108663.81</v>
      </c>
      <c r="J9" s="30">
        <f t="shared" si="1"/>
        <v>36.540436047659291</v>
      </c>
    </row>
    <row r="10" spans="1:16" ht="15" hidden="1" customHeight="1">
      <c r="A10" s="31">
        <f>AVERAGE(D8:D10)</f>
        <v>182022.9523809524</v>
      </c>
      <c r="B10" s="27">
        <f>A10/A7-1</f>
        <v>-0.10942926564246802</v>
      </c>
      <c r="C10" s="27"/>
      <c r="D10" s="26">
        <f>H10/21</f>
        <v>186123.38095238095</v>
      </c>
      <c r="E10" s="27">
        <f t="shared" si="0"/>
        <v>-1.5622737288329858E-2</v>
      </c>
      <c r="F10" s="26"/>
      <c r="G10" s="28" t="s">
        <v>0</v>
      </c>
      <c r="H10" s="29">
        <v>3908591</v>
      </c>
      <c r="I10" s="29">
        <v>95680.63</v>
      </c>
      <c r="J10" s="30">
        <f t="shared" si="1"/>
        <v>40.850389467544268</v>
      </c>
      <c r="K10" s="32">
        <f>H10+H9+H8</f>
        <v>11467446</v>
      </c>
      <c r="L10" s="27">
        <f>K10/K7-1</f>
        <v>-6.3244430107249339E-2</v>
      </c>
      <c r="M10" s="32"/>
      <c r="N10" s="32">
        <f>AVERAGE(J8:J10)</f>
        <v>39.07412829292042</v>
      </c>
      <c r="O10" s="58">
        <f>N10/N7-1</f>
        <v>-0.2873153043979727</v>
      </c>
    </row>
    <row r="11" spans="1:16" ht="15" hidden="1" customHeight="1">
      <c r="D11" s="26">
        <f>H11/21</f>
        <v>142715.85714285713</v>
      </c>
      <c r="E11" s="27">
        <f t="shared" si="0"/>
        <v>-0.23321908073779019</v>
      </c>
      <c r="F11" s="26"/>
      <c r="G11" s="28" t="s">
        <v>10</v>
      </c>
      <c r="H11" s="29">
        <v>2997033</v>
      </c>
      <c r="I11" s="29">
        <v>50161.56</v>
      </c>
      <c r="J11" s="30">
        <f t="shared" si="1"/>
        <v>59.747603543430472</v>
      </c>
    </row>
    <row r="12" spans="1:16" ht="15" hidden="1" customHeight="1">
      <c r="D12" s="26">
        <f>H12/22</f>
        <v>185952.40909090909</v>
      </c>
      <c r="E12" s="27">
        <f t="shared" si="0"/>
        <v>0.30295548661262361</v>
      </c>
      <c r="F12" s="26"/>
      <c r="G12" s="28" t="s">
        <v>4</v>
      </c>
      <c r="H12" s="29">
        <v>4090953</v>
      </c>
      <c r="I12" s="29">
        <v>60207.03</v>
      </c>
      <c r="J12" s="30">
        <f t="shared" si="1"/>
        <v>67.948095097864822</v>
      </c>
    </row>
    <row r="13" spans="1:16" ht="15" hidden="1" customHeight="1">
      <c r="A13" s="31">
        <f>AVERAGE(D11:D13)</f>
        <v>180045.9054112554</v>
      </c>
      <c r="B13" s="27">
        <f>A13/A10-1</f>
        <v>-1.0861525669352279E-2</v>
      </c>
      <c r="C13" s="27"/>
      <c r="D13" s="26">
        <f>H13/20</f>
        <v>211469.45</v>
      </c>
      <c r="E13" s="27">
        <f t="shared" si="0"/>
        <v>0.1372235026899602</v>
      </c>
      <c r="F13" s="26"/>
      <c r="G13" s="28" t="s">
        <v>8</v>
      </c>
      <c r="H13" s="29">
        <v>4229389</v>
      </c>
      <c r="I13" s="29">
        <v>45370.12</v>
      </c>
      <c r="J13" s="30">
        <f t="shared" si="1"/>
        <v>93.219700543000542</v>
      </c>
      <c r="K13" s="32">
        <f>H13+H12+H11</f>
        <v>11317375</v>
      </c>
      <c r="L13" s="27">
        <f>K13/K10-1</f>
        <v>-1.308669777036664E-2</v>
      </c>
      <c r="M13" s="32"/>
      <c r="N13" s="32">
        <f>AVERAGE(J11:J13)</f>
        <v>73.638466394765274</v>
      </c>
      <c r="O13" s="58">
        <f>N13/N10-1</f>
        <v>0.88458372872024715</v>
      </c>
    </row>
    <row r="14" spans="1:16" ht="15" hidden="1" customHeight="1">
      <c r="D14" s="26">
        <f>H14/20</f>
        <v>173190.15</v>
      </c>
      <c r="E14" s="27">
        <f t="shared" si="0"/>
        <v>-0.18101574482744442</v>
      </c>
      <c r="F14" s="26"/>
      <c r="G14" s="28" t="s">
        <v>11</v>
      </c>
      <c r="H14" s="29">
        <v>3463803</v>
      </c>
      <c r="I14" s="29">
        <v>72726.149999999994</v>
      </c>
      <c r="J14" s="30">
        <f t="shared" si="1"/>
        <v>47.628026507659214</v>
      </c>
    </row>
    <row r="15" spans="1:16" ht="15" hidden="1" customHeight="1">
      <c r="A15" s="31"/>
      <c r="B15" s="31"/>
      <c r="C15" s="31"/>
      <c r="D15" s="26">
        <f>H15/22</f>
        <v>136578.27272727274</v>
      </c>
      <c r="E15" s="27">
        <f t="shared" si="0"/>
        <v>-0.21139699499496512</v>
      </c>
      <c r="F15" s="26"/>
      <c r="G15" s="28" t="s">
        <v>9</v>
      </c>
      <c r="H15" s="29">
        <v>3004722</v>
      </c>
      <c r="I15" s="29">
        <v>50753.599999999999</v>
      </c>
      <c r="J15" s="30">
        <f t="shared" si="1"/>
        <v>59.202145266542672</v>
      </c>
    </row>
    <row r="16" spans="1:16" ht="15" hidden="1" customHeight="1">
      <c r="A16" s="31">
        <f>AVERAGE(D14:D16)</f>
        <v>161209.12575757576</v>
      </c>
      <c r="B16" s="27">
        <f>A16/A13-1</f>
        <v>-0.1046220940745819</v>
      </c>
      <c r="C16" s="27"/>
      <c r="D16" s="26">
        <f>H16/22</f>
        <v>173858.95454545456</v>
      </c>
      <c r="E16" s="27">
        <f t="shared" si="0"/>
        <v>0.27296202444019779</v>
      </c>
      <c r="F16" s="26"/>
      <c r="G16" s="28" t="s">
        <v>13</v>
      </c>
      <c r="H16" s="29">
        <v>3824897</v>
      </c>
      <c r="I16" s="29">
        <v>90722.39</v>
      </c>
      <c r="J16" s="30">
        <f t="shared" si="1"/>
        <v>42.160452342580484</v>
      </c>
      <c r="K16" s="32">
        <f>H16+H15+H14</f>
        <v>10293422</v>
      </c>
      <c r="L16" s="27">
        <f>K16/K13-1</f>
        <v>-9.0476192579993175E-2</v>
      </c>
      <c r="M16" s="32"/>
      <c r="N16" s="32">
        <f>AVERAGE(J14:J16)</f>
        <v>49.663541372260795</v>
      </c>
      <c r="O16" s="58">
        <f>N16/N13-1</f>
        <v>-0.32557610439601414</v>
      </c>
    </row>
    <row r="17" spans="1:15" ht="15" hidden="1" customHeight="1">
      <c r="D17" s="26">
        <f>H17/20</f>
        <v>183189.65</v>
      </c>
      <c r="E17" s="27">
        <f t="shared" si="0"/>
        <v>5.3668190280679262E-2</v>
      </c>
      <c r="F17" s="33">
        <f t="shared" ref="F17:F22" si="2">D17/D5-1</f>
        <v>-0.25969412971360428</v>
      </c>
      <c r="G17" s="39" t="s">
        <v>162</v>
      </c>
      <c r="H17" s="29">
        <v>3663793</v>
      </c>
      <c r="I17" s="29">
        <v>71662.399999999994</v>
      </c>
      <c r="J17" s="30">
        <f t="shared" si="1"/>
        <v>51.125736788050645</v>
      </c>
    </row>
    <row r="18" spans="1:15" hidden="1">
      <c r="D18" s="26">
        <f>H18/20</f>
        <v>164262.6</v>
      </c>
      <c r="E18" s="27">
        <f t="shared" si="0"/>
        <v>-0.10331942879960732</v>
      </c>
      <c r="F18" s="33">
        <f t="shared" si="2"/>
        <v>-0.1275564780122147</v>
      </c>
      <c r="G18" s="39" t="s">
        <v>163</v>
      </c>
      <c r="H18" s="29">
        <v>3285252</v>
      </c>
      <c r="I18" s="29">
        <v>44166.68</v>
      </c>
      <c r="J18" s="30">
        <f t="shared" si="1"/>
        <v>74.38304169568552</v>
      </c>
    </row>
    <row r="19" spans="1:15" ht="17.399999999999999" hidden="1">
      <c r="A19" s="31">
        <f>AVERAGE(D17:D19)</f>
        <v>371351.38636363641</v>
      </c>
      <c r="B19" s="27">
        <f>A19/A16-1</f>
        <v>1.3035382433750673</v>
      </c>
      <c r="C19" s="27">
        <f>A19/A7-1</f>
        <v>0.81688447820802712</v>
      </c>
      <c r="D19" s="26">
        <f>H19/22</f>
        <v>766601.90909090906</v>
      </c>
      <c r="E19" s="27">
        <f t="shared" si="0"/>
        <v>3.6669291067529004</v>
      </c>
      <c r="F19" s="33">
        <f t="shared" si="2"/>
        <v>3.320411904952814</v>
      </c>
      <c r="G19" s="39" t="s">
        <v>158</v>
      </c>
      <c r="H19" s="29">
        <v>16865242</v>
      </c>
      <c r="I19" s="29">
        <v>990031.11</v>
      </c>
      <c r="J19" s="30">
        <f t="shared" si="1"/>
        <v>17.035062665859055</v>
      </c>
      <c r="K19" s="32">
        <f>H19+H18+H17</f>
        <v>23814287</v>
      </c>
      <c r="L19" s="27">
        <f>K19/K16-1</f>
        <v>1.3135442227084444</v>
      </c>
      <c r="M19" s="27">
        <f>K19/K7-1</f>
        <v>0.94534737641446265</v>
      </c>
      <c r="N19" s="32">
        <f>AVERAGE(J17:J19)</f>
        <v>47.514613716531734</v>
      </c>
      <c r="O19" s="58">
        <f>N19/N16-1</f>
        <v>-4.3269722543977318E-2</v>
      </c>
    </row>
    <row r="20" spans="1:15" hidden="1">
      <c r="D20" s="26">
        <f>H20/20</f>
        <v>2254654.4500000002</v>
      </c>
      <c r="E20" s="27">
        <f t="shared" si="0"/>
        <v>1.94110205474668</v>
      </c>
      <c r="F20" s="33">
        <f t="shared" si="2"/>
        <v>12.195284878458251</v>
      </c>
      <c r="G20" s="39" t="s">
        <v>154</v>
      </c>
      <c r="H20" s="29">
        <v>45093089</v>
      </c>
      <c r="I20" s="29">
        <v>3121955.64</v>
      </c>
      <c r="J20" s="30">
        <f t="shared" si="1"/>
        <v>14.44385961871002</v>
      </c>
    </row>
    <row r="21" spans="1:15" hidden="1">
      <c r="D21" s="26">
        <f>H21/21</f>
        <v>1863131.0476190476</v>
      </c>
      <c r="E21" s="27">
        <f t="shared" si="0"/>
        <v>-0.1736511785125</v>
      </c>
      <c r="F21" s="33">
        <f t="shared" si="2"/>
        <v>8.8538068207432428</v>
      </c>
      <c r="G21" s="39" t="s">
        <v>155</v>
      </c>
      <c r="H21" s="29">
        <v>39125752</v>
      </c>
      <c r="I21" s="29">
        <v>3346179.75</v>
      </c>
      <c r="J21" s="30">
        <f t="shared" si="1"/>
        <v>11.692662953925293</v>
      </c>
    </row>
    <row r="22" spans="1:15" ht="17.399999999999999" hidden="1">
      <c r="A22" s="31">
        <f>AVERAGE(D20:D22)</f>
        <v>1721779.4674603175</v>
      </c>
      <c r="B22" s="27">
        <f>A22/A19-1</f>
        <v>3.6365236018650773</v>
      </c>
      <c r="C22" s="27">
        <f>A22/A10-1</f>
        <v>8.4591338341597595</v>
      </c>
      <c r="D22" s="26">
        <f>H22/21</f>
        <v>1047552.9047619047</v>
      </c>
      <c r="E22" s="27">
        <f t="shared" si="0"/>
        <v>-0.43774598888220728</v>
      </c>
      <c r="F22" s="33">
        <f t="shared" si="2"/>
        <v>4.6282714154538045</v>
      </c>
      <c r="G22" s="39" t="s">
        <v>156</v>
      </c>
      <c r="H22" s="29">
        <v>21998611</v>
      </c>
      <c r="I22" s="29">
        <v>1599584.21</v>
      </c>
      <c r="J22" s="30">
        <f t="shared" si="1"/>
        <v>13.752705773458466</v>
      </c>
      <c r="K22" s="32">
        <f>H22+H21+H20</f>
        <v>106217452</v>
      </c>
      <c r="L22" s="27">
        <f>K22/K19-1</f>
        <v>3.4602406950080011</v>
      </c>
      <c r="M22" s="27">
        <f>K22/K10-1</f>
        <v>8.2625203554479345</v>
      </c>
      <c r="N22" s="32">
        <f>AVERAGE(J20:J22)</f>
        <v>13.296409448697927</v>
      </c>
      <c r="O22" s="58">
        <f>N22/N19-1</f>
        <v>-0.72016168482346909</v>
      </c>
    </row>
    <row r="23" spans="1:15" hidden="1">
      <c r="A23" s="31"/>
      <c r="B23" s="27"/>
      <c r="C23" s="27"/>
      <c r="D23" s="26">
        <f>H23/21</f>
        <v>3934662.3809523811</v>
      </c>
      <c r="E23" s="27">
        <f t="shared" ref="E23:E28" si="3">D23/D22-1</f>
        <v>2.7560512343256582</v>
      </c>
      <c r="F23" s="33">
        <f t="shared" ref="F23:F28" si="4">D23/D11-1</f>
        <v>26.569903301031388</v>
      </c>
      <c r="G23" s="39" t="s">
        <v>168</v>
      </c>
      <c r="H23" s="29">
        <v>82627910</v>
      </c>
      <c r="I23" s="29">
        <v>5918511.0800000001</v>
      </c>
      <c r="J23" s="30">
        <f t="shared" si="1"/>
        <v>13.960928497577468</v>
      </c>
    </row>
    <row r="24" spans="1:15" hidden="1">
      <c r="A24" s="31"/>
      <c r="B24" s="27"/>
      <c r="C24" s="27"/>
      <c r="D24" s="26">
        <f>H24/22</f>
        <v>617395.04545454541</v>
      </c>
      <c r="E24" s="27">
        <f t="shared" si="3"/>
        <v>-0.84308817741432096</v>
      </c>
      <c r="F24" s="33">
        <f t="shared" si="4"/>
        <v>2.3201777189813715</v>
      </c>
      <c r="G24" s="39" t="s">
        <v>176</v>
      </c>
      <c r="H24" s="29">
        <v>13582691</v>
      </c>
      <c r="I24" s="29">
        <v>739726.02</v>
      </c>
      <c r="J24" s="30">
        <f t="shared" si="1"/>
        <v>18.361786165099343</v>
      </c>
    </row>
    <row r="25" spans="1:15" ht="17.399999999999999" hidden="1">
      <c r="A25" s="31">
        <f>AVERAGE(D23:D25)</f>
        <v>2811828.8263461683</v>
      </c>
      <c r="B25" s="27">
        <f>A25/A22-1</f>
        <v>0.6330946439346905</v>
      </c>
      <c r="C25" s="27">
        <f>A25/A13-1</f>
        <v>14.617288379446753</v>
      </c>
      <c r="D25" s="26">
        <f>H25/19</f>
        <v>3883429.0526315789</v>
      </c>
      <c r="E25" s="27">
        <f t="shared" si="3"/>
        <v>5.2900230269461881</v>
      </c>
      <c r="F25" s="33">
        <f t="shared" si="4"/>
        <v>17.364019259668847</v>
      </c>
      <c r="G25" s="39" t="s">
        <v>190</v>
      </c>
      <c r="H25" s="29">
        <v>73785152</v>
      </c>
      <c r="I25" s="29">
        <v>5318149.9000000004</v>
      </c>
      <c r="J25" s="30">
        <f t="shared" si="1"/>
        <v>13.874214414302235</v>
      </c>
      <c r="K25" s="32">
        <f>H25+H24+H23</f>
        <v>169995753</v>
      </c>
      <c r="L25" s="27">
        <f>K25/K22-1</f>
        <v>0.60045030076601735</v>
      </c>
      <c r="M25" s="27">
        <f>K25/K13-1</f>
        <v>14.020775842454633</v>
      </c>
      <c r="N25" s="32">
        <f>AVERAGE(J23:J25)</f>
        <v>15.398976358993016</v>
      </c>
      <c r="O25" s="58">
        <f>N25/N22-1</f>
        <v>0.15813042749679962</v>
      </c>
    </row>
    <row r="26" spans="1:15" ht="17.399999999999999" hidden="1">
      <c r="A26" s="31"/>
      <c r="B26" s="27"/>
      <c r="C26" s="27"/>
      <c r="D26" s="26">
        <f>H26/19</f>
        <v>1588062.0526315789</v>
      </c>
      <c r="E26" s="27">
        <f t="shared" si="3"/>
        <v>-0.59106706183921665</v>
      </c>
      <c r="F26" s="33">
        <f t="shared" si="4"/>
        <v>8.1694709695186418</v>
      </c>
      <c r="G26" s="39" t="s">
        <v>202</v>
      </c>
      <c r="H26" s="29">
        <v>30173179</v>
      </c>
      <c r="I26" s="29">
        <v>1613116.25</v>
      </c>
      <c r="J26" s="30">
        <f t="shared" si="1"/>
        <v>18.704900530262467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1998507.6363636365</v>
      </c>
      <c r="E27" s="27">
        <f t="shared" si="3"/>
        <v>0.25845689282223439</v>
      </c>
      <c r="F27" s="33">
        <f t="shared" si="4"/>
        <v>13.632690811329633</v>
      </c>
      <c r="G27" s="39" t="s">
        <v>203</v>
      </c>
      <c r="H27" s="29">
        <v>43967168</v>
      </c>
      <c r="I27" s="29">
        <v>2535824.27</v>
      </c>
      <c r="J27" s="30">
        <f t="shared" si="1"/>
        <v>17.338412807288101</v>
      </c>
      <c r="K27" s="32"/>
      <c r="L27" s="27"/>
      <c r="M27" s="27"/>
      <c r="N27" s="32"/>
      <c r="O27" s="58"/>
    </row>
    <row r="28" spans="1:15" ht="14.25" hidden="1" customHeight="1">
      <c r="A28" s="31">
        <f>AVERAGE(D26:D28)</f>
        <v>2614191.5103668259</v>
      </c>
      <c r="B28" s="27">
        <f>A28/A25-1</f>
        <v>-7.0287819133059481E-2</v>
      </c>
      <c r="C28" s="27">
        <f>A28/A16-1</f>
        <v>15.216150903876333</v>
      </c>
      <c r="D28" s="26">
        <f>H28/19</f>
        <v>4256004.8421052629</v>
      </c>
      <c r="E28" s="27">
        <f t="shared" si="3"/>
        <v>1.1295914834977721</v>
      </c>
      <c r="F28" s="33">
        <f t="shared" si="4"/>
        <v>23.479641288723794</v>
      </c>
      <c r="G28" s="39" t="s">
        <v>208</v>
      </c>
      <c r="H28" s="29">
        <v>80864092</v>
      </c>
      <c r="I28" s="29">
        <v>5446087.5300000003</v>
      </c>
      <c r="J28" s="30">
        <f t="shared" si="1"/>
        <v>14.848107298047777</v>
      </c>
      <c r="K28" s="32">
        <f>H28+H27+H26</f>
        <v>155004439</v>
      </c>
      <c r="L28" s="27">
        <f>K28/K25-1</f>
        <v>-8.8186403103846955E-2</v>
      </c>
      <c r="M28" s="27">
        <f>K28/K16-1</f>
        <v>14.058591690887637</v>
      </c>
      <c r="N28" s="32">
        <f>AVERAGE(J26:J28)</f>
        <v>16.963806878532782</v>
      </c>
      <c r="O28" s="58">
        <f>N28/N25-1</f>
        <v>0.10161912604183621</v>
      </c>
    </row>
    <row r="29" spans="1:15" hidden="1">
      <c r="D29" s="26">
        <f>H29/22</f>
        <v>3052939.9090909092</v>
      </c>
      <c r="E29" s="27">
        <f t="shared" ref="E29:E41" si="5">D29/D28-1</f>
        <v>-0.28267470965076469</v>
      </c>
      <c r="F29" s="33">
        <f t="shared" ref="F29:F41" si="6">D29/D17-1</f>
        <v>15.665460680179855</v>
      </c>
      <c r="G29" s="39" t="s">
        <v>215</v>
      </c>
      <c r="H29" s="29">
        <v>67164678</v>
      </c>
      <c r="I29" s="29">
        <v>4689948.41</v>
      </c>
      <c r="J29" s="30">
        <f t="shared" si="1"/>
        <v>14.320984396500004</v>
      </c>
    </row>
    <row r="30" spans="1:15" hidden="1">
      <c r="D30" s="26">
        <f>H30/19</f>
        <v>2829618.210526316</v>
      </c>
      <c r="E30" s="27">
        <f t="shared" si="5"/>
        <v>-7.3149719684817871E-2</v>
      </c>
      <c r="F30" s="33">
        <f t="shared" si="6"/>
        <v>16.226186670162996</v>
      </c>
      <c r="G30" s="39" t="s">
        <v>210</v>
      </c>
      <c r="H30" s="29">
        <v>53762746</v>
      </c>
      <c r="I30" s="29">
        <v>4258298.04</v>
      </c>
      <c r="J30" s="30">
        <f t="shared" si="1"/>
        <v>12.625407027639616</v>
      </c>
    </row>
    <row r="31" spans="1:15" ht="17.399999999999999" hidden="1">
      <c r="A31" s="31">
        <f>AVERAGE(D29:D31)</f>
        <v>2923614.9565390754</v>
      </c>
      <c r="B31" s="27">
        <f>A31/A28-1</f>
        <v>0.11836296038190053</v>
      </c>
      <c r="C31" s="27">
        <f>A31/A19-1</f>
        <v>6.8729070737228906</v>
      </c>
      <c r="D31" s="26">
        <f>H31/20</f>
        <v>2888286.75</v>
      </c>
      <c r="E31" s="27">
        <f t="shared" si="5"/>
        <v>2.0733729821017732E-2</v>
      </c>
      <c r="F31" s="33">
        <f t="shared" si="6"/>
        <v>2.7676487832193573</v>
      </c>
      <c r="G31" s="39" t="s">
        <v>211</v>
      </c>
      <c r="H31" s="29">
        <v>57765735</v>
      </c>
      <c r="I31" s="29">
        <v>3700142.83</v>
      </c>
      <c r="J31" s="30">
        <f t="shared" si="1"/>
        <v>15.611758154752096</v>
      </c>
      <c r="K31" s="32">
        <f>H31+H30+H29</f>
        <v>178693159</v>
      </c>
      <c r="L31" s="27">
        <f>K31/K28-1</f>
        <v>0.15282607487131394</v>
      </c>
      <c r="M31" s="27">
        <f>K31/K19-1</f>
        <v>6.5036115504948775</v>
      </c>
      <c r="N31" s="32">
        <f>AVERAGE(J29:J31)</f>
        <v>14.186049859630572</v>
      </c>
      <c r="O31" s="58">
        <f>N31/N28-1</f>
        <v>-0.16374608829209103</v>
      </c>
    </row>
    <row r="32" spans="1:15" ht="17.399999999999999" hidden="1">
      <c r="D32" s="26">
        <f>H32/21</f>
        <v>2941640</v>
      </c>
      <c r="E32" s="27">
        <f t="shared" si="5"/>
        <v>1.8472282919969718E-2</v>
      </c>
      <c r="F32" s="33">
        <f t="shared" si="6"/>
        <v>0.30469660217777483</v>
      </c>
      <c r="G32" s="39" t="s">
        <v>222</v>
      </c>
      <c r="H32" s="29">
        <v>61774440</v>
      </c>
      <c r="I32" s="29">
        <v>3933381.16</v>
      </c>
      <c r="J32" s="30">
        <f t="shared" si="1"/>
        <v>15.705175137412819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2038887.3333333333</v>
      </c>
      <c r="E33" s="27">
        <f t="shared" si="5"/>
        <v>-0.30688754119017514</v>
      </c>
      <c r="F33" s="33">
        <f t="shared" si="6"/>
        <v>9.4333829034135785E-2</v>
      </c>
      <c r="G33" s="39" t="s">
        <v>223</v>
      </c>
      <c r="H33" s="29">
        <v>42816634</v>
      </c>
      <c r="I33" s="29">
        <v>2554060.86</v>
      </c>
      <c r="J33" s="30">
        <f t="shared" si="1"/>
        <v>16.764140068298921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2625135.567251462</v>
      </c>
      <c r="B34" s="27">
        <f>A34/A31-1</f>
        <v>-0.10209257844300679</v>
      </c>
      <c r="C34" s="27">
        <f>A34/A22-1</f>
        <v>0.52466423073544077</v>
      </c>
      <c r="D34" s="26">
        <f>H34/19</f>
        <v>2894879.3684210526</v>
      </c>
      <c r="E34" s="27">
        <f t="shared" si="5"/>
        <v>0.41983292607359335</v>
      </c>
      <c r="F34" s="33">
        <f t="shared" si="6"/>
        <v>1.7634684179306643</v>
      </c>
      <c r="G34" s="39" t="s">
        <v>220</v>
      </c>
      <c r="H34" s="29">
        <v>55002708</v>
      </c>
      <c r="I34" s="29">
        <v>3174541.95</v>
      </c>
      <c r="J34" s="30">
        <f t="shared" si="1"/>
        <v>17.326187168514185</v>
      </c>
      <c r="K34" s="32">
        <f>H34+H33+H32</f>
        <v>159593782</v>
      </c>
      <c r="L34" s="27">
        <f>K34/K31-1</f>
        <v>-0.10688364964212205</v>
      </c>
      <c r="M34" s="27">
        <f>K34/K22-1</f>
        <v>0.50251939765981213</v>
      </c>
      <c r="N34" s="32">
        <f>AVERAGE(J32:J34)</f>
        <v>16.59850079140864</v>
      </c>
      <c r="O34" s="58">
        <f>N34/N31-1</f>
        <v>0.17005797636755893</v>
      </c>
      <c r="P34" s="58"/>
    </row>
    <row r="35" spans="1:16" ht="17.399999999999999" hidden="1">
      <c r="D35" s="26">
        <f>H35/23</f>
        <v>1639620.6956521738</v>
      </c>
      <c r="E35" s="27">
        <f t="shared" si="5"/>
        <v>-0.43361346467902451</v>
      </c>
      <c r="F35" s="33">
        <f t="shared" si="6"/>
        <v>-0.58328808499820883</v>
      </c>
      <c r="G35" s="39" t="s">
        <v>226</v>
      </c>
      <c r="H35" s="68">
        <v>37711276</v>
      </c>
      <c r="I35" s="68">
        <v>2240511.81</v>
      </c>
      <c r="J35" s="30">
        <f t="shared" si="1"/>
        <v>16.831545288752572</v>
      </c>
      <c r="P35" s="16"/>
    </row>
    <row r="36" spans="1:16" ht="17.399999999999999" hidden="1">
      <c r="D36" s="26">
        <f>H36/21</f>
        <v>1653547.4761904762</v>
      </c>
      <c r="E36" s="27">
        <f t="shared" si="5"/>
        <v>8.4939038493674346E-3</v>
      </c>
      <c r="F36" s="33">
        <f t="shared" si="6"/>
        <v>1.6782648943563894</v>
      </c>
      <c r="G36" s="39" t="s">
        <v>228</v>
      </c>
      <c r="H36" s="68">
        <v>34724497</v>
      </c>
      <c r="I36" s="68">
        <v>1822019.41</v>
      </c>
      <c r="J36" s="30">
        <f t="shared" si="1"/>
        <v>19.058247573773105</v>
      </c>
      <c r="P36" s="16"/>
    </row>
    <row r="37" spans="1:16" ht="17.399999999999999" hidden="1">
      <c r="A37" s="31">
        <f>AVERAGE(D35:D37)</f>
        <v>2743053.1683919947</v>
      </c>
      <c r="B37" s="27">
        <f>A37/A34-1</f>
        <v>4.491867110085801E-2</v>
      </c>
      <c r="C37" s="27">
        <f>A37/A25-1</f>
        <v>-2.4459404253118877E-2</v>
      </c>
      <c r="D37" s="26">
        <f>H37/18</f>
        <v>4935991.333333333</v>
      </c>
      <c r="E37" s="27">
        <f t="shared" si="5"/>
        <v>1.9850919942771235</v>
      </c>
      <c r="F37" s="33">
        <f t="shared" si="6"/>
        <v>0.27103940008598659</v>
      </c>
      <c r="G37" s="39" t="s">
        <v>225</v>
      </c>
      <c r="H37" s="68">
        <v>88847844</v>
      </c>
      <c r="I37" s="68">
        <v>4740517.88</v>
      </c>
      <c r="J37" s="30">
        <f t="shared" si="1"/>
        <v>18.7422231598038</v>
      </c>
      <c r="K37" s="32">
        <f>H37+H36+H35</f>
        <v>161283617</v>
      </c>
      <c r="L37" s="27">
        <f>K37/K34-1</f>
        <v>1.0588351117589268E-2</v>
      </c>
      <c r="M37" s="27">
        <f>K37/K25-1</f>
        <v>-5.1249139147611533E-2</v>
      </c>
      <c r="N37" s="32">
        <f>AVERAGE(J35:J37)</f>
        <v>18.210672007443161</v>
      </c>
      <c r="O37" s="16">
        <f>N37/N34-1</f>
        <v>9.71275199064352E-2</v>
      </c>
      <c r="P37" s="16"/>
    </row>
    <row r="38" spans="1:16" ht="17.399999999999999" hidden="1">
      <c r="A38" s="31"/>
      <c r="B38" s="27"/>
      <c r="C38" s="27"/>
      <c r="D38" s="26">
        <f>H38/20</f>
        <v>3524414.95</v>
      </c>
      <c r="E38" s="27">
        <f t="shared" si="5"/>
        <v>-0.28597626859690584</v>
      </c>
      <c r="F38" s="33">
        <f t="shared" si="6"/>
        <v>1.2193181583551409</v>
      </c>
      <c r="G38" s="39" t="s">
        <v>231</v>
      </c>
      <c r="H38" s="68">
        <v>70488299</v>
      </c>
      <c r="I38" s="68">
        <v>3003766.51</v>
      </c>
      <c r="J38" s="30">
        <f t="shared" si="1"/>
        <v>23.466637225408043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2056110.3333333333</v>
      </c>
      <c r="E39" s="27">
        <f t="shared" si="5"/>
        <v>-0.41660946213687655</v>
      </c>
      <c r="F39" s="33">
        <f t="shared" si="6"/>
        <v>2.8822855575626916E-2</v>
      </c>
      <c r="G39" s="39" t="s">
        <v>234</v>
      </c>
      <c r="H39" s="68">
        <v>43178317</v>
      </c>
      <c r="I39" s="68">
        <v>2273661.46</v>
      </c>
      <c r="J39" s="30">
        <f t="shared" si="1"/>
        <v>18.990653516201132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3451914.0468253964</v>
      </c>
      <c r="B40" s="27">
        <f>A40/A37-1</f>
        <v>0.25842039323245891</v>
      </c>
      <c r="C40" s="27">
        <f>A40/A28-1</f>
        <v>0.3204518617463572</v>
      </c>
      <c r="D40" s="26">
        <f>H40/21</f>
        <v>4775216.8571428573</v>
      </c>
      <c r="E40" s="27">
        <f t="shared" si="5"/>
        <v>1.3224516601700804</v>
      </c>
      <c r="F40" s="33">
        <f t="shared" si="6"/>
        <v>0.12199516548969958</v>
      </c>
      <c r="G40" s="39" t="s">
        <v>236</v>
      </c>
      <c r="H40" s="68">
        <v>100279554</v>
      </c>
      <c r="I40" s="68">
        <v>5064717.38</v>
      </c>
      <c r="J40" s="30">
        <f t="shared" si="1"/>
        <v>19.799634703407676</v>
      </c>
      <c r="K40" s="32">
        <f>H40+H39+H38</f>
        <v>213946170</v>
      </c>
      <c r="L40" s="27">
        <f>K40/K37-1</f>
        <v>0.32652140359674586</v>
      </c>
      <c r="M40" s="27">
        <f>K40/K28-1</f>
        <v>0.38025834214980136</v>
      </c>
      <c r="N40" s="32">
        <f>AVERAGE(J38:J40)</f>
        <v>20.752308481672284</v>
      </c>
      <c r="O40" s="58">
        <f>N40/N37-1</f>
        <v>0.13956851637272316</v>
      </c>
    </row>
    <row r="41" spans="1:16" ht="17.399999999999999">
      <c r="A41" s="31"/>
      <c r="B41" s="27"/>
      <c r="C41" s="27"/>
      <c r="D41" s="26">
        <f>H41/18</f>
        <v>2314722.9444444445</v>
      </c>
      <c r="E41" s="27">
        <f t="shared" si="5"/>
        <v>-0.5152632825497675</v>
      </c>
      <c r="F41" s="33">
        <f t="shared" si="6"/>
        <v>-0.2418052718457494</v>
      </c>
      <c r="G41" s="39" t="s">
        <v>373</v>
      </c>
      <c r="H41" s="68">
        <v>41665013</v>
      </c>
      <c r="I41" s="68">
        <v>2095011.72</v>
      </c>
      <c r="J41" s="30">
        <f t="shared" si="1"/>
        <v>19.887723110207709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4492045.8499999996</v>
      </c>
      <c r="E42" s="27">
        <f t="shared" ref="E42" si="7">D42/D41-1</f>
        <v>0.94064082735315568</v>
      </c>
      <c r="F42" s="33">
        <f t="shared" ref="F42" si="8">D42/D30-1</f>
        <v>0.58750952099805298</v>
      </c>
      <c r="G42" s="39" t="s">
        <v>405</v>
      </c>
      <c r="H42" s="68">
        <v>89840917</v>
      </c>
      <c r="I42" s="68">
        <v>5108584.34</v>
      </c>
      <c r="J42" s="30">
        <f t="shared" si="1"/>
        <v>17.586264808539894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3261669.2148148143</v>
      </c>
      <c r="B43" s="27">
        <f>A43/A40-1</f>
        <v>-5.5112853167808007E-2</v>
      </c>
      <c r="C43" s="27">
        <f>A43/A31-1</f>
        <v>0.1156288578698208</v>
      </c>
      <c r="D43" s="26">
        <f>H43/20</f>
        <v>2978238.85</v>
      </c>
      <c r="E43" s="27">
        <f t="shared" ref="E43" si="9">D43/D42-1</f>
        <v>-0.33699722811155186</v>
      </c>
      <c r="F43" s="33">
        <f t="shared" ref="F43" si="10">D43/D31-1</f>
        <v>3.1143756761685903E-2</v>
      </c>
      <c r="G43" s="39" t="s">
        <v>429</v>
      </c>
      <c r="H43" s="68">
        <v>59564777</v>
      </c>
      <c r="I43" s="68">
        <v>3146306.55</v>
      </c>
      <c r="J43" s="30">
        <f t="shared" si="1"/>
        <v>18.931650827221524</v>
      </c>
      <c r="K43" s="32">
        <f>H43+H42+H41</f>
        <v>191070707</v>
      </c>
      <c r="L43" s="27">
        <f>K43/K40-1</f>
        <v>-0.10692158219051084</v>
      </c>
      <c r="M43" s="27">
        <f>K43/K31-1</f>
        <v>6.9267050116899043E-2</v>
      </c>
      <c r="N43" s="32">
        <f>AVERAGE(J41:J43)</f>
        <v>18.801879581989709</v>
      </c>
      <c r="O43" s="58">
        <f>N43/N40-1</f>
        <v>-9.3986117323049845E-2</v>
      </c>
    </row>
    <row r="44" spans="1:16" ht="17.399999999999999">
      <c r="A44" s="31"/>
      <c r="B44" s="27"/>
      <c r="C44" s="27"/>
      <c r="D44" s="26">
        <f>H44/22</f>
        <v>3273717.4090909092</v>
      </c>
      <c r="E44" s="27">
        <f t="shared" ref="E44" si="11">D44/D43-1</f>
        <v>9.9212512485662208E-2</v>
      </c>
      <c r="F44" s="33">
        <f t="shared" ref="F44" si="12">D44/D32-1</f>
        <v>0.11288852785891845</v>
      </c>
      <c r="G44" s="39" t="s">
        <v>462</v>
      </c>
      <c r="H44" s="68">
        <v>72021783</v>
      </c>
      <c r="I44" s="68">
        <v>3142759.12</v>
      </c>
      <c r="J44" s="30">
        <f t="shared" si="1"/>
        <v>22.916736615818014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3316314.95</v>
      </c>
      <c r="E45" s="27">
        <f t="shared" ref="E45" si="13">D45/D44-1</f>
        <v>1.301197861208192E-2</v>
      </c>
      <c r="F45" s="33">
        <f t="shared" ref="F45" si="14">D45/D33-1</f>
        <v>0.62653173413865293</v>
      </c>
      <c r="G45" s="39" t="s">
        <v>498</v>
      </c>
      <c r="H45" s="68">
        <v>66326299</v>
      </c>
      <c r="I45" s="68">
        <v>2772769.06</v>
      </c>
      <c r="J45" s="30">
        <f t="shared" si="1"/>
        <v>23.92059979203605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3421976.838995215</v>
      </c>
      <c r="B46" s="27">
        <f>A46/A43-1</f>
        <v>4.9148952153783121E-2</v>
      </c>
      <c r="C46" s="27">
        <f>A46/A34-1</f>
        <v>0.30354290333967482</v>
      </c>
      <c r="D46" s="26">
        <f>H46/19</f>
        <v>3675898.1578947366</v>
      </c>
      <c r="E46" s="27">
        <f t="shared" ref="E46" si="15">D46/D45-1</f>
        <v>0.10842854593612605</v>
      </c>
      <c r="F46" s="33">
        <f t="shared" ref="F46" si="16">D46/D34-1</f>
        <v>0.26979320727263101</v>
      </c>
      <c r="G46" s="39" t="s">
        <v>551</v>
      </c>
      <c r="H46" s="68">
        <v>69842065</v>
      </c>
      <c r="I46" s="68">
        <v>3144771.78</v>
      </c>
      <c r="J46" s="30">
        <f t="shared" si="1"/>
        <v>22.208945477118217</v>
      </c>
      <c r="K46" s="32">
        <f>H46+H45+H44</f>
        <v>208190147</v>
      </c>
      <c r="L46" s="27">
        <f>K46/K43-1</f>
        <v>8.9597407518882566E-2</v>
      </c>
      <c r="M46" s="27">
        <f>K46/K34-1</f>
        <v>0.30450036580999118</v>
      </c>
      <c r="N46" s="32">
        <f>AVERAGE(J44:J46)</f>
        <v>23.015427294990761</v>
      </c>
      <c r="O46" s="58">
        <f>N46/N43-1</f>
        <v>0.22410247308663767</v>
      </c>
    </row>
    <row r="47" spans="1:16" ht="17.399999999999999">
      <c r="A47" s="31"/>
      <c r="B47" s="27"/>
      <c r="C47" s="27"/>
      <c r="D47" s="26">
        <f>H47/19</f>
        <v>4299444.7894736845</v>
      </c>
      <c r="E47" s="27">
        <f t="shared" ref="E47" si="17">D47/D46-1</f>
        <v>0.16963109552960676</v>
      </c>
      <c r="F47" s="33">
        <f t="shared" ref="F47" si="18">D47/D35-1</f>
        <v>1.6222191515846545</v>
      </c>
      <c r="G47" s="39" t="s">
        <v>601</v>
      </c>
      <c r="H47" s="68">
        <v>81689451</v>
      </c>
      <c r="I47" s="68">
        <v>3554457.54</v>
      </c>
      <c r="J47" s="30">
        <f t="shared" si="1"/>
        <v>22.982255402043712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4602373.5</v>
      </c>
      <c r="E48" s="27">
        <f t="shared" ref="E48" si="19">D48/D47-1</f>
        <v>7.0457634731808882E-2</v>
      </c>
      <c r="F48" s="33">
        <f t="shared" ref="F48" si="20">D48/D36-1</f>
        <v>1.7833331466255653</v>
      </c>
      <c r="G48" s="39" t="s">
        <v>632</v>
      </c>
      <c r="H48" s="68">
        <v>92047470</v>
      </c>
      <c r="I48" s="68">
        <v>4182930.67</v>
      </c>
      <c r="J48" s="30">
        <f t="shared" si="1"/>
        <v>22.005497404048537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4279260.9752791068</v>
      </c>
      <c r="B49" s="27">
        <f>A49/A46-1</f>
        <v>0.25052306798651913</v>
      </c>
      <c r="C49" s="27">
        <f>A49/A37-1</f>
        <v>0.56003573849341493</v>
      </c>
      <c r="D49" s="26">
        <f>H49/22</f>
        <v>3935964.6363636362</v>
      </c>
      <c r="E49" s="27">
        <f t="shared" ref="E49" si="21">D49/D48-1</f>
        <v>-0.14479678010408403</v>
      </c>
      <c r="F49" s="33">
        <f t="shared" ref="F49" si="22">D49/D37-1</f>
        <v>-0.2025989572178537</v>
      </c>
      <c r="G49" s="39" t="s">
        <v>693</v>
      </c>
      <c r="H49" s="68">
        <v>86591222</v>
      </c>
      <c r="I49" s="68">
        <v>3772494.49</v>
      </c>
      <c r="J49" s="30">
        <f t="shared" si="1"/>
        <v>22.953306420866369</v>
      </c>
      <c r="K49" s="32">
        <f>H49+H48+H47</f>
        <v>260328143</v>
      </c>
      <c r="L49" s="27">
        <f>K49/K46-1</f>
        <v>0.25043450303150028</v>
      </c>
      <c r="M49" s="27">
        <f>K49/K37-1</f>
        <v>0.61410159222805616</v>
      </c>
      <c r="N49" s="32">
        <f>AVERAGE(J47:J49)</f>
        <v>22.647019742319539</v>
      </c>
      <c r="O49" s="58">
        <f>N49/N46-1</f>
        <v>-1.6006982966221273E-2</v>
      </c>
    </row>
    <row r="50" spans="1:15" s="37" customFormat="1" ht="17.399999999999999">
      <c r="A50" s="92"/>
      <c r="B50" s="130"/>
      <c r="C50" s="130"/>
      <c r="D50" s="93">
        <f>H50/18</f>
        <v>2891564.277777778</v>
      </c>
      <c r="E50" s="130">
        <f t="shared" ref="E50" si="23">D50/D49-1</f>
        <v>-0.26534800362199396</v>
      </c>
      <c r="F50" s="131">
        <f t="shared" ref="F50" si="24">D50/D38-1</f>
        <v>-0.17956190777769288</v>
      </c>
      <c r="G50" s="132" t="s">
        <v>714</v>
      </c>
      <c r="H50" s="95">
        <v>52048157</v>
      </c>
      <c r="I50" s="95">
        <v>2147712.46</v>
      </c>
      <c r="J50" s="133">
        <f t="shared" ref="J50" si="25">H50/I50</f>
        <v>24.234229660333583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4938207</v>
      </c>
      <c r="E51" s="130">
        <f t="shared" ref="E51" si="26">D51/D50-1</f>
        <v>0.7077977612156372</v>
      </c>
      <c r="F51" s="131">
        <f t="shared" ref="F51" si="27">D51/D39-1</f>
        <v>1.4017227674714605</v>
      </c>
      <c r="G51" s="132" t="s">
        <v>721</v>
      </c>
      <c r="H51" s="95">
        <v>98764140</v>
      </c>
      <c r="I51" s="95">
        <v>4289229.7</v>
      </c>
      <c r="J51" s="133">
        <f t="shared" ref="J51" si="28">H51/I51</f>
        <v>23.026078552053296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3726663.5925925928</v>
      </c>
      <c r="B52" s="27">
        <f>A52/A49-1</f>
        <v>-0.12913383546337032</v>
      </c>
      <c r="C52" s="27">
        <f>A52/A40-1</f>
        <v>7.9593391388141255E-2</v>
      </c>
      <c r="D52" s="93">
        <f>H52/22</f>
        <v>3350219.5</v>
      </c>
      <c r="E52" s="130">
        <f t="shared" ref="E52:E53" si="29">D52/D51-1</f>
        <v>-0.32157167571144751</v>
      </c>
      <c r="F52" s="131">
        <f t="shared" ref="F52:F53" si="30">D52/D40-1</f>
        <v>-0.29841521333451482</v>
      </c>
      <c r="G52" s="132" t="s">
        <v>726</v>
      </c>
      <c r="H52" s="95">
        <v>73704829</v>
      </c>
      <c r="I52" s="95">
        <v>4943733.1900000004</v>
      </c>
      <c r="J52" s="133">
        <f t="shared" ref="J52" si="31">H52/I52</f>
        <v>14.908739239627128</v>
      </c>
      <c r="K52" s="32">
        <f>H52+H51+H50</f>
        <v>224517126</v>
      </c>
      <c r="L52" s="27">
        <f>K52/K49-1</f>
        <v>-0.13756106653440081</v>
      </c>
      <c r="M52" s="27">
        <f>K52/K40-1</f>
        <v>4.9409419201100979E-2</v>
      </c>
      <c r="N52" s="32">
        <f>AVERAGE(J50:J52)</f>
        <v>20.723015817337998</v>
      </c>
      <c r="O52" s="58">
        <f>N52/N49-1</f>
        <v>-8.4956164072495399E-2</v>
      </c>
    </row>
    <row r="53" spans="1:15" s="37" customFormat="1" ht="17.399999999999999">
      <c r="A53" s="31"/>
      <c r="B53" s="27"/>
      <c r="C53" s="27"/>
      <c r="D53" s="93">
        <f>H53/21</f>
        <v>4149566.1904761903</v>
      </c>
      <c r="E53" s="130">
        <f t="shared" si="29"/>
        <v>0.2385953190458685</v>
      </c>
      <c r="F53" s="131">
        <f t="shared" si="30"/>
        <v>0.79268374231807925</v>
      </c>
      <c r="G53" s="132" t="s">
        <v>729</v>
      </c>
      <c r="H53" s="95">
        <v>87140890</v>
      </c>
      <c r="I53" s="95">
        <v>3457490.95</v>
      </c>
      <c r="J53" s="133">
        <f t="shared" ref="J53" si="32">H53/I53</f>
        <v>25.203504871068425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4544075</v>
      </c>
      <c r="E54" s="130">
        <f t="shared" ref="E54" si="33">D54/D53-1</f>
        <v>9.5072301878027732E-2</v>
      </c>
      <c r="F54" s="131">
        <f t="shared" ref="F54" si="34">D54/D42-1</f>
        <v>1.1582506443027496E-2</v>
      </c>
      <c r="G54" s="132" t="s">
        <v>742</v>
      </c>
      <c r="H54" s="95">
        <v>77249275</v>
      </c>
      <c r="I54" s="95">
        <v>3359732.68</v>
      </c>
      <c r="J54" s="133">
        <f t="shared" ref="J54" si="35">H54/I54</f>
        <v>22.992684941826976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4303294.0952380951</v>
      </c>
      <c r="B55" s="27">
        <f>A55/A52-1</f>
        <v>0.15473103174422786</v>
      </c>
      <c r="C55" s="27">
        <f>A55/A43-1</f>
        <v>0.31935331629955632</v>
      </c>
      <c r="D55" s="93">
        <f>H55/21</f>
        <v>4216241.0952380951</v>
      </c>
      <c r="E55" s="130">
        <f t="shared" ref="E55" si="36">D55/D54-1</f>
        <v>-7.2145355162910985E-2</v>
      </c>
      <c r="F55" s="131">
        <f t="shared" ref="F55" si="37">D55/D43-1</f>
        <v>0.41568265931327009</v>
      </c>
      <c r="G55" s="132" t="s">
        <v>749</v>
      </c>
      <c r="H55" s="95">
        <v>88541063</v>
      </c>
      <c r="I55" s="95">
        <v>3603930.74</v>
      </c>
      <c r="J55" s="133">
        <f t="shared" ref="J55" si="38">H55/I55</f>
        <v>24.567914698604888</v>
      </c>
      <c r="K55" s="32">
        <f>H55+H54+H53</f>
        <v>252931228</v>
      </c>
      <c r="L55" s="27">
        <f>K55/K52-1</f>
        <v>0.12655650152942011</v>
      </c>
      <c r="M55" s="27">
        <f>K55/K43-1</f>
        <v>0.32375722040951049</v>
      </c>
      <c r="N55" s="32">
        <f>AVERAGE(J53:J55)</f>
        <v>24.254701503833427</v>
      </c>
      <c r="O55" s="58">
        <f>N55/N52-1</f>
        <v>0.17042334559917816</v>
      </c>
    </row>
    <row r="56" spans="1:15" s="124" customFormat="1" ht="17.399999999999999">
      <c r="A56" s="94"/>
      <c r="B56" s="45"/>
      <c r="C56" s="45"/>
      <c r="D56" s="98">
        <f>H56/22</f>
        <v>3251768.4545454546</v>
      </c>
      <c r="E56" s="118">
        <f t="shared" ref="E56" si="39">D56/D55-1</f>
        <v>-0.2287517765010959</v>
      </c>
      <c r="F56" s="158">
        <f t="shared" ref="F56" si="40">D56/D44-1</f>
        <v>-6.704596580176303E-3</v>
      </c>
      <c r="G56" s="122" t="s">
        <v>752</v>
      </c>
      <c r="H56" s="96">
        <v>71538906</v>
      </c>
      <c r="I56" s="96">
        <v>3255639.21</v>
      </c>
      <c r="J56" s="125">
        <f t="shared" ref="J56" si="41">H56/I56</f>
        <v>21.973843348569329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4212028.166666667</v>
      </c>
      <c r="E57" s="118">
        <f t="shared" ref="E57" si="42">D57/D56-1</f>
        <v>0.29530384021621292</v>
      </c>
      <c r="F57" s="158">
        <f t="shared" ref="F57" si="43">D57/D45-1</f>
        <v>0.27009292849783972</v>
      </c>
      <c r="G57" s="122" t="s">
        <v>756</v>
      </c>
      <c r="H57" s="96">
        <v>75816507</v>
      </c>
      <c r="I57" s="96">
        <v>3086895.2</v>
      </c>
      <c r="J57" s="125">
        <f t="shared" ref="J57" si="44">H57/I57</f>
        <v>24.560764809897012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3731898.3106060605</v>
      </c>
      <c r="B58" s="27">
        <f>A58/A55-1</f>
        <v>-0.13278102123308866</v>
      </c>
      <c r="C58" s="27">
        <f>A58/A46-1</f>
        <v>9.0567962961972226E-2</v>
      </c>
      <c r="K58" s="32">
        <f>H58+H57+H56</f>
        <v>147355413</v>
      </c>
      <c r="L58" s="27">
        <f>K58/K55-1</f>
        <v>-0.41740917416492362</v>
      </c>
      <c r="M58" s="27">
        <f>K58/K46-1</f>
        <v>-0.29220755581675051</v>
      </c>
      <c r="N58" s="32">
        <f>AVERAGE(J56:J58)</f>
        <v>23.26730407923317</v>
      </c>
      <c r="O58" s="58">
        <f>N58/N55-1</f>
        <v>-4.0709526952710573E-2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43"/>
  <dimension ref="A1:P58"/>
  <sheetViews>
    <sheetView topLeftCell="A45"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6.19921875" style="18" bestFit="1" customWidth="1"/>
    <col min="14" max="14" width="5.19921875" style="18" bestFit="1" customWidth="1"/>
    <col min="15" max="15" width="6.6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175</v>
      </c>
    </row>
    <row r="2" spans="1:16" ht="15" customHeight="1">
      <c r="G2" s="21"/>
      <c r="H2" s="21"/>
      <c r="I2" s="21"/>
      <c r="J2" s="22"/>
      <c r="P2" s="23" t="s">
        <v>185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347753.8</v>
      </c>
      <c r="E5" s="27"/>
      <c r="F5" s="26"/>
      <c r="G5" s="28" t="s">
        <v>7</v>
      </c>
      <c r="H5" s="29">
        <v>6955076</v>
      </c>
      <c r="I5" s="29">
        <v>694614.56</v>
      </c>
      <c r="J5" s="30">
        <f>H5/I5</f>
        <v>10.012856626558476</v>
      </c>
    </row>
    <row r="6" spans="1:16" ht="15" hidden="1" customHeight="1">
      <c r="D6" s="26">
        <f>H6/18</f>
        <v>705688.22222222225</v>
      </c>
      <c r="E6" s="27">
        <f t="shared" ref="E6:E22" si="0">D6/D5-1</f>
        <v>1.029275373043292</v>
      </c>
      <c r="F6" s="26"/>
      <c r="G6" s="28" t="s">
        <v>3</v>
      </c>
      <c r="H6" s="29">
        <v>12702388</v>
      </c>
      <c r="I6" s="29">
        <v>1245388.25</v>
      </c>
      <c r="J6" s="30">
        <f t="shared" ref="J6:J49" si="1">H6/I6</f>
        <v>10.199540585034425</v>
      </c>
    </row>
    <row r="7" spans="1:16" ht="15" hidden="1" customHeight="1">
      <c r="A7" s="31">
        <f>AVERAGE(D5:D7)</f>
        <v>598383.96195286198</v>
      </c>
      <c r="B7" s="31"/>
      <c r="C7" s="31"/>
      <c r="D7" s="26">
        <f>H7/22</f>
        <v>741709.86363636365</v>
      </c>
      <c r="E7" s="27">
        <f t="shared" si="0"/>
        <v>5.1044696906955123E-2</v>
      </c>
      <c r="F7" s="26"/>
      <c r="G7" s="28" t="s">
        <v>6</v>
      </c>
      <c r="H7" s="29">
        <v>16317617</v>
      </c>
      <c r="I7" s="29">
        <v>1831191.82</v>
      </c>
      <c r="J7" s="30">
        <f t="shared" si="1"/>
        <v>8.9109272014987475</v>
      </c>
      <c r="K7" s="32">
        <f>H7+H6+H5</f>
        <v>35975081</v>
      </c>
      <c r="L7" s="32"/>
      <c r="M7" s="32"/>
      <c r="N7" s="32">
        <f>AVERAGE(J5:J7)</f>
        <v>9.7077748043638827</v>
      </c>
      <c r="O7" s="35"/>
    </row>
    <row r="8" spans="1:16" ht="15" hidden="1" customHeight="1">
      <c r="D8" s="26">
        <f>H8/21</f>
        <v>921857</v>
      </c>
      <c r="E8" s="27">
        <f t="shared" si="0"/>
        <v>0.24288086918573959</v>
      </c>
      <c r="F8" s="26"/>
      <c r="G8" s="28" t="s">
        <v>2</v>
      </c>
      <c r="H8" s="29">
        <v>19358997</v>
      </c>
      <c r="I8" s="29">
        <v>1706349.46</v>
      </c>
      <c r="J8" s="30">
        <f t="shared" si="1"/>
        <v>11.345270973977394</v>
      </c>
    </row>
    <row r="9" spans="1:16" ht="15" hidden="1" customHeight="1">
      <c r="D9" s="26">
        <f>H9/21</f>
        <v>725565.14285714284</v>
      </c>
      <c r="E9" s="27">
        <f t="shared" si="0"/>
        <v>-0.21293091785695306</v>
      </c>
      <c r="F9" s="26"/>
      <c r="G9" s="28" t="s">
        <v>5</v>
      </c>
      <c r="H9" s="29">
        <v>15236868</v>
      </c>
      <c r="I9" s="29">
        <v>1811242.21</v>
      </c>
      <c r="J9" s="30">
        <f t="shared" si="1"/>
        <v>8.4123856632073526</v>
      </c>
    </row>
    <row r="10" spans="1:16" ht="15" hidden="1" customHeight="1">
      <c r="A10" s="31">
        <f>AVERAGE(D8:D10)</f>
        <v>978851.57142857136</v>
      </c>
      <c r="B10" s="27">
        <f>A10/A7-1</f>
        <v>0.63582521201609499</v>
      </c>
      <c r="C10" s="27"/>
      <c r="D10" s="26">
        <f>H10/21</f>
        <v>1289132.5714285714</v>
      </c>
      <c r="E10" s="27">
        <f t="shared" si="0"/>
        <v>0.77672891830525792</v>
      </c>
      <c r="F10" s="26"/>
      <c r="G10" s="28" t="s">
        <v>0</v>
      </c>
      <c r="H10" s="29">
        <v>27071784</v>
      </c>
      <c r="I10" s="29">
        <v>2583330.63</v>
      </c>
      <c r="J10" s="30">
        <f t="shared" si="1"/>
        <v>10.479411224261295</v>
      </c>
      <c r="K10" s="32">
        <f>H10+H9+H8</f>
        <v>61667649</v>
      </c>
      <c r="L10" s="27">
        <f>K10/K7-1</f>
        <v>0.71417679365336251</v>
      </c>
      <c r="M10" s="32"/>
      <c r="N10" s="32">
        <f>AVERAGE(J8:J10)</f>
        <v>10.079022620482013</v>
      </c>
      <c r="O10" s="58">
        <f>N10/N7-1</f>
        <v>3.824231851270854E-2</v>
      </c>
    </row>
    <row r="11" spans="1:16" ht="15" hidden="1" customHeight="1">
      <c r="D11" s="26">
        <f>H11/21</f>
        <v>1964115.7142857143</v>
      </c>
      <c r="E11" s="27">
        <f t="shared" si="0"/>
        <v>0.52359482478140351</v>
      </c>
      <c r="F11" s="26"/>
      <c r="G11" s="28" t="s">
        <v>10</v>
      </c>
      <c r="H11" s="29">
        <v>41246430</v>
      </c>
      <c r="I11" s="29">
        <v>3872920.93</v>
      </c>
      <c r="J11" s="30">
        <f t="shared" si="1"/>
        <v>10.649954064515331</v>
      </c>
    </row>
    <row r="12" spans="1:16" ht="15" hidden="1" customHeight="1">
      <c r="D12" s="26">
        <f>H12/22</f>
        <v>576876.40909090906</v>
      </c>
      <c r="E12" s="27">
        <f t="shared" si="0"/>
        <v>-0.70629204537437329</v>
      </c>
      <c r="F12" s="26"/>
      <c r="G12" s="28" t="s">
        <v>4</v>
      </c>
      <c r="H12" s="29">
        <v>12691281</v>
      </c>
      <c r="I12" s="29">
        <v>1001262.87</v>
      </c>
      <c r="J12" s="30">
        <f t="shared" si="1"/>
        <v>12.675273777005234</v>
      </c>
    </row>
    <row r="13" spans="1:16" ht="15" hidden="1" customHeight="1">
      <c r="A13" s="31">
        <f>AVERAGE(D11:D13)</f>
        <v>1226508.5077922076</v>
      </c>
      <c r="B13" s="27">
        <f>A13/A10-1</f>
        <v>0.2530076505901675</v>
      </c>
      <c r="C13" s="27"/>
      <c r="D13" s="26">
        <f>H13/20</f>
        <v>1138533.3999999999</v>
      </c>
      <c r="E13" s="27">
        <f t="shared" si="0"/>
        <v>0.97361754105042664</v>
      </c>
      <c r="F13" s="26"/>
      <c r="G13" s="28" t="s">
        <v>8</v>
      </c>
      <c r="H13" s="29">
        <v>22770668</v>
      </c>
      <c r="I13" s="29">
        <v>2433454.1</v>
      </c>
      <c r="J13" s="30">
        <f t="shared" si="1"/>
        <v>9.3573443608408304</v>
      </c>
      <c r="K13" s="32">
        <f>H13+H12+H11</f>
        <v>76708379</v>
      </c>
      <c r="L13" s="27">
        <f>K13/K10-1</f>
        <v>0.24389984447112623</v>
      </c>
      <c r="M13" s="32"/>
      <c r="N13" s="32">
        <f>AVERAGE(J11:J13)</f>
        <v>10.894190734120466</v>
      </c>
      <c r="O13" s="58">
        <f>N13/N10-1</f>
        <v>8.0877694627047969E-2</v>
      </c>
    </row>
    <row r="14" spans="1:16" ht="15" hidden="1" customHeight="1">
      <c r="D14" s="26">
        <f>H14/20</f>
        <v>607460.69999999995</v>
      </c>
      <c r="E14" s="27">
        <f t="shared" si="0"/>
        <v>-0.4664533337361908</v>
      </c>
      <c r="F14" s="26"/>
      <c r="G14" s="28" t="s">
        <v>11</v>
      </c>
      <c r="H14" s="29">
        <v>12149214</v>
      </c>
      <c r="I14" s="29">
        <v>911219.96</v>
      </c>
      <c r="J14" s="30">
        <f t="shared" si="1"/>
        <v>13.332910310700393</v>
      </c>
    </row>
    <row r="15" spans="1:16" ht="15" hidden="1" customHeight="1">
      <c r="A15" s="31"/>
      <c r="B15" s="31"/>
      <c r="C15" s="31"/>
      <c r="D15" s="26">
        <f>H15/22</f>
        <v>3070505.8636363638</v>
      </c>
      <c r="E15" s="27">
        <f t="shared" si="0"/>
        <v>4.0546576323972303</v>
      </c>
      <c r="F15" s="26"/>
      <c r="G15" s="28" t="s">
        <v>9</v>
      </c>
      <c r="H15" s="29">
        <v>67551129</v>
      </c>
      <c r="I15" s="29">
        <v>6163926.4000000004</v>
      </c>
      <c r="J15" s="30">
        <f t="shared" si="1"/>
        <v>10.959107006858485</v>
      </c>
    </row>
    <row r="16" spans="1:16" ht="15" hidden="1" customHeight="1">
      <c r="A16" s="31">
        <f>AVERAGE(D14:D16)</f>
        <v>1604346.0363636364</v>
      </c>
      <c r="B16" s="27">
        <f>A16/A13-1</f>
        <v>0.30805944367361948</v>
      </c>
      <c r="C16" s="27"/>
      <c r="D16" s="26">
        <f>H16/22</f>
        <v>1135071.5454545454</v>
      </c>
      <c r="E16" s="27">
        <f t="shared" si="0"/>
        <v>-0.63033076767673268</v>
      </c>
      <c r="F16" s="26"/>
      <c r="G16" s="28" t="s">
        <v>13</v>
      </c>
      <c r="H16" s="29">
        <v>24971574</v>
      </c>
      <c r="I16" s="29">
        <v>2360098.35</v>
      </c>
      <c r="J16" s="30">
        <f t="shared" si="1"/>
        <v>10.580734485069234</v>
      </c>
      <c r="K16" s="32">
        <f>H16+H15+H14</f>
        <v>104671917</v>
      </c>
      <c r="L16" s="27">
        <f>K16/K13-1</f>
        <v>0.36454346141247496</v>
      </c>
      <c r="M16" s="32"/>
      <c r="N16" s="32">
        <f>AVERAGE(J14:J16)</f>
        <v>11.624250600876039</v>
      </c>
      <c r="O16" s="58">
        <f>N16/N13-1</f>
        <v>6.7013685052257799E-2</v>
      </c>
    </row>
    <row r="17" spans="1:15" ht="15" hidden="1" customHeight="1">
      <c r="D17" s="26">
        <f>H17/20</f>
        <v>2105189.0499999998</v>
      </c>
      <c r="E17" s="27">
        <f t="shared" si="0"/>
        <v>0.85467520389383544</v>
      </c>
      <c r="F17" s="33">
        <f t="shared" ref="F17:F22" si="2">D17/D5-1</f>
        <v>5.0536766240944022</v>
      </c>
      <c r="G17" s="39" t="s">
        <v>162</v>
      </c>
      <c r="H17" s="29">
        <v>42103781</v>
      </c>
      <c r="I17" s="29">
        <v>3424483.19</v>
      </c>
      <c r="J17" s="30">
        <f t="shared" si="1"/>
        <v>12.29492996868821</v>
      </c>
    </row>
    <row r="18" spans="1:15" hidden="1">
      <c r="D18" s="26">
        <f>H18/20</f>
        <v>1191344.45</v>
      </c>
      <c r="E18" s="27">
        <f t="shared" si="0"/>
        <v>-0.43409146556220213</v>
      </c>
      <c r="F18" s="33">
        <f t="shared" si="2"/>
        <v>0.68820225771721022</v>
      </c>
      <c r="G18" s="39" t="s">
        <v>163</v>
      </c>
      <c r="H18" s="29">
        <v>23826889</v>
      </c>
      <c r="I18" s="29">
        <v>1720344.5</v>
      </c>
      <c r="J18" s="30">
        <f t="shared" si="1"/>
        <v>13.85006840199739</v>
      </c>
    </row>
    <row r="19" spans="1:15" ht="17.399999999999999" hidden="1">
      <c r="A19" s="31">
        <f>AVERAGE(D17:D19)</f>
        <v>1498769.3484848484</v>
      </c>
      <c r="B19" s="27">
        <f>A19/A16-1</f>
        <v>-6.5806681031284842E-2</v>
      </c>
      <c r="C19" s="27">
        <f>A19/A7-1</f>
        <v>1.5046950516412982</v>
      </c>
      <c r="D19" s="26">
        <f>H19/22</f>
        <v>1199774.5454545454</v>
      </c>
      <c r="E19" s="27">
        <f t="shared" si="0"/>
        <v>7.0761192991208866E-3</v>
      </c>
      <c r="F19" s="33">
        <f t="shared" si="2"/>
        <v>0.61757933158990053</v>
      </c>
      <c r="G19" s="39" t="s">
        <v>158</v>
      </c>
      <c r="H19" s="29">
        <v>26395040</v>
      </c>
      <c r="I19" s="29">
        <v>1988288.25</v>
      </c>
      <c r="J19" s="30">
        <f t="shared" si="1"/>
        <v>13.275258252921828</v>
      </c>
      <c r="K19" s="32">
        <f>H19+H18+H17</f>
        <v>92325710</v>
      </c>
      <c r="L19" s="27">
        <f>K19/K16-1</f>
        <v>-0.11795147498827219</v>
      </c>
      <c r="M19" s="27">
        <f>K19/K7-1</f>
        <v>1.5663794891803025</v>
      </c>
      <c r="N19" s="32">
        <f>AVERAGE(J17:J19)</f>
        <v>13.140085541202476</v>
      </c>
      <c r="O19" s="58">
        <f>N19/N16-1</f>
        <v>0.13040280981315044</v>
      </c>
    </row>
    <row r="20" spans="1:15" hidden="1">
      <c r="D20" s="26">
        <f>H20/20</f>
        <v>10301.9</v>
      </c>
      <c r="E20" s="27">
        <f t="shared" si="0"/>
        <v>-0.99141347010650482</v>
      </c>
      <c r="F20" s="33">
        <f t="shared" si="2"/>
        <v>-0.9888248394273732</v>
      </c>
      <c r="G20" s="39" t="s">
        <v>154</v>
      </c>
      <c r="H20" s="29">
        <v>206038</v>
      </c>
      <c r="I20" s="29">
        <v>6281.06</v>
      </c>
      <c r="J20" s="30">
        <f t="shared" si="1"/>
        <v>32.803061903564043</v>
      </c>
    </row>
    <row r="21" spans="1:15" hidden="1">
      <c r="D21" s="26">
        <f>H21/21</f>
        <v>12153.809523809523</v>
      </c>
      <c r="E21" s="27">
        <f t="shared" si="0"/>
        <v>0.17976388081902583</v>
      </c>
      <c r="F21" s="33">
        <f t="shared" si="2"/>
        <v>-0.98324918218100987</v>
      </c>
      <c r="G21" s="39" t="s">
        <v>155</v>
      </c>
      <c r="H21" s="29">
        <v>255230</v>
      </c>
      <c r="I21" s="29">
        <v>5413.1</v>
      </c>
      <c r="J21" s="30">
        <f t="shared" si="1"/>
        <v>47.150431360957676</v>
      </c>
    </row>
    <row r="22" spans="1:15" ht="17.399999999999999" hidden="1">
      <c r="A22" s="31">
        <f>AVERAGE(D20:D22)</f>
        <v>14933.792063492065</v>
      </c>
      <c r="B22" s="27">
        <f>A22/A19-1</f>
        <v>-0.99003596378683012</v>
      </c>
      <c r="C22" s="27">
        <f>A22/A10-1</f>
        <v>-0.98474355816613013</v>
      </c>
      <c r="D22" s="26">
        <f>H22/21</f>
        <v>22345.666666666668</v>
      </c>
      <c r="E22" s="27">
        <f t="shared" si="0"/>
        <v>0.83857305175723873</v>
      </c>
      <c r="F22" s="33">
        <f t="shared" si="2"/>
        <v>-0.9826661220405718</v>
      </c>
      <c r="G22" s="39" t="s">
        <v>156</v>
      </c>
      <c r="H22" s="29">
        <v>469259</v>
      </c>
      <c r="I22" s="29">
        <v>11334.68</v>
      </c>
      <c r="J22" s="30">
        <f t="shared" si="1"/>
        <v>41.400286554185911</v>
      </c>
      <c r="K22" s="32">
        <f>H22+H21+H20</f>
        <v>930527</v>
      </c>
      <c r="L22" s="27">
        <f>K22/K19-1</f>
        <v>-0.98992125811975884</v>
      </c>
      <c r="M22" s="27">
        <f>K22/K10-1</f>
        <v>-0.98491061334282426</v>
      </c>
      <c r="N22" s="32">
        <f>AVERAGE(J20:J22)</f>
        <v>40.451259939569205</v>
      </c>
      <c r="O22" s="58">
        <f>N22/N19-1</f>
        <v>2.0784624508515512</v>
      </c>
    </row>
    <row r="23" spans="1:15" hidden="1">
      <c r="A23" s="31"/>
      <c r="B23" s="27"/>
      <c r="C23" s="27"/>
      <c r="D23" s="26">
        <f>H23/21</f>
        <v>13117.666666666666</v>
      </c>
      <c r="E23" s="27">
        <f t="shared" ref="E23:E28" si="3">D23/D22-1</f>
        <v>-0.41296597401435031</v>
      </c>
      <c r="F23" s="33">
        <f t="shared" ref="F23:F28" si="4">D23/D11-1</f>
        <v>-0.99332133714360249</v>
      </c>
      <c r="G23" s="39" t="s">
        <v>168</v>
      </c>
      <c r="H23" s="29">
        <v>275471</v>
      </c>
      <c r="I23" s="29">
        <v>4919.7</v>
      </c>
      <c r="J23" s="30">
        <f t="shared" si="1"/>
        <v>55.993454885460494</v>
      </c>
    </row>
    <row r="24" spans="1:15" hidden="1">
      <c r="A24" s="31"/>
      <c r="B24" s="27"/>
      <c r="C24" s="27"/>
      <c r="D24" s="26">
        <f>H24/22</f>
        <v>17042.636363636364</v>
      </c>
      <c r="E24" s="27">
        <f t="shared" si="3"/>
        <v>0.29921248928694366</v>
      </c>
      <c r="F24" s="33">
        <f t="shared" si="4"/>
        <v>-0.97045704054618287</v>
      </c>
      <c r="G24" s="39" t="s">
        <v>176</v>
      </c>
      <c r="H24" s="29">
        <v>374938</v>
      </c>
      <c r="I24" s="29">
        <v>6757.06</v>
      </c>
      <c r="J24" s="30">
        <f t="shared" si="1"/>
        <v>55.48833368358428</v>
      </c>
    </row>
    <row r="25" spans="1:15" ht="17.399999999999999" hidden="1">
      <c r="A25" s="31">
        <f>AVERAGE(D23:D25)</f>
        <v>45894.80276448698</v>
      </c>
      <c r="B25" s="27">
        <f>A25/A22-1</f>
        <v>2.0732182803511665</v>
      </c>
      <c r="C25" s="27">
        <f>A25/A13-1</f>
        <v>-0.96258093403110545</v>
      </c>
      <c r="D25" s="26">
        <f>H25/19</f>
        <v>107524.10526315789</v>
      </c>
      <c r="E25" s="27">
        <f t="shared" si="3"/>
        <v>5.3091239505984289</v>
      </c>
      <c r="F25" s="33">
        <f t="shared" si="4"/>
        <v>-0.90555911204435646</v>
      </c>
      <c r="G25" s="39" t="s">
        <v>190</v>
      </c>
      <c r="H25" s="29">
        <v>2042958</v>
      </c>
      <c r="I25" s="29">
        <v>55808.84</v>
      </c>
      <c r="J25" s="30">
        <f t="shared" si="1"/>
        <v>36.606351251880525</v>
      </c>
      <c r="K25" s="32">
        <f>H25+H24+H23</f>
        <v>2693367</v>
      </c>
      <c r="L25" s="27">
        <f>K25/K22-1</f>
        <v>1.8944533581508112</v>
      </c>
      <c r="M25" s="27">
        <f>K25/K13-1</f>
        <v>-0.96488822948533437</v>
      </c>
      <c r="N25" s="32">
        <f>AVERAGE(J23:J25)</f>
        <v>49.362713273641759</v>
      </c>
      <c r="O25" s="58">
        <f>N25/N22-1</f>
        <v>0.22030100786441564</v>
      </c>
    </row>
    <row r="26" spans="1:15" ht="17.399999999999999" hidden="1">
      <c r="A26" s="31"/>
      <c r="B26" s="27"/>
      <c r="C26" s="27"/>
      <c r="D26" s="26">
        <f>H26/19</f>
        <v>7582.7894736842109</v>
      </c>
      <c r="E26" s="27">
        <f t="shared" si="3"/>
        <v>-0.92947823694858145</v>
      </c>
      <c r="F26" s="33">
        <f t="shared" si="4"/>
        <v>-0.98751723449157414</v>
      </c>
      <c r="G26" s="39" t="s">
        <v>202</v>
      </c>
      <c r="H26" s="29">
        <v>144073</v>
      </c>
      <c r="I26" s="29">
        <v>2576.2399999999998</v>
      </c>
      <c r="J26" s="30">
        <f t="shared" si="1"/>
        <v>55.923749340123592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23910.18181818182</v>
      </c>
      <c r="E27" s="27">
        <f t="shared" si="3"/>
        <v>2.1532171506490081</v>
      </c>
      <c r="F27" s="33">
        <f t="shared" si="4"/>
        <v>-0.99221295028244461</v>
      </c>
      <c r="G27" s="39" t="s">
        <v>203</v>
      </c>
      <c r="H27" s="29">
        <v>526024</v>
      </c>
      <c r="I27" s="29">
        <v>5433.78</v>
      </c>
      <c r="J27" s="30">
        <f t="shared" si="1"/>
        <v>96.806274821579095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21277.499202551833</v>
      </c>
      <c r="B28" s="27">
        <f>A28/A25-1</f>
        <v>-0.53638543100971359</v>
      </c>
      <c r="C28" s="27">
        <f>A28/A16-1</f>
        <v>-0.98673758732824324</v>
      </c>
      <c r="D28" s="26">
        <f>H28/19</f>
        <v>32339.526315789473</v>
      </c>
      <c r="E28" s="27">
        <f t="shared" si="3"/>
        <v>0.35254204931213851</v>
      </c>
      <c r="F28" s="33">
        <f t="shared" si="4"/>
        <v>-0.97150882123219917</v>
      </c>
      <c r="G28" s="39" t="s">
        <v>208</v>
      </c>
      <c r="H28" s="29">
        <v>614451</v>
      </c>
      <c r="I28" s="29">
        <v>8654.57</v>
      </c>
      <c r="J28" s="30">
        <f t="shared" si="1"/>
        <v>70.997288137943315</v>
      </c>
      <c r="K28" s="32">
        <f>H28+H27+H26</f>
        <v>1284548</v>
      </c>
      <c r="L28" s="27">
        <f>K28/K25-1</f>
        <v>-0.52306982301335092</v>
      </c>
      <c r="M28" s="27">
        <f>K28/K16-1</f>
        <v>-0.98772786400768797</v>
      </c>
      <c r="N28" s="32">
        <f>AVERAGE(J26:J28)</f>
        <v>74.575770766548672</v>
      </c>
      <c r="O28" s="58">
        <f>N28/N25-1</f>
        <v>0.51077130531983839</v>
      </c>
    </row>
    <row r="29" spans="1:15" hidden="1">
      <c r="D29" s="26">
        <f>H29/22</f>
        <v>15029.954545454546</v>
      </c>
      <c r="E29" s="27">
        <f t="shared" ref="E29:E41" si="5">D29/D28-1</f>
        <v>-0.53524506207388978</v>
      </c>
      <c r="F29" s="33">
        <f t="shared" ref="F29:F41" si="6">D29/D17-1</f>
        <v>-0.99286052027229832</v>
      </c>
      <c r="G29" s="39" t="s">
        <v>215</v>
      </c>
      <c r="H29" s="29">
        <v>330659</v>
      </c>
      <c r="I29" s="29">
        <v>6990.36</v>
      </c>
      <c r="J29" s="30">
        <f t="shared" si="1"/>
        <v>47.302141806716683</v>
      </c>
    </row>
    <row r="30" spans="1:15" hidden="1">
      <c r="D30" s="26">
        <f>H30/19</f>
        <v>23986.473684210527</v>
      </c>
      <c r="E30" s="27">
        <f t="shared" si="5"/>
        <v>0.59591125919037902</v>
      </c>
      <c r="F30" s="33">
        <f t="shared" si="6"/>
        <v>-0.97986604656259524</v>
      </c>
      <c r="G30" s="39" t="s">
        <v>210</v>
      </c>
      <c r="H30" s="29">
        <v>455743</v>
      </c>
      <c r="I30" s="29">
        <v>9060.36</v>
      </c>
      <c r="J30" s="30">
        <f t="shared" si="1"/>
        <v>50.300760676176218</v>
      </c>
    </row>
    <row r="31" spans="1:15" ht="17.399999999999999" hidden="1">
      <c r="A31" s="31">
        <f>AVERAGE(D29:D31)</f>
        <v>17262.559409888356</v>
      </c>
      <c r="B31" s="27">
        <f>A31/A28-1</f>
        <v>-0.18869415782574495</v>
      </c>
      <c r="C31" s="27">
        <f>A31/A19-1</f>
        <v>-0.98848217744288702</v>
      </c>
      <c r="D31" s="26">
        <f>H31/20</f>
        <v>12771.25</v>
      </c>
      <c r="E31" s="27">
        <f t="shared" si="5"/>
        <v>-0.46756450455629595</v>
      </c>
      <c r="F31" s="33">
        <f t="shared" si="6"/>
        <v>-0.98935529175178372</v>
      </c>
      <c r="G31" s="39" t="s">
        <v>211</v>
      </c>
      <c r="H31" s="29">
        <v>255425</v>
      </c>
      <c r="I31" s="29">
        <v>6086.62</v>
      </c>
      <c r="J31" s="30">
        <f t="shared" si="1"/>
        <v>41.96499863635318</v>
      </c>
      <c r="K31" s="32">
        <f>H31+H30+H29</f>
        <v>1041827</v>
      </c>
      <c r="L31" s="27">
        <f>K31/K28-1</f>
        <v>-0.18895440263812646</v>
      </c>
      <c r="M31" s="27">
        <f>K31/K19-1</f>
        <v>-0.98871574342618107</v>
      </c>
      <c r="N31" s="32">
        <f>AVERAGE(J29:J31)</f>
        <v>46.522633706415355</v>
      </c>
      <c r="O31" s="58">
        <f>N31/N28-1</f>
        <v>-0.37616958928859889</v>
      </c>
    </row>
    <row r="32" spans="1:15" ht="17.399999999999999" hidden="1">
      <c r="D32" s="26">
        <f>H32/21</f>
        <v>8319</v>
      </c>
      <c r="E32" s="27">
        <f t="shared" si="5"/>
        <v>-0.34861505334246845</v>
      </c>
      <c r="F32" s="33">
        <f t="shared" si="6"/>
        <v>-0.19247905726128189</v>
      </c>
      <c r="G32" s="39" t="s">
        <v>222</v>
      </c>
      <c r="H32" s="29">
        <v>174699</v>
      </c>
      <c r="I32" s="29">
        <v>3145.67</v>
      </c>
      <c r="J32" s="30">
        <f t="shared" si="1"/>
        <v>55.536340429860729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55857.428571428572</v>
      </c>
      <c r="E33" s="27">
        <f t="shared" si="5"/>
        <v>5.7144402658286539</v>
      </c>
      <c r="F33" s="33">
        <f t="shared" si="6"/>
        <v>3.5958782274810961</v>
      </c>
      <c r="G33" s="39" t="s">
        <v>223</v>
      </c>
      <c r="H33" s="29">
        <v>1173006</v>
      </c>
      <c r="I33" s="29">
        <v>10375.540000000001</v>
      </c>
      <c r="J33" s="30">
        <f t="shared" si="1"/>
        <v>113.05493497205927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24598.791979949874</v>
      </c>
      <c r="B34" s="27">
        <f>A34/A31-1</f>
        <v>0.42497942488523277</v>
      </c>
      <c r="C34" s="27">
        <f>A34/A22-1</f>
        <v>0.64718993510599221</v>
      </c>
      <c r="D34" s="26">
        <f>H34/19</f>
        <v>9619.9473684210534</v>
      </c>
      <c r="E34" s="27">
        <f t="shared" si="5"/>
        <v>-0.82777675925200545</v>
      </c>
      <c r="F34" s="33">
        <f t="shared" si="6"/>
        <v>-0.56949383019432309</v>
      </c>
      <c r="G34" s="39" t="s">
        <v>220</v>
      </c>
      <c r="H34" s="29">
        <v>182779</v>
      </c>
      <c r="I34" s="29">
        <v>3408.58</v>
      </c>
      <c r="J34" s="30">
        <f t="shared" si="1"/>
        <v>53.623209665021797</v>
      </c>
      <c r="K34" s="32">
        <f>H34+H33+H32</f>
        <v>1530484</v>
      </c>
      <c r="L34" s="27">
        <f>K34/K31-1</f>
        <v>0.46903852559014125</v>
      </c>
      <c r="M34" s="27">
        <f>K34/K22-1</f>
        <v>0.64474969560259932</v>
      </c>
      <c r="N34" s="32">
        <f>AVERAGE(J32:J34)</f>
        <v>74.071495022313925</v>
      </c>
      <c r="O34" s="58">
        <f>N34/N31-1</f>
        <v>0.59216039852231428</v>
      </c>
      <c r="P34" s="58"/>
    </row>
    <row r="35" spans="1:16" ht="17.399999999999999" hidden="1">
      <c r="D35" s="26">
        <f>H35/23</f>
        <v>16806.17391304348</v>
      </c>
      <c r="E35" s="27">
        <f t="shared" si="5"/>
        <v>0.74701308327447946</v>
      </c>
      <c r="F35" s="33">
        <f t="shared" si="6"/>
        <v>0.28118623076081728</v>
      </c>
      <c r="G35" s="39" t="s">
        <v>226</v>
      </c>
      <c r="H35" s="68">
        <v>386542</v>
      </c>
      <c r="I35" s="68">
        <v>7891.53</v>
      </c>
      <c r="J35" s="30">
        <f t="shared" si="1"/>
        <v>48.98188310758497</v>
      </c>
      <c r="P35" s="16"/>
    </row>
    <row r="36" spans="1:16" ht="17.399999999999999" hidden="1">
      <c r="D36" s="26">
        <f>H36/21</f>
        <v>326937.09523809527</v>
      </c>
      <c r="E36" s="27">
        <f t="shared" si="5"/>
        <v>18.453392362217276</v>
      </c>
      <c r="F36" s="33">
        <f t="shared" si="6"/>
        <v>18.183481256202615</v>
      </c>
      <c r="G36" s="39" t="s">
        <v>228</v>
      </c>
      <c r="H36" s="68">
        <v>6865679</v>
      </c>
      <c r="I36" s="68">
        <v>169031.17</v>
      </c>
      <c r="J36" s="30">
        <f t="shared" si="1"/>
        <v>40.617828060942841</v>
      </c>
      <c r="P36" s="16"/>
    </row>
    <row r="37" spans="1:16" ht="17.399999999999999" hidden="1">
      <c r="A37" s="31">
        <f>AVERAGE(D35:D37)</f>
        <v>116854.62675408328</v>
      </c>
      <c r="B37" s="27">
        <f>A37/A34-1</f>
        <v>3.75042135602959</v>
      </c>
      <c r="C37" s="27">
        <f>A37/A25-1</f>
        <v>1.5461407330527721</v>
      </c>
      <c r="D37" s="26">
        <f>H37/18</f>
        <v>6820.6111111111113</v>
      </c>
      <c r="E37" s="27">
        <f t="shared" si="5"/>
        <v>-0.9791378488080591</v>
      </c>
      <c r="F37" s="33">
        <f t="shared" si="6"/>
        <v>-0.93656667875154009</v>
      </c>
      <c r="G37" s="39" t="s">
        <v>225</v>
      </c>
      <c r="H37" s="68">
        <v>122771</v>
      </c>
      <c r="I37" s="68">
        <v>2636.77</v>
      </c>
      <c r="J37" s="30">
        <f t="shared" si="1"/>
        <v>46.561133508042033</v>
      </c>
      <c r="K37" s="32">
        <f>H37+H36+H35</f>
        <v>7374992</v>
      </c>
      <c r="L37" s="27">
        <f>K37/K34-1</f>
        <v>3.8187318521461187</v>
      </c>
      <c r="M37" s="27">
        <f>K37/K25-1</f>
        <v>1.7382053763931911</v>
      </c>
      <c r="N37" s="32">
        <f>AVERAGE(J35:J37)</f>
        <v>45.386948225523291</v>
      </c>
      <c r="O37" s="16">
        <f>N37/N34-1</f>
        <v>-0.38725486488627592</v>
      </c>
      <c r="P37" s="16"/>
    </row>
    <row r="38" spans="1:16" ht="17.399999999999999" hidden="1">
      <c r="A38" s="31"/>
      <c r="B38" s="27"/>
      <c r="C38" s="27"/>
      <c r="D38" s="26">
        <f>H38/20</f>
        <v>11637.5</v>
      </c>
      <c r="E38" s="27">
        <f t="shared" si="5"/>
        <v>0.70622541153855556</v>
      </c>
      <c r="F38" s="33">
        <f t="shared" si="6"/>
        <v>0.53472545168074515</v>
      </c>
      <c r="G38" s="39" t="s">
        <v>231</v>
      </c>
      <c r="H38" s="68">
        <v>232750</v>
      </c>
      <c r="I38" s="68">
        <v>6296.44</v>
      </c>
      <c r="J38" s="30">
        <f t="shared" si="1"/>
        <v>36.965332791228064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16636.047619047618</v>
      </c>
      <c r="E39" s="27">
        <f t="shared" si="5"/>
        <v>0.42952074062707779</v>
      </c>
      <c r="F39" s="33">
        <f t="shared" si="6"/>
        <v>-0.30422747323497112</v>
      </c>
      <c r="G39" s="39" t="s">
        <v>234</v>
      </c>
      <c r="H39" s="68">
        <v>349357</v>
      </c>
      <c r="I39" s="68">
        <v>10995.81</v>
      </c>
      <c r="J39" s="30">
        <f t="shared" si="1"/>
        <v>31.771829451400126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49171.452380952389</v>
      </c>
      <c r="B40" s="27">
        <f>A40/A37-1</f>
        <v>-0.57920833991081855</v>
      </c>
      <c r="C40" s="27">
        <f>A40/A28-1</f>
        <v>1.3109601327140554</v>
      </c>
      <c r="D40" s="26">
        <f>H40/21</f>
        <v>119240.80952380953</v>
      </c>
      <c r="E40" s="27">
        <f t="shared" si="5"/>
        <v>6.1676165068969571</v>
      </c>
      <c r="F40" s="33">
        <f t="shared" si="6"/>
        <v>2.6871538673586355</v>
      </c>
      <c r="G40" s="39" t="s">
        <v>236</v>
      </c>
      <c r="H40" s="68">
        <v>2504057</v>
      </c>
      <c r="I40" s="68">
        <v>115326.6</v>
      </c>
      <c r="J40" s="30">
        <f t="shared" si="1"/>
        <v>21.71274450126857</v>
      </c>
      <c r="K40" s="32">
        <f>H40+H39+H38</f>
        <v>3086164</v>
      </c>
      <c r="L40" s="27">
        <f>K40/K37-1</f>
        <v>-0.58153663081939611</v>
      </c>
      <c r="M40" s="27">
        <f>K40/K28-1</f>
        <v>1.4025291386542191</v>
      </c>
      <c r="N40" s="32">
        <f>AVERAGE(J38:J40)</f>
        <v>30.149968914632254</v>
      </c>
      <c r="O40" s="58">
        <f>N40/N37-1</f>
        <v>-0.33571279644491592</v>
      </c>
    </row>
    <row r="41" spans="1:16" ht="17.399999999999999">
      <c r="A41" s="31"/>
      <c r="B41" s="27"/>
      <c r="C41" s="27"/>
      <c r="D41" s="26">
        <f>H41/18</f>
        <v>37884.444444444445</v>
      </c>
      <c r="E41" s="27">
        <f t="shared" si="5"/>
        <v>-0.68228625253605113</v>
      </c>
      <c r="F41" s="33">
        <f t="shared" si="6"/>
        <v>1.5205960756482595</v>
      </c>
      <c r="G41" s="39" t="s">
        <v>373</v>
      </c>
      <c r="H41" s="68">
        <v>681920</v>
      </c>
      <c r="I41" s="68">
        <v>19430.57</v>
      </c>
      <c r="J41" s="30">
        <f t="shared" si="1"/>
        <v>35.095213367389633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11154.3</v>
      </c>
      <c r="E42" s="27">
        <f t="shared" ref="E42" si="7">D42/D41-1</f>
        <v>-0.70557044814641023</v>
      </c>
      <c r="F42" s="33">
        <f t="shared" ref="F42" si="8">D42/D30-1</f>
        <v>-0.53497541377486879</v>
      </c>
      <c r="G42" s="39" t="s">
        <v>406</v>
      </c>
      <c r="H42" s="68">
        <v>223086</v>
      </c>
      <c r="I42" s="68">
        <v>3895.6</v>
      </c>
      <c r="J42" s="30">
        <f t="shared" si="1"/>
        <v>57.266146421603864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22334.33148148148</v>
      </c>
      <c r="B43" s="27">
        <f>A43/A40-1</f>
        <v>-0.54578662211464057</v>
      </c>
      <c r="C43" s="27">
        <f>A43/A31-1</f>
        <v>0.29380186049861812</v>
      </c>
      <c r="D43" s="26">
        <f>H43/20</f>
        <v>17964.25</v>
      </c>
      <c r="E43" s="27">
        <f t="shared" ref="E43" si="9">D43/D42-1</f>
        <v>0.61052239943340236</v>
      </c>
      <c r="F43" s="33">
        <f t="shared" ref="F43" si="10">D43/D31-1</f>
        <v>0.40661642360771255</v>
      </c>
      <c r="G43" s="39" t="s">
        <v>429</v>
      </c>
      <c r="H43" s="68">
        <v>359285</v>
      </c>
      <c r="I43" s="68">
        <v>4001.89</v>
      </c>
      <c r="J43" s="30">
        <f t="shared" si="1"/>
        <v>89.778829503059811</v>
      </c>
      <c r="K43" s="32">
        <f>H43+H42+H41</f>
        <v>1264291</v>
      </c>
      <c r="L43" s="27">
        <f>K43/K40-1</f>
        <v>-0.59033576958321077</v>
      </c>
      <c r="M43" s="27">
        <f>K43/K31-1</f>
        <v>0.21353257306635354</v>
      </c>
      <c r="N43" s="32">
        <f>AVERAGE(J41:J43)</f>
        <v>60.71339643068444</v>
      </c>
      <c r="O43" s="58">
        <f>N43/N40-1</f>
        <v>1.0137134005872648</v>
      </c>
    </row>
    <row r="44" spans="1:16" ht="17.399999999999999">
      <c r="A44" s="31"/>
      <c r="B44" s="27"/>
      <c r="C44" s="27"/>
      <c r="D44" s="26">
        <f>H44/22</f>
        <v>9767.454545454546</v>
      </c>
      <c r="E44" s="27">
        <f t="shared" ref="E44" si="11">D44/D43-1</f>
        <v>-0.4562837554891217</v>
      </c>
      <c r="F44" s="33">
        <f t="shared" ref="F44" si="12">D44/D32-1</f>
        <v>0.17411402157164879</v>
      </c>
      <c r="G44" s="39" t="s">
        <v>462</v>
      </c>
      <c r="H44" s="68">
        <v>214884</v>
      </c>
      <c r="I44" s="68">
        <v>3664.21</v>
      </c>
      <c r="J44" s="30">
        <f t="shared" si="1"/>
        <v>58.644018765300025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11728.95</v>
      </c>
      <c r="E45" s="27">
        <f t="shared" ref="E45" si="13">D45/D44-1</f>
        <v>0.20081951192271186</v>
      </c>
      <c r="F45" s="33">
        <f t="shared" ref="F45" si="14">D45/D33-1</f>
        <v>-0.79001987202111501</v>
      </c>
      <c r="G45" s="39" t="s">
        <v>501</v>
      </c>
      <c r="H45" s="68">
        <v>234579</v>
      </c>
      <c r="I45" s="68">
        <v>4352.09</v>
      </c>
      <c r="J45" s="30">
        <f t="shared" si="1"/>
        <v>53.900309966016323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12616.275199362042</v>
      </c>
      <c r="B46" s="27">
        <f>A46/A43-1</f>
        <v>-0.43511740166376456</v>
      </c>
      <c r="C46" s="27">
        <f>A46/A34-1</f>
        <v>-0.48711809874056466</v>
      </c>
      <c r="D46" s="26">
        <f>H46/19</f>
        <v>16352.421052631578</v>
      </c>
      <c r="E46" s="27">
        <f t="shared" ref="E46" si="15">D46/D45-1</f>
        <v>0.39419309082497378</v>
      </c>
      <c r="F46" s="33">
        <f t="shared" ref="F46" si="16">D46/D34-1</f>
        <v>0.69984516820860154</v>
      </c>
      <c r="G46" s="39" t="s">
        <v>551</v>
      </c>
      <c r="H46" s="68">
        <v>310696</v>
      </c>
      <c r="I46" s="68">
        <v>6475.29</v>
      </c>
      <c r="J46" s="30">
        <f t="shared" si="1"/>
        <v>47.981789232605799</v>
      </c>
      <c r="K46" s="32">
        <f>H46+H45+H44</f>
        <v>760159</v>
      </c>
      <c r="L46" s="27">
        <f>K46/K43-1</f>
        <v>-0.39874680749922287</v>
      </c>
      <c r="M46" s="27">
        <f>K46/K34-1</f>
        <v>-0.50332117160323142</v>
      </c>
      <c r="N46" s="32">
        <f>AVERAGE(J44:J46)</f>
        <v>53.508705987974047</v>
      </c>
      <c r="O46" s="58">
        <f>N46/N43-1</f>
        <v>-0.11866722776637739</v>
      </c>
    </row>
    <row r="47" spans="1:16" ht="17.399999999999999">
      <c r="A47" s="31"/>
      <c r="B47" s="27"/>
      <c r="C47" s="27"/>
      <c r="D47" s="26">
        <f>H47/19</f>
        <v>19287.63157894737</v>
      </c>
      <c r="E47" s="27">
        <f t="shared" ref="E47" si="17">D47/D46-1</f>
        <v>0.17949700028323523</v>
      </c>
      <c r="F47" s="33">
        <f t="shared" ref="F47" si="18">D47/D35-1</f>
        <v>0.14765155226544446</v>
      </c>
      <c r="G47" s="39" t="s">
        <v>598</v>
      </c>
      <c r="H47" s="68">
        <v>366465</v>
      </c>
      <c r="I47" s="68">
        <v>8543.99</v>
      </c>
      <c r="J47" s="30">
        <f t="shared" si="1"/>
        <v>42.891553009776466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14215.9</v>
      </c>
      <c r="E48" s="27">
        <f t="shared" ref="E48" si="19">D48/D47-1</f>
        <v>-0.26295253298405041</v>
      </c>
      <c r="F48" s="33">
        <f t="shared" ref="F48" si="20">D48/D36-1</f>
        <v>-0.95651793507969129</v>
      </c>
      <c r="G48" s="39" t="s">
        <v>634</v>
      </c>
      <c r="H48" s="68">
        <v>284318</v>
      </c>
      <c r="I48" s="68">
        <v>4090.35</v>
      </c>
      <c r="J48" s="30">
        <f t="shared" si="1"/>
        <v>69.509455181096968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17662.374162679425</v>
      </c>
      <c r="B49" s="27">
        <f>A49/A46-1</f>
        <v>0.39996741380312839</v>
      </c>
      <c r="C49" s="27">
        <f>A49/A37-1</f>
        <v>-0.84885173438746842</v>
      </c>
      <c r="D49" s="26">
        <f>H49/22</f>
        <v>19483.590909090908</v>
      </c>
      <c r="E49" s="27">
        <f t="shared" ref="E49" si="21">D49/D48-1</f>
        <v>0.37054923776130311</v>
      </c>
      <c r="F49" s="33">
        <f t="shared" ref="F49" si="22">D49/D37-1</f>
        <v>1.8565755460461864</v>
      </c>
      <c r="G49" s="39" t="s">
        <v>672</v>
      </c>
      <c r="H49" s="68">
        <v>428639</v>
      </c>
      <c r="I49" s="68">
        <v>6736.18</v>
      </c>
      <c r="J49" s="30">
        <f t="shared" si="1"/>
        <v>63.632355429932097</v>
      </c>
      <c r="K49" s="32">
        <f>H49+H48+H47</f>
        <v>1079422</v>
      </c>
      <c r="L49" s="27">
        <f>K49/K46-1</f>
        <v>0.41999502735611882</v>
      </c>
      <c r="M49" s="27">
        <f>K49/K37-1</f>
        <v>-0.85363753614919169</v>
      </c>
      <c r="N49" s="32">
        <f>AVERAGE(J47:J49)</f>
        <v>58.677787873601837</v>
      </c>
      <c r="O49" s="58">
        <f>N49/N46-1</f>
        <v>9.6602632976950042E-2</v>
      </c>
    </row>
    <row r="50" spans="1:15" s="37" customFormat="1" ht="17.399999999999999">
      <c r="A50" s="92"/>
      <c r="B50" s="130"/>
      <c r="C50" s="130"/>
      <c r="D50" s="93">
        <f>H50/18</f>
        <v>10769.888888888889</v>
      </c>
      <c r="E50" s="130">
        <f t="shared" ref="E50" si="23">D50/D49-1</f>
        <v>-0.44723285665663748</v>
      </c>
      <c r="F50" s="131">
        <f t="shared" ref="F50" si="24">D50/D38-1</f>
        <v>-7.4553049289891371E-2</v>
      </c>
      <c r="G50" s="132" t="s">
        <v>714</v>
      </c>
      <c r="H50" s="95">
        <v>193858</v>
      </c>
      <c r="I50" s="95">
        <v>5931.12</v>
      </c>
      <c r="J50" s="133">
        <f t="shared" ref="J50" si="25">H50/I50</f>
        <v>32.684889194620915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16688.650000000001</v>
      </c>
      <c r="E51" s="130">
        <f t="shared" ref="E51" si="26">D51/D50-1</f>
        <v>0.54956566146354557</v>
      </c>
      <c r="F51" s="131">
        <f t="shared" ref="F51" si="27">D51/D39-1</f>
        <v>3.1619518143333192E-3</v>
      </c>
      <c r="G51" s="132" t="s">
        <v>721</v>
      </c>
      <c r="H51" s="95">
        <v>333773</v>
      </c>
      <c r="I51" s="95">
        <v>10580.12</v>
      </c>
      <c r="J51" s="133">
        <f t="shared" ref="J51" si="28">H51/I51</f>
        <v>31.547184720022077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11703.876599326601</v>
      </c>
      <c r="B52" s="27">
        <f>A52/A49-1</f>
        <v>-0.33735541487639431</v>
      </c>
      <c r="C52" s="27">
        <f>A52/A40-1</f>
        <v>-0.76197822043872865</v>
      </c>
      <c r="D52" s="93">
        <f>H52/22</f>
        <v>7653.090909090909</v>
      </c>
      <c r="E52" s="130">
        <f t="shared" ref="E52:E53" si="29">D52/D51-1</f>
        <v>-0.54141941324847076</v>
      </c>
      <c r="F52" s="131">
        <f t="shared" ref="F52:F53" si="30">D52/D40-1</f>
        <v>-0.93581819060392435</v>
      </c>
      <c r="G52" s="132" t="s">
        <v>726</v>
      </c>
      <c r="H52" s="95">
        <v>168368</v>
      </c>
      <c r="I52" s="95">
        <v>3414.06</v>
      </c>
      <c r="J52" s="133">
        <f t="shared" ref="J52" si="31">H52/I52</f>
        <v>49.316063572403529</v>
      </c>
      <c r="K52" s="32">
        <f>H52+H51+H50</f>
        <v>695999</v>
      </c>
      <c r="L52" s="27">
        <f>K52/K49-1</f>
        <v>-0.35521140017527897</v>
      </c>
      <c r="M52" s="27">
        <f>K52/K40-1</f>
        <v>-0.77447763631485556</v>
      </c>
      <c r="N52" s="32">
        <f>AVERAGE(J50:J52)</f>
        <v>37.849379162348839</v>
      </c>
      <c r="O52" s="58">
        <f>N52/N49-1</f>
        <v>-0.35496240512882993</v>
      </c>
    </row>
    <row r="53" spans="1:15" s="37" customFormat="1" ht="17.399999999999999">
      <c r="A53" s="31"/>
      <c r="B53" s="27"/>
      <c r="C53" s="27"/>
      <c r="D53" s="93">
        <f>H53/21</f>
        <v>6151.5238095238092</v>
      </c>
      <c r="E53" s="130">
        <f t="shared" si="29"/>
        <v>-0.19620400664304494</v>
      </c>
      <c r="F53" s="131">
        <f t="shared" si="30"/>
        <v>-0.83762401957498156</v>
      </c>
      <c r="G53" s="132" t="s">
        <v>729</v>
      </c>
      <c r="H53" s="95">
        <v>129182</v>
      </c>
      <c r="I53" s="95">
        <v>4169.5600000000004</v>
      </c>
      <c r="J53" s="133">
        <f t="shared" ref="J53" si="32">H53/I53</f>
        <v>30.982165983940749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4168</v>
      </c>
      <c r="E54" s="130">
        <f t="shared" ref="E54" si="33">D54/D53-1</f>
        <v>-0.32244430338592056</v>
      </c>
      <c r="F54" s="131">
        <f t="shared" ref="F54" si="34">D54/D42-1</f>
        <v>-0.62633244578324054</v>
      </c>
      <c r="G54" s="132" t="s">
        <v>742</v>
      </c>
      <c r="H54" s="95">
        <v>70856</v>
      </c>
      <c r="I54" s="95">
        <v>1485.39</v>
      </c>
      <c r="J54" s="133">
        <f t="shared" ref="J54" si="35">H54/I54</f>
        <v>47.701950329543081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4884.7777777777774</v>
      </c>
      <c r="B55" s="27">
        <f>A55/A52-1</f>
        <v>-0.5826359124412821</v>
      </c>
      <c r="C55" s="27">
        <f>A55/A43-1</f>
        <v>-0.7812883818874099</v>
      </c>
      <c r="D55" s="93">
        <f>H55/21</f>
        <v>4334.8095238095239</v>
      </c>
      <c r="E55" s="130">
        <f t="shared" ref="E55" si="36">D55/D54-1</f>
        <v>4.0021478841056668E-2</v>
      </c>
      <c r="F55" s="131">
        <f t="shared" ref="F55" si="37">D55/D43-1</f>
        <v>-0.75869799608614197</v>
      </c>
      <c r="G55" s="132" t="s">
        <v>749</v>
      </c>
      <c r="H55" s="95">
        <v>91031</v>
      </c>
      <c r="I55" s="95">
        <v>2006.53</v>
      </c>
      <c r="J55" s="133">
        <f t="shared" ref="J55" si="38">H55/I55</f>
        <v>45.367375518930693</v>
      </c>
      <c r="K55" s="32">
        <f>H55+H54+H53</f>
        <v>291069</v>
      </c>
      <c r="L55" s="27">
        <f>K55/K52-1</f>
        <v>-0.58179681292645535</v>
      </c>
      <c r="M55" s="27">
        <f>K55/K43-1</f>
        <v>-0.76977689471806732</v>
      </c>
      <c r="N55" s="32">
        <f>AVERAGE(J53:J55)</f>
        <v>41.350497277471504</v>
      </c>
      <c r="O55" s="58">
        <f>N55/N52-1</f>
        <v>9.2501335361544035E-2</v>
      </c>
    </row>
    <row r="56" spans="1:15" s="124" customFormat="1" ht="17.399999999999999">
      <c r="A56" s="94"/>
      <c r="B56" s="45"/>
      <c r="C56" s="45"/>
      <c r="D56" s="98">
        <f>H56/22</f>
        <v>6879.045454545455</v>
      </c>
      <c r="E56" s="118">
        <f t="shared" ref="E56" si="39">D56/D55-1</f>
        <v>0.58693142495912998</v>
      </c>
      <c r="F56" s="158">
        <f t="shared" ref="F56" si="40">D56/D44-1</f>
        <v>-0.29571768954412614</v>
      </c>
      <c r="G56" s="122" t="s">
        <v>752</v>
      </c>
      <c r="H56" s="96">
        <v>151339</v>
      </c>
      <c r="I56" s="96">
        <v>4003.27</v>
      </c>
      <c r="J56" s="125">
        <f t="shared" ref="J56" si="41">H56/I56</f>
        <v>37.803845356421128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8834.4444444444453</v>
      </c>
      <c r="E57" s="118">
        <f t="shared" ref="E57" si="42">D57/D56-1</f>
        <v>0.28425440750750153</v>
      </c>
      <c r="F57" s="158">
        <f t="shared" ref="F57" si="43">D57/D45-1</f>
        <v>-0.24678300747769877</v>
      </c>
      <c r="G57" s="122" t="s">
        <v>756</v>
      </c>
      <c r="H57" s="96">
        <v>159020</v>
      </c>
      <c r="I57" s="96">
        <v>6790.66</v>
      </c>
      <c r="J57" s="125">
        <f t="shared" ref="J57" si="44">H57/I57</f>
        <v>23.417458685900929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7856.7449494949506</v>
      </c>
      <c r="B58" s="27">
        <f>A58/A55-1</f>
        <v>0.60841399689408271</v>
      </c>
      <c r="C58" s="27">
        <f>A58/A46-1</f>
        <v>-0.37725320466279644</v>
      </c>
      <c r="K58" s="32">
        <f>H58+H57+H56</f>
        <v>310359</v>
      </c>
      <c r="L58" s="27">
        <f>K58/K55-1</f>
        <v>6.62729455902209E-2</v>
      </c>
      <c r="M58" s="27">
        <f>K58/K46-1</f>
        <v>-0.59171831156376498</v>
      </c>
      <c r="N58" s="32">
        <f>AVERAGE(J56:J58)</f>
        <v>30.61065202116103</v>
      </c>
      <c r="O58" s="58">
        <f>N58/N55-1</f>
        <v>-0.25972711245148039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44"/>
  <dimension ref="A1:P58"/>
  <sheetViews>
    <sheetView topLeftCell="A44" zoomScale="70" zoomScaleNormal="70" zoomScaleSheetLayoutView="70" workbookViewId="0">
      <selection activeCell="A59" sqref="A59:XFD335"/>
    </sheetView>
  </sheetViews>
  <sheetFormatPr defaultColWidth="8.69921875" defaultRowHeight="15.6"/>
  <cols>
    <col min="1" max="1" width="18.0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8" style="18" bestFit="1" customWidth="1"/>
    <col min="13" max="13" width="7.09765625" style="18" bestFit="1" customWidth="1"/>
    <col min="14" max="14" width="7.69921875" style="18" bestFit="1" customWidth="1"/>
    <col min="15" max="15" width="8.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175</v>
      </c>
    </row>
    <row r="2" spans="1:16" ht="15" customHeight="1">
      <c r="G2" s="21"/>
      <c r="H2" s="21"/>
      <c r="I2" s="21"/>
      <c r="J2" s="22"/>
      <c r="P2" s="23" t="s">
        <v>189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6" ht="15" hidden="1" customHeight="1">
      <c r="D6" s="26">
        <f>H6/18</f>
        <v>1625.7222222222222</v>
      </c>
      <c r="E6" s="27" t="e">
        <f t="shared" ref="E6:E22" si="0">D6/D5-1</f>
        <v>#DIV/0!</v>
      </c>
      <c r="F6" s="26"/>
      <c r="G6" s="28" t="s">
        <v>3</v>
      </c>
      <c r="H6" s="29">
        <v>29263</v>
      </c>
      <c r="I6" s="29">
        <v>395.5</v>
      </c>
      <c r="J6" s="30">
        <f t="shared" ref="J6:J49" si="1">H6/I6</f>
        <v>73.989886219974721</v>
      </c>
    </row>
    <row r="7" spans="1:16" ht="15" hidden="1" customHeight="1">
      <c r="A7" s="31">
        <f>AVERAGE(D5:D7)</f>
        <v>541.90740740740739</v>
      </c>
      <c r="B7" s="31"/>
      <c r="C7" s="31"/>
      <c r="D7" s="26">
        <f>H7/22</f>
        <v>0</v>
      </c>
      <c r="E7" s="27">
        <f t="shared" si="0"/>
        <v>-1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29263</v>
      </c>
      <c r="L7" s="32"/>
      <c r="M7" s="32"/>
      <c r="N7" s="32" t="e">
        <f>AVERAGE(J5:J7)</f>
        <v>#DIV/0!</v>
      </c>
      <c r="O7" s="35"/>
    </row>
    <row r="8" spans="1:16" ht="15" hidden="1" customHeight="1">
      <c r="D8" s="26">
        <f>H8/21</f>
        <v>11501.380952380952</v>
      </c>
      <c r="E8" s="27" t="e">
        <f t="shared" si="0"/>
        <v>#DIV/0!</v>
      </c>
      <c r="F8" s="26"/>
      <c r="G8" s="28" t="s">
        <v>2</v>
      </c>
      <c r="H8" s="29">
        <v>241529</v>
      </c>
      <c r="I8" s="29">
        <v>84823.5</v>
      </c>
      <c r="J8" s="30">
        <f t="shared" si="1"/>
        <v>2.8474302522296298</v>
      </c>
    </row>
    <row r="9" spans="1:16" ht="15" hidden="1" customHeight="1">
      <c r="D9" s="26">
        <f>H9/21</f>
        <v>807</v>
      </c>
      <c r="E9" s="27">
        <f t="shared" si="0"/>
        <v>-0.92983451262581307</v>
      </c>
      <c r="F9" s="26"/>
      <c r="G9" s="28" t="s">
        <v>5</v>
      </c>
      <c r="H9" s="29">
        <v>16947</v>
      </c>
      <c r="I9" s="29">
        <v>69</v>
      </c>
      <c r="J9" s="30">
        <f t="shared" si="1"/>
        <v>245.60869565217391</v>
      </c>
    </row>
    <row r="10" spans="1:16" ht="15" hidden="1" customHeight="1">
      <c r="A10" s="31">
        <f>AVERAGE(D8:D10)</f>
        <v>4102.7936507936511</v>
      </c>
      <c r="B10" s="27">
        <f>A10/A7-1</f>
        <v>6.5710233791086754</v>
      </c>
      <c r="C10" s="27"/>
      <c r="D10" s="26">
        <f>H10/21</f>
        <v>0</v>
      </c>
      <c r="E10" s="27">
        <f t="shared" si="0"/>
        <v>-1</v>
      </c>
      <c r="F10" s="26"/>
      <c r="G10" s="28" t="s">
        <v>0</v>
      </c>
      <c r="H10" s="29">
        <v>0</v>
      </c>
      <c r="I10" s="29">
        <v>0</v>
      </c>
      <c r="J10" s="30" t="e">
        <f t="shared" si="1"/>
        <v>#DIV/0!</v>
      </c>
      <c r="K10" s="32">
        <f>H10+H9+H8</f>
        <v>258476</v>
      </c>
      <c r="L10" s="27">
        <f>K10/K7-1</f>
        <v>7.8328606089601198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2079.5714285714284</v>
      </c>
      <c r="E11" s="27" t="e">
        <f t="shared" si="0"/>
        <v>#DIV/0!</v>
      </c>
      <c r="F11" s="26"/>
      <c r="G11" s="28" t="s">
        <v>10</v>
      </c>
      <c r="H11" s="29">
        <v>43671</v>
      </c>
      <c r="I11" s="29">
        <v>4224</v>
      </c>
      <c r="J11" s="30">
        <f t="shared" si="1"/>
        <v>10.338778409090908</v>
      </c>
    </row>
    <row r="12" spans="1:16" ht="15" hidden="1" customHeight="1">
      <c r="D12" s="26">
        <f>H12/22</f>
        <v>0</v>
      </c>
      <c r="E12" s="27">
        <f t="shared" si="0"/>
        <v>-1</v>
      </c>
      <c r="F12" s="26"/>
      <c r="G12" s="28" t="s">
        <v>4</v>
      </c>
      <c r="H12" s="29">
        <v>0</v>
      </c>
      <c r="I12" s="29">
        <v>0</v>
      </c>
      <c r="J12" s="30" t="e">
        <f t="shared" si="1"/>
        <v>#DIV/0!</v>
      </c>
    </row>
    <row r="13" spans="1:16" ht="15" hidden="1" customHeight="1">
      <c r="A13" s="31">
        <f>AVERAGE(D11:D13)</f>
        <v>1254.2071428571428</v>
      </c>
      <c r="B13" s="27">
        <f>A13/A10-1</f>
        <v>-0.69430411334127728</v>
      </c>
      <c r="C13" s="27"/>
      <c r="D13" s="26">
        <f>H13/20</f>
        <v>1683.05</v>
      </c>
      <c r="E13" s="27" t="e">
        <f t="shared" si="0"/>
        <v>#DIV/0!</v>
      </c>
      <c r="F13" s="26"/>
      <c r="G13" s="28" t="s">
        <v>8</v>
      </c>
      <c r="H13" s="29">
        <v>33661</v>
      </c>
      <c r="I13" s="29">
        <v>3156.86</v>
      </c>
      <c r="J13" s="30">
        <f t="shared" si="1"/>
        <v>10.662810514245168</v>
      </c>
      <c r="K13" s="32">
        <f>H13+H12+H11</f>
        <v>77332</v>
      </c>
      <c r="L13" s="27">
        <f>K13/K10-1</f>
        <v>-0.700815549606153</v>
      </c>
      <c r="M13" s="32"/>
      <c r="N13" s="32" t="e">
        <f>AVERAGE(J11:J13)</f>
        <v>#DIV/0!</v>
      </c>
      <c r="O13" s="58" t="e">
        <f>N13/N10-1</f>
        <v>#DIV/0!</v>
      </c>
    </row>
    <row r="14" spans="1:16" ht="15" hidden="1" customHeight="1">
      <c r="D14" s="26">
        <f>H14/20</f>
        <v>0</v>
      </c>
      <c r="E14" s="27">
        <f t="shared" si="0"/>
        <v>-1</v>
      </c>
      <c r="F14" s="26"/>
      <c r="G14" s="28" t="s">
        <v>11</v>
      </c>
      <c r="H14" s="29">
        <v>0</v>
      </c>
      <c r="I14" s="29">
        <v>0</v>
      </c>
      <c r="J14" s="30" t="e">
        <f t="shared" si="1"/>
        <v>#DIV/0!</v>
      </c>
    </row>
    <row r="15" spans="1:16" ht="15" hidden="1" customHeight="1">
      <c r="A15" s="31"/>
      <c r="B15" s="31"/>
      <c r="C15" s="31"/>
      <c r="D15" s="26">
        <f>H15/22</f>
        <v>454.54545454545456</v>
      </c>
      <c r="E15" s="27" t="e">
        <f t="shared" si="0"/>
        <v>#DIV/0!</v>
      </c>
      <c r="F15" s="26"/>
      <c r="G15" s="28" t="s">
        <v>9</v>
      </c>
      <c r="H15" s="29">
        <v>10000</v>
      </c>
      <c r="I15" s="29">
        <v>1200</v>
      </c>
      <c r="J15" s="30">
        <f t="shared" si="1"/>
        <v>8.3333333333333339</v>
      </c>
    </row>
    <row r="16" spans="1:16" ht="15" hidden="1" customHeight="1">
      <c r="A16" s="31">
        <f>AVERAGE(D14:D16)</f>
        <v>197.72727272727275</v>
      </c>
      <c r="B16" s="27">
        <f>A16/A13-1</f>
        <v>-0.84234879074533042</v>
      </c>
      <c r="C16" s="27"/>
      <c r="D16" s="26">
        <f>H16/22</f>
        <v>138.63636363636363</v>
      </c>
      <c r="E16" s="27">
        <f t="shared" si="0"/>
        <v>-0.69500000000000006</v>
      </c>
      <c r="F16" s="26"/>
      <c r="G16" s="28" t="s">
        <v>13</v>
      </c>
      <c r="H16" s="29">
        <v>3050</v>
      </c>
      <c r="I16" s="29">
        <v>0.7</v>
      </c>
      <c r="J16" s="30">
        <f t="shared" si="1"/>
        <v>4357.1428571428578</v>
      </c>
      <c r="K16" s="32">
        <f>H16+H15+H14</f>
        <v>13050</v>
      </c>
      <c r="L16" s="27">
        <f>K16/K13-1</f>
        <v>-0.83124709046707701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15.65</v>
      </c>
      <c r="E17" s="27">
        <f t="shared" si="0"/>
        <v>-0.8871147540983606</v>
      </c>
      <c r="F17" s="33" t="e">
        <f t="shared" ref="F17:F22" si="2">D17/D5-1</f>
        <v>#DIV/0!</v>
      </c>
      <c r="G17" s="39" t="s">
        <v>162</v>
      </c>
      <c r="H17" s="29">
        <v>313</v>
      </c>
      <c r="I17" s="29">
        <v>75</v>
      </c>
      <c r="J17" s="30">
        <f t="shared" si="1"/>
        <v>4.1733333333333329</v>
      </c>
    </row>
    <row r="18" spans="1:15" hidden="1">
      <c r="D18" s="26">
        <f>H18/20</f>
        <v>0</v>
      </c>
      <c r="E18" s="27">
        <f t="shared" si="0"/>
        <v>-1</v>
      </c>
      <c r="F18" s="33">
        <f t="shared" si="2"/>
        <v>-1</v>
      </c>
      <c r="G18" s="39" t="s">
        <v>163</v>
      </c>
      <c r="H18" s="29">
        <v>0</v>
      </c>
      <c r="I18" s="29">
        <v>0</v>
      </c>
      <c r="J18" s="30" t="e">
        <f t="shared" si="1"/>
        <v>#DIV/0!</v>
      </c>
    </row>
    <row r="19" spans="1:15" ht="17.399999999999999" hidden="1">
      <c r="A19" s="31">
        <f>AVERAGE(D17:D19)</f>
        <v>289.17121212121214</v>
      </c>
      <c r="B19" s="27">
        <f>A19/A16-1</f>
        <v>0.46247509578544044</v>
      </c>
      <c r="C19" s="27">
        <f>A19/A7-1</f>
        <v>-0.46638261782642054</v>
      </c>
      <c r="D19" s="26">
        <f>H19/22</f>
        <v>851.86363636363637</v>
      </c>
      <c r="E19" s="27" t="e">
        <f t="shared" si="0"/>
        <v>#DIV/0!</v>
      </c>
      <c r="F19" s="33" t="e">
        <f t="shared" si="2"/>
        <v>#DIV/0!</v>
      </c>
      <c r="G19" s="39" t="s">
        <v>158</v>
      </c>
      <c r="H19" s="29">
        <v>18741</v>
      </c>
      <c r="I19" s="29">
        <v>700</v>
      </c>
      <c r="J19" s="30">
        <f t="shared" si="1"/>
        <v>26.772857142857141</v>
      </c>
      <c r="K19" s="32">
        <f>H19+H18+H17</f>
        <v>19054</v>
      </c>
      <c r="L19" s="27">
        <f>K19/K16-1</f>
        <v>0.46007662835249041</v>
      </c>
      <c r="M19" s="27">
        <f>K19/K7-1</f>
        <v>-0.34887058743122712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>
        <f t="shared" si="0"/>
        <v>-1</v>
      </c>
      <c r="F20" s="33">
        <f t="shared" si="2"/>
        <v>-1</v>
      </c>
      <c r="G20" s="39" t="s">
        <v>154</v>
      </c>
      <c r="H20" s="29">
        <v>0</v>
      </c>
      <c r="I20" s="29">
        <v>0</v>
      </c>
      <c r="J20" s="30" t="e">
        <f t="shared" si="1"/>
        <v>#DIV/0!</v>
      </c>
    </row>
    <row r="21" spans="1:15" hidden="1">
      <c r="D21" s="26">
        <f>H21/21</f>
        <v>131.04761904761904</v>
      </c>
      <c r="E21" s="27" t="e">
        <f t="shared" si="0"/>
        <v>#DIV/0!</v>
      </c>
      <c r="F21" s="33">
        <f t="shared" si="2"/>
        <v>-0.83761137664483387</v>
      </c>
      <c r="G21" s="39" t="s">
        <v>155</v>
      </c>
      <c r="H21" s="29">
        <v>2752</v>
      </c>
      <c r="I21" s="29">
        <v>0.5</v>
      </c>
      <c r="J21" s="30">
        <f t="shared" si="1"/>
        <v>5504</v>
      </c>
    </row>
    <row r="22" spans="1:15" ht="17.399999999999999" hidden="1">
      <c r="A22" s="31">
        <f>AVERAGE(D20:D22)</f>
        <v>43.682539682539677</v>
      </c>
      <c r="B22" s="27">
        <f>A22/A19-1</f>
        <v>-0.84893883674620685</v>
      </c>
      <c r="C22" s="27">
        <f>A22/A10-1</f>
        <v>-0.98935297667868582</v>
      </c>
      <c r="D22" s="26">
        <f>H22/21</f>
        <v>0</v>
      </c>
      <c r="E22" s="27">
        <f t="shared" si="0"/>
        <v>-1</v>
      </c>
      <c r="F22" s="33" t="e">
        <f t="shared" si="2"/>
        <v>#DIV/0!</v>
      </c>
      <c r="G22" s="39" t="s">
        <v>156</v>
      </c>
      <c r="H22" s="29">
        <v>0</v>
      </c>
      <c r="I22" s="29">
        <v>0</v>
      </c>
      <c r="J22" s="30" t="e">
        <f t="shared" si="1"/>
        <v>#DIV/0!</v>
      </c>
      <c r="K22" s="32">
        <f>H22+H21+H20</f>
        <v>2752</v>
      </c>
      <c r="L22" s="27">
        <f>K22/K19-1</f>
        <v>-0.85556838459116191</v>
      </c>
      <c r="M22" s="27">
        <f>K22/K10-1</f>
        <v>-0.98935297667868582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181.23809523809524</v>
      </c>
      <c r="E23" s="27" t="e">
        <f t="shared" ref="E23:E28" si="3">D23/D22-1</f>
        <v>#DIV/0!</v>
      </c>
      <c r="F23" s="33">
        <f t="shared" ref="F23:F28" si="4">D23/D11-1</f>
        <v>-0.91284834329417697</v>
      </c>
      <c r="G23" s="39" t="s">
        <v>168</v>
      </c>
      <c r="H23" s="29">
        <v>3806</v>
      </c>
      <c r="I23" s="29">
        <v>710</v>
      </c>
      <c r="J23" s="30">
        <f t="shared" si="1"/>
        <v>5.3605633802816905</v>
      </c>
    </row>
    <row r="24" spans="1:15" hidden="1">
      <c r="A24" s="31"/>
      <c r="B24" s="27"/>
      <c r="C24" s="27"/>
      <c r="D24" s="26">
        <f>H24/22</f>
        <v>851</v>
      </c>
      <c r="E24" s="27">
        <f t="shared" si="3"/>
        <v>3.6954808197582762</v>
      </c>
      <c r="F24" s="33" t="e">
        <f t="shared" si="4"/>
        <v>#DIV/0!</v>
      </c>
      <c r="G24" s="39" t="s">
        <v>176</v>
      </c>
      <c r="H24" s="29">
        <v>18722</v>
      </c>
      <c r="I24" s="29">
        <v>608</v>
      </c>
      <c r="J24" s="30">
        <f t="shared" si="1"/>
        <v>30.792763157894736</v>
      </c>
    </row>
    <row r="25" spans="1:15" ht="17.399999999999999" hidden="1">
      <c r="A25" s="31">
        <f>AVERAGE(D23:D25)</f>
        <v>4681.7986633249793</v>
      </c>
      <c r="B25" s="27">
        <f>A25/A22-1</f>
        <v>106.1778037025704</v>
      </c>
      <c r="C25" s="27">
        <f>A25/A13-1</f>
        <v>2.7328751394762607</v>
      </c>
      <c r="D25" s="26">
        <f>H25/19</f>
        <v>13013.157894736842</v>
      </c>
      <c r="E25" s="27">
        <f t="shared" si="3"/>
        <v>14.291607396870555</v>
      </c>
      <c r="F25" s="33">
        <f t="shared" si="4"/>
        <v>6.7318902556292697</v>
      </c>
      <c r="G25" s="39" t="s">
        <v>190</v>
      </c>
      <c r="H25" s="29">
        <v>247250</v>
      </c>
      <c r="I25" s="29">
        <v>545</v>
      </c>
      <c r="J25" s="30">
        <f t="shared" si="1"/>
        <v>453.66972477064218</v>
      </c>
      <c r="K25" s="32">
        <f>H25+H24+H23</f>
        <v>269778</v>
      </c>
      <c r="L25" s="27">
        <f>K25/K22-1</f>
        <v>97.029796511627907</v>
      </c>
      <c r="M25" s="27">
        <f>K25/K13-1</f>
        <v>2.4885687684270419</v>
      </c>
      <c r="N25" s="32">
        <f>AVERAGE(J23:J25)</f>
        <v>163.27435043627287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0</v>
      </c>
      <c r="E26" s="27">
        <f t="shared" si="3"/>
        <v>-1</v>
      </c>
      <c r="F26" s="33" t="e">
        <f t="shared" si="4"/>
        <v>#DIV/0!</v>
      </c>
      <c r="G26" s="39" t="s">
        <v>202</v>
      </c>
      <c r="H26" s="29">
        <v>0</v>
      </c>
      <c r="I26" s="29">
        <v>0</v>
      </c>
      <c r="J26" s="30" t="e">
        <f t="shared" si="1"/>
        <v>#DIV/0!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99.727272727272734</v>
      </c>
      <c r="E27" s="27" t="e">
        <f t="shared" si="3"/>
        <v>#DIV/0!</v>
      </c>
      <c r="F27" s="33">
        <f t="shared" si="4"/>
        <v>-0.78059999999999996</v>
      </c>
      <c r="G27" s="39" t="s">
        <v>203</v>
      </c>
      <c r="H27" s="29">
        <v>2194</v>
      </c>
      <c r="I27" s="29">
        <v>60</v>
      </c>
      <c r="J27" s="30">
        <f t="shared" si="1"/>
        <v>36.56666666666667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67.452950558213715</v>
      </c>
      <c r="B28" s="27">
        <f>A28/A25-1</f>
        <v>-0.98559251360238775</v>
      </c>
      <c r="C28" s="27">
        <f>A28/A16-1</f>
        <v>-0.65885864085501111</v>
      </c>
      <c r="D28" s="26">
        <f>H28/19</f>
        <v>102.63157894736842</v>
      </c>
      <c r="E28" s="27">
        <f t="shared" si="3"/>
        <v>2.9122487165955002E-2</v>
      </c>
      <c r="F28" s="33">
        <f t="shared" si="4"/>
        <v>-0.25970664365832608</v>
      </c>
      <c r="G28" s="39" t="s">
        <v>208</v>
      </c>
      <c r="H28" s="29">
        <v>1950</v>
      </c>
      <c r="I28" s="29">
        <v>3</v>
      </c>
      <c r="J28" s="30">
        <f t="shared" si="1"/>
        <v>650</v>
      </c>
      <c r="K28" s="32">
        <f>H28+H27+H26</f>
        <v>4144</v>
      </c>
      <c r="L28" s="27">
        <f>K28/K25-1</f>
        <v>-0.98463922187872988</v>
      </c>
      <c r="M28" s="27">
        <f>K28/K16-1</f>
        <v>-0.68245210727969341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68.181818181818187</v>
      </c>
      <c r="E29" s="27">
        <f t="shared" ref="E29:E41" si="5">D29/D28-1</f>
        <v>-0.33566433566433562</v>
      </c>
      <c r="F29" s="33">
        <f t="shared" ref="F29:F41" si="6">D29/D17-1</f>
        <v>3.356665698518734</v>
      </c>
      <c r="G29" s="39" t="s">
        <v>215</v>
      </c>
      <c r="H29" s="29">
        <v>1500</v>
      </c>
      <c r="I29" s="29">
        <v>960</v>
      </c>
      <c r="J29" s="30">
        <f t="shared" si="1"/>
        <v>1.5625</v>
      </c>
    </row>
    <row r="30" spans="1:15" hidden="1">
      <c r="D30" s="26">
        <f>H30/19</f>
        <v>211.52631578947367</v>
      </c>
      <c r="E30" s="27">
        <f t="shared" si="5"/>
        <v>2.1023859649122802</v>
      </c>
      <c r="F30" s="33" t="e">
        <f t="shared" si="6"/>
        <v>#DIV/0!</v>
      </c>
      <c r="G30" s="39" t="s">
        <v>210</v>
      </c>
      <c r="H30" s="29">
        <v>4019</v>
      </c>
      <c r="I30" s="29">
        <v>852.41</v>
      </c>
      <c r="J30" s="30">
        <f t="shared" si="1"/>
        <v>4.7148672587135296</v>
      </c>
    </row>
    <row r="31" spans="1:15" ht="17.399999999999999" hidden="1">
      <c r="A31" s="31">
        <f>AVERAGE(D29:D31)</f>
        <v>323.25271132376395</v>
      </c>
      <c r="B31" s="27">
        <f>A31/A28-1</f>
        <v>3.7922694062847278</v>
      </c>
      <c r="C31" s="27">
        <f>A31/A19-1</f>
        <v>0.1178592396959135</v>
      </c>
      <c r="D31" s="26">
        <f>H31/20</f>
        <v>690.05</v>
      </c>
      <c r="E31" s="27">
        <f t="shared" si="5"/>
        <v>2.2622418512067677</v>
      </c>
      <c r="F31" s="33">
        <f t="shared" si="6"/>
        <v>-0.18995251053839179</v>
      </c>
      <c r="G31" s="39" t="s">
        <v>211</v>
      </c>
      <c r="H31" s="29">
        <v>13801</v>
      </c>
      <c r="I31" s="29">
        <v>2354.65</v>
      </c>
      <c r="J31" s="30">
        <f t="shared" si="1"/>
        <v>5.8611683265028773</v>
      </c>
      <c r="K31" s="32">
        <f>H31+H30+H29</f>
        <v>19320</v>
      </c>
      <c r="L31" s="27">
        <f>K31/K28-1</f>
        <v>3.6621621621621623</v>
      </c>
      <c r="M31" s="27">
        <f>K31/K19-1</f>
        <v>1.3960323291697385E-2</v>
      </c>
      <c r="N31" s="32">
        <f>AVERAGE(J29:J31)</f>
        <v>4.046178528405469</v>
      </c>
      <c r="O31" s="58" t="e">
        <f>N31/N28-1</f>
        <v>#DIV/0!</v>
      </c>
    </row>
    <row r="32" spans="1:15" ht="17.399999999999999" hidden="1">
      <c r="D32" s="26">
        <f>H32/21</f>
        <v>2.2857142857142856</v>
      </c>
      <c r="E32" s="27">
        <f t="shared" si="5"/>
        <v>-0.99668761062862943</v>
      </c>
      <c r="F32" s="33" t="e">
        <f t="shared" si="6"/>
        <v>#DIV/0!</v>
      </c>
      <c r="G32" s="39" t="s">
        <v>222</v>
      </c>
      <c r="H32" s="29">
        <v>48</v>
      </c>
      <c r="I32" s="29">
        <v>6.6</v>
      </c>
      <c r="J32" s="30">
        <f t="shared" si="1"/>
        <v>7.2727272727272734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2631.8095238095239</v>
      </c>
      <c r="E33" s="27">
        <f t="shared" si="5"/>
        <v>1150.4166666666667</v>
      </c>
      <c r="F33" s="33">
        <f t="shared" si="6"/>
        <v>19.082848837209305</v>
      </c>
      <c r="G33" s="39" t="s">
        <v>223</v>
      </c>
      <c r="H33" s="29">
        <v>55268</v>
      </c>
      <c r="I33" s="29">
        <v>595.82000000000005</v>
      </c>
      <c r="J33" s="30">
        <f t="shared" si="1"/>
        <v>92.759558255849072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3433.7335004177112</v>
      </c>
      <c r="B34" s="27">
        <f>A34/A31-1</f>
        <v>9.6224429993366609</v>
      </c>
      <c r="C34" s="27">
        <f>A34/A22-1</f>
        <v>77.60654452264383</v>
      </c>
      <c r="D34" s="26">
        <f>H34/19</f>
        <v>7667.105263157895</v>
      </c>
      <c r="E34" s="27">
        <f t="shared" si="5"/>
        <v>1.9132447442700258</v>
      </c>
      <c r="F34" s="33" t="e">
        <f t="shared" si="6"/>
        <v>#DIV/0!</v>
      </c>
      <c r="G34" s="39" t="s">
        <v>220</v>
      </c>
      <c r="H34" s="29">
        <v>145675</v>
      </c>
      <c r="I34" s="29">
        <v>4626.55</v>
      </c>
      <c r="J34" s="30">
        <f t="shared" si="1"/>
        <v>31.486744982762531</v>
      </c>
      <c r="K34" s="32">
        <f>H34+H33+H32</f>
        <v>200991</v>
      </c>
      <c r="L34" s="27">
        <f>K34/K31-1</f>
        <v>9.4032608695652176</v>
      </c>
      <c r="M34" s="27">
        <f>K34/K22-1</f>
        <v>72.034520348837205</v>
      </c>
      <c r="N34" s="32">
        <f>AVERAGE(J32:J34)</f>
        <v>43.839676837112961</v>
      </c>
      <c r="O34" s="58">
        <f>N34/N31-1</f>
        <v>9.8348350250352006</v>
      </c>
      <c r="P34" s="58"/>
    </row>
    <row r="35" spans="1:16" ht="17.399999999999999" hidden="1">
      <c r="D35" s="26">
        <f>H35/23</f>
        <v>22.608695652173914</v>
      </c>
      <c r="E35" s="27">
        <f t="shared" si="5"/>
        <v>-0.99705120839271455</v>
      </c>
      <c r="F35" s="33">
        <f t="shared" si="6"/>
        <v>-0.87525417532957117</v>
      </c>
      <c r="G35" s="39" t="s">
        <v>226</v>
      </c>
      <c r="H35" s="68">
        <v>520</v>
      </c>
      <c r="I35" s="68">
        <v>375.81</v>
      </c>
      <c r="J35" s="30">
        <f t="shared" si="1"/>
        <v>1.3836779223543811</v>
      </c>
      <c r="P35" s="16"/>
    </row>
    <row r="36" spans="1:16" ht="17.399999999999999" hidden="1">
      <c r="D36" s="26">
        <f>H36/21</f>
        <v>0</v>
      </c>
      <c r="E36" s="27">
        <f t="shared" si="5"/>
        <v>-1</v>
      </c>
      <c r="F36" s="33">
        <f t="shared" si="6"/>
        <v>-1</v>
      </c>
      <c r="G36" s="39" t="s">
        <v>228</v>
      </c>
      <c r="H36" s="68">
        <v>0</v>
      </c>
      <c r="I36" s="68">
        <v>0</v>
      </c>
      <c r="J36" s="30" t="e">
        <f t="shared" si="1"/>
        <v>#DIV/0!</v>
      </c>
      <c r="P36" s="16"/>
    </row>
    <row r="37" spans="1:16" ht="17.399999999999999" hidden="1">
      <c r="A37" s="31">
        <f>AVERAGE(D35:D37)</f>
        <v>7.5362318840579716</v>
      </c>
      <c r="B37" s="27">
        <f>A37/A34-1</f>
        <v>-0.99780523681201783</v>
      </c>
      <c r="C37" s="27">
        <f>A37/A25-1</f>
        <v>-0.99839031269262102</v>
      </c>
      <c r="D37" s="26">
        <f>H37/18</f>
        <v>0</v>
      </c>
      <c r="E37" s="27" t="e">
        <f t="shared" si="5"/>
        <v>#DIV/0!</v>
      </c>
      <c r="F37" s="33">
        <f t="shared" si="6"/>
        <v>-1</v>
      </c>
      <c r="G37" s="39" t="s">
        <v>225</v>
      </c>
      <c r="H37" s="68">
        <v>0</v>
      </c>
      <c r="I37" s="68">
        <v>0</v>
      </c>
      <c r="J37" s="30" t="e">
        <f t="shared" si="1"/>
        <v>#DIV/0!</v>
      </c>
      <c r="K37" s="32">
        <f>H37+H36+H35</f>
        <v>520</v>
      </c>
      <c r="L37" s="27">
        <f>K37/K34-1</f>
        <v>-0.99741281947947913</v>
      </c>
      <c r="M37" s="27">
        <f>K37/K25-1</f>
        <v>-0.99807248923188696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771.4</v>
      </c>
      <c r="E38" s="27" t="e">
        <f t="shared" si="5"/>
        <v>#DIV/0!</v>
      </c>
      <c r="F38" s="33" t="e">
        <f t="shared" si="6"/>
        <v>#DIV/0!</v>
      </c>
      <c r="G38" s="39" t="s">
        <v>231</v>
      </c>
      <c r="H38" s="68">
        <v>15428</v>
      </c>
      <c r="I38" s="68">
        <v>2223.48</v>
      </c>
      <c r="J38" s="30">
        <f t="shared" si="1"/>
        <v>6.9386727112454354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2098.4285714285716</v>
      </c>
      <c r="E39" s="27">
        <f t="shared" si="5"/>
        <v>1.7202859365161673</v>
      </c>
      <c r="F39" s="33">
        <f t="shared" si="6"/>
        <v>20.041672092720408</v>
      </c>
      <c r="G39" s="39" t="s">
        <v>234</v>
      </c>
      <c r="H39" s="68">
        <v>44067</v>
      </c>
      <c r="I39" s="68">
        <v>6156.92</v>
      </c>
      <c r="J39" s="30">
        <f t="shared" si="1"/>
        <v>7.1573124224449884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1399.8476190476192</v>
      </c>
      <c r="B40" s="27">
        <f>A40/A37-1</f>
        <v>184.749010989011</v>
      </c>
      <c r="C40" s="27">
        <f>A40/A28-1</f>
        <v>19.752948647361436</v>
      </c>
      <c r="D40" s="26">
        <f>H40/21</f>
        <v>1329.7142857142858</v>
      </c>
      <c r="E40" s="27">
        <f t="shared" si="5"/>
        <v>-0.36632854516985502</v>
      </c>
      <c r="F40" s="33">
        <f t="shared" si="6"/>
        <v>11.956190476190477</v>
      </c>
      <c r="G40" s="39" t="s">
        <v>236</v>
      </c>
      <c r="H40" s="68">
        <v>27924</v>
      </c>
      <c r="I40" s="68">
        <v>305.44</v>
      </c>
      <c r="J40" s="30">
        <f t="shared" si="1"/>
        <v>91.422210581456255</v>
      </c>
      <c r="K40" s="32">
        <f>H40+H39+H38</f>
        <v>87419</v>
      </c>
      <c r="L40" s="27">
        <f>K40/K37-1</f>
        <v>167.11346153846154</v>
      </c>
      <c r="M40" s="27">
        <f>K40/K28-1</f>
        <v>20.095318532818531</v>
      </c>
      <c r="N40" s="32">
        <f>AVERAGE(J38:J40)</f>
        <v>35.172731905048892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538.88888888888891</v>
      </c>
      <c r="E41" s="27">
        <f t="shared" si="5"/>
        <v>-0.59473332378360311</v>
      </c>
      <c r="F41" s="33">
        <f t="shared" si="6"/>
        <v>6.9037037037037035</v>
      </c>
      <c r="G41" s="39" t="s">
        <v>389</v>
      </c>
      <c r="H41" s="68">
        <v>9700</v>
      </c>
      <c r="I41" s="68">
        <v>59.15</v>
      </c>
      <c r="J41" s="30">
        <f t="shared" si="1"/>
        <v>163.98985629754861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20.75</v>
      </c>
      <c r="E42" s="27">
        <f t="shared" ref="E42" si="7">D42/D41-1</f>
        <v>-0.96149484536082475</v>
      </c>
      <c r="F42" s="33">
        <f t="shared" ref="F42" si="8">D42/D30-1</f>
        <v>-0.901903458571784</v>
      </c>
      <c r="G42" s="39" t="s">
        <v>405</v>
      </c>
      <c r="H42" s="68">
        <v>415</v>
      </c>
      <c r="I42" s="68">
        <v>3.58</v>
      </c>
      <c r="J42" s="30">
        <f t="shared" si="1"/>
        <v>115.92178770949721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190.6462962962963</v>
      </c>
      <c r="B43" s="27">
        <f>A43/A40-1</f>
        <v>-0.86380925059114522</v>
      </c>
      <c r="C43" s="27">
        <f>A43/A31-1</f>
        <v>-0.41022522126551175</v>
      </c>
      <c r="D43" s="26">
        <f>H43/20</f>
        <v>12.3</v>
      </c>
      <c r="E43" s="27">
        <f t="shared" ref="E43" si="9">D43/D42-1</f>
        <v>-0.40722891566265051</v>
      </c>
      <c r="F43" s="33">
        <f t="shared" ref="F43" si="10">D43/D31-1</f>
        <v>-0.98217520469531194</v>
      </c>
      <c r="G43" s="39" t="s">
        <v>429</v>
      </c>
      <c r="H43" s="68">
        <v>246</v>
      </c>
      <c r="I43" s="68">
        <v>2</v>
      </c>
      <c r="J43" s="30">
        <f t="shared" si="1"/>
        <v>123</v>
      </c>
      <c r="K43" s="32">
        <f>H43+H42+H41</f>
        <v>10361</v>
      </c>
      <c r="L43" s="27">
        <f>K43/K40-1</f>
        <v>-0.88147885471121834</v>
      </c>
      <c r="M43" s="27">
        <f>K43/K31-1</f>
        <v>-0.46371635610766049</v>
      </c>
      <c r="N43" s="32">
        <f>AVERAGE(J41:J43)</f>
        <v>134.30388133568195</v>
      </c>
      <c r="O43" s="58">
        <f>N43/N40-1</f>
        <v>2.818409149970043</v>
      </c>
    </row>
    <row r="44" spans="1:16" ht="17.399999999999999">
      <c r="A44" s="31"/>
      <c r="B44" s="27"/>
      <c r="C44" s="27"/>
      <c r="D44" s="26">
        <f>H44/22</f>
        <v>1431.909090909091</v>
      </c>
      <c r="E44" s="27">
        <f t="shared" ref="E44" si="11">D44/D43-1</f>
        <v>115.41537324464154</v>
      </c>
      <c r="F44" s="33">
        <f t="shared" ref="F44" si="12">D44/D32-1</f>
        <v>625.46022727272737</v>
      </c>
      <c r="G44" s="39" t="s">
        <v>462</v>
      </c>
      <c r="H44" s="68">
        <v>31502</v>
      </c>
      <c r="I44" s="68">
        <v>4270</v>
      </c>
      <c r="J44" s="30">
        <f t="shared" si="1"/>
        <v>7.3775175644028099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10523.9</v>
      </c>
      <c r="E45" s="27">
        <f t="shared" ref="E45" si="13">D45/D44-1</f>
        <v>6.3495587581740836</v>
      </c>
      <c r="F45" s="33">
        <f t="shared" ref="F45" si="14">D45/D33-1</f>
        <v>2.998731634942462</v>
      </c>
      <c r="G45" s="39" t="s">
        <v>498</v>
      </c>
      <c r="H45" s="68">
        <v>210478</v>
      </c>
      <c r="I45" s="68">
        <v>13081.7</v>
      </c>
      <c r="J45" s="30">
        <f t="shared" si="1"/>
        <v>16.089499071221628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3985.2696969696967</v>
      </c>
      <c r="B46" s="27">
        <f>A46/A43-1</f>
        <v>19.903997478009853</v>
      </c>
      <c r="C46" s="27">
        <f>A46/A34-1</f>
        <v>0.16062288948309233</v>
      </c>
      <c r="D46" s="26">
        <f>H46/19</f>
        <v>0</v>
      </c>
      <c r="E46" s="27">
        <f t="shared" ref="E46" si="15">D46/D45-1</f>
        <v>-1</v>
      </c>
      <c r="F46" s="33">
        <f t="shared" ref="F46" si="16">D46/D34-1</f>
        <v>-1</v>
      </c>
      <c r="G46" s="39" t="s">
        <v>551</v>
      </c>
      <c r="H46" s="68">
        <v>0</v>
      </c>
      <c r="I46" s="68">
        <v>0</v>
      </c>
      <c r="J46" s="30" t="e">
        <f t="shared" si="1"/>
        <v>#DIV/0!</v>
      </c>
      <c r="K46" s="32">
        <f>H46+H45+H44</f>
        <v>241980</v>
      </c>
      <c r="L46" s="27">
        <f>K46/K43-1</f>
        <v>22.354888524273719</v>
      </c>
      <c r="M46" s="27">
        <f>K46/K34-1</f>
        <v>0.20393450453005357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0</v>
      </c>
      <c r="E47" s="27" t="e">
        <f t="shared" ref="E47" si="17">D47/D46-1</f>
        <v>#DIV/0!</v>
      </c>
      <c r="F47" s="33">
        <f t="shared" ref="F47" si="18">D47/D35-1</f>
        <v>-1</v>
      </c>
      <c r="G47" s="39" t="s">
        <v>598</v>
      </c>
      <c r="H47" s="68">
        <v>0</v>
      </c>
      <c r="I47" s="68">
        <v>0</v>
      </c>
      <c r="J47" s="30" t="e">
        <f t="shared" si="1"/>
        <v>#DIV/0!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0</v>
      </c>
      <c r="E48" s="27" t="e">
        <f t="shared" ref="E48" si="19">D48/D47-1</f>
        <v>#DIV/0!</v>
      </c>
      <c r="F48" s="33" t="e">
        <f t="shared" ref="F48" si="20">D48/D36-1</f>
        <v>#DIV/0!</v>
      </c>
      <c r="G48" s="39" t="s">
        <v>632</v>
      </c>
      <c r="H48" s="68">
        <v>0</v>
      </c>
      <c r="I48" s="68">
        <v>0</v>
      </c>
      <c r="J48" s="30" t="e">
        <f t="shared" si="1"/>
        <v>#DIV/0!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54.484848484848492</v>
      </c>
      <c r="B49" s="27">
        <f>A49/A46-1</f>
        <v>-0.98632844132825503</v>
      </c>
      <c r="C49" s="27">
        <f>A49/A37-1</f>
        <v>6.2297202797202802</v>
      </c>
      <c r="D49" s="26">
        <f>H49/22</f>
        <v>163.45454545454547</v>
      </c>
      <c r="E49" s="27" t="e">
        <f t="shared" ref="E49" si="21">D49/D48-1</f>
        <v>#DIV/0!</v>
      </c>
      <c r="F49" s="33" t="e">
        <f t="shared" ref="F49" si="22">D49/D37-1</f>
        <v>#DIV/0!</v>
      </c>
      <c r="G49" s="39" t="s">
        <v>691</v>
      </c>
      <c r="H49" s="68">
        <v>3596</v>
      </c>
      <c r="I49" s="68">
        <v>1000</v>
      </c>
      <c r="J49" s="30">
        <f t="shared" si="1"/>
        <v>3.5960000000000001</v>
      </c>
      <c r="K49" s="32">
        <f>H49+H48+H47</f>
        <v>3596</v>
      </c>
      <c r="L49" s="27">
        <f>K49/K46-1</f>
        <v>-0.98513926770807503</v>
      </c>
      <c r="M49" s="27">
        <f>K49/K37-1</f>
        <v>5.9153846153846157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2974.5555555555557</v>
      </c>
      <c r="E50" s="130">
        <f t="shared" ref="E50" si="23">D50/D49-1</f>
        <v>17.198059572364354</v>
      </c>
      <c r="F50" s="131">
        <f t="shared" ref="F50" si="24">D50/D38-1</f>
        <v>2.8560481663929944</v>
      </c>
      <c r="G50" s="132" t="s">
        <v>714</v>
      </c>
      <c r="H50" s="95">
        <v>53542</v>
      </c>
      <c r="I50" s="95">
        <v>2801.72</v>
      </c>
      <c r="J50" s="133">
        <f t="shared" ref="J50" si="25">H50/I50</f>
        <v>19.110403609211485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0</v>
      </c>
      <c r="E51" s="130">
        <f t="shared" ref="E51" si="26">D51/D50-1</f>
        <v>-1</v>
      </c>
      <c r="F51" s="131">
        <f t="shared" ref="F51" si="27">D51/D39-1</f>
        <v>-1</v>
      </c>
      <c r="G51" s="132" t="s">
        <v>721</v>
      </c>
      <c r="H51" s="95">
        <v>0</v>
      </c>
      <c r="I51" s="95">
        <v>0</v>
      </c>
      <c r="J51" s="133" t="e">
        <f t="shared" ref="J51" si="28">H51/I51</f>
        <v>#DIV/0!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1156.03367003367</v>
      </c>
      <c r="B52" s="27">
        <f>A52/A49-1</f>
        <v>20.217525645779258</v>
      </c>
      <c r="C52" s="27">
        <f>A52/A40-1</f>
        <v>-0.17417177819670626</v>
      </c>
      <c r="D52" s="93">
        <f>H52/22</f>
        <v>493.54545454545456</v>
      </c>
      <c r="E52" s="130" t="e">
        <f t="shared" ref="E52:E53" si="29">D52/D51-1</f>
        <v>#DIV/0!</v>
      </c>
      <c r="F52" s="131">
        <f t="shared" ref="F52:F53" si="30">D52/D40-1</f>
        <v>-0.62883345704574756</v>
      </c>
      <c r="G52" s="132" t="s">
        <v>726</v>
      </c>
      <c r="H52" s="95">
        <v>10858</v>
      </c>
      <c r="I52" s="95">
        <v>1160.8</v>
      </c>
      <c r="J52" s="133">
        <f t="shared" ref="J52" si="31">H52/I52</f>
        <v>9.3538938662991047</v>
      </c>
      <c r="K52" s="32">
        <f>H52+H51+H50</f>
        <v>64400</v>
      </c>
      <c r="L52" s="27">
        <f>K52/K49-1</f>
        <v>16.908787541713014</v>
      </c>
      <c r="M52" s="27">
        <f>K52/K40-1</f>
        <v>-0.26331804298836636</v>
      </c>
      <c r="N52" s="32" t="e">
        <f>AVERAGE(J50:J52)</f>
        <v>#DIV/0!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2212.2857142857142</v>
      </c>
      <c r="E53" s="130">
        <f t="shared" si="29"/>
        <v>3.4824355971896956</v>
      </c>
      <c r="F53" s="131">
        <f t="shared" si="30"/>
        <v>3.1052724594992629</v>
      </c>
      <c r="G53" s="132" t="s">
        <v>729</v>
      </c>
      <c r="H53" s="95">
        <v>46458</v>
      </c>
      <c r="I53" s="95">
        <v>9850</v>
      </c>
      <c r="J53" s="133">
        <f t="shared" ref="J53" si="32">H53/I53</f>
        <v>4.7165482233502534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0</v>
      </c>
      <c r="E54" s="130">
        <f t="shared" ref="E54" si="33">D54/D53-1</f>
        <v>-1</v>
      </c>
      <c r="F54" s="131">
        <f t="shared" ref="F54" si="34">D54/D42-1</f>
        <v>-1</v>
      </c>
      <c r="G54" s="132" t="s">
        <v>742</v>
      </c>
      <c r="H54" s="95">
        <v>0</v>
      </c>
      <c r="I54" s="95">
        <v>0</v>
      </c>
      <c r="J54" s="133" t="e">
        <f t="shared" ref="J54" si="35">H54/I54</f>
        <v>#DIV/0!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737.42857142857144</v>
      </c>
      <c r="B55" s="27">
        <f>A55/A52-1</f>
        <v>-0.36210459042504051</v>
      </c>
      <c r="C55" s="27">
        <f>A55/A43-1</f>
        <v>2.8680456203695868</v>
      </c>
      <c r="D55" s="93">
        <f>H55/21</f>
        <v>0</v>
      </c>
      <c r="E55" s="130" t="e">
        <f t="shared" ref="E55" si="36">D55/D54-1</f>
        <v>#DIV/0!</v>
      </c>
      <c r="F55" s="131">
        <f t="shared" ref="F55" si="37">D55/D43-1</f>
        <v>-1</v>
      </c>
      <c r="G55" s="132" t="s">
        <v>749</v>
      </c>
      <c r="H55" s="95">
        <v>0</v>
      </c>
      <c r="I55" s="95">
        <v>0</v>
      </c>
      <c r="J55" s="133" t="e">
        <f t="shared" ref="J55" si="38">H55/I55</f>
        <v>#DIV/0!</v>
      </c>
      <c r="K55" s="32">
        <f>H55+H54+H53</f>
        <v>46458</v>
      </c>
      <c r="L55" s="27">
        <f>K55/K52-1</f>
        <v>-0.27860248447204972</v>
      </c>
      <c r="M55" s="27">
        <f>K55/K43-1</f>
        <v>3.4839301225750408</v>
      </c>
      <c r="N55" s="32" t="e">
        <f>AVERAGE(J53:J55)</f>
        <v>#DIV/0!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2476.9545454545455</v>
      </c>
      <c r="E56" s="118" t="e">
        <f t="shared" ref="E56" si="39">D56/D55-1</f>
        <v>#DIV/0!</v>
      </c>
      <c r="F56" s="158">
        <f t="shared" ref="F56" si="40">D56/D44-1</f>
        <v>0.72982667767125897</v>
      </c>
      <c r="G56" s="122" t="s">
        <v>752</v>
      </c>
      <c r="H56" s="96">
        <v>54493</v>
      </c>
      <c r="I56" s="96">
        <v>507.97</v>
      </c>
      <c r="J56" s="125">
        <f t="shared" ref="J56" si="41">H56/I56</f>
        <v>107.27602023741559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823.5</v>
      </c>
      <c r="E57" s="118">
        <f t="shared" ref="E57" si="42">D57/D56-1</f>
        <v>-0.66753527976070326</v>
      </c>
      <c r="F57" s="158">
        <f t="shared" ref="F57" si="43">D57/D45-1</f>
        <v>-0.92174954151977873</v>
      </c>
      <c r="G57" s="122" t="s">
        <v>756</v>
      </c>
      <c r="H57" s="96">
        <v>14823</v>
      </c>
      <c r="I57" s="96">
        <v>3350</v>
      </c>
      <c r="J57" s="125">
        <f t="shared" ref="J57" si="44">H57/I57</f>
        <v>4.4247761194029849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1650.2272727272727</v>
      </c>
      <c r="B58" s="27">
        <f>A58/A55-1</f>
        <v>1.2378130393434539</v>
      </c>
      <c r="C58" s="27">
        <f>A58/A46-1</f>
        <v>-0.58591829456810274</v>
      </c>
      <c r="K58" s="32">
        <f>H58+H57+H56</f>
        <v>69316</v>
      </c>
      <c r="L58" s="27">
        <f>K58/K55-1</f>
        <v>0.49201429247922857</v>
      </c>
      <c r="M58" s="27">
        <f>K58/K46-1</f>
        <v>-0.71354657409703282</v>
      </c>
      <c r="N58" s="32">
        <f>AVERAGE(J56:J58)</f>
        <v>55.850398178409293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45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7.5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19921875" style="18" bestFit="1" customWidth="1"/>
    <col min="13" max="13" width="5.5976562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현대일렉트릭</v>
      </c>
      <c r="G1" s="19"/>
      <c r="H1" s="19"/>
      <c r="I1" s="19"/>
      <c r="J1" s="20"/>
      <c r="P1" s="18" t="s">
        <v>192</v>
      </c>
    </row>
    <row r="2" spans="1:16" ht="15" customHeight="1">
      <c r="G2" s="21"/>
      <c r="H2" s="21"/>
      <c r="I2" s="21"/>
      <c r="J2" s="22"/>
      <c r="P2" s="23" t="s">
        <v>128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258248.5</v>
      </c>
      <c r="E5" s="27"/>
      <c r="F5" s="26"/>
      <c r="G5" s="28" t="s">
        <v>7</v>
      </c>
      <c r="H5" s="29">
        <f>'현대일렉트릭 배전반(경기 성남)'!H5+'현대일렉트릭 배전반(서울 종로)'!H5+'현대일렉트릭 배전반(울산 동구)'!H5</f>
        <v>5164970</v>
      </c>
      <c r="I5" s="29">
        <f>'현대일렉트릭 배전반(경기 성남)'!I5+'현대일렉트릭 배전반(서울 종로)'!I5+'현대일렉트릭 배전반(울산 동구)'!I5</f>
        <v>57346.21</v>
      </c>
      <c r="J5" s="30">
        <f>H5/I5</f>
        <v>90.066457748471962</v>
      </c>
    </row>
    <row r="6" spans="1:16" ht="15" hidden="1" customHeight="1">
      <c r="D6" s="26">
        <f>H6/18</f>
        <v>282427.27777777775</v>
      </c>
      <c r="E6" s="27">
        <f t="shared" ref="E6:E22" si="0">D6/D5-1</f>
        <v>9.3626014392252932E-2</v>
      </c>
      <c r="F6" s="26"/>
      <c r="G6" s="28" t="s">
        <v>3</v>
      </c>
      <c r="H6" s="29">
        <f>'현대일렉트릭 배전반(경기 성남)'!H6+'현대일렉트릭 배전반(서울 종로)'!H6+'현대일렉트릭 배전반(울산 동구)'!H6</f>
        <v>5083691</v>
      </c>
      <c r="I6" s="29">
        <f>'현대일렉트릭 배전반(경기 성남)'!I6+'현대일렉트릭 배전반(서울 종로)'!I6+'현대일렉트릭 배전반(울산 동구)'!I6</f>
        <v>58531.69</v>
      </c>
      <c r="J6" s="30">
        <f t="shared" ref="J6:J49" si="1">H6/I6</f>
        <v>86.853651415156463</v>
      </c>
    </row>
    <row r="7" spans="1:16" ht="15" hidden="1" customHeight="1">
      <c r="A7" s="31">
        <f>AVERAGE(D5:D7)</f>
        <v>284912.18350168347</v>
      </c>
      <c r="B7" s="31"/>
      <c r="C7" s="31"/>
      <c r="D7" s="26">
        <f>H7/22</f>
        <v>314060.77272727271</v>
      </c>
      <c r="E7" s="27">
        <f t="shared" si="0"/>
        <v>0.11200580623230438</v>
      </c>
      <c r="F7" s="26"/>
      <c r="G7" s="28" t="s">
        <v>6</v>
      </c>
      <c r="H7" s="29">
        <f>'현대일렉트릭 배전반(경기 성남)'!H7+'현대일렉트릭 배전반(서울 종로)'!H7+'현대일렉트릭 배전반(울산 동구)'!H7</f>
        <v>6909337</v>
      </c>
      <c r="I7" s="29">
        <f>'현대일렉트릭 배전반(경기 성남)'!I7+'현대일렉트릭 배전반(서울 종로)'!I7+'현대일렉트릭 배전반(울산 동구)'!I7</f>
        <v>94942.7</v>
      </c>
      <c r="J7" s="30">
        <f t="shared" si="1"/>
        <v>72.773757224094112</v>
      </c>
      <c r="K7" s="32">
        <f>H7+H6+H5</f>
        <v>17157998</v>
      </c>
      <c r="L7" s="32"/>
      <c r="M7" s="32"/>
      <c r="N7" s="32">
        <f>AVERAGE(J5:J7)</f>
        <v>83.231288795907503</v>
      </c>
      <c r="O7" s="35"/>
    </row>
    <row r="8" spans="1:16" ht="15" hidden="1" customHeight="1">
      <c r="D8" s="26">
        <f>H8/21</f>
        <v>294265.57142857142</v>
      </c>
      <c r="E8" s="27">
        <f t="shared" si="0"/>
        <v>-6.3029843322366275E-2</v>
      </c>
      <c r="F8" s="26"/>
      <c r="G8" s="28" t="s">
        <v>2</v>
      </c>
      <c r="H8" s="29">
        <f>'현대일렉트릭 배전반(경기 성남)'!H8+'현대일렉트릭 배전반(서울 종로)'!H8+'현대일렉트릭 배전반(울산 동구)'!H8</f>
        <v>6179577</v>
      </c>
      <c r="I8" s="29">
        <f>'현대일렉트릭 배전반(경기 성남)'!I8+'현대일렉트릭 배전반(서울 종로)'!I8+'현대일렉트릭 배전반(울산 동구)'!I8</f>
        <v>83101.83</v>
      </c>
      <c r="J8" s="30">
        <f t="shared" si="1"/>
        <v>74.36150323043428</v>
      </c>
    </row>
    <row r="9" spans="1:16" ht="15" hidden="1" customHeight="1">
      <c r="D9" s="26">
        <f>H9/21</f>
        <v>251807.71428571429</v>
      </c>
      <c r="E9" s="27">
        <f t="shared" si="0"/>
        <v>-0.14428414760427777</v>
      </c>
      <c r="F9" s="26"/>
      <c r="G9" s="28" t="s">
        <v>5</v>
      </c>
      <c r="H9" s="29">
        <f>'현대일렉트릭 배전반(경기 성남)'!H9+'현대일렉트릭 배전반(서울 종로)'!H9+'현대일렉트릭 배전반(울산 동구)'!H9</f>
        <v>5287962</v>
      </c>
      <c r="I9" s="29">
        <f>'현대일렉트릭 배전반(경기 성남)'!I9+'현대일렉트릭 배전반(서울 종로)'!I9+'현대일렉트릭 배전반(울산 동구)'!I9</f>
        <v>71169.94</v>
      </c>
      <c r="J9" s="30">
        <f t="shared" si="1"/>
        <v>74.300498215960275</v>
      </c>
    </row>
    <row r="10" spans="1:16" ht="15" hidden="1" customHeight="1">
      <c r="A10" s="31">
        <f>AVERAGE(D8:D10)</f>
        <v>303258.68253968254</v>
      </c>
      <c r="B10" s="27">
        <f>A10/A7-1</f>
        <v>6.4393522286458005E-2</v>
      </c>
      <c r="C10" s="27"/>
      <c r="D10" s="26">
        <f>H10/21</f>
        <v>363702.76190476189</v>
      </c>
      <c r="E10" s="27">
        <f t="shared" si="0"/>
        <v>0.44436703592045479</v>
      </c>
      <c r="F10" s="26"/>
      <c r="G10" s="28" t="s">
        <v>0</v>
      </c>
      <c r="H10" s="29">
        <f>'현대일렉트릭 배전반(경기 성남)'!H10+'현대일렉트릭 배전반(서울 종로)'!H10+'현대일렉트릭 배전반(울산 동구)'!H10</f>
        <v>7637758</v>
      </c>
      <c r="I10" s="29">
        <f>'현대일렉트릭 배전반(경기 성남)'!I10+'현대일렉트릭 배전반(서울 종로)'!I10+'현대일렉트릭 배전반(울산 동구)'!I10</f>
        <v>174591.97</v>
      </c>
      <c r="J10" s="30">
        <f t="shared" si="1"/>
        <v>43.746330372467874</v>
      </c>
      <c r="K10" s="32">
        <f>H10+H9+H8</f>
        <v>19105297</v>
      </c>
      <c r="L10" s="27">
        <f>K10/K7-1</f>
        <v>0.11349220346103306</v>
      </c>
      <c r="M10" s="32"/>
      <c r="N10" s="32">
        <f>AVERAGE(J8:J10)</f>
        <v>64.136110606287474</v>
      </c>
      <c r="O10" s="58">
        <f>N10/N7-1</f>
        <v>-0.22942307473387269</v>
      </c>
    </row>
    <row r="11" spans="1:16" ht="15" hidden="1" customHeight="1">
      <c r="D11" s="26">
        <f>H11/21</f>
        <v>255121.14285714287</v>
      </c>
      <c r="E11" s="27">
        <f t="shared" si="0"/>
        <v>-0.29854493949664285</v>
      </c>
      <c r="F11" s="26"/>
      <c r="G11" s="28" t="s">
        <v>10</v>
      </c>
      <c r="H11" s="29">
        <f>'현대일렉트릭 배전반(경기 성남)'!H11+'현대일렉트릭 배전반(서울 종로)'!H11+'현대일렉트릭 배전반(울산 동구)'!H11</f>
        <v>5357544</v>
      </c>
      <c r="I11" s="29">
        <f>'현대일렉트릭 배전반(경기 성남)'!I11+'현대일렉트릭 배전반(서울 종로)'!I11+'현대일렉트릭 배전반(울산 동구)'!I11</f>
        <v>109406.54999999999</v>
      </c>
      <c r="J11" s="30">
        <f t="shared" si="1"/>
        <v>48.969133932109187</v>
      </c>
    </row>
    <row r="12" spans="1:16" ht="15" hidden="1" customHeight="1">
      <c r="D12" s="26">
        <f>H12/22</f>
        <v>243980.13636363635</v>
      </c>
      <c r="E12" s="27">
        <f t="shared" si="0"/>
        <v>-4.3669475484221287E-2</v>
      </c>
      <c r="F12" s="26"/>
      <c r="G12" s="28" t="s">
        <v>4</v>
      </c>
      <c r="H12" s="29">
        <f>'현대일렉트릭 배전반(경기 성남)'!H12+'현대일렉트릭 배전반(서울 종로)'!H12+'현대일렉트릭 배전반(울산 동구)'!H12</f>
        <v>5367563</v>
      </c>
      <c r="I12" s="29">
        <f>'현대일렉트릭 배전반(경기 성남)'!I12+'현대일렉트릭 배전반(서울 종로)'!I12+'현대일렉트릭 배전반(울산 동구)'!I12</f>
        <v>108463.79000000001</v>
      </c>
      <c r="J12" s="30">
        <f t="shared" si="1"/>
        <v>49.487142206629507</v>
      </c>
    </row>
    <row r="13" spans="1:16" ht="15" hidden="1" customHeight="1">
      <c r="A13" s="31">
        <f>AVERAGE(D11:D13)</f>
        <v>258410.70974025971</v>
      </c>
      <c r="B13" s="27">
        <f>A13/A10-1</f>
        <v>-0.1478868549577449</v>
      </c>
      <c r="C13" s="27"/>
      <c r="D13" s="26">
        <f>H13/20</f>
        <v>276130.84999999998</v>
      </c>
      <c r="E13" s="27">
        <f t="shared" si="0"/>
        <v>0.13177594748305688</v>
      </c>
      <c r="F13" s="26"/>
      <c r="G13" s="28" t="s">
        <v>8</v>
      </c>
      <c r="H13" s="29">
        <f>'현대일렉트릭 배전반(경기 성남)'!H13+'현대일렉트릭 배전반(서울 종로)'!H13+'현대일렉트릭 배전반(울산 동구)'!H13</f>
        <v>5522617</v>
      </c>
      <c r="I13" s="29">
        <f>'현대일렉트릭 배전반(경기 성남)'!I13+'현대일렉트릭 배전반(서울 종로)'!I13+'현대일렉트릭 배전반(울산 동구)'!I13</f>
        <v>103038.22</v>
      </c>
      <c r="J13" s="30">
        <f t="shared" si="1"/>
        <v>53.597752368004805</v>
      </c>
      <c r="K13" s="32">
        <f>H13+H12+H11</f>
        <v>16247724</v>
      </c>
      <c r="L13" s="27">
        <f>K13/K10-1</f>
        <v>-0.14956967169890112</v>
      </c>
      <c r="M13" s="32"/>
      <c r="N13" s="32">
        <f>AVERAGE(J11:J13)</f>
        <v>50.684676168914507</v>
      </c>
      <c r="O13" s="58">
        <f>N13/N10-1</f>
        <v>-0.20973261880420724</v>
      </c>
    </row>
    <row r="14" spans="1:16" ht="15" hidden="1" customHeight="1">
      <c r="D14" s="26">
        <f>H14/20</f>
        <v>292064.8</v>
      </c>
      <c r="E14" s="27">
        <f t="shared" si="0"/>
        <v>5.7704345602818341E-2</v>
      </c>
      <c r="F14" s="26"/>
      <c r="G14" s="28" t="s">
        <v>11</v>
      </c>
      <c r="H14" s="29">
        <f>'현대일렉트릭 배전반(경기 성남)'!H14+'현대일렉트릭 배전반(서울 종로)'!H14+'현대일렉트릭 배전반(울산 동구)'!H14</f>
        <v>5841296</v>
      </c>
      <c r="I14" s="29">
        <f>'현대일렉트릭 배전반(경기 성남)'!I14+'현대일렉트릭 배전반(서울 종로)'!I14+'현대일렉트릭 배전반(울산 동구)'!I14</f>
        <v>104575.5</v>
      </c>
      <c r="J14" s="30">
        <f t="shared" si="1"/>
        <v>55.857213209594981</v>
      </c>
    </row>
    <row r="15" spans="1:16" ht="15" hidden="1" customHeight="1">
      <c r="A15" s="31"/>
      <c r="B15" s="31"/>
      <c r="C15" s="31"/>
      <c r="D15" s="26">
        <f>H15/22</f>
        <v>425563.27272727271</v>
      </c>
      <c r="E15" s="27">
        <f t="shared" si="0"/>
        <v>0.457085115108951</v>
      </c>
      <c r="F15" s="26"/>
      <c r="G15" s="28" t="s">
        <v>9</v>
      </c>
      <c r="H15" s="29">
        <f>'현대일렉트릭 배전반(경기 성남)'!H15+'현대일렉트릭 배전반(서울 종로)'!H15+'현대일렉트릭 배전반(울산 동구)'!H15</f>
        <v>9362392</v>
      </c>
      <c r="I15" s="29">
        <f>'현대일렉트릭 배전반(경기 성남)'!I15+'현대일렉트릭 배전반(서울 종로)'!I15+'현대일렉트릭 배전반(울산 동구)'!I15</f>
        <v>161183.78</v>
      </c>
      <c r="J15" s="30">
        <f t="shared" si="1"/>
        <v>58.085199391650946</v>
      </c>
    </row>
    <row r="16" spans="1:16" ht="15" hidden="1" customHeight="1">
      <c r="A16" s="31">
        <f>AVERAGE(D14:D16)</f>
        <v>323624.75151515153</v>
      </c>
      <c r="B16" s="27">
        <f>A16/A13-1</f>
        <v>0.25236586301102371</v>
      </c>
      <c r="C16" s="27"/>
      <c r="D16" s="26">
        <f>H16/22</f>
        <v>253246.18181818182</v>
      </c>
      <c r="E16" s="27">
        <f t="shared" si="0"/>
        <v>-0.40491532505795524</v>
      </c>
      <c r="F16" s="26"/>
      <c r="G16" s="28" t="s">
        <v>13</v>
      </c>
      <c r="H16" s="29">
        <f>'현대일렉트릭 배전반(경기 성남)'!H16+'현대일렉트릭 배전반(서울 종로)'!H16+'현대일렉트릭 배전반(울산 동구)'!H16</f>
        <v>5571416</v>
      </c>
      <c r="I16" s="29">
        <f>'현대일렉트릭 배전반(경기 성남)'!I16+'현대일렉트릭 배전반(서울 종로)'!I16+'현대일렉트릭 배전반(울산 동구)'!I16</f>
        <v>159469.01999999999</v>
      </c>
      <c r="J16" s="30">
        <f t="shared" si="1"/>
        <v>34.937293776559237</v>
      </c>
      <c r="K16" s="32">
        <f>H16+H15+H14</f>
        <v>20775104</v>
      </c>
      <c r="L16" s="27">
        <f>K16/K13-1</f>
        <v>0.27864702773139172</v>
      </c>
      <c r="M16" s="32"/>
      <c r="N16" s="32">
        <f>AVERAGE(J14:J16)</f>
        <v>49.626568792601724</v>
      </c>
      <c r="O16" s="58">
        <f>N16/N13-1</f>
        <v>-2.0876277729120263E-2</v>
      </c>
    </row>
    <row r="17" spans="1:15" ht="15" hidden="1" customHeight="1">
      <c r="D17" s="26">
        <f>H17/20</f>
        <v>238221.4</v>
      </c>
      <c r="E17" s="27">
        <f t="shared" si="0"/>
        <v>-5.9328759511047102E-2</v>
      </c>
      <c r="F17" s="33">
        <f t="shared" ref="F17:F22" si="2">D17/D5-1</f>
        <v>-7.7549724393365382E-2</v>
      </c>
      <c r="G17" s="39" t="s">
        <v>162</v>
      </c>
      <c r="H17" s="29">
        <f>'현대일렉트릭 배전반(경기 성남)'!H17+'현대일렉트릭 배전반(서울 종로)'!H17+'현대일렉트릭 배전반(울산 동구)'!H17</f>
        <v>4764428</v>
      </c>
      <c r="I17" s="29">
        <f>'현대일렉트릭 배전반(경기 성남)'!I17+'현대일렉트릭 배전반(서울 종로)'!I17+'현대일렉트릭 배전반(울산 동구)'!I17</f>
        <v>84531.760000000009</v>
      </c>
      <c r="J17" s="30">
        <f t="shared" si="1"/>
        <v>56.362578988063177</v>
      </c>
    </row>
    <row r="18" spans="1:15" hidden="1">
      <c r="D18" s="26">
        <f>H18/20</f>
        <v>332291.3</v>
      </c>
      <c r="E18" s="27">
        <f t="shared" si="0"/>
        <v>0.39488433868661676</v>
      </c>
      <c r="F18" s="33">
        <f t="shared" si="2"/>
        <v>0.17655526270184407</v>
      </c>
      <c r="G18" s="39" t="s">
        <v>163</v>
      </c>
      <c r="H18" s="29">
        <f>'현대일렉트릭 배전반(경기 성남)'!H18+'현대일렉트릭 배전반(서울 종로)'!H18+'현대일렉트릭 배전반(울산 동구)'!H18</f>
        <v>6645826</v>
      </c>
      <c r="I18" s="29">
        <f>'현대일렉트릭 배전반(경기 성남)'!I18+'현대일렉트릭 배전반(서울 종로)'!I18+'현대일렉트릭 배전반(울산 동구)'!I18</f>
        <v>127883.26</v>
      </c>
      <c r="J18" s="30">
        <f t="shared" si="1"/>
        <v>51.967911984727323</v>
      </c>
    </row>
    <row r="19" spans="1:15" ht="17.399999999999999" hidden="1">
      <c r="A19" s="31">
        <f>AVERAGE(D17:D19)</f>
        <v>317311.86969696969</v>
      </c>
      <c r="B19" s="27">
        <f>A19/A16-1</f>
        <v>-1.9506795412359779E-2</v>
      </c>
      <c r="C19" s="27">
        <f>A19/A7-1</f>
        <v>0.11371814921033296</v>
      </c>
      <c r="D19" s="26">
        <f>H19/22</f>
        <v>381422.90909090912</v>
      </c>
      <c r="E19" s="27">
        <f t="shared" si="0"/>
        <v>0.14785704317539805</v>
      </c>
      <c r="F19" s="33">
        <f t="shared" si="2"/>
        <v>0.21448758397513412</v>
      </c>
      <c r="G19" s="39" t="s">
        <v>158</v>
      </c>
      <c r="H19" s="29">
        <f>'현대일렉트릭 배전반(경기 성남)'!H19+'현대일렉트릭 배전반(서울 종로)'!H19+'현대일렉트릭 배전반(울산 동구)'!H19</f>
        <v>8391304</v>
      </c>
      <c r="I19" s="29">
        <f>'현대일렉트릭 배전반(경기 성남)'!I19+'현대일렉트릭 배전반(서울 종로)'!I19+'현대일렉트릭 배전반(울산 동구)'!I19</f>
        <v>146547.74</v>
      </c>
      <c r="J19" s="30">
        <f t="shared" si="1"/>
        <v>57.259866307047794</v>
      </c>
      <c r="K19" s="32">
        <f>H19+H18+H17</f>
        <v>19801558</v>
      </c>
      <c r="L19" s="27">
        <f>K19/K16-1</f>
        <v>-4.6861185388049065E-2</v>
      </c>
      <c r="M19" s="27">
        <f>K19/K7-1</f>
        <v>0.15407158807222143</v>
      </c>
      <c r="N19" s="32">
        <f>AVERAGE(J17:J19)</f>
        <v>55.196785759946096</v>
      </c>
      <c r="O19" s="58">
        <f>N19/N16-1</f>
        <v>0.11224263741914742</v>
      </c>
    </row>
    <row r="20" spans="1:15" hidden="1">
      <c r="D20" s="26">
        <f>H20/20</f>
        <v>655151.4</v>
      </c>
      <c r="E20" s="27">
        <f t="shared" si="0"/>
        <v>0.71765089192335307</v>
      </c>
      <c r="F20" s="33">
        <f t="shared" si="2"/>
        <v>1.2263950105322743</v>
      </c>
      <c r="G20" s="39" t="s">
        <v>154</v>
      </c>
      <c r="H20" s="29">
        <f>'현대일렉트릭 배전반(경기 성남)'!H20+'현대일렉트릭 배전반(서울 종로)'!H20+'현대일렉트릭 배전반(울산 동구)'!H20</f>
        <v>13103028</v>
      </c>
      <c r="I20" s="29">
        <f>'현대일렉트릭 배전반(경기 성남)'!I20+'현대일렉트릭 배전반(서울 종로)'!I20+'현대일렉트릭 배전반(울산 동구)'!I20</f>
        <v>229566.16999999998</v>
      </c>
      <c r="J20" s="30">
        <f t="shared" si="1"/>
        <v>57.077347241538249</v>
      </c>
    </row>
    <row r="21" spans="1:15" hidden="1">
      <c r="D21" s="26">
        <f>H21/21</f>
        <v>329627.66666666669</v>
      </c>
      <c r="E21" s="27">
        <f t="shared" si="0"/>
        <v>-0.49686795042082388</v>
      </c>
      <c r="F21" s="33">
        <f t="shared" si="2"/>
        <v>0.3090451482064358</v>
      </c>
      <c r="G21" s="39" t="s">
        <v>155</v>
      </c>
      <c r="H21" s="29">
        <f>'현대일렉트릭 배전반(경기 성남)'!H21+'현대일렉트릭 배전반(서울 종로)'!H21+'현대일렉트릭 배전반(울산 동구)'!H21</f>
        <v>6922181</v>
      </c>
      <c r="I21" s="29">
        <f>'현대일렉트릭 배전반(경기 성남)'!I21+'현대일렉트릭 배전반(서울 종로)'!I21+'현대일렉트릭 배전반(울산 동구)'!I21</f>
        <v>112132.64</v>
      </c>
      <c r="J21" s="30">
        <f t="shared" si="1"/>
        <v>61.73207908063165</v>
      </c>
    </row>
    <row r="22" spans="1:15" ht="17.399999999999999" hidden="1">
      <c r="A22" s="31">
        <f>AVERAGE(D20:D22)</f>
        <v>646787.00634920632</v>
      </c>
      <c r="B22" s="27">
        <f>A22/A19-1</f>
        <v>1.0383322154537828</v>
      </c>
      <c r="C22" s="27">
        <f>A22/A10-1</f>
        <v>1.1327897388875976</v>
      </c>
      <c r="D22" s="26">
        <f>H22/21</f>
        <v>955581.95238095243</v>
      </c>
      <c r="E22" s="27">
        <f t="shared" si="0"/>
        <v>1.8989737483027387</v>
      </c>
      <c r="F22" s="33">
        <f t="shared" si="2"/>
        <v>1.6273706236830234</v>
      </c>
      <c r="G22" s="39" t="s">
        <v>156</v>
      </c>
      <c r="H22" s="29">
        <f>'현대일렉트릭 배전반(경기 성남)'!H22+'현대일렉트릭 배전반(서울 종로)'!H22+'현대일렉트릭 배전반(울산 동구)'!H22</f>
        <v>20067221</v>
      </c>
      <c r="I22" s="29">
        <f>'현대일렉트릭 배전반(경기 성남)'!I22+'현대일렉트릭 배전반(서울 종로)'!I22+'현대일렉트릭 배전반(울산 동구)'!I22</f>
        <v>498700.06</v>
      </c>
      <c r="J22" s="30">
        <f t="shared" si="1"/>
        <v>40.239058723995342</v>
      </c>
      <c r="K22" s="32">
        <f>H22+H21+H20</f>
        <v>40092430</v>
      </c>
      <c r="L22" s="27">
        <f>K22/K19-1</f>
        <v>1.0247108838607546</v>
      </c>
      <c r="M22" s="27">
        <f>K22/K10-1</f>
        <v>1.0984981285556565</v>
      </c>
      <c r="N22" s="32">
        <f>AVERAGE(J20:J22)</f>
        <v>53.016161682055078</v>
      </c>
      <c r="O22" s="58">
        <f>N22/N19-1</f>
        <v>-3.9506359797374269E-2</v>
      </c>
    </row>
    <row r="23" spans="1:15" hidden="1">
      <c r="A23" s="31"/>
      <c r="B23" s="27"/>
      <c r="C23" s="27"/>
      <c r="D23" s="26">
        <f>H23/21</f>
        <v>778083.23809523811</v>
      </c>
      <c r="E23" s="27">
        <f t="shared" ref="E23:E28" si="3">D23/D22-1</f>
        <v>-0.18574933719023679</v>
      </c>
      <c r="F23" s="33">
        <f t="shared" ref="F23:F28" si="4">D23/D11-1</f>
        <v>2.0498579199722857</v>
      </c>
      <c r="G23" s="39" t="s">
        <v>168</v>
      </c>
      <c r="H23" s="29">
        <f>'현대일렉트릭 배전반(경기 성남)'!H23+'현대일렉트릭 배전반(서울 종로)'!H23+'현대일렉트릭 배전반(울산 동구)'!H23</f>
        <v>16339748</v>
      </c>
      <c r="I23" s="29">
        <f>'현대일렉트릭 배전반(경기 성남)'!I23+'현대일렉트릭 배전반(서울 종로)'!I23+'현대일렉트릭 배전반(울산 동구)'!I23</f>
        <v>354838.17</v>
      </c>
      <c r="J23" s="30">
        <f t="shared" si="1"/>
        <v>46.048450762780114</v>
      </c>
    </row>
    <row r="24" spans="1:15" hidden="1">
      <c r="A24" s="31"/>
      <c r="B24" s="27"/>
      <c r="C24" s="27"/>
      <c r="D24" s="26">
        <f>H24/22</f>
        <v>260112.18181818182</v>
      </c>
      <c r="E24" s="27">
        <f t="shared" si="3"/>
        <v>-0.66570134262891822</v>
      </c>
      <c r="F24" s="33">
        <f t="shared" si="4"/>
        <v>6.6120323133608272E-2</v>
      </c>
      <c r="G24" s="39" t="s">
        <v>176</v>
      </c>
      <c r="H24" s="29">
        <f>'현대일렉트릭 배전반(경기 성남)'!H24+'현대일렉트릭 배전반(서울 종로)'!H24+'현대일렉트릭 배전반(울산 동구)'!H24</f>
        <v>5722468</v>
      </c>
      <c r="I24" s="29">
        <f>'현대일렉트릭 배전반(경기 성남)'!I24+'현대일렉트릭 배전반(서울 종로)'!I24+'현대일렉트릭 배전반(울산 동구)'!I24</f>
        <v>89248.23000000001</v>
      </c>
      <c r="J24" s="30">
        <f t="shared" si="1"/>
        <v>64.118560110379775</v>
      </c>
    </row>
    <row r="25" spans="1:15" ht="17.399999999999999" hidden="1">
      <c r="A25" s="31">
        <f>AVERAGE(D23:D25)</f>
        <v>470940.36804131541</v>
      </c>
      <c r="B25" s="27">
        <f>A25/A22-1</f>
        <v>-0.2718771969468875</v>
      </c>
      <c r="C25" s="27">
        <f>A25/A13-1</f>
        <v>0.82244911023493894</v>
      </c>
      <c r="D25" s="26">
        <f>H25/19</f>
        <v>374625.68421052629</v>
      </c>
      <c r="E25" s="27">
        <f t="shared" si="3"/>
        <v>0.44024659511098685</v>
      </c>
      <c r="F25" s="33">
        <f t="shared" si="4"/>
        <v>0.35669623372588144</v>
      </c>
      <c r="G25" s="39" t="s">
        <v>190</v>
      </c>
      <c r="H25" s="29">
        <f>'현대일렉트릭 배전반(경기 성남)'!H25+'현대일렉트릭 배전반(서울 종로)'!H25+'현대일렉트릭 배전반(울산 동구)'!H25</f>
        <v>7117888</v>
      </c>
      <c r="I25" s="29">
        <f>'현대일렉트릭 배전반(경기 성남)'!I25+'현대일렉트릭 배전반(서울 종로)'!I25+'현대일렉트릭 배전반(울산 동구)'!I25</f>
        <v>132330.81</v>
      </c>
      <c r="J25" s="30">
        <f t="shared" si="1"/>
        <v>53.788592392051406</v>
      </c>
      <c r="K25" s="32">
        <f>H25+H24+H23</f>
        <v>29180104</v>
      </c>
      <c r="L25" s="27">
        <f>K25/K22-1</f>
        <v>-0.27217921188613414</v>
      </c>
      <c r="M25" s="27">
        <f>K25/K13-1</f>
        <v>0.79595025124749785</v>
      </c>
      <c r="N25" s="32">
        <f>AVERAGE(J23:J25)</f>
        <v>54.651867755070434</v>
      </c>
      <c r="O25" s="58">
        <f>N25/N22-1</f>
        <v>3.0852970511613176E-2</v>
      </c>
    </row>
    <row r="26" spans="1:15" ht="17.399999999999999" hidden="1">
      <c r="A26" s="31"/>
      <c r="B26" s="27"/>
      <c r="C26" s="27"/>
      <c r="D26" s="26">
        <f>H26/19</f>
        <v>411108.10526315792</v>
      </c>
      <c r="E26" s="27">
        <f t="shared" si="3"/>
        <v>9.7383662119999714E-2</v>
      </c>
      <c r="F26" s="33">
        <f t="shared" si="4"/>
        <v>0.40759210032553717</v>
      </c>
      <c r="G26" s="39" t="s">
        <v>202</v>
      </c>
      <c r="H26" s="29">
        <f>'현대일렉트릭 배전반(경기 성남)'!H26+'현대일렉트릭 배전반(서울 종로)'!H26+'현대일렉트릭 배전반(울산 동구)'!H26</f>
        <v>7811054</v>
      </c>
      <c r="I26" s="29">
        <f>'현대일렉트릭 배전반(경기 성남)'!I26+'현대일렉트릭 배전반(서울 종로)'!I26+'현대일렉트릭 배전반(울산 동구)'!I26</f>
        <v>132630.81</v>
      </c>
      <c r="J26" s="30">
        <f t="shared" si="1"/>
        <v>58.893208900707158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308024.22727272729</v>
      </c>
      <c r="E27" s="27">
        <f t="shared" si="3"/>
        <v>-0.25074640142267379</v>
      </c>
      <c r="F27" s="33">
        <f t="shared" si="4"/>
        <v>-0.2761964036541088</v>
      </c>
      <c r="G27" s="39" t="s">
        <v>203</v>
      </c>
      <c r="H27" s="29">
        <f>'현대일렉트릭 배전반(경기 성남)'!H27+'현대일렉트릭 배전반(서울 종로)'!H27+'현대일렉트릭 배전반(울산 동구)'!H27</f>
        <v>6776533</v>
      </c>
      <c r="I27" s="29">
        <f>'현대일렉트릭 배전반(경기 성남)'!I27+'현대일렉트릭 배전반(서울 종로)'!I27+'현대일렉트릭 배전반(울산 동구)'!I27</f>
        <v>100020.96999999999</v>
      </c>
      <c r="J27" s="30">
        <f t="shared" si="1"/>
        <v>67.751122589592967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393181.77751196176</v>
      </c>
      <c r="B28" s="27">
        <f>A28/A25-1</f>
        <v>-0.16511345343521688</v>
      </c>
      <c r="C28" s="27">
        <f>A28/A16-1</f>
        <v>0.21493110669427185</v>
      </c>
      <c r="D28" s="26">
        <f>H28/19</f>
        <v>460413</v>
      </c>
      <c r="E28" s="27">
        <f t="shared" si="3"/>
        <v>0.49472982718449088</v>
      </c>
      <c r="F28" s="33">
        <f t="shared" si="4"/>
        <v>0.81804517917886588</v>
      </c>
      <c r="G28" s="39" t="s">
        <v>208</v>
      </c>
      <c r="H28" s="29">
        <f>'현대일렉트릭 배전반(경기 성남)'!H28+'현대일렉트릭 배전반(서울 종로)'!H28+'현대일렉트릭 배전반(울산 동구)'!H28</f>
        <v>8747847</v>
      </c>
      <c r="I28" s="29">
        <f>'현대일렉트릭 배전반(경기 성남)'!I28+'현대일렉트릭 배전반(서울 종로)'!I28+'현대일렉트릭 배전반(울산 동구)'!I28</f>
        <v>110509.01999999999</v>
      </c>
      <c r="J28" s="30">
        <f t="shared" si="1"/>
        <v>79.15957448541306</v>
      </c>
      <c r="K28" s="32">
        <f>H28+H27+H26</f>
        <v>23335434</v>
      </c>
      <c r="L28" s="27">
        <f>K28/K25-1</f>
        <v>-0.20029640744255062</v>
      </c>
      <c r="M28" s="27">
        <f>K28/K16-1</f>
        <v>0.12324029761776401</v>
      </c>
      <c r="N28" s="32">
        <f>AVERAGE(J26:J28)</f>
        <v>68.601301991904393</v>
      </c>
      <c r="O28" s="58">
        <f>N28/N25-1</f>
        <v>0.25524167443554147</v>
      </c>
    </row>
    <row r="29" spans="1:15" hidden="1">
      <c r="D29" s="26">
        <f>H29/22</f>
        <v>317594.86363636365</v>
      </c>
      <c r="E29" s="27">
        <f t="shared" ref="E29:E41" si="5">D29/D28-1</f>
        <v>-0.31019570768774196</v>
      </c>
      <c r="F29" s="33">
        <f t="shared" ref="F29:F41" si="6">D29/D17-1</f>
        <v>0.33319199549815282</v>
      </c>
      <c r="G29" s="39" t="s">
        <v>215</v>
      </c>
      <c r="H29" s="29">
        <f>'현대일렉트릭 배전반(경기 성남)'!H29+'현대일렉트릭 배전반(서울 종로)'!H29+'현대일렉트릭 배전반(울산 동구)'!H29</f>
        <v>6987087</v>
      </c>
      <c r="I29" s="29">
        <f>'현대일렉트릭 배전반(경기 성남)'!I29+'현대일렉트릭 배전반(서울 종로)'!I29+'현대일렉트릭 배전반(울산 동구)'!I29</f>
        <v>107966.09999999999</v>
      </c>
      <c r="J29" s="30">
        <f t="shared" si="1"/>
        <v>64.715563496319689</v>
      </c>
    </row>
    <row r="30" spans="1:15" hidden="1">
      <c r="D30" s="26">
        <f>H30/19</f>
        <v>282762.15789473685</v>
      </c>
      <c r="E30" s="27">
        <f t="shared" si="5"/>
        <v>-0.10967653992512039</v>
      </c>
      <c r="F30" s="33">
        <f t="shared" si="6"/>
        <v>-0.14905338209355201</v>
      </c>
      <c r="G30" s="39" t="s">
        <v>210</v>
      </c>
      <c r="H30" s="29">
        <f>'현대일렉트릭 배전반(경기 성남)'!H30+'현대일렉트릭 배전반(서울 종로)'!H30+'현대일렉트릭 배전반(울산 동구)'!H30</f>
        <v>5372481</v>
      </c>
      <c r="I30" s="29">
        <f>'현대일렉트릭 배전반(경기 성남)'!I30+'현대일렉트릭 배전반(서울 종로)'!I30+'현대일렉트릭 배전반(울산 동구)'!I30</f>
        <v>76373.070000000007</v>
      </c>
      <c r="J30" s="30">
        <f t="shared" si="1"/>
        <v>70.345227709191207</v>
      </c>
    </row>
    <row r="31" spans="1:15" ht="17.399999999999999" hidden="1">
      <c r="A31" s="31">
        <f>AVERAGE(D29:D31)</f>
        <v>312467.34051036683</v>
      </c>
      <c r="B31" s="27">
        <f>A31/A28-1</f>
        <v>-0.20528529453311029</v>
      </c>
      <c r="C31" s="27">
        <f>A31/A19-1</f>
        <v>-1.5267406136522221E-2</v>
      </c>
      <c r="D31" s="26">
        <f>H31/20</f>
        <v>337045</v>
      </c>
      <c r="E31" s="27">
        <f t="shared" si="5"/>
        <v>0.19197350348935616</v>
      </c>
      <c r="F31" s="33">
        <f t="shared" si="6"/>
        <v>-0.11634830534086249</v>
      </c>
      <c r="G31" s="39" t="s">
        <v>211</v>
      </c>
      <c r="H31" s="29">
        <f>'현대일렉트릭 배전반(경기 성남)'!H31+'현대일렉트릭 배전반(서울 종로)'!H31+'현대일렉트릭 배전반(울산 동구)'!H31</f>
        <v>6740900</v>
      </c>
      <c r="I31" s="29">
        <f>'현대일렉트릭 배전반(경기 성남)'!I31+'현대일렉트릭 배전반(서울 종로)'!I31+'현대일렉트릭 배전반(울산 동구)'!I31</f>
        <v>106905.7</v>
      </c>
      <c r="J31" s="30">
        <f t="shared" si="1"/>
        <v>63.054636001635089</v>
      </c>
      <c r="K31" s="32">
        <f>H31+H30+H29</f>
        <v>19100468</v>
      </c>
      <c r="L31" s="27">
        <f>K31/K28-1</f>
        <v>-0.18148220427355244</v>
      </c>
      <c r="M31" s="27">
        <f>K31/K19-1</f>
        <v>-3.5405799887059386E-2</v>
      </c>
      <c r="N31" s="32">
        <f>AVERAGE(J29:J31)</f>
        <v>66.038475735715323</v>
      </c>
      <c r="O31" s="58">
        <f>N31/N28-1</f>
        <v>-3.7358274285982263E-2</v>
      </c>
    </row>
    <row r="32" spans="1:15" ht="17.399999999999999" hidden="1">
      <c r="D32" s="26">
        <f>H32/21</f>
        <v>302680.33333333331</v>
      </c>
      <c r="E32" s="27">
        <f t="shared" si="5"/>
        <v>-0.10195868998699487</v>
      </c>
      <c r="F32" s="33">
        <f t="shared" si="6"/>
        <v>-0.53799941000914697</v>
      </c>
      <c r="G32" s="39" t="s">
        <v>222</v>
      </c>
      <c r="H32" s="29">
        <f>'현대일렉트릭 배전반(경기 성남)'!H32+'현대일렉트릭 배전반(서울 종로)'!H32+'현대일렉트릭 배전반(울산 동구)'!H32</f>
        <v>6356287</v>
      </c>
      <c r="I32" s="29">
        <f>'현대일렉트릭 배전반(경기 성남)'!I32+'현대일렉트릭 배전반(서울 종로)'!I32+'현대일렉트릭 배전반(울산 동구)'!I32</f>
        <v>108193.2</v>
      </c>
      <c r="J32" s="30">
        <f t="shared" si="1"/>
        <v>58.749413086959258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295602.52380952379</v>
      </c>
      <c r="E33" s="27">
        <f t="shared" si="5"/>
        <v>-2.3383777353036428E-2</v>
      </c>
      <c r="F33" s="33">
        <f t="shared" si="6"/>
        <v>-0.10322295819771266</v>
      </c>
      <c r="G33" s="39" t="s">
        <v>223</v>
      </c>
      <c r="H33" s="29">
        <f>'현대일렉트릭 배전반(경기 성남)'!H33+'현대일렉트릭 배전반(서울 종로)'!H33+'현대일렉트릭 배전반(울산 동구)'!H33</f>
        <v>6207653</v>
      </c>
      <c r="I33" s="29">
        <f>'현대일렉트릭 배전반(경기 성남)'!I33+'현대일렉트릭 배전반(서울 종로)'!I33+'현대일렉트릭 배전반(울산 동구)'!I33</f>
        <v>116489.39</v>
      </c>
      <c r="J33" s="30">
        <f t="shared" si="1"/>
        <v>53.289428333344347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459985.96992481203</v>
      </c>
      <c r="B34" s="27">
        <f>A34/A31-1</f>
        <v>0.47210895440623157</v>
      </c>
      <c r="C34" s="27">
        <f>A34/A22-1</f>
        <v>-0.28881383607069355</v>
      </c>
      <c r="D34" s="26">
        <f>H34/19</f>
        <v>781675.05263157899</v>
      </c>
      <c r="E34" s="27">
        <f t="shared" si="5"/>
        <v>1.6443449892033528</v>
      </c>
      <c r="F34" s="33">
        <f t="shared" si="6"/>
        <v>-0.18199056534718194</v>
      </c>
      <c r="G34" s="39" t="s">
        <v>220</v>
      </c>
      <c r="H34" s="29">
        <f>'현대일렉트릭 배전반(경기 성남)'!H34+'현대일렉트릭 배전반(서울 종로)'!H34+'현대일렉트릭 배전반(울산 동구)'!H34</f>
        <v>14851826</v>
      </c>
      <c r="I34" s="29">
        <f>'현대일렉트릭 배전반(경기 성남)'!I34+'현대일렉트릭 배전반(서울 종로)'!I34+'현대일렉트릭 배전반(울산 동구)'!I34</f>
        <v>497993.64999999997</v>
      </c>
      <c r="J34" s="30">
        <f t="shared" si="1"/>
        <v>29.823324052425168</v>
      </c>
      <c r="K34" s="32">
        <f>H34+H33+H32</f>
        <v>27415766</v>
      </c>
      <c r="L34" s="27">
        <f>K34/K31-1</f>
        <v>0.43534524913211547</v>
      </c>
      <c r="M34" s="27">
        <f>K34/K22-1</f>
        <v>-0.31618597326228415</v>
      </c>
      <c r="N34" s="32">
        <f>AVERAGE(J32:J34)</f>
        <v>47.287388490909592</v>
      </c>
      <c r="O34" s="58">
        <f>N34/N31-1</f>
        <v>-0.28394185413738515</v>
      </c>
      <c r="P34" s="58"/>
    </row>
    <row r="35" spans="1:16" ht="17.399999999999999" hidden="1">
      <c r="D35" s="26">
        <f>H35/23</f>
        <v>637716.39130434778</v>
      </c>
      <c r="E35" s="27">
        <f t="shared" si="5"/>
        <v>-0.18416688730512953</v>
      </c>
      <c r="F35" s="33">
        <f t="shared" si="6"/>
        <v>-0.18040081050262813</v>
      </c>
      <c r="G35" s="39" t="s">
        <v>226</v>
      </c>
      <c r="H35" s="68">
        <f>'현대일렉트릭 배전반(경기 성남)'!H35+'현대일렉트릭 배전반(서울 종로)'!H35+'현대일렉트릭 배전반(울산 동구)'!H35</f>
        <v>14667477</v>
      </c>
      <c r="I35" s="68">
        <f>'현대일렉트릭 배전반(경기 성남)'!I35+'현대일렉트릭 배전반(서울 종로)'!I35+'현대일렉트릭 배전반(울산 동구)'!I35</f>
        <v>306238.84000000003</v>
      </c>
      <c r="J35" s="30">
        <f t="shared" si="1"/>
        <v>47.895547801839896</v>
      </c>
      <c r="P35" s="16"/>
    </row>
    <row r="36" spans="1:16" ht="17.399999999999999" hidden="1">
      <c r="D36" s="26">
        <f>H36/21</f>
        <v>286727</v>
      </c>
      <c r="E36" s="27">
        <f t="shared" si="5"/>
        <v>-0.5503847730594702</v>
      </c>
      <c r="F36" s="33">
        <f t="shared" si="6"/>
        <v>0.1023205372227507</v>
      </c>
      <c r="G36" s="39" t="s">
        <v>228</v>
      </c>
      <c r="H36" s="68">
        <f>'현대일렉트릭 배전반(경기 성남)'!H36+'현대일렉트릭 배전반(서울 종로)'!H36+'현대일렉트릭 배전반(울산 동구)'!H36</f>
        <v>6021267</v>
      </c>
      <c r="I36" s="68">
        <f>'현대일렉트릭 배전반(경기 성남)'!I36+'현대일렉트릭 배전반(서울 종로)'!I36+'현대일렉트릭 배전반(울산 동구)'!I36</f>
        <v>129722.41</v>
      </c>
      <c r="J36" s="30">
        <f t="shared" si="1"/>
        <v>46.416552082250092</v>
      </c>
      <c r="P36" s="16"/>
    </row>
    <row r="37" spans="1:16" ht="17.399999999999999" hidden="1">
      <c r="A37" s="31">
        <f>AVERAGE(D35:D37)</f>
        <v>428882.42673107889</v>
      </c>
      <c r="B37" s="27">
        <f>A37/A34-1</f>
        <v>-6.7618460621347354E-2</v>
      </c>
      <c r="C37" s="27">
        <f>A37/A25-1</f>
        <v>-8.9306298980398324E-2</v>
      </c>
      <c r="D37" s="26">
        <f>H37/18</f>
        <v>362203.88888888888</v>
      </c>
      <c r="E37" s="27">
        <f t="shared" si="5"/>
        <v>0.26323607085795508</v>
      </c>
      <c r="F37" s="33">
        <f t="shared" si="6"/>
        <v>-3.3157884910680058E-2</v>
      </c>
      <c r="G37" s="39" t="s">
        <v>225</v>
      </c>
      <c r="H37" s="68">
        <f>'현대일렉트릭 배전반(경기 성남)'!H37+'현대일렉트릭 배전반(서울 종로)'!H37+'현대일렉트릭 배전반(울산 동구)'!H37</f>
        <v>6519670</v>
      </c>
      <c r="I37" s="68">
        <f>'현대일렉트릭 배전반(경기 성남)'!I37+'현대일렉트릭 배전반(서울 종로)'!I37+'현대일렉트릭 배전반(울산 동구)'!I37</f>
        <v>123925.47</v>
      </c>
      <c r="J37" s="30">
        <f t="shared" si="1"/>
        <v>52.609604789072009</v>
      </c>
      <c r="K37" s="32">
        <f>H37+H36+H35</f>
        <v>27208414</v>
      </c>
      <c r="L37" s="27">
        <f>K37/K34-1</f>
        <v>-7.5632393419173827E-3</v>
      </c>
      <c r="M37" s="27">
        <f>K37/K25-1</f>
        <v>-6.7569670073828414E-2</v>
      </c>
      <c r="N37" s="32">
        <f>AVERAGE(J35:J37)</f>
        <v>48.973901557720666</v>
      </c>
      <c r="O37" s="16">
        <f>N37/N34-1</f>
        <v>3.5665176712714519E-2</v>
      </c>
      <c r="P37" s="16"/>
    </row>
    <row r="38" spans="1:16" ht="17.399999999999999" hidden="1">
      <c r="A38" s="31"/>
      <c r="B38" s="27"/>
      <c r="C38" s="27"/>
      <c r="D38" s="26">
        <f>H38/20</f>
        <v>377356.1</v>
      </c>
      <c r="E38" s="27">
        <f t="shared" si="5"/>
        <v>4.183337500210893E-2</v>
      </c>
      <c r="F38" s="33">
        <f t="shared" si="6"/>
        <v>-8.2100072538226043E-2</v>
      </c>
      <c r="G38" s="39" t="s">
        <v>231</v>
      </c>
      <c r="H38" s="68">
        <f>'현대일렉트릭 배전반(경기 성남)'!H38+'현대일렉트릭 배전반(서울 종로)'!H38+'현대일렉트릭 배전반(울산 동구)'!H38</f>
        <v>7547122</v>
      </c>
      <c r="I38" s="68">
        <f>'현대일렉트릭 배전반(경기 성남)'!I38+'현대일렉트릭 배전반(서울 종로)'!I38+'현대일렉트릭 배전반(울산 동구)'!I38</f>
        <v>203030.25999999998</v>
      </c>
      <c r="J38" s="30">
        <f t="shared" si="1"/>
        <v>37.172399818628023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335308.14285714284</v>
      </c>
      <c r="E39" s="27">
        <f t="shared" si="5"/>
        <v>-0.11142779232363575</v>
      </c>
      <c r="F39" s="33">
        <f t="shared" si="6"/>
        <v>8.8577174029424999E-2</v>
      </c>
      <c r="G39" s="39" t="s">
        <v>234</v>
      </c>
      <c r="H39" s="68">
        <f>'현대일렉트릭 배전반(경기 성남)'!H39+'현대일렉트릭 배전반(서울 종로)'!H39+'현대일렉트릭 배전반(울산 동구)'!H39</f>
        <v>7041471</v>
      </c>
      <c r="I39" s="68">
        <f>'현대일렉트릭 배전반(경기 성남)'!I39+'현대일렉트릭 배전반(서울 종로)'!I39+'현대일렉트릭 배전반(울산 동구)'!I39</f>
        <v>128277.2</v>
      </c>
      <c r="J39" s="30">
        <f t="shared" si="1"/>
        <v>54.892615367345094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396307.46190476185</v>
      </c>
      <c r="B40" s="27">
        <f>A40/A37-1</f>
        <v>-7.5953134929313437E-2</v>
      </c>
      <c r="C40" s="27">
        <f>A40/A28-1</f>
        <v>7.9497183531223037E-3</v>
      </c>
      <c r="D40" s="26">
        <f>H40/21</f>
        <v>476258.14285714284</v>
      </c>
      <c r="E40" s="27">
        <f t="shared" si="5"/>
        <v>0.42035960951909046</v>
      </c>
      <c r="F40" s="33">
        <f t="shared" si="6"/>
        <v>3.4415063990684169E-2</v>
      </c>
      <c r="G40" s="39" t="s">
        <v>236</v>
      </c>
      <c r="H40" s="68">
        <f>'현대일렉트릭 배전반(경기 성남)'!H40+'현대일렉트릭 배전반(서울 종로)'!H40+'현대일렉트릭 배전반(울산 동구)'!H40</f>
        <v>10001421</v>
      </c>
      <c r="I40" s="68">
        <f>'현대일렉트릭 배전반(경기 성남)'!I40+'현대일렉트릭 배전반(서울 종로)'!I40+'현대일렉트릭 배전반(울산 동구)'!I40</f>
        <v>189639.15000000002</v>
      </c>
      <c r="J40" s="30">
        <f t="shared" si="1"/>
        <v>52.739220777988081</v>
      </c>
      <c r="K40" s="32">
        <f>H40+H39+H38</f>
        <v>24590014</v>
      </c>
      <c r="L40" s="27">
        <f>K40/K37-1</f>
        <v>-9.623493673684913E-2</v>
      </c>
      <c r="M40" s="27">
        <f>K40/K28-1</f>
        <v>5.3762874090963919E-2</v>
      </c>
      <c r="N40" s="32">
        <f>AVERAGE(J38:J40)</f>
        <v>48.268078654653742</v>
      </c>
      <c r="O40" s="58">
        <f>N40/N37-1</f>
        <v>-1.4412225299939463E-2</v>
      </c>
    </row>
    <row r="41" spans="1:16" ht="17.399999999999999">
      <c r="A41" s="31"/>
      <c r="B41" s="27"/>
      <c r="C41" s="27"/>
      <c r="D41" s="26">
        <f>H41/18</f>
        <v>336788.33333333331</v>
      </c>
      <c r="E41" s="27">
        <f t="shared" si="5"/>
        <v>-0.29284498672738601</v>
      </c>
      <c r="F41" s="33">
        <f t="shared" si="6"/>
        <v>6.0433816457893252E-2</v>
      </c>
      <c r="G41" s="39" t="s">
        <v>373</v>
      </c>
      <c r="H41" s="68">
        <f>'현대일렉트릭 배전반(경기 성남)'!H41+'현대일렉트릭 배전반(서울 종로)'!H41+'현대일렉트릭 배전반(울산 동구)'!H41</f>
        <v>6062190</v>
      </c>
      <c r="I41" s="68">
        <f>'현대일렉트릭 배전반(경기 성남)'!I41+'현대일렉트릭 배전반(서울 종로)'!I41+'현대일렉트릭 배전반(울산 동구)'!I41</f>
        <v>91262.23000000001</v>
      </c>
      <c r="J41" s="30">
        <f t="shared" si="1"/>
        <v>66.426055992714609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374760.15</v>
      </c>
      <c r="E42" s="27">
        <f t="shared" ref="E42" si="7">D42/D41-1</f>
        <v>0.11274682911621059</v>
      </c>
      <c r="F42" s="33">
        <f t="shared" ref="F42" si="8">D42/D30-1</f>
        <v>0.32535468250143662</v>
      </c>
      <c r="G42" s="39" t="s">
        <v>405</v>
      </c>
      <c r="H42" s="68">
        <f>'현대일렉트릭 배전반(경기 성남)'!H42+'현대일렉트릭 배전반(서울 종로)'!H42+'현대일렉트릭 배전반(울산 동구)'!H42</f>
        <v>7495203</v>
      </c>
      <c r="I42" s="68">
        <f>'현대일렉트릭 배전반(경기 성남)'!I42+'현대일렉트릭 배전반(서울 종로)'!I42+'현대일렉트릭 배전반(울산 동구)'!I42</f>
        <v>163075.31</v>
      </c>
      <c r="J42" s="30">
        <f t="shared" si="1"/>
        <v>45.961605101348574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796191.26111111103</v>
      </c>
      <c r="B43" s="27">
        <f>A43/A40-1</f>
        <v>1.0090241482822413</v>
      </c>
      <c r="C43" s="27">
        <f>A43/A31-1</f>
        <v>1.5480783361571686</v>
      </c>
      <c r="D43" s="26">
        <f>H43/20</f>
        <v>1677025.3</v>
      </c>
      <c r="E43" s="27">
        <f t="shared" ref="E43" si="9">D43/D42-1</f>
        <v>3.4749296316590756</v>
      </c>
      <c r="F43" s="33">
        <f t="shared" ref="F43" si="10">D43/D31-1</f>
        <v>3.9756717945674911</v>
      </c>
      <c r="G43" s="39" t="s">
        <v>429</v>
      </c>
      <c r="H43" s="68">
        <f>'현대일렉트릭 배전반(경기 성남)'!H43+'현대일렉트릭 배전반(서울 종로)'!H43+'현대일렉트릭 배전반(울산 동구)'!H43</f>
        <v>33540506</v>
      </c>
      <c r="I43" s="68">
        <f>'현대일렉트릭 배전반(경기 성남)'!I43+'현대일렉트릭 배전반(서울 종로)'!I43+'현대일렉트릭 배전반(울산 동구)'!I43</f>
        <v>1116437.53</v>
      </c>
      <c r="J43" s="30">
        <f t="shared" si="1"/>
        <v>30.042438648582515</v>
      </c>
      <c r="K43" s="32">
        <f>H43+H42+H41</f>
        <v>47097899</v>
      </c>
      <c r="L43" s="27">
        <f>K43/K40-1</f>
        <v>0.91532623771584687</v>
      </c>
      <c r="M43" s="27">
        <f>K43/K31-1</f>
        <v>1.4657981678773524</v>
      </c>
      <c r="N43" s="32">
        <f>AVERAGE(J41:J43)</f>
        <v>47.476699914215232</v>
      </c>
      <c r="O43" s="58">
        <f>N43/N40-1</f>
        <v>-1.639548874734853E-2</v>
      </c>
    </row>
    <row r="44" spans="1:16" ht="17.399999999999999">
      <c r="A44" s="31"/>
      <c r="B44" s="27"/>
      <c r="C44" s="27"/>
      <c r="D44" s="26">
        <f>H44/22</f>
        <v>383569.86363636365</v>
      </c>
      <c r="E44" s="27">
        <f t="shared" ref="E44" si="11">D44/D43-1</f>
        <v>-0.7712796201486265</v>
      </c>
      <c r="F44" s="33">
        <f t="shared" ref="F44" si="12">D44/D32-1</f>
        <v>0.26724409019977191</v>
      </c>
      <c r="G44" s="39" t="s">
        <v>464</v>
      </c>
      <c r="H44" s="68">
        <f>'현대일렉트릭 배전반(경기 성남)'!H44+'현대일렉트릭 배전반(서울 종로)'!H44+'현대일렉트릭 배전반(울산 동구)'!H44</f>
        <v>8438537</v>
      </c>
      <c r="I44" s="68">
        <f>'현대일렉트릭 배전반(경기 성남)'!I44+'현대일렉트릭 배전반(서울 종로)'!I44+'현대일렉트릭 배전반(울산 동구)'!I44</f>
        <v>159534.72</v>
      </c>
      <c r="J44" s="30">
        <f t="shared" si="1"/>
        <v>52.894673961881153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450921.2</v>
      </c>
      <c r="E45" s="27">
        <f t="shared" ref="E45" si="13">D45/D44-1</f>
        <v>0.17559079257458965</v>
      </c>
      <c r="F45" s="33">
        <f t="shared" ref="F45" si="14">D45/D33-1</f>
        <v>0.52543081902290623</v>
      </c>
      <c r="G45" s="39" t="s">
        <v>498</v>
      </c>
      <c r="H45" s="68">
        <f>'현대일렉트릭 배전반(경기 성남)'!H45+'현대일렉트릭 배전반(서울 종로)'!H45+'현대일렉트릭 배전반(울산 동구)'!H45</f>
        <v>9018424</v>
      </c>
      <c r="I45" s="68">
        <f>'현대일렉트릭 배전반(경기 성남)'!I45+'현대일렉트릭 배전반(서울 종로)'!I45+'현대일렉트릭 배전반(울산 동구)'!I45</f>
        <v>316219.28999999998</v>
      </c>
      <c r="J45" s="30">
        <f t="shared" si="1"/>
        <v>28.519525168752356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412560.23173843703</v>
      </c>
      <c r="B46" s="27">
        <f>A46/A43-1</f>
        <v>-0.48183275565886563</v>
      </c>
      <c r="C46" s="27">
        <f>A46/A34-1</f>
        <v>-0.10310257548535029</v>
      </c>
      <c r="D46" s="26">
        <f>H46/19</f>
        <v>403189.63157894736</v>
      </c>
      <c r="E46" s="27">
        <f t="shared" ref="E46" si="15">D46/D45-1</f>
        <v>-0.10585345825623782</v>
      </c>
      <c r="F46" s="33">
        <f t="shared" ref="F46" si="16">D46/D34-1</f>
        <v>-0.48419790266866858</v>
      </c>
      <c r="G46" s="39" t="s">
        <v>562</v>
      </c>
      <c r="H46" s="68">
        <f>'현대일렉트릭 배전반(경기 성남)'!H46+'현대일렉트릭 배전반(서울 종로)'!H46+'현대일렉트릭 배전반(울산 동구)'!H46</f>
        <v>7660603</v>
      </c>
      <c r="I46" s="68">
        <f>'현대일렉트릭 배전반(경기 성남)'!I46+'현대일렉트릭 배전반(서울 종로)'!I46+'현대일렉트릭 배전반(울산 동구)'!I46</f>
        <v>162911.62</v>
      </c>
      <c r="J46" s="30">
        <f t="shared" si="1"/>
        <v>47.023060724581832</v>
      </c>
      <c r="K46" s="32">
        <f>H46+H45+H44</f>
        <v>25117564</v>
      </c>
      <c r="L46" s="27">
        <f>K46/K43-1</f>
        <v>-0.46669459714115913</v>
      </c>
      <c r="M46" s="27">
        <f>K46/K34-1</f>
        <v>-8.3827750791278244E-2</v>
      </c>
      <c r="N46" s="32">
        <f>AVERAGE(J44:J46)</f>
        <v>42.812419951738441</v>
      </c>
      <c r="O46" s="58">
        <f>N46/N43-1</f>
        <v>-9.8243558859495095E-2</v>
      </c>
    </row>
    <row r="47" spans="1:16" ht="17.399999999999999">
      <c r="A47" s="31"/>
      <c r="B47" s="27"/>
      <c r="C47" s="27"/>
      <c r="D47" s="26">
        <f>H47/19</f>
        <v>675050.73684210528</v>
      </c>
      <c r="E47" s="27">
        <f t="shared" ref="E47" si="17">D47/D46-1</f>
        <v>0.6742760328397126</v>
      </c>
      <c r="F47" s="33">
        <f t="shared" ref="F47" si="18">D47/D35-1</f>
        <v>5.8543807320674324E-2</v>
      </c>
      <c r="G47" s="39" t="s">
        <v>598</v>
      </c>
      <c r="H47" s="68">
        <f>'현대일렉트릭 배전반(경기 성남)'!H47+'현대일렉트릭 배전반(서울 종로)'!H47+'현대일렉트릭 배전반(울산 동구)'!H47</f>
        <v>12825964</v>
      </c>
      <c r="I47" s="68">
        <f>'현대일렉트릭 배전반(경기 성남)'!I47+'현대일렉트릭 배전반(서울 종로)'!I47+'현대일렉트릭 배전반(울산 동구)'!I47</f>
        <v>311917.65000000002</v>
      </c>
      <c r="J47" s="30">
        <f t="shared" si="1"/>
        <v>41.119712206090291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325301.65000000002</v>
      </c>
      <c r="E48" s="27">
        <f t="shared" ref="E48" si="19">D48/D47-1</f>
        <v>-0.51810785138645321</v>
      </c>
      <c r="F48" s="33">
        <f t="shared" ref="F48" si="20">D48/D36-1</f>
        <v>0.13453441775626307</v>
      </c>
      <c r="G48" s="39" t="s">
        <v>632</v>
      </c>
      <c r="H48" s="68">
        <f>'현대일렉트릭 배전반(경기 성남)'!H48+'현대일렉트릭 배전반(서울 종로)'!H48+'현대일렉트릭 배전반(울산 동구)'!H48</f>
        <v>6506033</v>
      </c>
      <c r="I48" s="68">
        <f>'현대일렉트릭 배전반(경기 성남)'!I48+'현대일렉트릭 배전반(서울 종로)'!I48+'현대일렉트릭 배전반(울산 동구)'!I48</f>
        <v>113349.94</v>
      </c>
      <c r="J48" s="30">
        <f t="shared" si="1"/>
        <v>57.397763068952663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533973.2198564593</v>
      </c>
      <c r="B49" s="27">
        <f>A49/A46-1</f>
        <v>0.29429154527671009</v>
      </c>
      <c r="C49" s="27">
        <f>A49/A37-1</f>
        <v>0.24503403864405771</v>
      </c>
      <c r="D49" s="26">
        <f>H49/22</f>
        <v>601567.27272727271</v>
      </c>
      <c r="E49" s="27">
        <f t="shared" ref="E49" si="21">D49/D48-1</f>
        <v>0.84925982615603912</v>
      </c>
      <c r="F49" s="33">
        <f t="shared" ref="F49" si="22">D49/D37-1</f>
        <v>0.66085260589737049</v>
      </c>
      <c r="G49" s="39" t="s">
        <v>672</v>
      </c>
      <c r="H49" s="68">
        <f>'현대일렉트릭 배전반(경기 성남)'!H49+'현대일렉트릭 배전반(서울 종로)'!H49+'현대일렉트릭 배전반(울산 동구)'!H49</f>
        <v>13234480</v>
      </c>
      <c r="I49" s="68">
        <f>'현대일렉트릭 배전반(경기 성남)'!I49+'현대일렉트릭 배전반(서울 종로)'!I49+'현대일렉트릭 배전반(울산 동구)'!I49</f>
        <v>238840.01</v>
      </c>
      <c r="J49" s="30">
        <f t="shared" si="1"/>
        <v>55.411486542811652</v>
      </c>
      <c r="K49" s="32">
        <f>H49+H48+H47</f>
        <v>32566477</v>
      </c>
      <c r="L49" s="27">
        <f>K49/K46-1</f>
        <v>0.29656191977852631</v>
      </c>
      <c r="M49" s="27">
        <f>K49/K37-1</f>
        <v>0.19692669333831803</v>
      </c>
      <c r="N49" s="32">
        <f>AVERAGE(J47:J49)</f>
        <v>51.309653939284864</v>
      </c>
      <c r="O49" s="58">
        <f>N49/N46-1</f>
        <v>0.19847590949367455</v>
      </c>
    </row>
    <row r="50" spans="1:15" s="37" customFormat="1" ht="17.399999999999999">
      <c r="A50" s="92"/>
      <c r="B50" s="130"/>
      <c r="C50" s="130"/>
      <c r="D50" s="93">
        <f>H50/18</f>
        <v>334348.94444444444</v>
      </c>
      <c r="E50" s="130">
        <f t="shared" ref="E50" si="23">D50/D49-1</f>
        <v>-0.44420356691175034</v>
      </c>
      <c r="F50" s="131">
        <f t="shared" ref="F50" si="24">D50/D38-1</f>
        <v>-0.11396968422017173</v>
      </c>
      <c r="G50" s="132" t="s">
        <v>714</v>
      </c>
      <c r="H50" s="95">
        <f>'현대일렉트릭 배전반(경기 성남)'!H50+'현대일렉트릭 배전반(서울 종로)'!H50+'현대일렉트릭 배전반(울산 동구)'!H50</f>
        <v>6018281</v>
      </c>
      <c r="I50" s="95">
        <f>'현대일렉트릭 배전반(경기 성남)'!I50+'현대일렉트릭 배전반(서울 종로)'!I50+'현대일렉트릭 배전반(울산 동구)'!I50</f>
        <v>97113.97</v>
      </c>
      <c r="J50" s="133">
        <f t="shared" ref="J50" si="25">H50/I50</f>
        <v>61.971320912943831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372520.75</v>
      </c>
      <c r="E51" s="130">
        <f t="shared" ref="E51" si="26">D51/D50-1</f>
        <v>0.11416756711758724</v>
      </c>
      <c r="F51" s="131">
        <f t="shared" ref="F51" si="27">D51/D39-1</f>
        <v>0.11098032641191025</v>
      </c>
      <c r="G51" s="132" t="s">
        <v>721</v>
      </c>
      <c r="H51" s="95">
        <f>'현대일렉트릭 배전반(경기 성남)'!H51+'현대일렉트릭 배전반(서울 종로)'!H51+'현대일렉트릭 배전반(울산 동구)'!H51</f>
        <v>7450415</v>
      </c>
      <c r="I51" s="95">
        <f>'현대일렉트릭 배전반(경기 성남)'!I51+'현대일렉트릭 배전반(서울 종로)'!I51+'현대일렉트릭 배전반(울산 동구)'!I51</f>
        <v>121176.53</v>
      </c>
      <c r="J51" s="133">
        <f t="shared" ref="J51" si="28">H51/I51</f>
        <v>61.483977136496648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379911.00420875422</v>
      </c>
      <c r="B52" s="27">
        <f>A52/A49-1</f>
        <v>-0.28852049113833744</v>
      </c>
      <c r="C52" s="27">
        <f>A52/A40-1</f>
        <v>-4.137307336380136E-2</v>
      </c>
      <c r="D52" s="93">
        <f>H52/22</f>
        <v>432863.31818181818</v>
      </c>
      <c r="E52" s="130">
        <f t="shared" ref="E52:E53" si="29">D52/D51-1</f>
        <v>0.16198444833426917</v>
      </c>
      <c r="F52" s="131">
        <f t="shared" ref="F52:F53" si="30">D52/D40-1</f>
        <v>-9.1116184208405837E-2</v>
      </c>
      <c r="G52" s="132" t="s">
        <v>726</v>
      </c>
      <c r="H52" s="95">
        <f>'현대일렉트릭 배전반(경기 성남)'!H52+'현대일렉트릭 배전반(서울 종로)'!H52+'현대일렉트릭 배전반(울산 동구)'!H52</f>
        <v>9522993</v>
      </c>
      <c r="I52" s="95">
        <f>'현대일렉트릭 배전반(경기 성남)'!I52+'현대일렉트릭 배전반(서울 종로)'!I52+'현대일렉트릭 배전반(울산 동구)'!I52</f>
        <v>211659.16000000003</v>
      </c>
      <c r="J52" s="133">
        <f t="shared" ref="J52" si="31">H52/I52</f>
        <v>44.992113736065086</v>
      </c>
      <c r="K52" s="32">
        <f>H52+H51+H50</f>
        <v>22991689</v>
      </c>
      <c r="L52" s="27">
        <f>K52/K49-1</f>
        <v>-0.29400748505894569</v>
      </c>
      <c r="M52" s="27">
        <f>K52/K40-1</f>
        <v>-6.4998946320242057E-2</v>
      </c>
      <c r="N52" s="32">
        <f>AVERAGE(J50:J52)</f>
        <v>56.149137261835186</v>
      </c>
      <c r="O52" s="58">
        <f>N52/N49-1</f>
        <v>9.4319157332008574E-2</v>
      </c>
    </row>
    <row r="53" spans="1:15" s="37" customFormat="1" ht="17.399999999999999">
      <c r="A53" s="31"/>
      <c r="B53" s="27"/>
      <c r="C53" s="27"/>
      <c r="D53" s="93">
        <f>H53/21</f>
        <v>372068.42857142858</v>
      </c>
      <c r="E53" s="130">
        <f t="shared" si="29"/>
        <v>-0.14044823632954173</v>
      </c>
      <c r="F53" s="131">
        <f t="shared" si="30"/>
        <v>0.10475450526719143</v>
      </c>
      <c r="G53" s="132" t="s">
        <v>729</v>
      </c>
      <c r="H53" s="95">
        <f>'현대일렉트릭 배전반(경기 성남)'!H53+'현대일렉트릭 배전반(서울 종로)'!H53+'현대일렉트릭 배전반(울산 동구)'!H53</f>
        <v>7813437</v>
      </c>
      <c r="I53" s="95">
        <f>'현대일렉트릭 배전반(경기 성남)'!I53+'현대일렉트릭 배전반(서울 종로)'!I53+'현대일렉트릭 배전반(울산 동구)'!I53</f>
        <v>181528.6</v>
      </c>
      <c r="J53" s="133">
        <f t="shared" ref="J53" si="32">H53/I53</f>
        <v>43.042457221616871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402266.17647058825</v>
      </c>
      <c r="E54" s="130">
        <f t="shared" ref="E54" si="33">D54/D53-1</f>
        <v>8.1161812129841637E-2</v>
      </c>
      <c r="F54" s="131">
        <f t="shared" ref="F54" si="34">D54/D42-1</f>
        <v>7.3396348225893915E-2</v>
      </c>
      <c r="G54" s="132" t="s">
        <v>742</v>
      </c>
      <c r="H54" s="95">
        <f>'현대일렉트릭 배전반(경기 성남)'!H54+'현대일렉트릭 배전반(서울 종로)'!H54+'현대일렉트릭 배전반(울산 동구)'!H54</f>
        <v>6838525</v>
      </c>
      <c r="I54" s="95">
        <f>'현대일렉트릭 배전반(경기 성남)'!I54+'현대일렉트릭 배전반(서울 종로)'!I54+'현대일렉트릭 배전반(울산 동구)'!I54</f>
        <v>122360.73</v>
      </c>
      <c r="J54" s="133">
        <f t="shared" ref="J54" si="35">H54/I54</f>
        <v>55.888233095699903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395878.91596638662</v>
      </c>
      <c r="B55" s="27">
        <f>A55/A52-1</f>
        <v>4.203066397323485E-2</v>
      </c>
      <c r="C55" s="27">
        <f>A55/A43-1</f>
        <v>-0.5027841483540969</v>
      </c>
      <c r="D55" s="93">
        <f>H55/21</f>
        <v>413302.14285714284</v>
      </c>
      <c r="E55" s="130">
        <f t="shared" ref="E55" si="36">D55/D54-1</f>
        <v>2.7434487491297954E-2</v>
      </c>
      <c r="F55" s="131">
        <f t="shared" ref="F55" si="37">D55/D43-1</f>
        <v>-0.75355044264559223</v>
      </c>
      <c r="G55" s="132" t="s">
        <v>749</v>
      </c>
      <c r="H55" s="95">
        <f>'현대일렉트릭 배전반(경기 성남)'!H55+'현대일렉트릭 배전반(서울 종로)'!H55+'현대일렉트릭 배전반(울산 동구)'!H55</f>
        <v>8679345</v>
      </c>
      <c r="I55" s="95">
        <f>'현대일렉트릭 배전반(경기 성남)'!I55+'현대일렉트릭 배전반(서울 종로)'!I55+'현대일렉트릭 배전반(울산 동구)'!I55</f>
        <v>159460.28</v>
      </c>
      <c r="J55" s="133">
        <f t="shared" ref="J55" si="38">H55/I55</f>
        <v>54.429510596620048</v>
      </c>
      <c r="K55" s="32">
        <f>H55+H54+H53</f>
        <v>23331307</v>
      </c>
      <c r="L55" s="27">
        <f>K55/K52-1</f>
        <v>1.4771337590726796E-2</v>
      </c>
      <c r="M55" s="27">
        <f>K55/K43-1</f>
        <v>-0.50462106600551326</v>
      </c>
      <c r="N55" s="32">
        <f>AVERAGE(J53:J55)</f>
        <v>51.120066971312269</v>
      </c>
      <c r="O55" s="58">
        <f>N55/N52-1</f>
        <v>-8.9566296754860386E-2</v>
      </c>
    </row>
    <row r="56" spans="1:15" s="124" customFormat="1" ht="17.399999999999999">
      <c r="A56" s="94"/>
      <c r="B56" s="45"/>
      <c r="C56" s="45"/>
      <c r="D56" s="98">
        <f>H56/22</f>
        <v>349245.86363636365</v>
      </c>
      <c r="E56" s="118">
        <f t="shared" ref="E56" si="39">D56/D55-1</f>
        <v>-0.15498656449724757</v>
      </c>
      <c r="F56" s="158">
        <f t="shared" ref="F56" si="40">D56/D44-1</f>
        <v>-8.948565373357964E-2</v>
      </c>
      <c r="G56" s="122" t="s">
        <v>752</v>
      </c>
      <c r="H56" s="96">
        <f>'현대일렉트릭 배전반(경기 성남)'!H56+'현대일렉트릭 배전반(서울 종로)'!H56+'현대일렉트릭 배전반(울산 동구)'!H56</f>
        <v>7683409</v>
      </c>
      <c r="I56" s="96">
        <f>'현대일렉트릭 배전반(경기 성남)'!I56+'현대일렉트릭 배전반(서울 종로)'!I56+'현대일렉트릭 배전반(울산 동구)'!I56</f>
        <v>121061.75</v>
      </c>
      <c r="J56" s="125">
        <f t="shared" ref="J56" si="41">H56/I56</f>
        <v>63.466858855088418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397392.16666666669</v>
      </c>
      <c r="E57" s="118">
        <f t="shared" ref="E57" si="42">D57/D56-1</f>
        <v>0.13785790482670746</v>
      </c>
      <c r="F57" s="158">
        <f t="shared" ref="F57" si="43">D57/D45-1</f>
        <v>-0.11871039404076211</v>
      </c>
      <c r="G57" s="122" t="s">
        <v>756</v>
      </c>
      <c r="H57" s="96">
        <f>'현대일렉트릭 배전반(경기 성남)'!H57+'현대일렉트릭 배전반(서울 종로)'!H57+'현대일렉트릭 배전반(울산 동구)'!H57</f>
        <v>7153059</v>
      </c>
      <c r="I57" s="96">
        <f>'현대일렉트릭 배전반(경기 성남)'!I57+'현대일렉트릭 배전반(서울 종로)'!I57+'현대일렉트릭 배전반(울산 동구)'!I57</f>
        <v>107129.7</v>
      </c>
      <c r="J57" s="125">
        <f t="shared" ref="J57" si="44">H57/I57</f>
        <v>66.770083366237373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373319.01515151514</v>
      </c>
      <c r="B58" s="27">
        <f>A58/A55-1</f>
        <v>-5.6986871250266358E-2</v>
      </c>
      <c r="C58" s="27">
        <f>A58/A46-1</f>
        <v>-9.5116333490429139E-2</v>
      </c>
      <c r="K58" s="32">
        <f>H58+H57+H56</f>
        <v>14836468</v>
      </c>
      <c r="L58" s="27">
        <f>K58/K55-1</f>
        <v>-0.36409614772117138</v>
      </c>
      <c r="M58" s="27">
        <f>K58/K46-1</f>
        <v>-0.40931899287685702</v>
      </c>
      <c r="N58" s="32">
        <f>AVERAGE(J56:J58)</f>
        <v>65.118471110662895</v>
      </c>
      <c r="O58" s="58">
        <f>N58/N55-1</f>
        <v>0.27383383803480332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46"/>
  <dimension ref="A1:P58"/>
  <sheetViews>
    <sheetView zoomScale="70" zoomScaleNormal="70" zoomScaleSheetLayoutView="70" workbookViewId="0">
      <selection activeCell="A59" sqref="A59:XFD335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8984375" style="18" bestFit="1" customWidth="1"/>
    <col min="12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현대일렉트릭</v>
      </c>
      <c r="G1" s="19"/>
      <c r="H1" s="19"/>
      <c r="I1" s="19"/>
      <c r="J1" s="20"/>
      <c r="P1" s="18" t="s">
        <v>192</v>
      </c>
    </row>
    <row r="2" spans="1:16" ht="15" customHeight="1">
      <c r="G2" s="21"/>
      <c r="H2" s="21"/>
      <c r="I2" s="21"/>
      <c r="J2" s="22"/>
      <c r="P2" s="23" t="s">
        <v>183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216196.45</v>
      </c>
      <c r="E5" s="27"/>
      <c r="F5" s="26"/>
      <c r="G5" s="28" t="s">
        <v>7</v>
      </c>
      <c r="H5" s="29">
        <v>4323929</v>
      </c>
      <c r="I5" s="29">
        <v>45724.28</v>
      </c>
      <c r="J5" s="30">
        <f>H5/I5</f>
        <v>94.565272542290444</v>
      </c>
    </row>
    <row r="6" spans="1:16" ht="15" hidden="1" customHeight="1">
      <c r="D6" s="26">
        <f>H6/18</f>
        <v>228460.88888888888</v>
      </c>
      <c r="E6" s="27">
        <f t="shared" ref="E6:E22" si="0">D6/D5-1</f>
        <v>5.6728215883696809E-2</v>
      </c>
      <c r="F6" s="26"/>
      <c r="G6" s="28" t="s">
        <v>3</v>
      </c>
      <c r="H6" s="29">
        <v>4112296</v>
      </c>
      <c r="I6" s="29">
        <v>37069.18</v>
      </c>
      <c r="J6" s="30">
        <f t="shared" ref="J6:J49" si="1">H6/I6</f>
        <v>110.93571533009363</v>
      </c>
    </row>
    <row r="7" spans="1:16" ht="15" hidden="1" customHeight="1">
      <c r="A7" s="31">
        <f>AVERAGE(D5:D7)</f>
        <v>236458.43114478115</v>
      </c>
      <c r="B7" s="31"/>
      <c r="C7" s="31"/>
      <c r="D7" s="26">
        <f>H7/22</f>
        <v>264717.95454545453</v>
      </c>
      <c r="E7" s="27">
        <f t="shared" si="0"/>
        <v>0.1587014120136736</v>
      </c>
      <c r="F7" s="26"/>
      <c r="G7" s="28" t="s">
        <v>6</v>
      </c>
      <c r="H7" s="29">
        <v>5823795</v>
      </c>
      <c r="I7" s="29">
        <v>52000.6</v>
      </c>
      <c r="J7" s="30">
        <f t="shared" si="1"/>
        <v>111.9947654450141</v>
      </c>
      <c r="K7" s="32">
        <f>H7+H6+H5</f>
        <v>14260020</v>
      </c>
      <c r="L7" s="32"/>
      <c r="M7" s="32"/>
      <c r="N7" s="32">
        <f>AVERAGE(J5:J7)</f>
        <v>105.83191777246606</v>
      </c>
      <c r="O7" s="35"/>
    </row>
    <row r="8" spans="1:16" ht="15" hidden="1" customHeight="1">
      <c r="D8" s="26">
        <f>H8/21</f>
        <v>249671.90476190476</v>
      </c>
      <c r="E8" s="27">
        <f t="shared" si="0"/>
        <v>-5.6838040356519182E-2</v>
      </c>
      <c r="F8" s="26"/>
      <c r="G8" s="28" t="s">
        <v>2</v>
      </c>
      <c r="H8" s="29">
        <v>5243110</v>
      </c>
      <c r="I8" s="29">
        <v>48537.32</v>
      </c>
      <c r="J8" s="30">
        <f t="shared" si="1"/>
        <v>108.02223938198483</v>
      </c>
    </row>
    <row r="9" spans="1:16" ht="15" hidden="1" customHeight="1">
      <c r="D9" s="26">
        <f>H9/21</f>
        <v>221472.90476190476</v>
      </c>
      <c r="E9" s="27">
        <f t="shared" si="0"/>
        <v>-0.11294422585068786</v>
      </c>
      <c r="F9" s="26"/>
      <c r="G9" s="28" t="s">
        <v>5</v>
      </c>
      <c r="H9" s="29">
        <v>4650931</v>
      </c>
      <c r="I9" s="29">
        <v>43836.13</v>
      </c>
      <c r="J9" s="30">
        <f t="shared" si="1"/>
        <v>106.09812043170783</v>
      </c>
    </row>
    <row r="10" spans="1:16" ht="15" hidden="1" customHeight="1">
      <c r="A10" s="31">
        <f>AVERAGE(D8:D10)</f>
        <v>234435.76190476189</v>
      </c>
      <c r="B10" s="27">
        <f>A10/A7-1</f>
        <v>-8.5540161550881066E-3</v>
      </c>
      <c r="C10" s="27"/>
      <c r="D10" s="26">
        <f>H10/21</f>
        <v>232162.47619047618</v>
      </c>
      <c r="E10" s="27">
        <f t="shared" si="0"/>
        <v>4.8265820327155984E-2</v>
      </c>
      <c r="F10" s="26"/>
      <c r="G10" s="28" t="s">
        <v>0</v>
      </c>
      <c r="H10" s="29">
        <v>4875412</v>
      </c>
      <c r="I10" s="29">
        <v>52246.76</v>
      </c>
      <c r="J10" s="30">
        <f t="shared" si="1"/>
        <v>93.315107003764439</v>
      </c>
      <c r="K10" s="32">
        <f>H10+H9+H8</f>
        <v>14769453</v>
      </c>
      <c r="L10" s="27">
        <f>K10/K7-1</f>
        <v>3.5724564201172315E-2</v>
      </c>
      <c r="M10" s="32"/>
      <c r="N10" s="32">
        <f>AVERAGE(J8:J10)</f>
        <v>102.47848893915237</v>
      </c>
      <c r="O10" s="58">
        <f>N10/N7-1</f>
        <v>-3.1686365549223106E-2</v>
      </c>
    </row>
    <row r="11" spans="1:16" ht="15" hidden="1" customHeight="1">
      <c r="D11" s="26">
        <f>H11/21</f>
        <v>172505.90476190476</v>
      </c>
      <c r="E11" s="27">
        <f t="shared" si="0"/>
        <v>-0.25696043739482932</v>
      </c>
      <c r="F11" s="26"/>
      <c r="G11" s="28" t="s">
        <v>10</v>
      </c>
      <c r="H11" s="29">
        <v>3622624</v>
      </c>
      <c r="I11" s="29">
        <v>51415.02</v>
      </c>
      <c r="J11" s="30">
        <f t="shared" si="1"/>
        <v>70.458476919779471</v>
      </c>
    </row>
    <row r="12" spans="1:16" ht="15" hidden="1" customHeight="1">
      <c r="D12" s="26">
        <f>H12/22</f>
        <v>196819.09090909091</v>
      </c>
      <c r="E12" s="27">
        <f t="shared" si="0"/>
        <v>0.14094118216268359</v>
      </c>
      <c r="F12" s="26"/>
      <c r="G12" s="28" t="s">
        <v>4</v>
      </c>
      <c r="H12" s="29">
        <v>4330020</v>
      </c>
      <c r="I12" s="29">
        <v>70449.490000000005</v>
      </c>
      <c r="J12" s="30">
        <f t="shared" si="1"/>
        <v>61.462758637429452</v>
      </c>
    </row>
    <row r="13" spans="1:16" ht="15" hidden="1" customHeight="1">
      <c r="A13" s="31">
        <f>AVERAGE(D11:D13)</f>
        <v>201416.49855699856</v>
      </c>
      <c r="B13" s="27">
        <f>A13/A10-1</f>
        <v>-0.140845675930523</v>
      </c>
      <c r="C13" s="27"/>
      <c r="D13" s="26">
        <f>H13/20</f>
        <v>234924.5</v>
      </c>
      <c r="E13" s="27">
        <f t="shared" si="0"/>
        <v>0.19360626509808276</v>
      </c>
      <c r="F13" s="26"/>
      <c r="G13" s="28" t="s">
        <v>8</v>
      </c>
      <c r="H13" s="29">
        <v>4698490</v>
      </c>
      <c r="I13" s="29">
        <v>64811.33</v>
      </c>
      <c r="J13" s="30">
        <f t="shared" si="1"/>
        <v>72.494886310773126</v>
      </c>
      <c r="K13" s="32">
        <f>H13+H12+H11</f>
        <v>12651134</v>
      </c>
      <c r="L13" s="27">
        <f>K13/K10-1</f>
        <v>-0.14342569084989132</v>
      </c>
      <c r="M13" s="32"/>
      <c r="N13" s="32">
        <f>AVERAGE(J11:J13)</f>
        <v>68.138707289327343</v>
      </c>
      <c r="O13" s="58">
        <f>N13/N10-1</f>
        <v>-0.33509258387108554</v>
      </c>
    </row>
    <row r="14" spans="1:16" ht="15" hidden="1" customHeight="1">
      <c r="D14" s="26">
        <f>H14/20</f>
        <v>182237.95</v>
      </c>
      <c r="E14" s="27">
        <f t="shared" si="0"/>
        <v>-0.22427013785279948</v>
      </c>
      <c r="F14" s="26"/>
      <c r="G14" s="28" t="s">
        <v>11</v>
      </c>
      <c r="H14" s="29">
        <v>3644759</v>
      </c>
      <c r="I14" s="29">
        <v>51794.65</v>
      </c>
      <c r="J14" s="30">
        <f t="shared" si="1"/>
        <v>70.369410740298463</v>
      </c>
    </row>
    <row r="15" spans="1:16" ht="15" hidden="1" customHeight="1">
      <c r="A15" s="31"/>
      <c r="B15" s="31"/>
      <c r="C15" s="31"/>
      <c r="D15" s="26">
        <f>H15/22</f>
        <v>303745.72727272729</v>
      </c>
      <c r="E15" s="27">
        <f t="shared" si="0"/>
        <v>0.66675342469956056</v>
      </c>
      <c r="F15" s="26"/>
      <c r="G15" s="28" t="s">
        <v>9</v>
      </c>
      <c r="H15" s="29">
        <v>6682406</v>
      </c>
      <c r="I15" s="29">
        <v>69126.62</v>
      </c>
      <c r="J15" s="30">
        <f t="shared" si="1"/>
        <v>96.669069021456579</v>
      </c>
    </row>
    <row r="16" spans="1:16" ht="15" hidden="1" customHeight="1">
      <c r="A16" s="31">
        <f>AVERAGE(D14:D16)</f>
        <v>219947.54393939395</v>
      </c>
      <c r="B16" s="27">
        <f>A16/A13-1</f>
        <v>9.200361199383722E-2</v>
      </c>
      <c r="C16" s="27"/>
      <c r="D16" s="26">
        <f>H16/22</f>
        <v>173858.95454545456</v>
      </c>
      <c r="E16" s="27">
        <f t="shared" si="0"/>
        <v>-0.42761678952161841</v>
      </c>
      <c r="F16" s="26"/>
      <c r="G16" s="28" t="s">
        <v>13</v>
      </c>
      <c r="H16" s="29">
        <v>3824897</v>
      </c>
      <c r="I16" s="29">
        <v>90722.39</v>
      </c>
      <c r="J16" s="30">
        <f t="shared" si="1"/>
        <v>42.160452342580484</v>
      </c>
      <c r="K16" s="32">
        <f>H16+H15+H14</f>
        <v>14152062</v>
      </c>
      <c r="L16" s="27">
        <f>K16/K13-1</f>
        <v>0.11863979940454339</v>
      </c>
      <c r="M16" s="32"/>
      <c r="N16" s="32">
        <f>AVERAGE(J14:J16)</f>
        <v>69.732977368111847</v>
      </c>
      <c r="O16" s="58">
        <f>N16/N13-1</f>
        <v>2.3397421850329447E-2</v>
      </c>
    </row>
    <row r="17" spans="1:15" ht="15" hidden="1" customHeight="1">
      <c r="D17" s="26">
        <f>H17/20</f>
        <v>176454.6</v>
      </c>
      <c r="E17" s="27">
        <f t="shared" si="0"/>
        <v>1.4929604640333993E-2</v>
      </c>
      <c r="F17" s="33">
        <f t="shared" ref="F17:F22" si="2">D17/D5-1</f>
        <v>-0.18382286110618373</v>
      </c>
      <c r="G17" s="39" t="s">
        <v>162</v>
      </c>
      <c r="H17" s="29">
        <v>3529092</v>
      </c>
      <c r="I17" s="29">
        <v>34360.35</v>
      </c>
      <c r="J17" s="30">
        <f t="shared" si="1"/>
        <v>102.70826694140194</v>
      </c>
    </row>
    <row r="18" spans="1:15" hidden="1">
      <c r="D18" s="26">
        <f>H18/20</f>
        <v>302056.5</v>
      </c>
      <c r="E18" s="27">
        <f t="shared" si="0"/>
        <v>0.71180858985824114</v>
      </c>
      <c r="F18" s="33">
        <f t="shared" si="2"/>
        <v>0.32213658744409446</v>
      </c>
      <c r="G18" s="39" t="s">
        <v>163</v>
      </c>
      <c r="H18" s="29">
        <v>6041130</v>
      </c>
      <c r="I18" s="29">
        <v>103280.29</v>
      </c>
      <c r="J18" s="30">
        <f t="shared" si="1"/>
        <v>58.49257394610337</v>
      </c>
    </row>
    <row r="19" spans="1:15" ht="17.399999999999999" hidden="1">
      <c r="A19" s="31">
        <f>AVERAGE(D17:D19)</f>
        <v>257374.0939393939</v>
      </c>
      <c r="B19" s="27">
        <f>A19/A16-1</f>
        <v>0.17016125449581176</v>
      </c>
      <c r="C19" s="27">
        <f>A19/A7-1</f>
        <v>8.8453867740525993E-2</v>
      </c>
      <c r="D19" s="26">
        <f>H19/22</f>
        <v>293611.18181818182</v>
      </c>
      <c r="E19" s="27">
        <f t="shared" si="0"/>
        <v>-2.7959398926419965E-2</v>
      </c>
      <c r="F19" s="33">
        <f t="shared" si="2"/>
        <v>0.10914721414472872</v>
      </c>
      <c r="G19" s="39" t="s">
        <v>158</v>
      </c>
      <c r="H19" s="29">
        <v>6459446</v>
      </c>
      <c r="I19" s="29">
        <v>58959.28</v>
      </c>
      <c r="J19" s="30">
        <f t="shared" si="1"/>
        <v>109.55774900914665</v>
      </c>
      <c r="K19" s="32">
        <f>H19+H18+H17</f>
        <v>16029668</v>
      </c>
      <c r="L19" s="27">
        <f>K19/K16-1</f>
        <v>0.13267366974508743</v>
      </c>
      <c r="M19" s="27">
        <f>K19/K7-1</f>
        <v>0.12409856367662875</v>
      </c>
      <c r="N19" s="32">
        <f>AVERAGE(J17:J19)</f>
        <v>90.252863298883995</v>
      </c>
      <c r="O19" s="58">
        <f>N19/N16-1</f>
        <v>0.29426372865810935</v>
      </c>
    </row>
    <row r="20" spans="1:15" hidden="1">
      <c r="D20" s="26">
        <f>H20/20</f>
        <v>422440.2</v>
      </c>
      <c r="E20" s="27">
        <f t="shared" si="0"/>
        <v>0.4387742230525653</v>
      </c>
      <c r="F20" s="33">
        <f t="shared" si="2"/>
        <v>0.69198132406148272</v>
      </c>
      <c r="G20" s="39" t="s">
        <v>154</v>
      </c>
      <c r="H20" s="29">
        <v>8448804</v>
      </c>
      <c r="I20" s="29">
        <v>194753.62</v>
      </c>
      <c r="J20" s="30">
        <f t="shared" si="1"/>
        <v>43.382012616761628</v>
      </c>
    </row>
    <row r="21" spans="1:15" hidden="1">
      <c r="D21" s="26">
        <f>H21/21</f>
        <v>289564</v>
      </c>
      <c r="E21" s="27">
        <f t="shared" si="0"/>
        <v>-0.3145444017875193</v>
      </c>
      <c r="F21" s="33">
        <f t="shared" si="2"/>
        <v>0.30744661660213835</v>
      </c>
      <c r="G21" s="39" t="s">
        <v>155</v>
      </c>
      <c r="H21" s="29">
        <v>6080844</v>
      </c>
      <c r="I21" s="29">
        <v>87225.75</v>
      </c>
      <c r="J21" s="30">
        <f t="shared" si="1"/>
        <v>69.713863165407005</v>
      </c>
    </row>
    <row r="22" spans="1:15" ht="17.399999999999999" hidden="1">
      <c r="A22" s="31">
        <f>AVERAGE(D20:D22)</f>
        <v>520147.51111111109</v>
      </c>
      <c r="B22" s="27">
        <f>A22/A19-1</f>
        <v>1.0209785031184788</v>
      </c>
      <c r="C22" s="27">
        <f>A22/A10-1</f>
        <v>1.2187208422681599</v>
      </c>
      <c r="D22" s="26">
        <f>H22/21</f>
        <v>848438.33333333337</v>
      </c>
      <c r="E22" s="27">
        <f t="shared" si="0"/>
        <v>1.9300546108402057</v>
      </c>
      <c r="F22" s="33">
        <f t="shared" si="2"/>
        <v>2.6545024297433737</v>
      </c>
      <c r="G22" s="39" t="s">
        <v>156</v>
      </c>
      <c r="H22" s="29">
        <v>17817205</v>
      </c>
      <c r="I22" s="29">
        <v>458954.23</v>
      </c>
      <c r="J22" s="30">
        <f t="shared" si="1"/>
        <v>38.821311223125669</v>
      </c>
      <c r="K22" s="32">
        <f>H22+H21+H20</f>
        <v>32346853</v>
      </c>
      <c r="L22" s="27">
        <f>K22/K19-1</f>
        <v>1.017936553645403</v>
      </c>
      <c r="M22" s="27">
        <f>K22/K10-1</f>
        <v>1.1901185507682648</v>
      </c>
      <c r="N22" s="32">
        <f>AVERAGE(J20:J22)</f>
        <v>50.639062335098096</v>
      </c>
      <c r="O22" s="58">
        <f>N22/N19-1</f>
        <v>-0.43892015738713674</v>
      </c>
    </row>
    <row r="23" spans="1:15" hidden="1">
      <c r="A23" s="31"/>
      <c r="B23" s="27"/>
      <c r="C23" s="27"/>
      <c r="D23" s="26">
        <f>H23/21</f>
        <v>741670.80952380947</v>
      </c>
      <c r="E23" s="27">
        <f t="shared" ref="E23:E28" si="3">D23/D22-1</f>
        <v>-0.12584005179263535</v>
      </c>
      <c r="F23" s="33">
        <f t="shared" ref="F23:F28" si="4">D23/D11-1</f>
        <v>3.2993937543614793</v>
      </c>
      <c r="G23" s="39" t="s">
        <v>168</v>
      </c>
      <c r="H23" s="29">
        <v>15575087</v>
      </c>
      <c r="I23" s="29">
        <v>328175.78999999998</v>
      </c>
      <c r="J23" s="30">
        <f t="shared" si="1"/>
        <v>47.459585608066945</v>
      </c>
    </row>
    <row r="24" spans="1:15" hidden="1">
      <c r="A24" s="31"/>
      <c r="B24" s="27"/>
      <c r="C24" s="27"/>
      <c r="D24" s="26">
        <f>H24/22</f>
        <v>238192.72727272726</v>
      </c>
      <c r="E24" s="27">
        <f t="shared" si="3"/>
        <v>-0.67884306054102472</v>
      </c>
      <c r="F24" s="33">
        <f t="shared" si="4"/>
        <v>0.21021150017782819</v>
      </c>
      <c r="G24" s="39" t="s">
        <v>176</v>
      </c>
      <c r="H24" s="29">
        <v>5240240</v>
      </c>
      <c r="I24" s="29">
        <v>85401.07</v>
      </c>
      <c r="J24" s="30">
        <f t="shared" si="1"/>
        <v>61.360355321075012</v>
      </c>
    </row>
    <row r="25" spans="1:15" ht="17.399999999999999" hidden="1">
      <c r="A25" s="31">
        <f>AVERAGE(D23:D25)</f>
        <v>442893.58244095085</v>
      </c>
      <c r="B25" s="27">
        <f>A25/A22-1</f>
        <v>-0.14852311511619953</v>
      </c>
      <c r="C25" s="27">
        <f>A25/A13-1</f>
        <v>1.1988942594770462</v>
      </c>
      <c r="D25" s="26">
        <f>H25/19</f>
        <v>348817.21052631579</v>
      </c>
      <c r="E25" s="27">
        <f t="shared" si="3"/>
        <v>0.46443266559908469</v>
      </c>
      <c r="F25" s="33">
        <f t="shared" si="4"/>
        <v>0.48480558871601631</v>
      </c>
      <c r="G25" s="39" t="s">
        <v>190</v>
      </c>
      <c r="H25" s="29">
        <v>6627527</v>
      </c>
      <c r="I25" s="29">
        <v>122591.03</v>
      </c>
      <c r="J25" s="30">
        <f t="shared" si="1"/>
        <v>54.062087576880629</v>
      </c>
      <c r="K25" s="32">
        <f>H25+H24+H23</f>
        <v>27442854</v>
      </c>
      <c r="L25" s="27">
        <f>K25/K22-1</f>
        <v>-0.15160668025418111</v>
      </c>
      <c r="M25" s="27">
        <f>K25/K13-1</f>
        <v>1.1692011166745999</v>
      </c>
      <c r="N25" s="32">
        <f>AVERAGE(J23:J25)</f>
        <v>54.294009502007526</v>
      </c>
      <c r="O25" s="58">
        <f>N25/N22-1</f>
        <v>7.2176438472008941E-2</v>
      </c>
    </row>
    <row r="26" spans="1:15" ht="17.399999999999999" hidden="1">
      <c r="A26" s="31"/>
      <c r="B26" s="27"/>
      <c r="C26" s="27"/>
      <c r="D26" s="26">
        <f>H26/19</f>
        <v>385847.21052631579</v>
      </c>
      <c r="E26" s="27">
        <f t="shared" si="3"/>
        <v>0.10615875272933639</v>
      </c>
      <c r="F26" s="33">
        <f t="shared" si="4"/>
        <v>1.1172714603424576</v>
      </c>
      <c r="G26" s="39" t="s">
        <v>202</v>
      </c>
      <c r="H26" s="29">
        <v>7331097</v>
      </c>
      <c r="I26" s="29">
        <v>120588.37</v>
      </c>
      <c r="J26" s="30">
        <f t="shared" si="1"/>
        <v>60.794395015041665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279377</v>
      </c>
      <c r="E27" s="27">
        <f t="shared" si="3"/>
        <v>-0.27593878515043524</v>
      </c>
      <c r="F27" s="33">
        <f t="shared" si="4"/>
        <v>-8.0227391152228766E-2</v>
      </c>
      <c r="G27" s="39" t="s">
        <v>203</v>
      </c>
      <c r="H27" s="29">
        <v>6146294</v>
      </c>
      <c r="I27" s="29">
        <v>75383.789999999994</v>
      </c>
      <c r="J27" s="30">
        <f t="shared" si="1"/>
        <v>81.533364135711409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360027.43859649124</v>
      </c>
      <c r="B28" s="27">
        <f>A28/A25-1</f>
        <v>-0.18710170372700718</v>
      </c>
      <c r="C28" s="27">
        <f>A28/A16-1</f>
        <v>0.6368786491005145</v>
      </c>
      <c r="D28" s="26">
        <f>H28/19</f>
        <v>414858.10526315792</v>
      </c>
      <c r="E28" s="27">
        <f t="shared" si="3"/>
        <v>0.48494008190780891</v>
      </c>
      <c r="F28" s="33">
        <f t="shared" si="4"/>
        <v>1.3861762331873182</v>
      </c>
      <c r="G28" s="39" t="s">
        <v>208</v>
      </c>
      <c r="H28" s="29">
        <v>7882304</v>
      </c>
      <c r="I28" s="29">
        <v>98765.52</v>
      </c>
      <c r="J28" s="30">
        <f t="shared" si="1"/>
        <v>79.8082569706513</v>
      </c>
      <c r="K28" s="32">
        <f>H28+H27+H26</f>
        <v>21359695</v>
      </c>
      <c r="L28" s="27">
        <f>K28/K25-1</f>
        <v>-0.22166641268433673</v>
      </c>
      <c r="M28" s="27">
        <f>K28/K16-1</f>
        <v>0.50929913958828044</v>
      </c>
      <c r="N28" s="32">
        <f>AVERAGE(J26:J28)</f>
        <v>74.045338707134803</v>
      </c>
      <c r="O28" s="58">
        <f>N28/N25-1</f>
        <v>0.3637846861244789</v>
      </c>
    </row>
    <row r="29" spans="1:15" hidden="1">
      <c r="D29" s="26">
        <f>H29/22</f>
        <v>283663.54545454547</v>
      </c>
      <c r="E29" s="27">
        <f t="shared" ref="E29:E41" si="5">D29/D28-1</f>
        <v>-0.31623959648900068</v>
      </c>
      <c r="F29" s="33">
        <f t="shared" ref="F29:F41" si="6">D29/D17-1</f>
        <v>0.607572403635527</v>
      </c>
      <c r="G29" s="39" t="s">
        <v>215</v>
      </c>
      <c r="H29" s="29">
        <v>6240598</v>
      </c>
      <c r="I29" s="29">
        <v>87109.93</v>
      </c>
      <c r="J29" s="30">
        <f t="shared" si="1"/>
        <v>71.640489207143204</v>
      </c>
    </row>
    <row r="30" spans="1:15" hidden="1">
      <c r="D30" s="26">
        <f>H30/19</f>
        <v>243551.84210526315</v>
      </c>
      <c r="E30" s="27">
        <f t="shared" si="5"/>
        <v>-0.14140591553633342</v>
      </c>
      <c r="F30" s="33">
        <f t="shared" si="6"/>
        <v>-0.19368779647098089</v>
      </c>
      <c r="G30" s="39" t="s">
        <v>210</v>
      </c>
      <c r="H30" s="29">
        <v>4627485</v>
      </c>
      <c r="I30" s="29">
        <v>71999.28</v>
      </c>
      <c r="J30" s="30">
        <f t="shared" si="1"/>
        <v>64.27126771267713</v>
      </c>
    </row>
    <row r="31" spans="1:15" ht="17.399999999999999" hidden="1">
      <c r="A31" s="31">
        <f>AVERAGE(D29:D31)</f>
        <v>276790.12918660283</v>
      </c>
      <c r="B31" s="27">
        <f>A31/A28-1</f>
        <v>-0.23119712690337046</v>
      </c>
      <c r="C31" s="27">
        <f>A31/A19-1</f>
        <v>7.54389649324263E-2</v>
      </c>
      <c r="D31" s="26">
        <f>H31/20</f>
        <v>303155</v>
      </c>
      <c r="E31" s="27">
        <f t="shared" si="5"/>
        <v>0.24472472628220299</v>
      </c>
      <c r="F31" s="33">
        <f t="shared" si="6"/>
        <v>3.2504954759278171E-2</v>
      </c>
      <c r="G31" s="39" t="s">
        <v>211</v>
      </c>
      <c r="H31" s="29">
        <v>6063100</v>
      </c>
      <c r="I31" s="29">
        <v>78538.66</v>
      </c>
      <c r="J31" s="30">
        <f t="shared" si="1"/>
        <v>77.198923434649885</v>
      </c>
      <c r="K31" s="32">
        <f>H31+H30+H29</f>
        <v>16931183</v>
      </c>
      <c r="L31" s="27">
        <f>K31/K28-1</f>
        <v>-0.20733030129877794</v>
      </c>
      <c r="M31" s="27">
        <f>K31/K19-1</f>
        <v>5.6240403731381061E-2</v>
      </c>
      <c r="N31" s="32">
        <f>AVERAGE(J29:J31)</f>
        <v>71.036893451490073</v>
      </c>
      <c r="O31" s="58">
        <f>N31/N28-1</f>
        <v>-4.0629772355337268E-2</v>
      </c>
    </row>
    <row r="32" spans="1:15" ht="17.399999999999999" hidden="1">
      <c r="D32" s="26">
        <f>H32/21</f>
        <v>274304.47619047621</v>
      </c>
      <c r="E32" s="27">
        <f t="shared" si="5"/>
        <v>-9.5167567117559582E-2</v>
      </c>
      <c r="F32" s="33">
        <f t="shared" si="6"/>
        <v>-0.35066673060358322</v>
      </c>
      <c r="G32" s="39" t="s">
        <v>222</v>
      </c>
      <c r="H32" s="29">
        <v>5760394</v>
      </c>
      <c r="I32" s="29">
        <v>103061.84</v>
      </c>
      <c r="J32" s="30">
        <f t="shared" si="1"/>
        <v>55.892598075097439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218605.66666666666</v>
      </c>
      <c r="E33" s="27">
        <f t="shared" si="5"/>
        <v>-0.20305468688426531</v>
      </c>
      <c r="F33" s="33">
        <f t="shared" si="6"/>
        <v>-0.24505233155134387</v>
      </c>
      <c r="G33" s="39" t="s">
        <v>223</v>
      </c>
      <c r="H33" s="29">
        <v>4590719</v>
      </c>
      <c r="I33" s="29">
        <v>70542.34</v>
      </c>
      <c r="J33" s="30">
        <f t="shared" si="1"/>
        <v>65.077498137997694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415906.41604010022</v>
      </c>
      <c r="B34" s="27">
        <f>A34/A31-1</f>
        <v>0.50260566466844536</v>
      </c>
      <c r="C34" s="27">
        <f>A34/A22-1</f>
        <v>-0.20040679392723937</v>
      </c>
      <c r="D34" s="26">
        <f>H34/19</f>
        <v>754809.10526315786</v>
      </c>
      <c r="E34" s="27">
        <f t="shared" si="5"/>
        <v>2.4528341226126704</v>
      </c>
      <c r="F34" s="33">
        <f t="shared" si="6"/>
        <v>-0.11035478288955458</v>
      </c>
      <c r="G34" s="39" t="s">
        <v>220</v>
      </c>
      <c r="H34" s="29">
        <v>14341373</v>
      </c>
      <c r="I34" s="29">
        <v>486835.11</v>
      </c>
      <c r="J34" s="30">
        <f t="shared" si="1"/>
        <v>29.458378628443622</v>
      </c>
      <c r="K34" s="32">
        <f>H34+H33+H32</f>
        <v>24692486</v>
      </c>
      <c r="L34" s="27">
        <f>K34/K31-1</f>
        <v>0.45840287710551597</v>
      </c>
      <c r="M34" s="27">
        <f>K34/K22-1</f>
        <v>-0.23663405525106262</v>
      </c>
      <c r="N34" s="32">
        <f>AVERAGE(J32:J34)</f>
        <v>50.142824947179584</v>
      </c>
      <c r="O34" s="58">
        <f>N34/N31-1</f>
        <v>-0.29412981746701383</v>
      </c>
      <c r="P34" s="58"/>
    </row>
    <row r="35" spans="1:16" ht="17.399999999999999" hidden="1">
      <c r="D35" s="26">
        <f>H35/23</f>
        <v>593439.78260869568</v>
      </c>
      <c r="E35" s="27">
        <f t="shared" si="5"/>
        <v>-0.21378825656614475</v>
      </c>
      <c r="F35" s="33">
        <f t="shared" si="6"/>
        <v>-0.19986094236374985</v>
      </c>
      <c r="G35" s="39" t="s">
        <v>226</v>
      </c>
      <c r="H35" s="68">
        <v>13649115</v>
      </c>
      <c r="I35" s="68">
        <v>276470.03000000003</v>
      </c>
      <c r="J35" s="30">
        <f t="shared" si="1"/>
        <v>49.369239045548618</v>
      </c>
      <c r="P35" s="16"/>
    </row>
    <row r="36" spans="1:16" ht="17.399999999999999" hidden="1">
      <c r="D36" s="26">
        <f>H36/21</f>
        <v>246808.95238095237</v>
      </c>
      <c r="E36" s="27">
        <f t="shared" si="5"/>
        <v>-0.58410447089339468</v>
      </c>
      <c r="F36" s="33">
        <f t="shared" si="6"/>
        <v>3.617333411846646E-2</v>
      </c>
      <c r="G36" s="39" t="s">
        <v>228</v>
      </c>
      <c r="H36" s="68">
        <v>5182988</v>
      </c>
      <c r="I36" s="68">
        <v>114251.46</v>
      </c>
      <c r="J36" s="30">
        <f t="shared" si="1"/>
        <v>45.364741947280145</v>
      </c>
      <c r="P36" s="16"/>
    </row>
    <row r="37" spans="1:16" ht="17.399999999999999" hidden="1">
      <c r="A37" s="31">
        <f>AVERAGE(D35:D37)</f>
        <v>386866.0042558086</v>
      </c>
      <c r="B37" s="27">
        <f>A37/A34-1</f>
        <v>-6.9824389969236789E-2</v>
      </c>
      <c r="C37" s="27">
        <f>A37/A25-1</f>
        <v>-0.12650347714761068</v>
      </c>
      <c r="D37" s="26">
        <f>H37/18</f>
        <v>320349.27777777775</v>
      </c>
      <c r="E37" s="27">
        <f t="shared" si="5"/>
        <v>0.2979645782188447</v>
      </c>
      <c r="F37" s="33">
        <f t="shared" si="6"/>
        <v>-8.1612752723937976E-2</v>
      </c>
      <c r="G37" s="39" t="s">
        <v>225</v>
      </c>
      <c r="H37" s="68">
        <v>5766287</v>
      </c>
      <c r="I37" s="68">
        <v>120991.89</v>
      </c>
      <c r="J37" s="30">
        <f t="shared" si="1"/>
        <v>47.658458761161597</v>
      </c>
      <c r="K37" s="32">
        <f>H37+H36+H35</f>
        <v>24598390</v>
      </c>
      <c r="L37" s="27">
        <f>K37/K34-1</f>
        <v>-3.8107139151561942E-3</v>
      </c>
      <c r="M37" s="27">
        <f>K37/K25-1</f>
        <v>-0.1036504439370628</v>
      </c>
      <c r="N37" s="32">
        <f>AVERAGE(J35:J37)</f>
        <v>47.464146584663446</v>
      </c>
      <c r="O37" s="16">
        <f>N37/N34-1</f>
        <v>-5.3420970305080639E-2</v>
      </c>
      <c r="P37" s="16"/>
    </row>
    <row r="38" spans="1:16" ht="17.399999999999999" hidden="1">
      <c r="A38" s="31"/>
      <c r="B38" s="27"/>
      <c r="C38" s="27"/>
      <c r="D38" s="26">
        <f>H38/20</f>
        <v>323338.09999999998</v>
      </c>
      <c r="E38" s="27">
        <f t="shared" si="5"/>
        <v>9.3298859387331845E-3</v>
      </c>
      <c r="F38" s="33">
        <f t="shared" si="6"/>
        <v>-0.16200482683560191</v>
      </c>
      <c r="G38" s="39" t="s">
        <v>231</v>
      </c>
      <c r="H38" s="68">
        <v>6466762</v>
      </c>
      <c r="I38" s="68">
        <v>168381.86</v>
      </c>
      <c r="J38" s="30">
        <f t="shared" si="1"/>
        <v>38.405336536845482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292468.47619047621</v>
      </c>
      <c r="E39" s="27">
        <f t="shared" si="5"/>
        <v>-9.547165585968298E-2</v>
      </c>
      <c r="F39" s="33">
        <f t="shared" si="6"/>
        <v>4.685953457326919E-2</v>
      </c>
      <c r="G39" s="39" t="s">
        <v>234</v>
      </c>
      <c r="H39" s="68">
        <v>6141838</v>
      </c>
      <c r="I39" s="68">
        <v>120218.7</v>
      </c>
      <c r="J39" s="30">
        <f t="shared" si="1"/>
        <v>51.088873860722167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324180.9222222222</v>
      </c>
      <c r="B40" s="27">
        <f>A40/A37-1</f>
        <v>-0.1620330588472616</v>
      </c>
      <c r="C40" s="27">
        <f>A40/A28-1</f>
        <v>-9.9566067836415195E-2</v>
      </c>
      <c r="D40" s="26">
        <f>H40/21</f>
        <v>356736.19047619047</v>
      </c>
      <c r="E40" s="27">
        <f t="shared" si="5"/>
        <v>0.2197423637679794</v>
      </c>
      <c r="F40" s="33">
        <f t="shared" si="6"/>
        <v>-0.14010070925358642</v>
      </c>
      <c r="G40" s="39" t="s">
        <v>236</v>
      </c>
      <c r="H40" s="68">
        <v>7491460</v>
      </c>
      <c r="I40" s="68">
        <v>148351.1</v>
      </c>
      <c r="J40" s="30">
        <f t="shared" si="1"/>
        <v>50.498176285851599</v>
      </c>
      <c r="K40" s="32">
        <f>H40+H39+H38</f>
        <v>20100060</v>
      </c>
      <c r="L40" s="27">
        <f>K40/K37-1</f>
        <v>-0.18287091147022227</v>
      </c>
      <c r="M40" s="27">
        <f>K40/K28-1</f>
        <v>-5.8972518100094629E-2</v>
      </c>
      <c r="N40" s="32">
        <f>AVERAGE(J38:J40)</f>
        <v>46.664128894473087</v>
      </c>
      <c r="O40" s="58">
        <f>N40/N37-1</f>
        <v>-1.6855200140664883E-2</v>
      </c>
    </row>
    <row r="41" spans="1:16" ht="17.399999999999999">
      <c r="A41" s="31"/>
      <c r="B41" s="27"/>
      <c r="C41" s="27"/>
      <c r="D41" s="26">
        <f>H41/18</f>
        <v>301337.5</v>
      </c>
      <c r="E41" s="27">
        <f t="shared" si="5"/>
        <v>-0.15529316047873176</v>
      </c>
      <c r="F41" s="33">
        <f t="shared" si="6"/>
        <v>6.2306048234479938E-2</v>
      </c>
      <c r="G41" s="39" t="s">
        <v>388</v>
      </c>
      <c r="H41" s="68">
        <v>5424075</v>
      </c>
      <c r="I41" s="68">
        <v>71035.42</v>
      </c>
      <c r="J41" s="30">
        <f t="shared" si="1"/>
        <v>76.35732990668599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325190.95</v>
      </c>
      <c r="E42" s="27">
        <f t="shared" ref="E42" si="7">D42/D41-1</f>
        <v>7.9158584643464591E-2</v>
      </c>
      <c r="F42" s="33">
        <f t="shared" ref="F42" si="8">D42/D30-1</f>
        <v>0.33520217785687056</v>
      </c>
      <c r="G42" s="39" t="s">
        <v>405</v>
      </c>
      <c r="H42" s="68">
        <v>6503819</v>
      </c>
      <c r="I42" s="68">
        <v>120233.69</v>
      </c>
      <c r="J42" s="30">
        <f t="shared" si="1"/>
        <v>54.093149765261302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752978.8833333333</v>
      </c>
      <c r="B43" s="27">
        <f>A43/A40-1</f>
        <v>1.3227118923956147</v>
      </c>
      <c r="C43" s="27">
        <f>A43/A31-1</f>
        <v>1.7203964445773265</v>
      </c>
      <c r="D43" s="26">
        <f>H43/20</f>
        <v>1632408.2</v>
      </c>
      <c r="E43" s="27">
        <f t="shared" ref="E43" si="9">D43/D42-1</f>
        <v>4.0198451094656846</v>
      </c>
      <c r="F43" s="33">
        <f t="shared" ref="F43" si="10">D43/D31-1</f>
        <v>4.3847312430934666</v>
      </c>
      <c r="G43" s="39" t="s">
        <v>429</v>
      </c>
      <c r="H43" s="68">
        <v>32648164</v>
      </c>
      <c r="I43" s="68">
        <v>1089354.79</v>
      </c>
      <c r="J43" s="30">
        <f t="shared" si="1"/>
        <v>29.970184461207538</v>
      </c>
      <c r="K43" s="32">
        <f>H43+H42+H41</f>
        <v>44576058</v>
      </c>
      <c r="L43" s="27">
        <f>K43/K40-1</f>
        <v>1.2177077083351988</v>
      </c>
      <c r="M43" s="27">
        <f>K43/K31-1</f>
        <v>1.6327787018780673</v>
      </c>
      <c r="N43" s="32">
        <f>AVERAGE(J41:J43)</f>
        <v>53.473554711051605</v>
      </c>
      <c r="O43" s="58">
        <f>N43/N40-1</f>
        <v>0.14592420297778297</v>
      </c>
    </row>
    <row r="44" spans="1:16" ht="17.399999999999999">
      <c r="A44" s="31"/>
      <c r="B44" s="27"/>
      <c r="C44" s="27"/>
      <c r="D44" s="26">
        <f>H44/22</f>
        <v>334517.68181818182</v>
      </c>
      <c r="E44" s="27">
        <f t="shared" ref="E44" si="11">D44/D43-1</f>
        <v>-0.79507718607503819</v>
      </c>
      <c r="F44" s="33">
        <f t="shared" ref="F44" si="12">D44/D32-1</f>
        <v>0.21951229693347662</v>
      </c>
      <c r="G44" s="39" t="s">
        <v>462</v>
      </c>
      <c r="H44" s="68">
        <v>7359389</v>
      </c>
      <c r="I44" s="68">
        <v>133336.07</v>
      </c>
      <c r="J44" s="30">
        <f t="shared" si="1"/>
        <v>55.194284637307817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289736.65000000002</v>
      </c>
      <c r="E45" s="27">
        <f t="shared" ref="E45" si="13">D45/D44-1</f>
        <v>-0.13386745829035529</v>
      </c>
      <c r="F45" s="33">
        <f t="shared" ref="F45" si="14">D45/D33-1</f>
        <v>0.3253849015807766</v>
      </c>
      <c r="G45" s="39" t="s">
        <v>501</v>
      </c>
      <c r="H45" s="68">
        <v>5794733</v>
      </c>
      <c r="I45" s="68">
        <v>126805.37</v>
      </c>
      <c r="J45" s="30">
        <f t="shared" si="1"/>
        <v>45.697851755016373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298868.1106060606</v>
      </c>
      <c r="B46" s="27">
        <f>A46/A43-1</f>
        <v>-0.60308566784368134</v>
      </c>
      <c r="C46" s="27">
        <f>A46/A34-1</f>
        <v>-0.28140538573166707</v>
      </c>
      <c r="D46" s="26">
        <f>H46/19</f>
        <v>272350</v>
      </c>
      <c r="E46" s="27">
        <f t="shared" ref="E46" si="15">D46/D45-1</f>
        <v>-6.0008459406153958E-2</v>
      </c>
      <c r="F46" s="33">
        <f t="shared" ref="F46" si="16">D46/D34-1</f>
        <v>-0.63918029326759718</v>
      </c>
      <c r="G46" s="39" t="s">
        <v>548</v>
      </c>
      <c r="H46" s="68">
        <v>5174650</v>
      </c>
      <c r="I46" s="68">
        <v>93565.45</v>
      </c>
      <c r="J46" s="30">
        <f t="shared" si="1"/>
        <v>55.305136671709484</v>
      </c>
      <c r="K46" s="32">
        <f>H46+H45+H44</f>
        <v>18328772</v>
      </c>
      <c r="L46" s="27">
        <f>K46/K43-1</f>
        <v>-0.58882025862403542</v>
      </c>
      <c r="M46" s="27">
        <f>K46/K34-1</f>
        <v>-0.2577186436392026</v>
      </c>
      <c r="N46" s="32">
        <f>AVERAGE(J44:J46)</f>
        <v>52.065757688011225</v>
      </c>
      <c r="O46" s="58">
        <f>N46/N43-1</f>
        <v>-2.6326976589596818E-2</v>
      </c>
    </row>
    <row r="47" spans="1:16" ht="17.399999999999999">
      <c r="A47" s="31"/>
      <c r="B47" s="27"/>
      <c r="C47" s="27"/>
      <c r="D47" s="26">
        <f>H47/19</f>
        <v>460289.4736842105</v>
      </c>
      <c r="E47" s="27">
        <f t="shared" ref="E47" si="17">D47/D46-1</f>
        <v>0.6900659948015806</v>
      </c>
      <c r="F47" s="33">
        <f t="shared" ref="F47" si="18">D47/D35-1</f>
        <v>-0.22437037897791612</v>
      </c>
      <c r="G47" s="39" t="s">
        <v>601</v>
      </c>
      <c r="H47" s="68">
        <v>8745500</v>
      </c>
      <c r="I47" s="68">
        <v>180459.56</v>
      </c>
      <c r="J47" s="30">
        <f t="shared" si="1"/>
        <v>48.462381267027361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307978.75</v>
      </c>
      <c r="E48" s="27">
        <f t="shared" ref="E48" si="19">D48/D47-1</f>
        <v>-0.33090203533245666</v>
      </c>
      <c r="F48" s="33">
        <f t="shared" ref="F48" si="20">D48/D36-1</f>
        <v>0.24784270193178148</v>
      </c>
      <c r="G48" s="39" t="s">
        <v>632</v>
      </c>
      <c r="H48" s="68">
        <v>6159575</v>
      </c>
      <c r="I48" s="68">
        <v>102963.52</v>
      </c>
      <c r="J48" s="30">
        <f t="shared" si="1"/>
        <v>59.822886785533356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404574.96850079746</v>
      </c>
      <c r="B49" s="27">
        <f>A49/A46-1</f>
        <v>0.35369065532076638</v>
      </c>
      <c r="C49" s="27">
        <f>A49/A37-1</f>
        <v>4.5775446925233387E-2</v>
      </c>
      <c r="D49" s="26">
        <f>H49/22</f>
        <v>445456.68181818182</v>
      </c>
      <c r="E49" s="27">
        <f t="shared" ref="E49" si="21">D49/D48-1</f>
        <v>0.44638771934161636</v>
      </c>
      <c r="F49" s="33">
        <f t="shared" ref="F49" si="22">D49/D37-1</f>
        <v>0.39053437207119135</v>
      </c>
      <c r="G49" s="39" t="s">
        <v>672</v>
      </c>
      <c r="H49" s="68">
        <v>9800047</v>
      </c>
      <c r="I49" s="68">
        <v>155038.99</v>
      </c>
      <c r="J49" s="30">
        <f t="shared" si="1"/>
        <v>63.210209251234161</v>
      </c>
      <c r="K49" s="32">
        <f>H49+H48+H47</f>
        <v>24705122</v>
      </c>
      <c r="L49" s="27">
        <f>K49/K46-1</f>
        <v>0.34788746349182587</v>
      </c>
      <c r="M49" s="27">
        <f>K49/K37-1</f>
        <v>4.3389831610931573E-3</v>
      </c>
      <c r="N49" s="32">
        <f>AVERAGE(J47:J49)</f>
        <v>57.165159101264955</v>
      </c>
      <c r="O49" s="58">
        <f>N49/N46-1</f>
        <v>9.7941557747231789E-2</v>
      </c>
    </row>
    <row r="50" spans="1:15" s="37" customFormat="1" ht="17.399999999999999">
      <c r="A50" s="92"/>
      <c r="B50" s="130"/>
      <c r="C50" s="130"/>
      <c r="D50" s="93">
        <f>H50/18</f>
        <v>279256.94444444444</v>
      </c>
      <c r="E50" s="130">
        <f t="shared" ref="E50" si="23">D50/D49-1</f>
        <v>-0.37309966189164423</v>
      </c>
      <c r="F50" s="131">
        <f t="shared" ref="F50" si="24">D50/D38-1</f>
        <v>-0.13633146095543813</v>
      </c>
      <c r="G50" s="132" t="s">
        <v>714</v>
      </c>
      <c r="H50" s="95">
        <v>5026625</v>
      </c>
      <c r="I50" s="95">
        <v>73318.350000000006</v>
      </c>
      <c r="J50" s="133">
        <f t="shared" ref="J50" si="25">H50/I50</f>
        <v>68.558894192245177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330024.65000000002</v>
      </c>
      <c r="E51" s="130">
        <f t="shared" ref="E51" si="26">D51/D50-1</f>
        <v>0.18179567801457241</v>
      </c>
      <c r="F51" s="131">
        <f t="shared" ref="F51" si="27">D51/D39-1</f>
        <v>0.12841101474835392</v>
      </c>
      <c r="G51" s="132" t="s">
        <v>721</v>
      </c>
      <c r="H51" s="95">
        <v>6600493</v>
      </c>
      <c r="I51" s="95">
        <v>95506.19</v>
      </c>
      <c r="J51" s="133">
        <f t="shared" ref="J51" si="28">H51/I51</f>
        <v>69.11063042091827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334561.33451178455</v>
      </c>
      <c r="B52" s="27">
        <f>A52/A49-1</f>
        <v>-0.17305478450250422</v>
      </c>
      <c r="C52" s="27">
        <f>A52/A40-1</f>
        <v>3.2020429266490513E-2</v>
      </c>
      <c r="D52" s="93">
        <f>H52/22</f>
        <v>394402.40909090912</v>
      </c>
      <c r="E52" s="130">
        <f t="shared" ref="E52:E53" si="29">D52/D51-1</f>
        <v>0.1950695473532329</v>
      </c>
      <c r="F52" s="131">
        <f t="shared" ref="F52:F53" si="30">D52/D40-1</f>
        <v>0.10558563896878459</v>
      </c>
      <c r="G52" s="132" t="s">
        <v>726</v>
      </c>
      <c r="H52" s="95">
        <v>8676853</v>
      </c>
      <c r="I52" s="95">
        <v>183156.95</v>
      </c>
      <c r="J52" s="133">
        <f t="shared" ref="J52" si="31">H52/I52</f>
        <v>47.373867057733818</v>
      </c>
      <c r="K52" s="32">
        <f>H52+H51+H50</f>
        <v>20303971</v>
      </c>
      <c r="L52" s="27">
        <f>K52/K49-1</f>
        <v>-0.17814730888598729</v>
      </c>
      <c r="M52" s="27">
        <f>K52/K40-1</f>
        <v>1.0144795587674782E-2</v>
      </c>
      <c r="N52" s="32">
        <f>AVERAGE(J50:J52)</f>
        <v>61.681130556965762</v>
      </c>
      <c r="O52" s="58">
        <f>N52/N49-1</f>
        <v>7.8998668536914396E-2</v>
      </c>
    </row>
    <row r="53" spans="1:15" s="37" customFormat="1" ht="17.399999999999999">
      <c r="A53" s="31"/>
      <c r="B53" s="27"/>
      <c r="C53" s="27"/>
      <c r="D53" s="93">
        <f>H53/21</f>
        <v>329177.28571428574</v>
      </c>
      <c r="E53" s="130">
        <f t="shared" si="29"/>
        <v>-0.16537709170429815</v>
      </c>
      <c r="F53" s="131">
        <f t="shared" si="30"/>
        <v>9.2387391925285556E-2</v>
      </c>
      <c r="G53" s="132" t="s">
        <v>729</v>
      </c>
      <c r="H53" s="95">
        <v>6912723</v>
      </c>
      <c r="I53" s="95">
        <v>149810.57</v>
      </c>
      <c r="J53" s="133">
        <f t="shared" ref="J53" si="32">H53/I53</f>
        <v>46.143092573507992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357576</v>
      </c>
      <c r="E54" s="130">
        <f t="shared" ref="E54" si="33">D54/D53-1</f>
        <v>8.6271791882880144E-2</v>
      </c>
      <c r="F54" s="131">
        <f t="shared" ref="F54" si="34">D54/D42-1</f>
        <v>9.9587796031839204E-2</v>
      </c>
      <c r="G54" s="132" t="s">
        <v>742</v>
      </c>
      <c r="H54" s="95">
        <v>6078792</v>
      </c>
      <c r="I54" s="95">
        <v>92865.98</v>
      </c>
      <c r="J54" s="133">
        <f t="shared" ref="J54" si="35">H54/I54</f>
        <v>65.457684288692164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352607.31746031746</v>
      </c>
      <c r="B55" s="27">
        <f>A55/A52-1</f>
        <v>5.3939236507610344E-2</v>
      </c>
      <c r="C55" s="27">
        <f>A55/A43-1</f>
        <v>-0.53171685784948752</v>
      </c>
      <c r="D55" s="93">
        <f>H55/21</f>
        <v>371068.66666666669</v>
      </c>
      <c r="E55" s="130">
        <f t="shared" ref="E55" si="36">D55/D54-1</f>
        <v>3.7733703231387583E-2</v>
      </c>
      <c r="F55" s="131">
        <f t="shared" ref="F55" si="37">D55/D43-1</f>
        <v>-0.77268634973368377</v>
      </c>
      <c r="G55" s="132" t="s">
        <v>749</v>
      </c>
      <c r="H55" s="95">
        <v>7792442</v>
      </c>
      <c r="I55" s="95">
        <v>129979.76</v>
      </c>
      <c r="J55" s="133">
        <f t="shared" ref="J55" si="38">H55/I55</f>
        <v>59.951195478434492</v>
      </c>
      <c r="K55" s="32">
        <f>H55+H54+H53</f>
        <v>20783957</v>
      </c>
      <c r="L55" s="27">
        <f>K55/K52-1</f>
        <v>2.3640006184012075E-2</v>
      </c>
      <c r="M55" s="27">
        <f>K55/K43-1</f>
        <v>-0.53374170053350167</v>
      </c>
      <c r="N55" s="32">
        <f>AVERAGE(J53:J55)</f>
        <v>57.183990780211552</v>
      </c>
      <c r="O55" s="58">
        <f>N55/N52-1</f>
        <v>-7.2909490084668072E-2</v>
      </c>
    </row>
    <row r="56" spans="1:15" s="124" customFormat="1" ht="17.399999999999999">
      <c r="A56" s="94"/>
      <c r="B56" s="45"/>
      <c r="C56" s="45"/>
      <c r="D56" s="98">
        <f>H56/22</f>
        <v>285143</v>
      </c>
      <c r="E56" s="118">
        <f t="shared" ref="E56" si="39">D56/D55-1</f>
        <v>-0.23156271166342979</v>
      </c>
      <c r="F56" s="158">
        <f t="shared" ref="F56" si="40">D56/D44-1</f>
        <v>-0.14759961730518667</v>
      </c>
      <c r="G56" s="122" t="s">
        <v>752</v>
      </c>
      <c r="H56" s="96">
        <v>6273146</v>
      </c>
      <c r="I56" s="96">
        <v>93044.5</v>
      </c>
      <c r="J56" s="125">
        <f t="shared" ref="J56" si="41">H56/I56</f>
        <v>67.420922246881872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345693.5</v>
      </c>
      <c r="E57" s="118">
        <f t="shared" ref="E57" si="42">D57/D56-1</f>
        <v>0.21235134651736143</v>
      </c>
      <c r="F57" s="158">
        <f t="shared" ref="F57" si="43">D57/D45-1</f>
        <v>0.19313003722518363</v>
      </c>
      <c r="G57" s="122" t="s">
        <v>756</v>
      </c>
      <c r="H57" s="96">
        <v>6222483</v>
      </c>
      <c r="I57" s="96">
        <v>87214.79</v>
      </c>
      <c r="J57" s="125">
        <f t="shared" ref="J57" si="44">H57/I57</f>
        <v>71.346648888336489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315418.25</v>
      </c>
      <c r="B58" s="27">
        <f>A58/A55-1</f>
        <v>-0.10546879097170958</v>
      </c>
      <c r="C58" s="27">
        <f>A58/A46-1</f>
        <v>5.5376063242003726E-2</v>
      </c>
      <c r="K58" s="32">
        <f>H58+H57+H56</f>
        <v>12495629</v>
      </c>
      <c r="L58" s="27">
        <f>K58/K55-1</f>
        <v>-0.39878488971084769</v>
      </c>
      <c r="M58" s="27">
        <f>K58/K46-1</f>
        <v>-0.31825061711717517</v>
      </c>
      <c r="N58" s="32">
        <f>AVERAGE(J56:J58)</f>
        <v>69.383785567609181</v>
      </c>
      <c r="O58" s="58">
        <f>N58/N55-1</f>
        <v>0.21334283635935658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47"/>
  <dimension ref="A1:P58"/>
  <sheetViews>
    <sheetView topLeftCell="A41"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7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6.19921875" style="18" bestFit="1" customWidth="1"/>
    <col min="14" max="14" width="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현대일렉트릭</v>
      </c>
      <c r="G1" s="19"/>
      <c r="H1" s="19"/>
      <c r="I1" s="19"/>
      <c r="J1" s="20"/>
      <c r="P1" s="18" t="s">
        <v>192</v>
      </c>
    </row>
    <row r="2" spans="1:16" ht="15" customHeight="1">
      <c r="G2" s="21"/>
      <c r="H2" s="21"/>
      <c r="I2" s="21"/>
      <c r="J2" s="22"/>
      <c r="P2" s="23" t="s">
        <v>183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17947.099999999999</v>
      </c>
      <c r="E5" s="27"/>
      <c r="F5" s="26"/>
      <c r="G5" s="28" t="s">
        <v>7</v>
      </c>
      <c r="H5" s="29">
        <v>358942</v>
      </c>
      <c r="I5" s="29">
        <v>3101.93</v>
      </c>
      <c r="J5" s="30">
        <f>H5/I5</f>
        <v>115.7156995805837</v>
      </c>
    </row>
    <row r="6" spans="1:16" ht="15" hidden="1" customHeight="1">
      <c r="D6" s="26">
        <f>H6/18</f>
        <v>27800.611111111109</v>
      </c>
      <c r="E6" s="27">
        <f t="shared" ref="E6:E22" si="0">D6/D5-1</f>
        <v>0.54903082454051688</v>
      </c>
      <c r="F6" s="26"/>
      <c r="G6" s="28" t="s">
        <v>3</v>
      </c>
      <c r="H6" s="29">
        <v>500411</v>
      </c>
      <c r="I6" s="29">
        <v>3249.19</v>
      </c>
      <c r="J6" s="30">
        <f t="shared" ref="J6:J49" si="1">H6/I6</f>
        <v>154.01099966453177</v>
      </c>
    </row>
    <row r="7" spans="1:16" ht="15" hidden="1" customHeight="1">
      <c r="A7" s="31">
        <f>AVERAGE(D5:D7)</f>
        <v>31012.752188552189</v>
      </c>
      <c r="B7" s="31"/>
      <c r="C7" s="31"/>
      <c r="D7" s="26">
        <f>H7/22</f>
        <v>47290.545454545456</v>
      </c>
      <c r="E7" s="27">
        <f t="shared" si="0"/>
        <v>0.7010613639224923</v>
      </c>
      <c r="F7" s="26"/>
      <c r="G7" s="28" t="s">
        <v>6</v>
      </c>
      <c r="H7" s="29">
        <v>1040392</v>
      </c>
      <c r="I7" s="29">
        <v>39342.1</v>
      </c>
      <c r="J7" s="30">
        <f t="shared" si="1"/>
        <v>26.444750026053516</v>
      </c>
      <c r="K7" s="32">
        <f>H7+H6+H5</f>
        <v>1899745</v>
      </c>
      <c r="L7" s="32"/>
      <c r="M7" s="32"/>
      <c r="N7" s="32">
        <f>AVERAGE(J5:J7)</f>
        <v>98.723816423722994</v>
      </c>
      <c r="O7" s="35"/>
    </row>
    <row r="8" spans="1:16" ht="15" hidden="1" customHeight="1">
      <c r="D8" s="26">
        <f>H8/21</f>
        <v>36409.523809523809</v>
      </c>
      <c r="E8" s="27">
        <f t="shared" si="0"/>
        <v>-0.23008873212258096</v>
      </c>
      <c r="F8" s="26"/>
      <c r="G8" s="28" t="s">
        <v>2</v>
      </c>
      <c r="H8" s="29">
        <v>764600</v>
      </c>
      <c r="I8" s="29">
        <v>21314.51</v>
      </c>
      <c r="J8" s="30">
        <f t="shared" si="1"/>
        <v>35.872276679126102</v>
      </c>
    </row>
    <row r="9" spans="1:16" ht="15" hidden="1" customHeight="1">
      <c r="D9" s="26">
        <f>H9/21</f>
        <v>15763.428571428571</v>
      </c>
      <c r="E9" s="27">
        <f t="shared" si="0"/>
        <v>-0.56705205336123465</v>
      </c>
      <c r="F9" s="26"/>
      <c r="G9" s="28" t="s">
        <v>5</v>
      </c>
      <c r="H9" s="29">
        <v>331032</v>
      </c>
      <c r="I9" s="29">
        <v>3923.81</v>
      </c>
      <c r="J9" s="30">
        <f t="shared" si="1"/>
        <v>84.364941217846948</v>
      </c>
    </row>
    <row r="10" spans="1:16" ht="15" hidden="1" customHeight="1">
      <c r="A10" s="31">
        <f>AVERAGE(D8:D10)</f>
        <v>60620.920634920629</v>
      </c>
      <c r="B10" s="27">
        <f>A10/A7-1</f>
        <v>0.95470947777726645</v>
      </c>
      <c r="C10" s="27"/>
      <c r="D10" s="26">
        <f>H10/21</f>
        <v>129689.80952380953</v>
      </c>
      <c r="E10" s="27">
        <f t="shared" si="0"/>
        <v>7.2272589961091374</v>
      </c>
      <c r="F10" s="26"/>
      <c r="G10" s="28" t="s">
        <v>0</v>
      </c>
      <c r="H10" s="29">
        <v>2723486</v>
      </c>
      <c r="I10" s="29">
        <v>119205.21</v>
      </c>
      <c r="J10" s="30">
        <f t="shared" si="1"/>
        <v>22.847038313174398</v>
      </c>
      <c r="K10" s="32">
        <f>H10+H9+H8</f>
        <v>3819118</v>
      </c>
      <c r="L10" s="27">
        <f>K10/K7-1</f>
        <v>1.0103319129672665</v>
      </c>
      <c r="M10" s="32"/>
      <c r="N10" s="32">
        <f>AVERAGE(J8:J10)</f>
        <v>47.694752070049155</v>
      </c>
      <c r="O10" s="58">
        <f>N10/N7-1</f>
        <v>-0.51688707145048873</v>
      </c>
    </row>
    <row r="11" spans="1:16" ht="15" hidden="1" customHeight="1">
      <c r="D11" s="26">
        <f>H11/21</f>
        <v>43763.857142857145</v>
      </c>
      <c r="E11" s="27">
        <f t="shared" si="0"/>
        <v>-0.66254976159231216</v>
      </c>
      <c r="F11" s="26"/>
      <c r="G11" s="28" t="s">
        <v>10</v>
      </c>
      <c r="H11" s="29">
        <v>919041</v>
      </c>
      <c r="I11" s="29">
        <v>30828.53</v>
      </c>
      <c r="J11" s="30">
        <f t="shared" si="1"/>
        <v>29.811379264596788</v>
      </c>
    </row>
    <row r="12" spans="1:16" ht="15" hidden="1" customHeight="1">
      <c r="D12" s="26">
        <f>H12/22</f>
        <v>43328</v>
      </c>
      <c r="E12" s="27">
        <f t="shared" si="0"/>
        <v>-9.9592945254891596E-3</v>
      </c>
      <c r="F12" s="26"/>
      <c r="G12" s="28" t="s">
        <v>4</v>
      </c>
      <c r="H12" s="29">
        <v>953216</v>
      </c>
      <c r="I12" s="29">
        <v>32581.3</v>
      </c>
      <c r="J12" s="30">
        <f t="shared" si="1"/>
        <v>29.256536725053941</v>
      </c>
    </row>
    <row r="13" spans="1:16" ht="15" hidden="1" customHeight="1">
      <c r="A13" s="31">
        <f>AVERAGE(D11:D13)</f>
        <v>36639.55238095238</v>
      </c>
      <c r="B13" s="27">
        <f>A13/A10-1</f>
        <v>-0.39559557992185623</v>
      </c>
      <c r="C13" s="27"/>
      <c r="D13" s="26">
        <f>H13/20</f>
        <v>22826.799999999999</v>
      </c>
      <c r="E13" s="27">
        <f t="shared" si="0"/>
        <v>-0.47316285081240772</v>
      </c>
      <c r="F13" s="26"/>
      <c r="G13" s="28" t="s">
        <v>8</v>
      </c>
      <c r="H13" s="29">
        <v>456536</v>
      </c>
      <c r="I13" s="29">
        <v>10604.89</v>
      </c>
      <c r="J13" s="30">
        <f t="shared" si="1"/>
        <v>43.049574300157758</v>
      </c>
      <c r="K13" s="32">
        <f>H13+H12+H11</f>
        <v>2328793</v>
      </c>
      <c r="L13" s="27">
        <f>K13/K10-1</f>
        <v>-0.39022753421077849</v>
      </c>
      <c r="M13" s="32"/>
      <c r="N13" s="32">
        <f>AVERAGE(J11:J13)</f>
        <v>34.03916342993616</v>
      </c>
      <c r="O13" s="58">
        <f>N13/N10-1</f>
        <v>-0.28631218420125282</v>
      </c>
    </row>
    <row r="14" spans="1:16" ht="15" hidden="1" customHeight="1">
      <c r="D14" s="26">
        <f>H14/20</f>
        <v>16031.4</v>
      </c>
      <c r="E14" s="27">
        <f t="shared" si="0"/>
        <v>-0.29769393870362904</v>
      </c>
      <c r="F14" s="26"/>
      <c r="G14" s="28" t="s">
        <v>11</v>
      </c>
      <c r="H14" s="29">
        <v>320628</v>
      </c>
      <c r="I14" s="29">
        <v>9733.15</v>
      </c>
      <c r="J14" s="30">
        <f t="shared" si="1"/>
        <v>32.941853356826925</v>
      </c>
    </row>
    <row r="15" spans="1:16" ht="15" hidden="1" customHeight="1">
      <c r="A15" s="31"/>
      <c r="B15" s="31"/>
      <c r="C15" s="31"/>
      <c r="D15" s="26">
        <f>H15/22</f>
        <v>112137.36363636363</v>
      </c>
      <c r="E15" s="27">
        <f t="shared" si="0"/>
        <v>5.9948578188033252</v>
      </c>
      <c r="F15" s="26"/>
      <c r="G15" s="28" t="s">
        <v>9</v>
      </c>
      <c r="H15" s="29">
        <v>2467022</v>
      </c>
      <c r="I15" s="29">
        <v>75557.88</v>
      </c>
      <c r="J15" s="30">
        <f t="shared" si="1"/>
        <v>32.650757273761513</v>
      </c>
    </row>
    <row r="16" spans="1:16" ht="15" hidden="1" customHeight="1">
      <c r="A16" s="31">
        <f>AVERAGE(D14:D16)</f>
        <v>66417.3</v>
      </c>
      <c r="B16" s="27">
        <f>A16/A13-1</f>
        <v>0.81272138123958171</v>
      </c>
      <c r="C16" s="27"/>
      <c r="D16" s="26">
        <f>H16/22</f>
        <v>71083.136363636368</v>
      </c>
      <c r="E16" s="27">
        <f t="shared" si="0"/>
        <v>-0.36610658518651229</v>
      </c>
      <c r="F16" s="26"/>
      <c r="G16" s="28" t="s">
        <v>13</v>
      </c>
      <c r="H16" s="29">
        <v>1563829</v>
      </c>
      <c r="I16" s="29">
        <v>60903.63</v>
      </c>
      <c r="J16" s="30">
        <f t="shared" si="1"/>
        <v>25.67710660267705</v>
      </c>
      <c r="K16" s="32">
        <f>H16+H15+H14</f>
        <v>4351479</v>
      </c>
      <c r="L16" s="27">
        <f>K16/K13-1</f>
        <v>0.86855551352138205</v>
      </c>
      <c r="M16" s="32"/>
      <c r="N16" s="32">
        <f>AVERAGE(J14:J16)</f>
        <v>30.423239077755159</v>
      </c>
      <c r="O16" s="58">
        <f>N16/N13-1</f>
        <v>-0.10622835545367526</v>
      </c>
    </row>
    <row r="17" spans="1:15" ht="15" hidden="1" customHeight="1">
      <c r="D17" s="26">
        <f>H17/20</f>
        <v>50523.55</v>
      </c>
      <c r="E17" s="27">
        <f t="shared" si="0"/>
        <v>-0.28923296600843185</v>
      </c>
      <c r="F17" s="33">
        <f t="shared" ref="F17:F22" si="2">D17/D5-1</f>
        <v>1.8151372645162733</v>
      </c>
      <c r="G17" s="39" t="s">
        <v>162</v>
      </c>
      <c r="H17" s="29">
        <v>1010471</v>
      </c>
      <c r="I17" s="29">
        <v>37750.410000000003</v>
      </c>
      <c r="J17" s="30">
        <f t="shared" si="1"/>
        <v>26.767152992510542</v>
      </c>
    </row>
    <row r="18" spans="1:15" hidden="1">
      <c r="D18" s="26">
        <f>H18/20</f>
        <v>19216.849999999999</v>
      </c>
      <c r="E18" s="27">
        <f t="shared" si="0"/>
        <v>-0.61964568998021718</v>
      </c>
      <c r="F18" s="33">
        <f t="shared" si="2"/>
        <v>-0.30876159796647162</v>
      </c>
      <c r="G18" s="39" t="s">
        <v>163</v>
      </c>
      <c r="H18" s="29">
        <v>384337</v>
      </c>
      <c r="I18" s="29">
        <v>13689.95</v>
      </c>
      <c r="J18" s="30">
        <f t="shared" si="1"/>
        <v>28.074390337437315</v>
      </c>
    </row>
    <row r="19" spans="1:15" ht="17.399999999999999" hidden="1">
      <c r="A19" s="31">
        <f>AVERAGE(D17:D19)</f>
        <v>45884.436363636363</v>
      </c>
      <c r="B19" s="27">
        <f>A19/A16-1</f>
        <v>-0.3091493276053624</v>
      </c>
      <c r="C19" s="27">
        <f>A19/A7-1</f>
        <v>0.47953448583559743</v>
      </c>
      <c r="D19" s="26">
        <f>H19/22</f>
        <v>67912.909090909088</v>
      </c>
      <c r="E19" s="27">
        <f t="shared" si="0"/>
        <v>2.5340292030644509</v>
      </c>
      <c r="F19" s="33">
        <f t="shared" si="2"/>
        <v>0.43607793985343979</v>
      </c>
      <c r="G19" s="39" t="s">
        <v>158</v>
      </c>
      <c r="H19" s="29">
        <v>1494084</v>
      </c>
      <c r="I19" s="29">
        <v>66936.58</v>
      </c>
      <c r="J19" s="30">
        <f t="shared" si="1"/>
        <v>22.320889415025388</v>
      </c>
      <c r="K19" s="32">
        <f>H19+H18+H17</f>
        <v>2888892</v>
      </c>
      <c r="L19" s="27">
        <f>K19/K16-1</f>
        <v>-0.33611261826151517</v>
      </c>
      <c r="M19" s="27">
        <f>K19/K7-1</f>
        <v>0.52067356408360066</v>
      </c>
      <c r="N19" s="32">
        <f>AVERAGE(J17:J19)</f>
        <v>25.72081091499108</v>
      </c>
      <c r="O19" s="58">
        <f>N19/N16-1</f>
        <v>-0.15456697923405527</v>
      </c>
    </row>
    <row r="20" spans="1:15" hidden="1">
      <c r="D20" s="26">
        <f>H20/20</f>
        <v>220276.35</v>
      </c>
      <c r="E20" s="27">
        <f t="shared" si="0"/>
        <v>2.2435122121647781</v>
      </c>
      <c r="F20" s="33">
        <f t="shared" si="2"/>
        <v>5.0499651451739478</v>
      </c>
      <c r="G20" s="39" t="s">
        <v>154</v>
      </c>
      <c r="H20" s="29">
        <v>4405527</v>
      </c>
      <c r="I20" s="29">
        <v>34328.550000000003</v>
      </c>
      <c r="J20" s="30">
        <f t="shared" si="1"/>
        <v>128.33419995892632</v>
      </c>
    </row>
    <row r="21" spans="1:15" hidden="1">
      <c r="D21" s="26">
        <f>H21/21</f>
        <v>17177.142857142859</v>
      </c>
      <c r="E21" s="27">
        <f t="shared" si="0"/>
        <v>-0.92202003139627631</v>
      </c>
      <c r="F21" s="33">
        <f t="shared" si="2"/>
        <v>8.9683172623794771E-2</v>
      </c>
      <c r="G21" s="39" t="s">
        <v>155</v>
      </c>
      <c r="H21" s="29">
        <v>360720</v>
      </c>
      <c r="I21" s="29">
        <v>1849.89</v>
      </c>
      <c r="J21" s="30">
        <f t="shared" si="1"/>
        <v>194.9953781035629</v>
      </c>
    </row>
    <row r="22" spans="1:15" ht="17.399999999999999" hidden="1">
      <c r="A22" s="31">
        <f>AVERAGE(D20:D22)</f>
        <v>113892.5134920635</v>
      </c>
      <c r="B22" s="27">
        <f>A22/A19-1</f>
        <v>1.4821600202181817</v>
      </c>
      <c r="C22" s="27">
        <f>A22/A10-1</f>
        <v>0.8787658171336945</v>
      </c>
      <c r="D22" s="26">
        <f>H22/21</f>
        <v>104224.04761904762</v>
      </c>
      <c r="E22" s="27">
        <f t="shared" si="0"/>
        <v>5.0676009092925254</v>
      </c>
      <c r="F22" s="33">
        <f t="shared" si="2"/>
        <v>-0.1963590045992526</v>
      </c>
      <c r="G22" s="39" t="s">
        <v>156</v>
      </c>
      <c r="H22" s="29">
        <v>2188705</v>
      </c>
      <c r="I22" s="29">
        <v>34290.93</v>
      </c>
      <c r="J22" s="30">
        <f t="shared" si="1"/>
        <v>63.827519405277137</v>
      </c>
      <c r="K22" s="32">
        <f>H22+H21+H20</f>
        <v>6954952</v>
      </c>
      <c r="L22" s="27">
        <f>K22/K19-1</f>
        <v>1.4074807919437626</v>
      </c>
      <c r="M22" s="27">
        <f>K22/K10-1</f>
        <v>0.82108853405419779</v>
      </c>
      <c r="N22" s="32">
        <f>AVERAGE(J20:J22)</f>
        <v>129.05236582258877</v>
      </c>
      <c r="O22" s="58">
        <f>N22/N19-1</f>
        <v>4.0174299033228413</v>
      </c>
    </row>
    <row r="23" spans="1:15" hidden="1">
      <c r="A23" s="31"/>
      <c r="B23" s="27"/>
      <c r="C23" s="27"/>
      <c r="D23" s="26">
        <f>H23/21</f>
        <v>16546.142857142859</v>
      </c>
      <c r="E23" s="27">
        <f t="shared" ref="E23:E28" si="3">D23/D22-1</f>
        <v>-0.84124448018348752</v>
      </c>
      <c r="F23" s="33">
        <f t="shared" ref="F23:F28" si="4">D23/D11-1</f>
        <v>-0.62192219933604709</v>
      </c>
      <c r="G23" s="39" t="s">
        <v>168</v>
      </c>
      <c r="H23" s="29">
        <v>347469</v>
      </c>
      <c r="I23" s="29">
        <v>3326.38</v>
      </c>
      <c r="J23" s="30">
        <f t="shared" si="1"/>
        <v>104.45860064093699</v>
      </c>
    </row>
    <row r="24" spans="1:15" hidden="1">
      <c r="A24" s="31"/>
      <c r="B24" s="27"/>
      <c r="C24" s="27"/>
      <c r="D24" s="26">
        <f>H24/22</f>
        <v>21919.454545454544</v>
      </c>
      <c r="E24" s="27">
        <f t="shared" si="3"/>
        <v>0.32474708665966001</v>
      </c>
      <c r="F24" s="33">
        <f t="shared" si="4"/>
        <v>-0.49410416946421376</v>
      </c>
      <c r="G24" s="39" t="s">
        <v>176</v>
      </c>
      <c r="H24" s="29">
        <v>482228</v>
      </c>
      <c r="I24" s="29">
        <v>3847.16</v>
      </c>
      <c r="J24" s="30">
        <f t="shared" si="1"/>
        <v>125.34648935838385</v>
      </c>
    </row>
    <row r="25" spans="1:15" ht="17.399999999999999" hidden="1">
      <c r="A25" s="31">
        <f>AVERAGE(D23:D25)</f>
        <v>19270.006151742993</v>
      </c>
      <c r="B25" s="27">
        <f>A25/A22-1</f>
        <v>-0.83080533073768881</v>
      </c>
      <c r="C25" s="27">
        <f>A25/A13-1</f>
        <v>-0.47406545933239086</v>
      </c>
      <c r="D25" s="26">
        <f>H25/19</f>
        <v>19344.42105263158</v>
      </c>
      <c r="E25" s="27">
        <f t="shared" si="3"/>
        <v>-0.11747707897945625</v>
      </c>
      <c r="F25" s="33">
        <f t="shared" si="4"/>
        <v>-0.15255659783098896</v>
      </c>
      <c r="G25" s="39" t="s">
        <v>190</v>
      </c>
      <c r="H25" s="29">
        <v>367544</v>
      </c>
      <c r="I25" s="29">
        <v>3834.78</v>
      </c>
      <c r="J25" s="30">
        <f t="shared" si="1"/>
        <v>95.844872456829336</v>
      </c>
      <c r="K25" s="32">
        <f>H25+H24+H23</f>
        <v>1197241</v>
      </c>
      <c r="L25" s="27">
        <f>K25/K22-1</f>
        <v>-0.82785776235407527</v>
      </c>
      <c r="M25" s="27">
        <f>K25/K13-1</f>
        <v>-0.48589634201064669</v>
      </c>
      <c r="N25" s="32">
        <f>AVERAGE(J23:J25)</f>
        <v>108.5499874853834</v>
      </c>
      <c r="O25" s="58">
        <f>N25/N22-1</f>
        <v>-0.15886867479353661</v>
      </c>
    </row>
    <row r="26" spans="1:15" ht="17.399999999999999" hidden="1">
      <c r="A26" s="31"/>
      <c r="B26" s="27"/>
      <c r="C26" s="27"/>
      <c r="D26" s="26">
        <f>H26/19</f>
        <v>15764.473684210527</v>
      </c>
      <c r="E26" s="27">
        <f t="shared" si="3"/>
        <v>-0.18506355701630284</v>
      </c>
      <c r="F26" s="33">
        <f t="shared" si="4"/>
        <v>-1.6650218682677353E-2</v>
      </c>
      <c r="G26" s="39" t="s">
        <v>202</v>
      </c>
      <c r="H26" s="29">
        <v>299525</v>
      </c>
      <c r="I26" s="29">
        <v>1549.44</v>
      </c>
      <c r="J26" s="30">
        <f t="shared" si="1"/>
        <v>193.31177715819908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15749.545454545454</v>
      </c>
      <c r="E27" s="27">
        <f t="shared" si="3"/>
        <v>-9.4695388911236744E-4</v>
      </c>
      <c r="F27" s="33">
        <f t="shared" si="4"/>
        <v>-0.85955131328378909</v>
      </c>
      <c r="G27" s="39" t="s">
        <v>203</v>
      </c>
      <c r="H27" s="29">
        <v>346490</v>
      </c>
      <c r="I27" s="29">
        <v>3736.18</v>
      </c>
      <c r="J27" s="30">
        <f t="shared" si="1"/>
        <v>92.739107858829072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15960.813397129188</v>
      </c>
      <c r="B28" s="27">
        <f>A28/A25-1</f>
        <v>-0.17172764391227169</v>
      </c>
      <c r="C28" s="27">
        <f>A28/A16-1</f>
        <v>-0.75968891543123274</v>
      </c>
      <c r="D28" s="26">
        <f>H28/19</f>
        <v>16368.421052631578</v>
      </c>
      <c r="E28" s="27">
        <f t="shared" si="3"/>
        <v>3.9294822817093511E-2</v>
      </c>
      <c r="F28" s="33">
        <f t="shared" si="4"/>
        <v>-0.76972849131337595</v>
      </c>
      <c r="G28" s="39" t="s">
        <v>208</v>
      </c>
      <c r="H28" s="29">
        <v>311000</v>
      </c>
      <c r="I28" s="29">
        <v>1448.04</v>
      </c>
      <c r="J28" s="30">
        <f t="shared" si="1"/>
        <v>214.77307256705618</v>
      </c>
      <c r="K28" s="32">
        <f>H28+H27+H26</f>
        <v>957015</v>
      </c>
      <c r="L28" s="27">
        <f>K28/K25-1</f>
        <v>-0.20064966034407439</v>
      </c>
      <c r="M28" s="27">
        <f>K28/K16-1</f>
        <v>-0.78007132747279717</v>
      </c>
      <c r="N28" s="32">
        <f>AVERAGE(J26:J28)</f>
        <v>166.94131919469476</v>
      </c>
      <c r="O28" s="58">
        <f>N28/N25-1</f>
        <v>0.53792112797041036</v>
      </c>
    </row>
    <row r="29" spans="1:15" hidden="1">
      <c r="D29" s="26">
        <f>H29/22</f>
        <v>16683.31818181818</v>
      </c>
      <c r="E29" s="27">
        <f t="shared" ref="E29:E41" si="5">D29/D28-1</f>
        <v>1.9238088278281218E-2</v>
      </c>
      <c r="F29" s="33">
        <f t="shared" ref="F29:F41" si="6">D29/D17-1</f>
        <v>-0.66979125216224555</v>
      </c>
      <c r="G29" s="39" t="s">
        <v>215</v>
      </c>
      <c r="H29" s="29">
        <v>367033</v>
      </c>
      <c r="I29" s="29">
        <v>1124.3399999999999</v>
      </c>
      <c r="J29" s="30">
        <f t="shared" si="1"/>
        <v>326.44306882259815</v>
      </c>
    </row>
    <row r="30" spans="1:15" hidden="1">
      <c r="D30" s="26">
        <f>H30/19</f>
        <v>20690.36842105263</v>
      </c>
      <c r="E30" s="27">
        <f t="shared" si="5"/>
        <v>0.24018304965264137</v>
      </c>
      <c r="F30" s="33">
        <f t="shared" si="6"/>
        <v>7.6678457762465291E-2</v>
      </c>
      <c r="G30" s="39" t="s">
        <v>210</v>
      </c>
      <c r="H30" s="29">
        <v>393117</v>
      </c>
      <c r="I30" s="29">
        <v>862.69</v>
      </c>
      <c r="J30" s="30">
        <f t="shared" si="1"/>
        <v>455.68744276623119</v>
      </c>
    </row>
    <row r="31" spans="1:15" ht="17.399999999999999" hidden="1">
      <c r="A31" s="31">
        <f>AVERAGE(D29:D31)</f>
        <v>17211.89553429027</v>
      </c>
      <c r="B31" s="27">
        <f>A31/A28-1</f>
        <v>7.8384610234595531E-2</v>
      </c>
      <c r="C31" s="27">
        <f>A31/A19-1</f>
        <v>-0.62488597663300971</v>
      </c>
      <c r="D31" s="26">
        <f>H31/20</f>
        <v>14262</v>
      </c>
      <c r="E31" s="27">
        <f t="shared" si="5"/>
        <v>-0.31069376292554118</v>
      </c>
      <c r="F31" s="33">
        <f t="shared" si="6"/>
        <v>-0.78999574321122501</v>
      </c>
      <c r="G31" s="39" t="s">
        <v>211</v>
      </c>
      <c r="H31" s="29">
        <v>285240</v>
      </c>
      <c r="I31" s="29">
        <v>930.62</v>
      </c>
      <c r="J31" s="30">
        <f t="shared" si="1"/>
        <v>306.50534052567104</v>
      </c>
      <c r="K31" s="32">
        <f>H31+H30+H29</f>
        <v>1045390</v>
      </c>
      <c r="L31" s="27">
        <f>K31/K28-1</f>
        <v>9.2344425113503936E-2</v>
      </c>
      <c r="M31" s="27">
        <f>K31/K19-1</f>
        <v>-0.6381346204704087</v>
      </c>
      <c r="N31" s="32">
        <f>AVERAGE(J29:J31)</f>
        <v>362.87861737150007</v>
      </c>
      <c r="O31" s="58">
        <f>N31/N28-1</f>
        <v>1.1736896480870267</v>
      </c>
    </row>
    <row r="32" spans="1:15" ht="17.399999999999999" hidden="1">
      <c r="D32" s="26">
        <f>H32/21</f>
        <v>25610.476190476191</v>
      </c>
      <c r="E32" s="27">
        <f t="shared" si="5"/>
        <v>0.7957142189367683</v>
      </c>
      <c r="F32" s="33">
        <f t="shared" si="6"/>
        <v>-0.88373478954741991</v>
      </c>
      <c r="G32" s="39" t="s">
        <v>222</v>
      </c>
      <c r="H32" s="29">
        <v>537820</v>
      </c>
      <c r="I32" s="29">
        <v>1931.36</v>
      </c>
      <c r="J32" s="30">
        <f t="shared" si="1"/>
        <v>278.46698699362111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53780.190476190473</v>
      </c>
      <c r="E33" s="27">
        <f t="shared" si="5"/>
        <v>1.0999293443903162</v>
      </c>
      <c r="F33" s="33">
        <f t="shared" si="6"/>
        <v>2.1309159458860054</v>
      </c>
      <c r="G33" s="39" t="s">
        <v>223</v>
      </c>
      <c r="H33" s="29">
        <v>1129384</v>
      </c>
      <c r="I33" s="29">
        <v>15817.05</v>
      </c>
      <c r="J33" s="30">
        <f t="shared" si="1"/>
        <v>71.402948084503748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32911.04678362573</v>
      </c>
      <c r="B34" s="27">
        <f>A34/A31-1</f>
        <v>0.91211053530152708</v>
      </c>
      <c r="C34" s="27">
        <f>A34/A22-1</f>
        <v>-0.71103415163526873</v>
      </c>
      <c r="D34" s="26">
        <f>H34/19</f>
        <v>19342.473684210527</v>
      </c>
      <c r="E34" s="27">
        <f t="shared" si="5"/>
        <v>-0.64034203834265302</v>
      </c>
      <c r="F34" s="33">
        <f t="shared" si="6"/>
        <v>-0.8144144837388223</v>
      </c>
      <c r="G34" s="39" t="s">
        <v>220</v>
      </c>
      <c r="H34" s="29">
        <v>367507</v>
      </c>
      <c r="I34" s="29">
        <v>1632.54</v>
      </c>
      <c r="J34" s="30">
        <f t="shared" si="1"/>
        <v>225.11362661864334</v>
      </c>
      <c r="K34" s="32">
        <f>H34+H33+H32</f>
        <v>2034711</v>
      </c>
      <c r="L34" s="27">
        <f>K34/K31-1</f>
        <v>0.94636547125952997</v>
      </c>
      <c r="M34" s="27">
        <f>K34/K22-1</f>
        <v>-0.7074442785514552</v>
      </c>
      <c r="N34" s="32">
        <f>AVERAGE(J32:J34)</f>
        <v>191.66118723225608</v>
      </c>
      <c r="O34" s="58">
        <f>N34/N31-1</f>
        <v>-0.47183113565481505</v>
      </c>
      <c r="P34" s="58"/>
    </row>
    <row r="35" spans="1:16" ht="17.399999999999999" hidden="1">
      <c r="D35" s="26">
        <f>H35/23</f>
        <v>35105.82608695652</v>
      </c>
      <c r="E35" s="27">
        <f t="shared" si="5"/>
        <v>0.8149605195334344</v>
      </c>
      <c r="F35" s="33">
        <f t="shared" si="6"/>
        <v>1.1216924324935085</v>
      </c>
      <c r="G35" s="39" t="s">
        <v>226</v>
      </c>
      <c r="H35" s="68">
        <v>807434</v>
      </c>
      <c r="I35" s="68">
        <v>14833.81</v>
      </c>
      <c r="J35" s="30">
        <f t="shared" si="1"/>
        <v>54.432003645725544</v>
      </c>
      <c r="P35" s="16"/>
    </row>
    <row r="36" spans="1:16" ht="17.399999999999999" hidden="1">
      <c r="D36" s="26">
        <f>H36/21</f>
        <v>28531.238095238095</v>
      </c>
      <c r="E36" s="27">
        <f t="shared" si="5"/>
        <v>-0.18727911359878802</v>
      </c>
      <c r="F36" s="33">
        <f t="shared" si="6"/>
        <v>0.30163996718406683</v>
      </c>
      <c r="G36" s="39" t="s">
        <v>228</v>
      </c>
      <c r="H36" s="68">
        <v>599156</v>
      </c>
      <c r="I36" s="68">
        <v>3492.95</v>
      </c>
      <c r="J36" s="30">
        <f t="shared" si="1"/>
        <v>171.53294493193434</v>
      </c>
      <c r="P36" s="16"/>
    </row>
    <row r="37" spans="1:16" ht="17.399999999999999" hidden="1">
      <c r="A37" s="31">
        <f>AVERAGE(D35:D37)</f>
        <v>34920.39176443524</v>
      </c>
      <c r="B37" s="27">
        <f>A37/A34-1</f>
        <v>6.1053815578093973E-2</v>
      </c>
      <c r="C37" s="27">
        <f>A37/A25-1</f>
        <v>0.81216297957832539</v>
      </c>
      <c r="D37" s="26">
        <f>H37/18</f>
        <v>41124.111111111109</v>
      </c>
      <c r="E37" s="27">
        <f t="shared" si="5"/>
        <v>0.44137141801689928</v>
      </c>
      <c r="F37" s="33">
        <f t="shared" si="6"/>
        <v>1.1258899917046965</v>
      </c>
      <c r="G37" s="39" t="s">
        <v>225</v>
      </c>
      <c r="H37" s="68">
        <v>740234</v>
      </c>
      <c r="I37" s="68">
        <v>2614.94</v>
      </c>
      <c r="J37" s="30">
        <f t="shared" si="1"/>
        <v>283.0787704498</v>
      </c>
      <c r="K37" s="32">
        <f>H37+H36+H35</f>
        <v>2146824</v>
      </c>
      <c r="L37" s="27">
        <f>K37/K34-1</f>
        <v>5.5100208334254885E-2</v>
      </c>
      <c r="M37" s="27">
        <f>K37/K25-1</f>
        <v>0.79314273400259427</v>
      </c>
      <c r="N37" s="32">
        <f>AVERAGE(J35:J37)</f>
        <v>169.68123967581997</v>
      </c>
      <c r="O37" s="16">
        <f>N37/N34-1</f>
        <v>-0.11468126579953142</v>
      </c>
      <c r="P37" s="16"/>
    </row>
    <row r="38" spans="1:16" ht="17.399999999999999" hidden="1">
      <c r="A38" s="31"/>
      <c r="B38" s="27"/>
      <c r="C38" s="27"/>
      <c r="D38" s="26">
        <f>H38/20</f>
        <v>32618</v>
      </c>
      <c r="E38" s="27">
        <f t="shared" si="5"/>
        <v>-0.2068399992434824</v>
      </c>
      <c r="F38" s="33">
        <f t="shared" si="6"/>
        <v>1.0690827142976378</v>
      </c>
      <c r="G38" s="39" t="s">
        <v>231</v>
      </c>
      <c r="H38" s="68">
        <v>652360</v>
      </c>
      <c r="I38" s="68">
        <v>3265.4</v>
      </c>
      <c r="J38" s="30">
        <f t="shared" si="1"/>
        <v>199.77950633919275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35312</v>
      </c>
      <c r="E39" s="27">
        <f t="shared" si="5"/>
        <v>8.2592433625605421E-2</v>
      </c>
      <c r="F39" s="33">
        <f t="shared" si="6"/>
        <v>1.2420964530000869</v>
      </c>
      <c r="G39" s="39" t="s">
        <v>234</v>
      </c>
      <c r="H39" s="68">
        <v>741552</v>
      </c>
      <c r="I39" s="68">
        <v>3572.03</v>
      </c>
      <c r="J39" s="30">
        <f t="shared" si="1"/>
        <v>207.5996002273217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29554.333333333332</v>
      </c>
      <c r="B40" s="27">
        <f>A40/A37-1</f>
        <v>-0.15366547051648438</v>
      </c>
      <c r="C40" s="27">
        <f>A40/A28-1</f>
        <v>0.85168090109048955</v>
      </c>
      <c r="D40" s="26">
        <f>H40/21</f>
        <v>20733</v>
      </c>
      <c r="E40" s="27">
        <f t="shared" si="5"/>
        <v>-0.41286248300860895</v>
      </c>
      <c r="F40" s="33">
        <f t="shared" si="6"/>
        <v>0.26664630225080388</v>
      </c>
      <c r="G40" s="39" t="s">
        <v>236</v>
      </c>
      <c r="H40" s="68">
        <v>435393</v>
      </c>
      <c r="I40" s="68">
        <v>2607.69</v>
      </c>
      <c r="J40" s="30">
        <f t="shared" si="1"/>
        <v>166.96501501328763</v>
      </c>
      <c r="K40" s="32">
        <f>H40+H39+H38</f>
        <v>1829305</v>
      </c>
      <c r="L40" s="27">
        <f>K40/K37-1</f>
        <v>-0.1479017376366204</v>
      </c>
      <c r="M40" s="27">
        <f>K40/K28-1</f>
        <v>0.91146951719670022</v>
      </c>
      <c r="N40" s="32">
        <f>AVERAGE(J38:J40)</f>
        <v>191.44804052660069</v>
      </c>
      <c r="O40" s="58">
        <f>N40/N37-1</f>
        <v>0.12828053880539003</v>
      </c>
    </row>
    <row r="41" spans="1:16" ht="17.399999999999999">
      <c r="A41" s="31"/>
      <c r="B41" s="27"/>
      <c r="C41" s="27"/>
      <c r="D41" s="26">
        <f>H41/18</f>
        <v>26241.111111111109</v>
      </c>
      <c r="E41" s="27">
        <f t="shared" si="5"/>
        <v>0.26566879424642398</v>
      </c>
      <c r="F41" s="33">
        <f t="shared" si="6"/>
        <v>0.57289520137002525</v>
      </c>
      <c r="G41" s="39" t="s">
        <v>370</v>
      </c>
      <c r="H41" s="68">
        <v>472340</v>
      </c>
      <c r="I41" s="68">
        <v>2590.77</v>
      </c>
      <c r="J41" s="30">
        <f t="shared" si="1"/>
        <v>182.31645418157535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25938.799999999999</v>
      </c>
      <c r="E42" s="27">
        <f t="shared" ref="E42" si="7">D42/D41-1</f>
        <v>-1.1520514883346711E-2</v>
      </c>
      <c r="F42" s="33">
        <f t="shared" ref="F42" si="8">D42/D30-1</f>
        <v>0.25366544819989989</v>
      </c>
      <c r="G42" s="39" t="s">
        <v>405</v>
      </c>
      <c r="H42" s="68">
        <v>518776</v>
      </c>
      <c r="I42" s="68">
        <v>2276.12</v>
      </c>
      <c r="J42" s="30">
        <f t="shared" si="1"/>
        <v>227.92119923378382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24738.620370370369</v>
      </c>
      <c r="B43" s="27">
        <f>A43/A40-1</f>
        <v>-0.16294439494365054</v>
      </c>
      <c r="C43" s="27">
        <f>A43/A31-1</f>
        <v>0.43729784561410079</v>
      </c>
      <c r="D43" s="26">
        <f>H43/20</f>
        <v>22035.95</v>
      </c>
      <c r="E43" s="27">
        <f t="shared" ref="E43" si="9">D43/D42-1</f>
        <v>-0.15046378398383886</v>
      </c>
      <c r="F43" s="33">
        <f t="shared" ref="F43" si="10">D43/D31-1</f>
        <v>0.54508133501612677</v>
      </c>
      <c r="G43" s="39" t="s">
        <v>429</v>
      </c>
      <c r="H43" s="68">
        <v>440719</v>
      </c>
      <c r="I43" s="68">
        <v>2521.94</v>
      </c>
      <c r="J43" s="30">
        <f t="shared" si="1"/>
        <v>174.75395925359049</v>
      </c>
      <c r="K43" s="32">
        <f>H43+H42+H41</f>
        <v>1431835</v>
      </c>
      <c r="L43" s="27">
        <f>K43/K40-1</f>
        <v>-0.21727923992991871</v>
      </c>
      <c r="M43" s="27">
        <f>K43/K31-1</f>
        <v>0.36966586632739928</v>
      </c>
      <c r="N43" s="32">
        <f>AVERAGE(J41:J43)</f>
        <v>194.99720422298324</v>
      </c>
      <c r="O43" s="58">
        <f>N43/N40-1</f>
        <v>1.853852192281602E-2</v>
      </c>
    </row>
    <row r="44" spans="1:16" ht="17.399999999999999">
      <c r="A44" s="31"/>
      <c r="B44" s="27"/>
      <c r="C44" s="27"/>
      <c r="D44" s="26">
        <f>H44/22</f>
        <v>28010.590909090908</v>
      </c>
      <c r="E44" s="27">
        <f t="shared" ref="E44" si="11">D44/D43-1</f>
        <v>0.27113153320328398</v>
      </c>
      <c r="F44" s="33">
        <f t="shared" ref="F44" si="12">D44/D32-1</f>
        <v>9.37161301009799E-2</v>
      </c>
      <c r="G44" s="39" t="s">
        <v>462</v>
      </c>
      <c r="H44" s="68">
        <v>616233</v>
      </c>
      <c r="I44" s="68">
        <v>3411.65</v>
      </c>
      <c r="J44" s="30">
        <f t="shared" si="1"/>
        <v>180.62609001509534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20793.900000000001</v>
      </c>
      <c r="E45" s="27">
        <f t="shared" ref="E45" si="13">D45/D44-1</f>
        <v>-0.25764150897468974</v>
      </c>
      <c r="F45" s="33">
        <f t="shared" ref="F45" si="14">D45/D33-1</f>
        <v>-0.61335391682545526</v>
      </c>
      <c r="G45" s="39" t="s">
        <v>498</v>
      </c>
      <c r="H45" s="68">
        <v>415878</v>
      </c>
      <c r="I45" s="68">
        <v>1784.56</v>
      </c>
      <c r="J45" s="30">
        <f t="shared" si="1"/>
        <v>233.04231855471377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50413.777671451353</v>
      </c>
      <c r="B46" s="27">
        <f>A46/A43-1</f>
        <v>1.0378572821236349</v>
      </c>
      <c r="C46" s="27">
        <f>A46/A34-1</f>
        <v>0.53181933114730873</v>
      </c>
      <c r="D46" s="26">
        <f>H46/19</f>
        <v>102436.84210526316</v>
      </c>
      <c r="E46" s="27">
        <f t="shared" ref="E46" si="15">D46/D45-1</f>
        <v>3.9262929082694038</v>
      </c>
      <c r="F46" s="33">
        <f t="shared" ref="F46" si="16">D46/D34-1</f>
        <v>4.2959535464630605</v>
      </c>
      <c r="G46" s="39" t="s">
        <v>548</v>
      </c>
      <c r="H46" s="68">
        <v>1946300</v>
      </c>
      <c r="I46" s="68">
        <v>26730.17</v>
      </c>
      <c r="J46" s="30">
        <f t="shared" si="1"/>
        <v>72.812855286741538</v>
      </c>
      <c r="K46" s="32">
        <f>H46+H45+H44</f>
        <v>2978411</v>
      </c>
      <c r="L46" s="27">
        <f>K46/K43-1</f>
        <v>1.0801356301529155</v>
      </c>
      <c r="M46" s="27">
        <f>K46/K34-1</f>
        <v>0.46380051024445246</v>
      </c>
      <c r="N46" s="32">
        <f>AVERAGE(J44:J46)</f>
        <v>162.16042128551689</v>
      </c>
      <c r="O46" s="58">
        <f>N46/N43-1</f>
        <v>-0.16839617300316179</v>
      </c>
    </row>
    <row r="47" spans="1:16" ht="17.399999999999999">
      <c r="A47" s="31"/>
      <c r="B47" s="27"/>
      <c r="C47" s="27"/>
      <c r="D47" s="26">
        <f>H47/19</f>
        <v>173676</v>
      </c>
      <c r="E47" s="27">
        <f t="shared" ref="E47" si="17">D47/D46-1</f>
        <v>0.69544468992447195</v>
      </c>
      <c r="F47" s="33">
        <f t="shared" ref="F47" si="18">D47/D35-1</f>
        <v>3.947213022983922</v>
      </c>
      <c r="G47" s="39" t="s">
        <v>601</v>
      </c>
      <c r="H47" s="68">
        <v>3299844</v>
      </c>
      <c r="I47" s="68">
        <v>86614.32</v>
      </c>
      <c r="J47" s="30">
        <f t="shared" si="1"/>
        <v>38.098134350070517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13452.95</v>
      </c>
      <c r="E48" s="27">
        <f t="shared" ref="E48" si="19">D48/D47-1</f>
        <v>-0.92253995946475043</v>
      </c>
      <c r="F48" s="33">
        <f t="shared" ref="F48" si="20">D48/D36-1</f>
        <v>-0.52848348343336293</v>
      </c>
      <c r="G48" s="39" t="s">
        <v>634</v>
      </c>
      <c r="H48" s="68">
        <v>269059</v>
      </c>
      <c r="I48" s="68">
        <v>1124.83</v>
      </c>
      <c r="J48" s="30">
        <f t="shared" si="1"/>
        <v>239.19970128819469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94766.907575757577</v>
      </c>
      <c r="B49" s="27">
        <f>A49/A46-1</f>
        <v>0.87978191583573406</v>
      </c>
      <c r="C49" s="27">
        <f>A49/A37-1</f>
        <v>1.7137985225089363</v>
      </c>
      <c r="D49" s="26">
        <f>H49/22</f>
        <v>97171.772727272721</v>
      </c>
      <c r="E49" s="27">
        <f t="shared" ref="E49" si="21">D49/D48-1</f>
        <v>6.2230828723270895</v>
      </c>
      <c r="F49" s="33">
        <f t="shared" ref="F49" si="22">D49/D37-1</f>
        <v>1.3628905306847687</v>
      </c>
      <c r="G49" s="39" t="s">
        <v>672</v>
      </c>
      <c r="H49" s="68">
        <v>2137779</v>
      </c>
      <c r="I49" s="68">
        <v>19307.2</v>
      </c>
      <c r="J49" s="30">
        <f t="shared" si="1"/>
        <v>110.72444476671915</v>
      </c>
      <c r="K49" s="32">
        <f>H49+H48+H47</f>
        <v>5706682</v>
      </c>
      <c r="L49" s="27">
        <f>K49/K46-1</f>
        <v>0.91601562040967477</v>
      </c>
      <c r="M49" s="27">
        <f>K49/K37-1</f>
        <v>1.6581974116182789</v>
      </c>
      <c r="N49" s="32">
        <f>AVERAGE(J47:J49)</f>
        <v>129.34076013499478</v>
      </c>
      <c r="O49" s="58">
        <f>N49/N46-1</f>
        <v>-0.20239008316792861</v>
      </c>
    </row>
    <row r="50" spans="1:15" s="37" customFormat="1" ht="17.399999999999999">
      <c r="A50" s="92"/>
      <c r="B50" s="130"/>
      <c r="C50" s="130"/>
      <c r="D50" s="93">
        <f>H50/18</f>
        <v>26896.722222222223</v>
      </c>
      <c r="E50" s="130">
        <f t="shared" ref="E50" si="23">D50/D49-1</f>
        <v>-0.72320436823035084</v>
      </c>
      <c r="F50" s="131">
        <f t="shared" ref="F50" si="24">D50/D38-1</f>
        <v>-0.17540247034697953</v>
      </c>
      <c r="G50" s="132" t="s">
        <v>714</v>
      </c>
      <c r="H50" s="95">
        <v>484141</v>
      </c>
      <c r="I50" s="95">
        <v>2284.66</v>
      </c>
      <c r="J50" s="133">
        <f t="shared" ref="J50" si="25">H50/I50</f>
        <v>211.90943072492189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26473.75</v>
      </c>
      <c r="E51" s="130">
        <f t="shared" ref="E51" si="26">D51/D50-1</f>
        <v>-1.5725790627110658E-2</v>
      </c>
      <c r="F51" s="131">
        <f t="shared" ref="F51" si="27">D51/D39-1</f>
        <v>-0.25029026959673761</v>
      </c>
      <c r="G51" s="132" t="s">
        <v>721</v>
      </c>
      <c r="H51" s="95">
        <v>529475</v>
      </c>
      <c r="I51" s="95">
        <v>2591.79</v>
      </c>
      <c r="J51" s="133">
        <f t="shared" ref="J51" si="28">H51/I51</f>
        <v>204.28931356321308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23998.551346801349</v>
      </c>
      <c r="B52" s="27">
        <f>A52/A49-1</f>
        <v>-0.74676232494326489</v>
      </c>
      <c r="C52" s="27">
        <f>A52/A40-1</f>
        <v>-0.18798535984115072</v>
      </c>
      <c r="D52" s="93">
        <f>H52/22</f>
        <v>18625.18181818182</v>
      </c>
      <c r="E52" s="130">
        <f t="shared" ref="E52:E53" si="29">D52/D51-1</f>
        <v>-0.29646605342341681</v>
      </c>
      <c r="F52" s="131">
        <f t="shared" ref="F52:F53" si="30">D52/D40-1</f>
        <v>-0.1016648908415656</v>
      </c>
      <c r="G52" s="132" t="s">
        <v>726</v>
      </c>
      <c r="H52" s="95">
        <v>409754</v>
      </c>
      <c r="I52" s="95">
        <v>1997.95</v>
      </c>
      <c r="J52" s="133">
        <f t="shared" ref="J52" si="31">H52/I52</f>
        <v>205.08721439475462</v>
      </c>
      <c r="K52" s="32">
        <f>H52+H51+H50</f>
        <v>1423370</v>
      </c>
      <c r="L52" s="27">
        <f>K52/K49-1</f>
        <v>-0.75057835709086296</v>
      </c>
      <c r="M52" s="27">
        <f>K52/K40-1</f>
        <v>-0.22190668040594652</v>
      </c>
      <c r="N52" s="32">
        <f>AVERAGE(J50:J52)</f>
        <v>207.09531956096319</v>
      </c>
      <c r="O52" s="58">
        <f>N52/N49-1</f>
        <v>0.60116052623175298</v>
      </c>
    </row>
    <row r="53" spans="1:15" s="37" customFormat="1" ht="17.399999999999999">
      <c r="A53" s="31"/>
      <c r="B53" s="27"/>
      <c r="C53" s="27"/>
      <c r="D53" s="93">
        <f>H53/21</f>
        <v>21674.761904761905</v>
      </c>
      <c r="E53" s="130">
        <f t="shared" si="29"/>
        <v>0.16373424519287627</v>
      </c>
      <c r="F53" s="131">
        <f t="shared" si="30"/>
        <v>-0.17401508598527693</v>
      </c>
      <c r="G53" s="132" t="s">
        <v>729</v>
      </c>
      <c r="H53" s="95">
        <v>455170</v>
      </c>
      <c r="I53" s="95">
        <v>2259.25</v>
      </c>
      <c r="J53" s="133">
        <f t="shared" ref="J53" si="32">H53/I53</f>
        <v>201.46951421932056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18677.941176470587</v>
      </c>
      <c r="E54" s="130">
        <f t="shared" ref="E54" si="33">D54/D53-1</f>
        <v>-0.13826314408708318</v>
      </c>
      <c r="F54" s="131">
        <f t="shared" ref="F54" si="34">D54/D42-1</f>
        <v>-0.27992269586601581</v>
      </c>
      <c r="G54" s="132" t="s">
        <v>742</v>
      </c>
      <c r="H54" s="95">
        <v>317525</v>
      </c>
      <c r="I54" s="95">
        <v>1768.67</v>
      </c>
      <c r="J54" s="133">
        <f t="shared" ref="J54" si="35">H54/I54</f>
        <v>179.52755460317638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19418.0756302521</v>
      </c>
      <c r="B55" s="27">
        <f>A55/A52-1</f>
        <v>-0.19086467555299991</v>
      </c>
      <c r="C55" s="27">
        <f>A55/A43-1</f>
        <v>-0.21507039036383468</v>
      </c>
      <c r="D55" s="93">
        <f>H55/21</f>
        <v>17901.523809523809</v>
      </c>
      <c r="E55" s="130">
        <f t="shared" ref="E55" si="36">D55/D54-1</f>
        <v>-4.1568680381372292E-2</v>
      </c>
      <c r="F55" s="131">
        <f t="shared" ref="F55" si="37">D55/D43-1</f>
        <v>-0.18762187200806824</v>
      </c>
      <c r="G55" s="132" t="s">
        <v>749</v>
      </c>
      <c r="H55" s="95">
        <v>375932</v>
      </c>
      <c r="I55" s="95">
        <v>2570.21</v>
      </c>
      <c r="J55" s="133">
        <f t="shared" ref="J55" si="38">H55/I55</f>
        <v>146.26509117931997</v>
      </c>
      <c r="K55" s="32">
        <f>H55+H54+H53</f>
        <v>1148627</v>
      </c>
      <c r="L55" s="27">
        <f>K55/K52-1</f>
        <v>-0.19302289636566738</v>
      </c>
      <c r="M55" s="27">
        <f>K55/K43-1</f>
        <v>-0.19779374020051188</v>
      </c>
      <c r="N55" s="32">
        <f>AVERAGE(J53:J55)</f>
        <v>175.75405333393897</v>
      </c>
      <c r="O55" s="58">
        <f>N55/N52-1</f>
        <v>-0.15133739523165901</v>
      </c>
    </row>
    <row r="56" spans="1:15" s="124" customFormat="1" ht="17.399999999999999">
      <c r="A56" s="94"/>
      <c r="B56" s="45"/>
      <c r="C56" s="45"/>
      <c r="D56" s="98">
        <f>H56/22</f>
        <v>22496.5</v>
      </c>
      <c r="E56" s="118">
        <f t="shared" ref="E56" si="39">D56/D55-1</f>
        <v>0.25668072949363174</v>
      </c>
      <c r="F56" s="158">
        <f t="shared" ref="F56" si="40">D56/D44-1</f>
        <v>-0.19685735752548139</v>
      </c>
      <c r="G56" s="122" t="s">
        <v>752</v>
      </c>
      <c r="H56" s="96">
        <v>494923</v>
      </c>
      <c r="I56" s="96">
        <v>2249.98</v>
      </c>
      <c r="J56" s="125">
        <f t="shared" ref="J56" si="41">H56/I56</f>
        <v>219.96773304651597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30564.888888888891</v>
      </c>
      <c r="E57" s="118">
        <f t="shared" ref="E57" si="42">D57/D56-1</f>
        <v>0.35865085186090684</v>
      </c>
      <c r="F57" s="158">
        <f t="shared" ref="F57" si="43">D57/D45-1</f>
        <v>0.46989688749531777</v>
      </c>
      <c r="G57" s="122" t="s">
        <v>756</v>
      </c>
      <c r="H57" s="96">
        <v>550168</v>
      </c>
      <c r="I57" s="96">
        <v>2378.36</v>
      </c>
      <c r="J57" s="125">
        <f t="shared" ref="J57" si="44">H57/I57</f>
        <v>231.3224238550934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26530.694444444445</v>
      </c>
      <c r="B58" s="27">
        <f>A58/A55-1</f>
        <v>0.36628855246146785</v>
      </c>
      <c r="C58" s="27">
        <f>A58/A46-1</f>
        <v>-0.47374119397784342</v>
      </c>
      <c r="K58" s="32">
        <f>H58+H57+H56</f>
        <v>1045091</v>
      </c>
      <c r="L58" s="27">
        <f>K58/K55-1</f>
        <v>-9.0138922382984155E-2</v>
      </c>
      <c r="M58" s="27">
        <f>K58/K46-1</f>
        <v>-0.64911122071466965</v>
      </c>
      <c r="N58" s="32">
        <f>AVERAGE(J56:J58)</f>
        <v>225.6450784508047</v>
      </c>
      <c r="O58" s="58">
        <f>N58/N55-1</f>
        <v>0.28386841822686737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48"/>
  <dimension ref="A1:P58"/>
  <sheetViews>
    <sheetView topLeftCell="A4" zoomScale="70" zoomScaleNormal="70" zoomScaleSheetLayoutView="70" workbookViewId="0">
      <selection activeCell="A59" sqref="A59:XFD335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7.09765625" style="18" bestFit="1" customWidth="1"/>
    <col min="13" max="13" width="6" style="18" bestFit="1" customWidth="1"/>
    <col min="14" max="14" width="7.59765625" style="18" bestFit="1" customWidth="1"/>
    <col min="15" max="15" width="8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현대일렉트릭</v>
      </c>
      <c r="G1" s="19"/>
      <c r="H1" s="19"/>
      <c r="I1" s="19"/>
      <c r="J1" s="20"/>
      <c r="P1" s="18" t="s">
        <v>192</v>
      </c>
    </row>
    <row r="2" spans="1:16" ht="15" customHeight="1">
      <c r="G2" s="21"/>
      <c r="H2" s="21"/>
      <c r="I2" s="21"/>
      <c r="J2" s="22"/>
      <c r="P2" s="23" t="s">
        <v>194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24104.95</v>
      </c>
      <c r="E5" s="27"/>
      <c r="F5" s="26"/>
      <c r="G5" s="28" t="s">
        <v>7</v>
      </c>
      <c r="H5" s="29">
        <v>482099</v>
      </c>
      <c r="I5" s="29">
        <v>8520</v>
      </c>
      <c r="J5" s="30">
        <f>H5/I5</f>
        <v>56.5843896713615</v>
      </c>
    </row>
    <row r="6" spans="1:16" ht="15" hidden="1" customHeight="1">
      <c r="D6" s="26">
        <f>H6/18</f>
        <v>26165.777777777777</v>
      </c>
      <c r="E6" s="27">
        <f t="shared" ref="E6:E22" si="0">D6/D5-1</f>
        <v>8.5493966084881912E-2</v>
      </c>
      <c r="F6" s="26"/>
      <c r="G6" s="28" t="s">
        <v>3</v>
      </c>
      <c r="H6" s="29">
        <v>470984</v>
      </c>
      <c r="I6" s="29">
        <v>18213.32</v>
      </c>
      <c r="J6" s="30">
        <f t="shared" ref="J6:J49" si="1">H6/I6</f>
        <v>25.85931614884052</v>
      </c>
    </row>
    <row r="7" spans="1:16" ht="15" hidden="1" customHeight="1">
      <c r="A7" s="31">
        <f>AVERAGE(D5:D7)</f>
        <v>17441.000168350169</v>
      </c>
      <c r="B7" s="31"/>
      <c r="C7" s="31"/>
      <c r="D7" s="26">
        <f>H7/22</f>
        <v>2052.2727272727275</v>
      </c>
      <c r="E7" s="27">
        <f t="shared" si="0"/>
        <v>-0.9215665307294747</v>
      </c>
      <c r="F7" s="26"/>
      <c r="G7" s="28" t="s">
        <v>6</v>
      </c>
      <c r="H7" s="29">
        <v>45150</v>
      </c>
      <c r="I7" s="29">
        <v>3600</v>
      </c>
      <c r="J7" s="30">
        <f t="shared" si="1"/>
        <v>12.541666666666666</v>
      </c>
      <c r="K7" s="32">
        <f>H7+H6+H5</f>
        <v>998233</v>
      </c>
      <c r="L7" s="32"/>
      <c r="M7" s="32"/>
      <c r="N7" s="32">
        <f>AVERAGE(J5:J7)</f>
        <v>31.661790828956228</v>
      </c>
      <c r="O7" s="35"/>
    </row>
    <row r="8" spans="1:16" ht="15" hidden="1" customHeight="1">
      <c r="D8" s="26">
        <f>H8/21</f>
        <v>8184.1428571428569</v>
      </c>
      <c r="E8" s="27">
        <f t="shared" si="0"/>
        <v>2.9878436956177814</v>
      </c>
      <c r="F8" s="26"/>
      <c r="G8" s="28" t="s">
        <v>2</v>
      </c>
      <c r="H8" s="29">
        <v>171867</v>
      </c>
      <c r="I8" s="29">
        <v>13250</v>
      </c>
      <c r="J8" s="30">
        <f t="shared" si="1"/>
        <v>12.971094339622642</v>
      </c>
    </row>
    <row r="9" spans="1:16" ht="15" hidden="1" customHeight="1">
      <c r="D9" s="26">
        <f>H9/21</f>
        <v>14571.380952380952</v>
      </c>
      <c r="E9" s="27">
        <f t="shared" si="0"/>
        <v>0.78044068960300694</v>
      </c>
      <c r="F9" s="26"/>
      <c r="G9" s="28" t="s">
        <v>5</v>
      </c>
      <c r="H9" s="29">
        <v>305999</v>
      </c>
      <c r="I9" s="29">
        <v>23410</v>
      </c>
      <c r="J9" s="30">
        <f t="shared" si="1"/>
        <v>13.071294318667237</v>
      </c>
    </row>
    <row r="10" spans="1:16" ht="15" hidden="1" customHeight="1">
      <c r="A10" s="31">
        <f>AVERAGE(D8:D10)</f>
        <v>8202</v>
      </c>
      <c r="B10" s="27">
        <f>A10/A7-1</f>
        <v>-0.5297288044934485</v>
      </c>
      <c r="C10" s="27"/>
      <c r="D10" s="26">
        <f>H10/21</f>
        <v>1850.4761904761904</v>
      </c>
      <c r="E10" s="27">
        <f t="shared" si="0"/>
        <v>-0.87300612093503571</v>
      </c>
      <c r="F10" s="26"/>
      <c r="G10" s="28" t="s">
        <v>0</v>
      </c>
      <c r="H10" s="29">
        <v>38860</v>
      </c>
      <c r="I10" s="29">
        <v>3140</v>
      </c>
      <c r="J10" s="30">
        <f t="shared" si="1"/>
        <v>12.375796178343949</v>
      </c>
      <c r="K10" s="32">
        <f>H10+H9+H8</f>
        <v>516726</v>
      </c>
      <c r="L10" s="27">
        <f>K10/K7-1</f>
        <v>-0.48235932893422673</v>
      </c>
      <c r="M10" s="32"/>
      <c r="N10" s="32">
        <f>AVERAGE(J8:J10)</f>
        <v>12.806061612211275</v>
      </c>
      <c r="O10" s="58">
        <f>N10/N7-1</f>
        <v>-0.59553577744883857</v>
      </c>
    </row>
    <row r="11" spans="1:16" ht="15" hidden="1" customHeight="1">
      <c r="D11" s="26">
        <f>H11/21</f>
        <v>38851.380952380954</v>
      </c>
      <c r="E11" s="27">
        <f t="shared" si="0"/>
        <v>19.995342254246012</v>
      </c>
      <c r="F11" s="26"/>
      <c r="G11" s="28" t="s">
        <v>10</v>
      </c>
      <c r="H11" s="29">
        <v>815879</v>
      </c>
      <c r="I11" s="29">
        <v>27163</v>
      </c>
      <c r="J11" s="30">
        <f t="shared" si="1"/>
        <v>30.036409822184588</v>
      </c>
    </row>
    <row r="12" spans="1:16" ht="15" hidden="1" customHeight="1">
      <c r="D12" s="26">
        <f>H12/22</f>
        <v>3833.0454545454545</v>
      </c>
      <c r="E12" s="27">
        <f t="shared" si="0"/>
        <v>-0.90134081825190437</v>
      </c>
      <c r="F12" s="26"/>
      <c r="G12" s="28" t="s">
        <v>4</v>
      </c>
      <c r="H12" s="29">
        <v>84327</v>
      </c>
      <c r="I12" s="29">
        <v>5433</v>
      </c>
      <c r="J12" s="30">
        <f t="shared" si="1"/>
        <v>15.521258972943125</v>
      </c>
    </row>
    <row r="13" spans="1:16" ht="15" hidden="1" customHeight="1">
      <c r="A13" s="31">
        <f>AVERAGE(D11:D13)</f>
        <v>20354.658802308801</v>
      </c>
      <c r="B13" s="27">
        <f>A13/A10-1</f>
        <v>1.4816701782868571</v>
      </c>
      <c r="C13" s="27"/>
      <c r="D13" s="26">
        <f>H13/20</f>
        <v>18379.55</v>
      </c>
      <c r="E13" s="27">
        <f t="shared" si="0"/>
        <v>3.7950253181068936</v>
      </c>
      <c r="F13" s="26"/>
      <c r="G13" s="28" t="s">
        <v>8</v>
      </c>
      <c r="H13" s="29">
        <v>367591</v>
      </c>
      <c r="I13" s="29">
        <v>27622</v>
      </c>
      <c r="J13" s="30">
        <f t="shared" si="1"/>
        <v>13.307906741003547</v>
      </c>
      <c r="K13" s="32">
        <f>H13+H12+H11</f>
        <v>1267797</v>
      </c>
      <c r="L13" s="27">
        <f>K13/K10-1</f>
        <v>1.453518886218228</v>
      </c>
      <c r="M13" s="32"/>
      <c r="N13" s="32">
        <f>AVERAGE(J11:J13)</f>
        <v>19.621858512043755</v>
      </c>
      <c r="O13" s="58">
        <f>N13/N10-1</f>
        <v>0.53223208713389658</v>
      </c>
    </row>
    <row r="14" spans="1:16" ht="15" hidden="1" customHeight="1">
      <c r="D14" s="26">
        <f>H14/20</f>
        <v>93795.45</v>
      </c>
      <c r="E14" s="27">
        <f t="shared" si="0"/>
        <v>4.1032506236550947</v>
      </c>
      <c r="F14" s="26"/>
      <c r="G14" s="28" t="s">
        <v>11</v>
      </c>
      <c r="H14" s="29">
        <v>1875909</v>
      </c>
      <c r="I14" s="29">
        <v>43047.7</v>
      </c>
      <c r="J14" s="30">
        <f t="shared" si="1"/>
        <v>43.577450130901305</v>
      </c>
    </row>
    <row r="15" spans="1:16" ht="15" hidden="1" customHeight="1">
      <c r="A15" s="31"/>
      <c r="B15" s="31"/>
      <c r="C15" s="31"/>
      <c r="D15" s="26">
        <f>H15/22</f>
        <v>9680.181818181818</v>
      </c>
      <c r="E15" s="27">
        <f t="shared" si="0"/>
        <v>-0.89679476117251089</v>
      </c>
      <c r="F15" s="26"/>
      <c r="G15" s="28" t="s">
        <v>9</v>
      </c>
      <c r="H15" s="29">
        <v>212964</v>
      </c>
      <c r="I15" s="29">
        <v>16499.28</v>
      </c>
      <c r="J15" s="30">
        <f t="shared" si="1"/>
        <v>12.907472326065138</v>
      </c>
    </row>
    <row r="16" spans="1:16" ht="15" hidden="1" customHeight="1">
      <c r="A16" s="31">
        <f>AVERAGE(D14:D16)</f>
        <v>37259.907575757577</v>
      </c>
      <c r="B16" s="27">
        <f>A16/A13-1</f>
        <v>0.83053461802716333</v>
      </c>
      <c r="C16" s="27"/>
      <c r="D16" s="26">
        <f>H16/22</f>
        <v>8304.0909090909099</v>
      </c>
      <c r="E16" s="27">
        <f t="shared" si="0"/>
        <v>-0.14215548167765435</v>
      </c>
      <c r="F16" s="26"/>
      <c r="G16" s="28" t="s">
        <v>13</v>
      </c>
      <c r="H16" s="29">
        <v>182690</v>
      </c>
      <c r="I16" s="29">
        <v>7843</v>
      </c>
      <c r="J16" s="30">
        <f t="shared" si="1"/>
        <v>23.293382634196099</v>
      </c>
      <c r="K16" s="32">
        <f>H16+H15+H14</f>
        <v>2271563</v>
      </c>
      <c r="L16" s="27">
        <f>K16/K13-1</f>
        <v>0.79174031804776313</v>
      </c>
      <c r="M16" s="32"/>
      <c r="N16" s="32">
        <f>AVERAGE(J14:J16)</f>
        <v>26.592768363720847</v>
      </c>
      <c r="O16" s="58">
        <f>N16/N13-1</f>
        <v>0.35526246646811765</v>
      </c>
    </row>
    <row r="17" spans="1:15" ht="15" hidden="1" customHeight="1">
      <c r="D17" s="26">
        <f>H17/20</f>
        <v>11243.25</v>
      </c>
      <c r="E17" s="27">
        <f t="shared" si="0"/>
        <v>0.35394110241392518</v>
      </c>
      <c r="F17" s="33">
        <f t="shared" ref="F17:F22" si="2">D17/D5-1</f>
        <v>-0.53357090556089104</v>
      </c>
      <c r="G17" s="39" t="s">
        <v>162</v>
      </c>
      <c r="H17" s="29">
        <v>224865</v>
      </c>
      <c r="I17" s="29">
        <v>12421</v>
      </c>
      <c r="J17" s="30">
        <f t="shared" si="1"/>
        <v>18.103614845825618</v>
      </c>
    </row>
    <row r="18" spans="1:15" hidden="1">
      <c r="D18" s="26">
        <f>H18/20</f>
        <v>11017.95</v>
      </c>
      <c r="E18" s="27">
        <f t="shared" si="0"/>
        <v>-2.0038689880594984E-2</v>
      </c>
      <c r="F18" s="33">
        <f t="shared" si="2"/>
        <v>-0.57891754284646613</v>
      </c>
      <c r="G18" s="39" t="s">
        <v>163</v>
      </c>
      <c r="H18" s="29">
        <v>220359</v>
      </c>
      <c r="I18" s="29">
        <v>10913.02</v>
      </c>
      <c r="J18" s="30">
        <f t="shared" si="1"/>
        <v>20.192302405750194</v>
      </c>
    </row>
    <row r="19" spans="1:15" ht="17.399999999999999" hidden="1">
      <c r="A19" s="31">
        <f>AVERAGE(D17:D19)</f>
        <v>14053.339393939394</v>
      </c>
      <c r="B19" s="27">
        <f>A19/A16-1</f>
        <v>-0.62282946179171628</v>
      </c>
      <c r="C19" s="27">
        <f>A19/A7-1</f>
        <v>-0.19423546480770604</v>
      </c>
      <c r="D19" s="26">
        <f>H19/22</f>
        <v>19898.81818181818</v>
      </c>
      <c r="E19" s="27">
        <f t="shared" si="0"/>
        <v>0.80603634812448588</v>
      </c>
      <c r="F19" s="33">
        <f t="shared" si="2"/>
        <v>8.6959911406423025</v>
      </c>
      <c r="G19" s="39" t="s">
        <v>158</v>
      </c>
      <c r="H19" s="29">
        <v>437774</v>
      </c>
      <c r="I19" s="29">
        <v>20651.88</v>
      </c>
      <c r="J19" s="30">
        <f t="shared" si="1"/>
        <v>21.197779572610337</v>
      </c>
      <c r="K19" s="32">
        <f>H19+H18+H17</f>
        <v>882998</v>
      </c>
      <c r="L19" s="27">
        <f>K19/K16-1</f>
        <v>-0.611281747413565</v>
      </c>
      <c r="M19" s="27">
        <f>K19/K7-1</f>
        <v>-0.11543898067885949</v>
      </c>
      <c r="N19" s="32">
        <f>AVERAGE(J17:J19)</f>
        <v>19.831232274728716</v>
      </c>
      <c r="O19" s="58">
        <f>N19/N16-1</f>
        <v>-0.25426221130916737</v>
      </c>
    </row>
    <row r="20" spans="1:15" hidden="1">
      <c r="D20" s="26">
        <f>H20/20</f>
        <v>12434.85</v>
      </c>
      <c r="E20" s="27">
        <f t="shared" si="0"/>
        <v>-0.37509605412838576</v>
      </c>
      <c r="F20" s="33">
        <f t="shared" si="2"/>
        <v>0.51938330220461171</v>
      </c>
      <c r="G20" s="39" t="s">
        <v>154</v>
      </c>
      <c r="H20" s="29">
        <v>248697</v>
      </c>
      <c r="I20" s="29">
        <v>484</v>
      </c>
      <c r="J20" s="30">
        <f t="shared" si="1"/>
        <v>513.83677685950408</v>
      </c>
    </row>
    <row r="21" spans="1:15" hidden="1">
      <c r="D21" s="26">
        <f>H21/21</f>
        <v>22886.523809523809</v>
      </c>
      <c r="E21" s="27">
        <f t="shared" si="0"/>
        <v>0.84051466720738954</v>
      </c>
      <c r="F21" s="33">
        <f t="shared" si="2"/>
        <v>0.5706489236892931</v>
      </c>
      <c r="G21" s="39" t="s">
        <v>155</v>
      </c>
      <c r="H21" s="29">
        <v>480617</v>
      </c>
      <c r="I21" s="29">
        <v>23057</v>
      </c>
      <c r="J21" s="30">
        <f t="shared" si="1"/>
        <v>20.84473261916121</v>
      </c>
    </row>
    <row r="22" spans="1:15" ht="17.399999999999999" hidden="1">
      <c r="A22" s="31">
        <f>AVERAGE(D20:D22)</f>
        <v>12746.981746031744</v>
      </c>
      <c r="B22" s="27">
        <f>A22/A19-1</f>
        <v>-9.295709804539587E-2</v>
      </c>
      <c r="C22" s="27">
        <f>A22/A10-1</f>
        <v>0.5541309127080889</v>
      </c>
      <c r="D22" s="26">
        <f>H22/21</f>
        <v>2919.5714285714284</v>
      </c>
      <c r="E22" s="27">
        <f t="shared" si="0"/>
        <v>-0.87243272709870856</v>
      </c>
      <c r="F22" s="33">
        <f t="shared" si="2"/>
        <v>0.57774060730828625</v>
      </c>
      <c r="G22" s="39" t="s">
        <v>156</v>
      </c>
      <c r="H22" s="29">
        <v>61311</v>
      </c>
      <c r="I22" s="29">
        <v>5454.9</v>
      </c>
      <c r="J22" s="30">
        <f t="shared" si="1"/>
        <v>11.239619424737393</v>
      </c>
      <c r="K22" s="32">
        <f>H22+H21+H20</f>
        <v>790625</v>
      </c>
      <c r="L22" s="27">
        <f>K22/K19-1</f>
        <v>-0.10461292098056851</v>
      </c>
      <c r="M22" s="27">
        <f>K22/K10-1</f>
        <v>0.53006622465291087</v>
      </c>
      <c r="N22" s="32">
        <f>AVERAGE(J20:J22)</f>
        <v>181.97370963446755</v>
      </c>
      <c r="O22" s="58">
        <f>N22/N19-1</f>
        <v>8.1761171022317054</v>
      </c>
    </row>
    <row r="23" spans="1:15" hidden="1">
      <c r="A23" s="31"/>
      <c r="B23" s="27"/>
      <c r="C23" s="27"/>
      <c r="D23" s="26">
        <f>H23/21</f>
        <v>19866.285714285714</v>
      </c>
      <c r="E23" s="27">
        <f t="shared" ref="E23:E28" si="3">D23/D22-1</f>
        <v>5.8045212115281108</v>
      </c>
      <c r="F23" s="33">
        <f t="shared" ref="F23:F28" si="4">D23/D11-1</f>
        <v>-0.48865947033812618</v>
      </c>
      <c r="G23" s="39" t="s">
        <v>168</v>
      </c>
      <c r="H23" s="29">
        <v>417192</v>
      </c>
      <c r="I23" s="29">
        <v>23336</v>
      </c>
      <c r="J23" s="30">
        <f t="shared" si="1"/>
        <v>17.877613986972918</v>
      </c>
    </row>
    <row r="24" spans="1:15" hidden="1">
      <c r="A24" s="31"/>
      <c r="B24" s="27"/>
      <c r="C24" s="27"/>
      <c r="D24" s="26">
        <f>H24/22</f>
        <v>0</v>
      </c>
      <c r="E24" s="27">
        <f t="shared" si="3"/>
        <v>-1</v>
      </c>
      <c r="F24" s="33">
        <f t="shared" si="4"/>
        <v>-1</v>
      </c>
      <c r="G24" s="39" t="s">
        <v>176</v>
      </c>
      <c r="H24" s="29">
        <v>0</v>
      </c>
      <c r="I24" s="29">
        <v>0</v>
      </c>
      <c r="J24" s="30" t="e">
        <f t="shared" si="1"/>
        <v>#DIV/0!</v>
      </c>
    </row>
    <row r="25" spans="1:15" ht="17.399999999999999" hidden="1">
      <c r="A25" s="31">
        <f>AVERAGE(D23:D25)</f>
        <v>8776.7794486215535</v>
      </c>
      <c r="B25" s="27">
        <f>A25/A22-1</f>
        <v>-0.31146214660942406</v>
      </c>
      <c r="C25" s="27">
        <f>A25/A13-1</f>
        <v>-0.56880734116623877</v>
      </c>
      <c r="D25" s="26">
        <f>H25/19</f>
        <v>6464.0526315789475</v>
      </c>
      <c r="E25" s="27" t="e">
        <f t="shared" si="3"/>
        <v>#DIV/0!</v>
      </c>
      <c r="F25" s="33">
        <f t="shared" si="4"/>
        <v>-0.6483019099173295</v>
      </c>
      <c r="G25" s="39" t="s">
        <v>190</v>
      </c>
      <c r="H25" s="29">
        <v>122817</v>
      </c>
      <c r="I25" s="29">
        <v>5905</v>
      </c>
      <c r="J25" s="30">
        <f t="shared" si="1"/>
        <v>20.798814563928875</v>
      </c>
      <c r="K25" s="32">
        <f>H25+H24+H23</f>
        <v>540009</v>
      </c>
      <c r="L25" s="27">
        <f>K25/K22-1</f>
        <v>-0.31698466403162051</v>
      </c>
      <c r="M25" s="27">
        <f>K25/K13-1</f>
        <v>-0.57405720316422904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9496.4210526315783</v>
      </c>
      <c r="E26" s="27">
        <f t="shared" si="3"/>
        <v>0.46911258213439488</v>
      </c>
      <c r="F26" s="33">
        <f t="shared" si="4"/>
        <v>-0.89875392620184047</v>
      </c>
      <c r="G26" s="39" t="s">
        <v>202</v>
      </c>
      <c r="H26" s="29">
        <v>180432</v>
      </c>
      <c r="I26" s="29">
        <v>10493</v>
      </c>
      <c r="J26" s="30">
        <f t="shared" si="1"/>
        <v>17.195463642428287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12897.681818181818</v>
      </c>
      <c r="E27" s="27">
        <f t="shared" si="3"/>
        <v>0.35816237998500577</v>
      </c>
      <c r="F27" s="33">
        <f t="shared" si="4"/>
        <v>0.33238012058376065</v>
      </c>
      <c r="G27" s="39" t="s">
        <v>203</v>
      </c>
      <c r="H27" s="29">
        <v>283749</v>
      </c>
      <c r="I27" s="29">
        <v>20901</v>
      </c>
      <c r="J27" s="30">
        <f t="shared" si="1"/>
        <v>13.575857614468207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17193.525518341306</v>
      </c>
      <c r="B28" s="27">
        <f>A28/A25-1</f>
        <v>0.95897887362791767</v>
      </c>
      <c r="C28" s="27">
        <f>A28/A16-1</f>
        <v>-0.53855157897579076</v>
      </c>
      <c r="D28" s="26">
        <f>H28/19</f>
        <v>29186.473684210527</v>
      </c>
      <c r="E28" s="27">
        <f t="shared" si="3"/>
        <v>1.2629239963934027</v>
      </c>
      <c r="F28" s="33">
        <f t="shared" si="4"/>
        <v>2.5147102799968883</v>
      </c>
      <c r="G28" s="39" t="s">
        <v>208</v>
      </c>
      <c r="H28" s="29">
        <v>554543</v>
      </c>
      <c r="I28" s="29">
        <v>10295.459999999999</v>
      </c>
      <c r="J28" s="30">
        <f t="shared" si="1"/>
        <v>53.86286771062197</v>
      </c>
      <c r="K28" s="32">
        <f>H28+H27+H26</f>
        <v>1018724</v>
      </c>
      <c r="L28" s="27">
        <f>K28/K25-1</f>
        <v>0.88649448435118683</v>
      </c>
      <c r="M28" s="27">
        <f>K28/K16-1</f>
        <v>-0.55153169865858875</v>
      </c>
      <c r="N28" s="32">
        <f>AVERAGE(J26:J28)</f>
        <v>28.211396322506157</v>
      </c>
      <c r="O28" s="58" t="e">
        <f>N28/N25-1</f>
        <v>#DIV/0!</v>
      </c>
    </row>
    <row r="29" spans="1:15" hidden="1">
      <c r="D29" s="26">
        <f>H29/22</f>
        <v>17248</v>
      </c>
      <c r="E29" s="27">
        <f t="shared" ref="E29:E41" si="5">D29/D28-1</f>
        <v>-0.40904131870747629</v>
      </c>
      <c r="F29" s="33">
        <f t="shared" ref="F29:F41" si="6">D29/D17-1</f>
        <v>0.53407600115624931</v>
      </c>
      <c r="G29" s="39" t="s">
        <v>215</v>
      </c>
      <c r="H29" s="29">
        <v>379456</v>
      </c>
      <c r="I29" s="29">
        <v>19731.830000000002</v>
      </c>
      <c r="J29" s="30">
        <f t="shared" si="1"/>
        <v>19.230654227205484</v>
      </c>
    </row>
    <row r="30" spans="1:15" hidden="1">
      <c r="D30" s="26">
        <f>H30/19</f>
        <v>18519.947368421053</v>
      </c>
      <c r="E30" s="27">
        <f t="shared" si="5"/>
        <v>7.3744629430719799E-2</v>
      </c>
      <c r="F30" s="33">
        <f t="shared" si="6"/>
        <v>0.68088867424711963</v>
      </c>
      <c r="G30" s="39" t="s">
        <v>210</v>
      </c>
      <c r="H30" s="29">
        <v>351879</v>
      </c>
      <c r="I30" s="29">
        <v>3511.1</v>
      </c>
      <c r="J30" s="30">
        <f t="shared" si="1"/>
        <v>100.21901968044203</v>
      </c>
    </row>
    <row r="31" spans="1:15" ht="17.399999999999999" hidden="1">
      <c r="A31" s="31">
        <f>AVERAGE(D29:D31)</f>
        <v>18465.315789473683</v>
      </c>
      <c r="B31" s="27">
        <f>A31/A28-1</f>
        <v>7.3969138544371704E-2</v>
      </c>
      <c r="C31" s="27">
        <f>A31/A19-1</f>
        <v>0.313945054044378</v>
      </c>
      <c r="D31" s="26">
        <f>H31/20</f>
        <v>19628</v>
      </c>
      <c r="E31" s="27">
        <f t="shared" si="5"/>
        <v>5.9830225731004161E-2</v>
      </c>
      <c r="F31" s="33">
        <f t="shared" si="6"/>
        <v>-1.3609762114698332E-2</v>
      </c>
      <c r="G31" s="39" t="s">
        <v>211</v>
      </c>
      <c r="H31" s="29">
        <v>392560</v>
      </c>
      <c r="I31" s="29">
        <v>27436.42</v>
      </c>
      <c r="J31" s="30">
        <f t="shared" si="1"/>
        <v>14.307989161851292</v>
      </c>
      <c r="K31" s="32">
        <f>H31+H30+H29</f>
        <v>1123895</v>
      </c>
      <c r="L31" s="27">
        <f>K31/K28-1</f>
        <v>0.1032379722083705</v>
      </c>
      <c r="M31" s="27">
        <f>K31/K19-1</f>
        <v>0.27281715247373151</v>
      </c>
      <c r="N31" s="32">
        <f>AVERAGE(J29:J31)</f>
        <v>44.58588768983293</v>
      </c>
      <c r="O31" s="58">
        <f>N31/N28-1</f>
        <v>0.58042115959583751</v>
      </c>
    </row>
    <row r="32" spans="1:15" ht="17.399999999999999" hidden="1">
      <c r="D32" s="26">
        <f>H32/21</f>
        <v>2765.3809523809523</v>
      </c>
      <c r="E32" s="27">
        <f t="shared" si="5"/>
        <v>-0.85911040593127408</v>
      </c>
      <c r="F32" s="33">
        <f t="shared" si="6"/>
        <v>-0.77761042936738667</v>
      </c>
      <c r="G32" s="39" t="s">
        <v>222</v>
      </c>
      <c r="H32" s="29">
        <v>58073</v>
      </c>
      <c r="I32" s="29">
        <v>3200</v>
      </c>
      <c r="J32" s="30">
        <f t="shared" si="1"/>
        <v>18.147812500000001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23216.666666666668</v>
      </c>
      <c r="E33" s="27">
        <f t="shared" si="5"/>
        <v>7.3954677733197887</v>
      </c>
      <c r="F33" s="33">
        <f t="shared" si="6"/>
        <v>1.4425207597733802E-2</v>
      </c>
      <c r="G33" s="39" t="s">
        <v>223</v>
      </c>
      <c r="H33" s="29">
        <v>487550</v>
      </c>
      <c r="I33" s="29">
        <v>30130</v>
      </c>
      <c r="J33" s="30">
        <f t="shared" si="1"/>
        <v>16.181546631264521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11168.507101086048</v>
      </c>
      <c r="B34" s="27">
        <f>A34/A31-1</f>
        <v>-0.3951629515346412</v>
      </c>
      <c r="C34" s="27">
        <f>A34/A22-1</f>
        <v>-0.12383124698810288</v>
      </c>
      <c r="D34" s="26">
        <f>H34/19</f>
        <v>7523.4736842105267</v>
      </c>
      <c r="E34" s="27">
        <f t="shared" si="5"/>
        <v>-0.67594513922998445</v>
      </c>
      <c r="F34" s="33">
        <f t="shared" si="6"/>
        <v>1.5769102994311148</v>
      </c>
      <c r="G34" s="39" t="s">
        <v>220</v>
      </c>
      <c r="H34" s="29">
        <v>142946</v>
      </c>
      <c r="I34" s="29">
        <v>9526</v>
      </c>
      <c r="J34" s="30">
        <f t="shared" si="1"/>
        <v>15.005878647910981</v>
      </c>
      <c r="K34" s="32">
        <f>H34+H33+H32</f>
        <v>688569</v>
      </c>
      <c r="L34" s="27">
        <f>K34/K31-1</f>
        <v>-0.38733689535054427</v>
      </c>
      <c r="M34" s="27">
        <f>K34/K22-1</f>
        <v>-0.12908268774703557</v>
      </c>
      <c r="N34" s="32">
        <f>AVERAGE(J32:J34)</f>
        <v>16.445079259725169</v>
      </c>
      <c r="O34" s="58">
        <f>N34/N31-1</f>
        <v>-0.63115954146461473</v>
      </c>
      <c r="P34" s="58"/>
    </row>
    <row r="35" spans="1:16" ht="17.399999999999999" hidden="1">
      <c r="D35" s="26">
        <f>H35/23</f>
        <v>9170.782608695652</v>
      </c>
      <c r="E35" s="27">
        <f t="shared" si="5"/>
        <v>0.21895589638896773</v>
      </c>
      <c r="F35" s="33">
        <f t="shared" si="6"/>
        <v>-0.53837457385901766</v>
      </c>
      <c r="G35" s="39" t="s">
        <v>226</v>
      </c>
      <c r="H35" s="68">
        <v>210928</v>
      </c>
      <c r="I35" s="68">
        <v>14935</v>
      </c>
      <c r="J35" s="30">
        <f t="shared" si="1"/>
        <v>14.123066622028791</v>
      </c>
      <c r="P35" s="16"/>
    </row>
    <row r="36" spans="1:16" ht="17.399999999999999" hidden="1">
      <c r="D36" s="26">
        <f>H36/21</f>
        <v>11386.809523809523</v>
      </c>
      <c r="E36" s="27">
        <f t="shared" si="5"/>
        <v>0.24163989156308796</v>
      </c>
      <c r="F36" s="33" t="e">
        <f t="shared" si="6"/>
        <v>#DIV/0!</v>
      </c>
      <c r="G36" s="39" t="s">
        <v>228</v>
      </c>
      <c r="H36" s="68">
        <v>239123</v>
      </c>
      <c r="I36" s="68">
        <v>11978</v>
      </c>
      <c r="J36" s="30">
        <f t="shared" si="1"/>
        <v>19.963516446819167</v>
      </c>
      <c r="P36" s="16"/>
    </row>
    <row r="37" spans="1:16" ht="17.399999999999999" hidden="1">
      <c r="A37" s="31">
        <f>AVERAGE(D35:D37)</f>
        <v>7096.030710835058</v>
      </c>
      <c r="B37" s="27">
        <f>A37/A34-1</f>
        <v>-0.36463928020021352</v>
      </c>
      <c r="C37" s="27">
        <f>A37/A25-1</f>
        <v>-0.19149948424993946</v>
      </c>
      <c r="D37" s="26">
        <f>H37/18</f>
        <v>730.5</v>
      </c>
      <c r="E37" s="27">
        <f t="shared" si="5"/>
        <v>-0.93584682360124283</v>
      </c>
      <c r="F37" s="33">
        <f t="shared" si="6"/>
        <v>-0.88699040035174281</v>
      </c>
      <c r="G37" s="39" t="s">
        <v>225</v>
      </c>
      <c r="H37" s="68">
        <v>13149</v>
      </c>
      <c r="I37" s="68">
        <v>318.64</v>
      </c>
      <c r="J37" s="30">
        <f t="shared" si="1"/>
        <v>41.266005523474767</v>
      </c>
      <c r="K37" s="32">
        <f>H37+H36+H35</f>
        <v>463200</v>
      </c>
      <c r="L37" s="27">
        <f>K37/K34-1</f>
        <v>-0.3273005319728306</v>
      </c>
      <c r="M37" s="27">
        <f>K37/K25-1</f>
        <v>-0.14223651828025086</v>
      </c>
      <c r="N37" s="32">
        <f>AVERAGE(J35:J37)</f>
        <v>25.117529530774238</v>
      </c>
      <c r="O37" s="16">
        <f>N37/N34-1</f>
        <v>0.52735837475033276</v>
      </c>
      <c r="P37" s="16"/>
    </row>
    <row r="38" spans="1:16" ht="17.399999999999999" hidden="1">
      <c r="A38" s="31"/>
      <c r="B38" s="27"/>
      <c r="C38" s="27"/>
      <c r="D38" s="26">
        <f>H38/20</f>
        <v>21400</v>
      </c>
      <c r="E38" s="27">
        <f t="shared" si="5"/>
        <v>28.295003422313485</v>
      </c>
      <c r="F38" s="33">
        <f t="shared" si="6"/>
        <v>1.2534805356034409</v>
      </c>
      <c r="G38" s="39" t="s">
        <v>231</v>
      </c>
      <c r="H38" s="68">
        <v>428000</v>
      </c>
      <c r="I38" s="68">
        <v>31383</v>
      </c>
      <c r="J38" s="30">
        <f t="shared" si="1"/>
        <v>13.637956855622472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7527.666666666667</v>
      </c>
      <c r="E39" s="27">
        <f t="shared" si="5"/>
        <v>-0.64823987538940808</v>
      </c>
      <c r="F39" s="33">
        <f t="shared" si="6"/>
        <v>-0.41635506498113939</v>
      </c>
      <c r="G39" s="39" t="s">
        <v>234</v>
      </c>
      <c r="H39" s="68">
        <v>158081</v>
      </c>
      <c r="I39" s="68">
        <v>4486.47</v>
      </c>
      <c r="J39" s="30">
        <f t="shared" si="1"/>
        <v>35.235051164947052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42572.206349206353</v>
      </c>
      <c r="B40" s="27">
        <f>A40/A37-1</f>
        <v>4.9994394167717005</v>
      </c>
      <c r="C40" s="27">
        <f>A40/A28-1</f>
        <v>1.476060323043821</v>
      </c>
      <c r="D40" s="26">
        <f>H40/21</f>
        <v>98788.952380952382</v>
      </c>
      <c r="E40" s="27">
        <f t="shared" si="5"/>
        <v>12.123449370892137</v>
      </c>
      <c r="F40" s="33">
        <f t="shared" si="6"/>
        <v>2.3847512190003215</v>
      </c>
      <c r="G40" s="39" t="s">
        <v>236</v>
      </c>
      <c r="H40" s="68">
        <v>2074568</v>
      </c>
      <c r="I40" s="68">
        <v>38680.36</v>
      </c>
      <c r="J40" s="30">
        <f t="shared" si="1"/>
        <v>53.633626987959779</v>
      </c>
      <c r="K40" s="32">
        <f>H40+H39+H38</f>
        <v>2660649</v>
      </c>
      <c r="L40" s="27">
        <f>K40/K37-1</f>
        <v>4.7440608808290152</v>
      </c>
      <c r="M40" s="27">
        <f>K40/K28-1</f>
        <v>1.6117466556201681</v>
      </c>
      <c r="N40" s="32">
        <f>AVERAGE(J38:J40)</f>
        <v>34.168878336176434</v>
      </c>
      <c r="O40" s="58">
        <f>N40/N37-1</f>
        <v>0.36035983532187732</v>
      </c>
    </row>
    <row r="41" spans="1:16" ht="17.399999999999999">
      <c r="A41" s="31"/>
      <c r="B41" s="27"/>
      <c r="C41" s="27"/>
      <c r="D41" s="26">
        <f>H41/18</f>
        <v>9209.7222222222226</v>
      </c>
      <c r="E41" s="27">
        <f t="shared" si="5"/>
        <v>-0.90677376366228213</v>
      </c>
      <c r="F41" s="33">
        <f t="shared" si="6"/>
        <v>-0.46604115130900847</v>
      </c>
      <c r="G41" s="39" t="s">
        <v>370</v>
      </c>
      <c r="H41" s="68">
        <v>165775</v>
      </c>
      <c r="I41" s="68">
        <v>17636.04</v>
      </c>
      <c r="J41" s="30">
        <f t="shared" si="1"/>
        <v>9.3997858929782421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23630.400000000001</v>
      </c>
      <c r="E42" s="27">
        <f t="shared" ref="E42" si="7">D42/D41-1</f>
        <v>1.5658102850248832</v>
      </c>
      <c r="F42" s="33">
        <f t="shared" ref="F42" si="8">D42/D30-1</f>
        <v>0.27594315091267174</v>
      </c>
      <c r="G42" s="39" t="s">
        <v>405</v>
      </c>
      <c r="H42" s="68">
        <v>472608</v>
      </c>
      <c r="I42" s="68">
        <v>40565.5</v>
      </c>
      <c r="J42" s="30">
        <f t="shared" si="1"/>
        <v>11.650491180929608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18473.757407407411</v>
      </c>
      <c r="B43" s="27">
        <f>A43/A40-1</f>
        <v>-0.56606060639955991</v>
      </c>
      <c r="C43" s="27">
        <f>A43/A31-1</f>
        <v>4.5716076724455768E-4</v>
      </c>
      <c r="D43" s="26">
        <f>H43/20</f>
        <v>22581.15</v>
      </c>
      <c r="E43" s="27">
        <f t="shared" ref="E43" si="9">D43/D42-1</f>
        <v>-4.4402549258582114E-2</v>
      </c>
      <c r="F43" s="33">
        <f t="shared" ref="F43" si="10">D43/D31-1</f>
        <v>0.1504559812512738</v>
      </c>
      <c r="G43" s="39" t="s">
        <v>429</v>
      </c>
      <c r="H43" s="68">
        <v>451623</v>
      </c>
      <c r="I43" s="68">
        <v>24560.799999999999</v>
      </c>
      <c r="J43" s="30">
        <f t="shared" si="1"/>
        <v>18.3879596755806</v>
      </c>
      <c r="K43" s="32">
        <f>H43+H42+H41</f>
        <v>1090006</v>
      </c>
      <c r="L43" s="27">
        <f>K43/K40-1</f>
        <v>-0.59032326323389517</v>
      </c>
      <c r="M43" s="27">
        <f>K43/K31-1</f>
        <v>-3.015317267182438E-2</v>
      </c>
      <c r="N43" s="32">
        <f>AVERAGE(J41:J43)</f>
        <v>13.146078916496151</v>
      </c>
      <c r="O43" s="58">
        <f>N43/N40-1</f>
        <v>-0.61526161944339597</v>
      </c>
    </row>
    <row r="44" spans="1:16" ht="17.399999999999999">
      <c r="A44" s="31"/>
      <c r="B44" s="27"/>
      <c r="C44" s="27"/>
      <c r="D44" s="26">
        <f>H44/22</f>
        <v>21041.590909090908</v>
      </c>
      <c r="E44" s="27">
        <f t="shared" ref="E44" si="11">D44/D43-1</f>
        <v>-6.817894973945493E-2</v>
      </c>
      <c r="F44" s="33">
        <f t="shared" ref="F44" si="12">D44/D32-1</f>
        <v>6.6089302961946013</v>
      </c>
      <c r="G44" s="39" t="s">
        <v>462</v>
      </c>
      <c r="H44" s="68">
        <v>462915</v>
      </c>
      <c r="I44" s="68">
        <v>22787</v>
      </c>
      <c r="J44" s="30">
        <f t="shared" si="1"/>
        <v>20.314872515030501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140390.65</v>
      </c>
      <c r="E45" s="27">
        <f t="shared" ref="E45" si="13">D45/D44-1</f>
        <v>5.6720549128889752</v>
      </c>
      <c r="F45" s="33">
        <f t="shared" ref="F45" si="14">D45/D33-1</f>
        <v>5.0469770279971282</v>
      </c>
      <c r="G45" s="39" t="s">
        <v>498</v>
      </c>
      <c r="H45" s="68">
        <v>2807813</v>
      </c>
      <c r="I45" s="68">
        <v>187629.36</v>
      </c>
      <c r="J45" s="30">
        <f t="shared" si="1"/>
        <v>14.964678235858184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63278.34346092504</v>
      </c>
      <c r="B46" s="27">
        <f>A46/A43-1</f>
        <v>2.4253098633606807</v>
      </c>
      <c r="C46" s="27">
        <f>A46/A34-1</f>
        <v>4.6657835186201142</v>
      </c>
      <c r="D46" s="26">
        <f>H46/19</f>
        <v>28402.78947368421</v>
      </c>
      <c r="E46" s="27">
        <f t="shared" ref="E46" si="15">D46/D45-1</f>
        <v>-0.79768745658144469</v>
      </c>
      <c r="F46" s="33">
        <f t="shared" ref="F46" si="16">D46/D34-1</f>
        <v>2.775222811411302</v>
      </c>
      <c r="G46" s="39" t="s">
        <v>548</v>
      </c>
      <c r="H46" s="68">
        <v>539653</v>
      </c>
      <c r="I46" s="68">
        <v>42616</v>
      </c>
      <c r="J46" s="30">
        <f t="shared" si="1"/>
        <v>12.663154683686878</v>
      </c>
      <c r="K46" s="32">
        <f>H46+H45+H44</f>
        <v>3810381</v>
      </c>
      <c r="L46" s="27">
        <f>K46/K43-1</f>
        <v>2.4957431426982972</v>
      </c>
      <c r="M46" s="27">
        <f>K46/K34-1</f>
        <v>4.5337678576874652</v>
      </c>
      <c r="N46" s="32">
        <f>AVERAGE(J44:J46)</f>
        <v>15.980901811525188</v>
      </c>
      <c r="O46" s="58">
        <f>N46/N43-1</f>
        <v>0.21564018541466412</v>
      </c>
    </row>
    <row r="47" spans="1:16" ht="17.399999999999999">
      <c r="A47" s="31"/>
      <c r="B47" s="27"/>
      <c r="C47" s="27"/>
      <c r="D47" s="26">
        <f>H47/19</f>
        <v>41085.26315789474</v>
      </c>
      <c r="E47" s="27">
        <f t="shared" ref="E47" si="17">D47/D46-1</f>
        <v>0.44652211698999178</v>
      </c>
      <c r="F47" s="33">
        <f t="shared" ref="F47" si="18">D47/D35-1</f>
        <v>3.480017127321072</v>
      </c>
      <c r="G47" s="39" t="s">
        <v>598</v>
      </c>
      <c r="H47" s="68">
        <v>780620</v>
      </c>
      <c r="I47" s="68">
        <v>44843.77</v>
      </c>
      <c r="J47" s="30">
        <f t="shared" si="1"/>
        <v>17.407546243324326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3869.95</v>
      </c>
      <c r="E48" s="27">
        <f t="shared" ref="E48" si="19">D48/D47-1</f>
        <v>-0.905806858650816</v>
      </c>
      <c r="F48" s="33">
        <f t="shared" ref="F48" si="20">D48/D36-1</f>
        <v>-0.66013746063741252</v>
      </c>
      <c r="G48" s="39" t="s">
        <v>632</v>
      </c>
      <c r="H48" s="68">
        <v>77399</v>
      </c>
      <c r="I48" s="68">
        <v>9261.59</v>
      </c>
      <c r="J48" s="30">
        <f t="shared" si="1"/>
        <v>8.3569883788852675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34631.343779904309</v>
      </c>
      <c r="B49" s="27">
        <f>A49/A46-1</f>
        <v>-0.4527141216759335</v>
      </c>
      <c r="C49" s="27">
        <f>A49/A37-1</f>
        <v>3.8803824548032297</v>
      </c>
      <c r="D49" s="26">
        <f>H49/22</f>
        <v>58938.818181818184</v>
      </c>
      <c r="E49" s="27">
        <f t="shared" ref="E49" si="21">D49/D48-1</f>
        <v>14.229865549120321</v>
      </c>
      <c r="F49" s="33">
        <f t="shared" ref="F49" si="22">D49/D37-1</f>
        <v>79.682844875863353</v>
      </c>
      <c r="G49" s="39" t="s">
        <v>672</v>
      </c>
      <c r="H49" s="68">
        <v>1296654</v>
      </c>
      <c r="I49" s="68">
        <v>64493.82</v>
      </c>
      <c r="J49" s="30">
        <f t="shared" si="1"/>
        <v>20.105089138773298</v>
      </c>
      <c r="K49" s="32">
        <f>H49+H48+H47</f>
        <v>2154673</v>
      </c>
      <c r="L49" s="27">
        <f>K49/K46-1</f>
        <v>-0.43452557631375965</v>
      </c>
      <c r="M49" s="27">
        <f>K49/K37-1</f>
        <v>3.6517120034542314</v>
      </c>
      <c r="N49" s="32">
        <f>AVERAGE(J47:J49)</f>
        <v>15.289874586994296</v>
      </c>
      <c r="O49" s="58">
        <f>N49/N46-1</f>
        <v>-4.3240815360778506E-2</v>
      </c>
    </row>
    <row r="50" spans="1:15" s="37" customFormat="1" ht="17.399999999999999">
      <c r="A50" s="92"/>
      <c r="B50" s="130"/>
      <c r="C50" s="130"/>
      <c r="D50" s="93">
        <f>H50/18</f>
        <v>28195.277777777777</v>
      </c>
      <c r="E50" s="130">
        <f t="shared" ref="E50" si="23">D50/D49-1</f>
        <v>-0.52161786327647075</v>
      </c>
      <c r="F50" s="131">
        <f t="shared" ref="F50" si="24">D50/D38-1</f>
        <v>0.31753634475597092</v>
      </c>
      <c r="G50" s="132" t="s">
        <v>714</v>
      </c>
      <c r="H50" s="95">
        <v>507515</v>
      </c>
      <c r="I50" s="95">
        <v>21510.959999999999</v>
      </c>
      <c r="J50" s="133">
        <f t="shared" ref="J50" si="25">H50/I50</f>
        <v>23.593321729946037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16022.35</v>
      </c>
      <c r="E51" s="130">
        <f t="shared" ref="E51" si="26">D51/D50-1</f>
        <v>-0.43173640187974738</v>
      </c>
      <c r="F51" s="131">
        <f t="shared" ref="F51" si="27">D51/D39-1</f>
        <v>1.1284616747110658</v>
      </c>
      <c r="G51" s="132" t="s">
        <v>721</v>
      </c>
      <c r="H51" s="95">
        <v>320447</v>
      </c>
      <c r="I51" s="95">
        <v>23078.55</v>
      </c>
      <c r="J51" s="133">
        <f t="shared" ref="J51" si="28">H51/I51</f>
        <v>13.885057770093875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21351.118350168352</v>
      </c>
      <c r="B52" s="27">
        <f>A52/A49-1</f>
        <v>-0.38347415896238302</v>
      </c>
      <c r="C52" s="27">
        <f>A52/A40-1</f>
        <v>-0.49847282579080177</v>
      </c>
      <c r="D52" s="93">
        <f>H52/22</f>
        <v>19835.727272727272</v>
      </c>
      <c r="E52" s="130">
        <f t="shared" ref="E52:E53" si="29">D52/D51-1</f>
        <v>0.23800361824122374</v>
      </c>
      <c r="F52" s="131">
        <f t="shared" ref="F52:F53" si="30">D52/D40-1</f>
        <v>-0.799211077811249</v>
      </c>
      <c r="G52" s="132" t="s">
        <v>726</v>
      </c>
      <c r="H52" s="95">
        <v>436386</v>
      </c>
      <c r="I52" s="95">
        <v>26504.26</v>
      </c>
      <c r="J52" s="133">
        <f t="shared" ref="J52" si="31">H52/I52</f>
        <v>16.464749440278659</v>
      </c>
      <c r="K52" s="32">
        <f>H52+H51+H50</f>
        <v>1264348</v>
      </c>
      <c r="L52" s="27">
        <f>K52/K49-1</f>
        <v>-0.41320655152777241</v>
      </c>
      <c r="M52" s="27">
        <f>K52/K40-1</f>
        <v>-0.52479714535814381</v>
      </c>
      <c r="N52" s="32">
        <f>AVERAGE(J50:J52)</f>
        <v>17.981042980106192</v>
      </c>
      <c r="O52" s="58">
        <f>N52/N49-1</f>
        <v>0.17600984087868365</v>
      </c>
    </row>
    <row r="53" spans="1:15" s="37" customFormat="1" ht="17.399999999999999">
      <c r="A53" s="31"/>
      <c r="B53" s="27"/>
      <c r="C53" s="27"/>
      <c r="D53" s="93">
        <f>H53/21</f>
        <v>21216.380952380954</v>
      </c>
      <c r="E53" s="130">
        <f t="shared" si="29"/>
        <v>6.9604389124263921E-2</v>
      </c>
      <c r="F53" s="131">
        <f t="shared" si="30"/>
        <v>1.3036939052502317</v>
      </c>
      <c r="G53" s="132" t="s">
        <v>729</v>
      </c>
      <c r="H53" s="95">
        <v>445544</v>
      </c>
      <c r="I53" s="95">
        <v>29458.78</v>
      </c>
      <c r="J53" s="133">
        <f t="shared" ref="J53" si="32">H53/I53</f>
        <v>15.124319472836282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26012.235294117647</v>
      </c>
      <c r="E54" s="130">
        <f t="shared" ref="E54" si="33">D54/D53-1</f>
        <v>0.2260448826074879</v>
      </c>
      <c r="F54" s="131">
        <f t="shared" ref="F54" si="34">D54/D42-1</f>
        <v>0.10079538620241912</v>
      </c>
      <c r="G54" s="132" t="s">
        <v>742</v>
      </c>
      <c r="H54" s="95">
        <v>442208</v>
      </c>
      <c r="I54" s="95">
        <v>27726.080000000002</v>
      </c>
      <c r="J54" s="133">
        <f t="shared" ref="J54" si="35">H54/I54</f>
        <v>15.949171321730297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23853.522875816994</v>
      </c>
      <c r="B55" s="27">
        <f>A55/A52-1</f>
        <v>0.11720250361634621</v>
      </c>
      <c r="C55" s="27">
        <f>A55/A43-1</f>
        <v>0.29121122193866533</v>
      </c>
      <c r="D55" s="93">
        <f>H55/21</f>
        <v>24331.952380952382</v>
      </c>
      <c r="E55" s="130">
        <f t="shared" ref="E55" si="36">D55/D54-1</f>
        <v>-6.4595867835519738E-2</v>
      </c>
      <c r="F55" s="131">
        <f t="shared" ref="F55" si="37">D55/D43-1</f>
        <v>7.7533800579349554E-2</v>
      </c>
      <c r="G55" s="132" t="s">
        <v>749</v>
      </c>
      <c r="H55" s="95">
        <v>510971</v>
      </c>
      <c r="I55" s="95">
        <v>26910.31</v>
      </c>
      <c r="J55" s="133">
        <f t="shared" ref="J55" si="38">H55/I55</f>
        <v>18.987926932094055</v>
      </c>
      <c r="K55" s="32">
        <f>H55+H54+H53</f>
        <v>1398723</v>
      </c>
      <c r="L55" s="27">
        <f>K55/K52-1</f>
        <v>0.10628007478953583</v>
      </c>
      <c r="M55" s="27">
        <f>K55/K43-1</f>
        <v>0.28322504646763402</v>
      </c>
      <c r="N55" s="32">
        <f>AVERAGE(J53:J55)</f>
        <v>16.687139242220212</v>
      </c>
      <c r="O55" s="58">
        <f>N55/N52-1</f>
        <v>-7.1959326236944343E-2</v>
      </c>
    </row>
    <row r="56" spans="1:15" s="124" customFormat="1" ht="17.399999999999999">
      <c r="A56" s="94"/>
      <c r="B56" s="45"/>
      <c r="C56" s="45"/>
      <c r="D56" s="98">
        <f>H56/22</f>
        <v>41606.36363636364</v>
      </c>
      <c r="E56" s="118">
        <f t="shared" ref="E56" si="39">D56/D55-1</f>
        <v>0.7099476024346516</v>
      </c>
      <c r="F56" s="158">
        <f t="shared" ref="F56" si="40">D56/D44-1</f>
        <v>0.9773392523465434</v>
      </c>
      <c r="G56" s="122" t="s">
        <v>752</v>
      </c>
      <c r="H56" s="96">
        <v>915340</v>
      </c>
      <c r="I56" s="96">
        <v>25767.27</v>
      </c>
      <c r="J56" s="125">
        <f t="shared" ref="J56" si="41">H56/I56</f>
        <v>35.523359672949439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21133.777777777777</v>
      </c>
      <c r="E57" s="118">
        <f t="shared" ref="E57" si="42">D57/D56-1</f>
        <v>-0.49205419722604604</v>
      </c>
      <c r="F57" s="158">
        <f t="shared" ref="F57" si="43">D57/D45-1</f>
        <v>-0.84946449227368226</v>
      </c>
      <c r="G57" s="122" t="s">
        <v>756</v>
      </c>
      <c r="H57" s="96">
        <v>380408</v>
      </c>
      <c r="I57" s="96">
        <v>17536.55</v>
      </c>
      <c r="J57" s="125">
        <f t="shared" ref="J57" si="44">H57/I57</f>
        <v>21.692294094334404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31370.070707070707</v>
      </c>
      <c r="B58" s="27">
        <f>A58/A55-1</f>
        <v>0.31511269301332789</v>
      </c>
      <c r="C58" s="27">
        <f>A58/A46-1</f>
        <v>-0.50425265594315039</v>
      </c>
      <c r="K58" s="32">
        <f>H58+H57+H56</f>
        <v>1295748</v>
      </c>
      <c r="L58" s="27">
        <f>K58/K55-1</f>
        <v>-7.3620724046147834E-2</v>
      </c>
      <c r="M58" s="27">
        <f>K58/K46-1</f>
        <v>-0.65994266715060779</v>
      </c>
      <c r="N58" s="32">
        <f>AVERAGE(J56:J58)</f>
        <v>28.60782688364192</v>
      </c>
      <c r="O58" s="58">
        <f>N58/N55-1</f>
        <v>0.71436376651434164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1">
    <tabColor rgb="FFFFFF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2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218</v>
      </c>
      <c r="G1" s="19"/>
      <c r="H1" s="19"/>
      <c r="I1" s="19"/>
      <c r="J1" s="20"/>
      <c r="P1" s="18" t="s">
        <v>218</v>
      </c>
    </row>
    <row r="2" spans="1:16" ht="15" customHeight="1">
      <c r="G2" s="21"/>
      <c r="H2" s="21"/>
      <c r="I2" s="21"/>
      <c r="J2" s="22"/>
      <c r="P2" s="34" t="s">
        <v>708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69076.5</v>
      </c>
      <c r="E5" s="27"/>
      <c r="F5" s="26"/>
      <c r="G5" s="28" t="s">
        <v>7</v>
      </c>
      <c r="H5" s="29">
        <v>1381530</v>
      </c>
      <c r="I5" s="29">
        <v>66430.12</v>
      </c>
      <c r="J5" s="30">
        <f>H5/I5</f>
        <v>20.79674099640344</v>
      </c>
    </row>
    <row r="6" spans="1:16" ht="15" hidden="1" customHeight="1">
      <c r="D6" s="26">
        <f>H6/18</f>
        <v>118232.5</v>
      </c>
      <c r="E6" s="27">
        <f t="shared" ref="E6:E34" si="0">D6/D5-1</f>
        <v>0.71161683061533232</v>
      </c>
      <c r="F6" s="26"/>
      <c r="G6" s="28" t="s">
        <v>3</v>
      </c>
      <c r="H6" s="29">
        <v>2128185</v>
      </c>
      <c r="I6" s="29">
        <v>124403.45</v>
      </c>
      <c r="J6" s="30">
        <f t="shared" ref="J6:J49" si="1">H6/I6</f>
        <v>17.107122029172022</v>
      </c>
    </row>
    <row r="7" spans="1:16" ht="15" hidden="1" customHeight="1">
      <c r="A7" s="31">
        <f>AVERAGE(D5:D7)</f>
        <v>106932.54545454546</v>
      </c>
      <c r="B7" s="31"/>
      <c r="C7" s="31"/>
      <c r="D7" s="26">
        <f>H7/22</f>
        <v>133488.63636363635</v>
      </c>
      <c r="E7" s="27">
        <f t="shared" si="0"/>
        <v>0.12903504843115354</v>
      </c>
      <c r="F7" s="26"/>
      <c r="G7" s="28" t="s">
        <v>6</v>
      </c>
      <c r="H7" s="29">
        <v>2936750</v>
      </c>
      <c r="I7" s="29">
        <v>175888.61</v>
      </c>
      <c r="J7" s="30">
        <f t="shared" si="1"/>
        <v>16.69664681527701</v>
      </c>
      <c r="K7" s="32">
        <f>H7+H6+H5</f>
        <v>6446465</v>
      </c>
      <c r="L7" s="32"/>
      <c r="M7" s="32"/>
      <c r="N7" s="32">
        <f>AVERAGE(J5:J7)</f>
        <v>18.200169946950822</v>
      </c>
      <c r="O7" s="35"/>
    </row>
    <row r="8" spans="1:16" ht="15" hidden="1" customHeight="1">
      <c r="D8" s="26">
        <f>H8/21</f>
        <v>91253.666666666672</v>
      </c>
      <c r="E8" s="27">
        <f t="shared" si="0"/>
        <v>-0.31639374592094427</v>
      </c>
      <c r="F8" s="26"/>
      <c r="G8" s="28" t="s">
        <v>2</v>
      </c>
      <c r="H8" s="29">
        <v>1916327</v>
      </c>
      <c r="I8" s="29">
        <v>88315.97</v>
      </c>
      <c r="J8" s="30">
        <f t="shared" si="1"/>
        <v>21.698533119208225</v>
      </c>
    </row>
    <row r="9" spans="1:16" ht="15" hidden="1" customHeight="1">
      <c r="D9" s="26">
        <f>H9/21</f>
        <v>139136.90476190476</v>
      </c>
      <c r="E9" s="27">
        <f t="shared" si="0"/>
        <v>0.52472672983264323</v>
      </c>
      <c r="F9" s="26"/>
      <c r="G9" s="28" t="s">
        <v>5</v>
      </c>
      <c r="H9" s="29">
        <v>2921875</v>
      </c>
      <c r="I9" s="29">
        <v>146185.76999999999</v>
      </c>
      <c r="J9" s="30">
        <f t="shared" si="1"/>
        <v>19.987410539343195</v>
      </c>
    </row>
    <row r="10" spans="1:16" ht="15" hidden="1" customHeight="1">
      <c r="A10" s="31">
        <f>AVERAGE(D8:D10)</f>
        <v>104734.55555555555</v>
      </c>
      <c r="B10" s="27">
        <f>A10/A7-1</f>
        <v>-2.0554919829568807E-2</v>
      </c>
      <c r="C10" s="27"/>
      <c r="D10" s="26">
        <f>H10/21</f>
        <v>83813.095238095237</v>
      </c>
      <c r="E10" s="27">
        <f t="shared" si="0"/>
        <v>-0.39762139037433153</v>
      </c>
      <c r="F10" s="26"/>
      <c r="G10" s="28" t="s">
        <v>0</v>
      </c>
      <c r="H10" s="29">
        <v>1760075</v>
      </c>
      <c r="I10" s="29">
        <v>84555.02</v>
      </c>
      <c r="J10" s="30">
        <f t="shared" si="1"/>
        <v>20.81573630991986</v>
      </c>
      <c r="K10" s="32">
        <f>H10+H9+H8</f>
        <v>6598277</v>
      </c>
      <c r="L10" s="27">
        <f>K10/K7-1</f>
        <v>2.3549650855158699E-2</v>
      </c>
      <c r="M10" s="32"/>
      <c r="N10" s="32">
        <f>AVERAGE(J8:J10)</f>
        <v>20.833893322823759</v>
      </c>
      <c r="O10" s="58">
        <f>N10/N7-1</f>
        <v>0.14470872434431192</v>
      </c>
    </row>
    <row r="11" spans="1:16" ht="15" hidden="1" customHeight="1">
      <c r="D11" s="26">
        <f>H11/21</f>
        <v>184656.14285714287</v>
      </c>
      <c r="E11" s="27">
        <f t="shared" si="0"/>
        <v>1.2031896368052499</v>
      </c>
      <c r="F11" s="26"/>
      <c r="G11" s="28" t="s">
        <v>10</v>
      </c>
      <c r="H11" s="29">
        <v>3877779</v>
      </c>
      <c r="I11" s="29">
        <v>196667.63</v>
      </c>
      <c r="J11" s="30">
        <f t="shared" si="1"/>
        <v>19.717423757026005</v>
      </c>
    </row>
    <row r="12" spans="1:16" ht="15" hidden="1" customHeight="1">
      <c r="D12" s="26">
        <f>H12/22</f>
        <v>65842.090909090912</v>
      </c>
      <c r="E12" s="27">
        <f t="shared" si="0"/>
        <v>-0.64343406132971759</v>
      </c>
      <c r="F12" s="26"/>
      <c r="G12" s="28" t="s">
        <v>4</v>
      </c>
      <c r="H12" s="29">
        <v>1448526</v>
      </c>
      <c r="I12" s="29">
        <v>85641.77</v>
      </c>
      <c r="J12" s="30">
        <f t="shared" si="1"/>
        <v>16.913779339217299</v>
      </c>
    </row>
    <row r="13" spans="1:16" ht="15" hidden="1" customHeight="1">
      <c r="A13" s="31">
        <f>AVERAGE(D11:D13)</f>
        <v>128501.81125541126</v>
      </c>
      <c r="B13" s="27">
        <f>A13/A10-1</f>
        <v>0.22692850104518336</v>
      </c>
      <c r="C13" s="27"/>
      <c r="D13" s="26">
        <f>H13/20</f>
        <v>135007.20000000001</v>
      </c>
      <c r="E13" s="27">
        <f t="shared" si="0"/>
        <v>1.0504695117657539</v>
      </c>
      <c r="F13" s="26"/>
      <c r="G13" s="28" t="s">
        <v>8</v>
      </c>
      <c r="H13" s="29">
        <v>2700144</v>
      </c>
      <c r="I13" s="29">
        <v>131497.29</v>
      </c>
      <c r="J13" s="30">
        <f t="shared" si="1"/>
        <v>20.533837617490061</v>
      </c>
      <c r="K13" s="32">
        <f>H13+H12+H11</f>
        <v>8026449</v>
      </c>
      <c r="L13" s="27">
        <f>K13/K10-1</f>
        <v>0.21644620254651326</v>
      </c>
      <c r="M13" s="32"/>
      <c r="N13" s="32">
        <f>AVERAGE(J11:J13)</f>
        <v>19.055013571244455</v>
      </c>
      <c r="O13" s="58">
        <f>N13/N10-1</f>
        <v>-8.5383932998760348E-2</v>
      </c>
    </row>
    <row r="14" spans="1:16" ht="15" hidden="1" customHeight="1">
      <c r="D14" s="26">
        <f>H14/20</f>
        <v>63928.2</v>
      </c>
      <c r="E14" s="27">
        <f t="shared" si="0"/>
        <v>-0.52648303201607027</v>
      </c>
      <c r="F14" s="26"/>
      <c r="G14" s="28" t="s">
        <v>11</v>
      </c>
      <c r="H14" s="29">
        <v>1278564</v>
      </c>
      <c r="I14" s="29">
        <v>67824.89</v>
      </c>
      <c r="J14" s="30">
        <f t="shared" si="1"/>
        <v>18.850955747956245</v>
      </c>
    </row>
    <row r="15" spans="1:16" ht="15" hidden="1" customHeight="1">
      <c r="A15" s="31"/>
      <c r="B15" s="31"/>
      <c r="C15" s="31"/>
      <c r="D15" s="26">
        <f>H15/22</f>
        <v>98831.090909090912</v>
      </c>
      <c r="E15" s="27">
        <f t="shared" si="0"/>
        <v>0.54597018075107573</v>
      </c>
      <c r="F15" s="26"/>
      <c r="G15" s="28" t="s">
        <v>9</v>
      </c>
      <c r="H15" s="29">
        <v>2174284</v>
      </c>
      <c r="I15" s="29">
        <v>106191.27</v>
      </c>
      <c r="J15" s="30">
        <f t="shared" si="1"/>
        <v>20.475167120611705</v>
      </c>
    </row>
    <row r="16" spans="1:16" ht="15" hidden="1" customHeight="1">
      <c r="A16" s="31">
        <f>AVERAGE(D14:D16)</f>
        <v>78597.915151515146</v>
      </c>
      <c r="B16" s="27">
        <f>A16/A13-1</f>
        <v>-0.38835169416177895</v>
      </c>
      <c r="C16" s="27"/>
      <c r="D16" s="26">
        <f>H16/22</f>
        <v>73034.454545454544</v>
      </c>
      <c r="E16" s="27">
        <f t="shared" si="0"/>
        <v>-0.26101741998745343</v>
      </c>
      <c r="F16" s="26"/>
      <c r="G16" s="28" t="s">
        <v>13</v>
      </c>
      <c r="H16" s="29">
        <v>1606758</v>
      </c>
      <c r="I16" s="29">
        <v>92550.26</v>
      </c>
      <c r="J16" s="30">
        <f t="shared" si="1"/>
        <v>17.360923675417013</v>
      </c>
      <c r="K16" s="32">
        <f>H16+H15+H14</f>
        <v>5059606</v>
      </c>
      <c r="L16" s="27">
        <f>K16/K13-1</f>
        <v>-0.36963332103648827</v>
      </c>
      <c r="M16" s="32"/>
      <c r="N16" s="32">
        <f>AVERAGE(J14:J16)</f>
        <v>18.895682181328322</v>
      </c>
      <c r="O16" s="58">
        <f>N16/N13-1</f>
        <v>-8.3616518729000555E-3</v>
      </c>
    </row>
    <row r="17" spans="1:15" ht="15" hidden="1" customHeight="1">
      <c r="D17" s="26">
        <f>H17/20</f>
        <v>103821.7</v>
      </c>
      <c r="E17" s="27">
        <f t="shared" si="0"/>
        <v>0.42154412798940477</v>
      </c>
      <c r="F17" s="33">
        <f t="shared" ref="F17:F34" si="2">D17/D5-1</f>
        <v>0.50299595376140949</v>
      </c>
      <c r="G17" s="39" t="s">
        <v>162</v>
      </c>
      <c r="H17" s="29">
        <v>2076434</v>
      </c>
      <c r="I17" s="29">
        <v>77326.31</v>
      </c>
      <c r="J17" s="30">
        <f t="shared" si="1"/>
        <v>26.85287840581039</v>
      </c>
    </row>
    <row r="18" spans="1:15" hidden="1">
      <c r="D18" s="26">
        <f>H18/20</f>
        <v>87513.55</v>
      </c>
      <c r="E18" s="27">
        <f t="shared" si="0"/>
        <v>-0.15707843350667539</v>
      </c>
      <c r="F18" s="33">
        <f t="shared" si="2"/>
        <v>-0.25981815490664573</v>
      </c>
      <c r="G18" s="39" t="s">
        <v>163</v>
      </c>
      <c r="H18" s="29">
        <v>1750271</v>
      </c>
      <c r="I18" s="29">
        <v>101512.32000000001</v>
      </c>
      <c r="J18" s="30">
        <f t="shared" si="1"/>
        <v>17.241956444301536</v>
      </c>
    </row>
    <row r="19" spans="1:15" ht="17.399999999999999" hidden="1">
      <c r="A19" s="31">
        <f>AVERAGE(D17:D19)</f>
        <v>102251.58333333333</v>
      </c>
      <c r="B19" s="27">
        <f>A19/A16-1</f>
        <v>0.30094523673077611</v>
      </c>
      <c r="C19" s="27">
        <f>A19/A7-1</f>
        <v>-4.3774905958840149E-2</v>
      </c>
      <c r="D19" s="26">
        <f>H19/22</f>
        <v>115419.5</v>
      </c>
      <c r="E19" s="27">
        <f t="shared" si="0"/>
        <v>0.31887576266760975</v>
      </c>
      <c r="F19" s="33">
        <f t="shared" si="2"/>
        <v>-0.13536085809142751</v>
      </c>
      <c r="G19" s="39" t="s">
        <v>158</v>
      </c>
      <c r="H19" s="29">
        <v>2539229</v>
      </c>
      <c r="I19" s="29">
        <v>161674.43</v>
      </c>
      <c r="J19" s="30">
        <f t="shared" si="1"/>
        <v>15.705816930976656</v>
      </c>
      <c r="K19" s="32">
        <f>H19+H18+H17</f>
        <v>6365934</v>
      </c>
      <c r="L19" s="27">
        <f>K19/K16-1</f>
        <v>0.25818769287569032</v>
      </c>
      <c r="M19" s="27">
        <f>K19/K7-1</f>
        <v>-1.2492272896851175E-2</v>
      </c>
      <c r="N19" s="32">
        <f>AVERAGE(J17:J19)</f>
        <v>19.933550593696193</v>
      </c>
      <c r="O19" s="58">
        <f>N19/N16-1</f>
        <v>5.492622083755383E-2</v>
      </c>
    </row>
    <row r="20" spans="1:15" hidden="1">
      <c r="D20" s="26">
        <f>H20/20</f>
        <v>174786.05</v>
      </c>
      <c r="E20" s="27">
        <f t="shared" si="0"/>
        <v>0.51435459346124346</v>
      </c>
      <c r="F20" s="33">
        <f t="shared" si="2"/>
        <v>0.91538659633768127</v>
      </c>
      <c r="G20" s="39" t="s">
        <v>154</v>
      </c>
      <c r="H20" s="29">
        <v>3495721</v>
      </c>
      <c r="I20" s="29">
        <v>199823.8</v>
      </c>
      <c r="J20" s="30">
        <f t="shared" si="1"/>
        <v>17.494017229178908</v>
      </c>
    </row>
    <row r="21" spans="1:15" hidden="1">
      <c r="D21" s="26">
        <f>H21/21</f>
        <v>78561.047619047618</v>
      </c>
      <c r="E21" s="27">
        <f t="shared" si="0"/>
        <v>-0.55053021897887378</v>
      </c>
      <c r="F21" s="33">
        <f t="shared" si="2"/>
        <v>-0.43536872727272724</v>
      </c>
      <c r="G21" s="39" t="s">
        <v>155</v>
      </c>
      <c r="H21" s="29">
        <v>1649782</v>
      </c>
      <c r="I21" s="29">
        <v>103757.44</v>
      </c>
      <c r="J21" s="30">
        <f t="shared" si="1"/>
        <v>15.900373023852554</v>
      </c>
    </row>
    <row r="22" spans="1:15" ht="17.399999999999999" hidden="1">
      <c r="A22" s="31">
        <f>AVERAGE(D20:D22)</f>
        <v>138937.77857142859</v>
      </c>
      <c r="B22" s="27">
        <f>A22/A19-1</f>
        <v>0.35878363974571137</v>
      </c>
      <c r="C22" s="27">
        <f>A22/A10-1</f>
        <v>0.32657056531576378</v>
      </c>
      <c r="D22" s="26">
        <f>H22/21</f>
        <v>163466.23809523811</v>
      </c>
      <c r="E22" s="27">
        <f t="shared" si="0"/>
        <v>1.0807543057203923</v>
      </c>
      <c r="F22" s="33">
        <f t="shared" si="2"/>
        <v>0.95036631961706197</v>
      </c>
      <c r="G22" s="39" t="s">
        <v>156</v>
      </c>
      <c r="H22" s="29">
        <v>3432791</v>
      </c>
      <c r="I22" s="29">
        <v>193783.01</v>
      </c>
      <c r="J22" s="30">
        <f t="shared" si="1"/>
        <v>17.714612854862764</v>
      </c>
      <c r="K22" s="32">
        <f>H22+H21+H20</f>
        <v>8578294</v>
      </c>
      <c r="L22" s="27">
        <f>K22/K19-1</f>
        <v>0.34753109284513473</v>
      </c>
      <c r="M22" s="27">
        <f>K22/K10-1</f>
        <v>0.30008091506312939</v>
      </c>
      <c r="N22" s="32">
        <f>AVERAGE(J20:J22)</f>
        <v>17.036334369298075</v>
      </c>
      <c r="O22" s="58">
        <f>N22/N19-1</f>
        <v>-0.14534371138648705</v>
      </c>
    </row>
    <row r="23" spans="1:15" hidden="1">
      <c r="A23" s="31"/>
      <c r="B23" s="27"/>
      <c r="C23" s="27"/>
      <c r="D23" s="26">
        <f>H23/21</f>
        <v>98080.28571428571</v>
      </c>
      <c r="E23" s="27">
        <f t="shared" si="0"/>
        <v>-0.39999667908707526</v>
      </c>
      <c r="F23" s="33">
        <f t="shared" si="2"/>
        <v>-0.46884904993296428</v>
      </c>
      <c r="G23" s="39" t="s">
        <v>168</v>
      </c>
      <c r="H23" s="29">
        <v>2059686</v>
      </c>
      <c r="I23" s="29">
        <v>160630.96</v>
      </c>
      <c r="J23" s="30">
        <f t="shared" si="1"/>
        <v>12.822472081347208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94207.681818181823</v>
      </c>
      <c r="E24" s="27">
        <f t="shared" si="0"/>
        <v>-3.9484019320508823E-2</v>
      </c>
      <c r="F24" s="33">
        <f t="shared" si="2"/>
        <v>0.43081242587292179</v>
      </c>
      <c r="G24" s="39" t="s">
        <v>176</v>
      </c>
      <c r="H24" s="29">
        <v>2072569</v>
      </c>
      <c r="I24" s="29">
        <v>119717.71</v>
      </c>
      <c r="J24" s="30">
        <f t="shared" si="1"/>
        <v>17.312133685149842</v>
      </c>
      <c r="K24" s="32"/>
      <c r="L24" s="27"/>
      <c r="M24" s="27"/>
      <c r="N24" s="27"/>
    </row>
    <row r="25" spans="1:15" ht="17.399999999999999" hidden="1">
      <c r="A25" s="31">
        <f>AVERAGE(D23:D25)</f>
        <v>93257.5681248576</v>
      </c>
      <c r="B25" s="27">
        <f>A25/A22-1</f>
        <v>-0.32878178214924147</v>
      </c>
      <c r="C25" s="27">
        <f>A25/A13-1</f>
        <v>-0.27427039966387645</v>
      </c>
      <c r="D25" s="26">
        <f>H25/19</f>
        <v>87484.736842105267</v>
      </c>
      <c r="E25" s="27">
        <f t="shared" si="0"/>
        <v>-7.1363023124288882E-2</v>
      </c>
      <c r="F25" s="33">
        <f t="shared" si="2"/>
        <v>-0.35199947230884532</v>
      </c>
      <c r="G25" s="39" t="s">
        <v>190</v>
      </c>
      <c r="H25" s="29">
        <v>1662210</v>
      </c>
      <c r="I25" s="29">
        <v>99811.520000000004</v>
      </c>
      <c r="J25" s="30">
        <f t="shared" si="1"/>
        <v>16.653488495115592</v>
      </c>
      <c r="K25" s="32">
        <f>H25+H24+H23</f>
        <v>5794465</v>
      </c>
      <c r="L25" s="27">
        <f>K25/K22-1</f>
        <v>-0.32452012020105625</v>
      </c>
      <c r="M25" s="27">
        <f>K25/K13-1</f>
        <v>-0.27807863726537108</v>
      </c>
      <c r="N25" s="32">
        <f>AVERAGE(J23:J25)</f>
        <v>15.596031420537548</v>
      </c>
      <c r="O25" s="58">
        <f>N25/N22-1</f>
        <v>-8.4543007758532851E-2</v>
      </c>
    </row>
    <row r="26" spans="1:15" ht="17.399999999999999" hidden="1">
      <c r="A26" s="31"/>
      <c r="B26" s="27"/>
      <c r="C26" s="27"/>
      <c r="D26" s="26">
        <f>H26/19</f>
        <v>90743.052631578947</v>
      </c>
      <c r="E26" s="27">
        <f t="shared" si="0"/>
        <v>3.7244391502878615E-2</v>
      </c>
      <c r="F26" s="33">
        <f t="shared" si="2"/>
        <v>0.41945264580543418</v>
      </c>
      <c r="G26" s="39" t="s">
        <v>202</v>
      </c>
      <c r="H26" s="29">
        <v>1724118</v>
      </c>
      <c r="I26" s="29">
        <v>104626.65</v>
      </c>
      <c r="J26" s="30">
        <f t="shared" si="1"/>
        <v>16.478765209437558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81893.590909090912</v>
      </c>
      <c r="E27" s="27">
        <f t="shared" si="0"/>
        <v>-9.7522195538398582E-2</v>
      </c>
      <c r="F27" s="33">
        <f t="shared" si="2"/>
        <v>-0.17137825601439372</v>
      </c>
      <c r="G27" s="39" t="s">
        <v>203</v>
      </c>
      <c r="H27" s="29">
        <v>1801659</v>
      </c>
      <c r="I27" s="29">
        <v>86965.95</v>
      </c>
      <c r="J27" s="30">
        <f t="shared" si="1"/>
        <v>20.716832277460316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77083.021531100487</v>
      </c>
      <c r="B28" s="27">
        <f>A28/A25-1</f>
        <v>-0.17343950650848916</v>
      </c>
      <c r="C28" s="27">
        <f>A28/A16-1</f>
        <v>-1.9273966968390455E-2</v>
      </c>
      <c r="D28" s="26">
        <f>H28/19</f>
        <v>58612.42105263158</v>
      </c>
      <c r="E28" s="27">
        <f t="shared" si="0"/>
        <v>-0.28428561500378557</v>
      </c>
      <c r="F28" s="33">
        <f t="shared" si="2"/>
        <v>-0.19746890125464145</v>
      </c>
      <c r="G28" s="39" t="s">
        <v>208</v>
      </c>
      <c r="H28" s="29">
        <v>1113636</v>
      </c>
      <c r="I28" s="29">
        <v>56450.98</v>
      </c>
      <c r="J28" s="30">
        <f t="shared" si="1"/>
        <v>19.727487459030826</v>
      </c>
      <c r="K28" s="32">
        <f>H28+H27+H26</f>
        <v>4639413</v>
      </c>
      <c r="L28" s="27">
        <f>K28/K25-1</f>
        <v>-0.19933712603320586</v>
      </c>
      <c r="M28" s="27">
        <f>K28/K16-1</f>
        <v>-8.3048561488779926E-2</v>
      </c>
      <c r="N28" s="32">
        <f>AVERAGE(J26:J28)</f>
        <v>18.974361648642901</v>
      </c>
      <c r="O28" s="58">
        <f>N28/N25-1</f>
        <v>0.2166147359549826</v>
      </c>
    </row>
    <row r="29" spans="1:15" hidden="1">
      <c r="D29" s="26">
        <f>H29/22</f>
        <v>82518.636363636368</v>
      </c>
      <c r="E29" s="27">
        <f t="shared" si="0"/>
        <v>0.40786943930430675</v>
      </c>
      <c r="F29" s="33">
        <f t="shared" si="2"/>
        <v>-0.20518893098806545</v>
      </c>
      <c r="G29" s="39" t="s">
        <v>215</v>
      </c>
      <c r="H29" s="29">
        <v>1815410</v>
      </c>
      <c r="I29" s="29">
        <v>137775.71</v>
      </c>
      <c r="J29" s="30">
        <f t="shared" si="1"/>
        <v>13.176560657898262</v>
      </c>
    </row>
    <row r="30" spans="1:15" hidden="1">
      <c r="D30" s="26">
        <f>H30/19</f>
        <v>65977.526315789481</v>
      </c>
      <c r="E30" s="27">
        <f t="shared" si="0"/>
        <v>-0.20045302221130845</v>
      </c>
      <c r="F30" s="33">
        <f t="shared" si="2"/>
        <v>-0.24608787649695985</v>
      </c>
      <c r="G30" s="39" t="s">
        <v>210</v>
      </c>
      <c r="H30" s="29">
        <v>1253573</v>
      </c>
      <c r="I30" s="29">
        <v>53472.34</v>
      </c>
      <c r="J30" s="30">
        <f t="shared" si="1"/>
        <v>23.443391480529936</v>
      </c>
    </row>
    <row r="31" spans="1:15" ht="17.399999999999999" hidden="1">
      <c r="A31" s="31">
        <f>AVERAGE(D29:D31)</f>
        <v>72466.854226475276</v>
      </c>
      <c r="B31" s="27">
        <f>A31/A28-1</f>
        <v>-5.9885655919218683E-2</v>
      </c>
      <c r="C31" s="27">
        <f>A31/A19-1</f>
        <v>-0.29128868361638793</v>
      </c>
      <c r="D31" s="26">
        <f>H31/20</f>
        <v>68904.399999999994</v>
      </c>
      <c r="E31" s="27">
        <f t="shared" si="0"/>
        <v>4.4361676583653198E-2</v>
      </c>
      <c r="F31" s="33">
        <f t="shared" si="2"/>
        <v>-0.40300902360519675</v>
      </c>
      <c r="G31" s="39" t="s">
        <v>211</v>
      </c>
      <c r="H31" s="29">
        <v>1378088</v>
      </c>
      <c r="I31" s="29">
        <v>73447.64</v>
      </c>
      <c r="J31" s="30">
        <f t="shared" si="1"/>
        <v>18.76286290478496</v>
      </c>
      <c r="K31" s="32">
        <f>H31+H30+H29</f>
        <v>4447071</v>
      </c>
      <c r="L31" s="27">
        <f>K31/K28-1</f>
        <v>-4.1458262068929885E-2</v>
      </c>
      <c r="M31" s="27">
        <f>K31/K19-1</f>
        <v>-0.3014267819930273</v>
      </c>
      <c r="N31" s="32">
        <f>AVERAGE(J29:J31)</f>
        <v>18.46093834773772</v>
      </c>
      <c r="O31" s="58">
        <f>N31/N28-1</f>
        <v>-2.7058791774526081E-2</v>
      </c>
    </row>
    <row r="32" spans="1:15" ht="17.399999999999999" hidden="1">
      <c r="D32" s="26">
        <f>H32/21</f>
        <v>132828.42857142858</v>
      </c>
      <c r="E32" s="27">
        <f t="shared" si="0"/>
        <v>0.92772056024620486</v>
      </c>
      <c r="F32" s="33">
        <f t="shared" si="2"/>
        <v>-0.24005131661577916</v>
      </c>
      <c r="G32" s="39" t="s">
        <v>222</v>
      </c>
      <c r="H32" s="29">
        <v>2789397</v>
      </c>
      <c r="I32" s="29">
        <v>136894.31</v>
      </c>
      <c r="J32" s="30">
        <f t="shared" si="1"/>
        <v>20.376281526967777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82524.142857142855</v>
      </c>
      <c r="E33" s="27">
        <f t="shared" si="0"/>
        <v>-0.37871626018096394</v>
      </c>
      <c r="F33" s="33">
        <f t="shared" si="2"/>
        <v>5.0446058933846905E-2</v>
      </c>
      <c r="G33" s="39" t="s">
        <v>223</v>
      </c>
      <c r="H33" s="29">
        <v>1733007</v>
      </c>
      <c r="I33" s="29">
        <v>78242.19</v>
      </c>
      <c r="J33" s="30">
        <f t="shared" si="1"/>
        <v>22.14926499373292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103655.55889724311</v>
      </c>
      <c r="B34" s="27">
        <f>A34/A31-1</f>
        <v>0.43038579504632701</v>
      </c>
      <c r="C34" s="27">
        <f>A34/A22-1</f>
        <v>-0.25394259241050632</v>
      </c>
      <c r="D34" s="26">
        <f>H34/19</f>
        <v>95614.105263157893</v>
      </c>
      <c r="E34" s="27">
        <f t="shared" si="0"/>
        <v>0.15861979237609303</v>
      </c>
      <c r="F34" s="33">
        <f t="shared" si="2"/>
        <v>-0.41508346691473041</v>
      </c>
      <c r="G34" s="39" t="s">
        <v>220</v>
      </c>
      <c r="H34" s="29">
        <v>1816668</v>
      </c>
      <c r="I34" s="29">
        <v>134525.57</v>
      </c>
      <c r="J34" s="30">
        <f t="shared" si="1"/>
        <v>13.504257963746223</v>
      </c>
      <c r="K34" s="32">
        <f>H34+H33+H32</f>
        <v>6339072</v>
      </c>
      <c r="L34" s="27">
        <f>K34/K31-1</f>
        <v>0.42544879539813962</v>
      </c>
      <c r="M34" s="27">
        <f>K34/K22-1</f>
        <v>-0.26103348754425992</v>
      </c>
      <c r="N34" s="32">
        <f>AVERAGE(J32:J34)</f>
        <v>18.676601494815642</v>
      </c>
      <c r="O34" s="58">
        <f>N34/N31-1</f>
        <v>1.1682133541405237E-2</v>
      </c>
      <c r="P34" s="58"/>
    </row>
    <row r="35" spans="1:16" ht="17.399999999999999" hidden="1">
      <c r="D35" s="26">
        <f>H35/23</f>
        <v>81127.130434782608</v>
      </c>
      <c r="E35" s="27">
        <f t="shared" ref="E35:E41" si="3">D35/D34-1</f>
        <v>-0.15151503837747482</v>
      </c>
      <c r="F35" s="33">
        <f t="shared" ref="F35:F41" si="4">D35/D23-1</f>
        <v>-0.17284977461106454</v>
      </c>
      <c r="G35" s="39" t="s">
        <v>226</v>
      </c>
      <c r="H35" s="68">
        <v>1865924</v>
      </c>
      <c r="I35" s="68">
        <v>86303.07</v>
      </c>
      <c r="J35" s="30">
        <f t="shared" si="1"/>
        <v>21.620598201199563</v>
      </c>
      <c r="P35" s="16"/>
    </row>
    <row r="36" spans="1:16" ht="17.399999999999999" hidden="1">
      <c r="D36" s="26">
        <f>H36/21</f>
        <v>94616.761904761908</v>
      </c>
      <c r="E36" s="27">
        <f t="shared" si="3"/>
        <v>0.16627768537706999</v>
      </c>
      <c r="F36" s="33">
        <f t="shared" si="4"/>
        <v>4.3423219708302874E-3</v>
      </c>
      <c r="G36" s="39" t="s">
        <v>228</v>
      </c>
      <c r="H36" s="68">
        <v>1986952</v>
      </c>
      <c r="I36" s="68">
        <v>100279.1</v>
      </c>
      <c r="J36" s="30">
        <f t="shared" si="1"/>
        <v>19.814218516121503</v>
      </c>
      <c r="P36" s="16"/>
    </row>
    <row r="37" spans="1:16" ht="17.399999999999999" hidden="1">
      <c r="A37" s="31">
        <f>AVERAGE(D35:D37)</f>
        <v>91945.538187255574</v>
      </c>
      <c r="B37" s="27">
        <f>A37/A34-1</f>
        <v>-0.11297050379706153</v>
      </c>
      <c r="C37" s="27">
        <f>A37/A25-1</f>
        <v>-1.4068884316663977E-2</v>
      </c>
      <c r="D37" s="26">
        <f>H37/18</f>
        <v>100092.72222222222</v>
      </c>
      <c r="E37" s="27">
        <f t="shared" si="3"/>
        <v>5.7875160882933541E-2</v>
      </c>
      <c r="F37" s="33">
        <f t="shared" si="4"/>
        <v>0.14411640058850694</v>
      </c>
      <c r="G37" s="39" t="s">
        <v>225</v>
      </c>
      <c r="H37" s="68">
        <v>1801669</v>
      </c>
      <c r="I37" s="68">
        <v>116570.07</v>
      </c>
      <c r="J37" s="30">
        <f t="shared" si="1"/>
        <v>15.455673999337908</v>
      </c>
      <c r="K37" s="32">
        <f>H37+H36+H35</f>
        <v>5654545</v>
      </c>
      <c r="L37" s="27">
        <f>K37/K34-1</f>
        <v>-0.10798536441927142</v>
      </c>
      <c r="M37" s="27">
        <f>K37/K25-1</f>
        <v>-2.4147181836459475E-2</v>
      </c>
      <c r="N37" s="32">
        <f>AVERAGE(J35:J37)</f>
        <v>18.96349690555299</v>
      </c>
      <c r="O37" s="16">
        <f>N37/N34-1</f>
        <v>1.5361221409418979E-2</v>
      </c>
      <c r="P37" s="16"/>
    </row>
    <row r="38" spans="1:16" ht="17.399999999999999" hidden="1">
      <c r="A38" s="31"/>
      <c r="B38" s="27"/>
      <c r="C38" s="27"/>
      <c r="D38" s="26">
        <f>H38/20</f>
        <v>149362.75</v>
      </c>
      <c r="E38" s="27">
        <f t="shared" si="3"/>
        <v>0.49224385833357842</v>
      </c>
      <c r="F38" s="33">
        <f t="shared" si="4"/>
        <v>0.64599653271991819</v>
      </c>
      <c r="G38" s="39" t="s">
        <v>231</v>
      </c>
      <c r="H38" s="68">
        <v>2987255</v>
      </c>
      <c r="I38" s="68">
        <v>189099.55</v>
      </c>
      <c r="J38" s="30">
        <f t="shared" si="1"/>
        <v>15.797261283805277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108070.66666666667</v>
      </c>
      <c r="E39" s="27">
        <f t="shared" si="3"/>
        <v>-0.27645502866901772</v>
      </c>
      <c r="F39" s="33">
        <f t="shared" si="4"/>
        <v>0.31964742865695817</v>
      </c>
      <c r="G39" s="39" t="s">
        <v>234</v>
      </c>
      <c r="H39" s="68">
        <v>2269484</v>
      </c>
      <c r="I39" s="68">
        <v>157111.37</v>
      </c>
      <c r="J39" s="30">
        <f t="shared" si="1"/>
        <v>14.445065306221951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140607.61507936509</v>
      </c>
      <c r="B40" s="27">
        <f>A40/A37-1</f>
        <v>0.5292489211711906</v>
      </c>
      <c r="C40" s="27">
        <f>A40/A28-1</f>
        <v>0.824106168731781</v>
      </c>
      <c r="D40" s="26">
        <f>H40/21</f>
        <v>164389.42857142858</v>
      </c>
      <c r="E40" s="27">
        <f t="shared" si="3"/>
        <v>0.52112903197378779</v>
      </c>
      <c r="F40" s="33">
        <f t="shared" si="4"/>
        <v>1.8046858604222051</v>
      </c>
      <c r="G40" s="39" t="s">
        <v>236</v>
      </c>
      <c r="H40" s="68">
        <v>3452178</v>
      </c>
      <c r="I40" s="68">
        <v>200751.49</v>
      </c>
      <c r="J40" s="30">
        <f t="shared" si="1"/>
        <v>17.196275853295038</v>
      </c>
      <c r="K40" s="32">
        <f>H40+H39+H38</f>
        <v>8708917</v>
      </c>
      <c r="L40" s="27">
        <f>K40/K37-1</f>
        <v>0.54016229422526485</v>
      </c>
      <c r="M40" s="27">
        <f>K40/K28-1</f>
        <v>0.87715924406816126</v>
      </c>
      <c r="N40" s="32">
        <f>AVERAGE(J38:J40)</f>
        <v>15.812867481107423</v>
      </c>
      <c r="O40" s="58">
        <f>N40/N37-1</f>
        <v>-0.16614179547881713</v>
      </c>
    </row>
    <row r="41" spans="1:16" ht="17.399999999999999">
      <c r="A41" s="31"/>
      <c r="B41" s="27"/>
      <c r="C41" s="27"/>
      <c r="D41" s="26">
        <f>H41/18</f>
        <v>159108.88888888888</v>
      </c>
      <c r="E41" s="27">
        <f t="shared" si="3"/>
        <v>-3.2122136614431196E-2</v>
      </c>
      <c r="F41" s="33">
        <f t="shared" si="4"/>
        <v>0.92815703094923752</v>
      </c>
      <c r="G41" s="39" t="s">
        <v>370</v>
      </c>
      <c r="H41" s="68">
        <v>2863960</v>
      </c>
      <c r="I41" s="68">
        <v>212314.38</v>
      </c>
      <c r="J41" s="30">
        <f t="shared" si="1"/>
        <v>13.489241755551367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108940.25</v>
      </c>
      <c r="E42" s="27">
        <f t="shared" ref="E42" si="5">D42/D41-1</f>
        <v>-0.31531009511306018</v>
      </c>
      <c r="F42" s="33">
        <f t="shared" ref="F42" si="6">D42/D30-1</f>
        <v>0.65117208969880469</v>
      </c>
      <c r="G42" s="39" t="s">
        <v>405</v>
      </c>
      <c r="H42" s="68">
        <v>2178805</v>
      </c>
      <c r="I42" s="68">
        <v>173652.24</v>
      </c>
      <c r="J42" s="30">
        <f t="shared" si="1"/>
        <v>12.546944398759267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117468.81296296295</v>
      </c>
      <c r="B43" s="27">
        <f>A43/A40-1</f>
        <v>-0.16456293710224434</v>
      </c>
      <c r="C43" s="27">
        <f>A43/A31-1</f>
        <v>0.62100058318864515</v>
      </c>
      <c r="D43" s="26">
        <f>H43/20</f>
        <v>84357.3</v>
      </c>
      <c r="E43" s="27">
        <f t="shared" ref="E43" si="7">D43/D42-1</f>
        <v>-0.22565534777091112</v>
      </c>
      <c r="F43" s="33">
        <f t="shared" ref="F43" si="8">D43/D31-1</f>
        <v>0.22426579434695038</v>
      </c>
      <c r="G43" s="39" t="s">
        <v>452</v>
      </c>
      <c r="H43" s="68">
        <v>1687146</v>
      </c>
      <c r="I43" s="68">
        <v>122640.18</v>
      </c>
      <c r="J43" s="30">
        <f t="shared" si="1"/>
        <v>13.756878047634959</v>
      </c>
      <c r="K43" s="32">
        <f>H43+H42+H41</f>
        <v>6729911</v>
      </c>
      <c r="L43" s="27">
        <f>K43/K40-1</f>
        <v>-0.22723904705946785</v>
      </c>
      <c r="M43" s="27">
        <f>K43/K31-1</f>
        <v>0.5133356314751889</v>
      </c>
      <c r="N43" s="32">
        <f>AVERAGE(J41:J43)</f>
        <v>13.264354733981866</v>
      </c>
      <c r="O43" s="58">
        <f>N43/N40-1</f>
        <v>-0.16116702110925907</v>
      </c>
    </row>
    <row r="44" spans="1:16" ht="17.399999999999999">
      <c r="A44" s="31"/>
      <c r="B44" s="27"/>
      <c r="C44" s="27"/>
      <c r="D44" s="26">
        <f>H44/22</f>
        <v>116389.72727272728</v>
      </c>
      <c r="E44" s="27">
        <f t="shared" ref="E44" si="9">D44/D43-1</f>
        <v>0.37972323998903801</v>
      </c>
      <c r="F44" s="33">
        <f t="shared" ref="F44" si="10">D44/D32-1</f>
        <v>-0.12375890820586932</v>
      </c>
      <c r="G44" s="39" t="s">
        <v>462</v>
      </c>
      <c r="H44" s="68">
        <v>2560574</v>
      </c>
      <c r="I44" s="68">
        <v>186418.17</v>
      </c>
      <c r="J44" s="30">
        <f t="shared" si="1"/>
        <v>13.735646047807464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134469.9</v>
      </c>
      <c r="E45" s="27">
        <f t="shared" ref="E45" si="11">D45/D44-1</f>
        <v>0.1553416538635477</v>
      </c>
      <c r="F45" s="33">
        <f t="shared" ref="F45" si="12">D45/D33-1</f>
        <v>0.6294613351244398</v>
      </c>
      <c r="G45" s="39" t="s">
        <v>498</v>
      </c>
      <c r="H45" s="68">
        <v>2689398</v>
      </c>
      <c r="I45" s="68">
        <v>140804.51</v>
      </c>
      <c r="J45" s="30">
        <f t="shared" si="1"/>
        <v>19.100226264059295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147133.77049441787</v>
      </c>
      <c r="B46" s="27">
        <f>A46/A43-1</f>
        <v>0.25253475184777807</v>
      </c>
      <c r="C46" s="27">
        <f>A46/A34-1</f>
        <v>0.41944891388098182</v>
      </c>
      <c r="D46" s="26">
        <f>H46/19</f>
        <v>190541.68421052632</v>
      </c>
      <c r="E46" s="27">
        <f t="shared" ref="E46" si="13">D46/D45-1</f>
        <v>0.41698390651384676</v>
      </c>
      <c r="F46" s="33">
        <f t="shared" ref="F46" si="14">D46/D34-1</f>
        <v>0.99281982178361705</v>
      </c>
      <c r="G46" s="39" t="s">
        <v>551</v>
      </c>
      <c r="H46" s="68">
        <v>3620292</v>
      </c>
      <c r="I46" s="68">
        <v>216598.05</v>
      </c>
      <c r="J46" s="30">
        <f t="shared" si="1"/>
        <v>16.714333300784563</v>
      </c>
      <c r="K46" s="32">
        <f>H46+H45+H44</f>
        <v>8870264</v>
      </c>
      <c r="L46" s="27">
        <f>K46/K43-1</f>
        <v>0.31803585515469668</v>
      </c>
      <c r="M46" s="27">
        <f>K46/K34-1</f>
        <v>0.39930008682658902</v>
      </c>
      <c r="N46" s="32">
        <f>AVERAGE(J44:J46)</f>
        <v>16.51673520421711</v>
      </c>
      <c r="O46" s="58">
        <f>N46/N43-1</f>
        <v>0.24519703637772827</v>
      </c>
    </row>
    <row r="47" spans="1:16" ht="17.399999999999999">
      <c r="A47" s="31"/>
      <c r="B47" s="27"/>
      <c r="C47" s="27"/>
      <c r="D47" s="26">
        <f>H47/19</f>
        <v>222306.73684210525</v>
      </c>
      <c r="E47" s="27">
        <f t="shared" ref="E47" si="15">D47/D46-1</f>
        <v>0.16670920467188832</v>
      </c>
      <c r="F47" s="33">
        <f t="shared" ref="F47" si="16">D47/D35-1</f>
        <v>1.7402267977519026</v>
      </c>
      <c r="G47" s="39" t="s">
        <v>598</v>
      </c>
      <c r="H47" s="68">
        <v>4223828</v>
      </c>
      <c r="I47" s="68">
        <v>299004.25</v>
      </c>
      <c r="J47" s="30">
        <f t="shared" si="1"/>
        <v>14.126314258074927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132175.35</v>
      </c>
      <c r="E48" s="27">
        <f t="shared" ref="E48" si="17">D48/D47-1</f>
        <v>-0.40543704667898406</v>
      </c>
      <c r="F48" s="33">
        <f t="shared" ref="F48" si="18">D48/D36-1</f>
        <v>0.39695490882517537</v>
      </c>
      <c r="G48" s="39" t="s">
        <v>632</v>
      </c>
      <c r="H48" s="68">
        <v>2643507</v>
      </c>
      <c r="I48" s="68">
        <v>145551.63</v>
      </c>
      <c r="J48" s="30">
        <f t="shared" si="1"/>
        <v>18.161988292401809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157287.21076555023</v>
      </c>
      <c r="B49" s="27">
        <f>A49/A46-1</f>
        <v>6.9008224536171836E-2</v>
      </c>
      <c r="C49" s="27">
        <f>A49/A37-1</f>
        <v>0.7106562631154576</v>
      </c>
      <c r="D49" s="26">
        <f>H49/22</f>
        <v>117379.54545454546</v>
      </c>
      <c r="E49" s="27">
        <f t="shared" ref="E49" si="19">D49/D48-1</f>
        <v>-0.11194072529752752</v>
      </c>
      <c r="F49" s="33">
        <f t="shared" ref="F49" si="20">D49/D37-1</f>
        <v>0.17270809354094352</v>
      </c>
      <c r="G49" s="39" t="s">
        <v>672</v>
      </c>
      <c r="H49" s="68">
        <v>2582350</v>
      </c>
      <c r="I49" s="68">
        <v>153489.84</v>
      </c>
      <c r="J49" s="30">
        <f t="shared" si="1"/>
        <v>16.824240614232188</v>
      </c>
      <c r="K49" s="32">
        <f>H49+H48+H47</f>
        <v>9449685</v>
      </c>
      <c r="L49" s="27">
        <f>K49/K46-1</f>
        <v>6.5321731123222593E-2</v>
      </c>
      <c r="M49" s="27">
        <f>K49/K37-1</f>
        <v>0.67116629189439636</v>
      </c>
      <c r="N49" s="32">
        <f>AVERAGE(J47:J49)</f>
        <v>16.370847721569643</v>
      </c>
      <c r="O49" s="58">
        <f>N49/N46-1</f>
        <v>-8.8327069995175478E-3</v>
      </c>
    </row>
    <row r="50" spans="1:15" s="37" customFormat="1" ht="17.399999999999999">
      <c r="A50" s="92"/>
      <c r="B50" s="130"/>
      <c r="C50" s="130"/>
      <c r="D50" s="93">
        <f>H50/18</f>
        <v>155467.5</v>
      </c>
      <c r="E50" s="130">
        <f t="shared" ref="E50" si="21">D50/D49-1</f>
        <v>0.32448544930005618</v>
      </c>
      <c r="F50" s="131">
        <f t="shared" ref="F50" si="22">D50/D38-1</f>
        <v>4.0871971090516102E-2</v>
      </c>
      <c r="G50" s="132" t="s">
        <v>714</v>
      </c>
      <c r="H50" s="95">
        <v>2798415</v>
      </c>
      <c r="I50" s="95">
        <v>224958.31</v>
      </c>
      <c r="J50" s="133">
        <f t="shared" ref="J50" si="23">H50/I50</f>
        <v>12.439704939106273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181370.1</v>
      </c>
      <c r="E51" s="130">
        <f t="shared" ref="E51" si="24">D51/D50-1</f>
        <v>0.16661102802836614</v>
      </c>
      <c r="F51" s="131">
        <f t="shared" ref="F51" si="25">D51/D39-1</f>
        <v>0.67825466053076378</v>
      </c>
      <c r="G51" s="132" t="s">
        <v>721</v>
      </c>
      <c r="H51" s="95">
        <v>3627402</v>
      </c>
      <c r="I51" s="95">
        <v>246757.59</v>
      </c>
      <c r="J51" s="133">
        <f t="shared" ref="J51" si="26">H51/I51</f>
        <v>14.700265146859312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150869.69999999998</v>
      </c>
      <c r="B52" s="27">
        <f>A52/A49-1</f>
        <v>-4.0801224297353E-2</v>
      </c>
      <c r="C52" s="27">
        <f>A52/A40-1</f>
        <v>7.2983848811051466E-2</v>
      </c>
      <c r="D52" s="93">
        <f>H52/22</f>
        <v>115771.5</v>
      </c>
      <c r="E52" s="130">
        <f t="shared" ref="E52:E53" si="27">D52/D51-1</f>
        <v>-0.36168365127438318</v>
      </c>
      <c r="F52" s="131">
        <f t="shared" ref="F52:F53" si="28">D52/D40-1</f>
        <v>-0.29574851007103342</v>
      </c>
      <c r="G52" s="132" t="s">
        <v>726</v>
      </c>
      <c r="H52" s="95">
        <v>2546973</v>
      </c>
      <c r="I52" s="95">
        <v>164875.63</v>
      </c>
      <c r="J52" s="133">
        <f t="shared" ref="J52" si="29">H52/I52</f>
        <v>15.447843929390899</v>
      </c>
      <c r="K52" s="32">
        <f>H52+H51+H50</f>
        <v>8972790</v>
      </c>
      <c r="L52" s="27">
        <f>K52/K49-1</f>
        <v>-5.0466761590465703E-2</v>
      </c>
      <c r="M52" s="27">
        <f>K52/K40-1</f>
        <v>3.029917497204293E-2</v>
      </c>
      <c r="N52" s="32">
        <f>AVERAGE(J50:J52)</f>
        <v>14.195938005118828</v>
      </c>
      <c r="O52" s="58">
        <f>N52/N49-1</f>
        <v>-0.13285260198133975</v>
      </c>
    </row>
    <row r="53" spans="1:15" s="37" customFormat="1" ht="17.399999999999999">
      <c r="A53" s="31"/>
      <c r="B53" s="27"/>
      <c r="C53" s="27"/>
      <c r="D53" s="93">
        <f>H53/21</f>
        <v>162904.71428571429</v>
      </c>
      <c r="E53" s="130">
        <f t="shared" si="27"/>
        <v>0.40712277448002565</v>
      </c>
      <c r="F53" s="131">
        <f t="shared" si="28"/>
        <v>2.3856777728340273E-2</v>
      </c>
      <c r="G53" s="132" t="s">
        <v>729</v>
      </c>
      <c r="H53" s="95">
        <v>3420999</v>
      </c>
      <c r="I53" s="95">
        <v>189618.79</v>
      </c>
      <c r="J53" s="133">
        <f t="shared" ref="J53" si="30">H53/I53</f>
        <v>18.041455701726605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161338.64705882352</v>
      </c>
      <c r="E54" s="130">
        <f t="shared" ref="E54" si="31">D54/D53-1</f>
        <v>-9.6133941473546258E-3</v>
      </c>
      <c r="F54" s="131">
        <f t="shared" ref="F54" si="32">D54/D42-1</f>
        <v>0.48098289712776987</v>
      </c>
      <c r="G54" s="132" t="s">
        <v>742</v>
      </c>
      <c r="H54" s="95">
        <v>2742757</v>
      </c>
      <c r="I54" s="95">
        <v>156399.46</v>
      </c>
      <c r="J54" s="133">
        <f t="shared" ref="J54" si="33">H54/I54</f>
        <v>17.53687001221104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159605.12044817928</v>
      </c>
      <c r="B55" s="27">
        <f>A55/A52-1</f>
        <v>5.7900429630199479E-2</v>
      </c>
      <c r="C55" s="27">
        <f>A55/A43-1</f>
        <v>0.35870207949152921</v>
      </c>
      <c r="D55" s="93">
        <f>H55/21</f>
        <v>154572</v>
      </c>
      <c r="E55" s="130">
        <f t="shared" ref="E55" si="34">D55/D54-1</f>
        <v>-4.194064585378865E-2</v>
      </c>
      <c r="F55" s="131">
        <f t="shared" ref="F55" si="35">D55/D43-1</f>
        <v>0.83234883051022246</v>
      </c>
      <c r="G55" s="132" t="s">
        <v>749</v>
      </c>
      <c r="H55" s="95">
        <v>3246012</v>
      </c>
      <c r="I55" s="95">
        <v>220845.04</v>
      </c>
      <c r="J55" s="133">
        <f t="shared" ref="J55" si="36">H55/I55</f>
        <v>14.698143096172773</v>
      </c>
      <c r="K55" s="32">
        <f>H55+H54+H53</f>
        <v>9409768</v>
      </c>
      <c r="L55" s="27">
        <f>K55/K52-1</f>
        <v>4.8700348498070367E-2</v>
      </c>
      <c r="M55" s="27">
        <f>K55/K43-1</f>
        <v>0.39820095689229773</v>
      </c>
      <c r="N55" s="32">
        <f>AVERAGE(J53:J55)</f>
        <v>16.758822936703471</v>
      </c>
      <c r="O55" s="58">
        <f>N55/N52-1</f>
        <v>0.18053649788133108</v>
      </c>
    </row>
    <row r="56" spans="1:15" s="124" customFormat="1" ht="17.399999999999999">
      <c r="A56" s="94"/>
      <c r="B56" s="45"/>
      <c r="C56" s="45"/>
      <c r="D56" s="98">
        <f>H56/22</f>
        <v>186375.45454545456</v>
      </c>
      <c r="E56" s="118">
        <f t="shared" ref="E56" si="37">D56/D55-1</f>
        <v>0.20575171794021263</v>
      </c>
      <c r="F56" s="158">
        <f t="shared" ref="F56" si="38">D56/D44-1</f>
        <v>0.60130501989007157</v>
      </c>
      <c r="G56" s="122" t="s">
        <v>752</v>
      </c>
      <c r="H56" s="96">
        <v>4100260</v>
      </c>
      <c r="I56" s="96">
        <v>222543.08</v>
      </c>
      <c r="J56" s="125">
        <f t="shared" ref="J56" si="39">H56/I56</f>
        <v>18.424567503963729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260677.16666666666</v>
      </c>
      <c r="E57" s="118">
        <f t="shared" ref="E57" si="40">D57/D56-1</f>
        <v>0.39866683250980817</v>
      </c>
      <c r="F57" s="158">
        <f t="shared" ref="F57" si="41">D57/D45-1</f>
        <v>0.9385540308029281</v>
      </c>
      <c r="G57" s="122" t="s">
        <v>756</v>
      </c>
      <c r="H57" s="96">
        <v>4692189</v>
      </c>
      <c r="I57" s="96">
        <v>261292.89</v>
      </c>
      <c r="J57" s="125">
        <f t="shared" ref="J57" si="42">H57/I57</f>
        <v>17.957583920480957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223526.31060606061</v>
      </c>
      <c r="B58" s="27">
        <f>A58/A55-1</f>
        <v>0.40049586115023983</v>
      </c>
      <c r="C58" s="27">
        <f>A58/A46-1</f>
        <v>0.51920466562461276</v>
      </c>
      <c r="K58" s="32">
        <f>H58+H57+H56</f>
        <v>8792449</v>
      </c>
      <c r="L58" s="27">
        <f>K58/K55-1</f>
        <v>-6.5604061651679424E-2</v>
      </c>
      <c r="M58" s="27">
        <f>K58/K46-1</f>
        <v>-8.7725686631198174E-3</v>
      </c>
      <c r="N58" s="32">
        <f>AVERAGE(J56:J58)</f>
        <v>18.191075712222343</v>
      </c>
      <c r="O58" s="58">
        <f>N58/N55-1</f>
        <v>8.5462611600370719E-2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82">
    <tabColor rgb="FFFFFF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2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229</v>
      </c>
      <c r="G1" s="19"/>
      <c r="H1" s="19"/>
      <c r="I1" s="19"/>
      <c r="J1" s="20"/>
      <c r="P1" s="18" t="s">
        <v>229</v>
      </c>
    </row>
    <row r="2" spans="1:16" ht="15" customHeight="1">
      <c r="G2" s="21"/>
      <c r="H2" s="21"/>
      <c r="I2" s="21"/>
      <c r="J2" s="22"/>
      <c r="P2" s="75" t="s">
        <v>663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759900.25</v>
      </c>
      <c r="E5" s="27"/>
      <c r="F5" s="26"/>
      <c r="G5" s="28" t="s">
        <v>7</v>
      </c>
      <c r="H5" s="29">
        <v>15198005</v>
      </c>
      <c r="I5" s="29">
        <v>613582.41</v>
      </c>
      <c r="J5" s="30">
        <f>H5/I5</f>
        <v>24.769297085944817</v>
      </c>
    </row>
    <row r="6" spans="1:16" ht="15" hidden="1" customHeight="1">
      <c r="D6" s="26">
        <f>H6/18</f>
        <v>904980.11111111112</v>
      </c>
      <c r="E6" s="27">
        <f t="shared" ref="E6:E34" si="0">D6/D5-1</f>
        <v>0.19091961229268062</v>
      </c>
      <c r="F6" s="26"/>
      <c r="G6" s="28" t="s">
        <v>3</v>
      </c>
      <c r="H6" s="29">
        <v>16289642</v>
      </c>
      <c r="I6" s="29">
        <v>537271.96</v>
      </c>
      <c r="J6" s="30">
        <f t="shared" ref="J6:J49" si="1">H6/I6</f>
        <v>30.319173924505574</v>
      </c>
    </row>
    <row r="7" spans="1:16" ht="15" hidden="1" customHeight="1">
      <c r="A7" s="31">
        <f>AVERAGE(D5:D7)</f>
        <v>824665.02946127951</v>
      </c>
      <c r="B7" s="31"/>
      <c r="C7" s="31"/>
      <c r="D7" s="26">
        <f>H7/22</f>
        <v>809114.72727272729</v>
      </c>
      <c r="E7" s="27">
        <f t="shared" si="0"/>
        <v>-0.10593092893575617</v>
      </c>
      <c r="F7" s="26"/>
      <c r="G7" s="28" t="s">
        <v>6</v>
      </c>
      <c r="H7" s="29">
        <v>17800524</v>
      </c>
      <c r="I7" s="29">
        <v>704895.84</v>
      </c>
      <c r="J7" s="30">
        <f t="shared" si="1"/>
        <v>25.252701165040214</v>
      </c>
      <c r="K7" s="32">
        <f>H7+H6+H5</f>
        <v>49288171</v>
      </c>
      <c r="L7" s="32"/>
      <c r="M7" s="32"/>
      <c r="N7" s="32">
        <f>AVERAGE(J5:J7)</f>
        <v>26.780390725163539</v>
      </c>
      <c r="O7" s="35"/>
    </row>
    <row r="8" spans="1:16" ht="15" hidden="1" customHeight="1">
      <c r="D8" s="26">
        <f>H8/21</f>
        <v>825580.85714285716</v>
      </c>
      <c r="E8" s="27">
        <f t="shared" si="0"/>
        <v>2.0350797377810759E-2</v>
      </c>
      <c r="F8" s="26"/>
      <c r="G8" s="28" t="s">
        <v>2</v>
      </c>
      <c r="H8" s="29">
        <v>17337198</v>
      </c>
      <c r="I8" s="29">
        <v>694115.92</v>
      </c>
      <c r="J8" s="30">
        <f t="shared" si="1"/>
        <v>24.977381299653807</v>
      </c>
    </row>
    <row r="9" spans="1:16" ht="15" hidden="1" customHeight="1">
      <c r="D9" s="26">
        <f>H9/21</f>
        <v>791342.19047619053</v>
      </c>
      <c r="E9" s="27">
        <f t="shared" si="0"/>
        <v>-4.1472214829639698E-2</v>
      </c>
      <c r="F9" s="26"/>
      <c r="G9" s="28" t="s">
        <v>5</v>
      </c>
      <c r="H9" s="29">
        <v>16618186</v>
      </c>
      <c r="I9" s="29">
        <v>568451.5</v>
      </c>
      <c r="J9" s="30">
        <f t="shared" si="1"/>
        <v>29.234131671743324</v>
      </c>
    </row>
    <row r="10" spans="1:16" ht="15" hidden="1" customHeight="1">
      <c r="A10" s="31">
        <f>AVERAGE(D8:D10)</f>
        <v>706946.7142857142</v>
      </c>
      <c r="B10" s="27">
        <f>A10/A7-1</f>
        <v>-0.14274682564442676</v>
      </c>
      <c r="C10" s="27"/>
      <c r="D10" s="26">
        <f>H10/21</f>
        <v>503917.09523809527</v>
      </c>
      <c r="E10" s="27">
        <f t="shared" si="0"/>
        <v>-0.36321214601882545</v>
      </c>
      <c r="F10" s="26"/>
      <c r="G10" s="28" t="s">
        <v>0</v>
      </c>
      <c r="H10" s="29">
        <v>10582259</v>
      </c>
      <c r="I10" s="29">
        <v>365802.89</v>
      </c>
      <c r="J10" s="30">
        <f t="shared" si="1"/>
        <v>28.928855646821159</v>
      </c>
      <c r="K10" s="32">
        <f>H10+H9+H8</f>
        <v>44537643</v>
      </c>
      <c r="L10" s="27">
        <f>K10/K7-1</f>
        <v>-9.638272030828654E-2</v>
      </c>
      <c r="M10" s="32"/>
      <c r="N10" s="32">
        <f>AVERAGE(J8:J10)</f>
        <v>27.713456206072763</v>
      </c>
      <c r="O10" s="58">
        <f>N10/N7-1</f>
        <v>3.4841369212454953E-2</v>
      </c>
    </row>
    <row r="11" spans="1:16" ht="15" hidden="1" customHeight="1">
      <c r="D11" s="26">
        <f>H11/21</f>
        <v>638515.09523809527</v>
      </c>
      <c r="E11" s="27">
        <f t="shared" si="0"/>
        <v>0.26710346061271029</v>
      </c>
      <c r="F11" s="26"/>
      <c r="G11" s="28" t="s">
        <v>10</v>
      </c>
      <c r="H11" s="29">
        <v>13408817</v>
      </c>
      <c r="I11" s="29">
        <v>607768.31999999995</v>
      </c>
      <c r="J11" s="30">
        <f t="shared" si="1"/>
        <v>22.062382257765591</v>
      </c>
    </row>
    <row r="12" spans="1:16" ht="15" hidden="1" customHeight="1">
      <c r="D12" s="26">
        <f>H12/22</f>
        <v>542289.45454545459</v>
      </c>
      <c r="E12" s="27">
        <f t="shared" si="0"/>
        <v>-0.15070221739512546</v>
      </c>
      <c r="F12" s="26"/>
      <c r="G12" s="28" t="s">
        <v>4</v>
      </c>
      <c r="H12" s="29">
        <v>11930368</v>
      </c>
      <c r="I12" s="29">
        <v>513088.16</v>
      </c>
      <c r="J12" s="30">
        <f t="shared" si="1"/>
        <v>23.252082059348243</v>
      </c>
    </row>
    <row r="13" spans="1:16" ht="15" hidden="1" customHeight="1">
      <c r="A13" s="31">
        <f>AVERAGE(D11:D13)</f>
        <v>628426.2999278499</v>
      </c>
      <c r="B13" s="27">
        <f>A13/A10-1</f>
        <v>-0.11106977763833281</v>
      </c>
      <c r="C13" s="27"/>
      <c r="D13" s="26">
        <f>H13/20</f>
        <v>704474.35</v>
      </c>
      <c r="E13" s="27">
        <f t="shared" si="0"/>
        <v>0.29907440407538122</v>
      </c>
      <c r="F13" s="26"/>
      <c r="G13" s="28" t="s">
        <v>8</v>
      </c>
      <c r="H13" s="29">
        <v>14089487</v>
      </c>
      <c r="I13" s="29">
        <v>691531.25</v>
      </c>
      <c r="J13" s="30">
        <f t="shared" si="1"/>
        <v>20.374331601066473</v>
      </c>
      <c r="K13" s="32">
        <f>H13+H12+H11</f>
        <v>39428672</v>
      </c>
      <c r="L13" s="27">
        <f>K13/K10-1</f>
        <v>-0.1147113016286021</v>
      </c>
      <c r="M13" s="32"/>
      <c r="N13" s="32">
        <f>AVERAGE(J11:J13)</f>
        <v>21.896265306060101</v>
      </c>
      <c r="O13" s="58">
        <f>N13/N10-1</f>
        <v>-0.20990492332522415</v>
      </c>
    </row>
    <row r="14" spans="1:16" ht="15" hidden="1" customHeight="1">
      <c r="D14" s="26">
        <f>H14/20</f>
        <v>579574.94999999995</v>
      </c>
      <c r="E14" s="27">
        <f t="shared" si="0"/>
        <v>-0.17729446075644917</v>
      </c>
      <c r="F14" s="26"/>
      <c r="G14" s="28" t="s">
        <v>11</v>
      </c>
      <c r="H14" s="29">
        <v>11591499</v>
      </c>
      <c r="I14" s="29">
        <v>527218.42000000004</v>
      </c>
      <c r="J14" s="30">
        <f t="shared" si="1"/>
        <v>21.98614191059561</v>
      </c>
    </row>
    <row r="15" spans="1:16" ht="15" hidden="1" customHeight="1">
      <c r="A15" s="31"/>
      <c r="B15" s="31"/>
      <c r="C15" s="31"/>
      <c r="D15" s="26">
        <f>H15/22</f>
        <v>581354.86363636365</v>
      </c>
      <c r="E15" s="27">
        <f t="shared" si="0"/>
        <v>3.0710672301550446E-3</v>
      </c>
      <c r="F15" s="26"/>
      <c r="G15" s="28" t="s">
        <v>9</v>
      </c>
      <c r="H15" s="29">
        <v>12789807</v>
      </c>
      <c r="I15" s="29">
        <v>643752.02</v>
      </c>
      <c r="J15" s="30">
        <f t="shared" si="1"/>
        <v>19.867599017398035</v>
      </c>
    </row>
    <row r="16" spans="1:16" ht="15" hidden="1" customHeight="1">
      <c r="A16" s="31">
        <f>AVERAGE(D14:D16)</f>
        <v>575032.8015151514</v>
      </c>
      <c r="B16" s="27">
        <f>A16/A13-1</f>
        <v>-8.4963819017168207E-2</v>
      </c>
      <c r="C16" s="27"/>
      <c r="D16" s="26">
        <f>H16/22</f>
        <v>564168.59090909094</v>
      </c>
      <c r="E16" s="27">
        <f t="shared" si="0"/>
        <v>-2.9562447658514235E-2</v>
      </c>
      <c r="F16" s="26"/>
      <c r="G16" s="28" t="s">
        <v>13</v>
      </c>
      <c r="H16" s="29">
        <v>12411709</v>
      </c>
      <c r="I16" s="29">
        <v>565264.72</v>
      </c>
      <c r="J16" s="30">
        <f t="shared" si="1"/>
        <v>21.957338855324281</v>
      </c>
      <c r="K16" s="32">
        <f>H16+H15+H14</f>
        <v>36793015</v>
      </c>
      <c r="L16" s="27">
        <f>K16/K13-1</f>
        <v>-6.6846202682149691E-2</v>
      </c>
      <c r="M16" s="32"/>
      <c r="N16" s="32">
        <f>AVERAGE(J14:J16)</f>
        <v>21.270359927772642</v>
      </c>
      <c r="O16" s="58">
        <f>N16/N13-1</f>
        <v>-2.8585028978171501E-2</v>
      </c>
    </row>
    <row r="17" spans="1:15" ht="15" hidden="1" customHeight="1">
      <c r="D17" s="26">
        <f>H17/20</f>
        <v>805330.45</v>
      </c>
      <c r="E17" s="27">
        <f t="shared" si="0"/>
        <v>0.42746417113066371</v>
      </c>
      <c r="F17" s="33">
        <f t="shared" ref="F17:F34" si="2">D17/D5-1</f>
        <v>5.9784425653235385E-2</v>
      </c>
      <c r="G17" s="39" t="s">
        <v>162</v>
      </c>
      <c r="H17" s="29">
        <v>16106609</v>
      </c>
      <c r="I17" s="29">
        <v>631492.02</v>
      </c>
      <c r="J17" s="30">
        <f t="shared" si="1"/>
        <v>25.505641385618777</v>
      </c>
    </row>
    <row r="18" spans="1:15" hidden="1">
      <c r="D18" s="26">
        <f>H18/20</f>
        <v>992069.25</v>
      </c>
      <c r="E18" s="27">
        <f t="shared" si="0"/>
        <v>0.23187847920068094</v>
      </c>
      <c r="F18" s="33">
        <f t="shared" si="2"/>
        <v>9.6233207580620928E-2</v>
      </c>
      <c r="G18" s="39" t="s">
        <v>163</v>
      </c>
      <c r="H18" s="29">
        <v>19841385</v>
      </c>
      <c r="I18" s="29">
        <v>1157503.8</v>
      </c>
      <c r="J18" s="30">
        <f t="shared" si="1"/>
        <v>17.14152903860877</v>
      </c>
    </row>
    <row r="19" spans="1:15" ht="17.399999999999999" hidden="1">
      <c r="A19" s="31">
        <f>AVERAGE(D17:D19)</f>
        <v>910807.06666666677</v>
      </c>
      <c r="B19" s="27">
        <f>A19/A16-1</f>
        <v>0.58392193326499853</v>
      </c>
      <c r="C19" s="27">
        <f>A19/A7-1</f>
        <v>0.10445700269557978</v>
      </c>
      <c r="D19" s="26">
        <f>H19/22</f>
        <v>935021.5</v>
      </c>
      <c r="E19" s="27">
        <f t="shared" si="0"/>
        <v>-5.7503798247954929E-2</v>
      </c>
      <c r="F19" s="33">
        <f t="shared" si="2"/>
        <v>0.15561053146525339</v>
      </c>
      <c r="G19" s="39" t="s">
        <v>158</v>
      </c>
      <c r="H19" s="29">
        <v>20570473</v>
      </c>
      <c r="I19" s="29">
        <v>998250.43</v>
      </c>
      <c r="J19" s="30">
        <f t="shared" si="1"/>
        <v>20.606525558922122</v>
      </c>
      <c r="K19" s="32">
        <f>H19+H18+H17</f>
        <v>56518467</v>
      </c>
      <c r="L19" s="27">
        <f>K19/K16-1</f>
        <v>0.53611947811289729</v>
      </c>
      <c r="M19" s="27">
        <f>K19/K7-1</f>
        <v>0.14669434578937812</v>
      </c>
      <c r="N19" s="32">
        <f>AVERAGE(J17:J19)</f>
        <v>21.084565327716557</v>
      </c>
      <c r="O19" s="58">
        <f>N19/N16-1</f>
        <v>-8.7349062586145054E-3</v>
      </c>
    </row>
    <row r="20" spans="1:15" hidden="1">
      <c r="D20" s="26">
        <f>H20/20</f>
        <v>695272.55</v>
      </c>
      <c r="E20" s="27">
        <f t="shared" si="0"/>
        <v>-0.25641009324384512</v>
      </c>
      <c r="F20" s="33">
        <f t="shared" si="2"/>
        <v>-0.15783833408374293</v>
      </c>
      <c r="G20" s="39" t="s">
        <v>154</v>
      </c>
      <c r="H20" s="29">
        <v>13905451</v>
      </c>
      <c r="I20" s="29">
        <v>475485.74</v>
      </c>
      <c r="J20" s="30">
        <f t="shared" si="1"/>
        <v>29.244727717807059</v>
      </c>
    </row>
    <row r="21" spans="1:15" hidden="1">
      <c r="D21" s="26">
        <f>H21/21</f>
        <v>690759.04761904757</v>
      </c>
      <c r="E21" s="27">
        <f t="shared" si="0"/>
        <v>-6.491702255399634E-3</v>
      </c>
      <c r="F21" s="33">
        <f t="shared" si="2"/>
        <v>-0.12710448661484486</v>
      </c>
      <c r="G21" s="39" t="s">
        <v>155</v>
      </c>
      <c r="H21" s="29">
        <v>14505940</v>
      </c>
      <c r="I21" s="29">
        <v>606807.81000000006</v>
      </c>
      <c r="J21" s="30">
        <f t="shared" si="1"/>
        <v>23.905328443284208</v>
      </c>
    </row>
    <row r="22" spans="1:15" ht="17.399999999999999" hidden="1">
      <c r="A22" s="31">
        <f>AVERAGE(D20:D22)</f>
        <v>768513.59603174601</v>
      </c>
      <c r="B22" s="27">
        <f>A22/A19-1</f>
        <v>-0.15622789484460242</v>
      </c>
      <c r="C22" s="27">
        <f>A22/A10-1</f>
        <v>8.7088433260826159E-2</v>
      </c>
      <c r="D22" s="26">
        <f>H22/21</f>
        <v>919509.19047619053</v>
      </c>
      <c r="E22" s="27">
        <f t="shared" si="0"/>
        <v>0.33115764990066165</v>
      </c>
      <c r="F22" s="33">
        <f t="shared" si="2"/>
        <v>0.82472315221164028</v>
      </c>
      <c r="G22" s="39" t="s">
        <v>156</v>
      </c>
      <c r="H22" s="29">
        <v>19309693</v>
      </c>
      <c r="I22" s="29">
        <v>934630.87</v>
      </c>
      <c r="J22" s="30">
        <f t="shared" si="1"/>
        <v>20.660234558698026</v>
      </c>
      <c r="K22" s="32">
        <f>H22+H21+H20</f>
        <v>47721084</v>
      </c>
      <c r="L22" s="27">
        <f>K22/K19-1</f>
        <v>-0.15565501803154003</v>
      </c>
      <c r="M22" s="27">
        <f>K22/K10-1</f>
        <v>7.1477536429128019E-2</v>
      </c>
      <c r="N22" s="32">
        <f>AVERAGE(J20:J22)</f>
        <v>24.603430239929764</v>
      </c>
      <c r="O22" s="58">
        <f>N22/N19-1</f>
        <v>0.16689293127553873</v>
      </c>
    </row>
    <row r="23" spans="1:15" hidden="1">
      <c r="A23" s="31"/>
      <c r="B23" s="27"/>
      <c r="C23" s="27"/>
      <c r="D23" s="26">
        <f>H23/21</f>
        <v>984274.90476190473</v>
      </c>
      <c r="E23" s="27">
        <f t="shared" si="0"/>
        <v>7.0435091847394826E-2</v>
      </c>
      <c r="F23" s="33">
        <f t="shared" si="2"/>
        <v>0.54150608513786103</v>
      </c>
      <c r="G23" s="39" t="s">
        <v>168</v>
      </c>
      <c r="H23" s="29">
        <v>20669773</v>
      </c>
      <c r="I23" s="29">
        <v>934957.83</v>
      </c>
      <c r="J23" s="30">
        <f t="shared" si="1"/>
        <v>22.107706183924897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828966.27272727271</v>
      </c>
      <c r="E24" s="27">
        <f t="shared" si="0"/>
        <v>-0.15778989313173752</v>
      </c>
      <c r="F24" s="33">
        <f t="shared" si="2"/>
        <v>0.52864169822758167</v>
      </c>
      <c r="G24" s="39" t="s">
        <v>176</v>
      </c>
      <c r="H24" s="29">
        <v>18237258</v>
      </c>
      <c r="I24" s="29">
        <v>896693.27</v>
      </c>
      <c r="J24" s="30">
        <f t="shared" si="1"/>
        <v>20.338346021042401</v>
      </c>
      <c r="K24" s="32"/>
      <c r="L24" s="27"/>
      <c r="M24" s="27"/>
      <c r="N24" s="27"/>
    </row>
    <row r="25" spans="1:15" ht="17.399999999999999" hidden="1">
      <c r="A25" s="31">
        <f>AVERAGE(D23:D25)</f>
        <v>914640.42758411169</v>
      </c>
      <c r="B25" s="27">
        <f>A25/A22-1</f>
        <v>0.19014215533322765</v>
      </c>
      <c r="C25" s="27">
        <f>A25/A13-1</f>
        <v>0.45544581391504813</v>
      </c>
      <c r="D25" s="26">
        <f>H25/19</f>
        <v>930680.10526315786</v>
      </c>
      <c r="E25" s="27">
        <f t="shared" si="0"/>
        <v>0.12269960296605298</v>
      </c>
      <c r="F25" s="33">
        <f t="shared" si="2"/>
        <v>0.32109863938006811</v>
      </c>
      <c r="G25" s="39" t="s">
        <v>190</v>
      </c>
      <c r="H25" s="29">
        <v>17682922</v>
      </c>
      <c r="I25" s="29">
        <v>857123.45</v>
      </c>
      <c r="J25" s="30">
        <f t="shared" si="1"/>
        <v>20.630542776539368</v>
      </c>
      <c r="K25" s="32">
        <f>H25+H24+H23</f>
        <v>56589953</v>
      </c>
      <c r="L25" s="27">
        <f>K25/K22-1</f>
        <v>0.18584802055208982</v>
      </c>
      <c r="M25" s="27">
        <f>K25/K13-1</f>
        <v>0.43524877023502095</v>
      </c>
      <c r="N25" s="32">
        <f>AVERAGE(J23:J25)</f>
        <v>21.025531660502224</v>
      </c>
      <c r="O25" s="58">
        <f>N25/N22-1</f>
        <v>-0.14542275384108205</v>
      </c>
    </row>
    <row r="26" spans="1:15" ht="17.399999999999999" hidden="1">
      <c r="A26" s="31"/>
      <c r="B26" s="27"/>
      <c r="C26" s="27"/>
      <c r="D26" s="26">
        <f>H26/19</f>
        <v>804770.84210526315</v>
      </c>
      <c r="E26" s="27">
        <f t="shared" si="0"/>
        <v>-0.1352873693612402</v>
      </c>
      <c r="F26" s="33">
        <f t="shared" si="2"/>
        <v>0.38855352893575401</v>
      </c>
      <c r="G26" s="39" t="s">
        <v>202</v>
      </c>
      <c r="H26" s="29">
        <v>15290646</v>
      </c>
      <c r="I26" s="29">
        <v>714073.5</v>
      </c>
      <c r="J26" s="30">
        <f t="shared" si="1"/>
        <v>21.413266281412209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728545.09090909094</v>
      </c>
      <c r="E27" s="27">
        <f t="shared" si="0"/>
        <v>-9.4717337169879623E-2</v>
      </c>
      <c r="F27" s="33">
        <f t="shared" si="2"/>
        <v>0.25318482131903952</v>
      </c>
      <c r="G27" s="39" t="s">
        <v>203</v>
      </c>
      <c r="H27" s="29">
        <v>16027992</v>
      </c>
      <c r="I27" s="29">
        <v>870123.94</v>
      </c>
      <c r="J27" s="30">
        <f t="shared" si="1"/>
        <v>18.420355150784612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773722.78468899522</v>
      </c>
      <c r="B28" s="27">
        <f>A28/A25-1</f>
        <v>-0.1540688981650743</v>
      </c>
      <c r="C28" s="27">
        <f>A28/A16-1</f>
        <v>0.34552808578974359</v>
      </c>
      <c r="D28" s="26">
        <f>H28/19</f>
        <v>787852.42105263157</v>
      </c>
      <c r="E28" s="27">
        <f t="shared" si="0"/>
        <v>8.1405160618865713E-2</v>
      </c>
      <c r="F28" s="33">
        <f t="shared" si="2"/>
        <v>0.39648401869217964</v>
      </c>
      <c r="G28" s="39" t="s">
        <v>208</v>
      </c>
      <c r="H28" s="29">
        <v>14969196</v>
      </c>
      <c r="I28" s="29">
        <v>618768.13</v>
      </c>
      <c r="J28" s="30">
        <f t="shared" si="1"/>
        <v>24.191931151980953</v>
      </c>
      <c r="K28" s="32">
        <f>H28+H27+H26</f>
        <v>46287834</v>
      </c>
      <c r="L28" s="27">
        <f>K28/K25-1</f>
        <v>-0.18204855197529501</v>
      </c>
      <c r="M28" s="27">
        <f>K28/K16-1</f>
        <v>0.2580603682519631</v>
      </c>
      <c r="N28" s="32">
        <f>AVERAGE(J26:J28)</f>
        <v>21.34185086139259</v>
      </c>
      <c r="O28" s="58">
        <f>N28/N25-1</f>
        <v>1.504452805274803E-2</v>
      </c>
    </row>
    <row r="29" spans="1:15" hidden="1">
      <c r="D29" s="26">
        <f>H29/22</f>
        <v>763468.09090909094</v>
      </c>
      <c r="E29" s="27">
        <f t="shared" si="0"/>
        <v>-3.0950377877828061E-2</v>
      </c>
      <c r="F29" s="33">
        <f t="shared" si="2"/>
        <v>-5.198159226552157E-2</v>
      </c>
      <c r="G29" s="39" t="s">
        <v>215</v>
      </c>
      <c r="H29" s="29">
        <v>16796298</v>
      </c>
      <c r="I29" s="29">
        <v>557980</v>
      </c>
      <c r="J29" s="30">
        <f t="shared" si="1"/>
        <v>30.101971396824258</v>
      </c>
    </row>
    <row r="30" spans="1:15" hidden="1">
      <c r="D30" s="26">
        <f>H30/19</f>
        <v>825897.42105263157</v>
      </c>
      <c r="E30" s="27">
        <f t="shared" si="0"/>
        <v>8.1770712996274142E-2</v>
      </c>
      <c r="F30" s="33">
        <f t="shared" si="2"/>
        <v>-0.16750023140760428</v>
      </c>
      <c r="G30" s="39" t="s">
        <v>210</v>
      </c>
      <c r="H30" s="29">
        <v>15692051</v>
      </c>
      <c r="I30" s="29">
        <v>488542.54</v>
      </c>
      <c r="J30" s="30">
        <f t="shared" si="1"/>
        <v>32.120132261153756</v>
      </c>
    </row>
    <row r="31" spans="1:15" ht="17.399999999999999" hidden="1">
      <c r="A31" s="31">
        <f>AVERAGE(D29:D31)</f>
        <v>818576.28732057416</v>
      </c>
      <c r="B31" s="27">
        <f>A31/A28-1</f>
        <v>5.7971024660477433E-2</v>
      </c>
      <c r="C31" s="27">
        <f>A31/A19-1</f>
        <v>-0.10126269626303508</v>
      </c>
      <c r="D31" s="26">
        <f>H31/20</f>
        <v>866363.35</v>
      </c>
      <c r="E31" s="27">
        <f t="shared" si="0"/>
        <v>4.899631348381428E-2</v>
      </c>
      <c r="F31" s="33">
        <f t="shared" si="2"/>
        <v>-7.342948798503568E-2</v>
      </c>
      <c r="G31" s="39" t="s">
        <v>211</v>
      </c>
      <c r="H31" s="29">
        <v>17327267</v>
      </c>
      <c r="I31" s="29">
        <v>599264.56000000006</v>
      </c>
      <c r="J31" s="30">
        <f t="shared" si="1"/>
        <v>28.914219455927775</v>
      </c>
      <c r="K31" s="32">
        <f>H31+H30+H29</f>
        <v>49815616</v>
      </c>
      <c r="L31" s="27">
        <f>K31/K28-1</f>
        <v>7.6214022025744343E-2</v>
      </c>
      <c r="M31" s="27">
        <f>K31/K19-1</f>
        <v>-0.11859576799915683</v>
      </c>
      <c r="N31" s="32">
        <f>AVERAGE(J29:J31)</f>
        <v>30.37877437130193</v>
      </c>
      <c r="O31" s="58">
        <f>N31/N28-1</f>
        <v>0.42343672854809111</v>
      </c>
    </row>
    <row r="32" spans="1:15" ht="17.399999999999999" hidden="1">
      <c r="D32" s="26">
        <f>H32/21</f>
        <v>686988.71428571432</v>
      </c>
      <c r="E32" s="27">
        <f t="shared" si="0"/>
        <v>-0.20704319465301213</v>
      </c>
      <c r="F32" s="33">
        <f t="shared" si="2"/>
        <v>-1.1914515702203032E-2</v>
      </c>
      <c r="G32" s="39" t="s">
        <v>222</v>
      </c>
      <c r="H32" s="29">
        <v>14426763</v>
      </c>
      <c r="I32" s="29">
        <v>476671.03</v>
      </c>
      <c r="J32" s="30">
        <f t="shared" si="1"/>
        <v>30.265659316447234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906376.33333333337</v>
      </c>
      <c r="E33" s="27">
        <f t="shared" si="0"/>
        <v>0.31934675852095173</v>
      </c>
      <c r="F33" s="33">
        <f t="shared" si="2"/>
        <v>0.31214543835146169</v>
      </c>
      <c r="G33" s="39" t="s">
        <v>223</v>
      </c>
      <c r="H33" s="29">
        <v>19033903</v>
      </c>
      <c r="I33" s="29">
        <v>621800.52</v>
      </c>
      <c r="J33" s="30">
        <f t="shared" si="1"/>
        <v>30.610947382289098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856972.12113617372</v>
      </c>
      <c r="B34" s="27">
        <f>A34/A31-1</f>
        <v>4.690562676971699E-2</v>
      </c>
      <c r="C34" s="27">
        <f>A34/A22-1</f>
        <v>0.11510339642810119</v>
      </c>
      <c r="D34" s="26">
        <f>H34/19</f>
        <v>977551.31578947371</v>
      </c>
      <c r="E34" s="27">
        <f t="shared" si="0"/>
        <v>7.8526964836321156E-2</v>
      </c>
      <c r="F34" s="33">
        <f t="shared" si="2"/>
        <v>6.3122942015647165E-2</v>
      </c>
      <c r="G34" s="39" t="s">
        <v>220</v>
      </c>
      <c r="H34" s="29">
        <v>18573475</v>
      </c>
      <c r="I34" s="29">
        <v>688080.73</v>
      </c>
      <c r="J34" s="30">
        <f t="shared" si="1"/>
        <v>26.993162561026814</v>
      </c>
      <c r="K34" s="32">
        <f>H34+H33+H32</f>
        <v>52034141</v>
      </c>
      <c r="L34" s="27">
        <f>K34/K31-1</f>
        <v>4.4534729832508724E-2</v>
      </c>
      <c r="M34" s="27">
        <f>K34/K22-1</f>
        <v>9.0380532847912587E-2</v>
      </c>
      <c r="N34" s="32">
        <f>AVERAGE(J32:J34)</f>
        <v>29.289923086587716</v>
      </c>
      <c r="O34" s="58">
        <f>N34/N31-1</f>
        <v>-3.5842502116965713E-2</v>
      </c>
      <c r="P34" s="58"/>
    </row>
    <row r="35" spans="1:16" ht="17.399999999999999" hidden="1">
      <c r="D35" s="26">
        <f>H35/23</f>
        <v>673430.30434782605</v>
      </c>
      <c r="E35" s="27">
        <f t="shared" ref="E35:E41" si="3">D35/D34-1</f>
        <v>-0.31110490726109707</v>
      </c>
      <c r="F35" s="33">
        <f t="shared" ref="F35:F41" si="4">D35/D23-1</f>
        <v>-0.3158107546074963</v>
      </c>
      <c r="G35" s="39" t="s">
        <v>226</v>
      </c>
      <c r="H35" s="68">
        <v>15488897</v>
      </c>
      <c r="I35" s="68">
        <v>729367.33</v>
      </c>
      <c r="J35" s="30">
        <f t="shared" si="1"/>
        <v>21.236071815829757</v>
      </c>
      <c r="P35" s="16"/>
    </row>
    <row r="36" spans="1:16" ht="17.399999999999999" hidden="1">
      <c r="D36" s="26">
        <f>H36/21</f>
        <v>809937.09523809527</v>
      </c>
      <c r="E36" s="27">
        <f t="shared" si="3"/>
        <v>0.20270366511419069</v>
      </c>
      <c r="F36" s="33">
        <f t="shared" si="4"/>
        <v>-2.295530966123871E-2</v>
      </c>
      <c r="G36" s="39" t="s">
        <v>228</v>
      </c>
      <c r="H36" s="68">
        <v>17008679</v>
      </c>
      <c r="I36" s="68">
        <v>702871.87</v>
      </c>
      <c r="J36" s="30">
        <f t="shared" si="1"/>
        <v>24.198832996403741</v>
      </c>
      <c r="P36" s="16"/>
    </row>
    <row r="37" spans="1:16" ht="17.399999999999999" hidden="1">
      <c r="A37" s="31">
        <f>AVERAGE(D35:D37)</f>
        <v>844712.15171382565</v>
      </c>
      <c r="B37" s="27">
        <f>A37/A34-1</f>
        <v>-1.4306147329616548E-2</v>
      </c>
      <c r="C37" s="27">
        <f>A37/A25-1</f>
        <v>-7.645438990160458E-2</v>
      </c>
      <c r="D37" s="26">
        <f>H37/18</f>
        <v>1050769.0555555555</v>
      </c>
      <c r="E37" s="27">
        <f t="shared" si="3"/>
        <v>0.29734649978794159</v>
      </c>
      <c r="F37" s="33">
        <f t="shared" si="4"/>
        <v>0.12903354182954341</v>
      </c>
      <c r="G37" s="39" t="s">
        <v>225</v>
      </c>
      <c r="H37" s="68">
        <v>18913843</v>
      </c>
      <c r="I37" s="68">
        <v>579698.06000000006</v>
      </c>
      <c r="J37" s="30">
        <f t="shared" si="1"/>
        <v>32.627059334992424</v>
      </c>
      <c r="K37" s="32">
        <f>H37+H36+H35</f>
        <v>51411419</v>
      </c>
      <c r="L37" s="27">
        <f>K37/K34-1</f>
        <v>-1.1967565679617875E-2</v>
      </c>
      <c r="M37" s="27">
        <f>K37/K25-1</f>
        <v>-9.1509777362776767E-2</v>
      </c>
      <c r="N37" s="32">
        <f>AVERAGE(J35:J37)</f>
        <v>26.020654715741973</v>
      </c>
      <c r="O37" s="16">
        <f>N37/N34-1</f>
        <v>-0.11161751299861866</v>
      </c>
      <c r="P37" s="16"/>
    </row>
    <row r="38" spans="1:16" ht="17.399999999999999" hidden="1">
      <c r="A38" s="31"/>
      <c r="B38" s="27"/>
      <c r="C38" s="27"/>
      <c r="D38" s="26">
        <f>H38/20</f>
        <v>861897.45</v>
      </c>
      <c r="E38" s="27">
        <f t="shared" si="3"/>
        <v>-0.179746067470265</v>
      </c>
      <c r="F38" s="33">
        <f t="shared" si="4"/>
        <v>7.0984937457841735E-2</v>
      </c>
      <c r="G38" s="39" t="s">
        <v>231</v>
      </c>
      <c r="H38" s="68">
        <v>17237949</v>
      </c>
      <c r="I38" s="68">
        <v>653260.17000000004</v>
      </c>
      <c r="J38" s="30">
        <f t="shared" si="1"/>
        <v>26.387570820367021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876966.71428571432</v>
      </c>
      <c r="E39" s="27">
        <f t="shared" si="3"/>
        <v>1.7483825118306484E-2</v>
      </c>
      <c r="F39" s="33">
        <f t="shared" si="4"/>
        <v>0.20372331819767031</v>
      </c>
      <c r="G39" s="39" t="s">
        <v>234</v>
      </c>
      <c r="H39" s="68">
        <v>18416301</v>
      </c>
      <c r="I39" s="68">
        <v>598487.85</v>
      </c>
      <c r="J39" s="30">
        <f t="shared" si="1"/>
        <v>30.771386587046003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819511.73730158724</v>
      </c>
      <c r="B40" s="27">
        <f>A40/A37-1</f>
        <v>-2.9833138260305092E-2</v>
      </c>
      <c r="C40" s="27">
        <f>A40/A28-1</f>
        <v>5.9180049390683553E-2</v>
      </c>
      <c r="D40" s="26">
        <f>H40/21</f>
        <v>719671.04761904757</v>
      </c>
      <c r="E40" s="27">
        <f t="shared" si="3"/>
        <v>-0.17936332600124216</v>
      </c>
      <c r="F40" s="33">
        <f t="shared" si="4"/>
        <v>-8.6540793188765508E-2</v>
      </c>
      <c r="G40" s="39" t="s">
        <v>236</v>
      </c>
      <c r="H40" s="68">
        <v>15113092</v>
      </c>
      <c r="I40" s="68">
        <v>630211.56999999995</v>
      </c>
      <c r="J40" s="30">
        <f t="shared" si="1"/>
        <v>23.980981498007093</v>
      </c>
      <c r="K40" s="32">
        <f>H40+H39+H38</f>
        <v>50767342</v>
      </c>
      <c r="L40" s="27">
        <f>K40/K37-1</f>
        <v>-1.2527897741939409E-2</v>
      </c>
      <c r="M40" s="27">
        <f>K40/K28-1</f>
        <v>9.677506188775209E-2</v>
      </c>
      <c r="N40" s="32">
        <f>AVERAGE(J38:J40)</f>
        <v>27.046646301806707</v>
      </c>
      <c r="O40" s="58">
        <f>N40/N37-1</f>
        <v>3.942989126418972E-2</v>
      </c>
    </row>
    <row r="41" spans="1:16" ht="17.399999999999999">
      <c r="A41" s="31"/>
      <c r="B41" s="27"/>
      <c r="C41" s="27"/>
      <c r="D41" s="26">
        <f>H41/18</f>
        <v>746927.27777777775</v>
      </c>
      <c r="E41" s="27">
        <f t="shared" si="3"/>
        <v>3.7873178654198147E-2</v>
      </c>
      <c r="F41" s="33">
        <f t="shared" si="4"/>
        <v>-2.1665362741771443E-2</v>
      </c>
      <c r="G41" s="39" t="s">
        <v>370</v>
      </c>
      <c r="H41" s="68">
        <v>13444691</v>
      </c>
      <c r="I41" s="68">
        <v>606042.87</v>
      </c>
      <c r="J41" s="30">
        <f t="shared" si="1"/>
        <v>22.184389365062575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528512.6</v>
      </c>
      <c r="E42" s="27">
        <f t="shared" ref="E42" si="5">D42/D41-1</f>
        <v>-0.29241759442444604</v>
      </c>
      <c r="F42" s="33">
        <f t="shared" ref="F42" si="6">D42/D30-1</f>
        <v>-0.36007476651713666</v>
      </c>
      <c r="G42" s="39" t="s">
        <v>406</v>
      </c>
      <c r="H42" s="68">
        <v>10570252</v>
      </c>
      <c r="I42" s="68">
        <v>435570.97</v>
      </c>
      <c r="J42" s="30">
        <f t="shared" si="1"/>
        <v>24.267576877311178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675090.37592592591</v>
      </c>
      <c r="B43" s="27">
        <f>A43/A40-1</f>
        <v>-0.1762285453667799</v>
      </c>
      <c r="C43" s="27">
        <f>A43/A31-1</f>
        <v>-0.17528715846914789</v>
      </c>
      <c r="D43" s="26">
        <f>H43/20</f>
        <v>749831.25</v>
      </c>
      <c r="E43" s="27">
        <f t="shared" ref="E43" si="7">D43/D42-1</f>
        <v>0.41875756604478309</v>
      </c>
      <c r="F43" s="33">
        <f t="shared" ref="F43" si="8">D43/D31-1</f>
        <v>-0.13450719031454872</v>
      </c>
      <c r="G43" s="39" t="s">
        <v>451</v>
      </c>
      <c r="H43" s="68">
        <v>14996625</v>
      </c>
      <c r="I43" s="68">
        <v>483827.47</v>
      </c>
      <c r="J43" s="30">
        <f t="shared" si="1"/>
        <v>30.995811378795835</v>
      </c>
      <c r="K43" s="32">
        <f>H43+H42+H41</f>
        <v>39011568</v>
      </c>
      <c r="L43" s="27">
        <f>K43/K40-1</f>
        <v>-0.23156173904081878</v>
      </c>
      <c r="M43" s="27">
        <f>K43/K31-1</f>
        <v>-0.21688074679233116</v>
      </c>
      <c r="N43" s="32">
        <f>AVERAGE(J41:J43)</f>
        <v>25.815925873723199</v>
      </c>
      <c r="O43" s="58">
        <f>N43/N40-1</f>
        <v>-4.5503624159173306E-2</v>
      </c>
    </row>
    <row r="44" spans="1:16" ht="17.399999999999999">
      <c r="A44" s="31"/>
      <c r="B44" s="27"/>
      <c r="C44" s="27"/>
      <c r="D44" s="26">
        <f>H44/22</f>
        <v>833204.13636363635</v>
      </c>
      <c r="E44" s="27">
        <f t="shared" ref="E44" si="9">D44/D43-1</f>
        <v>0.1111888659796938</v>
      </c>
      <c r="F44" s="33">
        <f t="shared" ref="F44" si="10">D44/D32-1</f>
        <v>0.21283526066355729</v>
      </c>
      <c r="G44" s="39" t="s">
        <v>462</v>
      </c>
      <c r="H44" s="68">
        <v>18330491</v>
      </c>
      <c r="I44" s="68">
        <v>628044.1</v>
      </c>
      <c r="J44" s="30">
        <f t="shared" si="1"/>
        <v>29.186630365606494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975468.35</v>
      </c>
      <c r="E45" s="27">
        <f t="shared" ref="E45" si="11">D45/D44-1</f>
        <v>0.17074352781930391</v>
      </c>
      <c r="F45" s="33">
        <f t="shared" ref="F45" si="12">D45/D33-1</f>
        <v>7.6228840191105318E-2</v>
      </c>
      <c r="G45" s="39" t="s">
        <v>523</v>
      </c>
      <c r="H45" s="68">
        <v>19509367</v>
      </c>
      <c r="I45" s="68">
        <v>648201.81000000006</v>
      </c>
      <c r="J45" s="30">
        <f t="shared" si="1"/>
        <v>30.097674364716752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926427.17966507177</v>
      </c>
      <c r="B46" s="27">
        <f>A46/A43-1</f>
        <v>0.37230097287999819</v>
      </c>
      <c r="C46" s="27">
        <f>A46/A34-1</f>
        <v>8.104704554077502E-2</v>
      </c>
      <c r="D46" s="26">
        <f>H46/19</f>
        <v>970609.05263157899</v>
      </c>
      <c r="E46" s="27">
        <f t="shared" ref="E46" si="13">D46/D45-1</f>
        <v>-4.9815018277332701E-3</v>
      </c>
      <c r="F46" s="33">
        <f t="shared" ref="F46" si="14">D46/D34-1</f>
        <v>-7.1016866795254874E-3</v>
      </c>
      <c r="G46" s="39" t="s">
        <v>551</v>
      </c>
      <c r="H46" s="68">
        <v>18441572</v>
      </c>
      <c r="I46" s="68">
        <v>677949.63</v>
      </c>
      <c r="J46" s="30">
        <f t="shared" si="1"/>
        <v>27.201979592495682</v>
      </c>
      <c r="K46" s="32">
        <f>H46+H45+H44</f>
        <v>56281430</v>
      </c>
      <c r="L46" s="27">
        <f>K46/K43-1</f>
        <v>0.44268566697959955</v>
      </c>
      <c r="M46" s="27">
        <f>K46/K34-1</f>
        <v>8.1625043065475023E-2</v>
      </c>
      <c r="N46" s="32">
        <f>AVERAGE(J44:J46)</f>
        <v>28.828761440939644</v>
      </c>
      <c r="O46" s="58">
        <f>N46/N43-1</f>
        <v>0.11670453277382031</v>
      </c>
    </row>
    <row r="47" spans="1:16" ht="17.399999999999999">
      <c r="A47" s="31"/>
      <c r="B47" s="27"/>
      <c r="C47" s="27"/>
      <c r="D47" s="26">
        <f>H47/19</f>
        <v>923222.84210526315</v>
      </c>
      <c r="E47" s="27">
        <f t="shared" ref="E47" si="15">D47/D46-1</f>
        <v>-4.8821109176592992E-2</v>
      </c>
      <c r="F47" s="33">
        <f t="shared" ref="F47" si="16">D47/D35-1</f>
        <v>0.37092559711779693</v>
      </c>
      <c r="G47" s="39" t="s">
        <v>598</v>
      </c>
      <c r="H47" s="68">
        <v>17541234</v>
      </c>
      <c r="I47" s="68">
        <v>618791.17000000004</v>
      </c>
      <c r="J47" s="30">
        <f t="shared" si="1"/>
        <v>28.347582917189978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737185.9</v>
      </c>
      <c r="E48" s="27">
        <f t="shared" ref="E48" si="17">D48/D47-1</f>
        <v>-0.20150816641520197</v>
      </c>
      <c r="F48" s="33">
        <f t="shared" ref="F48" si="18">D48/D36-1</f>
        <v>-8.9823266110201749E-2</v>
      </c>
      <c r="G48" s="39" t="s">
        <v>632</v>
      </c>
      <c r="H48" s="68">
        <v>14743718</v>
      </c>
      <c r="I48" s="68">
        <v>590310.6</v>
      </c>
      <c r="J48" s="30">
        <f t="shared" si="1"/>
        <v>24.976204052578424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847910.94433811808</v>
      </c>
      <c r="B49" s="27">
        <f>A49/A46-1</f>
        <v>-8.4751653503235325E-2</v>
      </c>
      <c r="C49" s="27">
        <f>A49/A37-1</f>
        <v>3.7868433854093553E-3</v>
      </c>
      <c r="D49" s="26">
        <f>H49/22</f>
        <v>883324.09090909094</v>
      </c>
      <c r="E49" s="27">
        <f t="shared" ref="E49" si="19">D49/D48-1</f>
        <v>0.1982379083879533</v>
      </c>
      <c r="F49" s="33">
        <f t="shared" ref="F49" si="20">D49/D37-1</f>
        <v>-0.15935467813898863</v>
      </c>
      <c r="G49" s="39" t="s">
        <v>672</v>
      </c>
      <c r="H49" s="68">
        <v>19433130</v>
      </c>
      <c r="I49" s="68">
        <v>632925.81000000006</v>
      </c>
      <c r="J49" s="30">
        <f t="shared" si="1"/>
        <v>30.703645977085369</v>
      </c>
      <c r="K49" s="32">
        <f>H49+H48+H47</f>
        <v>51718082</v>
      </c>
      <c r="L49" s="27">
        <f>K49/K46-1</f>
        <v>-8.1080882273247168E-2</v>
      </c>
      <c r="M49" s="27">
        <f>K49/K37-1</f>
        <v>5.9648810704875377E-3</v>
      </c>
      <c r="N49" s="32">
        <f>AVERAGE(J47:J49)</f>
        <v>28.009144315617927</v>
      </c>
      <c r="O49" s="58">
        <f>N49/N46-1</f>
        <v>-2.8430535491468567E-2</v>
      </c>
    </row>
    <row r="50" spans="1:15" s="37" customFormat="1" ht="17.399999999999999">
      <c r="A50" s="92"/>
      <c r="B50" s="130"/>
      <c r="C50" s="130"/>
      <c r="D50" s="93">
        <f>H50/18</f>
        <v>942664.66666666663</v>
      </c>
      <c r="E50" s="130">
        <f t="shared" ref="E50" si="21">D50/D49-1</f>
        <v>6.7178713190652495E-2</v>
      </c>
      <c r="F50" s="131">
        <f t="shared" ref="F50" si="22">D50/D38-1</f>
        <v>9.3708615412038565E-2</v>
      </c>
      <c r="G50" s="132" t="s">
        <v>714</v>
      </c>
      <c r="H50" s="95">
        <v>16967964</v>
      </c>
      <c r="I50" s="95">
        <v>590181.25</v>
      </c>
      <c r="J50" s="133">
        <f t="shared" ref="J50" si="23">H50/I50</f>
        <v>28.75042878776647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1093869.5</v>
      </c>
      <c r="E51" s="130">
        <f t="shared" ref="E51" si="24">D51/D50-1</f>
        <v>0.16040150721677637</v>
      </c>
      <c r="F51" s="131">
        <f t="shared" ref="F51" si="25">D51/D39-1</f>
        <v>0.24733297419498079</v>
      </c>
      <c r="G51" s="132" t="s">
        <v>721</v>
      </c>
      <c r="H51" s="95">
        <v>21877390</v>
      </c>
      <c r="I51" s="95">
        <v>765524.42</v>
      </c>
      <c r="J51" s="133">
        <f t="shared" ref="J51" si="26">H51/I51</f>
        <v>28.578304530115446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1036986.6919191919</v>
      </c>
      <c r="B52" s="27">
        <f>A52/A49-1</f>
        <v>0.22299010154735877</v>
      </c>
      <c r="C52" s="27">
        <f>A52/A40-1</f>
        <v>0.26537137263425437</v>
      </c>
      <c r="D52" s="93">
        <f>H52/22</f>
        <v>1074425.9090909092</v>
      </c>
      <c r="E52" s="130">
        <f t="shared" ref="E52:E53" si="27">D52/D51-1</f>
        <v>-1.7775055350835567E-2</v>
      </c>
      <c r="F52" s="131">
        <f t="shared" ref="F52:F53" si="28">D52/D40-1</f>
        <v>0.49294029910683368</v>
      </c>
      <c r="G52" s="132" t="s">
        <v>726</v>
      </c>
      <c r="H52" s="95">
        <v>23637370</v>
      </c>
      <c r="I52" s="95">
        <v>777628.32</v>
      </c>
      <c r="J52" s="133">
        <f t="shared" ref="J52" si="29">H52/I52</f>
        <v>30.396745324295804</v>
      </c>
      <c r="K52" s="32">
        <f>H52+H51+H50</f>
        <v>62482724</v>
      </c>
      <c r="L52" s="27">
        <f>K52/K49-1</f>
        <v>0.20814078140020742</v>
      </c>
      <c r="M52" s="27">
        <f>K52/K40-1</f>
        <v>0.23076610944098674</v>
      </c>
      <c r="N52" s="32">
        <f>AVERAGE(J50:J52)</f>
        <v>29.241826214059241</v>
      </c>
      <c r="O52" s="58">
        <f>N52/N49-1</f>
        <v>4.4009980617436106E-2</v>
      </c>
    </row>
    <row r="53" spans="1:15" s="37" customFormat="1" ht="17.399999999999999">
      <c r="A53" s="31"/>
      <c r="B53" s="27"/>
      <c r="C53" s="27"/>
      <c r="D53" s="93">
        <f>H53/21</f>
        <v>696754.38095238095</v>
      </c>
      <c r="E53" s="130">
        <f t="shared" si="27"/>
        <v>-0.35151007151166225</v>
      </c>
      <c r="F53" s="131">
        <f t="shared" si="28"/>
        <v>-6.7172398596378469E-2</v>
      </c>
      <c r="G53" s="132" t="s">
        <v>729</v>
      </c>
      <c r="H53" s="95">
        <v>14631842</v>
      </c>
      <c r="I53" s="95">
        <v>556914.89</v>
      </c>
      <c r="J53" s="133">
        <f t="shared" ref="J53" si="30">H53/I53</f>
        <v>26.273030695947096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1108487.3529411764</v>
      </c>
      <c r="E54" s="130">
        <f t="shared" ref="E54" si="31">D54/D53-1</f>
        <v>0.59092986459016594</v>
      </c>
      <c r="F54" s="131">
        <f t="shared" ref="F54" si="32">D54/D42-1</f>
        <v>1.097371667092093</v>
      </c>
      <c r="G54" s="132" t="s">
        <v>742</v>
      </c>
      <c r="H54" s="95">
        <v>18844285</v>
      </c>
      <c r="I54" s="95">
        <v>629859.63</v>
      </c>
      <c r="J54" s="133">
        <f t="shared" ref="J54" si="33">H54/I54</f>
        <v>29.918229558544656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1005445.4668534081</v>
      </c>
      <c r="B55" s="27">
        <f>A55/A52-1</f>
        <v>-3.0416229361062586E-2</v>
      </c>
      <c r="C55" s="27">
        <f>A55/A43-1</f>
        <v>0.48934943039942014</v>
      </c>
      <c r="D55" s="93">
        <f>H55/21</f>
        <v>1211094.6666666667</v>
      </c>
      <c r="E55" s="130">
        <f t="shared" ref="E55" si="34">D55/D54-1</f>
        <v>9.2565164097939245E-2</v>
      </c>
      <c r="F55" s="131">
        <f t="shared" ref="F55" si="35">D55/D43-1</f>
        <v>0.61515629905617653</v>
      </c>
      <c r="G55" s="132" t="s">
        <v>749</v>
      </c>
      <c r="H55" s="95">
        <v>25432988</v>
      </c>
      <c r="I55" s="95">
        <v>941186.32</v>
      </c>
      <c r="J55" s="133">
        <f t="shared" ref="J55" si="36">H55/I55</f>
        <v>27.022266961976243</v>
      </c>
      <c r="K55" s="32">
        <f>H55+H54+H53</f>
        <v>58909115</v>
      </c>
      <c r="L55" s="27">
        <f>K55/K52-1</f>
        <v>-5.7193553213204962E-2</v>
      </c>
      <c r="M55" s="27">
        <f>K55/K43-1</f>
        <v>0.51004222644934449</v>
      </c>
      <c r="N55" s="32">
        <f>AVERAGE(J53:J55)</f>
        <v>27.737842405489332</v>
      </c>
      <c r="O55" s="58">
        <f>N55/N52-1</f>
        <v>-5.143262248945335E-2</v>
      </c>
    </row>
    <row r="56" spans="1:15" s="124" customFormat="1" ht="17.399999999999999">
      <c r="A56" s="94"/>
      <c r="B56" s="45"/>
      <c r="C56" s="45"/>
      <c r="D56" s="98">
        <f>H56/22</f>
        <v>1188274.5</v>
      </c>
      <c r="E56" s="118">
        <f t="shared" ref="E56" si="37">D56/D55-1</f>
        <v>-1.8842595293954489E-2</v>
      </c>
      <c r="F56" s="158">
        <f t="shared" ref="F56" si="38">D56/D44-1</f>
        <v>0.42615050518832254</v>
      </c>
      <c r="G56" s="122" t="s">
        <v>752</v>
      </c>
      <c r="H56" s="96">
        <v>26142039</v>
      </c>
      <c r="I56" s="96">
        <v>1090567.31</v>
      </c>
      <c r="J56" s="125">
        <f t="shared" ref="J56" si="39">H56/I56</f>
        <v>23.971045858691657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1255917.3333333333</v>
      </c>
      <c r="E57" s="118">
        <f t="shared" ref="E57" si="40">D57/D56-1</f>
        <v>5.6925258711967075E-2</v>
      </c>
      <c r="F57" s="158">
        <f t="shared" ref="F57" si="41">D57/D45-1</f>
        <v>0.28750187879835698</v>
      </c>
      <c r="G57" s="122" t="s">
        <v>756</v>
      </c>
      <c r="H57" s="96">
        <v>22606512</v>
      </c>
      <c r="I57" s="96">
        <v>842767.2</v>
      </c>
      <c r="J57" s="125">
        <f t="shared" ref="J57" si="42">H57/I57</f>
        <v>26.824147878560058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1222095.9166666665</v>
      </c>
      <c r="B58" s="27">
        <f>A58/A55-1</f>
        <v>0.215477076535316</v>
      </c>
      <c r="C58" s="27">
        <f>A58/A46-1</f>
        <v>0.31914946311105297</v>
      </c>
      <c r="K58" s="32">
        <f>H58+H57+H56</f>
        <v>48748551</v>
      </c>
      <c r="L58" s="27">
        <f>K58/K55-1</f>
        <v>-0.17247863934129715</v>
      </c>
      <c r="M58" s="27">
        <f>K58/K46-1</f>
        <v>-0.13384306333367857</v>
      </c>
      <c r="N58" s="32">
        <f>AVERAGE(J56:J58)</f>
        <v>25.397596868625858</v>
      </c>
      <c r="O58" s="58">
        <f>N58/N55-1</f>
        <v>-8.4370136027607456E-2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83">
    <tabColor rgb="FFFFFF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2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230</v>
      </c>
      <c r="G1" s="19"/>
      <c r="H1" s="19"/>
      <c r="I1" s="19"/>
      <c r="J1" s="20"/>
      <c r="P1" s="18" t="s">
        <v>230</v>
      </c>
    </row>
    <row r="2" spans="1:16" ht="15" customHeight="1">
      <c r="G2" s="21"/>
      <c r="H2" s="21"/>
      <c r="I2" s="21"/>
      <c r="J2" s="22"/>
      <c r="P2" s="34" t="s">
        <v>351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171594.45</v>
      </c>
      <c r="E5" s="27"/>
      <c r="F5" s="26"/>
      <c r="G5" s="28" t="s">
        <v>7</v>
      </c>
      <c r="H5" s="29">
        <v>3431889</v>
      </c>
      <c r="I5" s="29">
        <v>123769.28</v>
      </c>
      <c r="J5" s="30">
        <f>H5/I5</f>
        <v>27.728116379120895</v>
      </c>
    </row>
    <row r="6" spans="1:16" ht="15" hidden="1" customHeight="1">
      <c r="D6" s="26">
        <f>H6/18</f>
        <v>161180.72222222222</v>
      </c>
      <c r="E6" s="27">
        <f t="shared" ref="E6:E34" si="0">D6/D5-1</f>
        <v>-6.0688022122963758E-2</v>
      </c>
      <c r="F6" s="26"/>
      <c r="G6" s="28" t="s">
        <v>3</v>
      </c>
      <c r="H6" s="29">
        <v>2901253</v>
      </c>
      <c r="I6" s="29">
        <v>68320.39</v>
      </c>
      <c r="J6" s="30">
        <f t="shared" ref="J6:J49" si="1">H6/I6</f>
        <v>42.465404544675465</v>
      </c>
    </row>
    <row r="7" spans="1:16" ht="15" hidden="1" customHeight="1">
      <c r="A7" s="31">
        <f>AVERAGE(D5:D7)</f>
        <v>157573.39074074072</v>
      </c>
      <c r="B7" s="31"/>
      <c r="C7" s="31"/>
      <c r="D7" s="26">
        <f>H7/22</f>
        <v>139945</v>
      </c>
      <c r="E7" s="27">
        <f t="shared" si="0"/>
        <v>-0.13175100551382457</v>
      </c>
      <c r="F7" s="26"/>
      <c r="G7" s="28" t="s">
        <v>6</v>
      </c>
      <c r="H7" s="29">
        <v>3078790</v>
      </c>
      <c r="I7" s="29">
        <v>109018.48</v>
      </c>
      <c r="J7" s="30">
        <f t="shared" si="1"/>
        <v>28.240991802490736</v>
      </c>
      <c r="K7" s="32">
        <f>H7+H6+H5</f>
        <v>9411932</v>
      </c>
      <c r="L7" s="32"/>
      <c r="M7" s="32"/>
      <c r="N7" s="32">
        <f>AVERAGE(J5:J7)</f>
        <v>32.811504242095701</v>
      </c>
      <c r="O7" s="35"/>
    </row>
    <row r="8" spans="1:16" ht="15" hidden="1" customHeight="1">
      <c r="D8" s="26">
        <f>H8/21</f>
        <v>176074.33333333334</v>
      </c>
      <c r="E8" s="27">
        <f t="shared" si="0"/>
        <v>0.25816808984481998</v>
      </c>
      <c r="F8" s="26"/>
      <c r="G8" s="28" t="s">
        <v>2</v>
      </c>
      <c r="H8" s="29">
        <v>3697561</v>
      </c>
      <c r="I8" s="29">
        <v>172739.5</v>
      </c>
      <c r="J8" s="30">
        <f t="shared" si="1"/>
        <v>21.405416827071978</v>
      </c>
    </row>
    <row r="9" spans="1:16" ht="15" hidden="1" customHeight="1">
      <c r="D9" s="26">
        <f>H9/21</f>
        <v>170266</v>
      </c>
      <c r="E9" s="27">
        <f t="shared" si="0"/>
        <v>-3.2987961523826215E-2</v>
      </c>
      <c r="F9" s="26"/>
      <c r="G9" s="28" t="s">
        <v>5</v>
      </c>
      <c r="H9" s="29">
        <v>3575586</v>
      </c>
      <c r="I9" s="29">
        <v>85858.61</v>
      </c>
      <c r="J9" s="30">
        <f t="shared" si="1"/>
        <v>41.645048760980409</v>
      </c>
    </row>
    <row r="10" spans="1:16" ht="15" hidden="1" customHeight="1">
      <c r="A10" s="31">
        <f>AVERAGE(D8:D10)</f>
        <v>153506.61904761905</v>
      </c>
      <c r="B10" s="27">
        <f>A10/A7-1</f>
        <v>-2.5808746476826294E-2</v>
      </c>
      <c r="C10" s="27"/>
      <c r="D10" s="26">
        <f>H10/21</f>
        <v>114179.52380952382</v>
      </c>
      <c r="E10" s="27">
        <f t="shared" si="0"/>
        <v>-0.32940502619710443</v>
      </c>
      <c r="F10" s="26"/>
      <c r="G10" s="28" t="s">
        <v>0</v>
      </c>
      <c r="H10" s="29">
        <v>2397770</v>
      </c>
      <c r="I10" s="29">
        <v>72522.7</v>
      </c>
      <c r="J10" s="30">
        <f t="shared" si="1"/>
        <v>33.062337723223216</v>
      </c>
      <c r="K10" s="32">
        <f>H10+H9+H8</f>
        <v>9670917</v>
      </c>
      <c r="L10" s="27">
        <f>K10/K7-1</f>
        <v>2.7516667141241458E-2</v>
      </c>
      <c r="M10" s="32"/>
      <c r="N10" s="32">
        <f>AVERAGE(J8:J10)</f>
        <v>32.037601103758533</v>
      </c>
      <c r="O10" s="58">
        <f>N10/N7-1</f>
        <v>-2.3586335226419952E-2</v>
      </c>
    </row>
    <row r="11" spans="1:16" ht="15" hidden="1" customHeight="1">
      <c r="D11" s="26">
        <f>H11/21</f>
        <v>119678.42857142857</v>
      </c>
      <c r="E11" s="27">
        <f t="shared" si="0"/>
        <v>4.8160165487098228E-2</v>
      </c>
      <c r="F11" s="26"/>
      <c r="G11" s="28" t="s">
        <v>10</v>
      </c>
      <c r="H11" s="29">
        <v>2513247</v>
      </c>
      <c r="I11" s="29">
        <v>46720.55</v>
      </c>
      <c r="J11" s="30">
        <f t="shared" si="1"/>
        <v>53.793180945001716</v>
      </c>
    </row>
    <row r="12" spans="1:16" ht="15" hidden="1" customHeight="1">
      <c r="D12" s="26">
        <f>H12/22</f>
        <v>234430.31818181818</v>
      </c>
      <c r="E12" s="27">
        <f t="shared" si="0"/>
        <v>0.95883519678654028</v>
      </c>
      <c r="F12" s="26"/>
      <c r="G12" s="28" t="s">
        <v>4</v>
      </c>
      <c r="H12" s="29">
        <v>5157467</v>
      </c>
      <c r="I12" s="29">
        <v>95204.58</v>
      </c>
      <c r="J12" s="30">
        <f t="shared" si="1"/>
        <v>54.172467332979146</v>
      </c>
    </row>
    <row r="13" spans="1:16" ht="15" hidden="1" customHeight="1">
      <c r="A13" s="31">
        <f>AVERAGE(D11:D13)</f>
        <v>165212.49891774892</v>
      </c>
      <c r="B13" s="27">
        <f>A13/A10-1</f>
        <v>7.625651546985468E-2</v>
      </c>
      <c r="C13" s="27"/>
      <c r="D13" s="26">
        <f>H13/20</f>
        <v>141528.75</v>
      </c>
      <c r="E13" s="27">
        <f t="shared" si="0"/>
        <v>-0.39628649102359748</v>
      </c>
      <c r="F13" s="26"/>
      <c r="G13" s="28" t="s">
        <v>8</v>
      </c>
      <c r="H13" s="29">
        <v>2830575</v>
      </c>
      <c r="I13" s="29">
        <v>86768.51</v>
      </c>
      <c r="J13" s="30">
        <f t="shared" si="1"/>
        <v>32.622145983606266</v>
      </c>
      <c r="K13" s="32">
        <f>H13+H12+H11</f>
        <v>10501289</v>
      </c>
      <c r="L13" s="27">
        <f>K13/K10-1</f>
        <v>8.5862798739767987E-2</v>
      </c>
      <c r="M13" s="32"/>
      <c r="N13" s="32">
        <f>AVERAGE(J11:J13)</f>
        <v>46.862598087195714</v>
      </c>
      <c r="O13" s="58">
        <f>N13/N10-1</f>
        <v>0.46273742329908618</v>
      </c>
    </row>
    <row r="14" spans="1:16" ht="15" hidden="1" customHeight="1">
      <c r="D14" s="26">
        <f>H14/20</f>
        <v>117046.6</v>
      </c>
      <c r="E14" s="27">
        <f t="shared" si="0"/>
        <v>-0.17298358107451661</v>
      </c>
      <c r="F14" s="26"/>
      <c r="G14" s="28" t="s">
        <v>11</v>
      </c>
      <c r="H14" s="29">
        <v>2340932</v>
      </c>
      <c r="I14" s="29">
        <v>72770.820000000007</v>
      </c>
      <c r="J14" s="30">
        <f t="shared" si="1"/>
        <v>32.168553274513052</v>
      </c>
    </row>
    <row r="15" spans="1:16" ht="15" hidden="1" customHeight="1">
      <c r="A15" s="31"/>
      <c r="B15" s="31"/>
      <c r="C15" s="31"/>
      <c r="D15" s="26">
        <f>H15/22</f>
        <v>131389</v>
      </c>
      <c r="E15" s="27">
        <f t="shared" si="0"/>
        <v>0.12253581052333007</v>
      </c>
      <c r="F15" s="26"/>
      <c r="G15" s="28" t="s">
        <v>9</v>
      </c>
      <c r="H15" s="29">
        <v>2890558</v>
      </c>
      <c r="I15" s="29">
        <v>73911.350000000006</v>
      </c>
      <c r="J15" s="30">
        <f t="shared" si="1"/>
        <v>39.108445455264985</v>
      </c>
    </row>
    <row r="16" spans="1:16" ht="15" hidden="1" customHeight="1">
      <c r="A16" s="31">
        <f>AVERAGE(D14:D16)</f>
        <v>117134.21515151515</v>
      </c>
      <c r="B16" s="27">
        <f>A16/A13-1</f>
        <v>-0.29100875588214159</v>
      </c>
      <c r="C16" s="27"/>
      <c r="D16" s="26">
        <f>H16/22</f>
        <v>102967.04545454546</v>
      </c>
      <c r="E16" s="27">
        <f t="shared" si="0"/>
        <v>-0.21631913284563054</v>
      </c>
      <c r="F16" s="26"/>
      <c r="G16" s="28" t="s">
        <v>13</v>
      </c>
      <c r="H16" s="29">
        <v>2265275</v>
      </c>
      <c r="I16" s="29">
        <v>59910.92</v>
      </c>
      <c r="J16" s="30">
        <f t="shared" si="1"/>
        <v>37.810719648438052</v>
      </c>
      <c r="K16" s="32">
        <f>H16+H15+H14</f>
        <v>7496765</v>
      </c>
      <c r="L16" s="27">
        <f>K16/K13-1</f>
        <v>-0.28611001944618419</v>
      </c>
      <c r="M16" s="32"/>
      <c r="N16" s="32">
        <f>AVERAGE(J14:J16)</f>
        <v>36.362572792738696</v>
      </c>
      <c r="O16" s="58">
        <f>N16/N13-1</f>
        <v>-0.22405982004924185</v>
      </c>
    </row>
    <row r="17" spans="1:15" ht="15" hidden="1" customHeight="1">
      <c r="D17" s="26">
        <f>H17/20</f>
        <v>99944.2</v>
      </c>
      <c r="E17" s="27">
        <f t="shared" si="0"/>
        <v>-2.9357406937347563E-2</v>
      </c>
      <c r="F17" s="33">
        <f t="shared" ref="F17:F34" si="2">D17/D5-1</f>
        <v>-0.41755575427993163</v>
      </c>
      <c r="G17" s="39" t="s">
        <v>162</v>
      </c>
      <c r="H17" s="29">
        <v>1998884</v>
      </c>
      <c r="I17" s="29">
        <v>76072.570000000007</v>
      </c>
      <c r="J17" s="30">
        <f t="shared" si="1"/>
        <v>26.276015126082896</v>
      </c>
    </row>
    <row r="18" spans="1:15" hidden="1">
      <c r="D18" s="26">
        <f>H18/20</f>
        <v>141943.5</v>
      </c>
      <c r="E18" s="27">
        <f t="shared" si="0"/>
        <v>0.42022748693771139</v>
      </c>
      <c r="F18" s="33">
        <f t="shared" si="2"/>
        <v>-0.11935188003252384</v>
      </c>
      <c r="G18" s="39" t="s">
        <v>163</v>
      </c>
      <c r="H18" s="29">
        <v>2838870</v>
      </c>
      <c r="I18" s="29">
        <v>91827.62</v>
      </c>
      <c r="J18" s="30">
        <f t="shared" si="1"/>
        <v>30.915208300073552</v>
      </c>
    </row>
    <row r="19" spans="1:15" ht="17.399999999999999" hidden="1">
      <c r="A19" s="31">
        <f>AVERAGE(D17:D19)</f>
        <v>123419.96060606062</v>
      </c>
      <c r="B19" s="27">
        <f>A19/A16-1</f>
        <v>5.3662761528856073E-2</v>
      </c>
      <c r="C19" s="27">
        <f>A19/A7-1</f>
        <v>-0.21674617760097303</v>
      </c>
      <c r="D19" s="26">
        <f>H19/22</f>
        <v>128372.18181818182</v>
      </c>
      <c r="E19" s="27">
        <f t="shared" si="0"/>
        <v>-9.5610705540008389E-2</v>
      </c>
      <c r="F19" s="33">
        <f t="shared" si="2"/>
        <v>-8.2695474520834478E-2</v>
      </c>
      <c r="G19" s="39" t="s">
        <v>158</v>
      </c>
      <c r="H19" s="29">
        <v>2824188</v>
      </c>
      <c r="I19" s="29">
        <v>82616.820000000007</v>
      </c>
      <c r="J19" s="30">
        <f t="shared" si="1"/>
        <v>34.184177023516519</v>
      </c>
      <c r="K19" s="32">
        <f>H19+H18+H17</f>
        <v>7661942</v>
      </c>
      <c r="L19" s="27">
        <f>K19/K16-1</f>
        <v>2.2033103612024707E-2</v>
      </c>
      <c r="M19" s="27">
        <f>K19/K7-1</f>
        <v>-0.18593313253856913</v>
      </c>
      <c r="N19" s="32">
        <f>AVERAGE(J17:J19)</f>
        <v>30.458466816557657</v>
      </c>
      <c r="O19" s="58">
        <f>N19/N16-1</f>
        <v>-0.16236766330681751</v>
      </c>
    </row>
    <row r="20" spans="1:15" hidden="1">
      <c r="D20" s="26">
        <f>H20/20</f>
        <v>139005.04999999999</v>
      </c>
      <c r="E20" s="27">
        <f t="shared" si="0"/>
        <v>8.2828444848572325E-2</v>
      </c>
      <c r="F20" s="33">
        <f t="shared" si="2"/>
        <v>-0.21053201015480216</v>
      </c>
      <c r="G20" s="39" t="s">
        <v>154</v>
      </c>
      <c r="H20" s="29">
        <v>2780101</v>
      </c>
      <c r="I20" s="29">
        <v>166272.57999999999</v>
      </c>
      <c r="J20" s="30">
        <f t="shared" si="1"/>
        <v>16.720141108052815</v>
      </c>
    </row>
    <row r="21" spans="1:15" hidden="1">
      <c r="D21" s="26">
        <f>H21/21</f>
        <v>545235.14285714284</v>
      </c>
      <c r="E21" s="27">
        <f t="shared" si="0"/>
        <v>2.9224124796699322</v>
      </c>
      <c r="F21" s="33">
        <f t="shared" si="2"/>
        <v>2.2022549590472722</v>
      </c>
      <c r="G21" s="39" t="s">
        <v>155</v>
      </c>
      <c r="H21" s="29">
        <v>11449938</v>
      </c>
      <c r="I21" s="29">
        <v>144760.54</v>
      </c>
      <c r="J21" s="30">
        <f t="shared" si="1"/>
        <v>79.095712132601875</v>
      </c>
    </row>
    <row r="22" spans="1:15" ht="17.399999999999999" hidden="1">
      <c r="A22" s="31">
        <f>AVERAGE(D20:D22)</f>
        <v>294302.54047619045</v>
      </c>
      <c r="B22" s="27">
        <f>A22/A19-1</f>
        <v>1.3845619382067649</v>
      </c>
      <c r="C22" s="27">
        <f>A22/A10-1</f>
        <v>0.91719772282194101</v>
      </c>
      <c r="D22" s="26">
        <f>H22/21</f>
        <v>198667.42857142858</v>
      </c>
      <c r="E22" s="27">
        <f t="shared" si="0"/>
        <v>-0.63562981738416391</v>
      </c>
      <c r="F22" s="33">
        <f t="shared" si="2"/>
        <v>0.73995670977616701</v>
      </c>
      <c r="G22" s="39" t="s">
        <v>156</v>
      </c>
      <c r="H22" s="29">
        <v>4172016</v>
      </c>
      <c r="I22" s="29">
        <v>149019.72</v>
      </c>
      <c r="J22" s="30">
        <f t="shared" si="1"/>
        <v>27.99640208691843</v>
      </c>
      <c r="K22" s="32">
        <f>H22+H21+H20</f>
        <v>18402055</v>
      </c>
      <c r="L22" s="27">
        <f>K22/K19-1</f>
        <v>1.4017481468797337</v>
      </c>
      <c r="M22" s="27">
        <f>K22/K10-1</f>
        <v>0.90282420994823975</v>
      </c>
      <c r="N22" s="32">
        <f>AVERAGE(J20:J22)</f>
        <v>41.270751775857711</v>
      </c>
      <c r="O22" s="58">
        <f>N22/N19-1</f>
        <v>0.35498454418008807</v>
      </c>
    </row>
    <row r="23" spans="1:15" hidden="1">
      <c r="A23" s="31"/>
      <c r="B23" s="27"/>
      <c r="C23" s="27"/>
      <c r="D23" s="26">
        <f>H23/21</f>
        <v>135430.47619047618</v>
      </c>
      <c r="E23" s="27">
        <f t="shared" si="0"/>
        <v>-0.31830558655575636</v>
      </c>
      <c r="F23" s="33">
        <f t="shared" si="2"/>
        <v>0.13161977314605378</v>
      </c>
      <c r="G23" s="39" t="s">
        <v>168</v>
      </c>
      <c r="H23" s="29">
        <v>2844040</v>
      </c>
      <c r="I23" s="29">
        <v>118265.32</v>
      </c>
      <c r="J23" s="30">
        <f t="shared" si="1"/>
        <v>24.047962665640274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169821.31818181818</v>
      </c>
      <c r="E24" s="27">
        <f t="shared" si="0"/>
        <v>0.25393724484120539</v>
      </c>
      <c r="F24" s="33">
        <f t="shared" si="2"/>
        <v>-0.27560001838111614</v>
      </c>
      <c r="G24" s="39" t="s">
        <v>176</v>
      </c>
      <c r="H24" s="29">
        <v>3736069</v>
      </c>
      <c r="I24" s="29">
        <v>154697.12</v>
      </c>
      <c r="J24" s="30">
        <f t="shared" si="1"/>
        <v>24.150863312775314</v>
      </c>
      <c r="K24" s="32"/>
      <c r="L24" s="27"/>
      <c r="M24" s="27"/>
      <c r="N24" s="27"/>
    </row>
    <row r="25" spans="1:15" ht="17.399999999999999" hidden="1">
      <c r="A25" s="31">
        <f>AVERAGE(D23:D25)</f>
        <v>165054.07180830862</v>
      </c>
      <c r="B25" s="27">
        <f>A25/A22-1</f>
        <v>-0.43916871549512915</v>
      </c>
      <c r="C25" s="27">
        <f>A25/A13-1</f>
        <v>-9.5892932119601149E-4</v>
      </c>
      <c r="D25" s="26">
        <f>H25/19</f>
        <v>189910.42105263157</v>
      </c>
      <c r="E25" s="27">
        <f t="shared" si="0"/>
        <v>0.11829553018370231</v>
      </c>
      <c r="F25" s="33">
        <f t="shared" si="2"/>
        <v>0.3418504795148094</v>
      </c>
      <c r="G25" s="39" t="s">
        <v>190</v>
      </c>
      <c r="H25" s="29">
        <v>3608298</v>
      </c>
      <c r="I25" s="29">
        <v>123755.96</v>
      </c>
      <c r="J25" s="30">
        <f t="shared" si="1"/>
        <v>29.156559409340769</v>
      </c>
      <c r="K25" s="32">
        <f>H25+H24+H23</f>
        <v>10188407</v>
      </c>
      <c r="L25" s="27">
        <f>K25/K22-1</f>
        <v>-0.4463440632038107</v>
      </c>
      <c r="M25" s="27">
        <f>K25/K13-1</f>
        <v>-2.9794628068992246E-2</v>
      </c>
      <c r="N25" s="32">
        <f>AVERAGE(J23:J25)</f>
        <v>25.785128462585451</v>
      </c>
      <c r="O25" s="58">
        <f>N25/N22-1</f>
        <v>-0.37522028669055985</v>
      </c>
    </row>
    <row r="26" spans="1:15" ht="17.399999999999999" hidden="1">
      <c r="A26" s="31"/>
      <c r="B26" s="27"/>
      <c r="C26" s="27"/>
      <c r="D26" s="26">
        <f>H26/19</f>
        <v>213291.05263157896</v>
      </c>
      <c r="E26" s="27">
        <f t="shared" si="0"/>
        <v>0.12311400000775996</v>
      </c>
      <c r="F26" s="33">
        <f t="shared" si="2"/>
        <v>0.82227465497997332</v>
      </c>
      <c r="G26" s="39" t="s">
        <v>202</v>
      </c>
      <c r="H26" s="29">
        <v>4052530</v>
      </c>
      <c r="I26" s="29">
        <v>116251.07</v>
      </c>
      <c r="J26" s="30">
        <f t="shared" si="1"/>
        <v>34.860152254942683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180623.59090909091</v>
      </c>
      <c r="E27" s="27">
        <f t="shared" si="0"/>
        <v>-0.15315908154344893</v>
      </c>
      <c r="F27" s="33">
        <f t="shared" si="2"/>
        <v>0.3747238422477599</v>
      </c>
      <c r="G27" s="39" t="s">
        <v>203</v>
      </c>
      <c r="H27" s="29">
        <v>3973719</v>
      </c>
      <c r="I27" s="29">
        <v>119535.69</v>
      </c>
      <c r="J27" s="30">
        <f t="shared" si="1"/>
        <v>33.24295028539175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189711.23205741626</v>
      </c>
      <c r="B28" s="27">
        <f>A28/A25-1</f>
        <v>0.14938837908672808</v>
      </c>
      <c r="C28" s="27">
        <f>A28/A16-1</f>
        <v>0.61960561064093422</v>
      </c>
      <c r="D28" s="26">
        <f>H28/19</f>
        <v>175219.05263157896</v>
      </c>
      <c r="E28" s="27">
        <f t="shared" si="0"/>
        <v>-2.992155260733409E-2</v>
      </c>
      <c r="F28" s="33">
        <f t="shared" si="2"/>
        <v>0.70170030477303502</v>
      </c>
      <c r="G28" s="39" t="s">
        <v>208</v>
      </c>
      <c r="H28" s="29">
        <v>3329162</v>
      </c>
      <c r="I28" s="29">
        <v>92317.93</v>
      </c>
      <c r="J28" s="30">
        <f t="shared" si="1"/>
        <v>36.061922098989875</v>
      </c>
      <c r="K28" s="32">
        <f>H28+H27+H26</f>
        <v>11355411</v>
      </c>
      <c r="L28" s="27">
        <f>K28/K25-1</f>
        <v>0.11454234209528535</v>
      </c>
      <c r="M28" s="27">
        <f>K28/K16-1</f>
        <v>0.51470814411282739</v>
      </c>
      <c r="N28" s="32">
        <f>AVERAGE(J26:J28)</f>
        <v>34.721674879774774</v>
      </c>
      <c r="O28" s="58">
        <f>N28/N25-1</f>
        <v>0.34657754100998051</v>
      </c>
    </row>
    <row r="29" spans="1:15" hidden="1">
      <c r="D29" s="26">
        <f>H29/22</f>
        <v>115487.09090909091</v>
      </c>
      <c r="E29" s="27">
        <f t="shared" si="0"/>
        <v>-0.34089878255467077</v>
      </c>
      <c r="F29" s="33">
        <f t="shared" si="2"/>
        <v>0.15551568684416828</v>
      </c>
      <c r="G29" s="39" t="s">
        <v>215</v>
      </c>
      <c r="H29" s="29">
        <v>2540716</v>
      </c>
      <c r="I29" s="29">
        <v>137166.87</v>
      </c>
      <c r="J29" s="30">
        <f t="shared" si="1"/>
        <v>18.522810938238951</v>
      </c>
    </row>
    <row r="30" spans="1:15" hidden="1">
      <c r="D30" s="26">
        <f>H30/19</f>
        <v>238898.68421052632</v>
      </c>
      <c r="E30" s="27">
        <f t="shared" si="0"/>
        <v>1.0686180795616584</v>
      </c>
      <c r="F30" s="33">
        <f t="shared" si="2"/>
        <v>0.68305476623111527</v>
      </c>
      <c r="G30" s="39" t="s">
        <v>210</v>
      </c>
      <c r="H30" s="29">
        <v>4539075</v>
      </c>
      <c r="I30" s="29">
        <v>157653.93</v>
      </c>
      <c r="J30" s="30">
        <f t="shared" si="1"/>
        <v>28.791385029221917</v>
      </c>
    </row>
    <row r="31" spans="1:15" ht="17.399999999999999" hidden="1">
      <c r="A31" s="31">
        <f>AVERAGE(D29:D31)</f>
        <v>196148.92503987241</v>
      </c>
      <c r="B31" s="27">
        <f>A31/A28-1</f>
        <v>3.3934168855683566E-2</v>
      </c>
      <c r="C31" s="27">
        <f>A31/A19-1</f>
        <v>0.58928040550873728</v>
      </c>
      <c r="D31" s="26">
        <f>H31/20</f>
        <v>234061</v>
      </c>
      <c r="E31" s="27">
        <f t="shared" si="0"/>
        <v>-2.0249940791901455E-2</v>
      </c>
      <c r="F31" s="33">
        <f t="shared" si="2"/>
        <v>0.82330000694004779</v>
      </c>
      <c r="G31" s="39" t="s">
        <v>211</v>
      </c>
      <c r="H31" s="29">
        <v>4681220</v>
      </c>
      <c r="I31" s="29">
        <v>168298.95</v>
      </c>
      <c r="J31" s="30">
        <f t="shared" si="1"/>
        <v>27.814909124507309</v>
      </c>
      <c r="K31" s="32">
        <f>H31+H30+H29</f>
        <v>11761011</v>
      </c>
      <c r="L31" s="27">
        <f>K31/K28-1</f>
        <v>3.5718654304982778E-2</v>
      </c>
      <c r="M31" s="27">
        <f>K31/K19-1</f>
        <v>0.53499086785047445</v>
      </c>
      <c r="N31" s="32">
        <f>AVERAGE(J29:J31)</f>
        <v>25.043035030656057</v>
      </c>
      <c r="O31" s="58">
        <f>N31/N28-1</f>
        <v>-0.27874922170751859</v>
      </c>
    </row>
    <row r="32" spans="1:15" ht="17.399999999999999" hidden="1">
      <c r="D32" s="26">
        <f>H32/21</f>
        <v>173523.19047619047</v>
      </c>
      <c r="E32" s="27">
        <f t="shared" si="0"/>
        <v>-0.25864116415724758</v>
      </c>
      <c r="F32" s="33">
        <f t="shared" si="2"/>
        <v>0.24832292406779821</v>
      </c>
      <c r="G32" s="39" t="s">
        <v>222</v>
      </c>
      <c r="H32" s="29">
        <v>3643987</v>
      </c>
      <c r="I32" s="29">
        <v>138072.81</v>
      </c>
      <c r="J32" s="30">
        <f t="shared" si="1"/>
        <v>26.391778366790682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511583</v>
      </c>
      <c r="E33" s="27">
        <f t="shared" si="0"/>
        <v>1.9482111214996101</v>
      </c>
      <c r="F33" s="33">
        <f t="shared" si="2"/>
        <v>-6.1720421542893922E-2</v>
      </c>
      <c r="G33" s="39" t="s">
        <v>223</v>
      </c>
      <c r="H33" s="29">
        <v>10743243</v>
      </c>
      <c r="I33" s="29">
        <v>241036.5</v>
      </c>
      <c r="J33" s="30">
        <f t="shared" si="1"/>
        <v>44.571021401323037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414805.01086048456</v>
      </c>
      <c r="B34" s="27">
        <f>A34/A31-1</f>
        <v>1.1147452670269011</v>
      </c>
      <c r="C34" s="27">
        <f>A34/A22-1</f>
        <v>0.40945100300295567</v>
      </c>
      <c r="D34" s="26">
        <f>H34/19</f>
        <v>559308.84210526315</v>
      </c>
      <c r="E34" s="27">
        <f t="shared" si="0"/>
        <v>9.329051611422412E-2</v>
      </c>
      <c r="F34" s="33">
        <f t="shared" si="2"/>
        <v>1.8153021666768598</v>
      </c>
      <c r="G34" s="39" t="s">
        <v>220</v>
      </c>
      <c r="H34" s="29">
        <v>10626868</v>
      </c>
      <c r="I34" s="29">
        <v>247402.46</v>
      </c>
      <c r="J34" s="30">
        <f t="shared" si="1"/>
        <v>42.95376852760478</v>
      </c>
      <c r="K34" s="32">
        <f>H34+H33+H32</f>
        <v>25014098</v>
      </c>
      <c r="L34" s="27">
        <f>K34/K31-1</f>
        <v>1.1268663042658491</v>
      </c>
      <c r="M34" s="27">
        <f>K34/K22-1</f>
        <v>0.35931003358048863</v>
      </c>
      <c r="N34" s="32">
        <f>AVERAGE(J32:J34)</f>
        <v>37.972189431906166</v>
      </c>
      <c r="O34" s="58">
        <f>N34/N31-1</f>
        <v>0.51627745540518855</v>
      </c>
      <c r="P34" s="58"/>
    </row>
    <row r="35" spans="1:16" ht="17.399999999999999" hidden="1">
      <c r="D35" s="26">
        <f>H35/23</f>
        <v>632823.56521739135</v>
      </c>
      <c r="E35" s="27">
        <f t="shared" ref="E35:E41" si="3">D35/D34-1</f>
        <v>0.13143851406928508</v>
      </c>
      <c r="F35" s="33">
        <f t="shared" ref="F35:F41" si="4">D35/D23-1</f>
        <v>3.6726821245711099</v>
      </c>
      <c r="G35" s="39" t="s">
        <v>226</v>
      </c>
      <c r="H35" s="68">
        <v>14554942</v>
      </c>
      <c r="I35" s="68">
        <v>332075.03000000003</v>
      </c>
      <c r="J35" s="30">
        <f t="shared" si="1"/>
        <v>43.830281367436747</v>
      </c>
      <c r="P35" s="16"/>
    </row>
    <row r="36" spans="1:16" ht="17.399999999999999" hidden="1">
      <c r="D36" s="26">
        <f>H36/21</f>
        <v>760648.33333333337</v>
      </c>
      <c r="E36" s="27">
        <f t="shared" si="3"/>
        <v>0.20199116332216693</v>
      </c>
      <c r="F36" s="33">
        <f t="shared" si="4"/>
        <v>3.4791098165835095</v>
      </c>
      <c r="G36" s="39" t="s">
        <v>228</v>
      </c>
      <c r="H36" s="68">
        <v>15973615</v>
      </c>
      <c r="I36" s="68">
        <v>294154.71000000002</v>
      </c>
      <c r="J36" s="30">
        <f t="shared" si="1"/>
        <v>54.303448005303053</v>
      </c>
      <c r="P36" s="16"/>
    </row>
    <row r="37" spans="1:16" ht="17.399999999999999" hidden="1">
      <c r="A37" s="31">
        <f>AVERAGE(D35:D37)</f>
        <v>836223.39210950083</v>
      </c>
      <c r="B37" s="27">
        <f>A37/A34-1</f>
        <v>1.0159433232853496</v>
      </c>
      <c r="C37" s="27">
        <f>A37/A25-1</f>
        <v>4.066360271806432</v>
      </c>
      <c r="D37" s="26">
        <f>H37/18</f>
        <v>1115198.2777777778</v>
      </c>
      <c r="E37" s="27">
        <f t="shared" si="3"/>
        <v>0.46611545560183654</v>
      </c>
      <c r="F37" s="33">
        <f t="shared" si="4"/>
        <v>4.8722331907668872</v>
      </c>
      <c r="G37" s="39" t="s">
        <v>225</v>
      </c>
      <c r="H37" s="68">
        <v>20073569</v>
      </c>
      <c r="I37" s="68">
        <v>295474.11</v>
      </c>
      <c r="J37" s="30">
        <f t="shared" si="1"/>
        <v>67.936811790379878</v>
      </c>
      <c r="K37" s="32">
        <f>H37+H36+H35</f>
        <v>50602126</v>
      </c>
      <c r="L37" s="27">
        <f>K37/K34-1</f>
        <v>1.0229442612721833</v>
      </c>
      <c r="M37" s="27">
        <f>K37/K25-1</f>
        <v>3.9666376696572883</v>
      </c>
      <c r="N37" s="32">
        <f>AVERAGE(J35:J37)</f>
        <v>55.356847054373226</v>
      </c>
      <c r="O37" s="16">
        <f>N37/N34-1</f>
        <v>0.4578260532920333</v>
      </c>
      <c r="P37" s="16"/>
    </row>
    <row r="38" spans="1:16" ht="17.399999999999999" hidden="1">
      <c r="A38" s="31"/>
      <c r="B38" s="27"/>
      <c r="C38" s="27"/>
      <c r="D38" s="26">
        <f>H38/20</f>
        <v>896359.15</v>
      </c>
      <c r="E38" s="27">
        <f t="shared" si="3"/>
        <v>-0.19623338032215398</v>
      </c>
      <c r="F38" s="33">
        <f t="shared" si="4"/>
        <v>3.202516415671198</v>
      </c>
      <c r="G38" s="39" t="s">
        <v>231</v>
      </c>
      <c r="H38" s="68">
        <v>17927183</v>
      </c>
      <c r="I38" s="68">
        <v>271218.96000000002</v>
      </c>
      <c r="J38" s="30">
        <f t="shared" si="1"/>
        <v>66.098561103545265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1352623.4761904762</v>
      </c>
      <c r="E39" s="27">
        <f t="shared" si="3"/>
        <v>0.50901954444318021</v>
      </c>
      <c r="F39" s="33">
        <f t="shared" si="4"/>
        <v>6.4886312988388148</v>
      </c>
      <c r="G39" s="39" t="s">
        <v>234</v>
      </c>
      <c r="H39" s="68">
        <v>28405093</v>
      </c>
      <c r="I39" s="68">
        <v>475771.53</v>
      </c>
      <c r="J39" s="30">
        <f t="shared" si="1"/>
        <v>59.70322141806173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1036883.2087301587</v>
      </c>
      <c r="B40" s="27">
        <f>A40/A37-1</f>
        <v>0.23995958318561628</v>
      </c>
      <c r="C40" s="27">
        <f>A40/A28-1</f>
        <v>4.4655868157365886</v>
      </c>
      <c r="D40" s="26">
        <f>H40/21</f>
        <v>861667</v>
      </c>
      <c r="E40" s="27">
        <f t="shared" si="3"/>
        <v>-0.36296610611343538</v>
      </c>
      <c r="F40" s="33">
        <f t="shared" si="4"/>
        <v>3.917655854536366</v>
      </c>
      <c r="G40" s="39" t="s">
        <v>236</v>
      </c>
      <c r="H40" s="68">
        <v>18095007</v>
      </c>
      <c r="I40" s="68">
        <v>322109.40000000002</v>
      </c>
      <c r="J40" s="30">
        <f t="shared" si="1"/>
        <v>56.176587830097475</v>
      </c>
      <c r="K40" s="32">
        <f>H40+H39+H38</f>
        <v>64427283</v>
      </c>
      <c r="L40" s="27">
        <f>K40/K37-1</f>
        <v>0.27321296737611389</v>
      </c>
      <c r="M40" s="27">
        <f>K40/K28-1</f>
        <v>4.6737077152029105</v>
      </c>
      <c r="N40" s="32">
        <f>AVERAGE(J38:J40)</f>
        <v>60.659456783901497</v>
      </c>
      <c r="O40" s="58">
        <f>N40/N37-1</f>
        <v>9.5789590839953087E-2</v>
      </c>
    </row>
    <row r="41" spans="1:16" ht="17.399999999999999">
      <c r="A41" s="31"/>
      <c r="B41" s="27"/>
      <c r="C41" s="27"/>
      <c r="D41" s="26">
        <f>H41/18</f>
        <v>1387574.3333333333</v>
      </c>
      <c r="E41" s="27">
        <f t="shared" si="3"/>
        <v>0.61033709464715868</v>
      </c>
      <c r="F41" s="33">
        <f t="shared" si="4"/>
        <v>11.014973469420955</v>
      </c>
      <c r="G41" s="39" t="s">
        <v>370</v>
      </c>
      <c r="H41" s="68">
        <v>24976338</v>
      </c>
      <c r="I41" s="68">
        <v>347466.34</v>
      </c>
      <c r="J41" s="30">
        <f t="shared" si="1"/>
        <v>71.881316619042863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818472.2</v>
      </c>
      <c r="E42" s="27">
        <f t="shared" ref="E42" si="5">D42/D41-1</f>
        <v>-0.4101417269417158</v>
      </c>
      <c r="F42" s="33">
        <f t="shared" ref="F42" si="6">D42/D30-1</f>
        <v>2.4260222181832201</v>
      </c>
      <c r="G42" s="39" t="s">
        <v>405</v>
      </c>
      <c r="H42" s="68">
        <v>16369444</v>
      </c>
      <c r="I42" s="68">
        <v>300509.44</v>
      </c>
      <c r="J42" s="30">
        <f t="shared" si="1"/>
        <v>54.472312084439011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1130689.2277777777</v>
      </c>
      <c r="B43" s="27">
        <f>A43/A40-1</f>
        <v>9.0469223783168795E-2</v>
      </c>
      <c r="C43" s="27">
        <f>A43/A31-1</f>
        <v>4.7644426424867508</v>
      </c>
      <c r="D43" s="26">
        <f>H43/20</f>
        <v>1186021.1499999999</v>
      </c>
      <c r="E43" s="27">
        <f t="shared" ref="E43" si="7">D43/D42-1</f>
        <v>0.44906711553550616</v>
      </c>
      <c r="F43" s="33">
        <f t="shared" ref="F43" si="8">D43/D31-1</f>
        <v>4.0671455304386459</v>
      </c>
      <c r="G43" s="39" t="s">
        <v>429</v>
      </c>
      <c r="H43" s="68">
        <v>23720423</v>
      </c>
      <c r="I43" s="68">
        <v>444742.73</v>
      </c>
      <c r="J43" s="30">
        <f t="shared" si="1"/>
        <v>53.33515625988985</v>
      </c>
      <c r="K43" s="32">
        <f>H43+H42+H41</f>
        <v>65066205</v>
      </c>
      <c r="L43" s="27">
        <f>K43/K40-1</f>
        <v>9.916947762642625E-3</v>
      </c>
      <c r="M43" s="27">
        <f>K43/K31-1</f>
        <v>4.5323649471971414</v>
      </c>
      <c r="N43" s="32">
        <f>AVERAGE(J41:J43)</f>
        <v>59.896261654457241</v>
      </c>
      <c r="O43" s="58">
        <f>N43/N40-1</f>
        <v>-1.258163475091989E-2</v>
      </c>
    </row>
    <row r="44" spans="1:16" ht="17.399999999999999">
      <c r="A44" s="31"/>
      <c r="B44" s="27"/>
      <c r="C44" s="27"/>
      <c r="D44" s="26">
        <f>H44/22</f>
        <v>1718122.6818181819</v>
      </c>
      <c r="E44" s="27">
        <f t="shared" ref="E44" si="9">D44/D43-1</f>
        <v>0.44864421837517998</v>
      </c>
      <c r="F44" s="33">
        <f t="shared" ref="F44" si="10">D44/D32-1</f>
        <v>8.9014009430280137</v>
      </c>
      <c r="G44" s="39" t="s">
        <v>462</v>
      </c>
      <c r="H44" s="68">
        <v>37798699</v>
      </c>
      <c r="I44" s="68">
        <v>494953.33</v>
      </c>
      <c r="J44" s="30">
        <f t="shared" si="1"/>
        <v>76.368208291476691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1660085.85</v>
      </c>
      <c r="E45" s="27">
        <f t="shared" ref="E45" si="11">D45/D44-1</f>
        <v>-3.3779212877141584E-2</v>
      </c>
      <c r="F45" s="33">
        <f t="shared" ref="F45" si="12">D45/D33-1</f>
        <v>2.2449980746037301</v>
      </c>
      <c r="G45" s="39" t="s">
        <v>501</v>
      </c>
      <c r="H45" s="68">
        <v>33201717</v>
      </c>
      <c r="I45" s="68">
        <v>566695.88</v>
      </c>
      <c r="J45" s="30">
        <f t="shared" si="1"/>
        <v>58.5882448977748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1446285.7737639556</v>
      </c>
      <c r="B46" s="27">
        <f>A46/A43-1</f>
        <v>0.27911873416043931</v>
      </c>
      <c r="C46" s="27">
        <f>A46/A34-1</f>
        <v>2.4866641817169346</v>
      </c>
      <c r="D46" s="26">
        <f>H46/19</f>
        <v>960648.78947368416</v>
      </c>
      <c r="E46" s="27">
        <f t="shared" ref="E46" si="13">D46/D45-1</f>
        <v>-0.42132583717059924</v>
      </c>
      <c r="F46" s="33">
        <f t="shared" ref="F46" si="14">D46/D34-1</f>
        <v>0.71756410261235959</v>
      </c>
      <c r="G46" s="39" t="s">
        <v>551</v>
      </c>
      <c r="H46" s="68">
        <v>18252327</v>
      </c>
      <c r="I46" s="68">
        <v>356471.28</v>
      </c>
      <c r="J46" s="30">
        <f t="shared" si="1"/>
        <v>51.202798160906532</v>
      </c>
      <c r="K46" s="32">
        <f>H46+H45+H44</f>
        <v>89252743</v>
      </c>
      <c r="L46" s="27">
        <f>K46/K43-1</f>
        <v>0.37172197149042274</v>
      </c>
      <c r="M46" s="27">
        <f>K46/K34-1</f>
        <v>2.5680975984023089</v>
      </c>
      <c r="N46" s="32">
        <f>AVERAGE(J44:J46)</f>
        <v>62.053083783386001</v>
      </c>
      <c r="O46" s="58">
        <f>N46/N43-1</f>
        <v>3.6009294559508742E-2</v>
      </c>
    </row>
    <row r="47" spans="1:16" ht="17.399999999999999">
      <c r="A47" s="31"/>
      <c r="B47" s="27"/>
      <c r="C47" s="27"/>
      <c r="D47" s="26">
        <f>H47/19</f>
        <v>1120882.5263157894</v>
      </c>
      <c r="E47" s="27">
        <f t="shared" ref="E47" si="15">D47/D46-1</f>
        <v>0.16679741711837615</v>
      </c>
      <c r="F47" s="33">
        <f t="shared" ref="F47" si="16">D47/D35-1</f>
        <v>0.77124018118815973</v>
      </c>
      <c r="G47" s="39" t="s">
        <v>598</v>
      </c>
      <c r="H47" s="68">
        <v>21296768</v>
      </c>
      <c r="I47" s="68">
        <v>403383.19</v>
      </c>
      <c r="J47" s="30">
        <f t="shared" si="1"/>
        <v>52.79537801265343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950653.3</v>
      </c>
      <c r="E48" s="27">
        <f t="shared" ref="E48" si="17">D48/D47-1</f>
        <v>-0.1518707110863019</v>
      </c>
      <c r="F48" s="33">
        <f t="shared" ref="F48" si="18">D48/D36-1</f>
        <v>0.24979344375083534</v>
      </c>
      <c r="G48" s="39" t="s">
        <v>634</v>
      </c>
      <c r="H48" s="68">
        <v>19013066</v>
      </c>
      <c r="I48" s="68">
        <v>468268.1</v>
      </c>
      <c r="J48" s="30">
        <f t="shared" si="1"/>
        <v>40.60294946420651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1256705.2754385965</v>
      </c>
      <c r="B49" s="27">
        <f>A49/A46-1</f>
        <v>-0.13108093971772694</v>
      </c>
      <c r="C49" s="27">
        <f>A49/A37-1</f>
        <v>0.50283439484796766</v>
      </c>
      <c r="D49" s="26">
        <f>H49/22</f>
        <v>1698580</v>
      </c>
      <c r="E49" s="27">
        <f t="shared" ref="E49" si="19">D49/D48-1</f>
        <v>0.78675022744885004</v>
      </c>
      <c r="F49" s="33">
        <f t="shared" ref="F49" si="20">D49/D37-1</f>
        <v>0.52311928187757739</v>
      </c>
      <c r="G49" s="39" t="s">
        <v>672</v>
      </c>
      <c r="H49" s="68">
        <v>37368760</v>
      </c>
      <c r="I49" s="68">
        <v>892198</v>
      </c>
      <c r="J49" s="30">
        <f t="shared" si="1"/>
        <v>41.883931593659703</v>
      </c>
      <c r="K49" s="32">
        <f>H49+H48+H47</f>
        <v>77678594</v>
      </c>
      <c r="L49" s="27">
        <f>K49/K46-1</f>
        <v>-0.12967835621589807</v>
      </c>
      <c r="M49" s="27">
        <f>K49/K37-1</f>
        <v>0.53508558118684579</v>
      </c>
      <c r="N49" s="32">
        <f>AVERAGE(J47:J49)</f>
        <v>45.094086356839881</v>
      </c>
      <c r="O49" s="58">
        <f>N49/N46-1</f>
        <v>-0.27329822133814241</v>
      </c>
    </row>
    <row r="50" spans="1:15" s="37" customFormat="1" ht="17.399999999999999">
      <c r="A50" s="92"/>
      <c r="B50" s="130"/>
      <c r="C50" s="130"/>
      <c r="D50" s="93">
        <f>H50/18</f>
        <v>1641323.111111111</v>
      </c>
      <c r="E50" s="130">
        <f t="shared" ref="E50" si="21">D50/D49-1</f>
        <v>-3.3708679537548414E-2</v>
      </c>
      <c r="F50" s="131">
        <f t="shared" ref="F50" si="22">D50/D38-1</f>
        <v>0.8310998566937271</v>
      </c>
      <c r="G50" s="132" t="s">
        <v>714</v>
      </c>
      <c r="H50" s="95">
        <v>29543816</v>
      </c>
      <c r="I50" s="95">
        <v>723858.62</v>
      </c>
      <c r="J50" s="133">
        <f t="shared" ref="J50" si="23">H50/I50</f>
        <v>40.814345762712612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1430489.6</v>
      </c>
      <c r="E51" s="130">
        <f t="shared" ref="E51" si="24">D51/D50-1</f>
        <v>-0.12845338598101197</v>
      </c>
      <c r="F51" s="131">
        <f t="shared" ref="F51" si="25">D51/D39-1</f>
        <v>5.7566739880063E-2</v>
      </c>
      <c r="G51" s="132" t="s">
        <v>721</v>
      </c>
      <c r="H51" s="95">
        <v>28609792</v>
      </c>
      <c r="I51" s="95">
        <v>730602.27</v>
      </c>
      <c r="J51" s="133">
        <f t="shared" ref="J51" si="26">H51/I51</f>
        <v>39.159188487054656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1586773.9037037038</v>
      </c>
      <c r="B52" s="27">
        <f>A52/A49-1</f>
        <v>0.26264601153194933</v>
      </c>
      <c r="C52" s="27">
        <f>A52/A40-1</f>
        <v>0.53033040784504593</v>
      </c>
      <c r="D52" s="93">
        <f>H52/22</f>
        <v>1688509</v>
      </c>
      <c r="E52" s="130">
        <f t="shared" ref="E52:E53" si="27">D52/D51-1</f>
        <v>0.18037139172490302</v>
      </c>
      <c r="F52" s="131">
        <f t="shared" ref="F52:F53" si="28">D52/D40-1</f>
        <v>0.95958415489974658</v>
      </c>
      <c r="G52" s="132" t="s">
        <v>726</v>
      </c>
      <c r="H52" s="95">
        <v>37147198</v>
      </c>
      <c r="I52" s="95">
        <v>880754.33</v>
      </c>
      <c r="J52" s="133">
        <f t="shared" ref="J52" si="29">H52/I52</f>
        <v>42.176571530451632</v>
      </c>
      <c r="K52" s="32">
        <f>H52+H51+H50</f>
        <v>95300806</v>
      </c>
      <c r="L52" s="27">
        <f>K52/K49-1</f>
        <v>0.22686059430993311</v>
      </c>
      <c r="M52" s="27">
        <f>K52/K40-1</f>
        <v>0.47919951862629384</v>
      </c>
      <c r="N52" s="32">
        <f>AVERAGE(J50:J52)</f>
        <v>40.716701926739631</v>
      </c>
      <c r="O52" s="58">
        <f>N52/N49-1</f>
        <v>-9.7072250127455684E-2</v>
      </c>
    </row>
    <row r="53" spans="1:15" s="37" customFormat="1" ht="17.399999999999999">
      <c r="A53" s="31"/>
      <c r="B53" s="27"/>
      <c r="C53" s="27"/>
      <c r="D53" s="93">
        <f>H53/21</f>
        <v>2192314.9047619049</v>
      </c>
      <c r="E53" s="130">
        <f t="shared" si="27"/>
        <v>0.29837324216921846</v>
      </c>
      <c r="F53" s="131">
        <f t="shared" si="28"/>
        <v>0.57996213398914964</v>
      </c>
      <c r="G53" s="132" t="s">
        <v>729</v>
      </c>
      <c r="H53" s="95">
        <v>46038613</v>
      </c>
      <c r="I53" s="95">
        <v>1272645.92</v>
      </c>
      <c r="J53" s="133">
        <f t="shared" ref="J53" si="30">H53/I53</f>
        <v>36.175508267059861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2753080.2352941176</v>
      </c>
      <c r="E54" s="130">
        <f t="shared" ref="E54" si="31">D54/D53-1</f>
        <v>0.25578685311776161</v>
      </c>
      <c r="F54" s="131">
        <f t="shared" ref="F54" si="32">D54/D42-1</f>
        <v>2.3636820350087855</v>
      </c>
      <c r="G54" s="132" t="s">
        <v>742</v>
      </c>
      <c r="H54" s="95">
        <v>46802364</v>
      </c>
      <c r="I54" s="95">
        <v>1162353.8600000001</v>
      </c>
      <c r="J54" s="133">
        <f t="shared" ref="J54" si="33">H54/I54</f>
        <v>40.265159871366535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2489102.9514472452</v>
      </c>
      <c r="B55" s="27">
        <f>A55/A52-1</f>
        <v>0.56865634457272507</v>
      </c>
      <c r="C55" s="27">
        <f>A55/A43-1</f>
        <v>1.2014032594431385</v>
      </c>
      <c r="D55" s="93">
        <f>H55/21</f>
        <v>2521913.7142857141</v>
      </c>
      <c r="E55" s="130">
        <f t="shared" ref="E55" si="34">D55/D54-1</f>
        <v>-8.3966503425828232E-2</v>
      </c>
      <c r="F55" s="131">
        <f t="shared" ref="F55" si="35">D55/D43-1</f>
        <v>1.1263648749313737</v>
      </c>
      <c r="G55" s="132" t="s">
        <v>749</v>
      </c>
      <c r="H55" s="95">
        <v>52960188</v>
      </c>
      <c r="I55" s="95">
        <v>1255242.49</v>
      </c>
      <c r="J55" s="133">
        <f t="shared" ref="J55" si="36">H55/I55</f>
        <v>42.191200841201606</v>
      </c>
      <c r="K55" s="32">
        <f>H55+H54+H53</f>
        <v>145801165</v>
      </c>
      <c r="L55" s="27">
        <f>K55/K52-1</f>
        <v>0.52990484676488459</v>
      </c>
      <c r="M55" s="27">
        <f>K55/K43-1</f>
        <v>1.2408124924451949</v>
      </c>
      <c r="N55" s="32">
        <f>AVERAGE(J53:J55)</f>
        <v>39.543956326542663</v>
      </c>
      <c r="O55" s="58">
        <f>N55/N52-1</f>
        <v>-2.8802568594751499E-2</v>
      </c>
    </row>
    <row r="56" spans="1:15" s="124" customFormat="1" ht="17.399999999999999">
      <c r="A56" s="94"/>
      <c r="B56" s="45"/>
      <c r="C56" s="45"/>
      <c r="D56" s="98">
        <f>H56/22</f>
        <v>2864256.7727272729</v>
      </c>
      <c r="E56" s="118">
        <f t="shared" ref="E56" si="37">D56/D55-1</f>
        <v>0.13574733207655409</v>
      </c>
      <c r="F56" s="158">
        <f t="shared" ref="F56" si="38">D56/D44-1</f>
        <v>0.66708512904108153</v>
      </c>
      <c r="G56" s="122" t="s">
        <v>752</v>
      </c>
      <c r="H56" s="96">
        <v>63013649</v>
      </c>
      <c r="I56" s="96">
        <v>1445734.05</v>
      </c>
      <c r="J56" s="125">
        <f t="shared" ref="J56" si="39">H56/I56</f>
        <v>43.585920245843276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3972924.6666666665</v>
      </c>
      <c r="E57" s="118">
        <f t="shared" ref="E57" si="40">D57/D56-1</f>
        <v>0.3870700087002843</v>
      </c>
      <c r="F57" s="158">
        <f t="shared" ref="F57" si="41">D57/D45-1</f>
        <v>1.393204343417942</v>
      </c>
      <c r="G57" s="122" t="s">
        <v>756</v>
      </c>
      <c r="H57" s="96">
        <v>71512644</v>
      </c>
      <c r="I57" s="96">
        <v>1815977.44</v>
      </c>
      <c r="J57" s="125">
        <f t="shared" ref="J57" si="42">H57/I57</f>
        <v>39.379698461452257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3418590.7196969697</v>
      </c>
      <c r="B58" s="27">
        <f>A58/A55-1</f>
        <v>0.37342278980838861</v>
      </c>
      <c r="C58" s="27">
        <f>A58/A46-1</f>
        <v>1.3637034821963954</v>
      </c>
      <c r="K58" s="32">
        <f>H58+H57+H56</f>
        <v>134526293</v>
      </c>
      <c r="L58" s="27">
        <f>K58/K55-1</f>
        <v>-7.7330465775084845E-2</v>
      </c>
      <c r="M58" s="27">
        <f>K58/K46-1</f>
        <v>0.50725107686606341</v>
      </c>
      <c r="N58" s="32">
        <f>AVERAGE(J56:J58)</f>
        <v>41.482809353647767</v>
      </c>
      <c r="O58" s="58">
        <f>N58/N55-1</f>
        <v>4.9030324914750789E-2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15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2" width="5.19921875" style="18" bestFit="1" customWidth="1"/>
    <col min="13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노바렉스</v>
      </c>
      <c r="G1" s="19"/>
      <c r="H1" s="19"/>
      <c r="I1" s="19"/>
      <c r="J1" s="20"/>
      <c r="P1" s="18" t="s">
        <v>247</v>
      </c>
    </row>
    <row r="2" spans="1:16" ht="15" customHeight="1">
      <c r="G2" s="21"/>
      <c r="H2" s="21"/>
      <c r="I2" s="21"/>
      <c r="J2" s="22"/>
      <c r="P2" s="23" t="s">
        <v>334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86172.1</v>
      </c>
      <c r="E5" s="27"/>
      <c r="F5" s="26"/>
      <c r="G5" s="28" t="s">
        <v>7</v>
      </c>
      <c r="H5" s="29">
        <v>1723442</v>
      </c>
      <c r="I5" s="29">
        <v>94621.54</v>
      </c>
      <c r="J5" s="30">
        <f>H5/I5</f>
        <v>18.214055700213716</v>
      </c>
    </row>
    <row r="6" spans="1:16" ht="15" hidden="1" customHeight="1">
      <c r="D6" s="26">
        <f>H6/18</f>
        <v>129708.88888888889</v>
      </c>
      <c r="E6" s="27">
        <f t="shared" ref="E6:E22" si="0">D6/D5-1</f>
        <v>0.50523068242376445</v>
      </c>
      <c r="F6" s="26"/>
      <c r="G6" s="28" t="s">
        <v>3</v>
      </c>
      <c r="H6" s="29">
        <v>2334760</v>
      </c>
      <c r="I6" s="29">
        <v>107265.78</v>
      </c>
      <c r="J6" s="30">
        <f t="shared" ref="J6:J49" si="1">H6/I6</f>
        <v>21.766121497461725</v>
      </c>
    </row>
    <row r="7" spans="1:16" ht="15" hidden="1" customHeight="1">
      <c r="A7" s="31">
        <f>AVERAGE(D5:D7)</f>
        <v>128052.90538720538</v>
      </c>
      <c r="B7" s="31"/>
      <c r="C7" s="31"/>
      <c r="D7" s="26">
        <f>H7/22</f>
        <v>168277.72727272726</v>
      </c>
      <c r="E7" s="27">
        <f t="shared" si="0"/>
        <v>0.29734923114542422</v>
      </c>
      <c r="F7" s="26"/>
      <c r="G7" s="28" t="s">
        <v>6</v>
      </c>
      <c r="H7" s="29">
        <v>3702110</v>
      </c>
      <c r="I7" s="29">
        <v>121975.93</v>
      </c>
      <c r="J7" s="30">
        <f t="shared" si="1"/>
        <v>30.351152067461179</v>
      </c>
      <c r="K7" s="32">
        <f>H7+H6+H5</f>
        <v>7760312</v>
      </c>
      <c r="L7" s="32"/>
      <c r="M7" s="32"/>
      <c r="N7" s="32">
        <f>AVERAGE(J5:J7)</f>
        <v>23.443776421712204</v>
      </c>
      <c r="O7" s="32"/>
    </row>
    <row r="8" spans="1:16" ht="15" hidden="1" customHeight="1">
      <c r="D8" s="26">
        <f>H8/21</f>
        <v>93399.952380952382</v>
      </c>
      <c r="E8" s="27">
        <f t="shared" si="0"/>
        <v>-0.44496545149091937</v>
      </c>
      <c r="F8" s="26"/>
      <c r="G8" s="28" t="s">
        <v>2</v>
      </c>
      <c r="H8" s="29">
        <v>1961399</v>
      </c>
      <c r="I8" s="29">
        <v>76001.97</v>
      </c>
      <c r="J8" s="30">
        <f t="shared" si="1"/>
        <v>25.807212628830541</v>
      </c>
    </row>
    <row r="9" spans="1:16" ht="15" hidden="1" customHeight="1">
      <c r="D9" s="26">
        <f>H9/21</f>
        <v>68170</v>
      </c>
      <c r="E9" s="27">
        <f t="shared" si="0"/>
        <v>-0.2701281075395674</v>
      </c>
      <c r="F9" s="26"/>
      <c r="G9" s="28" t="s">
        <v>5</v>
      </c>
      <c r="H9" s="29">
        <v>1431570</v>
      </c>
      <c r="I9" s="29">
        <v>44096.01</v>
      </c>
      <c r="J9" s="30">
        <f t="shared" si="1"/>
        <v>32.464842057138505</v>
      </c>
    </row>
    <row r="10" spans="1:16" ht="15" hidden="1" customHeight="1">
      <c r="A10" s="31">
        <f>AVERAGE(D8:D10)</f>
        <v>79992.047619047618</v>
      </c>
      <c r="B10" s="27">
        <f>A10/A7-1</f>
        <v>-0.37532032266532112</v>
      </c>
      <c r="C10" s="27"/>
      <c r="D10" s="26">
        <f>H10/21</f>
        <v>78406.190476190473</v>
      </c>
      <c r="E10" s="27">
        <f t="shared" si="0"/>
        <v>0.15015682083307125</v>
      </c>
      <c r="F10" s="26"/>
      <c r="G10" s="28" t="s">
        <v>0</v>
      </c>
      <c r="H10" s="29">
        <v>1646530</v>
      </c>
      <c r="I10" s="29">
        <v>53660.41</v>
      </c>
      <c r="J10" s="30">
        <f t="shared" si="1"/>
        <v>30.684260519067966</v>
      </c>
      <c r="K10" s="32">
        <f>H10+H9+H8</f>
        <v>5039499</v>
      </c>
      <c r="L10" s="27">
        <f>K10/K7-1</f>
        <v>-0.35060613542342112</v>
      </c>
      <c r="M10" s="32"/>
      <c r="N10" s="32">
        <f>AVERAGE(J8:J10)</f>
        <v>29.652105068345673</v>
      </c>
      <c r="O10" s="58">
        <f>N10/N7-1</f>
        <v>0.26481777231434833</v>
      </c>
    </row>
    <row r="11" spans="1:16" ht="15" hidden="1" customHeight="1">
      <c r="D11" s="26">
        <f>H11/21</f>
        <v>89969.428571428565</v>
      </c>
      <c r="E11" s="27">
        <f t="shared" si="0"/>
        <v>0.147478636890916</v>
      </c>
      <c r="F11" s="26"/>
      <c r="G11" s="28" t="s">
        <v>10</v>
      </c>
      <c r="H11" s="29">
        <v>1889358</v>
      </c>
      <c r="I11" s="29">
        <v>53597.05</v>
      </c>
      <c r="J11" s="30">
        <f t="shared" si="1"/>
        <v>35.251156546862184</v>
      </c>
    </row>
    <row r="12" spans="1:16" ht="15" hidden="1" customHeight="1">
      <c r="D12" s="26">
        <f>H12/22</f>
        <v>81208.454545454544</v>
      </c>
      <c r="E12" s="27">
        <f t="shared" si="0"/>
        <v>-9.7377233190032997E-2</v>
      </c>
      <c r="F12" s="26"/>
      <c r="G12" s="28" t="s">
        <v>4</v>
      </c>
      <c r="H12" s="29">
        <v>1786586</v>
      </c>
      <c r="I12" s="29">
        <v>46279.81</v>
      </c>
      <c r="J12" s="30">
        <f t="shared" si="1"/>
        <v>38.604004640468489</v>
      </c>
    </row>
    <row r="13" spans="1:16" ht="15" hidden="1" customHeight="1">
      <c r="A13" s="31">
        <f>AVERAGE(D11:D13)</f>
        <v>73457.411038961043</v>
      </c>
      <c r="B13" s="27">
        <f>A13/A10-1</f>
        <v>-8.1691077733214046E-2</v>
      </c>
      <c r="C13" s="27"/>
      <c r="D13" s="26">
        <f>H13/20</f>
        <v>49194.35</v>
      </c>
      <c r="E13" s="27">
        <f t="shared" si="0"/>
        <v>-0.39422132491802797</v>
      </c>
      <c r="F13" s="26"/>
      <c r="G13" s="28" t="s">
        <v>8</v>
      </c>
      <c r="H13" s="29">
        <v>983887</v>
      </c>
      <c r="I13" s="29">
        <v>33965.21</v>
      </c>
      <c r="J13" s="30">
        <f t="shared" si="1"/>
        <v>28.967493502910774</v>
      </c>
      <c r="K13" s="32">
        <f>H13+H12+H11</f>
        <v>4659831</v>
      </c>
      <c r="L13" s="27">
        <f>K13/K10-1</f>
        <v>-7.5338441380780163E-2</v>
      </c>
      <c r="M13" s="32"/>
      <c r="N13" s="32">
        <f>AVERAGE(J11:J13)</f>
        <v>34.274218230080486</v>
      </c>
      <c r="O13" s="58">
        <f>N13/N10-1</f>
        <v>0.15587807850677793</v>
      </c>
    </row>
    <row r="14" spans="1:16" ht="15" hidden="1" customHeight="1">
      <c r="D14" s="26">
        <f>H14/20</f>
        <v>68414.95</v>
      </c>
      <c r="E14" s="27">
        <f t="shared" si="0"/>
        <v>0.39070746945533386</v>
      </c>
      <c r="F14" s="26"/>
      <c r="G14" s="28" t="s">
        <v>11</v>
      </c>
      <c r="H14" s="29">
        <v>1368299</v>
      </c>
      <c r="I14" s="29">
        <v>56589.22</v>
      </c>
      <c r="J14" s="30">
        <f t="shared" si="1"/>
        <v>24.179499204972252</v>
      </c>
    </row>
    <row r="15" spans="1:16" ht="15" hidden="1" customHeight="1">
      <c r="A15" s="31"/>
      <c r="B15" s="31"/>
      <c r="C15" s="31"/>
      <c r="D15" s="26">
        <f>H15/22</f>
        <v>105560.95454545454</v>
      </c>
      <c r="E15" s="27">
        <f t="shared" si="0"/>
        <v>0.54295157046017795</v>
      </c>
      <c r="F15" s="26"/>
      <c r="G15" s="28" t="s">
        <v>9</v>
      </c>
      <c r="H15" s="29">
        <v>2322341</v>
      </c>
      <c r="I15" s="29">
        <v>93368.53</v>
      </c>
      <c r="J15" s="30">
        <f t="shared" si="1"/>
        <v>24.872845272384602</v>
      </c>
    </row>
    <row r="16" spans="1:16" ht="15" hidden="1" customHeight="1">
      <c r="A16" s="31">
        <f>AVERAGE(D14:D16)</f>
        <v>89290.468181818185</v>
      </c>
      <c r="B16" s="27">
        <f>A16/A13-1</f>
        <v>0.21554063666169032</v>
      </c>
      <c r="C16" s="27"/>
      <c r="D16" s="26">
        <f>H16/22</f>
        <v>93895.5</v>
      </c>
      <c r="E16" s="27">
        <f t="shared" si="0"/>
        <v>-0.11050918017638234</v>
      </c>
      <c r="F16" s="26"/>
      <c r="G16" s="28" t="s">
        <v>13</v>
      </c>
      <c r="H16" s="29">
        <v>2065701</v>
      </c>
      <c r="I16" s="29">
        <v>118176.53</v>
      </c>
      <c r="J16" s="30">
        <f t="shared" si="1"/>
        <v>17.479790614938516</v>
      </c>
      <c r="K16" s="32">
        <f>H16+H15+H14</f>
        <v>5756341</v>
      </c>
      <c r="L16" s="27">
        <f>K16/K13-1</f>
        <v>0.23531110892219043</v>
      </c>
      <c r="M16" s="32"/>
      <c r="N16" s="32">
        <f>AVERAGE(J14:J16)</f>
        <v>22.177378364098455</v>
      </c>
      <c r="O16" s="58">
        <f>N16/N13-1</f>
        <v>-0.3529428383975608</v>
      </c>
    </row>
    <row r="17" spans="1:16" ht="15" hidden="1" customHeight="1">
      <c r="D17" s="26">
        <f>H17/20</f>
        <v>125268.35</v>
      </c>
      <c r="E17" s="27">
        <f t="shared" si="0"/>
        <v>0.33412517106783612</v>
      </c>
      <c r="F17" s="33">
        <f t="shared" ref="F17:F22" si="2">D17/D5-1</f>
        <v>0.45369963131918567</v>
      </c>
      <c r="G17" s="39" t="s">
        <v>162</v>
      </c>
      <c r="H17" s="29">
        <v>2505367</v>
      </c>
      <c r="I17" s="29">
        <v>91301.9</v>
      </c>
      <c r="J17" s="30">
        <f t="shared" si="1"/>
        <v>27.440469475443557</v>
      </c>
    </row>
    <row r="18" spans="1:16" hidden="1">
      <c r="D18" s="26">
        <f>H18/20</f>
        <v>138095.65</v>
      </c>
      <c r="E18" s="27">
        <f t="shared" si="0"/>
        <v>0.10239857074831749</v>
      </c>
      <c r="F18" s="33">
        <f t="shared" si="2"/>
        <v>6.46583374736589E-2</v>
      </c>
      <c r="G18" s="39" t="s">
        <v>163</v>
      </c>
      <c r="H18" s="29">
        <v>2761913</v>
      </c>
      <c r="I18" s="29">
        <v>106998.38</v>
      </c>
      <c r="J18" s="30">
        <f t="shared" si="1"/>
        <v>25.812661836562384</v>
      </c>
    </row>
    <row r="19" spans="1:16" ht="17.399999999999999" hidden="1">
      <c r="A19" s="31">
        <f>AVERAGE(D17:D19)</f>
        <v>149689.95454545456</v>
      </c>
      <c r="B19" s="27">
        <f>A19/A16-1</f>
        <v>0.67643823124152069</v>
      </c>
      <c r="C19" s="27">
        <f>A19/A7-1</f>
        <v>0.16896960746672041</v>
      </c>
      <c r="D19" s="26">
        <f>H19/22</f>
        <v>185705.86363636365</v>
      </c>
      <c r="E19" s="27">
        <f t="shared" si="0"/>
        <v>0.34476258764388046</v>
      </c>
      <c r="F19" s="33">
        <f t="shared" si="2"/>
        <v>0.1035676951792357</v>
      </c>
      <c r="G19" s="39" t="s">
        <v>158</v>
      </c>
      <c r="H19" s="29">
        <v>4085529</v>
      </c>
      <c r="I19" s="29">
        <v>94200.86</v>
      </c>
      <c r="J19" s="30">
        <f t="shared" si="1"/>
        <v>43.37040022776862</v>
      </c>
      <c r="K19" s="32">
        <f>H19+H18+H17</f>
        <v>9352809</v>
      </c>
      <c r="L19" s="27">
        <f>K19/K16-1</f>
        <v>0.62478369505906617</v>
      </c>
      <c r="M19" s="27">
        <f>K19/K7-1</f>
        <v>0.20521043483818691</v>
      </c>
      <c r="N19" s="32">
        <f>AVERAGE(J17:J19)</f>
        <v>32.207843846591523</v>
      </c>
      <c r="O19" s="58">
        <f>N19/N16-1</f>
        <v>0.45228364317086056</v>
      </c>
    </row>
    <row r="20" spans="1:16" hidden="1">
      <c r="D20" s="26">
        <f>H20/20</f>
        <v>211496.65</v>
      </c>
      <c r="E20" s="27">
        <f t="shared" si="0"/>
        <v>0.13887976318366602</v>
      </c>
      <c r="F20" s="33">
        <f t="shared" si="2"/>
        <v>1.2644192487097219</v>
      </c>
      <c r="G20" s="39" t="s">
        <v>154</v>
      </c>
      <c r="H20" s="29">
        <v>4229933</v>
      </c>
      <c r="I20" s="29">
        <v>113725.36</v>
      </c>
      <c r="J20" s="30">
        <f t="shared" si="1"/>
        <v>37.19428102931483</v>
      </c>
    </row>
    <row r="21" spans="1:16" hidden="1">
      <c r="D21" s="26">
        <f>H21/21</f>
        <v>225577.80952380953</v>
      </c>
      <c r="E21" s="27">
        <f t="shared" si="0"/>
        <v>6.6578640956296731E-2</v>
      </c>
      <c r="F21" s="33">
        <f t="shared" si="2"/>
        <v>2.3090481080212633</v>
      </c>
      <c r="G21" s="39" t="s">
        <v>155</v>
      </c>
      <c r="H21" s="29">
        <v>4737134</v>
      </c>
      <c r="I21" s="29">
        <v>151911.07</v>
      </c>
      <c r="J21" s="30">
        <f t="shared" si="1"/>
        <v>31.183599720547026</v>
      </c>
    </row>
    <row r="22" spans="1:16" ht="17.399999999999999" hidden="1">
      <c r="A22" s="31">
        <f>AVERAGE(D20:D22)</f>
        <v>267481.86746031744</v>
      </c>
      <c r="B22" s="27">
        <f>A22/A19-1</f>
        <v>0.78690593014439347</v>
      </c>
      <c r="C22" s="27">
        <f>A22/A10-1</f>
        <v>2.3438557384374912</v>
      </c>
      <c r="D22" s="26">
        <f>H22/21</f>
        <v>365371.14285714284</v>
      </c>
      <c r="E22" s="27">
        <f t="shared" si="0"/>
        <v>0.61971225639806682</v>
      </c>
      <c r="F22" s="33">
        <f t="shared" si="2"/>
        <v>3.6599782573047559</v>
      </c>
      <c r="G22" s="39" t="s">
        <v>156</v>
      </c>
      <c r="H22" s="29">
        <v>7672794</v>
      </c>
      <c r="I22" s="29">
        <v>250652.49</v>
      </c>
      <c r="J22" s="30">
        <f t="shared" si="1"/>
        <v>30.61128177900806</v>
      </c>
      <c r="K22" s="32">
        <f>H22+H21+H20</f>
        <v>16639861</v>
      </c>
      <c r="L22" s="27">
        <f>K22/K19-1</f>
        <v>0.77912977801642258</v>
      </c>
      <c r="M22" s="27">
        <f>K22/K10-1</f>
        <v>2.3018879456072914</v>
      </c>
      <c r="N22" s="32">
        <f>AVERAGE(J20:J22)</f>
        <v>32.996387509623304</v>
      </c>
      <c r="O22" s="58">
        <f>N22/N19-1</f>
        <v>2.4482969638938812E-2</v>
      </c>
      <c r="P22" s="57"/>
    </row>
    <row r="23" spans="1:16" hidden="1">
      <c r="A23" s="31"/>
      <c r="B23" s="27"/>
      <c r="C23" s="27"/>
      <c r="D23" s="26">
        <f>H23/21</f>
        <v>260268.38095238095</v>
      </c>
      <c r="E23" s="27">
        <f t="shared" ref="E23:E28" si="3">D23/D22-1</f>
        <v>-0.28766027082181533</v>
      </c>
      <c r="F23" s="33">
        <f t="shared" ref="F23:F28" si="4">D23/D11-1</f>
        <v>1.8928535513121392</v>
      </c>
      <c r="G23" s="39" t="s">
        <v>168</v>
      </c>
      <c r="H23" s="29">
        <v>5465636</v>
      </c>
      <c r="I23" s="29">
        <v>173600.73</v>
      </c>
      <c r="J23" s="30">
        <f t="shared" si="1"/>
        <v>31.483945948844799</v>
      </c>
      <c r="K23" s="32"/>
      <c r="L23" s="27"/>
      <c r="M23" s="27"/>
      <c r="N23" s="27"/>
    </row>
    <row r="24" spans="1:16" hidden="1">
      <c r="A24" s="31"/>
      <c r="B24" s="27"/>
      <c r="C24" s="27"/>
      <c r="D24" s="26">
        <f>H24/22</f>
        <v>237095.27272727274</v>
      </c>
      <c r="E24" s="27">
        <f t="shared" si="3"/>
        <v>-8.9035433886792359E-2</v>
      </c>
      <c r="F24" s="33">
        <f t="shared" si="4"/>
        <v>1.919588533661408</v>
      </c>
      <c r="G24" s="39" t="s">
        <v>176</v>
      </c>
      <c r="H24" s="29">
        <v>5216096</v>
      </c>
      <c r="I24" s="29">
        <v>162097.76</v>
      </c>
      <c r="J24" s="30">
        <f t="shared" si="1"/>
        <v>32.178704998761241</v>
      </c>
      <c r="K24" s="32"/>
      <c r="L24" s="27"/>
      <c r="M24" s="27"/>
      <c r="N24" s="27"/>
    </row>
    <row r="25" spans="1:16" ht="17.399999999999999" hidden="1">
      <c r="A25" s="31">
        <f>AVERAGE(D23:D25)</f>
        <v>262933.53368269157</v>
      </c>
      <c r="B25" s="27">
        <f>A25/A22-1</f>
        <v>-1.7004269563433705E-2</v>
      </c>
      <c r="C25" s="27">
        <f>A25/A13-1</f>
        <v>2.5794010429149807</v>
      </c>
      <c r="D25" s="26">
        <f>H25/19</f>
        <v>291436.94736842107</v>
      </c>
      <c r="E25" s="27">
        <f t="shared" si="3"/>
        <v>0.22919763020183348</v>
      </c>
      <c r="F25" s="33">
        <f t="shared" si="4"/>
        <v>4.9241955096148455</v>
      </c>
      <c r="G25" s="39" t="s">
        <v>190</v>
      </c>
      <c r="H25" s="29">
        <v>5537302</v>
      </c>
      <c r="I25" s="29">
        <v>130527.26</v>
      </c>
      <c r="J25" s="30">
        <f t="shared" si="1"/>
        <v>42.422571346399216</v>
      </c>
      <c r="K25" s="32">
        <f>H25+H24+H23</f>
        <v>16219034</v>
      </c>
      <c r="L25" s="27">
        <f>K25/K22-1</f>
        <v>-2.529029539369354E-2</v>
      </c>
      <c r="M25" s="27">
        <f>K25/K13-1</f>
        <v>2.4806056271139445</v>
      </c>
      <c r="N25" s="32">
        <f>AVERAGE(J23:J25)</f>
        <v>35.361740764668419</v>
      </c>
      <c r="O25" s="58">
        <f>N25/N22-1</f>
        <v>7.1685218703267717E-2</v>
      </c>
      <c r="P25" s="57"/>
    </row>
    <row r="26" spans="1:16" ht="17.399999999999999" hidden="1">
      <c r="D26" s="26">
        <f>H26/19</f>
        <v>240352.10526315789</v>
      </c>
      <c r="E26" s="27">
        <f t="shared" si="3"/>
        <v>-0.17528608697882109</v>
      </c>
      <c r="F26" s="33">
        <f t="shared" si="4"/>
        <v>2.51315180765546</v>
      </c>
      <c r="G26" s="39" t="s">
        <v>202</v>
      </c>
      <c r="H26" s="29">
        <v>4566690</v>
      </c>
      <c r="I26" s="29">
        <v>124585.95</v>
      </c>
      <c r="J26" s="30">
        <f t="shared" si="1"/>
        <v>36.654935809374976</v>
      </c>
      <c r="K26" s="32"/>
      <c r="L26" s="27"/>
      <c r="M26" s="27"/>
      <c r="N26" s="32"/>
      <c r="O26" s="58"/>
      <c r="P26" s="57"/>
    </row>
    <row r="27" spans="1:16" ht="17.399999999999999" hidden="1">
      <c r="D27" s="26">
        <f>H27/22</f>
        <v>140958.31818181818</v>
      </c>
      <c r="E27" s="27">
        <f t="shared" si="3"/>
        <v>-0.41353408147815041</v>
      </c>
      <c r="F27" s="33">
        <f t="shared" si="4"/>
        <v>0.33532629359771016</v>
      </c>
      <c r="G27" s="39" t="s">
        <v>203</v>
      </c>
      <c r="H27" s="29">
        <v>3101083</v>
      </c>
      <c r="I27" s="29">
        <v>82365.19</v>
      </c>
      <c r="J27" s="30">
        <f t="shared" si="1"/>
        <v>37.650407896831176</v>
      </c>
      <c r="K27" s="32"/>
      <c r="L27" s="27"/>
      <c r="M27" s="27"/>
      <c r="N27" s="32"/>
      <c r="O27" s="58"/>
      <c r="P27" s="57"/>
    </row>
    <row r="28" spans="1:16" ht="17.399999999999999" hidden="1">
      <c r="A28" s="31">
        <f>AVERAGE(D26:D28)</f>
        <v>224827.66746411484</v>
      </c>
      <c r="B28" s="27">
        <f>A28/A25-1</f>
        <v>-0.14492585135436897</v>
      </c>
      <c r="C28" s="27">
        <f>A28/A16-1</f>
        <v>1.5179358115393495</v>
      </c>
      <c r="D28" s="26">
        <f>H28/19</f>
        <v>293172.57894736843</v>
      </c>
      <c r="E28" s="27">
        <f t="shared" si="3"/>
        <v>1.0798529858253088</v>
      </c>
      <c r="F28" s="33">
        <f t="shared" si="4"/>
        <v>2.122328321883034</v>
      </c>
      <c r="G28" s="39" t="s">
        <v>208</v>
      </c>
      <c r="H28" s="29">
        <v>5570279</v>
      </c>
      <c r="I28" s="29">
        <v>170425.93</v>
      </c>
      <c r="J28" s="30">
        <f t="shared" si="1"/>
        <v>32.684457112834885</v>
      </c>
      <c r="K28" s="32">
        <f>H28+H27+H26</f>
        <v>13238052</v>
      </c>
      <c r="L28" s="27">
        <f>K28/K25-1</f>
        <v>-0.18379528645170851</v>
      </c>
      <c r="M28" s="27">
        <f>K28/K16-1</f>
        <v>1.2997338065969335</v>
      </c>
      <c r="N28" s="32">
        <f>AVERAGE(J26:J28)</f>
        <v>35.663266939680341</v>
      </c>
      <c r="O28" s="58">
        <f>N28/N25-1</f>
        <v>8.5269041764253206E-3</v>
      </c>
    </row>
    <row r="29" spans="1:16" hidden="1">
      <c r="D29" s="26">
        <f>H29/22</f>
        <v>202817.09090909091</v>
      </c>
      <c r="E29" s="27">
        <f t="shared" ref="E29:E41" si="5">D29/D28-1</f>
        <v>-0.30819897400601881</v>
      </c>
      <c r="F29" s="33">
        <f t="shared" ref="F29:F41" si="6">D29/D17-1</f>
        <v>0.61906092727405526</v>
      </c>
      <c r="G29" s="39" t="s">
        <v>215</v>
      </c>
      <c r="H29" s="29">
        <v>4461976</v>
      </c>
      <c r="I29" s="29">
        <v>115379.4</v>
      </c>
      <c r="J29" s="30">
        <f t="shared" si="1"/>
        <v>38.672206650407269</v>
      </c>
    </row>
    <row r="30" spans="1:16" hidden="1">
      <c r="D30" s="26">
        <f>H30/19</f>
        <v>214505.73684210525</v>
      </c>
      <c r="E30" s="27">
        <f t="shared" si="5"/>
        <v>5.7631464294365387E-2</v>
      </c>
      <c r="F30" s="33">
        <f t="shared" si="6"/>
        <v>0.55331277156163328</v>
      </c>
      <c r="G30" s="39" t="s">
        <v>210</v>
      </c>
      <c r="H30" s="29">
        <v>4075609</v>
      </c>
      <c r="I30" s="29">
        <v>129180.35</v>
      </c>
      <c r="J30" s="30">
        <f t="shared" si="1"/>
        <v>31.549759696424417</v>
      </c>
    </row>
    <row r="31" spans="1:16" ht="17.399999999999999" hidden="1">
      <c r="A31" s="31">
        <f>AVERAGE(D29:D31)</f>
        <v>234818.10925039873</v>
      </c>
      <c r="B31" s="27">
        <f>A31/A28-1</f>
        <v>4.4435998020032397E-2</v>
      </c>
      <c r="C31" s="27">
        <f>A31/A19-1</f>
        <v>0.56869650981886255</v>
      </c>
      <c r="D31" s="26">
        <f>H31/20</f>
        <v>287131.5</v>
      </c>
      <c r="E31" s="27">
        <f t="shared" si="5"/>
        <v>0.338572591237285</v>
      </c>
      <c r="F31" s="33">
        <f t="shared" si="6"/>
        <v>0.54616281025052071</v>
      </c>
      <c r="G31" s="39" t="s">
        <v>211</v>
      </c>
      <c r="H31" s="29">
        <v>5742630</v>
      </c>
      <c r="I31" s="29">
        <v>131644.43</v>
      </c>
      <c r="J31" s="30">
        <f t="shared" si="1"/>
        <v>43.622278587859739</v>
      </c>
      <c r="K31" s="32">
        <f>H31+H30+H29</f>
        <v>14280215</v>
      </c>
      <c r="L31" s="27">
        <f>K31/K28-1</f>
        <v>7.8724800295390862E-2</v>
      </c>
      <c r="M31" s="27">
        <f>K31/K19-1</f>
        <v>0.52683701762753832</v>
      </c>
      <c r="N31" s="32">
        <f>AVERAGE(J29:J31)</f>
        <v>37.948081644897144</v>
      </c>
      <c r="O31" s="58">
        <f>N31/N28-1</f>
        <v>6.4066332147339811E-2</v>
      </c>
    </row>
    <row r="32" spans="1:16" ht="17.399999999999999" hidden="1">
      <c r="D32" s="26">
        <f>H32/21</f>
        <v>235241.80952380953</v>
      </c>
      <c r="E32" s="27">
        <f t="shared" si="5"/>
        <v>-0.18071751262467017</v>
      </c>
      <c r="F32" s="33">
        <f t="shared" si="6"/>
        <v>0.11227203609990766</v>
      </c>
      <c r="G32" s="39" t="s">
        <v>222</v>
      </c>
      <c r="H32" s="29">
        <v>4940078</v>
      </c>
      <c r="I32" s="29">
        <v>145484.71</v>
      </c>
      <c r="J32" s="30">
        <f t="shared" si="1"/>
        <v>33.955994413433551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335929.38095238095</v>
      </c>
      <c r="E33" s="27">
        <f t="shared" si="5"/>
        <v>0.42801733090044314</v>
      </c>
      <c r="F33" s="33">
        <f t="shared" si="6"/>
        <v>0.48919515470746644</v>
      </c>
      <c r="G33" s="39" t="s">
        <v>223</v>
      </c>
      <c r="H33" s="29">
        <v>7054517</v>
      </c>
      <c r="I33" s="29">
        <v>213806.62</v>
      </c>
      <c r="J33" s="30">
        <f t="shared" si="1"/>
        <v>32.994848335378954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272048.22138680035</v>
      </c>
      <c r="B34" s="27">
        <f>A34/A31-1</f>
        <v>0.15854872631097305</v>
      </c>
      <c r="C34" s="27">
        <f>A34/A22-1</f>
        <v>1.7071639172551833E-2</v>
      </c>
      <c r="D34" s="26">
        <f>H34/19</f>
        <v>244973.47368421053</v>
      </c>
      <c r="E34" s="27">
        <f t="shared" si="5"/>
        <v>-0.27075901193966623</v>
      </c>
      <c r="F34" s="33">
        <f t="shared" si="6"/>
        <v>-0.32952156054646831</v>
      </c>
      <c r="G34" s="39" t="s">
        <v>220</v>
      </c>
      <c r="H34" s="29">
        <v>4654496</v>
      </c>
      <c r="I34" s="29">
        <v>148723.79</v>
      </c>
      <c r="J34" s="30">
        <f t="shared" si="1"/>
        <v>31.296243862532013</v>
      </c>
      <c r="K34" s="32">
        <f>H34+H33+H32</f>
        <v>16649091</v>
      </c>
      <c r="L34" s="27">
        <f>K34/K31-1</f>
        <v>0.16588517749907816</v>
      </c>
      <c r="M34" s="27">
        <f>K34/K22-1</f>
        <v>5.5469213354597535E-4</v>
      </c>
      <c r="N34" s="32">
        <f>AVERAGE(J32:J34)</f>
        <v>32.749028870448171</v>
      </c>
      <c r="O34" s="58">
        <f>N34/N31-1</f>
        <v>-0.13700436356966905</v>
      </c>
      <c r="P34" s="58"/>
    </row>
    <row r="35" spans="1:16" ht="17.399999999999999" hidden="1">
      <c r="D35" s="26">
        <f>H35/23</f>
        <v>363991.13043478259</v>
      </c>
      <c r="E35" s="27">
        <f t="shared" si="5"/>
        <v>0.48583895619651818</v>
      </c>
      <c r="F35" s="33">
        <f t="shared" si="6"/>
        <v>0.39852228343241936</v>
      </c>
      <c r="G35" s="39" t="s">
        <v>226</v>
      </c>
      <c r="H35" s="68">
        <v>8371796</v>
      </c>
      <c r="I35" s="68">
        <v>263965.45</v>
      </c>
      <c r="J35" s="30">
        <f t="shared" si="1"/>
        <v>31.715499130662742</v>
      </c>
      <c r="P35" s="16"/>
    </row>
    <row r="36" spans="1:16" ht="17.399999999999999" hidden="1">
      <c r="D36" s="26">
        <f>H36/21</f>
        <v>218016.90476190476</v>
      </c>
      <c r="E36" s="27">
        <f t="shared" si="5"/>
        <v>-0.40103786457245139</v>
      </c>
      <c r="F36" s="33">
        <f t="shared" si="6"/>
        <v>-8.0467095551557177E-2</v>
      </c>
      <c r="G36" s="39" t="s">
        <v>228</v>
      </c>
      <c r="H36" s="68">
        <v>4578355</v>
      </c>
      <c r="I36" s="68">
        <v>129846.11</v>
      </c>
      <c r="J36" s="30">
        <f t="shared" si="1"/>
        <v>35.259854915946271</v>
      </c>
      <c r="P36" s="16"/>
    </row>
    <row r="37" spans="1:16" ht="17.399999999999999" hidden="1">
      <c r="A37" s="31">
        <f>AVERAGE(D35:D37)</f>
        <v>350083.77099148836</v>
      </c>
      <c r="B37" s="27">
        <f>A37/A34-1</f>
        <v>0.28684454986285846</v>
      </c>
      <c r="C37" s="27">
        <f>A37/A25-1</f>
        <v>0.33145348973999544</v>
      </c>
      <c r="D37" s="26">
        <f>H37/18</f>
        <v>468243.27777777775</v>
      </c>
      <c r="E37" s="27">
        <f t="shared" si="5"/>
        <v>1.1477383980345195</v>
      </c>
      <c r="F37" s="33">
        <f t="shared" si="6"/>
        <v>0.60667095234787216</v>
      </c>
      <c r="G37" s="39" t="s">
        <v>225</v>
      </c>
      <c r="H37" s="68">
        <v>8428379</v>
      </c>
      <c r="I37" s="68">
        <v>208482.51</v>
      </c>
      <c r="J37" s="30">
        <f t="shared" si="1"/>
        <v>40.427271333216389</v>
      </c>
      <c r="K37" s="32">
        <f>H37+H36+H35</f>
        <v>21378530</v>
      </c>
      <c r="L37" s="27">
        <f>K37/K34-1</f>
        <v>0.28406589885297651</v>
      </c>
      <c r="M37" s="27">
        <f>K37/K25-1</f>
        <v>0.31811364351292437</v>
      </c>
      <c r="N37" s="32">
        <f>AVERAGE(J35:J37)</f>
        <v>35.800875126608467</v>
      </c>
      <c r="O37" s="16">
        <f>N37/N34-1</f>
        <v>9.3188908539336923E-2</v>
      </c>
      <c r="P37" s="16"/>
    </row>
    <row r="38" spans="1:16" ht="17.399999999999999" hidden="1">
      <c r="A38" s="31"/>
      <c r="B38" s="27"/>
      <c r="C38" s="27"/>
      <c r="D38" s="26">
        <f>H38/20</f>
        <v>267691.09999999998</v>
      </c>
      <c r="E38" s="27">
        <f t="shared" si="5"/>
        <v>-0.42830764966786616</v>
      </c>
      <c r="F38" s="33">
        <f t="shared" si="6"/>
        <v>0.11374560129984723</v>
      </c>
      <c r="G38" s="39" t="s">
        <v>231</v>
      </c>
      <c r="H38" s="68">
        <v>5353822</v>
      </c>
      <c r="I38" s="68">
        <v>134770.5</v>
      </c>
      <c r="J38" s="30">
        <f t="shared" si="1"/>
        <v>39.725474046619993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284830.61904761905</v>
      </c>
      <c r="E39" s="27">
        <f t="shared" si="5"/>
        <v>6.4027227829461131E-2</v>
      </c>
      <c r="F39" s="33">
        <f t="shared" si="6"/>
        <v>1.0206726550200749</v>
      </c>
      <c r="G39" s="39" t="s">
        <v>234</v>
      </c>
      <c r="H39" s="68">
        <v>5981443</v>
      </c>
      <c r="I39" s="68">
        <v>149952.72</v>
      </c>
      <c r="J39" s="30">
        <f t="shared" si="1"/>
        <v>39.888859635223689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295175.81111111114</v>
      </c>
      <c r="B40" s="27">
        <f>A40/A37-1</f>
        <v>-0.15684234583302692</v>
      </c>
      <c r="C40" s="27">
        <f>A40/A28-1</f>
        <v>0.31289807184529317</v>
      </c>
      <c r="D40" s="26">
        <f>H40/21</f>
        <v>333005.71428571426</v>
      </c>
      <c r="E40" s="27">
        <f t="shared" si="5"/>
        <v>0.16913594261451625</v>
      </c>
      <c r="F40" s="33">
        <f t="shared" si="6"/>
        <v>0.1358692394812846</v>
      </c>
      <c r="G40" s="39" t="s">
        <v>236</v>
      </c>
      <c r="H40" s="68">
        <v>6993120</v>
      </c>
      <c r="I40" s="68">
        <v>201500.01</v>
      </c>
      <c r="J40" s="30">
        <f t="shared" si="1"/>
        <v>34.705308451349453</v>
      </c>
      <c r="K40" s="32">
        <f>H40+H39+H38</f>
        <v>18328385</v>
      </c>
      <c r="L40" s="27">
        <f>K40/K37-1</f>
        <v>-0.14267328015537084</v>
      </c>
      <c r="M40" s="27">
        <f>K40/K28-1</f>
        <v>0.38452281347739081</v>
      </c>
      <c r="N40" s="32">
        <f>AVERAGE(J38:J40)</f>
        <v>38.10654737773104</v>
      </c>
      <c r="O40" s="58">
        <f>N40/N37-1</f>
        <v>6.4402678509076994E-2</v>
      </c>
    </row>
    <row r="41" spans="1:16" ht="17.399999999999999">
      <c r="A41" s="31"/>
      <c r="B41" s="27"/>
      <c r="C41" s="27"/>
      <c r="D41" s="26">
        <f>H41/18</f>
        <v>238682.94444444444</v>
      </c>
      <c r="E41" s="27">
        <f t="shared" si="5"/>
        <v>-0.28324670056665213</v>
      </c>
      <c r="F41" s="33">
        <f t="shared" si="6"/>
        <v>0.17683841817566415</v>
      </c>
      <c r="G41" s="39" t="s">
        <v>392</v>
      </c>
      <c r="H41" s="68">
        <v>4296293</v>
      </c>
      <c r="I41" s="68">
        <v>113930.68</v>
      </c>
      <c r="J41" s="30">
        <f t="shared" si="1"/>
        <v>37.709710852248051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341614.1</v>
      </c>
      <c r="E42" s="27">
        <f t="shared" ref="E42" si="7">D42/D41-1</f>
        <v>0.43124637914592867</v>
      </c>
      <c r="F42" s="33">
        <f t="shared" ref="F42" si="8">D42/D30-1</f>
        <v>0.5925639333900774</v>
      </c>
      <c r="G42" s="39" t="s">
        <v>406</v>
      </c>
      <c r="H42" s="68">
        <v>6832282</v>
      </c>
      <c r="I42" s="68">
        <v>151306.53</v>
      </c>
      <c r="J42" s="30">
        <f t="shared" si="1"/>
        <v>45.155235534117395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342087.41481481475</v>
      </c>
      <c r="B43" s="27">
        <f>A43/A40-1</f>
        <v>0.15892766933414126</v>
      </c>
      <c r="C43" s="27">
        <f>A43/A31-1</f>
        <v>0.45681870919942202</v>
      </c>
      <c r="D43" s="26">
        <f>H43/20</f>
        <v>445965.2</v>
      </c>
      <c r="E43" s="27">
        <f t="shared" ref="E43" si="9">D43/D42-1</f>
        <v>0.30546485054334704</v>
      </c>
      <c r="F43" s="33">
        <f t="shared" ref="F43" si="10">D43/D31-1</f>
        <v>0.55317406832757809</v>
      </c>
      <c r="G43" s="39" t="s">
        <v>434</v>
      </c>
      <c r="H43" s="68">
        <v>8919304</v>
      </c>
      <c r="I43" s="68">
        <v>232620.78</v>
      </c>
      <c r="J43" s="30">
        <f t="shared" si="1"/>
        <v>38.342679445920524</v>
      </c>
      <c r="K43" s="32">
        <f>H43+H42+H41</f>
        <v>20047879</v>
      </c>
      <c r="L43" s="27">
        <f>K43/K40-1</f>
        <v>9.3815903583430726E-2</v>
      </c>
      <c r="M43" s="27">
        <f>K43/K31-1</f>
        <v>0.40389195820931278</v>
      </c>
      <c r="N43" s="32">
        <f>AVERAGE(J41:J43)</f>
        <v>40.402541944095326</v>
      </c>
      <c r="O43" s="58">
        <f>N43/N40-1</f>
        <v>6.0251970445006409E-2</v>
      </c>
    </row>
    <row r="44" spans="1:16" ht="17.399999999999999">
      <c r="A44" s="31"/>
      <c r="B44" s="27"/>
      <c r="C44" s="27"/>
      <c r="D44" s="26">
        <f>H44/22</f>
        <v>425763.81818181818</v>
      </c>
      <c r="E44" s="27">
        <f t="shared" ref="E44" si="11">D44/D43-1</f>
        <v>-4.5298112539233659E-2</v>
      </c>
      <c r="F44" s="33">
        <f t="shared" ref="F44" si="12">D44/D32-1</f>
        <v>0.80989858496529443</v>
      </c>
      <c r="G44" s="39" t="s">
        <v>462</v>
      </c>
      <c r="H44" s="68">
        <v>9366804</v>
      </c>
      <c r="I44" s="68">
        <v>232900.73</v>
      </c>
      <c r="J44" s="30">
        <f t="shared" si="1"/>
        <v>40.218010480259117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646101.35</v>
      </c>
      <c r="E45" s="27">
        <f t="shared" ref="E45" si="13">D45/D44-1</f>
        <v>0.51751117029885529</v>
      </c>
      <c r="F45" s="33">
        <f t="shared" ref="F45" si="14">D45/D33-1</f>
        <v>0.92332492075644579</v>
      </c>
      <c r="G45" s="39" t="s">
        <v>501</v>
      </c>
      <c r="H45" s="68">
        <v>12922027</v>
      </c>
      <c r="I45" s="68">
        <v>325571.57</v>
      </c>
      <c r="J45" s="30">
        <f t="shared" si="1"/>
        <v>39.690280696192239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548736.82799043064</v>
      </c>
      <c r="B46" s="27">
        <f>A46/A43-1</f>
        <v>0.60408364712125784</v>
      </c>
      <c r="C46" s="27">
        <f>A46/A34-1</f>
        <v>1.0170572157876094</v>
      </c>
      <c r="D46" s="26">
        <f>H46/19</f>
        <v>574345.31578947371</v>
      </c>
      <c r="E46" s="27">
        <f t="shared" ref="E46" si="15">D46/D45-1</f>
        <v>-0.11106002829204165</v>
      </c>
      <c r="F46" s="33">
        <f t="shared" ref="F46" si="16">D46/D34-1</f>
        <v>1.3445204378734026</v>
      </c>
      <c r="G46" s="39" t="s">
        <v>548</v>
      </c>
      <c r="H46" s="68">
        <v>10912561</v>
      </c>
      <c r="I46" s="68">
        <v>294978.44</v>
      </c>
      <c r="J46" s="30">
        <f t="shared" si="1"/>
        <v>36.994435932334582</v>
      </c>
      <c r="K46" s="32">
        <f>H46+H45+H44</f>
        <v>33201392</v>
      </c>
      <c r="L46" s="27">
        <f>K46/K43-1</f>
        <v>0.65610496751302216</v>
      </c>
      <c r="M46" s="27">
        <f>K46/K34-1</f>
        <v>0.99418646939944044</v>
      </c>
      <c r="N46" s="32">
        <f>AVERAGE(J44:J46)</f>
        <v>38.967575702928649</v>
      </c>
      <c r="O46" s="58">
        <f>N46/N43-1</f>
        <v>-3.5516731673770119E-2</v>
      </c>
    </row>
    <row r="47" spans="1:16" ht="17.399999999999999">
      <c r="A47" s="31"/>
      <c r="B47" s="27"/>
      <c r="C47" s="27"/>
      <c r="D47" s="26">
        <f>H47/19</f>
        <v>649955.63157894742</v>
      </c>
      <c r="E47" s="27">
        <f t="shared" ref="E47" si="17">D47/D46-1</f>
        <v>0.13164609114212511</v>
      </c>
      <c r="F47" s="33">
        <f t="shared" ref="F47" si="18">D47/D35-1</f>
        <v>0.78563590492599089</v>
      </c>
      <c r="G47" s="39" t="s">
        <v>601</v>
      </c>
      <c r="H47" s="68">
        <v>12349157</v>
      </c>
      <c r="I47" s="68">
        <v>356427.13</v>
      </c>
      <c r="J47" s="30">
        <f t="shared" si="1"/>
        <v>34.647073582754487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727883.1</v>
      </c>
      <c r="E48" s="27">
        <f t="shared" ref="E48" si="19">D48/D47-1</f>
        <v>0.11989659699038557</v>
      </c>
      <c r="F48" s="33">
        <f t="shared" ref="F48" si="20">D48/D36-1</f>
        <v>2.3386544075328364</v>
      </c>
      <c r="G48" s="39" t="s">
        <v>634</v>
      </c>
      <c r="H48" s="68">
        <v>14557662</v>
      </c>
      <c r="I48" s="68">
        <v>395169.35</v>
      </c>
      <c r="J48" s="30">
        <f t="shared" si="1"/>
        <v>36.839046348103672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636239.07719298254</v>
      </c>
      <c r="B49" s="27">
        <f>A49/A46-1</f>
        <v>0.15946122938932361</v>
      </c>
      <c r="C49" s="27">
        <f>A49/A37-1</f>
        <v>0.8173909501461909</v>
      </c>
      <c r="D49" s="26">
        <f>H49/22</f>
        <v>530878.5</v>
      </c>
      <c r="E49" s="27">
        <f t="shared" ref="E49" si="21">D49/D48-1</f>
        <v>-0.27065417510036982</v>
      </c>
      <c r="F49" s="33">
        <f t="shared" ref="F49" si="22">D49/D37-1</f>
        <v>0.13376640988735811</v>
      </c>
      <c r="G49" s="39" t="s">
        <v>674</v>
      </c>
      <c r="H49" s="68">
        <v>11679327</v>
      </c>
      <c r="I49" s="68">
        <v>304144.08</v>
      </c>
      <c r="J49" s="30">
        <f t="shared" si="1"/>
        <v>38.400638934021003</v>
      </c>
      <c r="K49" s="32">
        <f>H49+H48+H47</f>
        <v>38586146</v>
      </c>
      <c r="L49" s="27">
        <f>K49/K46-1</f>
        <v>0.16218458551376402</v>
      </c>
      <c r="M49" s="27">
        <f>K49/K37-1</f>
        <v>0.80490174020384009</v>
      </c>
      <c r="N49" s="32">
        <f>AVERAGE(J47:J49)</f>
        <v>36.628919621626387</v>
      </c>
      <c r="O49" s="58">
        <f>N49/N46-1</f>
        <v>-6.0015436914298448E-2</v>
      </c>
    </row>
    <row r="50" spans="1:15" s="37" customFormat="1" ht="17.399999999999999">
      <c r="A50" s="92"/>
      <c r="B50" s="130"/>
      <c r="C50" s="130"/>
      <c r="D50" s="93">
        <f>H50/18</f>
        <v>459079.33333333331</v>
      </c>
      <c r="E50" s="130">
        <f t="shared" ref="E50" si="23">D50/D49-1</f>
        <v>-0.13524594924576283</v>
      </c>
      <c r="F50" s="131">
        <f t="shared" ref="F50" si="24">D50/D38-1</f>
        <v>0.71495926959593858</v>
      </c>
      <c r="G50" s="132" t="s">
        <v>714</v>
      </c>
      <c r="H50" s="95">
        <v>8263428</v>
      </c>
      <c r="I50" s="95">
        <v>211234.2</v>
      </c>
      <c r="J50" s="133">
        <f t="shared" ref="J50" si="25">H50/I50</f>
        <v>39.119744814049994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454371.45</v>
      </c>
      <c r="E51" s="130">
        <f t="shared" ref="E51" si="26">D51/D50-1</f>
        <v>-1.0255053955815829E-2</v>
      </c>
      <c r="F51" s="131">
        <f t="shared" ref="F51" si="27">D51/D39-1</f>
        <v>0.59523386747980389</v>
      </c>
      <c r="G51" s="132" t="s">
        <v>721</v>
      </c>
      <c r="H51" s="95">
        <v>9087429</v>
      </c>
      <c r="I51" s="95">
        <v>259281.64</v>
      </c>
      <c r="J51" s="133">
        <f t="shared" ref="J51" si="28">H51/I51</f>
        <v>35.048486271530834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514056.97323232325</v>
      </c>
      <c r="B52" s="27">
        <f>A52/A49-1</f>
        <v>-0.1920380378076012</v>
      </c>
      <c r="C52" s="27">
        <f>A52/A40-1</f>
        <v>0.74152811267729546</v>
      </c>
      <c r="D52" s="93">
        <f>H52/22</f>
        <v>628720.13636363635</v>
      </c>
      <c r="E52" s="130">
        <f t="shared" ref="E52:E53" si="29">D52/D51-1</f>
        <v>0.38371399955617003</v>
      </c>
      <c r="F52" s="131">
        <f t="shared" ref="F52:F53" si="30">D52/D40-1</f>
        <v>0.88801605916048398</v>
      </c>
      <c r="G52" s="132" t="s">
        <v>726</v>
      </c>
      <c r="H52" s="95">
        <v>13831843</v>
      </c>
      <c r="I52" s="95">
        <v>303543.71000000002</v>
      </c>
      <c r="J52" s="133">
        <f t="shared" ref="J52" si="31">H52/I52</f>
        <v>45.567878840250053</v>
      </c>
      <c r="K52" s="32">
        <f>H52+H51+H50</f>
        <v>31182700</v>
      </c>
      <c r="L52" s="27">
        <f>K52/K49-1</f>
        <v>-0.19186798287654849</v>
      </c>
      <c r="M52" s="27">
        <f>K52/K40-1</f>
        <v>0.70133375090058392</v>
      </c>
      <c r="N52" s="32">
        <f>AVERAGE(J50:J52)</f>
        <v>39.912036641943622</v>
      </c>
      <c r="O52" s="58">
        <f>N52/N49-1</f>
        <v>8.9631827917163731E-2</v>
      </c>
    </row>
    <row r="53" spans="1:15" s="37" customFormat="1" ht="17.399999999999999">
      <c r="A53" s="31"/>
      <c r="B53" s="27"/>
      <c r="C53" s="27"/>
      <c r="D53" s="93">
        <f>H53/21</f>
        <v>234775.42857142858</v>
      </c>
      <c r="E53" s="130">
        <f t="shared" si="29"/>
        <v>-0.62658197981487862</v>
      </c>
      <c r="F53" s="131">
        <f t="shared" si="30"/>
        <v>-1.6371156649298668E-2</v>
      </c>
      <c r="G53" s="132" t="s">
        <v>729</v>
      </c>
      <c r="H53" s="95">
        <v>4930284</v>
      </c>
      <c r="I53" s="95">
        <v>175306.82</v>
      </c>
      <c r="J53" s="133">
        <f t="shared" ref="J53" si="32">H53/I53</f>
        <v>28.123743274791021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448066.8823529412</v>
      </c>
      <c r="E54" s="130">
        <f t="shared" ref="E54" si="33">D54/D53-1</f>
        <v>0.90849138293286247</v>
      </c>
      <c r="F54" s="131">
        <f t="shared" ref="F54" si="34">D54/D42-1</f>
        <v>0.31161706250690835</v>
      </c>
      <c r="G54" s="132" t="s">
        <v>742</v>
      </c>
      <c r="H54" s="95">
        <v>7617137</v>
      </c>
      <c r="I54" s="95">
        <v>179540.21</v>
      </c>
      <c r="J54" s="133">
        <f t="shared" ref="J54" si="35">H54/I54</f>
        <v>42.425799769310728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341467.08776844078</v>
      </c>
      <c r="B55" s="27">
        <f>A55/A52-1</f>
        <v>-0.33574077281484926</v>
      </c>
      <c r="C55" s="27">
        <f>A55/A43-1</f>
        <v>-1.8133582806890702E-3</v>
      </c>
      <c r="D55" s="93">
        <f>H55/21</f>
        <v>341558.95238095237</v>
      </c>
      <c r="E55" s="130">
        <f t="shared" ref="E55" si="36">D55/D54-1</f>
        <v>-0.23770542784300852</v>
      </c>
      <c r="F55" s="131">
        <f t="shared" ref="F55" si="37">D55/D43-1</f>
        <v>-0.23411299271568198</v>
      </c>
      <c r="G55" s="132" t="s">
        <v>749</v>
      </c>
      <c r="H55" s="95">
        <v>7172738</v>
      </c>
      <c r="I55" s="95">
        <v>205917.58</v>
      </c>
      <c r="J55" s="133">
        <f t="shared" ref="J55" si="38">H55/I55</f>
        <v>34.833053107947364</v>
      </c>
      <c r="K55" s="32">
        <f>H55+H54+H53</f>
        <v>19720159</v>
      </c>
      <c r="L55" s="27">
        <f>K55/K52-1</f>
        <v>-0.36759296019908472</v>
      </c>
      <c r="M55" s="27">
        <f>K55/K43-1</f>
        <v>-1.6346866419135964E-2</v>
      </c>
      <c r="N55" s="32">
        <f>AVERAGE(J53:J55)</f>
        <v>35.127532050683037</v>
      </c>
      <c r="O55" s="58">
        <f>N55/N52-1</f>
        <v>-0.11987623268095871</v>
      </c>
    </row>
    <row r="56" spans="1:15" s="124" customFormat="1" ht="17.399999999999999">
      <c r="A56" s="94"/>
      <c r="B56" s="45"/>
      <c r="C56" s="45"/>
      <c r="D56" s="98">
        <f>H56/22</f>
        <v>355525.27272727271</v>
      </c>
      <c r="E56" s="118">
        <f t="shared" ref="E56" si="39">D56/D55-1</f>
        <v>4.0889926172227087E-2</v>
      </c>
      <c r="F56" s="158">
        <f t="shared" ref="F56" si="40">D56/D44-1</f>
        <v>-0.16497067729825465</v>
      </c>
      <c r="G56" s="122" t="s">
        <v>752</v>
      </c>
      <c r="H56" s="96">
        <v>7821556</v>
      </c>
      <c r="I56" s="96">
        <v>233006.15</v>
      </c>
      <c r="J56" s="125">
        <f t="shared" ref="J56" si="41">H56/I56</f>
        <v>33.568023848297564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300994.5</v>
      </c>
      <c r="E57" s="118">
        <f t="shared" ref="E57" si="42">D57/D56-1</f>
        <v>-0.15338086181317367</v>
      </c>
      <c r="F57" s="158">
        <f t="shared" ref="F57" si="43">D57/D45-1</f>
        <v>-0.53413733000248331</v>
      </c>
      <c r="G57" s="122" t="s">
        <v>756</v>
      </c>
      <c r="H57" s="96">
        <v>5417901</v>
      </c>
      <c r="I57" s="96">
        <v>149809.63</v>
      </c>
      <c r="J57" s="125">
        <f t="shared" ref="J57" si="44">H57/I57</f>
        <v>36.165238509700607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328259.88636363635</v>
      </c>
      <c r="B58" s="27">
        <f>A58/A55-1</f>
        <v>-3.8677816626827122E-2</v>
      </c>
      <c r="C58" s="27">
        <f>A58/A46-1</f>
        <v>-0.40178994807805968</v>
      </c>
      <c r="K58" s="32">
        <f>H58+H57+H56</f>
        <v>13239457</v>
      </c>
      <c r="L58" s="27">
        <f>K58/K55-1</f>
        <v>-0.32863335432538854</v>
      </c>
      <c r="M58" s="27">
        <f>K58/K46-1</f>
        <v>-0.60123789388107585</v>
      </c>
      <c r="N58" s="32">
        <f>AVERAGE(J56:J58)</f>
        <v>34.866631178999086</v>
      </c>
      <c r="O58" s="58">
        <f>N58/N55-1</f>
        <v>-7.4272474168557423E-3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27"/>
  <dimension ref="A1:Q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3.8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7" width="11.69921875" style="18" bestFit="1" customWidth="1"/>
    <col min="18" max="16384" width="8.69921875" style="18"/>
  </cols>
  <sheetData>
    <row r="1" spans="1:17" ht="15" customHeight="1">
      <c r="A1" s="18" t="str">
        <f>P1</f>
        <v>오스테오닉 CMF</v>
      </c>
      <c r="G1" s="19"/>
      <c r="H1" s="19"/>
      <c r="I1" s="19"/>
      <c r="J1" s="20"/>
      <c r="P1" s="18" t="s">
        <v>157</v>
      </c>
    </row>
    <row r="2" spans="1:17" ht="15" customHeight="1">
      <c r="G2" s="21"/>
      <c r="H2" s="21"/>
      <c r="I2" s="21"/>
      <c r="J2" s="22"/>
      <c r="P2" s="52" t="s">
        <v>63</v>
      </c>
      <c r="Q2" s="13" t="s">
        <v>25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52" t="s">
        <v>60</v>
      </c>
      <c r="Q3" s="18" t="s">
        <v>31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52" t="s">
        <v>50</v>
      </c>
      <c r="Q4" s="18" t="s">
        <v>94</v>
      </c>
    </row>
    <row r="5" spans="1:17" ht="15" hidden="1" customHeight="1">
      <c r="D5" s="26">
        <f>H5/20</f>
        <v>137264.95000000001</v>
      </c>
      <c r="E5" s="27"/>
      <c r="F5" s="26"/>
      <c r="G5" s="28" t="s">
        <v>7</v>
      </c>
      <c r="H5" s="29">
        <f>'오스테오닉(cmf)'!H5+'오스테오닉(트라우마)'!H5+'오스테오닉(생체)'!H5</f>
        <v>2745299</v>
      </c>
      <c r="I5" s="29">
        <f>'오스테오닉(cmf)'!I5+'오스테오닉(트라우마)'!I5+'오스테오닉(생체)'!I5</f>
        <v>2908.6</v>
      </c>
      <c r="J5" s="30">
        <f>H5/I5</f>
        <v>943.85580691741734</v>
      </c>
    </row>
    <row r="6" spans="1:17" ht="15" hidden="1" customHeight="1">
      <c r="D6" s="26">
        <f>H6/18</f>
        <v>103612.38888888889</v>
      </c>
      <c r="E6" s="27">
        <f t="shared" ref="E6:E16" si="0">D6/D5-1</f>
        <v>-0.24516499740910636</v>
      </c>
      <c r="F6" s="26"/>
      <c r="G6" s="28" t="s">
        <v>3</v>
      </c>
      <c r="H6" s="29">
        <f>'오스테오닉(cmf)'!H6+'오스테오닉(트라우마)'!H6+'오스테오닉(생체)'!H6</f>
        <v>1865023</v>
      </c>
      <c r="I6" s="29">
        <f>'오스테오닉(cmf)'!I6+'오스테오닉(트라우마)'!I6+'오스테오닉(생체)'!I6</f>
        <v>2331.6000000000004</v>
      </c>
      <c r="J6" s="30">
        <f t="shared" ref="J6:J49" si="1">H6/I6</f>
        <v>799.88977526162284</v>
      </c>
    </row>
    <row r="7" spans="1:17" ht="15" hidden="1" customHeight="1">
      <c r="A7" s="31">
        <f>AVERAGE(D5:D7)</f>
        <v>110594.65841750841</v>
      </c>
      <c r="B7" s="31"/>
      <c r="C7" s="31"/>
      <c r="D7" s="26">
        <f>H7/22</f>
        <v>90906.636363636368</v>
      </c>
      <c r="E7" s="27">
        <f t="shared" si="0"/>
        <v>-0.12262773459337784</v>
      </c>
      <c r="F7" s="26"/>
      <c r="G7" s="28" t="s">
        <v>6</v>
      </c>
      <c r="H7" s="29">
        <f>'오스테오닉(cmf)'!H7+'오스테오닉(트라우마)'!H7+'오스테오닉(생체)'!H7</f>
        <v>1999946</v>
      </c>
      <c r="I7" s="29">
        <f>'오스테오닉(cmf)'!I7+'오스테오닉(트라우마)'!I7+'오스테오닉(생체)'!I7</f>
        <v>2190.84</v>
      </c>
      <c r="J7" s="30">
        <f t="shared" si="1"/>
        <v>912.86721075021444</v>
      </c>
      <c r="K7" s="32">
        <f>H7+H6+H5</f>
        <v>6610268</v>
      </c>
      <c r="L7" s="32"/>
      <c r="M7" s="32"/>
      <c r="N7" s="32">
        <f>AVERAGE(J5:J7)</f>
        <v>885.53759764308495</v>
      </c>
      <c r="O7" s="35"/>
    </row>
    <row r="8" spans="1:17" ht="15" hidden="1" customHeight="1">
      <c r="D8" s="26">
        <f>H8/21</f>
        <v>70460.523809523816</v>
      </c>
      <c r="E8" s="27">
        <f t="shared" si="0"/>
        <v>-0.22491331075462839</v>
      </c>
      <c r="F8" s="26"/>
      <c r="G8" s="28" t="s">
        <v>2</v>
      </c>
      <c r="H8" s="29">
        <f>'오스테오닉(cmf)'!H8+'오스테오닉(트라우마)'!H8+'오스테오닉(생체)'!H8</f>
        <v>1479671</v>
      </c>
      <c r="I8" s="29">
        <f>'오스테오닉(cmf)'!I8+'오스테오닉(트라우마)'!I8+'오스테오닉(생체)'!I8</f>
        <v>2056.41</v>
      </c>
      <c r="J8" s="30">
        <f t="shared" si="1"/>
        <v>719.54085031681427</v>
      </c>
    </row>
    <row r="9" spans="1:17" ht="15" hidden="1" customHeight="1">
      <c r="D9" s="26">
        <f>H9/21</f>
        <v>93977.476190476184</v>
      </c>
      <c r="E9" s="27">
        <f t="shared" si="0"/>
        <v>0.3337606805837241</v>
      </c>
      <c r="F9" s="26"/>
      <c r="G9" s="28" t="s">
        <v>5</v>
      </c>
      <c r="H9" s="29">
        <f>'오스테오닉(cmf)'!H9+'오스테오닉(트라우마)'!H9+'오스테오닉(생체)'!H9</f>
        <v>1973527</v>
      </c>
      <c r="I9" s="29">
        <f>'오스테오닉(cmf)'!I9+'오스테오닉(트라우마)'!I9+'오스테오닉(생체)'!I9</f>
        <v>2413.2399999999998</v>
      </c>
      <c r="J9" s="30">
        <f t="shared" si="1"/>
        <v>817.79143392285891</v>
      </c>
    </row>
    <row r="10" spans="1:17" ht="15" hidden="1" customHeight="1">
      <c r="A10" s="31">
        <f>AVERAGE(D8:D10)</f>
        <v>91260.587301587293</v>
      </c>
      <c r="B10" s="27">
        <f>A10/A7-1</f>
        <v>-0.17481921272302892</v>
      </c>
      <c r="C10" s="27"/>
      <c r="D10" s="26">
        <f>H10/21</f>
        <v>109343.76190476191</v>
      </c>
      <c r="E10" s="27">
        <f t="shared" si="0"/>
        <v>0.16351030414075929</v>
      </c>
      <c r="F10" s="26"/>
      <c r="G10" s="28" t="s">
        <v>0</v>
      </c>
      <c r="H10" s="29">
        <f>'오스테오닉(cmf)'!H10+'오스테오닉(트라우마)'!H10+'오스테오닉(생체)'!H10</f>
        <v>2296219</v>
      </c>
      <c r="I10" s="29">
        <f>'오스테오닉(cmf)'!I10+'오스테오닉(트라우마)'!I10+'오스테오닉(생체)'!I10</f>
        <v>2951.96</v>
      </c>
      <c r="J10" s="30">
        <f t="shared" si="1"/>
        <v>777.86250491199064</v>
      </c>
      <c r="K10" s="32">
        <f>H10+H9+H8</f>
        <v>5749417</v>
      </c>
      <c r="L10" s="27">
        <f>K10/K7-1</f>
        <v>-0.13022936437675448</v>
      </c>
      <c r="M10" s="32"/>
      <c r="N10" s="32">
        <f>AVERAGE(J8:J10)</f>
        <v>771.7315963838879</v>
      </c>
      <c r="O10" s="58">
        <f>N10/N7-1</f>
        <v>-0.12851628385073544</v>
      </c>
    </row>
    <row r="11" spans="1:17" ht="15" hidden="1" customHeight="1">
      <c r="D11" s="26">
        <f>H11/21</f>
        <v>80231.571428571435</v>
      </c>
      <c r="E11" s="27">
        <f t="shared" si="0"/>
        <v>-0.2662446395574638</v>
      </c>
      <c r="F11" s="26"/>
      <c r="G11" s="28" t="s">
        <v>10</v>
      </c>
      <c r="H11" s="29">
        <f>'오스테오닉(cmf)'!H11+'오스테오닉(트라우마)'!H11+'오스테오닉(생체)'!H11</f>
        <v>1684863</v>
      </c>
      <c r="I11" s="29">
        <f>'오스테오닉(cmf)'!I11+'오스테오닉(트라우마)'!I11+'오스테오닉(생체)'!I11</f>
        <v>2284.1799999999998</v>
      </c>
      <c r="J11" s="30">
        <f t="shared" si="1"/>
        <v>737.62269173182506</v>
      </c>
    </row>
    <row r="12" spans="1:17" ht="15" hidden="1" customHeight="1">
      <c r="D12" s="26">
        <f>H12/22</f>
        <v>116229.45454545454</v>
      </c>
      <c r="E12" s="27">
        <f t="shared" si="0"/>
        <v>0.44867478569743957</v>
      </c>
      <c r="F12" s="26"/>
      <c r="G12" s="28" t="s">
        <v>4</v>
      </c>
      <c r="H12" s="29">
        <f>'오스테오닉(cmf)'!H12+'오스테오닉(트라우마)'!H12+'오스테오닉(생체)'!H12</f>
        <v>2557048</v>
      </c>
      <c r="I12" s="29">
        <f>'오스테오닉(cmf)'!I12+'오스테오닉(트라우마)'!I12+'오스테오닉(생체)'!I12</f>
        <v>2853.84</v>
      </c>
      <c r="J12" s="30">
        <f t="shared" si="1"/>
        <v>896.00257898130235</v>
      </c>
    </row>
    <row r="13" spans="1:17" ht="15" hidden="1" customHeight="1">
      <c r="A13" s="31">
        <f>AVERAGE(D11:D13)</f>
        <v>96142.908658008659</v>
      </c>
      <c r="B13" s="27">
        <f>A13/A10-1</f>
        <v>5.3498684380441697E-2</v>
      </c>
      <c r="C13" s="27"/>
      <c r="D13" s="26">
        <f>H13/20</f>
        <v>91967.7</v>
      </c>
      <c r="E13" s="27">
        <f t="shared" si="0"/>
        <v>-0.2087401566181003</v>
      </c>
      <c r="F13" s="26"/>
      <c r="G13" s="28" t="s">
        <v>8</v>
      </c>
      <c r="H13" s="29">
        <f>'오스테오닉(cmf)'!H13+'오스테오닉(트라우마)'!H13+'오스테오닉(생체)'!H13</f>
        <v>1839354</v>
      </c>
      <c r="I13" s="29">
        <f>'오스테오닉(cmf)'!I13+'오스테오닉(트라우마)'!I13+'오스테오닉(생체)'!I13</f>
        <v>1963.18</v>
      </c>
      <c r="J13" s="30">
        <f t="shared" si="1"/>
        <v>936.92580405260844</v>
      </c>
      <c r="K13" s="32">
        <f>H13+H12+H11</f>
        <v>6081265</v>
      </c>
      <c r="L13" s="27">
        <f>K13/K10-1</f>
        <v>5.7718547811021592E-2</v>
      </c>
      <c r="M13" s="32"/>
      <c r="N13" s="32">
        <f>AVERAGE(J11:J13)</f>
        <v>856.85035825524528</v>
      </c>
      <c r="O13" s="58">
        <f>N13/N10-1</f>
        <v>0.11029581044782844</v>
      </c>
    </row>
    <row r="14" spans="1:17" ht="15" hidden="1" customHeight="1">
      <c r="D14" s="26">
        <f>H14/20</f>
        <v>86048.25</v>
      </c>
      <c r="E14" s="27">
        <f t="shared" si="0"/>
        <v>-6.4364445343310761E-2</v>
      </c>
      <c r="F14" s="26"/>
      <c r="G14" s="28" t="s">
        <v>11</v>
      </c>
      <c r="H14" s="29">
        <f>'오스테오닉(cmf)'!H14+'오스테오닉(트라우마)'!H14+'오스테오닉(생체)'!H14</f>
        <v>1720965</v>
      </c>
      <c r="I14" s="29">
        <f>'오스테오닉(cmf)'!I14+'오스테오닉(트라우마)'!I14+'오스테오닉(생체)'!I14</f>
        <v>1988.53</v>
      </c>
      <c r="J14" s="30">
        <f t="shared" si="1"/>
        <v>865.44583184563476</v>
      </c>
    </row>
    <row r="15" spans="1:17" ht="15" hidden="1" customHeight="1">
      <c r="A15" s="31"/>
      <c r="B15" s="31"/>
      <c r="C15" s="31"/>
      <c r="D15" s="26">
        <f>H15/22</f>
        <v>98542.545454545456</v>
      </c>
      <c r="E15" s="27">
        <f t="shared" si="0"/>
        <v>0.14520104074801576</v>
      </c>
      <c r="F15" s="26"/>
      <c r="G15" s="28" t="s">
        <v>9</v>
      </c>
      <c r="H15" s="29">
        <f>'오스테오닉(cmf)'!H15+'오스테오닉(트라우마)'!H15+'오스테오닉(생체)'!H15</f>
        <v>2167936</v>
      </c>
      <c r="I15" s="29">
        <f>'오스테오닉(cmf)'!I15+'오스테오닉(트라우마)'!I15+'오스테오닉(생체)'!I15</f>
        <v>2670.67</v>
      </c>
      <c r="J15" s="30">
        <f t="shared" si="1"/>
        <v>811.75734927939425</v>
      </c>
    </row>
    <row r="16" spans="1:17" ht="15" hidden="1" customHeight="1">
      <c r="A16" s="31">
        <f>AVERAGE(D14:D16)</f>
        <v>81329.734848484848</v>
      </c>
      <c r="B16" s="27">
        <f>A16/A13-1</f>
        <v>-0.15407453359057366</v>
      </c>
      <c r="C16" s="27"/>
      <c r="D16" s="26">
        <f>H16/22</f>
        <v>59398.409090909088</v>
      </c>
      <c r="E16" s="27">
        <f t="shared" si="0"/>
        <v>-0.39723082231209783</v>
      </c>
      <c r="F16" s="26"/>
      <c r="G16" s="28" t="s">
        <v>13</v>
      </c>
      <c r="H16" s="29">
        <f>'오스테오닉(cmf)'!H16+'오스테오닉(트라우마)'!H16+'오스테오닉(생체)'!H16</f>
        <v>1306765</v>
      </c>
      <c r="I16" s="29">
        <f>'오스테오닉(cmf)'!I16+'오스테오닉(트라우마)'!I16+'오스테오닉(생체)'!I16</f>
        <v>2025.29</v>
      </c>
      <c r="J16" s="30">
        <f t="shared" si="1"/>
        <v>645.22364698388878</v>
      </c>
      <c r="K16" s="32">
        <f>H16+H15+H14</f>
        <v>5195666</v>
      </c>
      <c r="L16" s="27">
        <f>K16/K13-1</f>
        <v>-0.14562743113480503</v>
      </c>
      <c r="M16" s="32"/>
      <c r="N16" s="32">
        <f>AVERAGE(J14:J16)</f>
        <v>774.14227603630604</v>
      </c>
      <c r="O16" s="58">
        <f>N16/N13-1</f>
        <v>-9.6525701859252244E-2</v>
      </c>
    </row>
    <row r="17" spans="1:15" ht="15" hidden="1" customHeight="1">
      <c r="D17" s="26">
        <f>H17/20</f>
        <v>146867.35</v>
      </c>
      <c r="E17" s="27">
        <f t="shared" ref="E17:E22" si="2">D17/D16-1</f>
        <v>1.4725805328425543</v>
      </c>
      <c r="F17" s="33">
        <f t="shared" ref="F17:F22" si="3">D17/D5-1</f>
        <v>6.995522163523904E-2</v>
      </c>
      <c r="G17" s="39" t="s">
        <v>162</v>
      </c>
      <c r="H17" s="29">
        <f>'오스테오닉(cmf)'!H17+'오스테오닉(트라우마)'!H17+'오스테오닉(생체)'!H17</f>
        <v>2937347</v>
      </c>
      <c r="I17" s="29">
        <f>'오스테오닉(cmf)'!I17+'오스테오닉(트라우마)'!I17+'오스테오닉(생체)'!I17</f>
        <v>2676.66</v>
      </c>
      <c r="J17" s="30">
        <f t="shared" si="1"/>
        <v>1097.3926460588943</v>
      </c>
    </row>
    <row r="18" spans="1:15" hidden="1">
      <c r="D18" s="26">
        <f>H18/20</f>
        <v>130947</v>
      </c>
      <c r="E18" s="27">
        <f t="shared" si="2"/>
        <v>-0.10839951834087025</v>
      </c>
      <c r="F18" s="33">
        <f t="shared" si="3"/>
        <v>0.26381604945354553</v>
      </c>
      <c r="G18" s="39" t="s">
        <v>163</v>
      </c>
      <c r="H18" s="29">
        <f>'오스테오닉(cmf)'!H18+'오스테오닉(트라우마)'!H18+'오스테오닉(생체)'!H18</f>
        <v>2618940</v>
      </c>
      <c r="I18" s="29">
        <f>'오스테오닉(cmf)'!I18+'오스테오닉(트라우마)'!I18+'오스테오닉(생체)'!I18</f>
        <v>2776.74</v>
      </c>
      <c r="J18" s="30">
        <f t="shared" si="1"/>
        <v>943.17076859914869</v>
      </c>
    </row>
    <row r="19" spans="1:15" ht="17.399999999999999" hidden="1">
      <c r="A19" s="31">
        <f>AVERAGE(D17:D19)</f>
        <v>122165.99545454544</v>
      </c>
      <c r="B19" s="27">
        <f>A19/A16-1</f>
        <v>0.50210738645757869</v>
      </c>
      <c r="C19" s="27">
        <f>A19/A7-1</f>
        <v>0.10462835368914303</v>
      </c>
      <c r="D19" s="26">
        <f>H19/22</f>
        <v>88683.636363636368</v>
      </c>
      <c r="E19" s="27">
        <f t="shared" si="2"/>
        <v>-0.32275167538289251</v>
      </c>
      <c r="F19" s="33">
        <f t="shared" si="3"/>
        <v>-2.445366024882667E-2</v>
      </c>
      <c r="G19" s="39" t="s">
        <v>158</v>
      </c>
      <c r="H19" s="29">
        <f>'오스테오닉(cmf)'!H19+'오스테오닉(트라우마)'!H19+'오스테오닉(생체)'!H19</f>
        <v>1951040</v>
      </c>
      <c r="I19" s="29">
        <f>'오스테오닉(cmf)'!I19+'오스테오닉(트라우마)'!I19+'오스테오닉(생체)'!I19</f>
        <v>2594.84</v>
      </c>
      <c r="J19" s="30">
        <f t="shared" si="1"/>
        <v>751.89221686115513</v>
      </c>
      <c r="K19" s="32">
        <f>H19+H18+H17</f>
        <v>7507327</v>
      </c>
      <c r="L19" s="27">
        <f>K19/K16-1</f>
        <v>0.44492101686290075</v>
      </c>
      <c r="M19" s="27">
        <f>K19/K7-1</f>
        <v>0.13570690326020074</v>
      </c>
      <c r="N19" s="32">
        <f>AVERAGE(J17:J19)</f>
        <v>930.81854383973268</v>
      </c>
      <c r="O19" s="58">
        <f>N19/N16-1</f>
        <v>0.20238691601449088</v>
      </c>
    </row>
    <row r="20" spans="1:15" hidden="1">
      <c r="D20" s="26">
        <f>H20/20</f>
        <v>138933.75</v>
      </c>
      <c r="E20" s="27">
        <f t="shared" si="2"/>
        <v>0.5666221604887649</v>
      </c>
      <c r="F20" s="33">
        <f t="shared" si="3"/>
        <v>0.97179558834362489</v>
      </c>
      <c r="G20" s="39" t="s">
        <v>154</v>
      </c>
      <c r="H20" s="29">
        <f>'오스테오닉(cmf)'!H20+'오스테오닉(트라우마)'!H20+'오스테오닉(생체)'!H20</f>
        <v>2778675</v>
      </c>
      <c r="I20" s="29">
        <f>'오스테오닉(cmf)'!I20+'오스테오닉(트라우마)'!I20+'오스테오닉(생체)'!I20</f>
        <v>3993.89</v>
      </c>
      <c r="J20" s="30">
        <f t="shared" si="1"/>
        <v>695.73147983544868</v>
      </c>
    </row>
    <row r="21" spans="1:15" hidden="1">
      <c r="D21" s="26">
        <f>H21/21</f>
        <v>121679.47619047618</v>
      </c>
      <c r="E21" s="27">
        <f t="shared" si="2"/>
        <v>-0.12419065784608718</v>
      </c>
      <c r="F21" s="33">
        <f t="shared" si="3"/>
        <v>0.29477275963288063</v>
      </c>
      <c r="G21" s="39" t="s">
        <v>155</v>
      </c>
      <c r="H21" s="29">
        <f>'오스테오닉(cmf)'!H21+'오스테오닉(트라우마)'!H21+'오스테오닉(생체)'!H21</f>
        <v>2555269</v>
      </c>
      <c r="I21" s="29">
        <f>'오스테오닉(cmf)'!I21+'오스테오닉(트라우마)'!I21+'오스테오닉(생체)'!I21</f>
        <v>2970.7200000000003</v>
      </c>
      <c r="J21" s="30">
        <f t="shared" si="1"/>
        <v>860.15141110572517</v>
      </c>
    </row>
    <row r="22" spans="1:15" ht="17.399999999999999" hidden="1">
      <c r="A22" s="31">
        <f>AVERAGE(D20:D22)</f>
        <v>137657.44047619047</v>
      </c>
      <c r="B22" s="27">
        <f>A22/A19-1</f>
        <v>0.12680652225691524</v>
      </c>
      <c r="C22" s="27">
        <f>A22/A10-1</f>
        <v>0.50839967774123895</v>
      </c>
      <c r="D22" s="26">
        <f>H22/21</f>
        <v>152359.09523809524</v>
      </c>
      <c r="E22" s="27">
        <f t="shared" si="2"/>
        <v>0.25213470675690108</v>
      </c>
      <c r="F22" s="33">
        <f t="shared" si="3"/>
        <v>0.39339540348721092</v>
      </c>
      <c r="G22" s="39" t="s">
        <v>156</v>
      </c>
      <c r="H22" s="29">
        <f>'오스테오닉(cmf)'!H22+'오스테오닉(트라우마)'!H22+'오스테오닉(생체)'!H22</f>
        <v>3199541</v>
      </c>
      <c r="I22" s="29">
        <f>'오스테오닉(cmf)'!I22+'오스테오닉(트라우마)'!I22+'오스테오닉(생체)'!I22</f>
        <v>4496.57</v>
      </c>
      <c r="J22" s="30">
        <f t="shared" si="1"/>
        <v>711.55147145490901</v>
      </c>
      <c r="K22" s="32">
        <f>H22+H21+H20</f>
        <v>8533485</v>
      </c>
      <c r="L22" s="27">
        <f>K22/K19-1</f>
        <v>0.13668753206034578</v>
      </c>
      <c r="M22" s="27">
        <f>K22/K10-1</f>
        <v>0.48423483633210118</v>
      </c>
      <c r="N22" s="32">
        <f>AVERAGE(J20:J22)</f>
        <v>755.81145413202773</v>
      </c>
      <c r="O22" s="58">
        <f>N22/N19-1</f>
        <v>-0.18801418479028231</v>
      </c>
    </row>
    <row r="23" spans="1:15" hidden="1">
      <c r="A23" s="31"/>
      <c r="B23" s="27"/>
      <c r="C23" s="27"/>
      <c r="D23" s="26">
        <f>H23/21</f>
        <v>74233.047619047618</v>
      </c>
      <c r="E23" s="27">
        <f t="shared" ref="E23:E28" si="4">D23/D22-1</f>
        <v>-0.5127757387700298</v>
      </c>
      <c r="F23" s="33">
        <f t="shared" ref="F23:F28" si="5">D23/D11-1</f>
        <v>-7.4765129271638142E-2</v>
      </c>
      <c r="G23" s="39" t="s">
        <v>168</v>
      </c>
      <c r="H23" s="29">
        <f>'오스테오닉(cmf)'!H23+'오스테오닉(트라우마)'!H23+'오스테오닉(생체)'!H23</f>
        <v>1558894</v>
      </c>
      <c r="I23" s="29">
        <f>'오스테오닉(cmf)'!I23+'오스테오닉(트라우마)'!I23+'오스테오닉(생체)'!I23</f>
        <v>1742.8200000000002</v>
      </c>
      <c r="J23" s="30">
        <f t="shared" si="1"/>
        <v>894.46643944870948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131891.18181818182</v>
      </c>
      <c r="E24" s="27">
        <f t="shared" si="4"/>
        <v>0.77671786419206068</v>
      </c>
      <c r="F24" s="33">
        <f t="shared" si="5"/>
        <v>0.13474835044160294</v>
      </c>
      <c r="G24" s="39" t="s">
        <v>176</v>
      </c>
      <c r="H24" s="29">
        <f>'오스테오닉(cmf)'!H24+'오스테오닉(트라우마)'!H24+'오스테오닉(생체)'!H24</f>
        <v>2901606</v>
      </c>
      <c r="I24" s="29">
        <f>'오스테오닉(cmf)'!I24+'오스테오닉(트라우마)'!I24+'오스테오닉(생체)'!I24</f>
        <v>3529.96</v>
      </c>
      <c r="J24" s="30">
        <f t="shared" si="1"/>
        <v>821.99401692937033</v>
      </c>
      <c r="K24" s="32"/>
      <c r="L24" s="27"/>
      <c r="M24" s="27"/>
      <c r="N24" s="27"/>
    </row>
    <row r="25" spans="1:15" ht="17.399999999999999" hidden="1">
      <c r="A25" s="31">
        <f>AVERAGE(D23:D25)</f>
        <v>113933.5852510063</v>
      </c>
      <c r="B25" s="27">
        <f>A25/A22-1</f>
        <v>-0.17233979611358174</v>
      </c>
      <c r="C25" s="27">
        <f>A25/A13-1</f>
        <v>0.1850440853238704</v>
      </c>
      <c r="D25" s="26">
        <f>H25/19</f>
        <v>135676.52631578947</v>
      </c>
      <c r="E25" s="27">
        <f t="shared" si="4"/>
        <v>2.8700512387749511E-2</v>
      </c>
      <c r="F25" s="33">
        <f t="shared" si="5"/>
        <v>0.47526279678397376</v>
      </c>
      <c r="G25" s="39" t="s">
        <v>190</v>
      </c>
      <c r="H25" s="29">
        <f>'오스테오닉(cmf)'!H25+'오스테오닉(트라우마)'!H25+'오스테오닉(생체)'!H25</f>
        <v>2577854</v>
      </c>
      <c r="I25" s="29">
        <f>'오스테오닉(cmf)'!I25+'오스테오닉(트라우마)'!I25+'오스테오닉(생체)'!I25</f>
        <v>3738.54</v>
      </c>
      <c r="J25" s="30">
        <f t="shared" si="1"/>
        <v>689.53495214709483</v>
      </c>
      <c r="K25" s="32">
        <f>H25+H24+H23</f>
        <v>7038354</v>
      </c>
      <c r="L25" s="27">
        <f>K25/K22-1</f>
        <v>-0.17520755002206012</v>
      </c>
      <c r="M25" s="27">
        <f>K25/K13-1</f>
        <v>0.15738320892117019</v>
      </c>
      <c r="N25" s="32">
        <f>AVERAGE(J23:J25)</f>
        <v>801.99846950839162</v>
      </c>
      <c r="O25" s="58">
        <f>N25/N22-1</f>
        <v>6.110917626857737E-2</v>
      </c>
    </row>
    <row r="26" spans="1:15" ht="17.399999999999999" hidden="1">
      <c r="A26" s="31"/>
      <c r="B26" s="27"/>
      <c r="C26" s="27"/>
      <c r="D26" s="26">
        <f>H26/19</f>
        <v>96640.105263157893</v>
      </c>
      <c r="E26" s="27">
        <f t="shared" si="4"/>
        <v>-0.28771683733834419</v>
      </c>
      <c r="F26" s="33">
        <f t="shared" si="5"/>
        <v>0.1230920473473649</v>
      </c>
      <c r="G26" s="39" t="s">
        <v>202</v>
      </c>
      <c r="H26" s="29">
        <f>'오스테오닉(cmf)'!H26+'오스테오닉(트라우마)'!H26+'오스테오닉(생체)'!H26</f>
        <v>1836162</v>
      </c>
      <c r="I26" s="29">
        <f>'오스테오닉(cmf)'!I26+'오스테오닉(트라우마)'!I26+'오스테오닉(생체)'!I26</f>
        <v>3671.45</v>
      </c>
      <c r="J26" s="30">
        <f t="shared" si="1"/>
        <v>500.11902654264668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120285.36363636363</v>
      </c>
      <c r="E27" s="27">
        <f t="shared" si="4"/>
        <v>0.24467335076693075</v>
      </c>
      <c r="F27" s="33">
        <f t="shared" si="5"/>
        <v>0.22064396734958969</v>
      </c>
      <c r="G27" s="39" t="s">
        <v>203</v>
      </c>
      <c r="H27" s="29">
        <f>'오스테오닉(cmf)'!H27+'오스테오닉(트라우마)'!H27+'오스테오닉(생체)'!H27</f>
        <v>2646278</v>
      </c>
      <c r="I27" s="29">
        <f>'오스테오닉(cmf)'!I27+'오스테오닉(트라우마)'!I27+'오스테오닉(생체)'!I27</f>
        <v>5627.4</v>
      </c>
      <c r="J27" s="30">
        <f t="shared" si="1"/>
        <v>470.24878274158584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111695.78787878789</v>
      </c>
      <c r="B28" s="27">
        <f>A28/A25-1</f>
        <v>-1.9641244215113041E-2</v>
      </c>
      <c r="C28" s="27">
        <f>A28/A16-1</f>
        <v>0.37336963026959569</v>
      </c>
      <c r="D28" s="26">
        <f>H28/19</f>
        <v>118161.89473684211</v>
      </c>
      <c r="E28" s="27">
        <f t="shared" si="4"/>
        <v>-1.7653593382658039E-2</v>
      </c>
      <c r="F28" s="33">
        <f t="shared" si="5"/>
        <v>0.98931076682534846</v>
      </c>
      <c r="G28" s="39" t="s">
        <v>208</v>
      </c>
      <c r="H28" s="29">
        <f>'오스테오닉(cmf)'!H28+'오스테오닉(트라우마)'!H28+'오스테오닉(생체)'!H28</f>
        <v>2245076</v>
      </c>
      <c r="I28" s="29">
        <f>'오스테오닉(cmf)'!I28+'오스테오닉(트라우마)'!I28+'오스테오닉(생체)'!I28</f>
        <v>2323.2399999999998</v>
      </c>
      <c r="J28" s="30">
        <f t="shared" si="1"/>
        <v>966.35560682495145</v>
      </c>
      <c r="K28" s="32">
        <f>H28+H27+H26</f>
        <v>6727516</v>
      </c>
      <c r="L28" s="27">
        <f>K28/K25-1</f>
        <v>-4.4163450715891783E-2</v>
      </c>
      <c r="M28" s="27">
        <f>K28/K16-1</f>
        <v>0.29483226981872979</v>
      </c>
      <c r="N28" s="32">
        <f>AVERAGE(J26:J28)</f>
        <v>645.5744720363947</v>
      </c>
      <c r="O28" s="58">
        <f>N28/N25-1</f>
        <v>-0.19504276307145774</v>
      </c>
    </row>
    <row r="29" spans="1:15" hidden="1">
      <c r="D29" s="26">
        <f>H29/22</f>
        <v>117193.54545454546</v>
      </c>
      <c r="E29" s="27">
        <f t="shared" ref="E29:E41" si="6">D29/D28-1</f>
        <v>-8.1951062519203255E-3</v>
      </c>
      <c r="F29" s="33">
        <f t="shared" ref="F29:F41" si="7">D29/D17-1</f>
        <v>-0.20204493745856078</v>
      </c>
      <c r="G29" s="39" t="s">
        <v>215</v>
      </c>
      <c r="H29" s="29">
        <f>'오스테오닉(cmf)'!H29+'오스테오닉(트라우마)'!H29+'오스테오닉(생체)'!H29</f>
        <v>2578258</v>
      </c>
      <c r="I29" s="29">
        <f>'오스테오닉(cmf)'!I29+'오스테오닉(트라우마)'!I29+'오스테오닉(생체)'!I29</f>
        <v>2956.8500000000004</v>
      </c>
      <c r="J29" s="30">
        <f t="shared" si="1"/>
        <v>871.96103961986557</v>
      </c>
    </row>
    <row r="30" spans="1:15" hidden="1">
      <c r="D30" s="26">
        <f>H30/19</f>
        <v>111717.15789473684</v>
      </c>
      <c r="E30" s="27">
        <f t="shared" si="6"/>
        <v>-4.6729429838204495E-2</v>
      </c>
      <c r="F30" s="33">
        <f t="shared" si="7"/>
        <v>-0.14685210127198911</v>
      </c>
      <c r="G30" s="39" t="s">
        <v>210</v>
      </c>
      <c r="H30" s="29">
        <f>'오스테오닉(cmf)'!H30+'오스테오닉(트라우마)'!H30+'오스테오닉(생체)'!H30</f>
        <v>2122626</v>
      </c>
      <c r="I30" s="29">
        <f>'오스테오닉(cmf)'!I30+'오스테오닉(트라우마)'!I30+'오스테오닉(생체)'!I30</f>
        <v>2716.15</v>
      </c>
      <c r="J30" s="30">
        <f t="shared" si="1"/>
        <v>781.48334959409453</v>
      </c>
    </row>
    <row r="31" spans="1:15" ht="17.399999999999999" hidden="1">
      <c r="A31" s="31">
        <f>AVERAGE(D29:D31)</f>
        <v>136702.26778309411</v>
      </c>
      <c r="B31" s="27">
        <f>A31/A28-1</f>
        <v>0.22388024095808534</v>
      </c>
      <c r="C31" s="27">
        <f>A31/A19-1</f>
        <v>0.11898787608174666</v>
      </c>
      <c r="D31" s="26">
        <f>H31/20</f>
        <v>181196.1</v>
      </c>
      <c r="E31" s="27">
        <f t="shared" si="6"/>
        <v>0.62191827481619466</v>
      </c>
      <c r="F31" s="33">
        <f t="shared" si="7"/>
        <v>1.0431739995079545</v>
      </c>
      <c r="G31" s="39" t="s">
        <v>211</v>
      </c>
      <c r="H31" s="29">
        <f>'오스테오닉(cmf)'!H31+'오스테오닉(트라우마)'!H31+'오스테오닉(생체)'!H31</f>
        <v>3623922</v>
      </c>
      <c r="I31" s="29">
        <f>'오스테오닉(cmf)'!I31+'오스테오닉(트라우마)'!I31+'오스테오닉(생체)'!I31</f>
        <v>5054.8300000000008</v>
      </c>
      <c r="J31" s="30">
        <f t="shared" si="1"/>
        <v>716.92262647804171</v>
      </c>
      <c r="K31" s="32">
        <f>H31+H30+H29</f>
        <v>8324806</v>
      </c>
      <c r="L31" s="27">
        <f>K31/K28-1</f>
        <v>0.23742641414750998</v>
      </c>
      <c r="M31" s="27">
        <f>K31/K19-1</f>
        <v>0.10889082092734204</v>
      </c>
      <c r="N31" s="32">
        <f>AVERAGE(J29:J31)</f>
        <v>790.12233856400064</v>
      </c>
      <c r="O31" s="58">
        <f>N31/N28-1</f>
        <v>0.22390579675749156</v>
      </c>
    </row>
    <row r="32" spans="1:15" ht="17.399999999999999" hidden="1">
      <c r="D32" s="26">
        <f>H32/21</f>
        <v>121998.28571428571</v>
      </c>
      <c r="E32" s="27">
        <f t="shared" si="6"/>
        <v>-0.32670578608322309</v>
      </c>
      <c r="F32" s="33">
        <f t="shared" si="7"/>
        <v>-0.12189597045868472</v>
      </c>
      <c r="G32" s="39" t="s">
        <v>222</v>
      </c>
      <c r="H32" s="29">
        <f>'오스테오닉(cmf)'!H32+'오스테오닉(트라우마)'!H32+'오스테오닉(생체)'!H32</f>
        <v>2561964</v>
      </c>
      <c r="I32" s="29">
        <f>'오스테오닉(cmf)'!I32+'오스테오닉(트라우마)'!I32+'오스테오닉(생체)'!I32</f>
        <v>2595.75</v>
      </c>
      <c r="J32" s="30">
        <f t="shared" si="1"/>
        <v>986.98410863912159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121658.61904761905</v>
      </c>
      <c r="E33" s="27">
        <f t="shared" si="6"/>
        <v>-2.7841921276020587E-3</v>
      </c>
      <c r="F33" s="33">
        <f t="shared" si="7"/>
        <v>-1.7141052468439E-4</v>
      </c>
      <c r="G33" s="39" t="s">
        <v>223</v>
      </c>
      <c r="H33" s="29">
        <f>'오스테오닉(cmf)'!H33+'오스테오닉(트라우마)'!H33+'오스테오닉(생체)'!H33</f>
        <v>2554831</v>
      </c>
      <c r="I33" s="29">
        <f>'오스테오닉(cmf)'!I33+'오스테오닉(트라우마)'!I33+'오스테오닉(생체)'!I33</f>
        <v>4012.6099999999997</v>
      </c>
      <c r="J33" s="30">
        <f t="shared" si="1"/>
        <v>636.70055151136046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135459.86299081036</v>
      </c>
      <c r="B34" s="27">
        <f>A34/A31-1</f>
        <v>-9.0883992813862724E-3</v>
      </c>
      <c r="C34" s="27">
        <f>A34/A22-1</f>
        <v>-1.5964102468985053E-2</v>
      </c>
      <c r="D34" s="26">
        <f>H34/19</f>
        <v>162722.68421052632</v>
      </c>
      <c r="E34" s="27">
        <f t="shared" si="6"/>
        <v>0.33753519055509051</v>
      </c>
      <c r="F34" s="33">
        <f t="shared" si="7"/>
        <v>6.8020809366422519E-2</v>
      </c>
      <c r="G34" s="39" t="s">
        <v>220</v>
      </c>
      <c r="H34" s="29">
        <f>'오스테오닉(cmf)'!H34+'오스테오닉(트라우마)'!H34+'오스테오닉(생체)'!H34</f>
        <v>3091731</v>
      </c>
      <c r="I34" s="29">
        <f>'오스테오닉(cmf)'!I34+'오스테오닉(트라우마)'!I34+'오스테오닉(생체)'!I34</f>
        <v>4653.8599999999997</v>
      </c>
      <c r="J34" s="30">
        <f t="shared" si="1"/>
        <v>664.33691602239867</v>
      </c>
      <c r="K34" s="32">
        <f>H34+H33+H32</f>
        <v>8208526</v>
      </c>
      <c r="L34" s="27">
        <f>K34/K31-1</f>
        <v>-1.3967893065616188E-2</v>
      </c>
      <c r="M34" s="27">
        <f>K34/K22-1</f>
        <v>-3.8080455991895468E-2</v>
      </c>
      <c r="N34" s="32">
        <f>AVERAGE(J32:J34)</f>
        <v>762.67385872429361</v>
      </c>
      <c r="O34" s="58">
        <f>N34/N31-1</f>
        <v>-3.473953146242259E-2</v>
      </c>
      <c r="P34" s="58"/>
    </row>
    <row r="35" spans="1:16" ht="17.399999999999999" hidden="1">
      <c r="D35" s="26">
        <f>H35/23</f>
        <v>84308.739130434784</v>
      </c>
      <c r="E35" s="27">
        <f t="shared" si="6"/>
        <v>-0.48188699357147802</v>
      </c>
      <c r="F35" s="33">
        <f t="shared" si="7"/>
        <v>0.13573053827850412</v>
      </c>
      <c r="G35" s="39" t="s">
        <v>226</v>
      </c>
      <c r="H35" s="68">
        <f>'오스테오닉(cmf)'!H35+'오스테오닉(트라우마)'!H35+'오스테오닉(생체)'!H35</f>
        <v>1939101</v>
      </c>
      <c r="I35" s="68">
        <f>'오스테오닉(cmf)'!I35+'오스테오닉(트라우마)'!I35+'오스테오닉(생체)'!I35</f>
        <v>2696.45</v>
      </c>
      <c r="J35" s="30">
        <f t="shared" si="1"/>
        <v>719.13107975300863</v>
      </c>
      <c r="P35" s="16"/>
    </row>
    <row r="36" spans="1:16" ht="17.399999999999999" hidden="1">
      <c r="D36" s="26">
        <f>H36/21</f>
        <v>108094.23809523809</v>
      </c>
      <c r="E36" s="27">
        <f t="shared" si="6"/>
        <v>0.2821237656988862</v>
      </c>
      <c r="F36" s="33">
        <f t="shared" si="7"/>
        <v>-0.18042861846327929</v>
      </c>
      <c r="G36" s="39" t="s">
        <v>228</v>
      </c>
      <c r="H36" s="68">
        <f>'오스테오닉(cmf)'!H36+'오스테오닉(트라우마)'!H36+'오스테오닉(생체)'!H36</f>
        <v>2269979</v>
      </c>
      <c r="I36" s="68">
        <f>'오스테오닉(cmf)'!I36+'오스테오닉(트라우마)'!I36+'오스테오닉(생체)'!I36</f>
        <v>2569.7600000000002</v>
      </c>
      <c r="J36" s="30">
        <f t="shared" si="1"/>
        <v>883.34280244069475</v>
      </c>
      <c r="P36" s="16"/>
    </row>
    <row r="37" spans="1:16" ht="17.399999999999999" hidden="1">
      <c r="A37" s="31">
        <f>AVERAGE(D35:D37)</f>
        <v>123724.27018633539</v>
      </c>
      <c r="B37" s="27">
        <f>A37/A34-1</f>
        <v>-8.6635203560416429E-2</v>
      </c>
      <c r="C37" s="27">
        <f>A37/A25-1</f>
        <v>8.5933264662560127E-2</v>
      </c>
      <c r="D37" s="26">
        <f>H37/18</f>
        <v>178769.83333333334</v>
      </c>
      <c r="E37" s="27">
        <f t="shared" si="6"/>
        <v>0.6538331411876499</v>
      </c>
      <c r="F37" s="33">
        <f t="shared" si="7"/>
        <v>0.31761800060567191</v>
      </c>
      <c r="G37" s="39" t="s">
        <v>225</v>
      </c>
      <c r="H37" s="68">
        <f>'오스테오닉(cmf)'!H37+'오스테오닉(트라우마)'!H37+'오스테오닉(생체)'!H37</f>
        <v>3217857</v>
      </c>
      <c r="I37" s="68">
        <f>'오스테오닉(cmf)'!I37+'오스테오닉(트라우마)'!I37+'오스테오닉(생체)'!I37</f>
        <v>3877.63</v>
      </c>
      <c r="J37" s="30">
        <f t="shared" si="1"/>
        <v>829.85148144614107</v>
      </c>
      <c r="K37" s="32">
        <f>H37+H36+H35</f>
        <v>7426937</v>
      </c>
      <c r="L37" s="27">
        <f>K37/K34-1</f>
        <v>-9.5216729532196176E-2</v>
      </c>
      <c r="M37" s="27">
        <f>K37/K25-1</f>
        <v>5.5209357187774311E-2</v>
      </c>
      <c r="N37" s="32">
        <f>AVERAGE(J35:J37)</f>
        <v>810.77512121328152</v>
      </c>
      <c r="O37" s="16">
        <f>N37/N34-1</f>
        <v>6.3069242427485017E-2</v>
      </c>
      <c r="P37" s="16"/>
    </row>
    <row r="38" spans="1:16" ht="17.399999999999999" hidden="1">
      <c r="A38" s="31"/>
      <c r="B38" s="27"/>
      <c r="C38" s="27"/>
      <c r="D38" s="26">
        <f>H38/20</f>
        <v>117934.5</v>
      </c>
      <c r="E38" s="27">
        <f t="shared" si="6"/>
        <v>-0.34029977093450703</v>
      </c>
      <c r="F38" s="33">
        <f t="shared" si="7"/>
        <v>0.22034738764880224</v>
      </c>
      <c r="G38" s="39" t="s">
        <v>231</v>
      </c>
      <c r="H38" s="68">
        <f>'오스테오닉(cmf)'!H38+'오스테오닉(트라우마)'!H38+'오스테오닉(생체)'!H38</f>
        <v>2358690</v>
      </c>
      <c r="I38" s="68">
        <f>'오스테오닉(cmf)'!I38+'오스테오닉(트라우마)'!I38+'오스테오닉(생체)'!I38</f>
        <v>3619.17</v>
      </c>
      <c r="J38" s="30">
        <f t="shared" si="1"/>
        <v>651.72125100506469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128275.09523809524</v>
      </c>
      <c r="E39" s="27">
        <f t="shared" si="6"/>
        <v>8.7680833327781427E-2</v>
      </c>
      <c r="F39" s="33">
        <f t="shared" si="7"/>
        <v>6.6423140440307282E-2</v>
      </c>
      <c r="G39" s="39" t="s">
        <v>234</v>
      </c>
      <c r="H39" s="68">
        <f>'오스테오닉(cmf)'!H39+'오스테오닉(트라우마)'!H39+'오스테오닉(생체)'!H39</f>
        <v>2693777</v>
      </c>
      <c r="I39" s="68">
        <f>'오스테오닉(cmf)'!I39+'오스테오닉(트라우마)'!I39+'오스테오닉(생체)'!I39</f>
        <v>4228.55</v>
      </c>
      <c r="J39" s="30">
        <f t="shared" si="1"/>
        <v>637.04508637712684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141507.19841269843</v>
      </c>
      <c r="B40" s="27">
        <f>A40/A37-1</f>
        <v>0.14373031418638393</v>
      </c>
      <c r="C40" s="27">
        <f>A40/A28-1</f>
        <v>0.26689825194000916</v>
      </c>
      <c r="D40" s="26">
        <f>H40/21</f>
        <v>178312</v>
      </c>
      <c r="E40" s="27">
        <f t="shared" si="6"/>
        <v>0.39007497651067635</v>
      </c>
      <c r="F40" s="33">
        <f t="shared" si="7"/>
        <v>0.50904824602819687</v>
      </c>
      <c r="G40" s="39" t="s">
        <v>236</v>
      </c>
      <c r="H40" s="68">
        <f>'오스테오닉(cmf)'!H40+'오스테오닉(트라우마)'!H40+'오스테오닉(생체)'!H40</f>
        <v>3744552</v>
      </c>
      <c r="I40" s="68">
        <f>'오스테오닉(cmf)'!I40+'오스테오닉(트라우마)'!I40+'오스테오닉(생체)'!I40</f>
        <v>5029.21</v>
      </c>
      <c r="J40" s="30">
        <f t="shared" si="1"/>
        <v>744.56067652772504</v>
      </c>
      <c r="K40" s="32">
        <f>H40+H39+H38</f>
        <v>8797019</v>
      </c>
      <c r="L40" s="27">
        <f>K40/K37-1</f>
        <v>0.18447470336694649</v>
      </c>
      <c r="M40" s="27">
        <f>K40/K28-1</f>
        <v>0.3076177002031657</v>
      </c>
      <c r="N40" s="32">
        <f>AVERAGE(J38:J40)</f>
        <v>677.77567130330556</v>
      </c>
      <c r="O40" s="58">
        <f>N40/N37-1</f>
        <v>-0.16403987546010224</v>
      </c>
    </row>
    <row r="41" spans="1:16" ht="17.399999999999999">
      <c r="A41" s="31"/>
      <c r="B41" s="27"/>
      <c r="C41" s="27"/>
      <c r="D41" s="26">
        <f>H41/18</f>
        <v>50869.888888888891</v>
      </c>
      <c r="E41" s="27">
        <f t="shared" si="6"/>
        <v>-0.71471415895234824</v>
      </c>
      <c r="F41" s="33">
        <f t="shared" si="7"/>
        <v>-0.5659326740940761</v>
      </c>
      <c r="G41" s="39" t="s">
        <v>393</v>
      </c>
      <c r="H41" s="68">
        <f>'오스테오닉(cmf)'!H41+'오스테오닉(트라우마)'!H41+'오스테오닉(생체)'!H41</f>
        <v>915658</v>
      </c>
      <c r="I41" s="68">
        <f>'오스테오닉(cmf)'!I41+'오스테오닉(트라우마)'!I41+'오스테오닉(생체)'!I41</f>
        <v>2665.95</v>
      </c>
      <c r="J41" s="30">
        <f t="shared" si="1"/>
        <v>343.46405596504064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62278.45</v>
      </c>
      <c r="E42" s="27">
        <f t="shared" ref="E42" si="8">D42/D41-1</f>
        <v>0.22426943247369646</v>
      </c>
      <c r="F42" s="33">
        <f t="shared" ref="F42" si="9">D42/D30-1</f>
        <v>-0.44253460100837361</v>
      </c>
      <c r="G42" s="39" t="s">
        <v>405</v>
      </c>
      <c r="H42" s="68">
        <f>'오스테오닉(cmf)'!H42+'오스테오닉(트라우마)'!H42+'오스테오닉(생체)'!H42</f>
        <v>1245569</v>
      </c>
      <c r="I42" s="68">
        <f>'오스테오닉(cmf)'!I42+'오스테오닉(트라우마)'!I42+'오스테오닉(생체)'!I42</f>
        <v>2149.0699999999997</v>
      </c>
      <c r="J42" s="30">
        <f t="shared" si="1"/>
        <v>579.58512286710072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68441.162962962961</v>
      </c>
      <c r="B43" s="27">
        <f>A43/A40-1</f>
        <v>-0.51634147428063804</v>
      </c>
      <c r="C43" s="27">
        <f>A43/A31-1</f>
        <v>-0.49934142225380818</v>
      </c>
      <c r="D43" s="26">
        <f>H43/20</f>
        <v>92175.15</v>
      </c>
      <c r="E43" s="27">
        <f t="shared" ref="E43" si="10">D43/D42-1</f>
        <v>0.48004887726011169</v>
      </c>
      <c r="F43" s="33">
        <f t="shared" ref="F43" si="11">D43/D31-1</f>
        <v>-0.49129617028181072</v>
      </c>
      <c r="G43" s="39" t="s">
        <v>434</v>
      </c>
      <c r="H43" s="68">
        <f>'오스테오닉(cmf)'!H43+'오스테오닉(트라우마)'!H43+'오스테오닉(생체)'!H43</f>
        <v>1843503</v>
      </c>
      <c r="I43" s="68">
        <f>'오스테오닉(cmf)'!I43+'오스테오닉(트라우마)'!I43+'오스테오닉(생체)'!I43</f>
        <v>2926.45</v>
      </c>
      <c r="J43" s="30">
        <f t="shared" si="1"/>
        <v>629.94515539305303</v>
      </c>
      <c r="K43" s="32">
        <f>H43+H42+H41</f>
        <v>4004730</v>
      </c>
      <c r="L43" s="27">
        <f>K43/K40-1</f>
        <v>-0.54476283386451707</v>
      </c>
      <c r="M43" s="27">
        <f>K43/K31-1</f>
        <v>-0.5189401410675516</v>
      </c>
      <c r="N43" s="32">
        <f>AVERAGE(J41:J43)</f>
        <v>517.66477807506487</v>
      </c>
      <c r="O43" s="58">
        <f>N43/N40-1</f>
        <v>-0.23622992091227013</v>
      </c>
    </row>
    <row r="44" spans="1:16" ht="17.399999999999999">
      <c r="A44" s="31"/>
      <c r="B44" s="27"/>
      <c r="C44" s="27"/>
      <c r="D44" s="26">
        <f>H44/22</f>
        <v>48889.090909090912</v>
      </c>
      <c r="E44" s="27">
        <f t="shared" ref="E44" si="12">D44/D43-1</f>
        <v>-0.46960660319955094</v>
      </c>
      <c r="F44" s="33">
        <f t="shared" ref="F44" si="13">D44/D32-1</f>
        <v>-0.59926411569760185</v>
      </c>
      <c r="G44" s="39" t="s">
        <v>462</v>
      </c>
      <c r="H44" s="68">
        <f>'오스테오닉(cmf)'!H44+'오스테오닉(트라우마)'!H44+'오스테오닉(생체)'!H44</f>
        <v>1075560</v>
      </c>
      <c r="I44" s="68">
        <f>'오스테오닉(cmf)'!I44+'오스테오닉(트라우마)'!I44+'오스테오닉(생체)'!I44</f>
        <v>2918.34</v>
      </c>
      <c r="J44" s="30">
        <f t="shared" si="1"/>
        <v>368.55198503258703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61394.5</v>
      </c>
      <c r="E45" s="27">
        <f t="shared" ref="E45" si="14">D45/D44-1</f>
        <v>0.25579140168842263</v>
      </c>
      <c r="F45" s="33">
        <f t="shared" ref="F45" si="15">D45/D33-1</f>
        <v>-0.49535429153630905</v>
      </c>
      <c r="G45" s="39" t="s">
        <v>498</v>
      </c>
      <c r="H45" s="68">
        <f>'오스테오닉(cmf)'!H45+'오스테오닉(트라우마)'!H45+'오스테오닉(생체)'!H45</f>
        <v>1227890</v>
      </c>
      <c r="I45" s="68">
        <f>'오스테오닉(cmf)'!I45+'오스테오닉(트라우마)'!I45+'오스테오닉(생체)'!I45</f>
        <v>2726.85</v>
      </c>
      <c r="J45" s="30">
        <f t="shared" si="1"/>
        <v>450.29612923336452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75919.232057416273</v>
      </c>
      <c r="B46" s="27">
        <f>A46/A43-1</f>
        <v>0.10926274146598125</v>
      </c>
      <c r="C46" s="27">
        <f>A46/A34-1</f>
        <v>-0.43954444969011475</v>
      </c>
      <c r="D46" s="26">
        <f>H46/19</f>
        <v>117474.10526315789</v>
      </c>
      <c r="E46" s="27">
        <f t="shared" ref="E46" si="16">D46/D45-1</f>
        <v>0.91343044186625666</v>
      </c>
      <c r="F46" s="33">
        <f t="shared" ref="F46" si="17">D46/D34-1</f>
        <v>-0.27807173392510542</v>
      </c>
      <c r="G46" s="39" t="s">
        <v>548</v>
      </c>
      <c r="H46" s="68">
        <f>'오스테오닉(cmf)'!H46+'오스테오닉(트라우마)'!H46+'오스테오닉(생체)'!H46</f>
        <v>2232008</v>
      </c>
      <c r="I46" s="68">
        <f>'오스테오닉(cmf)'!I46+'오스테오닉(트라우마)'!I46+'오스테오닉(생체)'!I46</f>
        <v>4122.03</v>
      </c>
      <c r="J46" s="30">
        <f t="shared" si="1"/>
        <v>541.48271604039758</v>
      </c>
      <c r="K46" s="32">
        <f>H46+H45+H44</f>
        <v>4535458</v>
      </c>
      <c r="L46" s="27">
        <f>K46/K43-1</f>
        <v>0.13252528884593962</v>
      </c>
      <c r="M46" s="27">
        <f>K46/K34-1</f>
        <v>-0.44746986243327969</v>
      </c>
      <c r="N46" s="32">
        <f>AVERAGE(J44:J46)</f>
        <v>453.44361010211634</v>
      </c>
      <c r="O46" s="58">
        <f>N46/N43-1</f>
        <v>-0.12405937334920636</v>
      </c>
    </row>
    <row r="47" spans="1:16" ht="17.399999999999999">
      <c r="A47" s="31"/>
      <c r="B47" s="27"/>
      <c r="C47" s="27"/>
      <c r="D47" s="26">
        <f>H47/19</f>
        <v>63873.15789473684</v>
      </c>
      <c r="E47" s="27">
        <f t="shared" ref="E47" si="18">D47/D46-1</f>
        <v>-0.45627883054182605</v>
      </c>
      <c r="F47" s="33">
        <f t="shared" ref="F47" si="19">D47/D35-1</f>
        <v>-0.2423898334439788</v>
      </c>
      <c r="G47" s="39" t="s">
        <v>601</v>
      </c>
      <c r="H47" s="68">
        <f>'오스테오닉(cmf)'!H47+'오스테오닉(트라우마)'!H47+'오스테오닉(생체)'!H47</f>
        <v>1213590</v>
      </c>
      <c r="I47" s="68">
        <f>'오스테오닉(cmf)'!I47+'오스테오닉(트라우마)'!I47+'오스테오닉(생체)'!I47</f>
        <v>3764.25</v>
      </c>
      <c r="J47" s="30">
        <f t="shared" si="1"/>
        <v>322.39888423988845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94426.1</v>
      </c>
      <c r="E48" s="27">
        <f t="shared" ref="E48" si="20">D48/D47-1</f>
        <v>0.47833774174144494</v>
      </c>
      <c r="F48" s="33">
        <f t="shared" ref="F48" si="21">D48/D36-1</f>
        <v>-0.12644650016586045</v>
      </c>
      <c r="G48" s="39" t="s">
        <v>651</v>
      </c>
      <c r="H48" s="68">
        <f>'오스테오닉(cmf)'!H48+'오스테오닉(트라우마)'!H48+'오스테오닉(생체)'!H48</f>
        <v>1888522</v>
      </c>
      <c r="I48" s="68">
        <f>'오스테오닉(cmf)'!I48+'오스테오닉(트라우마)'!I48+'오스테오닉(생체)'!I48</f>
        <v>3058.15</v>
      </c>
      <c r="J48" s="30">
        <f t="shared" si="1"/>
        <v>617.537400062129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77991.873843700159</v>
      </c>
      <c r="B49" s="27">
        <f>A49/A46-1</f>
        <v>2.730061580070231E-2</v>
      </c>
      <c r="C49" s="27">
        <f>A49/A37-1</f>
        <v>-0.36963157086123677</v>
      </c>
      <c r="D49" s="26">
        <f>H49/22</f>
        <v>75676.363636363632</v>
      </c>
      <c r="E49" s="27">
        <f t="shared" ref="E49" si="22">D49/D48-1</f>
        <v>-0.19856518868868223</v>
      </c>
      <c r="F49" s="33">
        <f t="shared" ref="F49" si="23">D49/D37-1</f>
        <v>-0.57668269738072719</v>
      </c>
      <c r="G49" s="39" t="s">
        <v>672</v>
      </c>
      <c r="H49" s="68">
        <f>'오스테오닉(cmf)'!H49+'오스테오닉(트라우마)'!H49+'오스테오닉(생체)'!H49</f>
        <v>1664880</v>
      </c>
      <c r="I49" s="68">
        <f>'오스테오닉(cmf)'!I49+'오스테오닉(트라우마)'!I49+'오스테오닉(생체)'!I49</f>
        <v>2570.88</v>
      </c>
      <c r="J49" s="30">
        <f t="shared" si="1"/>
        <v>647.59148618371921</v>
      </c>
      <c r="K49" s="32">
        <f>H49+H48+H47</f>
        <v>4766992</v>
      </c>
      <c r="L49" s="27">
        <f>K49/K46-1</f>
        <v>5.1049750653627379E-2</v>
      </c>
      <c r="M49" s="27">
        <f>K49/K37-1</f>
        <v>-0.3581483187483615</v>
      </c>
      <c r="N49" s="32">
        <f>AVERAGE(J47:J49)</f>
        <v>529.17592349524557</v>
      </c>
      <c r="O49" s="58">
        <f>N49/N46-1</f>
        <v>0.16701594576682677</v>
      </c>
    </row>
    <row r="50" spans="1:15" s="37" customFormat="1" ht="17.399999999999999">
      <c r="A50" s="92"/>
      <c r="B50" s="130"/>
      <c r="C50" s="130"/>
      <c r="D50" s="93">
        <f>H50/18</f>
        <v>62157.166666666664</v>
      </c>
      <c r="E50" s="130">
        <f t="shared" ref="E50" si="24">D50/D49-1</f>
        <v>-0.17864490734066918</v>
      </c>
      <c r="F50" s="131">
        <f t="shared" ref="F50" si="25">D50/D38-1</f>
        <v>-0.47295179386297759</v>
      </c>
      <c r="G50" s="132" t="s">
        <v>714</v>
      </c>
      <c r="H50" s="95">
        <f>'오스테오닉(cmf)'!H50+'오스테오닉(트라우마)'!H50+'오스테오닉(생체)'!H50</f>
        <v>1118829</v>
      </c>
      <c r="I50" s="95">
        <f>'오스테오닉(cmf)'!I50+'오스테오닉(트라우마)'!I50+'오스테오닉(생체)'!I50</f>
        <v>2761.77</v>
      </c>
      <c r="J50" s="133">
        <f t="shared" ref="J50" si="26">H50/I50</f>
        <v>405.11302534244345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84812.15</v>
      </c>
      <c r="E51" s="130">
        <f t="shared" ref="E51" si="27">D51/D50-1</f>
        <v>0.36447902226345574</v>
      </c>
      <c r="F51" s="131">
        <f t="shared" ref="F51" si="28">D51/D39-1</f>
        <v>-0.33882606095456314</v>
      </c>
      <c r="G51" s="132" t="s">
        <v>721</v>
      </c>
      <c r="H51" s="95">
        <f>'오스테오닉(cmf)'!H51+'오스테오닉(트라우마)'!H51+'오스테오닉(생체)'!H51</f>
        <v>1696243</v>
      </c>
      <c r="I51" s="95">
        <f>'오스테오닉(cmf)'!I51+'오스테오닉(트라우마)'!I51+'오스테오닉(생체)'!I51</f>
        <v>3419.91</v>
      </c>
      <c r="J51" s="133">
        <f t="shared" ref="J51" si="29">H51/I51</f>
        <v>495.99053776268966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86287.60555555555</v>
      </c>
      <c r="B52" s="27">
        <f>A52/A49-1</f>
        <v>0.10636661620004761</v>
      </c>
      <c r="C52" s="27">
        <f>A52/A40-1</f>
        <v>-0.39022462091361454</v>
      </c>
      <c r="D52" s="93">
        <f>H52/22</f>
        <v>111893.5</v>
      </c>
      <c r="E52" s="130">
        <f t="shared" ref="E52:E53" si="30">D52/D51-1</f>
        <v>0.31930979228801548</v>
      </c>
      <c r="F52" s="131">
        <f t="shared" ref="F52:F53" si="31">D52/D40-1</f>
        <v>-0.37248474583875457</v>
      </c>
      <c r="G52" s="132" t="s">
        <v>726</v>
      </c>
      <c r="H52" s="95">
        <f>'오스테오닉(cmf)'!H52+'오스테오닉(트라우마)'!H52+'오스테오닉(생체)'!H52</f>
        <v>2461657</v>
      </c>
      <c r="I52" s="95">
        <f>'오스테오닉(cmf)'!I52+'오스테오닉(트라우마)'!I52+'오스테오닉(생체)'!I52</f>
        <v>3806.9700000000003</v>
      </c>
      <c r="J52" s="133">
        <f t="shared" ref="J52" si="32">H52/I52</f>
        <v>646.61843933627006</v>
      </c>
      <c r="K52" s="32">
        <f>H52+H51+H50</f>
        <v>5276729</v>
      </c>
      <c r="L52" s="27">
        <f>K52/K49-1</f>
        <v>0.10693053397194707</v>
      </c>
      <c r="M52" s="27">
        <f>K52/K40-1</f>
        <v>-0.40016851162876876</v>
      </c>
      <c r="N52" s="32">
        <f>AVERAGE(J50:J52)</f>
        <v>515.90733414713441</v>
      </c>
      <c r="O52" s="58">
        <f>N52/N49-1</f>
        <v>-2.5074060929437536E-2</v>
      </c>
    </row>
    <row r="53" spans="1:15" s="37" customFormat="1" ht="17.399999999999999">
      <c r="A53" s="31"/>
      <c r="B53" s="27"/>
      <c r="C53" s="27"/>
      <c r="D53" s="93">
        <f>H53/21</f>
        <v>54042.619047619046</v>
      </c>
      <c r="E53" s="130">
        <f t="shared" si="30"/>
        <v>-0.51701735089510081</v>
      </c>
      <c r="F53" s="131">
        <f t="shared" si="31"/>
        <v>6.2369512260191939E-2</v>
      </c>
      <c r="G53" s="132" t="s">
        <v>729</v>
      </c>
      <c r="H53" s="95">
        <f>'오스테오닉(cmf)'!H53+'오스테오닉(트라우마)'!H53+'오스테오닉(생체)'!H53</f>
        <v>1134895</v>
      </c>
      <c r="I53" s="95">
        <f>'오스테오닉(cmf)'!I53+'오스테오닉(트라우마)'!I53+'오스테오닉(생체)'!I53</f>
        <v>3360.12</v>
      </c>
      <c r="J53" s="133">
        <f t="shared" ref="J53" si="33">H53/I53</f>
        <v>337.75430639381926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71581.823529411762</v>
      </c>
      <c r="E54" s="130">
        <f t="shared" ref="E54" si="34">D54/D53-1</f>
        <v>0.32454393941082404</v>
      </c>
      <c r="F54" s="131">
        <f t="shared" ref="F54" si="35">D54/D42-1</f>
        <v>0.14938351114088033</v>
      </c>
      <c r="G54" s="132" t="s">
        <v>742</v>
      </c>
      <c r="H54" s="95">
        <f>'오스테오닉(cmf)'!H54+'오스테오닉(트라우마)'!H54+'오스테오닉(생체)'!H54</f>
        <v>1216891</v>
      </c>
      <c r="I54" s="95">
        <f>'오스테오닉(cmf)'!I54+'오스테오닉(트라우마)'!I54+'오스테오닉(생체)'!I54</f>
        <v>2587.83</v>
      </c>
      <c r="J54" s="133">
        <f t="shared" ref="J54" si="36">H54/I54</f>
        <v>470.23606651132417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73811.195144724552</v>
      </c>
      <c r="B55" s="27">
        <f>A55/A52-1</f>
        <v>-0.14459099114528295</v>
      </c>
      <c r="C55" s="27">
        <f>A55/A43-1</f>
        <v>7.8462024157415211E-2</v>
      </c>
      <c r="D55" s="93">
        <f>H55/21</f>
        <v>95809.142857142855</v>
      </c>
      <c r="E55" s="130">
        <f t="shared" ref="E55" si="37">D55/D54-1</f>
        <v>0.33845630263633186</v>
      </c>
      <c r="F55" s="131">
        <f t="shared" ref="F55" si="38">D55/D43-1</f>
        <v>3.9424865130600395E-2</v>
      </c>
      <c r="G55" s="132" t="s">
        <v>749</v>
      </c>
      <c r="H55" s="95">
        <f>'오스테오닉(cmf)'!H55+'오스테오닉(트라우마)'!H55+'오스테오닉(생체)'!H55</f>
        <v>2011992</v>
      </c>
      <c r="I55" s="95">
        <f>'오스테오닉(cmf)'!I55+'오스테오닉(트라우마)'!I55+'오스테오닉(생체)'!I55</f>
        <v>4297.41</v>
      </c>
      <c r="J55" s="133">
        <f t="shared" ref="J55" si="39">H55/I55</f>
        <v>468.18711735673349</v>
      </c>
      <c r="K55" s="32">
        <f>H55+H54+H53</f>
        <v>4363778</v>
      </c>
      <c r="L55" s="27">
        <f>K55/K52-1</f>
        <v>-0.17301457020059208</v>
      </c>
      <c r="M55" s="27">
        <f>K55/K43-1</f>
        <v>8.965598180151968E-2</v>
      </c>
      <c r="N55" s="32">
        <f>AVERAGE(J53:J55)</f>
        <v>425.39249675395899</v>
      </c>
      <c r="O55" s="58">
        <f>N55/N52-1</f>
        <v>-0.17544785933855511</v>
      </c>
    </row>
    <row r="56" spans="1:15" s="124" customFormat="1" ht="17.399999999999999">
      <c r="A56" s="94"/>
      <c r="B56" s="45"/>
      <c r="C56" s="45"/>
      <c r="D56" s="98">
        <f>H56/22</f>
        <v>54583.545454545456</v>
      </c>
      <c r="E56" s="118">
        <f t="shared" ref="E56" si="40">D56/D55-1</f>
        <v>-0.43028876131443139</v>
      </c>
      <c r="F56" s="158">
        <f t="shared" ref="F56" si="41">D56/D44-1</f>
        <v>0.11647699802893374</v>
      </c>
      <c r="G56" s="122" t="s">
        <v>752</v>
      </c>
      <c r="H56" s="96">
        <f>'오스테오닉(cmf)'!H56+'오스테오닉(트라우마)'!H56+'오스테오닉(생체)'!H56</f>
        <v>1200838</v>
      </c>
      <c r="I56" s="96">
        <f>'오스테오닉(cmf)'!I56+'오스테오닉(트라우마)'!I56+'오스테오닉(생체)'!I56</f>
        <v>2985.7400000000002</v>
      </c>
      <c r="J56" s="125">
        <f t="shared" ref="J56" si="42">H56/I56</f>
        <v>402.19108160790955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43162.888888888891</v>
      </c>
      <c r="E57" s="118">
        <f t="shared" ref="E57" si="43">D57/D56-1</f>
        <v>-0.20923258961195801</v>
      </c>
      <c r="F57" s="158">
        <f t="shared" ref="F57" si="44">D57/D45-1</f>
        <v>-0.29695837756006005</v>
      </c>
      <c r="G57" s="122" t="s">
        <v>756</v>
      </c>
      <c r="H57" s="96">
        <f>'오스테오닉(cmf)'!H57+'오스테오닉(트라우마)'!H57+'오스테오닉(생체)'!H57</f>
        <v>776932</v>
      </c>
      <c r="I57" s="96">
        <f>'오스테오닉(cmf)'!I57+'오스테오닉(트라우마)'!I57+'오스테오닉(생체)'!I57</f>
        <v>1730.5500000000002</v>
      </c>
      <c r="J57" s="125">
        <f t="shared" ref="J57" si="45">H57/I57</f>
        <v>448.95091155990866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48873.217171717173</v>
      </c>
      <c r="B58" s="27">
        <f>A58/A55-1</f>
        <v>-0.33786172848319951</v>
      </c>
      <c r="C58" s="27">
        <f>A58/A46-1</f>
        <v>-0.35624721368683909</v>
      </c>
      <c r="K58" s="32">
        <f>H58+H57+H56</f>
        <v>1977770</v>
      </c>
      <c r="L58" s="27">
        <f>K58/K55-1</f>
        <v>-0.54677575257036448</v>
      </c>
      <c r="M58" s="27">
        <f>K58/K46-1</f>
        <v>-0.56393158088995643</v>
      </c>
      <c r="N58" s="32">
        <f>AVERAGE(J56:J58)</f>
        <v>425.57099658390911</v>
      </c>
      <c r="O58" s="58">
        <f>N58/N55-1</f>
        <v>4.1961207899099406E-4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28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3.8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5" style="18" bestFit="1" customWidth="1"/>
    <col min="13" max="13" width="4.5976562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오스테오닉 CMF</v>
      </c>
      <c r="G1" s="19"/>
      <c r="H1" s="19"/>
      <c r="I1" s="19"/>
      <c r="J1" s="20"/>
      <c r="P1" s="18" t="s">
        <v>157</v>
      </c>
    </row>
    <row r="2" spans="1:16" ht="15" customHeight="1">
      <c r="G2" s="21"/>
      <c r="H2" s="21"/>
      <c r="I2" s="21"/>
      <c r="J2" s="22"/>
      <c r="P2" s="109" t="s">
        <v>349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10432.549999999999</v>
      </c>
      <c r="E5" s="27"/>
      <c r="F5" s="26"/>
      <c r="G5" s="28" t="s">
        <v>7</v>
      </c>
      <c r="H5" s="29">
        <v>208651</v>
      </c>
      <c r="I5" s="29">
        <v>283.5</v>
      </c>
      <c r="J5" s="30">
        <f>H5/I5</f>
        <v>735.9823633156966</v>
      </c>
    </row>
    <row r="6" spans="1:16" ht="15" hidden="1" customHeight="1">
      <c r="D6" s="26">
        <f>H6/18</f>
        <v>12681.944444444445</v>
      </c>
      <c r="E6" s="27">
        <f t="shared" ref="E6:E16" si="0">D6/D5-1</f>
        <v>0.21561309981207333</v>
      </c>
      <c r="F6" s="26"/>
      <c r="G6" s="28" t="s">
        <v>3</v>
      </c>
      <c r="H6" s="29">
        <v>228275</v>
      </c>
      <c r="I6" s="29">
        <v>143.5</v>
      </c>
      <c r="J6" s="30">
        <f t="shared" ref="J6:J49" si="1">H6/I6</f>
        <v>1590.766550522648</v>
      </c>
    </row>
    <row r="7" spans="1:16" ht="15" hidden="1" customHeight="1">
      <c r="A7" s="31">
        <f>AVERAGE(D5:D7)</f>
        <v>17275.61936026936</v>
      </c>
      <c r="B7" s="31"/>
      <c r="C7" s="31"/>
      <c r="D7" s="26">
        <f>H7/22</f>
        <v>28712.363636363636</v>
      </c>
      <c r="E7" s="27">
        <f t="shared" si="0"/>
        <v>1.2640348065033202</v>
      </c>
      <c r="F7" s="26"/>
      <c r="G7" s="28" t="s">
        <v>6</v>
      </c>
      <c r="H7" s="29">
        <v>631672</v>
      </c>
      <c r="I7" s="29">
        <v>511.04</v>
      </c>
      <c r="J7" s="30">
        <f t="shared" si="1"/>
        <v>1236.0519724483406</v>
      </c>
      <c r="K7" s="32">
        <f>H7+H6+H5</f>
        <v>1068598</v>
      </c>
      <c r="L7" s="32"/>
      <c r="M7" s="32"/>
      <c r="N7" s="32">
        <f>AVERAGE(J5:J7)</f>
        <v>1187.6002954288949</v>
      </c>
      <c r="O7" s="35"/>
    </row>
    <row r="8" spans="1:16" ht="15" hidden="1" customHeight="1">
      <c r="D8" s="26">
        <f>H8/21</f>
        <v>11843.047619047618</v>
      </c>
      <c r="E8" s="27">
        <f t="shared" si="0"/>
        <v>-0.58752794548587306</v>
      </c>
      <c r="F8" s="26"/>
      <c r="G8" s="28" t="s">
        <v>2</v>
      </c>
      <c r="H8" s="29">
        <v>248704</v>
      </c>
      <c r="I8" s="29">
        <v>179.51</v>
      </c>
      <c r="J8" s="30">
        <f t="shared" si="1"/>
        <v>1385.4604200323101</v>
      </c>
    </row>
    <row r="9" spans="1:16" ht="15" hidden="1" customHeight="1">
      <c r="D9" s="26">
        <f>H9/21</f>
        <v>17642.809523809523</v>
      </c>
      <c r="E9" s="27">
        <f t="shared" si="0"/>
        <v>0.48971870174987142</v>
      </c>
      <c r="F9" s="26"/>
      <c r="G9" s="28" t="s">
        <v>5</v>
      </c>
      <c r="H9" s="29">
        <v>370499</v>
      </c>
      <c r="I9" s="29">
        <v>411.3</v>
      </c>
      <c r="J9" s="30">
        <f t="shared" si="1"/>
        <v>900.79990274738634</v>
      </c>
    </row>
    <row r="10" spans="1:16" ht="15" hidden="1" customHeight="1">
      <c r="A10" s="31">
        <f>AVERAGE(D8:D10)</f>
        <v>20716.746031746032</v>
      </c>
      <c r="B10" s="27">
        <f>A10/A7-1</f>
        <v>0.19918977141801397</v>
      </c>
      <c r="C10" s="27"/>
      <c r="D10" s="26">
        <f>H10/21</f>
        <v>32664.380952380954</v>
      </c>
      <c r="E10" s="27">
        <f t="shared" si="0"/>
        <v>0.85142739926423583</v>
      </c>
      <c r="F10" s="26"/>
      <c r="G10" s="28" t="s">
        <v>0</v>
      </c>
      <c r="H10" s="29">
        <v>685952</v>
      </c>
      <c r="I10" s="29">
        <v>401.9</v>
      </c>
      <c r="J10" s="30">
        <f t="shared" si="1"/>
        <v>1706.7728290619559</v>
      </c>
      <c r="K10" s="32">
        <f>H10+H9+H8</f>
        <v>1305155</v>
      </c>
      <c r="L10" s="27">
        <f>K10/K7-1</f>
        <v>0.22137136696868231</v>
      </c>
      <c r="M10" s="32"/>
      <c r="N10" s="32">
        <f>AVERAGE(J8:J10)</f>
        <v>1331.0110506138842</v>
      </c>
      <c r="O10" s="58">
        <f>N10/N7-1</f>
        <v>0.12075675270289254</v>
      </c>
    </row>
    <row r="11" spans="1:16" ht="15" hidden="1" customHeight="1">
      <c r="D11" s="26">
        <f>H11/21</f>
        <v>14448.904761904761</v>
      </c>
      <c r="E11" s="27">
        <f t="shared" si="0"/>
        <v>-0.55765563771225979</v>
      </c>
      <c r="F11" s="26"/>
      <c r="G11" s="28" t="s">
        <v>10</v>
      </c>
      <c r="H11" s="29">
        <v>303427</v>
      </c>
      <c r="I11" s="29">
        <v>309.10000000000002</v>
      </c>
      <c r="J11" s="30">
        <f t="shared" si="1"/>
        <v>981.64671627305074</v>
      </c>
    </row>
    <row r="12" spans="1:16" ht="15" hidden="1" customHeight="1">
      <c r="D12" s="26">
        <f>H12/22</f>
        <v>24055.909090909092</v>
      </c>
      <c r="E12" s="27">
        <f t="shared" si="0"/>
        <v>0.66489498597386176</v>
      </c>
      <c r="F12" s="26"/>
      <c r="G12" s="28" t="s">
        <v>4</v>
      </c>
      <c r="H12" s="29">
        <v>529230</v>
      </c>
      <c r="I12" s="29">
        <v>388.26</v>
      </c>
      <c r="J12" s="30">
        <f t="shared" si="1"/>
        <v>1363.0814402719827</v>
      </c>
    </row>
    <row r="13" spans="1:16" ht="15" hidden="1" customHeight="1">
      <c r="A13" s="31">
        <f>AVERAGE(D11:D13)</f>
        <v>20847.554617604615</v>
      </c>
      <c r="B13" s="27">
        <f>A13/A10-1</f>
        <v>6.3141472921537378E-3</v>
      </c>
      <c r="C13" s="27"/>
      <c r="D13" s="26">
        <f>H13/20</f>
        <v>24037.85</v>
      </c>
      <c r="E13" s="27">
        <f t="shared" si="0"/>
        <v>-7.5071330045550777E-4</v>
      </c>
      <c r="F13" s="26"/>
      <c r="G13" s="28" t="s">
        <v>8</v>
      </c>
      <c r="H13" s="29">
        <v>480757</v>
      </c>
      <c r="I13" s="29">
        <v>374.54</v>
      </c>
      <c r="J13" s="30">
        <f t="shared" si="1"/>
        <v>1283.5932076680729</v>
      </c>
      <c r="K13" s="32">
        <f>H13+H12+H11</f>
        <v>1313414</v>
      </c>
      <c r="L13" s="27">
        <f>K13/K10-1</f>
        <v>6.327984032547862E-3</v>
      </c>
      <c r="M13" s="32"/>
      <c r="N13" s="32">
        <f>AVERAGE(J11:J13)</f>
        <v>1209.4404547377021</v>
      </c>
      <c r="O13" s="58">
        <f>N13/N10-1</f>
        <v>-9.1337029711445084E-2</v>
      </c>
    </row>
    <row r="14" spans="1:16" ht="15" hidden="1" customHeight="1">
      <c r="D14" s="26">
        <f>H14/20</f>
        <v>21068.1</v>
      </c>
      <c r="E14" s="27">
        <f t="shared" si="0"/>
        <v>-0.12354474297826135</v>
      </c>
      <c r="F14" s="26"/>
      <c r="G14" s="28" t="s">
        <v>11</v>
      </c>
      <c r="H14" s="29">
        <v>421362</v>
      </c>
      <c r="I14" s="29">
        <v>335.53</v>
      </c>
      <c r="J14" s="30">
        <f t="shared" si="1"/>
        <v>1255.8102107114119</v>
      </c>
    </row>
    <row r="15" spans="1:16" ht="15" hidden="1" customHeight="1">
      <c r="A15" s="31"/>
      <c r="B15" s="31"/>
      <c r="C15" s="31"/>
      <c r="D15" s="26">
        <f>H15/22</f>
        <v>33809.727272727272</v>
      </c>
      <c r="E15" s="27">
        <f t="shared" si="0"/>
        <v>0.60478293119584947</v>
      </c>
      <c r="F15" s="26"/>
      <c r="G15" s="28" t="s">
        <v>9</v>
      </c>
      <c r="H15" s="29">
        <v>743814</v>
      </c>
      <c r="I15" s="29">
        <v>705.98</v>
      </c>
      <c r="J15" s="30">
        <f t="shared" si="1"/>
        <v>1053.5907532791298</v>
      </c>
    </row>
    <row r="16" spans="1:16" ht="15" hidden="1" customHeight="1">
      <c r="A16" s="31">
        <f>AVERAGE(D14:D16)</f>
        <v>29701.200000000001</v>
      </c>
      <c r="B16" s="27">
        <f>A16/A13-1</f>
        <v>0.42468507912764819</v>
      </c>
      <c r="C16" s="27"/>
      <c r="D16" s="26">
        <f>H16/22</f>
        <v>34225.772727272728</v>
      </c>
      <c r="E16" s="27">
        <f t="shared" si="0"/>
        <v>1.2305495728770932E-2</v>
      </c>
      <c r="F16" s="26"/>
      <c r="G16" s="28" t="s">
        <v>13</v>
      </c>
      <c r="H16" s="29">
        <v>752967</v>
      </c>
      <c r="I16" s="29">
        <v>718.85</v>
      </c>
      <c r="J16" s="30">
        <f t="shared" si="1"/>
        <v>1047.4605272309939</v>
      </c>
      <c r="K16" s="32">
        <f>H16+H15+H14</f>
        <v>1918143</v>
      </c>
      <c r="L16" s="27">
        <f>K16/K13-1</f>
        <v>0.46042527337153394</v>
      </c>
      <c r="M16" s="32"/>
      <c r="N16" s="32">
        <f>AVERAGE(J14:J16)</f>
        <v>1118.9538304071784</v>
      </c>
      <c r="O16" s="58">
        <f>N16/N13-1</f>
        <v>-7.4816932058178964E-2</v>
      </c>
    </row>
    <row r="17" spans="1:15" ht="15" hidden="1" customHeight="1">
      <c r="D17" s="26">
        <f>H17/20</f>
        <v>13022</v>
      </c>
      <c r="E17" s="27">
        <f t="shared" ref="E17:E22" si="2">D17/D16-1</f>
        <v>-0.61952648655253151</v>
      </c>
      <c r="F17" s="33">
        <f t="shared" ref="F17:F22" si="3">D17/D5-1</f>
        <v>0.24820873132647359</v>
      </c>
      <c r="G17" s="39" t="s">
        <v>162</v>
      </c>
      <c r="H17" s="29">
        <v>260440</v>
      </c>
      <c r="I17" s="29">
        <v>210.69</v>
      </c>
      <c r="J17" s="30">
        <f t="shared" si="1"/>
        <v>1236.1289097726517</v>
      </c>
    </row>
    <row r="18" spans="1:15" hidden="1">
      <c r="D18" s="26">
        <f>H18/20</f>
        <v>34136</v>
      </c>
      <c r="E18" s="27">
        <f t="shared" si="2"/>
        <v>1.6214099216710185</v>
      </c>
      <c r="F18" s="33">
        <f t="shared" si="3"/>
        <v>1.6917007994743183</v>
      </c>
      <c r="G18" s="39" t="s">
        <v>163</v>
      </c>
      <c r="H18" s="29">
        <v>682720</v>
      </c>
      <c r="I18" s="29">
        <v>658.45</v>
      </c>
      <c r="J18" s="30">
        <f t="shared" si="1"/>
        <v>1036.8592907585996</v>
      </c>
    </row>
    <row r="19" spans="1:15" ht="17.399999999999999" hidden="1">
      <c r="A19" s="31">
        <f>AVERAGE(D17:D19)</f>
        <v>22025.196969696972</v>
      </c>
      <c r="B19" s="27">
        <f>A19/A16-1</f>
        <v>-0.25844083842750554</v>
      </c>
      <c r="C19" s="27">
        <f>A19/A7-1</f>
        <v>0.27492951253317943</v>
      </c>
      <c r="D19" s="26">
        <f>H19/22</f>
        <v>18917.590909090908</v>
      </c>
      <c r="E19" s="27">
        <f t="shared" si="2"/>
        <v>-0.44581699938215058</v>
      </c>
      <c r="F19" s="33">
        <f t="shared" si="3"/>
        <v>-0.34113432287642953</v>
      </c>
      <c r="G19" s="39" t="s">
        <v>158</v>
      </c>
      <c r="H19" s="29">
        <v>416187</v>
      </c>
      <c r="I19" s="29">
        <v>383.82</v>
      </c>
      <c r="J19" s="30">
        <f t="shared" si="1"/>
        <v>1084.3285915272784</v>
      </c>
      <c r="K19" s="32">
        <f>H19+H18+H17</f>
        <v>1359347</v>
      </c>
      <c r="L19" s="27">
        <f>K19/K16-1</f>
        <v>-0.291321345697375</v>
      </c>
      <c r="M19" s="27">
        <f>K19/K7-1</f>
        <v>0.27208454442175634</v>
      </c>
      <c r="N19" s="32">
        <f>AVERAGE(J17:J19)</f>
        <v>1119.105597352843</v>
      </c>
      <c r="O19" s="58">
        <f>N19/N16-1</f>
        <v>1.3563289345852603E-4</v>
      </c>
    </row>
    <row r="20" spans="1:15" hidden="1">
      <c r="D20" s="26">
        <f>H20/20</f>
        <v>26248.05</v>
      </c>
      <c r="E20" s="27">
        <f t="shared" si="2"/>
        <v>0.3874943234651731</v>
      </c>
      <c r="F20" s="33">
        <f t="shared" si="3"/>
        <v>1.2163256320766855</v>
      </c>
      <c r="G20" s="39" t="s">
        <v>154</v>
      </c>
      <c r="H20" s="29">
        <v>524961</v>
      </c>
      <c r="I20" s="29">
        <v>365</v>
      </c>
      <c r="J20" s="30">
        <f t="shared" si="1"/>
        <v>1438.2493150684932</v>
      </c>
    </row>
    <row r="21" spans="1:15" hidden="1">
      <c r="D21" s="26">
        <f>H21/21</f>
        <v>28317.142857142859</v>
      </c>
      <c r="E21" s="27">
        <f t="shared" si="2"/>
        <v>7.8828440861049121E-2</v>
      </c>
      <c r="F21" s="33">
        <f t="shared" si="3"/>
        <v>0.60502457496511486</v>
      </c>
      <c r="G21" s="39" t="s">
        <v>155</v>
      </c>
      <c r="H21" s="29">
        <v>594660</v>
      </c>
      <c r="I21" s="29">
        <v>433.78</v>
      </c>
      <c r="J21" s="30">
        <f t="shared" si="1"/>
        <v>1370.8792475448386</v>
      </c>
    </row>
    <row r="22" spans="1:15" ht="17.399999999999999" hidden="1">
      <c r="A22" s="31">
        <f>AVERAGE(D20:D22)</f>
        <v>31510.889682539681</v>
      </c>
      <c r="B22" s="27">
        <f>A22/A19-1</f>
        <v>0.43067459173661216</v>
      </c>
      <c r="C22" s="27">
        <f>A22/A10-1</f>
        <v>0.52103470469024749</v>
      </c>
      <c r="D22" s="26">
        <f>H22/21</f>
        <v>39967.476190476191</v>
      </c>
      <c r="E22" s="27">
        <f t="shared" si="2"/>
        <v>0.41142333434231326</v>
      </c>
      <c r="F22" s="33">
        <f t="shared" si="3"/>
        <v>0.22357978400821032</v>
      </c>
      <c r="G22" s="39" t="s">
        <v>156</v>
      </c>
      <c r="H22" s="29">
        <v>839317</v>
      </c>
      <c r="I22" s="29">
        <v>769.68</v>
      </c>
      <c r="J22" s="30">
        <f t="shared" si="1"/>
        <v>1090.4752624467312</v>
      </c>
      <c r="K22" s="32">
        <f>H22+H21+H20</f>
        <v>1958938</v>
      </c>
      <c r="L22" s="27">
        <f>K22/K19-1</f>
        <v>0.44108752217057168</v>
      </c>
      <c r="M22" s="27">
        <f>K22/K10-1</f>
        <v>0.50092364508430043</v>
      </c>
      <c r="N22" s="32">
        <f>AVERAGE(J20:J22)</f>
        <v>1299.8679416866878</v>
      </c>
      <c r="O22" s="58">
        <f>N22/N19-1</f>
        <v>0.16152393908262463</v>
      </c>
    </row>
    <row r="23" spans="1:15" hidden="1">
      <c r="A23" s="31"/>
      <c r="B23" s="27"/>
      <c r="C23" s="27"/>
      <c r="D23" s="26">
        <f>H23/21</f>
        <v>24702.333333333332</v>
      </c>
      <c r="E23" s="27">
        <f t="shared" ref="E23:E28" si="4">D23/D22-1</f>
        <v>-0.38193912431179167</v>
      </c>
      <c r="F23" s="33">
        <f t="shared" ref="F23:F28" si="5">D23/D11-1</f>
        <v>0.70963361862985153</v>
      </c>
      <c r="G23" s="39" t="s">
        <v>168</v>
      </c>
      <c r="H23" s="29">
        <v>518749</v>
      </c>
      <c r="I23" s="29">
        <v>518.9</v>
      </c>
      <c r="J23" s="30">
        <f t="shared" si="1"/>
        <v>999.70899980728473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16392.045454545456</v>
      </c>
      <c r="E24" s="27">
        <f t="shared" si="4"/>
        <v>-0.33641712168032212</v>
      </c>
      <c r="F24" s="33">
        <f t="shared" si="5"/>
        <v>-0.3185854921300757</v>
      </c>
      <c r="G24" s="39" t="s">
        <v>176</v>
      </c>
      <c r="H24" s="29">
        <v>360625</v>
      </c>
      <c r="I24" s="29">
        <v>265.32</v>
      </c>
      <c r="J24" s="30">
        <f t="shared" si="1"/>
        <v>1359.2077491331222</v>
      </c>
      <c r="K24" s="32"/>
      <c r="L24" s="27"/>
      <c r="M24" s="27"/>
      <c r="N24" s="27"/>
    </row>
    <row r="25" spans="1:15" ht="17.399999999999999" hidden="1">
      <c r="A25" s="31">
        <f>AVERAGE(D23:D25)</f>
        <v>33385.828017012223</v>
      </c>
      <c r="B25" s="27">
        <f>A25/A22-1</f>
        <v>5.9501282044456261E-2</v>
      </c>
      <c r="C25" s="27">
        <f>A25/A13-1</f>
        <v>0.60142657637264207</v>
      </c>
      <c r="D25" s="26">
        <f>H25/19</f>
        <v>59063.105263157893</v>
      </c>
      <c r="E25" s="27">
        <f t="shared" si="4"/>
        <v>2.6031565082550392</v>
      </c>
      <c r="F25" s="33">
        <f t="shared" si="5"/>
        <v>1.4570876872581322</v>
      </c>
      <c r="G25" s="39" t="s">
        <v>190</v>
      </c>
      <c r="H25" s="29">
        <v>1122199</v>
      </c>
      <c r="I25" s="29">
        <v>1034.31</v>
      </c>
      <c r="J25" s="30">
        <f t="shared" si="1"/>
        <v>1084.9735572507277</v>
      </c>
      <c r="K25" s="32">
        <f>H25+H24+H23</f>
        <v>2001573</v>
      </c>
      <c r="L25" s="27">
        <f>K25/K22-1</f>
        <v>2.176434374135372E-2</v>
      </c>
      <c r="M25" s="27">
        <f>K25/K13-1</f>
        <v>0.52394675250910994</v>
      </c>
      <c r="N25" s="32">
        <f>AVERAGE(J23:J25)</f>
        <v>1147.963435397045</v>
      </c>
      <c r="O25" s="58">
        <f>N25/N22-1</f>
        <v>-0.11686149140083713</v>
      </c>
    </row>
    <row r="26" spans="1:15" ht="17.399999999999999" hidden="1">
      <c r="A26" s="31"/>
      <c r="B26" s="27"/>
      <c r="C26" s="27"/>
      <c r="D26" s="26">
        <f>H26/19</f>
        <v>20475.105263157893</v>
      </c>
      <c r="E26" s="27">
        <f t="shared" si="4"/>
        <v>-0.65333510366699676</v>
      </c>
      <c r="F26" s="33">
        <f t="shared" si="5"/>
        <v>-2.8146569308200808E-2</v>
      </c>
      <c r="G26" s="39" t="s">
        <v>202</v>
      </c>
      <c r="H26" s="29">
        <v>389027</v>
      </c>
      <c r="I26" s="29">
        <v>385.75</v>
      </c>
      <c r="J26" s="30">
        <f t="shared" si="1"/>
        <v>1008.4951393389501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45347.681818181816</v>
      </c>
      <c r="E27" s="27">
        <f t="shared" si="4"/>
        <v>1.2147716085142024</v>
      </c>
      <c r="F27" s="33">
        <f t="shared" si="5"/>
        <v>0.34126139061647121</v>
      </c>
      <c r="G27" s="39" t="s">
        <v>203</v>
      </c>
      <c r="H27" s="29">
        <v>997649</v>
      </c>
      <c r="I27" s="29">
        <v>807.73</v>
      </c>
      <c r="J27" s="30">
        <f t="shared" si="1"/>
        <v>1235.1268369380857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46065.893939393944</v>
      </c>
      <c r="B28" s="27">
        <f>A28/A25-1</f>
        <v>0.37980384718690852</v>
      </c>
      <c r="C28" s="27">
        <f>A28/A16-1</f>
        <v>0.55097753422063556</v>
      </c>
      <c r="D28" s="26">
        <f>H28/19</f>
        <v>72374.894736842107</v>
      </c>
      <c r="E28" s="27">
        <f t="shared" si="4"/>
        <v>0.59599987992823777</v>
      </c>
      <c r="F28" s="33">
        <f t="shared" si="5"/>
        <v>1.1146314303422677</v>
      </c>
      <c r="G28" s="39" t="s">
        <v>208</v>
      </c>
      <c r="H28" s="29">
        <v>1375123</v>
      </c>
      <c r="I28" s="29">
        <v>1363.86</v>
      </c>
      <c r="J28" s="30">
        <f t="shared" si="1"/>
        <v>1008.2581789919788</v>
      </c>
      <c r="K28" s="32">
        <f>H28+H27+H26</f>
        <v>2761799</v>
      </c>
      <c r="L28" s="27">
        <f>K28/K25-1</f>
        <v>0.37981427607186946</v>
      </c>
      <c r="M28" s="27">
        <f>K28/K16-1</f>
        <v>0.43982956432341069</v>
      </c>
      <c r="N28" s="32">
        <f>AVERAGE(J26:J28)</f>
        <v>1083.9600517563383</v>
      </c>
      <c r="O28" s="58">
        <f>N28/N25-1</f>
        <v>-5.5753852141266047E-2</v>
      </c>
    </row>
    <row r="29" spans="1:15" hidden="1">
      <c r="D29" s="26">
        <f>H29/22</f>
        <v>10059.772727272728</v>
      </c>
      <c r="E29" s="27">
        <f t="shared" ref="E29:E41" si="6">D29/D28-1</f>
        <v>-0.86100466516945628</v>
      </c>
      <c r="F29" s="33">
        <f t="shared" ref="F29:F41" si="7">D29/D17-1</f>
        <v>-0.22747867245640241</v>
      </c>
      <c r="G29" s="39" t="s">
        <v>215</v>
      </c>
      <c r="H29" s="29">
        <v>221315</v>
      </c>
      <c r="I29" s="29">
        <v>301.49</v>
      </c>
      <c r="J29" s="30">
        <f t="shared" si="1"/>
        <v>734.07078178380709</v>
      </c>
    </row>
    <row r="30" spans="1:15" hidden="1">
      <c r="D30" s="26">
        <f>H30/19</f>
        <v>31210.36842105263</v>
      </c>
      <c r="E30" s="27">
        <f t="shared" si="6"/>
        <v>2.1024923989027307</v>
      </c>
      <c r="F30" s="33">
        <f t="shared" si="7"/>
        <v>-8.5705166948305878E-2</v>
      </c>
      <c r="G30" s="39" t="s">
        <v>210</v>
      </c>
      <c r="H30" s="29">
        <v>592997</v>
      </c>
      <c r="I30" s="29">
        <v>540.4</v>
      </c>
      <c r="J30" s="30">
        <f t="shared" si="1"/>
        <v>1097.3297557364915</v>
      </c>
    </row>
    <row r="31" spans="1:15" ht="17.399999999999999" hidden="1">
      <c r="A31" s="31">
        <f>AVERAGE(D29:D31)</f>
        <v>32735.613716108452</v>
      </c>
      <c r="B31" s="27">
        <f>A31/A28-1</f>
        <v>-0.28937417866726567</v>
      </c>
      <c r="C31" s="27">
        <f>A31/A19-1</f>
        <v>0.48628017997510953</v>
      </c>
      <c r="D31" s="26">
        <f>H31/20</f>
        <v>56936.7</v>
      </c>
      <c r="E31" s="27">
        <f t="shared" si="6"/>
        <v>0.8242879812208157</v>
      </c>
      <c r="F31" s="33">
        <f t="shared" si="7"/>
        <v>2.0097225526025562</v>
      </c>
      <c r="G31" s="39" t="s">
        <v>211</v>
      </c>
      <c r="H31" s="29">
        <v>1138734</v>
      </c>
      <c r="I31" s="29">
        <v>1053.6400000000001</v>
      </c>
      <c r="J31" s="30">
        <f t="shared" si="1"/>
        <v>1080.7619300709919</v>
      </c>
      <c r="K31" s="32">
        <f>H31+H30+H29</f>
        <v>1953046</v>
      </c>
      <c r="L31" s="27">
        <f>K31/K28-1</f>
        <v>-0.29283557565195728</v>
      </c>
      <c r="M31" s="27">
        <f>K31/K19-1</f>
        <v>0.43675308806360702</v>
      </c>
      <c r="N31" s="32">
        <f>AVERAGE(J29:J31)</f>
        <v>970.72082253043027</v>
      </c>
      <c r="O31" s="58">
        <f>N31/N28-1</f>
        <v>-0.10446808352616566</v>
      </c>
    </row>
    <row r="32" spans="1:15" ht="17.399999999999999" hidden="1">
      <c r="D32" s="26">
        <f>H32/21</f>
        <v>28872.666666666668</v>
      </c>
      <c r="E32" s="27">
        <f t="shared" si="6"/>
        <v>-0.49289883912016907</v>
      </c>
      <c r="F32" s="33">
        <f t="shared" si="7"/>
        <v>9.9992824863815333E-2</v>
      </c>
      <c r="G32" s="39" t="s">
        <v>222</v>
      </c>
      <c r="H32" s="29">
        <v>606326</v>
      </c>
      <c r="I32" s="29">
        <v>491.94</v>
      </c>
      <c r="J32" s="30">
        <f t="shared" si="1"/>
        <v>1232.5202260438266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34039.714285714283</v>
      </c>
      <c r="E33" s="27">
        <f t="shared" si="6"/>
        <v>0.17895983348891509</v>
      </c>
      <c r="F33" s="33">
        <f t="shared" si="7"/>
        <v>0.20208858843708999</v>
      </c>
      <c r="G33" s="39" t="s">
        <v>223</v>
      </c>
      <c r="H33" s="29">
        <v>714834</v>
      </c>
      <c r="I33" s="29">
        <v>926.4</v>
      </c>
      <c r="J33" s="30">
        <f t="shared" si="1"/>
        <v>771.62564766839375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45571.951545530486</v>
      </c>
      <c r="B34" s="27">
        <f>A34/A31-1</f>
        <v>0.39212149620111036</v>
      </c>
      <c r="C34" s="27">
        <f>A34/A22-1</f>
        <v>0.4462286531624684</v>
      </c>
      <c r="D34" s="26">
        <f>H34/19</f>
        <v>73803.473684210519</v>
      </c>
      <c r="E34" s="27">
        <f t="shared" si="6"/>
        <v>1.1681578483513948</v>
      </c>
      <c r="F34" s="33">
        <f t="shared" si="7"/>
        <v>0.84658829425404325</v>
      </c>
      <c r="G34" s="39" t="s">
        <v>220</v>
      </c>
      <c r="H34" s="29">
        <v>1402266</v>
      </c>
      <c r="I34" s="29">
        <v>1680.29</v>
      </c>
      <c r="J34" s="30">
        <f t="shared" si="1"/>
        <v>834.53808568758961</v>
      </c>
      <c r="K34" s="32">
        <f>H34+H33+H32</f>
        <v>2723426</v>
      </c>
      <c r="L34" s="27">
        <f>K34/K31-1</f>
        <v>0.39445051473441994</v>
      </c>
      <c r="M34" s="27">
        <f>K34/K22-1</f>
        <v>0.39025635318728824</v>
      </c>
      <c r="N34" s="32">
        <f>AVERAGE(J32:J34)</f>
        <v>946.22798646660328</v>
      </c>
      <c r="O34" s="58">
        <f>N34/N31-1</f>
        <v>-2.5231596454251548E-2</v>
      </c>
      <c r="P34" s="58"/>
    </row>
    <row r="35" spans="1:16" ht="17.399999999999999" hidden="1">
      <c r="D35" s="26">
        <f>H35/23</f>
        <v>20585.08695652174</v>
      </c>
      <c r="E35" s="27">
        <f t="shared" si="6"/>
        <v>-0.72108241077376678</v>
      </c>
      <c r="F35" s="33">
        <f t="shared" si="7"/>
        <v>-0.16667439149385044</v>
      </c>
      <c r="G35" s="39" t="s">
        <v>226</v>
      </c>
      <c r="H35" s="68">
        <v>473457</v>
      </c>
      <c r="I35" s="68">
        <v>361</v>
      </c>
      <c r="J35" s="30">
        <f t="shared" si="1"/>
        <v>1311.5152354570637</v>
      </c>
      <c r="P35" s="16"/>
    </row>
    <row r="36" spans="1:16" ht="17.399999999999999" hidden="1">
      <c r="D36" s="26">
        <f>H36/21</f>
        <v>29596.666666666668</v>
      </c>
      <c r="E36" s="27">
        <f t="shared" si="6"/>
        <v>0.43777224401230375</v>
      </c>
      <c r="F36" s="33">
        <f t="shared" si="7"/>
        <v>0.80555054881571331</v>
      </c>
      <c r="G36" s="39" t="s">
        <v>228</v>
      </c>
      <c r="H36" s="68">
        <v>621530</v>
      </c>
      <c r="I36" s="68">
        <v>378.57</v>
      </c>
      <c r="J36" s="30">
        <f t="shared" si="1"/>
        <v>1641.7835539002035</v>
      </c>
      <c r="P36" s="16"/>
    </row>
    <row r="37" spans="1:16" ht="17.399999999999999" hidden="1">
      <c r="A37" s="31">
        <f>AVERAGE(D35:D37)</f>
        <v>42710.89935587762</v>
      </c>
      <c r="B37" s="27">
        <f>A37/A34-1</f>
        <v>-6.2780989021161804E-2</v>
      </c>
      <c r="C37" s="27">
        <f>A37/A25-1</f>
        <v>0.27931226789144414</v>
      </c>
      <c r="D37" s="26">
        <f>H37/18</f>
        <v>77950.944444444438</v>
      </c>
      <c r="E37" s="27">
        <f t="shared" si="6"/>
        <v>1.6337744490745951</v>
      </c>
      <c r="F37" s="33">
        <f t="shared" si="7"/>
        <v>0.31979082537450521</v>
      </c>
      <c r="G37" s="39" t="s">
        <v>225</v>
      </c>
      <c r="H37" s="68">
        <v>1403117</v>
      </c>
      <c r="I37" s="68">
        <v>1401.11</v>
      </c>
      <c r="J37" s="30">
        <f t="shared" si="1"/>
        <v>1001.4324357116858</v>
      </c>
      <c r="K37" s="32">
        <f>H37+H36+H35</f>
        <v>2498104</v>
      </c>
      <c r="L37" s="27">
        <f>K37/K34-1</f>
        <v>-8.2734761289640302E-2</v>
      </c>
      <c r="M37" s="27">
        <f>K37/K25-1</f>
        <v>0.24807039263619157</v>
      </c>
      <c r="N37" s="32">
        <f>AVERAGE(J35:J37)</f>
        <v>1318.243741689651</v>
      </c>
      <c r="O37" s="16">
        <f>N37/N34-1</f>
        <v>0.39315657594553488</v>
      </c>
      <c r="P37" s="16"/>
    </row>
    <row r="38" spans="1:16" ht="17.399999999999999" hidden="1">
      <c r="A38" s="31"/>
      <c r="B38" s="27"/>
      <c r="C38" s="27"/>
      <c r="D38" s="26">
        <f>H38/20</f>
        <v>37784.15</v>
      </c>
      <c r="E38" s="27">
        <f t="shared" si="6"/>
        <v>-0.51528297355102959</v>
      </c>
      <c r="F38" s="33">
        <f t="shared" si="7"/>
        <v>0.8453702442246942</v>
      </c>
      <c r="G38" s="39" t="s">
        <v>231</v>
      </c>
      <c r="H38" s="68">
        <v>755683</v>
      </c>
      <c r="I38" s="68">
        <v>864.57</v>
      </c>
      <c r="J38" s="30">
        <f t="shared" si="1"/>
        <v>874.05646737684629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38163.190476190473</v>
      </c>
      <c r="E39" s="27">
        <f t="shared" si="6"/>
        <v>1.0031732252557601E-2</v>
      </c>
      <c r="F39" s="33">
        <f t="shared" si="7"/>
        <v>-0.1584312814665374</v>
      </c>
      <c r="G39" s="39" t="s">
        <v>234</v>
      </c>
      <c r="H39" s="68">
        <v>801427</v>
      </c>
      <c r="I39" s="68">
        <v>649.37</v>
      </c>
      <c r="J39" s="30">
        <f t="shared" si="1"/>
        <v>1234.1608020081001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51382.224603174604</v>
      </c>
      <c r="B40" s="27">
        <f>A40/A37-1</f>
        <v>0.20302371006157904</v>
      </c>
      <c r="C40" s="27">
        <f>A40/A28-1</f>
        <v>0.11540708774207298</v>
      </c>
      <c r="D40" s="26">
        <f>H40/21</f>
        <v>78199.333333333328</v>
      </c>
      <c r="E40" s="27">
        <f t="shared" si="6"/>
        <v>1.0490774580841422</v>
      </c>
      <c r="F40" s="33">
        <f t="shared" si="7"/>
        <v>8.047595257539375E-2</v>
      </c>
      <c r="G40" s="39" t="s">
        <v>236</v>
      </c>
      <c r="H40" s="68">
        <v>1642186</v>
      </c>
      <c r="I40" s="68">
        <v>1346.03</v>
      </c>
      <c r="J40" s="30">
        <f t="shared" si="1"/>
        <v>1220.021842009465</v>
      </c>
      <c r="K40" s="32">
        <f>H40+H39+H38</f>
        <v>3199296</v>
      </c>
      <c r="L40" s="27">
        <f>K40/K37-1</f>
        <v>0.28068967504955755</v>
      </c>
      <c r="M40" s="27">
        <f>K40/K28-1</f>
        <v>0.15841015222324284</v>
      </c>
      <c r="N40" s="32">
        <f>AVERAGE(J38:J40)</f>
        <v>1109.4130371314704</v>
      </c>
      <c r="O40" s="58">
        <f>N40/N37-1</f>
        <v>-0.15841585129811653</v>
      </c>
    </row>
    <row r="41" spans="1:16" ht="17.399999999999999">
      <c r="A41" s="31"/>
      <c r="B41" s="27"/>
      <c r="C41" s="27"/>
      <c r="D41" s="26">
        <f>H41/18</f>
        <v>22809.611111111109</v>
      </c>
      <c r="E41" s="27">
        <f t="shared" si="6"/>
        <v>-0.70831450680170616</v>
      </c>
      <c r="F41" s="33">
        <f t="shared" si="7"/>
        <v>1.267408193951808</v>
      </c>
      <c r="G41" s="39" t="s">
        <v>370</v>
      </c>
      <c r="H41" s="68">
        <v>410573</v>
      </c>
      <c r="I41" s="68">
        <v>405.97</v>
      </c>
      <c r="J41" s="30">
        <f t="shared" si="1"/>
        <v>1011.3382762273073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41503.85</v>
      </c>
      <c r="E42" s="27">
        <f t="shared" ref="E42" si="8">D42/D41-1</f>
        <v>0.81957727371259192</v>
      </c>
      <c r="F42" s="33">
        <f t="shared" ref="F42" si="9">D42/D30-1</f>
        <v>0.32980967863243826</v>
      </c>
      <c r="G42" s="39" t="s">
        <v>405</v>
      </c>
      <c r="H42" s="68">
        <v>830077</v>
      </c>
      <c r="I42" s="68">
        <v>944.52</v>
      </c>
      <c r="J42" s="30">
        <f t="shared" si="1"/>
        <v>878.83475204336594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44933.070370370369</v>
      </c>
      <c r="B43" s="27">
        <f>A43/A40-1</f>
        <v>-0.12551333233644735</v>
      </c>
      <c r="C43" s="27">
        <f>A43/A31-1</f>
        <v>0.37260510097783284</v>
      </c>
      <c r="D43" s="26">
        <f>H43/20</f>
        <v>70485.75</v>
      </c>
      <c r="E43" s="27">
        <f t="shared" ref="E43" si="10">D43/D42-1</f>
        <v>0.69829425462938977</v>
      </c>
      <c r="F43" s="33">
        <f t="shared" ref="F43" si="11">D43/D31-1</f>
        <v>0.23796690008377741</v>
      </c>
      <c r="G43" s="39" t="s">
        <v>429</v>
      </c>
      <c r="H43" s="68">
        <v>1409715</v>
      </c>
      <c r="I43" s="68">
        <v>1277.29</v>
      </c>
      <c r="J43" s="30">
        <f t="shared" si="1"/>
        <v>1103.6765339116412</v>
      </c>
      <c r="K43" s="32">
        <f>H43+H42+H41</f>
        <v>2650365</v>
      </c>
      <c r="L43" s="27">
        <f>K43/K40-1</f>
        <v>-0.1715786848106583</v>
      </c>
      <c r="M43" s="27">
        <f>K43/K31-1</f>
        <v>0.35704176962549772</v>
      </c>
      <c r="N43" s="32">
        <f>AVERAGE(J41:J43)</f>
        <v>997.94985406077149</v>
      </c>
      <c r="O43" s="58">
        <f>N43/N40-1</f>
        <v>-0.10047041033419013</v>
      </c>
    </row>
    <row r="44" spans="1:16" ht="17.399999999999999">
      <c r="A44" s="31"/>
      <c r="B44" s="27"/>
      <c r="C44" s="27"/>
      <c r="D44" s="26">
        <f>H44/22</f>
        <v>23174.81818181818</v>
      </c>
      <c r="E44" s="27">
        <f t="shared" ref="E44" si="12">D44/D43-1</f>
        <v>-0.67121271772211855</v>
      </c>
      <c r="F44" s="33">
        <f t="shared" ref="F44" si="13">D44/D32-1</f>
        <v>-0.19734403304792836</v>
      </c>
      <c r="G44" s="39" t="s">
        <v>485</v>
      </c>
      <c r="H44" s="68">
        <v>509846</v>
      </c>
      <c r="I44" s="68">
        <v>452.69</v>
      </c>
      <c r="J44" s="30">
        <f t="shared" si="1"/>
        <v>1126.2585875543971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36522.5</v>
      </c>
      <c r="E45" s="27">
        <f t="shared" ref="E45" si="14">D45/D44-1</f>
        <v>0.57595626914793896</v>
      </c>
      <c r="F45" s="33">
        <f t="shared" ref="F45" si="15">D45/D33-1</f>
        <v>7.2937912858090259E-2</v>
      </c>
      <c r="G45" s="39" t="s">
        <v>498</v>
      </c>
      <c r="H45" s="68">
        <v>730450</v>
      </c>
      <c r="I45" s="68">
        <v>512.79</v>
      </c>
      <c r="J45" s="30">
        <f t="shared" si="1"/>
        <v>1424.4622555042026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49217.720095693774</v>
      </c>
      <c r="B46" s="27">
        <f>A46/A43-1</f>
        <v>9.5356264105841637E-2</v>
      </c>
      <c r="C46" s="27">
        <f>A46/A34-1</f>
        <v>8.0000272679146445E-2</v>
      </c>
      <c r="D46" s="26">
        <f>H46/19</f>
        <v>87955.84210526316</v>
      </c>
      <c r="E46" s="27">
        <f t="shared" ref="E46" si="16">D46/D45-1</f>
        <v>1.4082645521326076</v>
      </c>
      <c r="F46" s="33">
        <f t="shared" ref="F46" si="17">D46/D34-1</f>
        <v>0.19175748395810799</v>
      </c>
      <c r="G46" s="39" t="s">
        <v>548</v>
      </c>
      <c r="H46" s="68">
        <v>1671161</v>
      </c>
      <c r="I46" s="68">
        <v>1829.3</v>
      </c>
      <c r="J46" s="30">
        <f t="shared" si="1"/>
        <v>913.55217842890727</v>
      </c>
      <c r="K46" s="32">
        <f>H46+H45+H44</f>
        <v>2911457</v>
      </c>
      <c r="L46" s="27">
        <f>K46/K43-1</f>
        <v>9.8511714424239782E-2</v>
      </c>
      <c r="M46" s="27">
        <f>K46/K34-1</f>
        <v>6.9042081554629986E-2</v>
      </c>
      <c r="N46" s="32">
        <f>AVERAGE(J44:J46)</f>
        <v>1154.7576738291689</v>
      </c>
      <c r="O46" s="58">
        <f>N46/N43-1</f>
        <v>0.15712995911601024</v>
      </c>
    </row>
    <row r="47" spans="1:16" ht="17.399999999999999">
      <c r="A47" s="31"/>
      <c r="B47" s="27"/>
      <c r="C47" s="27"/>
      <c r="D47" s="26">
        <f>H47/19</f>
        <v>38086.473684210527</v>
      </c>
      <c r="E47" s="27">
        <f t="shared" ref="E47" si="18">D47/D46-1</f>
        <v>-0.56698187667136801</v>
      </c>
      <c r="F47" s="33">
        <f t="shared" ref="F47" si="19">D47/D35-1</f>
        <v>0.85019736689254155</v>
      </c>
      <c r="G47" s="39" t="s">
        <v>598</v>
      </c>
      <c r="H47" s="68">
        <v>723643</v>
      </c>
      <c r="I47" s="68">
        <v>838.01</v>
      </c>
      <c r="J47" s="30">
        <f t="shared" si="1"/>
        <v>863.525494922495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52653.8</v>
      </c>
      <c r="E48" s="27">
        <f t="shared" ref="E48" si="20">D48/D47-1</f>
        <v>0.38248031142427963</v>
      </c>
      <c r="F48" s="33">
        <f t="shared" ref="F48" si="21">D48/D36-1</f>
        <v>0.77904493749296089</v>
      </c>
      <c r="G48" s="39" t="s">
        <v>632</v>
      </c>
      <c r="H48" s="68">
        <v>1053076</v>
      </c>
      <c r="I48" s="68">
        <v>1148.21</v>
      </c>
      <c r="J48" s="30">
        <f t="shared" si="1"/>
        <v>917.14581827366067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43918.666985645927</v>
      </c>
      <c r="B49" s="27">
        <f>A49/A46-1</f>
        <v>-0.10766555418952617</v>
      </c>
      <c r="C49" s="27">
        <f>A49/A37-1</f>
        <v>2.8277738188205559E-2</v>
      </c>
      <c r="D49" s="26">
        <f>H49/22</f>
        <v>41015.727272727272</v>
      </c>
      <c r="E49" s="27">
        <f t="shared" ref="E49" si="22">D49/D48-1</f>
        <v>-0.22103006292561467</v>
      </c>
      <c r="F49" s="33">
        <f t="shared" ref="F49" si="23">D49/D37-1</f>
        <v>-0.473826422950409</v>
      </c>
      <c r="G49" s="39" t="s">
        <v>672</v>
      </c>
      <c r="H49" s="68">
        <v>902346</v>
      </c>
      <c r="I49" s="68">
        <v>1167.01</v>
      </c>
      <c r="J49" s="30">
        <f t="shared" si="1"/>
        <v>773.21188336003979</v>
      </c>
      <c r="K49" s="32">
        <f>H49+H48+H47</f>
        <v>2679065</v>
      </c>
      <c r="L49" s="27">
        <f>K49/K46-1</f>
        <v>-7.9819829040923551E-2</v>
      </c>
      <c r="M49" s="27">
        <f>K49/K37-1</f>
        <v>7.2439337993934538E-2</v>
      </c>
      <c r="N49" s="32">
        <f>AVERAGE(J47:J49)</f>
        <v>851.29439885206511</v>
      </c>
      <c r="O49" s="58">
        <f>N49/N46-1</f>
        <v>-0.26279390200614261</v>
      </c>
    </row>
    <row r="50" spans="1:15" s="37" customFormat="1" ht="17.399999999999999">
      <c r="A50" s="92"/>
      <c r="B50" s="130"/>
      <c r="C50" s="130"/>
      <c r="D50" s="93">
        <f>H50/18</f>
        <v>35671.944444444445</v>
      </c>
      <c r="E50" s="130">
        <f t="shared" ref="E50" si="24">D50/D49-1</f>
        <v>-0.13028618980105433</v>
      </c>
      <c r="F50" s="131">
        <f t="shared" ref="F50" si="25">D50/D38-1</f>
        <v>-5.5901894195199753E-2</v>
      </c>
      <c r="G50" s="132" t="s">
        <v>714</v>
      </c>
      <c r="H50" s="95">
        <v>642095</v>
      </c>
      <c r="I50" s="95">
        <v>584.11</v>
      </c>
      <c r="J50" s="133">
        <f t="shared" ref="J50" si="26">H50/I50</f>
        <v>1099.2706853161219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48672.95</v>
      </c>
      <c r="E51" s="130">
        <f t="shared" ref="E51" si="27">D51/D50-1</f>
        <v>0.36446024342192351</v>
      </c>
      <c r="F51" s="131">
        <f t="shared" ref="F51" si="28">D51/D39-1</f>
        <v>0.27538996065767685</v>
      </c>
      <c r="G51" s="132" t="s">
        <v>721</v>
      </c>
      <c r="H51" s="95">
        <v>973459</v>
      </c>
      <c r="I51" s="95">
        <v>1163.24</v>
      </c>
      <c r="J51" s="133">
        <f t="shared" ref="J51" si="29">H51/I51</f>
        <v>836.85138062652595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48934.025420875427</v>
      </c>
      <c r="B52" s="27">
        <f>A52/A49-1</f>
        <v>0.11419650867064535</v>
      </c>
      <c r="C52" s="27">
        <f>A52/A40-1</f>
        <v>-4.7646811737067418E-2</v>
      </c>
      <c r="D52" s="93">
        <f>H52/22</f>
        <v>62457.181818181816</v>
      </c>
      <c r="E52" s="130">
        <f t="shared" ref="E52:E53" si="30">D52/D51-1</f>
        <v>0.28320107612507184</v>
      </c>
      <c r="F52" s="131">
        <f t="shared" ref="F52:F53" si="31">D52/D40-1</f>
        <v>-0.20130800154074002</v>
      </c>
      <c r="G52" s="132" t="s">
        <v>726</v>
      </c>
      <c r="H52" s="95">
        <v>1374058</v>
      </c>
      <c r="I52" s="95">
        <v>1826.99</v>
      </c>
      <c r="J52" s="133">
        <f t="shared" ref="J52" si="32">H52/I52</f>
        <v>752.08840770885445</v>
      </c>
      <c r="K52" s="32">
        <f>H52+H51+H50</f>
        <v>2989612</v>
      </c>
      <c r="L52" s="27">
        <f>K52/K49-1</f>
        <v>0.11591618717724272</v>
      </c>
      <c r="M52" s="27">
        <f>K52/K40-1</f>
        <v>-6.5540668947168368E-2</v>
      </c>
      <c r="N52" s="32">
        <f>AVERAGE(J50:J52)</f>
        <v>896.07015788383399</v>
      </c>
      <c r="O52" s="58">
        <f>N52/N49-1</f>
        <v>5.2597267281620841E-2</v>
      </c>
    </row>
    <row r="53" spans="1:15" s="37" customFormat="1" ht="17.399999999999999">
      <c r="A53" s="31"/>
      <c r="B53" s="27"/>
      <c r="C53" s="27"/>
      <c r="D53" s="93">
        <f>H53/21</f>
        <v>25120.190476190477</v>
      </c>
      <c r="E53" s="130">
        <f t="shared" si="30"/>
        <v>-0.59780140978314567</v>
      </c>
      <c r="F53" s="131">
        <f t="shared" si="31"/>
        <v>0.10129849885752007</v>
      </c>
      <c r="G53" s="132" t="s">
        <v>729</v>
      </c>
      <c r="H53" s="95">
        <v>527524</v>
      </c>
      <c r="I53" s="95">
        <v>629.29</v>
      </c>
      <c r="J53" s="133">
        <f t="shared" ref="J53" si="33">H53/I53</f>
        <v>838.28441577015371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42613.352941176468</v>
      </c>
      <c r="E54" s="130">
        <f t="shared" ref="E54" si="34">D54/D53-1</f>
        <v>0.69637857569457662</v>
      </c>
      <c r="F54" s="131">
        <f t="shared" ref="F54" si="35">D54/D42-1</f>
        <v>2.6732530624905104E-2</v>
      </c>
      <c r="G54" s="132" t="s">
        <v>742</v>
      </c>
      <c r="H54" s="95">
        <v>724427</v>
      </c>
      <c r="I54" s="95">
        <v>965.12</v>
      </c>
      <c r="J54" s="133">
        <f t="shared" ref="J54" si="36">H54/I54</f>
        <v>750.6082145225464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43176.895424836599</v>
      </c>
      <c r="B55" s="27">
        <f>A55/A52-1</f>
        <v>-0.11765085636267347</v>
      </c>
      <c r="C55" s="27">
        <f>A55/A43-1</f>
        <v>-3.9084240873328402E-2</v>
      </c>
      <c r="D55" s="93">
        <f>H55/21</f>
        <v>61797.142857142855</v>
      </c>
      <c r="E55" s="130">
        <f t="shared" ref="E55" si="37">D55/D54-1</f>
        <v>0.45018259751697354</v>
      </c>
      <c r="F55" s="131">
        <f t="shared" ref="F55" si="38">D55/D43-1</f>
        <v>-0.12326757029409696</v>
      </c>
      <c r="G55" s="132" t="s">
        <v>749</v>
      </c>
      <c r="H55" s="95">
        <v>1297740</v>
      </c>
      <c r="I55" s="95">
        <v>1486.15</v>
      </c>
      <c r="J55" s="133">
        <f t="shared" ref="J55" si="39">H55/I55</f>
        <v>873.22275678767278</v>
      </c>
      <c r="K55" s="32">
        <f>H55+H54+H53</f>
        <v>2549691</v>
      </c>
      <c r="L55" s="27">
        <f>K55/K52-1</f>
        <v>-0.14714986426332244</v>
      </c>
      <c r="M55" s="27">
        <f>K55/K43-1</f>
        <v>-3.7984956788970625E-2</v>
      </c>
      <c r="N55" s="32">
        <f>AVERAGE(J53:J55)</f>
        <v>820.70512902679093</v>
      </c>
      <c r="O55" s="58">
        <f>N55/N52-1</f>
        <v>-8.4106169805973297E-2</v>
      </c>
    </row>
    <row r="56" spans="1:15" s="124" customFormat="1" ht="17.399999999999999">
      <c r="A56" s="94"/>
      <c r="B56" s="45"/>
      <c r="C56" s="45"/>
      <c r="D56" s="98">
        <f>H56/22</f>
        <v>21284.909090909092</v>
      </c>
      <c r="E56" s="118">
        <f t="shared" ref="E56" si="40">D56/D55-1</f>
        <v>-0.6555680714865143</v>
      </c>
      <c r="F56" s="158">
        <f t="shared" ref="F56" si="41">D56/D44-1</f>
        <v>-8.1550115132804746E-2</v>
      </c>
      <c r="G56" s="122" t="s">
        <v>752</v>
      </c>
      <c r="H56" s="96">
        <v>468268</v>
      </c>
      <c r="I56" s="96">
        <v>468.55</v>
      </c>
      <c r="J56" s="125">
        <f t="shared" ref="J56" si="42">H56/I56</f>
        <v>999.39814320776861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23816.555555555555</v>
      </c>
      <c r="E57" s="118">
        <f t="shared" ref="E57" si="43">D57/D56-1</f>
        <v>0.11894091038085497</v>
      </c>
      <c r="F57" s="158">
        <f t="shared" ref="F57" si="44">D57/D45-1</f>
        <v>-0.34789361200477642</v>
      </c>
      <c r="G57" s="122" t="s">
        <v>756</v>
      </c>
      <c r="H57" s="96">
        <v>428698</v>
      </c>
      <c r="I57" s="96">
        <v>598.83000000000004</v>
      </c>
      <c r="J57" s="125">
        <f t="shared" ref="J57" si="45">H57/I57</f>
        <v>715.89265734849619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22550.732323232325</v>
      </c>
      <c r="B58" s="27">
        <f>A58/A55-1</f>
        <v>-0.4777129735395359</v>
      </c>
      <c r="C58" s="27">
        <f>A58/A46-1</f>
        <v>-0.54181680339139948</v>
      </c>
      <c r="K58" s="32">
        <f>H58+H57+H56</f>
        <v>896966</v>
      </c>
      <c r="L58" s="27">
        <f>K58/K55-1</f>
        <v>-0.64820599829547976</v>
      </c>
      <c r="M58" s="27">
        <f>K58/K46-1</f>
        <v>-0.69191851365141233</v>
      </c>
      <c r="N58" s="32">
        <f>AVERAGE(J56:J58)</f>
        <v>857.64540027813246</v>
      </c>
      <c r="O58" s="58">
        <f>N58/N55-1</f>
        <v>4.5010406228539246E-2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29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오스테오닉 트라우마</v>
      </c>
      <c r="G1" s="19"/>
      <c r="H1" s="19"/>
      <c r="I1" s="19"/>
      <c r="J1" s="20"/>
      <c r="P1" s="18" t="s">
        <v>196</v>
      </c>
    </row>
    <row r="2" spans="1:16" ht="15" customHeight="1">
      <c r="G2" s="21"/>
      <c r="H2" s="21"/>
      <c r="I2" s="21"/>
      <c r="J2" s="22"/>
      <c r="P2" s="109" t="s">
        <v>709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20617.2</v>
      </c>
      <c r="E5" s="27"/>
      <c r="F5" s="26"/>
      <c r="G5" s="28" t="s">
        <v>7</v>
      </c>
      <c r="H5" s="29">
        <v>412344</v>
      </c>
      <c r="I5" s="29">
        <v>1478.05</v>
      </c>
      <c r="J5" s="30">
        <f>H5/I5</f>
        <v>278.97838368120159</v>
      </c>
    </row>
    <row r="6" spans="1:16" ht="15" hidden="1" customHeight="1">
      <c r="D6" s="26">
        <f>H6/18</f>
        <v>13606.222222222223</v>
      </c>
      <c r="E6" s="27">
        <f t="shared" ref="E6:E16" si="0">D6/D5-1</f>
        <v>-0.34005479782791925</v>
      </c>
      <c r="F6" s="26"/>
      <c r="G6" s="28" t="s">
        <v>3</v>
      </c>
      <c r="H6" s="29">
        <v>244912</v>
      </c>
      <c r="I6" s="29">
        <v>978.9</v>
      </c>
      <c r="J6" s="30">
        <f t="shared" ref="J6:J49" si="1">H6/I6</f>
        <v>250.19103074879968</v>
      </c>
    </row>
    <row r="7" spans="1:16" ht="15" hidden="1" customHeight="1">
      <c r="A7" s="31">
        <f>AVERAGE(D5:D7)</f>
        <v>16634.868013468014</v>
      </c>
      <c r="B7" s="31"/>
      <c r="C7" s="31"/>
      <c r="D7" s="26">
        <f>H7/22</f>
        <v>15681.181818181818</v>
      </c>
      <c r="E7" s="27">
        <f t="shared" si="0"/>
        <v>0.15250078692458002</v>
      </c>
      <c r="F7" s="26"/>
      <c r="G7" s="28" t="s">
        <v>6</v>
      </c>
      <c r="H7" s="29">
        <v>344986</v>
      </c>
      <c r="I7" s="29">
        <v>922.3</v>
      </c>
      <c r="J7" s="30">
        <f t="shared" si="1"/>
        <v>374.0496584625393</v>
      </c>
      <c r="K7" s="32">
        <f>H7+H6+H5</f>
        <v>1002242</v>
      </c>
      <c r="L7" s="32"/>
      <c r="M7" s="32"/>
      <c r="N7" s="32">
        <f>AVERAGE(J5:J7)</f>
        <v>301.07302429751354</v>
      </c>
      <c r="O7" s="35"/>
    </row>
    <row r="8" spans="1:16" ht="15" hidden="1" customHeight="1">
      <c r="D8" s="26">
        <f>H8/21</f>
        <v>11835.190476190477</v>
      </c>
      <c r="E8" s="27">
        <f t="shared" si="0"/>
        <v>-0.24526157445174446</v>
      </c>
      <c r="F8" s="26"/>
      <c r="G8" s="28" t="s">
        <v>2</v>
      </c>
      <c r="H8" s="29">
        <v>248539</v>
      </c>
      <c r="I8" s="29">
        <v>994.55</v>
      </c>
      <c r="J8" s="30">
        <f t="shared" si="1"/>
        <v>249.90096023327135</v>
      </c>
    </row>
    <row r="9" spans="1:16" ht="15" hidden="1" customHeight="1">
      <c r="D9" s="26">
        <f>H9/21</f>
        <v>15592</v>
      </c>
      <c r="E9" s="27">
        <f t="shared" si="0"/>
        <v>0.31742704364304997</v>
      </c>
      <c r="F9" s="26"/>
      <c r="G9" s="28" t="s">
        <v>5</v>
      </c>
      <c r="H9" s="29">
        <v>327432</v>
      </c>
      <c r="I9" s="29">
        <v>899.15</v>
      </c>
      <c r="J9" s="30">
        <f t="shared" si="1"/>
        <v>364.15725963409886</v>
      </c>
    </row>
    <row r="10" spans="1:16" ht="15" hidden="1" customHeight="1">
      <c r="A10" s="31">
        <f>AVERAGE(D8:D10)</f>
        <v>14302.269841269843</v>
      </c>
      <c r="B10" s="27">
        <f>A10/A7-1</f>
        <v>-0.14022342529616949</v>
      </c>
      <c r="C10" s="27"/>
      <c r="D10" s="26">
        <f>H10/21</f>
        <v>15479.619047619048</v>
      </c>
      <c r="E10" s="27">
        <f t="shared" si="0"/>
        <v>-7.2076034107845244E-3</v>
      </c>
      <c r="F10" s="26"/>
      <c r="G10" s="28" t="s">
        <v>0</v>
      </c>
      <c r="H10" s="29">
        <v>325072</v>
      </c>
      <c r="I10" s="29">
        <v>1369.4</v>
      </c>
      <c r="J10" s="30">
        <f t="shared" si="1"/>
        <v>237.38279538484005</v>
      </c>
      <c r="K10" s="32">
        <f>H10+H9+H8</f>
        <v>901043</v>
      </c>
      <c r="L10" s="27">
        <f>K10/K7-1</f>
        <v>-0.1009726193873336</v>
      </c>
      <c r="M10" s="32"/>
      <c r="N10" s="32">
        <f>AVERAGE(J8:J10)</f>
        <v>283.81367175073677</v>
      </c>
      <c r="O10" s="58">
        <f>N10/N7-1</f>
        <v>-5.7326134040230237E-2</v>
      </c>
    </row>
    <row r="11" spans="1:16" ht="15" hidden="1" customHeight="1">
      <c r="D11" s="26">
        <f>H11/21</f>
        <v>14914.952380952382</v>
      </c>
      <c r="E11" s="27">
        <f t="shared" si="0"/>
        <v>-3.6478072550081175E-2</v>
      </c>
      <c r="F11" s="26"/>
      <c r="G11" s="28" t="s">
        <v>10</v>
      </c>
      <c r="H11" s="29">
        <v>313214</v>
      </c>
      <c r="I11" s="29">
        <v>1141.9000000000001</v>
      </c>
      <c r="J11" s="30">
        <f t="shared" si="1"/>
        <v>274.29196952447671</v>
      </c>
    </row>
    <row r="12" spans="1:16" ht="15" hidden="1" customHeight="1">
      <c r="D12" s="26">
        <f>H12/22</f>
        <v>15318.227272727272</v>
      </c>
      <c r="E12" s="27">
        <f t="shared" si="0"/>
        <v>2.7038295629418618E-2</v>
      </c>
      <c r="F12" s="26"/>
      <c r="G12" s="28" t="s">
        <v>4</v>
      </c>
      <c r="H12" s="29">
        <v>337001</v>
      </c>
      <c r="I12" s="29">
        <v>1227.0999999999999</v>
      </c>
      <c r="J12" s="30">
        <f t="shared" si="1"/>
        <v>274.63205932686827</v>
      </c>
    </row>
    <row r="13" spans="1:16" ht="15" hidden="1" customHeight="1">
      <c r="A13" s="31">
        <f>AVERAGE(D11:D13)</f>
        <v>14600.959884559887</v>
      </c>
      <c r="B13" s="27">
        <f>A13/A10-1</f>
        <v>2.0884100678072892E-2</v>
      </c>
      <c r="C13" s="27"/>
      <c r="D13" s="26">
        <f>H13/20</f>
        <v>13569.7</v>
      </c>
      <c r="E13" s="27">
        <f t="shared" si="0"/>
        <v>-0.11414684229423644</v>
      </c>
      <c r="F13" s="26"/>
      <c r="G13" s="28" t="s">
        <v>8</v>
      </c>
      <c r="H13" s="29">
        <v>271394</v>
      </c>
      <c r="I13" s="29">
        <v>638.1</v>
      </c>
      <c r="J13" s="30">
        <f t="shared" si="1"/>
        <v>425.31578122551321</v>
      </c>
      <c r="K13" s="32">
        <f>H13+H12+H11</f>
        <v>921609</v>
      </c>
      <c r="L13" s="27">
        <f>K13/K10-1</f>
        <v>2.2824659866399255E-2</v>
      </c>
      <c r="M13" s="32"/>
      <c r="N13" s="32">
        <f>AVERAGE(J11:J13)</f>
        <v>324.74660335895271</v>
      </c>
      <c r="O13" s="58">
        <f>N13/N10-1</f>
        <v>0.14422466456854077</v>
      </c>
    </row>
    <row r="14" spans="1:16" ht="15" hidden="1" customHeight="1">
      <c r="D14" s="26">
        <f>H14/20</f>
        <v>14024</v>
      </c>
      <c r="E14" s="27">
        <f t="shared" si="0"/>
        <v>3.3479001009602216E-2</v>
      </c>
      <c r="F14" s="26"/>
      <c r="G14" s="28" t="s">
        <v>11</v>
      </c>
      <c r="H14" s="29">
        <v>280480</v>
      </c>
      <c r="I14" s="29">
        <v>875.8</v>
      </c>
      <c r="J14" s="30">
        <f t="shared" si="1"/>
        <v>320.25576615665676</v>
      </c>
    </row>
    <row r="15" spans="1:16" ht="15" hidden="1" customHeight="1">
      <c r="A15" s="31"/>
      <c r="B15" s="31"/>
      <c r="C15" s="31"/>
      <c r="D15" s="26">
        <f>H15/22</f>
        <v>17441.909090909092</v>
      </c>
      <c r="E15" s="27">
        <f t="shared" si="0"/>
        <v>0.24371856038998096</v>
      </c>
      <c r="F15" s="26"/>
      <c r="G15" s="28" t="s">
        <v>9</v>
      </c>
      <c r="H15" s="29">
        <v>383722</v>
      </c>
      <c r="I15" s="29">
        <v>1132.43</v>
      </c>
      <c r="J15" s="30">
        <f t="shared" si="1"/>
        <v>338.84831733528779</v>
      </c>
    </row>
    <row r="16" spans="1:16" ht="15" hidden="1" customHeight="1">
      <c r="A16" s="31">
        <f>AVERAGE(D14:D16)</f>
        <v>13417.924242424242</v>
      </c>
      <c r="B16" s="27">
        <f>A16/A13-1</f>
        <v>-8.1024511503978047E-2</v>
      </c>
      <c r="C16" s="27"/>
      <c r="D16" s="26">
        <f>H16/22</f>
        <v>8787.863636363636</v>
      </c>
      <c r="E16" s="27">
        <f t="shared" si="0"/>
        <v>-0.49616388948249002</v>
      </c>
      <c r="F16" s="26"/>
      <c r="G16" s="28" t="s">
        <v>13</v>
      </c>
      <c r="H16" s="29">
        <v>193333</v>
      </c>
      <c r="I16" s="29">
        <v>979.82</v>
      </c>
      <c r="J16" s="30">
        <f t="shared" si="1"/>
        <v>197.31481292482292</v>
      </c>
      <c r="K16" s="32">
        <f>H16+H15+H14</f>
        <v>857535</v>
      </c>
      <c r="L16" s="27">
        <f>K16/K13-1</f>
        <v>-6.9524060637428664E-2</v>
      </c>
      <c r="M16" s="32"/>
      <c r="N16" s="32">
        <f>AVERAGE(J14:J16)</f>
        <v>285.47296547225579</v>
      </c>
      <c r="O16" s="58">
        <f>N16/N13-1</f>
        <v>-0.12093625454578361</v>
      </c>
    </row>
    <row r="17" spans="1:15" ht="15" hidden="1" customHeight="1">
      <c r="D17" s="26">
        <f>H17/20</f>
        <v>13925.95</v>
      </c>
      <c r="E17" s="27">
        <f t="shared" ref="E17:E22" si="2">D17/D16-1</f>
        <v>0.58467980117207108</v>
      </c>
      <c r="F17" s="33">
        <f t="shared" ref="F17:F22" si="3">D17/D5-1</f>
        <v>-0.32454698019129657</v>
      </c>
      <c r="G17" s="39" t="s">
        <v>162</v>
      </c>
      <c r="H17" s="29">
        <v>278519</v>
      </c>
      <c r="I17" s="29">
        <v>727.01</v>
      </c>
      <c r="J17" s="30">
        <f t="shared" si="1"/>
        <v>383.10202060494356</v>
      </c>
    </row>
    <row r="18" spans="1:15" hidden="1">
      <c r="D18" s="26">
        <f>H18/20</f>
        <v>14022.45</v>
      </c>
      <c r="E18" s="27">
        <f t="shared" si="2"/>
        <v>6.9295092973908901E-3</v>
      </c>
      <c r="F18" s="33">
        <f t="shared" si="3"/>
        <v>3.0590987783367218E-2</v>
      </c>
      <c r="G18" s="39" t="s">
        <v>163</v>
      </c>
      <c r="H18" s="29">
        <v>280449</v>
      </c>
      <c r="I18" s="29">
        <v>758.53</v>
      </c>
      <c r="J18" s="30">
        <f t="shared" si="1"/>
        <v>369.72697190618698</v>
      </c>
    </row>
    <row r="19" spans="1:15" ht="17.399999999999999" hidden="1">
      <c r="A19" s="31">
        <f>AVERAGE(D17:D19)</f>
        <v>13848.027272727273</v>
      </c>
      <c r="B19" s="27">
        <f>A19/A16-1</f>
        <v>3.2054364187207751E-2</v>
      </c>
      <c r="C19" s="27">
        <f>A19/A7-1</f>
        <v>-0.16753007829604927</v>
      </c>
      <c r="D19" s="26">
        <f>H19/22</f>
        <v>13595.681818181818</v>
      </c>
      <c r="E19" s="27">
        <f t="shared" si="2"/>
        <v>-3.0434637443398471E-2</v>
      </c>
      <c r="F19" s="33">
        <f t="shared" si="3"/>
        <v>-0.13299380264706395</v>
      </c>
      <c r="G19" s="39" t="s">
        <v>158</v>
      </c>
      <c r="H19" s="29">
        <v>299105</v>
      </c>
      <c r="I19" s="29">
        <v>1354.93</v>
      </c>
      <c r="J19" s="30">
        <f t="shared" si="1"/>
        <v>220.75310163624687</v>
      </c>
      <c r="K19" s="32">
        <f>H19+H18+H17</f>
        <v>858073</v>
      </c>
      <c r="L19" s="27">
        <f>K19/K16-1</f>
        <v>6.2737964048120709E-4</v>
      </c>
      <c r="M19" s="27">
        <f>K19/K7-1</f>
        <v>-0.14384649615561906</v>
      </c>
      <c r="N19" s="32">
        <f>AVERAGE(J17:J19)</f>
        <v>324.52736471579243</v>
      </c>
      <c r="O19" s="58">
        <f>N19/N16-1</f>
        <v>0.13680594650680566</v>
      </c>
    </row>
    <row r="20" spans="1:15" hidden="1">
      <c r="D20" s="26">
        <f>H20/20</f>
        <v>24090.9</v>
      </c>
      <c r="E20" s="27">
        <f t="shared" si="2"/>
        <v>0.77195232443456319</v>
      </c>
      <c r="F20" s="33">
        <f t="shared" si="3"/>
        <v>1.035531244593404</v>
      </c>
      <c r="G20" s="39" t="s">
        <v>154</v>
      </c>
      <c r="H20" s="29">
        <v>481818</v>
      </c>
      <c r="I20" s="29">
        <v>1796.95</v>
      </c>
      <c r="J20" s="30">
        <f t="shared" si="1"/>
        <v>268.13099974957566</v>
      </c>
    </row>
    <row r="21" spans="1:15" hidden="1">
      <c r="D21" s="26">
        <f>H21/21</f>
        <v>16152.761904761905</v>
      </c>
      <c r="E21" s="27">
        <f t="shared" si="2"/>
        <v>-0.32950774339016375</v>
      </c>
      <c r="F21" s="33">
        <f t="shared" si="3"/>
        <v>3.5964719392117983E-2</v>
      </c>
      <c r="G21" s="39" t="s">
        <v>155</v>
      </c>
      <c r="H21" s="29">
        <v>339208</v>
      </c>
      <c r="I21" s="29">
        <v>1162.1400000000001</v>
      </c>
      <c r="J21" s="30">
        <f t="shared" si="1"/>
        <v>291.88221728879478</v>
      </c>
    </row>
    <row r="22" spans="1:15" ht="17.399999999999999" hidden="1">
      <c r="A22" s="31">
        <f>AVERAGE(D20:D22)</f>
        <v>19840.014285714286</v>
      </c>
      <c r="B22" s="27">
        <f>A22/A19-1</f>
        <v>0.43269607251480613</v>
      </c>
      <c r="C22" s="27">
        <f>A22/A10-1</f>
        <v>0.38719339698549327</v>
      </c>
      <c r="D22" s="26">
        <f>H22/21</f>
        <v>19276.380952380954</v>
      </c>
      <c r="E22" s="27">
        <f t="shared" si="2"/>
        <v>0.1933798731162002</v>
      </c>
      <c r="F22" s="33">
        <f t="shared" si="3"/>
        <v>0.24527489294679339</v>
      </c>
      <c r="G22" s="39" t="s">
        <v>156</v>
      </c>
      <c r="H22" s="29">
        <v>404804</v>
      </c>
      <c r="I22" s="29">
        <v>1763.01</v>
      </c>
      <c r="J22" s="30">
        <f t="shared" si="1"/>
        <v>229.60958814754312</v>
      </c>
      <c r="K22" s="32">
        <f>H22+H21+H20</f>
        <v>1225830</v>
      </c>
      <c r="L22" s="27">
        <f>K22/K19-1</f>
        <v>0.42858474745155717</v>
      </c>
      <c r="M22" s="27">
        <f>K22/K10-1</f>
        <v>0.36045671516231748</v>
      </c>
      <c r="N22" s="32">
        <f>AVERAGE(J20:J22)</f>
        <v>263.20760172863783</v>
      </c>
      <c r="O22" s="58">
        <f>N22/N19-1</f>
        <v>-0.18895097811198724</v>
      </c>
    </row>
    <row r="23" spans="1:15" hidden="1">
      <c r="A23" s="31"/>
      <c r="B23" s="27"/>
      <c r="C23" s="27"/>
      <c r="D23" s="26">
        <f>H23/21</f>
        <v>10069</v>
      </c>
      <c r="E23" s="27">
        <f t="shared" ref="E23:E28" si="4">D23/D22-1</f>
        <v>-0.47765091254038994</v>
      </c>
      <c r="F23" s="33">
        <f t="shared" ref="F23:F28" si="5">D23/D11-1</f>
        <v>-0.32490565555818074</v>
      </c>
      <c r="G23" s="39" t="s">
        <v>168</v>
      </c>
      <c r="H23" s="29">
        <v>211449</v>
      </c>
      <c r="I23" s="29">
        <v>653.44000000000005</v>
      </c>
      <c r="J23" s="30">
        <f t="shared" si="1"/>
        <v>323.593596963761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26278.090909090908</v>
      </c>
      <c r="E24" s="27">
        <f t="shared" si="4"/>
        <v>1.609801460829368</v>
      </c>
      <c r="F24" s="33">
        <f t="shared" si="5"/>
        <v>0.71547858908430539</v>
      </c>
      <c r="G24" s="39" t="s">
        <v>176</v>
      </c>
      <c r="H24" s="29">
        <v>578118</v>
      </c>
      <c r="I24" s="29">
        <v>1580.82</v>
      </c>
      <c r="J24" s="30">
        <f t="shared" si="1"/>
        <v>365.70767070254681</v>
      </c>
      <c r="K24" s="32"/>
      <c r="L24" s="27"/>
      <c r="M24" s="27"/>
      <c r="N24" s="27"/>
    </row>
    <row r="25" spans="1:15" ht="17.399999999999999" hidden="1">
      <c r="A25" s="31">
        <f>AVERAGE(D23:D25)</f>
        <v>19978.012759170655</v>
      </c>
      <c r="B25" s="27">
        <f>A25/A22-1</f>
        <v>6.9555632102409337E-3</v>
      </c>
      <c r="C25" s="27">
        <f>A25/A13-1</f>
        <v>0.36826708087163862</v>
      </c>
      <c r="D25" s="26">
        <f>H25/19</f>
        <v>23586.947368421053</v>
      </c>
      <c r="E25" s="27">
        <f t="shared" si="4"/>
        <v>-0.10241016175717899</v>
      </c>
      <c r="F25" s="33">
        <f t="shared" si="5"/>
        <v>0.7382069882474227</v>
      </c>
      <c r="G25" s="39" t="s">
        <v>190</v>
      </c>
      <c r="H25" s="29">
        <v>448152</v>
      </c>
      <c r="I25" s="29">
        <v>1891.6</v>
      </c>
      <c r="J25" s="30">
        <f t="shared" si="1"/>
        <v>236.91689574962996</v>
      </c>
      <c r="K25" s="32">
        <f>H25+H24+H23</f>
        <v>1237719</v>
      </c>
      <c r="L25" s="27">
        <f>K25/K22-1</f>
        <v>9.6987347348327368E-3</v>
      </c>
      <c r="M25" s="27">
        <f>K25/K13-1</f>
        <v>0.34299795249395348</v>
      </c>
      <c r="N25" s="32">
        <f>AVERAGE(J23:J25)</f>
        <v>308.73938780531256</v>
      </c>
      <c r="O25" s="58">
        <f>N25/N22-1</f>
        <v>0.17298811196044839</v>
      </c>
    </row>
    <row r="26" spans="1:15" ht="17.399999999999999" hidden="1">
      <c r="A26" s="31"/>
      <c r="B26" s="27"/>
      <c r="C26" s="27"/>
      <c r="D26" s="26">
        <f>H26/19</f>
        <v>16652.947368421053</v>
      </c>
      <c r="E26" s="27">
        <f t="shared" si="4"/>
        <v>-0.29397615094878526</v>
      </c>
      <c r="F26" s="33">
        <f t="shared" si="5"/>
        <v>0.1874605938691567</v>
      </c>
      <c r="G26" s="39" t="s">
        <v>202</v>
      </c>
      <c r="H26" s="29">
        <v>316406</v>
      </c>
      <c r="I26" s="29">
        <v>2018.34</v>
      </c>
      <c r="J26" s="30">
        <f t="shared" si="1"/>
        <v>156.76546072515038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18888.454545454544</v>
      </c>
      <c r="E27" s="27">
        <f t="shared" si="4"/>
        <v>0.1342409321050686</v>
      </c>
      <c r="F27" s="33">
        <f t="shared" si="5"/>
        <v>8.2935041514429653E-2</v>
      </c>
      <c r="G27" s="39" t="s">
        <v>203</v>
      </c>
      <c r="H27" s="29">
        <v>415546</v>
      </c>
      <c r="I27" s="29">
        <v>3906.73</v>
      </c>
      <c r="J27" s="30">
        <f t="shared" si="1"/>
        <v>106.36670565920859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14146.133971291865</v>
      </c>
      <c r="B28" s="27">
        <f>A28/A25-1</f>
        <v>-0.29191485950982488</v>
      </c>
      <c r="C28" s="27">
        <f>A28/A16-1</f>
        <v>5.4271414543033414E-2</v>
      </c>
      <c r="D28" s="26">
        <f>H28/19</f>
        <v>6897</v>
      </c>
      <c r="E28" s="27">
        <f t="shared" si="4"/>
        <v>-0.63485630953011218</v>
      </c>
      <c r="F28" s="33">
        <f t="shared" si="5"/>
        <v>-0.21516761235795234</v>
      </c>
      <c r="G28" s="39" t="s">
        <v>208</v>
      </c>
      <c r="H28" s="29">
        <v>131043</v>
      </c>
      <c r="I28" s="29">
        <v>545.38</v>
      </c>
      <c r="J28" s="30">
        <f t="shared" si="1"/>
        <v>240.27833803953206</v>
      </c>
      <c r="K28" s="32">
        <f>H28+H27+H26</f>
        <v>862995</v>
      </c>
      <c r="L28" s="27">
        <f>K28/K25-1</f>
        <v>-0.30275369449770106</v>
      </c>
      <c r="M28" s="27">
        <f>K28/K16-1</f>
        <v>6.3670870576710836E-3</v>
      </c>
      <c r="N28" s="32">
        <f>AVERAGE(J26:J28)</f>
        <v>167.80350147463034</v>
      </c>
      <c r="O28" s="58">
        <f>N28/N25-1</f>
        <v>-0.45648819650946104</v>
      </c>
    </row>
    <row r="29" spans="1:15" hidden="1">
      <c r="D29" s="26">
        <f>H29/22</f>
        <v>28430.909090909092</v>
      </c>
      <c r="E29" s="27">
        <f t="shared" ref="E29:E41" si="6">D29/D28-1</f>
        <v>3.1222138742799901</v>
      </c>
      <c r="F29" s="33">
        <f t="shared" ref="F29:F41" si="7">D29/D17-1</f>
        <v>1.0415777085878588</v>
      </c>
      <c r="G29" s="39" t="s">
        <v>215</v>
      </c>
      <c r="H29" s="29">
        <v>625480</v>
      </c>
      <c r="I29" s="29">
        <v>1480.43</v>
      </c>
      <c r="J29" s="30">
        <f t="shared" si="1"/>
        <v>422.49886857196896</v>
      </c>
    </row>
    <row r="30" spans="1:15" hidden="1">
      <c r="D30" s="26">
        <f>H30/19</f>
        <v>20003.42105263158</v>
      </c>
      <c r="E30" s="27">
        <f t="shared" si="6"/>
        <v>-0.29641992844232468</v>
      </c>
      <c r="F30" s="33">
        <f t="shared" si="7"/>
        <v>0.4265282495306868</v>
      </c>
      <c r="G30" s="39" t="s">
        <v>210</v>
      </c>
      <c r="H30" s="29">
        <v>380065</v>
      </c>
      <c r="I30" s="29">
        <v>1121.58</v>
      </c>
      <c r="J30" s="30">
        <f t="shared" si="1"/>
        <v>338.86570730576511</v>
      </c>
    </row>
    <row r="31" spans="1:15" ht="17.399999999999999" hidden="1">
      <c r="A31" s="31">
        <f>AVERAGE(D29:D31)</f>
        <v>27607.943381180226</v>
      </c>
      <c r="B31" s="27">
        <f>A31/A28-1</f>
        <v>0.95162462318027874</v>
      </c>
      <c r="C31" s="27">
        <f>A31/A19-1</f>
        <v>0.99363727680925007</v>
      </c>
      <c r="D31" s="26">
        <f>H31/20</f>
        <v>34389.5</v>
      </c>
      <c r="E31" s="27">
        <f t="shared" si="6"/>
        <v>0.7191809295778353</v>
      </c>
      <c r="F31" s="33">
        <f t="shared" si="7"/>
        <v>1.5294428377994351</v>
      </c>
      <c r="G31" s="39" t="s">
        <v>211</v>
      </c>
      <c r="H31" s="29">
        <v>687790</v>
      </c>
      <c r="I31" s="29">
        <v>2400.8000000000002</v>
      </c>
      <c r="J31" s="30">
        <f t="shared" si="1"/>
        <v>286.48367210929689</v>
      </c>
      <c r="K31" s="32">
        <f>H31+H30+H29</f>
        <v>1693335</v>
      </c>
      <c r="L31" s="27">
        <f>K31/K28-1</f>
        <v>0.96216084681834779</v>
      </c>
      <c r="M31" s="27">
        <f>K31/K19-1</f>
        <v>0.97341601472135819</v>
      </c>
      <c r="N31" s="32">
        <f>AVERAGE(J29:J31)</f>
        <v>349.2827493290103</v>
      </c>
      <c r="O31" s="58">
        <f>N31/N28-1</f>
        <v>1.0814985757720748</v>
      </c>
    </row>
    <row r="32" spans="1:15" ht="17.399999999999999" hidden="1">
      <c r="D32" s="26">
        <f>H32/21</f>
        <v>14629.761904761905</v>
      </c>
      <c r="E32" s="27">
        <f t="shared" si="6"/>
        <v>-0.57458637360933118</v>
      </c>
      <c r="F32" s="33">
        <f t="shared" si="7"/>
        <v>-0.39272663517087769</v>
      </c>
      <c r="G32" s="39" t="s">
        <v>222</v>
      </c>
      <c r="H32" s="29">
        <v>307225</v>
      </c>
      <c r="I32" s="29">
        <v>921.65</v>
      </c>
      <c r="J32" s="30">
        <f t="shared" si="1"/>
        <v>333.3423750881571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22039.904761904763</v>
      </c>
      <c r="E33" s="27">
        <f t="shared" si="6"/>
        <v>0.50651151436243813</v>
      </c>
      <c r="F33" s="33">
        <f t="shared" si="7"/>
        <v>0.36446663993773742</v>
      </c>
      <c r="G33" s="39" t="s">
        <v>223</v>
      </c>
      <c r="H33" s="29">
        <v>462838</v>
      </c>
      <c r="I33" s="29">
        <v>1890.78</v>
      </c>
      <c r="J33" s="30">
        <f t="shared" si="1"/>
        <v>244.7868075609008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22967.04678362573</v>
      </c>
      <c r="B34" s="27">
        <f>A34/A31-1</f>
        <v>-0.16810004763767017</v>
      </c>
      <c r="C34" s="27">
        <f>A34/A22-1</f>
        <v>0.15761241160814343</v>
      </c>
      <c r="D34" s="26">
        <f>H34/19</f>
        <v>32231.473684210527</v>
      </c>
      <c r="E34" s="27">
        <f t="shared" si="6"/>
        <v>0.46241438120556433</v>
      </c>
      <c r="F34" s="33">
        <f t="shared" si="7"/>
        <v>0.6720707981354459</v>
      </c>
      <c r="G34" s="39" t="s">
        <v>220</v>
      </c>
      <c r="H34" s="29">
        <v>612398</v>
      </c>
      <c r="I34" s="29">
        <v>2197.73</v>
      </c>
      <c r="J34" s="30">
        <f t="shared" si="1"/>
        <v>278.65024366050426</v>
      </c>
      <c r="K34" s="32">
        <f>H34+H33+H32</f>
        <v>1382461</v>
      </c>
      <c r="L34" s="27">
        <f>K34/K31-1</f>
        <v>-0.18358682717831976</v>
      </c>
      <c r="M34" s="27">
        <f>K34/K22-1</f>
        <v>0.12777546641867144</v>
      </c>
      <c r="N34" s="32">
        <f>AVERAGE(J32:J34)</f>
        <v>285.59314210318735</v>
      </c>
      <c r="O34" s="58">
        <f>N34/N31-1</f>
        <v>-0.18234398162569976</v>
      </c>
      <c r="P34" s="58"/>
    </row>
    <row r="35" spans="1:16" ht="17.399999999999999" hidden="1">
      <c r="D35" s="26">
        <f>H35/23</f>
        <v>14750.739130434782</v>
      </c>
      <c r="E35" s="27">
        <f t="shared" si="6"/>
        <v>-0.54234983870250908</v>
      </c>
      <c r="F35" s="33">
        <f t="shared" si="7"/>
        <v>0.46496565005807744</v>
      </c>
      <c r="G35" s="39" t="s">
        <v>226</v>
      </c>
      <c r="H35" s="68">
        <v>339267</v>
      </c>
      <c r="I35" s="68">
        <v>1446.49</v>
      </c>
      <c r="J35" s="30">
        <f t="shared" si="1"/>
        <v>234.54500203941956</v>
      </c>
      <c r="P35" s="16"/>
    </row>
    <row r="36" spans="1:16" ht="17.399999999999999" hidden="1">
      <c r="D36" s="26">
        <f>H36/21</f>
        <v>10959.476190476191</v>
      </c>
      <c r="E36" s="27">
        <f t="shared" si="6"/>
        <v>-0.25702189608493486</v>
      </c>
      <c r="F36" s="33">
        <f t="shared" si="7"/>
        <v>-0.58294245086560847</v>
      </c>
      <c r="G36" s="39" t="s">
        <v>228</v>
      </c>
      <c r="H36" s="68">
        <v>230149</v>
      </c>
      <c r="I36" s="68">
        <v>1024.5</v>
      </c>
      <c r="J36" s="30">
        <f t="shared" si="1"/>
        <v>224.64519277696436</v>
      </c>
      <c r="P36" s="16"/>
    </row>
    <row r="37" spans="1:16" ht="17.399999999999999" hidden="1">
      <c r="A37" s="31">
        <f>AVERAGE(D35:D37)</f>
        <v>14468.756958822176</v>
      </c>
      <c r="B37" s="27">
        <f>A37/A34-1</f>
        <v>-0.37002100900766999</v>
      </c>
      <c r="C37" s="27">
        <f>A37/A25-1</f>
        <v>-0.2757659566424856</v>
      </c>
      <c r="D37" s="26">
        <f>H37/18</f>
        <v>17696.055555555555</v>
      </c>
      <c r="E37" s="27">
        <f t="shared" si="6"/>
        <v>0.61468077926328868</v>
      </c>
      <c r="F37" s="33">
        <f t="shared" si="7"/>
        <v>-0.24975219221256284</v>
      </c>
      <c r="G37" s="39" t="s">
        <v>225</v>
      </c>
      <c r="H37" s="68">
        <v>318529</v>
      </c>
      <c r="I37" s="68">
        <v>1328.81</v>
      </c>
      <c r="J37" s="30">
        <f t="shared" si="1"/>
        <v>239.70996605985809</v>
      </c>
      <c r="K37" s="32">
        <f>H37+H36+H35</f>
        <v>887945</v>
      </c>
      <c r="L37" s="27">
        <f>K37/K34-1</f>
        <v>-0.35770701668980176</v>
      </c>
      <c r="M37" s="27">
        <f>K37/K25-1</f>
        <v>-0.28259564569987206</v>
      </c>
      <c r="N37" s="32">
        <f>AVERAGE(J35:J37)</f>
        <v>232.96672029208068</v>
      </c>
      <c r="O37" s="16">
        <f>N37/N34-1</f>
        <v>-0.18427060756274138</v>
      </c>
      <c r="P37" s="16"/>
    </row>
    <row r="38" spans="1:16" ht="17.399999999999999" hidden="1">
      <c r="A38" s="31"/>
      <c r="B38" s="27"/>
      <c r="C38" s="27"/>
      <c r="D38" s="26">
        <f>H38/20</f>
        <v>22442.2</v>
      </c>
      <c r="E38" s="27">
        <f t="shared" si="6"/>
        <v>0.26820352307011297</v>
      </c>
      <c r="F38" s="33">
        <f t="shared" si="7"/>
        <v>0.34764132159314287</v>
      </c>
      <c r="G38" s="39" t="s">
        <v>231</v>
      </c>
      <c r="H38" s="68">
        <v>448844</v>
      </c>
      <c r="I38" s="68">
        <v>1760.88</v>
      </c>
      <c r="J38" s="30">
        <f t="shared" si="1"/>
        <v>254.8975512243878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19736.238095238095</v>
      </c>
      <c r="E39" s="27">
        <f t="shared" si="6"/>
        <v>-0.12057471659471464</v>
      </c>
      <c r="F39" s="33">
        <f t="shared" si="7"/>
        <v>4.4883690602816939E-2</v>
      </c>
      <c r="G39" s="39" t="s">
        <v>234</v>
      </c>
      <c r="H39" s="68">
        <v>414461</v>
      </c>
      <c r="I39" s="68">
        <v>2309.92</v>
      </c>
      <c r="J39" s="30">
        <f t="shared" si="1"/>
        <v>179.42656022719402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21115.82857142857</v>
      </c>
      <c r="B40" s="27">
        <f>A40/A37-1</f>
        <v>0.45940861620136686</v>
      </c>
      <c r="C40" s="27">
        <f>A40/A28-1</f>
        <v>0.4926925345314126</v>
      </c>
      <c r="D40" s="26">
        <f>H40/21</f>
        <v>21169.047619047618</v>
      </c>
      <c r="E40" s="27">
        <f t="shared" si="6"/>
        <v>7.2597904266022528E-2</v>
      </c>
      <c r="F40" s="33">
        <f t="shared" si="7"/>
        <v>2.0693123994559399</v>
      </c>
      <c r="G40" s="39" t="s">
        <v>236</v>
      </c>
      <c r="H40" s="68">
        <v>444550</v>
      </c>
      <c r="I40" s="68">
        <v>2356.09</v>
      </c>
      <c r="J40" s="30">
        <f t="shared" si="1"/>
        <v>188.68124732077297</v>
      </c>
      <c r="K40" s="32">
        <f>H40+H39+H38</f>
        <v>1307855</v>
      </c>
      <c r="L40" s="27">
        <f>K40/K37-1</f>
        <v>0.47290091165556425</v>
      </c>
      <c r="M40" s="27">
        <f>K40/K28-1</f>
        <v>0.51548386722982165</v>
      </c>
      <c r="N40" s="32">
        <f>AVERAGE(J38:J40)</f>
        <v>207.66845292411827</v>
      </c>
      <c r="O40" s="58">
        <f>N40/N37-1</f>
        <v>-0.10859176510810153</v>
      </c>
    </row>
    <row r="41" spans="1:16" ht="17.399999999999999">
      <c r="A41" s="31"/>
      <c r="B41" s="27"/>
      <c r="C41" s="27"/>
      <c r="D41" s="26">
        <f>H41/18</f>
        <v>28060.277777777777</v>
      </c>
      <c r="E41" s="27">
        <f t="shared" si="6"/>
        <v>0.32553331083867576</v>
      </c>
      <c r="F41" s="33">
        <f t="shared" si="7"/>
        <v>-1.3036210412625371E-2</v>
      </c>
      <c r="G41" s="39" t="s">
        <v>370</v>
      </c>
      <c r="H41" s="68">
        <v>505085</v>
      </c>
      <c r="I41" s="68">
        <v>2259.98</v>
      </c>
      <c r="J41" s="30">
        <f t="shared" si="1"/>
        <v>223.49091584881282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20774.599999999999</v>
      </c>
      <c r="E42" s="27">
        <f t="shared" ref="E42" si="8">D42/D41-1</f>
        <v>-0.25964382232693506</v>
      </c>
      <c r="F42" s="33">
        <f t="shared" ref="F42" si="9">D42/D30-1</f>
        <v>3.8552352887005981E-2</v>
      </c>
      <c r="G42" s="39" t="s">
        <v>420</v>
      </c>
      <c r="H42" s="68">
        <v>415492</v>
      </c>
      <c r="I42" s="68">
        <v>1204.55</v>
      </c>
      <c r="J42" s="30">
        <f t="shared" si="1"/>
        <v>344.93545307376201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23508.092592592595</v>
      </c>
      <c r="B43" s="27">
        <f>A43/A40-1</f>
        <v>0.11329245324528503</v>
      </c>
      <c r="C43" s="27">
        <f>A43/A31-1</f>
        <v>-0.14850257884049478</v>
      </c>
      <c r="D43" s="26">
        <f>H43/20</f>
        <v>21689.4</v>
      </c>
      <c r="E43" s="27">
        <f t="shared" ref="E43" si="10">D43/D42-1</f>
        <v>4.4034542181317748E-2</v>
      </c>
      <c r="F43" s="33">
        <f t="shared" ref="F43" si="11">D43/D31-1</f>
        <v>-0.36930167638377986</v>
      </c>
      <c r="G43" s="39" t="s">
        <v>429</v>
      </c>
      <c r="H43" s="68">
        <v>433788</v>
      </c>
      <c r="I43" s="68">
        <v>1649.16</v>
      </c>
      <c r="J43" s="30">
        <f t="shared" si="1"/>
        <v>263.03572727934221</v>
      </c>
      <c r="K43" s="32">
        <f>H43+H42+H41</f>
        <v>1354365</v>
      </c>
      <c r="L43" s="27">
        <f>K43/K40-1</f>
        <v>3.5562046251304658E-2</v>
      </c>
      <c r="M43" s="27">
        <f>K43/K31-1</f>
        <v>-0.20017893683175514</v>
      </c>
      <c r="N43" s="32">
        <f>AVERAGE(J41:J43)</f>
        <v>277.15403206730571</v>
      </c>
      <c r="O43" s="58">
        <f>N43/N40-1</f>
        <v>0.33459862663192941</v>
      </c>
    </row>
    <row r="44" spans="1:16" ht="17.399999999999999">
      <c r="A44" s="31"/>
      <c r="B44" s="27"/>
      <c r="C44" s="27"/>
      <c r="D44" s="26">
        <f>H44/22</f>
        <v>25714.272727272728</v>
      </c>
      <c r="E44" s="27">
        <f t="shared" ref="E44" si="12">D44/D43-1</f>
        <v>0.18556865230355513</v>
      </c>
      <c r="F44" s="33">
        <f t="shared" ref="F44" si="13">D44/D32-1</f>
        <v>0.75766857278127531</v>
      </c>
      <c r="G44" s="39" t="s">
        <v>464</v>
      </c>
      <c r="H44" s="68">
        <v>565714</v>
      </c>
      <c r="I44" s="68">
        <v>2465.65</v>
      </c>
      <c r="J44" s="30">
        <f t="shared" si="1"/>
        <v>229.43807920832234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24872</v>
      </c>
      <c r="E45" s="27">
        <f t="shared" ref="E45" si="14">D45/D44-1</f>
        <v>-3.2755067048013675E-2</v>
      </c>
      <c r="F45" s="33">
        <f t="shared" ref="F45" si="15">D45/D33-1</f>
        <v>0.12849852432168474</v>
      </c>
      <c r="G45" s="39" t="s">
        <v>498</v>
      </c>
      <c r="H45" s="68">
        <v>497440</v>
      </c>
      <c r="I45" s="68">
        <v>2214.06</v>
      </c>
      <c r="J45" s="30">
        <f t="shared" si="1"/>
        <v>224.67322475452337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26701.511961722488</v>
      </c>
      <c r="B46" s="27">
        <f>A46/A43-1</f>
        <v>0.13584340611862911</v>
      </c>
      <c r="C46" s="27">
        <f>A46/A34-1</f>
        <v>0.16260101759183199</v>
      </c>
      <c r="D46" s="26">
        <f>H46/19</f>
        <v>29518.263157894737</v>
      </c>
      <c r="E46" s="27">
        <f t="shared" ref="E46" si="16">D46/D45-1</f>
        <v>0.18680697804337143</v>
      </c>
      <c r="F46" s="33">
        <f t="shared" ref="F46" si="17">D46/D34-1</f>
        <v>-8.4178916325657549E-2</v>
      </c>
      <c r="G46" s="39" t="s">
        <v>548</v>
      </c>
      <c r="H46" s="68">
        <v>560847</v>
      </c>
      <c r="I46" s="68">
        <v>2292.73</v>
      </c>
      <c r="J46" s="30">
        <f t="shared" si="1"/>
        <v>244.61973280761362</v>
      </c>
      <c r="K46" s="32">
        <f>H46+H45+H44</f>
        <v>1624001</v>
      </c>
      <c r="L46" s="27">
        <f>K46/K43-1</f>
        <v>0.19908665684656657</v>
      </c>
      <c r="M46" s="27">
        <f>K46/K34-1</f>
        <v>0.17471740613297593</v>
      </c>
      <c r="N46" s="32">
        <f>AVERAGE(J44:J46)</f>
        <v>232.91034559015307</v>
      </c>
      <c r="O46" s="58">
        <f>N46/N43-1</f>
        <v>-0.15963573088631178</v>
      </c>
    </row>
    <row r="47" spans="1:16" ht="17.399999999999999">
      <c r="A47" s="31"/>
      <c r="B47" s="27"/>
      <c r="C47" s="27"/>
      <c r="D47" s="26">
        <f>H47/19</f>
        <v>25786.684210526317</v>
      </c>
      <c r="E47" s="27">
        <f t="shared" ref="E47" si="18">D47/D46-1</f>
        <v>-0.12641593874978374</v>
      </c>
      <c r="F47" s="33">
        <f t="shared" ref="F47" si="19">D47/D35-1</f>
        <v>0.74816217563778764</v>
      </c>
      <c r="G47" s="39" t="s">
        <v>601</v>
      </c>
      <c r="H47" s="68">
        <v>489947</v>
      </c>
      <c r="I47" s="68">
        <v>2926.24</v>
      </c>
      <c r="J47" s="30">
        <f t="shared" si="1"/>
        <v>167.43226802996338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41772.300000000003</v>
      </c>
      <c r="E48" s="27">
        <f t="shared" ref="E48" si="20">D48/D47-1</f>
        <v>0.61991746046000906</v>
      </c>
      <c r="F48" s="33">
        <f t="shared" ref="F48" si="21">D48/D36-1</f>
        <v>2.8115234044032347</v>
      </c>
      <c r="G48" s="39" t="s">
        <v>650</v>
      </c>
      <c r="H48" s="68">
        <v>835446</v>
      </c>
      <c r="I48" s="68">
        <v>1909.94</v>
      </c>
      <c r="J48" s="30">
        <f t="shared" si="1"/>
        <v>437.42002366566487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34073.206858054233</v>
      </c>
      <c r="B49" s="27">
        <f>A49/A46-1</f>
        <v>0.27607780813683203</v>
      </c>
      <c r="C49" s="27">
        <f>A49/A37-1</f>
        <v>1.3549505292697894</v>
      </c>
      <c r="D49" s="26">
        <f>H49/22</f>
        <v>34660.63636363636</v>
      </c>
      <c r="E49" s="27">
        <f t="shared" ref="E49" si="22">D49/D48-1</f>
        <v>-0.17024831374771421</v>
      </c>
      <c r="F49" s="33">
        <f t="shared" ref="F49" si="23">D49/D37-1</f>
        <v>0.95866453147265873</v>
      </c>
      <c r="G49" s="39" t="s">
        <v>672</v>
      </c>
      <c r="H49" s="68">
        <v>762534</v>
      </c>
      <c r="I49" s="68">
        <v>1403.87</v>
      </c>
      <c r="J49" s="30">
        <f t="shared" si="1"/>
        <v>543.16567773369331</v>
      </c>
      <c r="K49" s="32">
        <f>H49+H48+H47</f>
        <v>2087927</v>
      </c>
      <c r="L49" s="27">
        <f>K49/K46-1</f>
        <v>0.28566854330754721</v>
      </c>
      <c r="M49" s="27">
        <f>K49/K37-1</f>
        <v>1.3514147835733068</v>
      </c>
      <c r="N49" s="32">
        <f>AVERAGE(J47:J49)</f>
        <v>382.67265647644052</v>
      </c>
      <c r="O49" s="58">
        <f>N49/N46-1</f>
        <v>0.64300411605511387</v>
      </c>
    </row>
    <row r="50" spans="1:15" s="37" customFormat="1" ht="17.399999999999999">
      <c r="A50" s="92"/>
      <c r="B50" s="130"/>
      <c r="C50" s="130"/>
      <c r="D50" s="93">
        <f>H50/18</f>
        <v>26485.222222222223</v>
      </c>
      <c r="E50" s="130">
        <f t="shared" ref="E50" si="24">D50/D49-1</f>
        <v>-0.23587028396256571</v>
      </c>
      <c r="F50" s="131">
        <f t="shared" ref="F50" si="25">D50/D38-1</f>
        <v>0.18015266873221969</v>
      </c>
      <c r="G50" s="132" t="s">
        <v>714</v>
      </c>
      <c r="H50" s="95">
        <v>476734</v>
      </c>
      <c r="I50" s="95">
        <v>2177.66</v>
      </c>
      <c r="J50" s="133">
        <f t="shared" ref="J50" si="26">H50/I50</f>
        <v>218.92030895548433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36139.199999999997</v>
      </c>
      <c r="E51" s="130">
        <f t="shared" ref="E51" si="27">D51/D50-1</f>
        <v>0.36450431477511547</v>
      </c>
      <c r="F51" s="131">
        <f t="shared" ref="F51" si="28">D51/D39-1</f>
        <v>0.83110883774347877</v>
      </c>
      <c r="G51" s="132" t="s">
        <v>721</v>
      </c>
      <c r="H51" s="95">
        <v>722784</v>
      </c>
      <c r="I51" s="95">
        <v>2256.67</v>
      </c>
      <c r="J51" s="133">
        <f t="shared" ref="J51" si="29">H51/I51</f>
        <v>320.28785777273595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37353.580134680138</v>
      </c>
      <c r="B52" s="27">
        <f>A52/A49-1</f>
        <v>9.6274274690129058E-2</v>
      </c>
      <c r="C52" s="27">
        <f>A52/A40-1</f>
        <v>0.76898481668972085</v>
      </c>
      <c r="D52" s="93">
        <f>H52/22</f>
        <v>49436.318181818184</v>
      </c>
      <c r="E52" s="130">
        <f t="shared" ref="E52:E53" si="30">D52/D51-1</f>
        <v>0.36794168608652611</v>
      </c>
      <c r="F52" s="131">
        <f t="shared" ref="F52:F53" si="31">D52/D40-1</f>
        <v>1.335311397633971</v>
      </c>
      <c r="G52" s="132" t="s">
        <v>726</v>
      </c>
      <c r="H52" s="95">
        <v>1087599</v>
      </c>
      <c r="I52" s="95">
        <v>1979.98</v>
      </c>
      <c r="J52" s="133">
        <f t="shared" ref="J52" si="32">H52/I52</f>
        <v>549.29797270679501</v>
      </c>
      <c r="K52" s="32">
        <f>H52+H51+H50</f>
        <v>2287117</v>
      </c>
      <c r="L52" s="27">
        <f>K52/K49-1</f>
        <v>9.5400844952912678E-2</v>
      </c>
      <c r="M52" s="27">
        <f>K52/K40-1</f>
        <v>0.74875425792614614</v>
      </c>
      <c r="N52" s="32">
        <f>AVERAGE(J50:J52)</f>
        <v>362.83537981167177</v>
      </c>
      <c r="O52" s="58">
        <f>N52/N49-1</f>
        <v>-5.1838761743328354E-2</v>
      </c>
    </row>
    <row r="53" spans="1:15" s="37" customFormat="1" ht="17.399999999999999">
      <c r="A53" s="31"/>
      <c r="B53" s="27"/>
      <c r="C53" s="27"/>
      <c r="D53" s="93">
        <f>H53/21</f>
        <v>28922.428571428572</v>
      </c>
      <c r="E53" s="130">
        <f t="shared" si="30"/>
        <v>-0.41495585360833487</v>
      </c>
      <c r="F53" s="131">
        <f t="shared" si="31"/>
        <v>3.0724955771235241E-2</v>
      </c>
      <c r="G53" s="132" t="s">
        <v>729</v>
      </c>
      <c r="H53" s="95">
        <v>607371</v>
      </c>
      <c r="I53" s="95">
        <v>2730.83</v>
      </c>
      <c r="J53" s="133">
        <f t="shared" ref="J53" si="33">H53/I53</f>
        <v>222.41259983228542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28968.470588235294</v>
      </c>
      <c r="E54" s="130">
        <f t="shared" ref="E54" si="34">D54/D53-1</f>
        <v>1.5919139256586057E-3</v>
      </c>
      <c r="F54" s="131">
        <f t="shared" ref="F54" si="35">D54/D42-1</f>
        <v>0.39441773070168828</v>
      </c>
      <c r="G54" s="132" t="s">
        <v>742</v>
      </c>
      <c r="H54" s="95">
        <v>492464</v>
      </c>
      <c r="I54" s="95">
        <v>1622.71</v>
      </c>
      <c r="J54" s="133">
        <f t="shared" ref="J54" si="36">H54/I54</f>
        <v>303.4824460316384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30634.299719887957</v>
      </c>
      <c r="B55" s="27">
        <f>A55/A52-1</f>
        <v>-0.17988317024942435</v>
      </c>
      <c r="C55" s="27">
        <f>A55/A43-1</f>
        <v>0.30313846600811978</v>
      </c>
      <c r="D55" s="93">
        <f>H55/21</f>
        <v>34012</v>
      </c>
      <c r="E55" s="130">
        <f t="shared" ref="E55" si="37">D55/D54-1</f>
        <v>0.17410409694921869</v>
      </c>
      <c r="F55" s="131">
        <f t="shared" ref="F55" si="38">D55/D43-1</f>
        <v>0.56813927540641962</v>
      </c>
      <c r="G55" s="132" t="s">
        <v>749</v>
      </c>
      <c r="H55" s="95">
        <v>714252</v>
      </c>
      <c r="I55" s="95">
        <v>2811.26</v>
      </c>
      <c r="J55" s="133">
        <f t="shared" ref="J55" si="39">H55/I55</f>
        <v>254.0682825494618</v>
      </c>
      <c r="K55" s="32">
        <f>H55+H54+H53</f>
        <v>1814087</v>
      </c>
      <c r="L55" s="27">
        <f>K55/K52-1</f>
        <v>-0.2068236998806795</v>
      </c>
      <c r="M55" s="27">
        <f>K55/K43-1</f>
        <v>0.33943730087531798</v>
      </c>
      <c r="N55" s="32">
        <f>AVERAGE(J53:J55)</f>
        <v>259.98777613779521</v>
      </c>
      <c r="O55" s="58">
        <f>N55/N52-1</f>
        <v>-0.2834552786094322</v>
      </c>
    </row>
    <row r="56" spans="1:15" s="124" customFormat="1" ht="17.399999999999999">
      <c r="A56" s="94"/>
      <c r="B56" s="45"/>
      <c r="C56" s="45"/>
      <c r="D56" s="98">
        <f>H56/22</f>
        <v>33298.63636363636</v>
      </c>
      <c r="E56" s="118">
        <f t="shared" ref="E56" si="40">D56/D55-1</f>
        <v>-2.0973880876268391E-2</v>
      </c>
      <c r="F56" s="158">
        <f t="shared" ref="F56" si="41">D56/D44-1</f>
        <v>0.29494762371092098</v>
      </c>
      <c r="G56" s="122" t="s">
        <v>752</v>
      </c>
      <c r="H56" s="96">
        <v>732570</v>
      </c>
      <c r="I56" s="96">
        <v>2517.19</v>
      </c>
      <c r="J56" s="125">
        <f t="shared" ref="J56" si="42">H56/I56</f>
        <v>291.0268990421859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19346.333333333332</v>
      </c>
      <c r="E57" s="118">
        <f t="shared" ref="E57" si="43">D57/D56-1</f>
        <v>-0.4190052372697034</v>
      </c>
      <c r="F57" s="158">
        <f t="shared" ref="F57" si="44">D57/D45-1</f>
        <v>-0.2221641470998178</v>
      </c>
      <c r="G57" s="122" t="s">
        <v>756</v>
      </c>
      <c r="H57" s="96">
        <v>348234</v>
      </c>
      <c r="I57" s="96">
        <v>1131.72</v>
      </c>
      <c r="J57" s="125">
        <f t="shared" ref="J57" si="45">H57/I57</f>
        <v>307.7033188421164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26322.484848484848</v>
      </c>
      <c r="B58" s="27">
        <f>A58/A55-1</f>
        <v>-0.1407512138625403</v>
      </c>
      <c r="C58" s="27">
        <f>A58/A46-1</f>
        <v>-1.4194968201837743E-2</v>
      </c>
      <c r="K58" s="32">
        <f>H58+H57+H56</f>
        <v>1080804</v>
      </c>
      <c r="L58" s="27">
        <f>K58/K55-1</f>
        <v>-0.40421600507583155</v>
      </c>
      <c r="M58" s="27">
        <f>K58/K46-1</f>
        <v>-0.33448070536902375</v>
      </c>
      <c r="N58" s="32">
        <f>AVERAGE(J56:J58)</f>
        <v>299.36510894215115</v>
      </c>
      <c r="O58" s="58">
        <f>N58/N55-1</f>
        <v>0.15145840081145079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72">
    <tabColor rgb="FFFF0000"/>
  </sheetPr>
  <dimension ref="A1:P57"/>
  <sheetViews>
    <sheetView topLeftCell="E36" zoomScaleNormal="100" zoomScaleSheetLayoutView="100" workbookViewId="0">
      <selection activeCell="E45" sqref="A45:XFD69"/>
    </sheetView>
  </sheetViews>
  <sheetFormatPr defaultColWidth="8.69921875" defaultRowHeight="15.6"/>
  <cols>
    <col min="1" max="1" width="13.8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오스테오닉 생체</v>
      </c>
      <c r="G1" s="19"/>
      <c r="H1" s="19"/>
      <c r="I1" s="19"/>
      <c r="J1" s="20"/>
      <c r="P1" s="18" t="s">
        <v>197</v>
      </c>
    </row>
    <row r="2" spans="1:16" ht="15" customHeight="1">
      <c r="G2" s="21"/>
      <c r="H2" s="21"/>
      <c r="I2" s="21"/>
      <c r="J2" s="22"/>
      <c r="P2" s="52" t="s">
        <v>50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106215.2</v>
      </c>
      <c r="E5" s="27"/>
      <c r="F5" s="26"/>
      <c r="G5" s="28" t="s">
        <v>7</v>
      </c>
      <c r="H5" s="29">
        <v>2124304</v>
      </c>
      <c r="I5" s="29">
        <v>1147.05</v>
      </c>
      <c r="J5" s="30">
        <f>H5/I5</f>
        <v>1851.9715792685586</v>
      </c>
    </row>
    <row r="6" spans="1:16" ht="15" hidden="1" customHeight="1">
      <c r="D6" s="26">
        <f>H6/18</f>
        <v>77324.222222222219</v>
      </c>
      <c r="E6" s="27">
        <f t="shared" ref="E6:E22" si="0">D6/D5-1</f>
        <v>-0.27200417433453761</v>
      </c>
      <c r="F6" s="26"/>
      <c r="G6" s="28" t="s">
        <v>3</v>
      </c>
      <c r="H6" s="29">
        <v>1391836</v>
      </c>
      <c r="I6" s="29">
        <v>1209.2</v>
      </c>
      <c r="J6" s="30">
        <f t="shared" ref="J6:J21" si="1">H6/I6</f>
        <v>1151.0387032748924</v>
      </c>
    </row>
    <row r="7" spans="1:16" ht="15" hidden="1" customHeight="1">
      <c r="A7" s="31">
        <f>AVERAGE(D5:D7)</f>
        <v>76684.171043771043</v>
      </c>
      <c r="B7" s="31"/>
      <c r="C7" s="31"/>
      <c r="D7" s="26">
        <f>H7/22</f>
        <v>46513.090909090912</v>
      </c>
      <c r="E7" s="27">
        <f t="shared" si="0"/>
        <v>-0.39846674725784037</v>
      </c>
      <c r="F7" s="26"/>
      <c r="G7" s="28" t="s">
        <v>6</v>
      </c>
      <c r="H7" s="29">
        <v>1023288</v>
      </c>
      <c r="I7" s="29">
        <v>757.5</v>
      </c>
      <c r="J7" s="30">
        <f t="shared" si="1"/>
        <v>1350.8752475247525</v>
      </c>
      <c r="K7" s="32">
        <f>H7+H6+H5</f>
        <v>4539428</v>
      </c>
      <c r="L7" s="32"/>
      <c r="M7" s="32"/>
      <c r="N7" s="32">
        <f>AVERAGE(J5:J7)</f>
        <v>1451.2951766894012</v>
      </c>
      <c r="O7" s="35"/>
    </row>
    <row r="8" spans="1:16" ht="15" hidden="1" customHeight="1">
      <c r="D8" s="26">
        <f>H8/21</f>
        <v>46782.285714285717</v>
      </c>
      <c r="E8" s="27">
        <f t="shared" si="0"/>
        <v>5.7875062683092615E-3</v>
      </c>
      <c r="F8" s="26"/>
      <c r="G8" s="28" t="s">
        <v>2</v>
      </c>
      <c r="H8" s="29">
        <v>982428</v>
      </c>
      <c r="I8" s="29">
        <v>882.35</v>
      </c>
      <c r="J8" s="30">
        <f t="shared" si="1"/>
        <v>1113.4221114070381</v>
      </c>
    </row>
    <row r="9" spans="1:16" ht="15" hidden="1" customHeight="1">
      <c r="D9" s="26">
        <f>H9/21</f>
        <v>60742.666666666664</v>
      </c>
      <c r="E9" s="27">
        <f t="shared" si="0"/>
        <v>0.29841169022055536</v>
      </c>
      <c r="F9" s="26"/>
      <c r="G9" s="28" t="s">
        <v>5</v>
      </c>
      <c r="H9" s="29">
        <v>1275596</v>
      </c>
      <c r="I9" s="29">
        <v>1102.79</v>
      </c>
      <c r="J9" s="30">
        <f t="shared" si="1"/>
        <v>1156.6989181983877</v>
      </c>
    </row>
    <row r="10" spans="1:16" ht="15" hidden="1" customHeight="1">
      <c r="A10" s="31">
        <f>AVERAGE(D8:D10)</f>
        <v>56241.571428571428</v>
      </c>
      <c r="B10" s="27">
        <f>A10/A7-1</f>
        <v>-0.26658173827726528</v>
      </c>
      <c r="C10" s="27"/>
      <c r="D10" s="26">
        <f>H10/21</f>
        <v>61199.761904761908</v>
      </c>
      <c r="E10" s="27">
        <f t="shared" si="0"/>
        <v>7.5251098310125109E-3</v>
      </c>
      <c r="F10" s="26"/>
      <c r="G10" s="28" t="s">
        <v>0</v>
      </c>
      <c r="H10" s="29">
        <v>1285195</v>
      </c>
      <c r="I10" s="29">
        <v>1180.6600000000001</v>
      </c>
      <c r="J10" s="30">
        <f t="shared" si="1"/>
        <v>1088.5394609794521</v>
      </c>
      <c r="K10" s="32">
        <f>H10+H9+H8</f>
        <v>3543219</v>
      </c>
      <c r="L10" s="27">
        <f>K10/K7-1</f>
        <v>-0.21945694479568789</v>
      </c>
      <c r="M10" s="32"/>
      <c r="N10" s="32">
        <f>AVERAGE(J8:J10)</f>
        <v>1119.5534968616259</v>
      </c>
      <c r="O10" s="58">
        <f>N10/N7-1</f>
        <v>-0.228583189110104</v>
      </c>
    </row>
    <row r="11" spans="1:16" ht="15" hidden="1" customHeight="1">
      <c r="D11" s="26">
        <f>H11/21</f>
        <v>50867.714285714283</v>
      </c>
      <c r="E11" s="27">
        <f t="shared" si="0"/>
        <v>-0.16882496430502769</v>
      </c>
      <c r="F11" s="26"/>
      <c r="G11" s="28" t="s">
        <v>10</v>
      </c>
      <c r="H11" s="29">
        <v>1068222</v>
      </c>
      <c r="I11" s="29">
        <v>833.18</v>
      </c>
      <c r="J11" s="30">
        <f t="shared" si="1"/>
        <v>1282.1023068244558</v>
      </c>
    </row>
    <row r="12" spans="1:16" ht="15" hidden="1" customHeight="1">
      <c r="D12" s="26">
        <f>H12/22</f>
        <v>76855.318181818177</v>
      </c>
      <c r="E12" s="27">
        <f t="shared" si="0"/>
        <v>0.51088601603241823</v>
      </c>
      <c r="F12" s="26"/>
      <c r="G12" s="28" t="s">
        <v>4</v>
      </c>
      <c r="H12" s="29">
        <v>1690817</v>
      </c>
      <c r="I12" s="29">
        <v>1238.48</v>
      </c>
      <c r="J12" s="30">
        <f t="shared" si="1"/>
        <v>1365.2356113946128</v>
      </c>
    </row>
    <row r="13" spans="1:16" ht="15" hidden="1" customHeight="1">
      <c r="A13" s="31">
        <f>AVERAGE(D11:D13)</f>
        <v>60694.394155844151</v>
      </c>
      <c r="B13" s="27">
        <f>A13/A10-1</f>
        <v>7.9173156335575534E-2</v>
      </c>
      <c r="C13" s="27"/>
      <c r="D13" s="26">
        <f>H13/20</f>
        <v>54360.15</v>
      </c>
      <c r="E13" s="27">
        <f t="shared" si="0"/>
        <v>-0.29269501075515558</v>
      </c>
      <c r="F13" s="26"/>
      <c r="G13" s="28" t="s">
        <v>8</v>
      </c>
      <c r="H13" s="29">
        <v>1087203</v>
      </c>
      <c r="I13" s="29">
        <v>950.54</v>
      </c>
      <c r="J13" s="30">
        <f t="shared" si="1"/>
        <v>1143.7740652681634</v>
      </c>
      <c r="K13" s="32">
        <f>H13+H12+H11</f>
        <v>3846242</v>
      </c>
      <c r="L13" s="27">
        <f>K13/K10-1</f>
        <v>8.5521950520134338E-2</v>
      </c>
      <c r="M13" s="32"/>
      <c r="N13" s="32">
        <f>AVERAGE(J11:J13)</f>
        <v>1263.7039944957439</v>
      </c>
      <c r="O13" s="58">
        <f>N13/N10-1</f>
        <v>0.12875713223013108</v>
      </c>
    </row>
    <row r="14" spans="1:16" ht="15" hidden="1" customHeight="1">
      <c r="D14" s="26">
        <f>H14/20</f>
        <v>50956.15</v>
      </c>
      <c r="E14" s="27">
        <f t="shared" si="0"/>
        <v>-6.2619400424759664E-2</v>
      </c>
      <c r="F14" s="26"/>
      <c r="G14" s="28" t="s">
        <v>11</v>
      </c>
      <c r="H14" s="29">
        <v>1019123</v>
      </c>
      <c r="I14" s="29">
        <v>777.2</v>
      </c>
      <c r="J14" s="30">
        <f t="shared" si="1"/>
        <v>1311.2750900669068</v>
      </c>
    </row>
    <row r="15" spans="1:16" ht="15" hidden="1" customHeight="1">
      <c r="A15" s="31"/>
      <c r="B15" s="31"/>
      <c r="C15" s="31"/>
      <c r="D15" s="26">
        <f>H15/22</f>
        <v>47290.909090909088</v>
      </c>
      <c r="E15" s="27">
        <f t="shared" si="0"/>
        <v>-7.1929313911881398E-2</v>
      </c>
      <c r="F15" s="26"/>
      <c r="G15" s="28" t="s">
        <v>9</v>
      </c>
      <c r="H15" s="29">
        <v>1040400</v>
      </c>
      <c r="I15" s="29">
        <v>832.26</v>
      </c>
      <c r="J15" s="30">
        <f t="shared" si="1"/>
        <v>1250.0901160694975</v>
      </c>
    </row>
    <row r="16" spans="1:16" ht="15" hidden="1" customHeight="1">
      <c r="A16" s="31">
        <f>AVERAGE(D14:D16)</f>
        <v>38210.610606060603</v>
      </c>
      <c r="B16" s="27">
        <f>A16/A13-1</f>
        <v>-0.3704425072940386</v>
      </c>
      <c r="C16" s="27"/>
      <c r="D16" s="26">
        <f>H16/22</f>
        <v>16384.772727272728</v>
      </c>
      <c r="E16" s="27">
        <f t="shared" si="0"/>
        <v>-0.65353229527104961</v>
      </c>
      <c r="F16" s="26"/>
      <c r="G16" s="28" t="s">
        <v>13</v>
      </c>
      <c r="H16" s="29">
        <v>360465</v>
      </c>
      <c r="I16" s="29">
        <v>326.62</v>
      </c>
      <c r="J16" s="30">
        <f t="shared" si="1"/>
        <v>1103.6219459922845</v>
      </c>
      <c r="K16" s="32">
        <f>H16+H15+H14</f>
        <v>2419988</v>
      </c>
      <c r="L16" s="27">
        <f>K16/K13-1</f>
        <v>-0.37081754086196339</v>
      </c>
      <c r="M16" s="32"/>
      <c r="N16" s="32">
        <f>AVERAGE(J14:J16)</f>
        <v>1221.6623840428963</v>
      </c>
      <c r="O16" s="58">
        <f>N16/N13-1</f>
        <v>-3.3268558646618485E-2</v>
      </c>
    </row>
    <row r="17" spans="1:15" ht="15" customHeight="1">
      <c r="D17" s="26">
        <f>H17/20</f>
        <v>119919.4</v>
      </c>
      <c r="E17" s="27">
        <f t="shared" si="0"/>
        <v>6.3189541286948794</v>
      </c>
      <c r="F17" s="33">
        <f t="shared" ref="F17:F22" si="2">D17/D5-1</f>
        <v>0.12902296469808472</v>
      </c>
      <c r="G17" s="39" t="s">
        <v>162</v>
      </c>
      <c r="H17" s="29">
        <v>2398388</v>
      </c>
      <c r="I17" s="29">
        <v>1738.96</v>
      </c>
      <c r="J17" s="30">
        <f t="shared" si="1"/>
        <v>1379.2082624097161</v>
      </c>
    </row>
    <row r="18" spans="1:15">
      <c r="D18" s="26">
        <f>H18/20</f>
        <v>82788.55</v>
      </c>
      <c r="E18" s="27">
        <f t="shared" si="0"/>
        <v>-0.30963171930479971</v>
      </c>
      <c r="F18" s="33">
        <f t="shared" si="2"/>
        <v>7.0667736716107488E-2</v>
      </c>
      <c r="G18" s="39" t="s">
        <v>163</v>
      </c>
      <c r="H18" s="29">
        <v>1655771</v>
      </c>
      <c r="I18" s="29">
        <v>1359.76</v>
      </c>
      <c r="J18" s="30">
        <f t="shared" si="1"/>
        <v>1217.6935635700418</v>
      </c>
    </row>
    <row r="19" spans="1:15" ht="17.399999999999999">
      <c r="A19" s="31">
        <f>AVERAGE(D17:D19)</f>
        <v>86292.771212121224</v>
      </c>
      <c r="B19" s="27">
        <f>A19/A16-1</f>
        <v>1.2583457799660045</v>
      </c>
      <c r="C19" s="27">
        <f>A19/A7-1</f>
        <v>0.12530095895364934</v>
      </c>
      <c r="D19" s="26">
        <f>H19/22</f>
        <v>56170.36363636364</v>
      </c>
      <c r="E19" s="27">
        <f t="shared" si="0"/>
        <v>-0.3215201421408681</v>
      </c>
      <c r="F19" s="33">
        <f t="shared" si="2"/>
        <v>0.20762483289161993</v>
      </c>
      <c r="G19" s="39" t="s">
        <v>158</v>
      </c>
      <c r="H19" s="29">
        <v>1235748</v>
      </c>
      <c r="I19" s="29">
        <v>856.09</v>
      </c>
      <c r="J19" s="30">
        <f t="shared" si="1"/>
        <v>1443.4790734619023</v>
      </c>
      <c r="K19" s="32">
        <f>H19+H18+H17</f>
        <v>5289907</v>
      </c>
      <c r="L19" s="27">
        <f>K19/K16-1</f>
        <v>1.1859228227577989</v>
      </c>
      <c r="M19" s="27">
        <f>K19/K7-1</f>
        <v>0.16532457393310351</v>
      </c>
      <c r="N19" s="32">
        <f>AVERAGE(J17:J19)</f>
        <v>1346.7936331472199</v>
      </c>
      <c r="O19" s="58">
        <f>N19/N16-1</f>
        <v>0.10242702954495631</v>
      </c>
    </row>
    <row r="20" spans="1:15">
      <c r="D20" s="26">
        <f>H20/20</f>
        <v>88594.8</v>
      </c>
      <c r="E20" s="27">
        <f t="shared" si="0"/>
        <v>0.57725167267112698</v>
      </c>
      <c r="F20" s="33">
        <f t="shared" si="2"/>
        <v>0.89376809292894732</v>
      </c>
      <c r="G20" s="39" t="s">
        <v>154</v>
      </c>
      <c r="H20" s="29">
        <v>1771896</v>
      </c>
      <c r="I20" s="29">
        <v>1831.94</v>
      </c>
      <c r="J20" s="30">
        <f t="shared" si="1"/>
        <v>967.22381737393141</v>
      </c>
    </row>
    <row r="21" spans="1:15">
      <c r="D21" s="26">
        <f>H21/21</f>
        <v>77209.571428571435</v>
      </c>
      <c r="E21" s="27">
        <f t="shared" si="0"/>
        <v>-0.12850899343334565</v>
      </c>
      <c r="F21" s="33">
        <f t="shared" si="2"/>
        <v>0.27109288520816954</v>
      </c>
      <c r="G21" s="39" t="s">
        <v>155</v>
      </c>
      <c r="H21" s="29">
        <v>1621401</v>
      </c>
      <c r="I21" s="29">
        <v>1374.8</v>
      </c>
      <c r="J21" s="30">
        <f t="shared" si="1"/>
        <v>1179.3722723305209</v>
      </c>
    </row>
    <row r="22" spans="1:15" ht="17.399999999999999">
      <c r="A22" s="31">
        <f>AVERAGE(D20:D22)</f>
        <v>86306.5365079365</v>
      </c>
      <c r="B22" s="27">
        <f>A22/A19-1</f>
        <v>1.5951852770412778E-4</v>
      </c>
      <c r="C22" s="27">
        <f>A22/A10-1</f>
        <v>0.5345683684807514</v>
      </c>
      <c r="D22" s="26">
        <f>H22/21</f>
        <v>93115.238095238092</v>
      </c>
      <c r="E22" s="27">
        <f t="shared" si="0"/>
        <v>0.20600641050548241</v>
      </c>
      <c r="F22" s="33">
        <f t="shared" si="2"/>
        <v>0.52149673784911998</v>
      </c>
      <c r="G22" s="39" t="s">
        <v>156</v>
      </c>
      <c r="H22" s="29">
        <v>1955420</v>
      </c>
      <c r="I22" s="29">
        <v>1963.88</v>
      </c>
      <c r="J22" s="30">
        <f t="shared" ref="J22:J27" si="3">H22/I22</f>
        <v>995.69220115281985</v>
      </c>
      <c r="K22" s="32">
        <f>H22+H21+H20</f>
        <v>5348717</v>
      </c>
      <c r="L22" s="27">
        <f>K22/K19-1</f>
        <v>1.111739771606568E-2</v>
      </c>
      <c r="M22" s="27">
        <f>K22/K10-1</f>
        <v>0.50956432554691089</v>
      </c>
      <c r="N22" s="32">
        <f>AVERAGE(J20:J22)</f>
        <v>1047.4294302857575</v>
      </c>
      <c r="O22" s="58">
        <f>N22/N19-1</f>
        <v>-0.22227919370386462</v>
      </c>
    </row>
    <row r="23" spans="1:15">
      <c r="A23" s="31"/>
      <c r="B23" s="27"/>
      <c r="C23" s="27"/>
      <c r="D23" s="26">
        <f>H23/21</f>
        <v>39461.714285714283</v>
      </c>
      <c r="E23" s="27">
        <f t="shared" ref="E23:E28" si="4">D23/D22-1</f>
        <v>-0.57620562334434555</v>
      </c>
      <c r="F23" s="33">
        <f t="shared" ref="F23:F28" si="5">D23/D11-1</f>
        <v>-0.22422867156826953</v>
      </c>
      <c r="G23" s="39" t="s">
        <v>168</v>
      </c>
      <c r="H23" s="29">
        <v>828696</v>
      </c>
      <c r="I23" s="29">
        <v>570.48</v>
      </c>
      <c r="J23" s="30">
        <f t="shared" si="3"/>
        <v>1452.6293647454775</v>
      </c>
      <c r="K23" s="32"/>
      <c r="L23" s="27"/>
      <c r="M23" s="27"/>
      <c r="N23" s="27"/>
    </row>
    <row r="24" spans="1:15">
      <c r="A24" s="31"/>
      <c r="B24" s="27"/>
      <c r="C24" s="27"/>
      <c r="D24" s="26">
        <f>H24/22</f>
        <v>89221.045454545456</v>
      </c>
      <c r="E24" s="27">
        <f t="shared" si="4"/>
        <v>1.260952091654183</v>
      </c>
      <c r="F24" s="33">
        <f t="shared" si="5"/>
        <v>0.1608961821415329</v>
      </c>
      <c r="G24" s="39" t="s">
        <v>176</v>
      </c>
      <c r="H24" s="29">
        <v>1962863</v>
      </c>
      <c r="I24" s="29">
        <v>1683.82</v>
      </c>
      <c r="J24" s="30">
        <f t="shared" si="3"/>
        <v>1165.7202076231426</v>
      </c>
      <c r="K24" s="32"/>
      <c r="L24" s="27"/>
      <c r="M24" s="27"/>
      <c r="N24" s="27"/>
    </row>
    <row r="25" spans="1:15" ht="17.399999999999999">
      <c r="A25" s="31">
        <f>AVERAGE(D23:D25)</f>
        <v>60569.744474823419</v>
      </c>
      <c r="B25" s="27">
        <f>A25/A22-1</f>
        <v>-0.29820211857008538</v>
      </c>
      <c r="C25" s="27">
        <f>A25/A13-1</f>
        <v>-2.0537264232454167E-3</v>
      </c>
      <c r="D25" s="26">
        <f>H25/19</f>
        <v>53026.473684210527</v>
      </c>
      <c r="E25" s="27">
        <f t="shared" si="4"/>
        <v>-0.40567302911480241</v>
      </c>
      <c r="F25" s="33">
        <f t="shared" si="5"/>
        <v>-2.4534080862349983E-2</v>
      </c>
      <c r="G25" s="39" t="s">
        <v>190</v>
      </c>
      <c r="H25" s="29">
        <v>1007503</v>
      </c>
      <c r="I25" s="29">
        <v>812.63</v>
      </c>
      <c r="J25" s="30">
        <f t="shared" si="3"/>
        <v>1239.8053234559393</v>
      </c>
      <c r="K25" s="32">
        <f>H25+H24+H23</f>
        <v>3799062</v>
      </c>
      <c r="L25" s="27">
        <f>K25/K22-1</f>
        <v>-0.28972461994156729</v>
      </c>
      <c r="M25" s="27">
        <f>K25/K13-1</f>
        <v>-1.2266518851387964E-2</v>
      </c>
      <c r="N25" s="32">
        <f>AVERAGE(J23:J25)</f>
        <v>1286.0516319415199</v>
      </c>
      <c r="O25" s="58">
        <f>N25/N22-1</f>
        <v>0.22781697244334831</v>
      </c>
    </row>
    <row r="26" spans="1:15" ht="17.399999999999999">
      <c r="A26" s="31"/>
      <c r="B26" s="27"/>
      <c r="C26" s="27"/>
      <c r="D26" s="26">
        <f>H26/19</f>
        <v>59512.052631578947</v>
      </c>
      <c r="E26" s="27">
        <f t="shared" si="4"/>
        <v>0.12230832067001285</v>
      </c>
      <c r="F26" s="33">
        <f t="shared" si="5"/>
        <v>0.16790716393563776</v>
      </c>
      <c r="G26" s="39" t="s">
        <v>202</v>
      </c>
      <c r="H26" s="29">
        <v>1130729</v>
      </c>
      <c r="I26" s="29">
        <v>1267.3599999999999</v>
      </c>
      <c r="J26" s="30">
        <f t="shared" si="3"/>
        <v>892.19243151117291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56049.227272727272</v>
      </c>
      <c r="E27" s="27">
        <f t="shared" si="4"/>
        <v>-5.8186958871826788E-2</v>
      </c>
      <c r="F27" s="33">
        <f t="shared" si="5"/>
        <v>0.18520088427527881</v>
      </c>
      <c r="G27" s="39" t="s">
        <v>203</v>
      </c>
      <c r="H27" s="29">
        <v>1233083</v>
      </c>
      <c r="I27" s="29">
        <v>912.94</v>
      </c>
      <c r="J27" s="30">
        <f t="shared" si="3"/>
        <v>1350.6725524130829</v>
      </c>
      <c r="K27" s="32"/>
      <c r="L27" s="27"/>
      <c r="M27" s="27"/>
      <c r="N27" s="32"/>
      <c r="O27" s="58"/>
    </row>
    <row r="28" spans="1:15" ht="17.399999999999999">
      <c r="A28" s="31">
        <f>AVERAGE(D26:D28)</f>
        <v>51483.759968102073</v>
      </c>
      <c r="B28" s="27">
        <f>A28/A25-1</f>
        <v>-0.15000863195812308</v>
      </c>
      <c r="C28" s="27">
        <f>A28/A16-1</f>
        <v>0.34736815642344676</v>
      </c>
      <c r="D28" s="26">
        <f>H28/19</f>
        <v>38890</v>
      </c>
      <c r="E28" s="27">
        <f t="shared" si="4"/>
        <v>-0.30614565280682648</v>
      </c>
      <c r="F28" s="33">
        <f t="shared" si="5"/>
        <v>1.3735452817888003</v>
      </c>
      <c r="G28" s="39" t="s">
        <v>208</v>
      </c>
      <c r="H28" s="29">
        <v>738910</v>
      </c>
      <c r="I28" s="29">
        <v>414</v>
      </c>
      <c r="J28" s="30">
        <f t="shared" ref="J28:J41" si="6">H28/I28</f>
        <v>1784.8067632850241</v>
      </c>
      <c r="K28" s="32">
        <f>H28+H27+H26</f>
        <v>3102722</v>
      </c>
      <c r="L28" s="27">
        <f>K28/K25-1</f>
        <v>-0.18329261275546438</v>
      </c>
      <c r="M28" s="27">
        <f>K28/K16-1</f>
        <v>0.28212288655976803</v>
      </c>
      <c r="N28" s="32">
        <f>AVERAGE(J26:J28)</f>
        <v>1342.5572490697598</v>
      </c>
      <c r="O28" s="58">
        <f>N28/N25-1</f>
        <v>4.3937285039586493E-2</v>
      </c>
    </row>
    <row r="29" spans="1:15">
      <c r="D29" s="26">
        <f>H29/22</f>
        <v>78702.863636363632</v>
      </c>
      <c r="E29" s="27">
        <f t="shared" ref="E29:E41" si="7">D29/D28-1</f>
        <v>1.023730101217887</v>
      </c>
      <c r="F29" s="33">
        <f t="shared" ref="F29:F41" si="8">D29/D17-1</f>
        <v>-0.34370198953327291</v>
      </c>
      <c r="G29" s="39" t="s">
        <v>215</v>
      </c>
      <c r="H29" s="29">
        <v>1731463</v>
      </c>
      <c r="I29" s="29">
        <v>1174.93</v>
      </c>
      <c r="J29" s="30">
        <f t="shared" si="6"/>
        <v>1473.6733252193746</v>
      </c>
    </row>
    <row r="30" spans="1:15">
      <c r="D30" s="26">
        <f>H30/19</f>
        <v>60503.368421052633</v>
      </c>
      <c r="E30" s="27">
        <f t="shared" si="7"/>
        <v>-0.2312431133306585</v>
      </c>
      <c r="F30" s="33">
        <f t="shared" si="8"/>
        <v>-0.26918192888928927</v>
      </c>
      <c r="G30" s="39" t="s">
        <v>210</v>
      </c>
      <c r="H30" s="29">
        <v>1149564</v>
      </c>
      <c r="I30" s="29">
        <v>1054.17</v>
      </c>
      <c r="J30" s="30">
        <f t="shared" si="6"/>
        <v>1090.4920458749536</v>
      </c>
    </row>
    <row r="31" spans="1:15" ht="17.399999999999999">
      <c r="A31" s="31">
        <f>AVERAGE(D29:D31)</f>
        <v>76358.710685805418</v>
      </c>
      <c r="B31" s="27">
        <f>A31/A28-1</f>
        <v>0.48316111203057388</v>
      </c>
      <c r="C31" s="27">
        <f>A31/A19-1</f>
        <v>-0.11512042534705857</v>
      </c>
      <c r="D31" s="26">
        <f>H31/20</f>
        <v>89869.9</v>
      </c>
      <c r="E31" s="27">
        <f t="shared" si="7"/>
        <v>0.48537019252516589</v>
      </c>
      <c r="F31" s="33">
        <f t="shared" si="8"/>
        <v>0.59995225563788068</v>
      </c>
      <c r="G31" s="39" t="s">
        <v>211</v>
      </c>
      <c r="H31" s="29">
        <v>1797398</v>
      </c>
      <c r="I31" s="29">
        <v>1600.39</v>
      </c>
      <c r="J31" s="30">
        <f t="shared" si="6"/>
        <v>1123.0999943763707</v>
      </c>
      <c r="K31" s="32">
        <f>H31+H30+H29</f>
        <v>4678425</v>
      </c>
      <c r="L31" s="27">
        <f>K31/K28-1</f>
        <v>0.50784536932409674</v>
      </c>
      <c r="M31" s="27">
        <f>K31/K19-1</f>
        <v>-0.11559409267497522</v>
      </c>
      <c r="N31" s="32">
        <f>AVERAGE(J29:J31)</f>
        <v>1229.0884551568997</v>
      </c>
      <c r="O31" s="58">
        <f>N31/N28-1</f>
        <v>-8.4516912773351827E-2</v>
      </c>
    </row>
    <row r="32" spans="1:15" ht="17.399999999999999">
      <c r="D32" s="26">
        <f>H32/21</f>
        <v>78495.857142857145</v>
      </c>
      <c r="E32" s="27">
        <f t="shared" si="7"/>
        <v>-0.12656120522157976</v>
      </c>
      <c r="F32" s="33">
        <f t="shared" si="8"/>
        <v>-0.11399024386468348</v>
      </c>
      <c r="G32" s="39" t="s">
        <v>222</v>
      </c>
      <c r="H32" s="29">
        <v>1648413</v>
      </c>
      <c r="I32" s="29">
        <v>1182.1600000000001</v>
      </c>
      <c r="J32" s="30">
        <f t="shared" si="6"/>
        <v>1394.4076943899302</v>
      </c>
      <c r="K32" s="32"/>
      <c r="L32" s="27"/>
      <c r="M32" s="27"/>
      <c r="N32" s="32"/>
      <c r="O32" s="58"/>
    </row>
    <row r="33" spans="1:16" ht="17.399999999999999">
      <c r="D33" s="26">
        <f>H33/21</f>
        <v>65579</v>
      </c>
      <c r="E33" s="27">
        <f t="shared" si="7"/>
        <v>-0.16455463527647507</v>
      </c>
      <c r="F33" s="33">
        <f t="shared" si="8"/>
        <v>-0.15063639408141483</v>
      </c>
      <c r="G33" s="39" t="s">
        <v>223</v>
      </c>
      <c r="H33" s="29">
        <v>1377159</v>
      </c>
      <c r="I33" s="29">
        <v>1195.43</v>
      </c>
      <c r="J33" s="30">
        <f t="shared" si="6"/>
        <v>1152.019775310976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66920.864661654137</v>
      </c>
      <c r="B34" s="27">
        <f>A34/A31-1</f>
        <v>-0.1235988132773137</v>
      </c>
      <c r="C34" s="27">
        <f>A34/A22-1</f>
        <v>-0.22461417907205339</v>
      </c>
      <c r="D34" s="26">
        <f>H34/19</f>
        <v>56687.73684210526</v>
      </c>
      <c r="E34" s="27">
        <f t="shared" si="7"/>
        <v>-0.1355809505770863</v>
      </c>
      <c r="F34" s="33">
        <f t="shared" si="8"/>
        <v>-0.39120880747654696</v>
      </c>
      <c r="G34" s="39" t="s">
        <v>220</v>
      </c>
      <c r="H34" s="29">
        <v>1077067</v>
      </c>
      <c r="I34" s="29">
        <v>775.84</v>
      </c>
      <c r="J34" s="30">
        <f t="shared" si="6"/>
        <v>1388.2591771499278</v>
      </c>
      <c r="K34" s="32">
        <f>H34+H33+H32</f>
        <v>4102639</v>
      </c>
      <c r="L34" s="27">
        <f>K34/K31-1</f>
        <v>-0.1230726152497903</v>
      </c>
      <c r="M34" s="27">
        <f>K34/K22-1</f>
        <v>-0.2329676443902341</v>
      </c>
      <c r="N34" s="32">
        <f>AVERAGE(J32:J34)</f>
        <v>1311.5622156169445</v>
      </c>
      <c r="O34" s="58">
        <f>N34/N31-1</f>
        <v>6.7101566298185311E-2</v>
      </c>
      <c r="P34" s="58"/>
    </row>
    <row r="35" spans="1:16" ht="17.399999999999999">
      <c r="D35" s="26">
        <f>H35/23</f>
        <v>48972.913043478264</v>
      </c>
      <c r="E35" s="27">
        <f t="shared" si="7"/>
        <v>-0.13609334625785852</v>
      </c>
      <c r="F35" s="33">
        <f t="shared" si="8"/>
        <v>0.24102345602373321</v>
      </c>
      <c r="G35" s="39" t="s">
        <v>226</v>
      </c>
      <c r="H35" s="29">
        <v>1126377</v>
      </c>
      <c r="I35" s="29">
        <v>888.96</v>
      </c>
      <c r="J35" s="30">
        <f t="shared" si="6"/>
        <v>1267.0727591792656</v>
      </c>
      <c r="P35" s="58"/>
    </row>
    <row r="36" spans="1:16" ht="17.399999999999999">
      <c r="D36" s="26">
        <f>H36/21</f>
        <v>67538.095238095237</v>
      </c>
      <c r="E36" s="27">
        <f t="shared" si="7"/>
        <v>0.37909082880437928</v>
      </c>
      <c r="F36" s="33">
        <f t="shared" si="8"/>
        <v>-0.24302506326824891</v>
      </c>
      <c r="G36" s="39" t="s">
        <v>228</v>
      </c>
      <c r="H36" s="29">
        <v>1418300</v>
      </c>
      <c r="I36" s="29">
        <v>1166.69</v>
      </c>
      <c r="J36" s="30">
        <f t="shared" si="6"/>
        <v>1215.6614010576932</v>
      </c>
      <c r="P36" s="58"/>
    </row>
    <row r="37" spans="1:16" ht="17.399999999999999">
      <c r="A37" s="31">
        <f>AVERAGE(D35:D37)</f>
        <v>66544.613871635622</v>
      </c>
      <c r="B37" s="27">
        <f>A37/A34-1</f>
        <v>-5.6223240975861177E-3</v>
      </c>
      <c r="C37" s="27">
        <f>A37/A25-1</f>
        <v>9.864445439910563E-2</v>
      </c>
      <c r="D37" s="26">
        <f>H37/18</f>
        <v>83122.833333333328</v>
      </c>
      <c r="E37" s="27">
        <f t="shared" si="7"/>
        <v>0.23075477684551915</v>
      </c>
      <c r="F37" s="33">
        <f t="shared" si="8"/>
        <v>0.56757233808071361</v>
      </c>
      <c r="G37" s="39" t="s">
        <v>225</v>
      </c>
      <c r="H37" s="29">
        <v>1496211</v>
      </c>
      <c r="I37" s="29">
        <v>1147.71</v>
      </c>
      <c r="J37" s="30">
        <f t="shared" si="6"/>
        <v>1303.6490054107744</v>
      </c>
      <c r="K37" s="32">
        <f>H37+H36+H35</f>
        <v>4040888</v>
      </c>
      <c r="L37" s="27">
        <f>K37/K34-1</f>
        <v>-1.5051531465478662E-2</v>
      </c>
      <c r="M37" s="27">
        <f>K37/K25-1</f>
        <v>6.365413357297145E-2</v>
      </c>
      <c r="N37" s="32">
        <f>AVERAGE(J35:J37)</f>
        <v>1262.1277218825778</v>
      </c>
      <c r="O37" s="58">
        <f>N37/N34-1</f>
        <v>-3.7691306707179906E-2</v>
      </c>
      <c r="P37" s="58"/>
    </row>
    <row r="38" spans="1:16" ht="17.399999999999999">
      <c r="A38" s="31"/>
      <c r="B38" s="27"/>
      <c r="C38" s="27"/>
      <c r="D38" s="26">
        <f>H38/20</f>
        <v>57708.15</v>
      </c>
      <c r="E38" s="27">
        <f t="shared" si="7"/>
        <v>-0.30574852076344838</v>
      </c>
      <c r="F38" s="33">
        <f t="shared" si="8"/>
        <v>-3.031155122049578E-2</v>
      </c>
      <c r="G38" s="39" t="s">
        <v>231</v>
      </c>
      <c r="H38" s="29">
        <v>1154163</v>
      </c>
      <c r="I38" s="29">
        <v>993.72</v>
      </c>
      <c r="J38" s="30">
        <f t="shared" si="6"/>
        <v>1161.4569496437628</v>
      </c>
      <c r="K38" s="32"/>
      <c r="L38" s="27"/>
      <c r="M38" s="27"/>
      <c r="N38" s="32"/>
      <c r="O38" s="58"/>
      <c r="P38" s="58"/>
    </row>
    <row r="39" spans="1:16" ht="17.399999999999999">
      <c r="A39" s="31"/>
      <c r="B39" s="27"/>
      <c r="C39" s="27"/>
      <c r="D39" s="26">
        <f>H39/21</f>
        <v>70375.666666666672</v>
      </c>
      <c r="E39" s="27">
        <f t="shared" si="7"/>
        <v>0.21951001143974769</v>
      </c>
      <c r="F39" s="33">
        <f t="shared" si="8"/>
        <v>0.25560458352492632</v>
      </c>
      <c r="G39" s="39" t="s">
        <v>234</v>
      </c>
      <c r="H39" s="29">
        <v>1477889</v>
      </c>
      <c r="I39" s="29">
        <v>1269.26</v>
      </c>
      <c r="J39" s="30">
        <f t="shared" si="6"/>
        <v>1164.3705781321401</v>
      </c>
      <c r="K39" s="32"/>
      <c r="L39" s="27"/>
      <c r="M39" s="27"/>
      <c r="N39" s="32"/>
      <c r="O39" s="58"/>
      <c r="P39" s="58"/>
    </row>
    <row r="40" spans="1:16" ht="17.399999999999999">
      <c r="A40" s="31">
        <f>AVERAGE(D38:D40)</f>
        <v>69009.14523809524</v>
      </c>
      <c r="B40" s="27">
        <f>A40/A37-1</f>
        <v>3.7035775295258144E-2</v>
      </c>
      <c r="C40" s="27">
        <f>A40/A28-1</f>
        <v>0.34040608690685015</v>
      </c>
      <c r="D40" s="26">
        <f>H40/21</f>
        <v>78943.619047619053</v>
      </c>
      <c r="E40" s="27">
        <f t="shared" si="7"/>
        <v>0.12174594979731235</v>
      </c>
      <c r="F40" s="33">
        <f t="shared" si="8"/>
        <v>1.0299207777736963</v>
      </c>
      <c r="G40" s="39" t="s">
        <v>236</v>
      </c>
      <c r="H40" s="29">
        <v>1657816</v>
      </c>
      <c r="I40" s="29">
        <v>1327.09</v>
      </c>
      <c r="J40" s="30">
        <f t="shared" si="6"/>
        <v>1249.211432532835</v>
      </c>
      <c r="K40" s="32">
        <f>H40+H39+H38</f>
        <v>4289868</v>
      </c>
      <c r="L40" s="27">
        <f>K40/K37-1</f>
        <v>6.1615169734969166E-2</v>
      </c>
      <c r="M40" s="27">
        <f>K40/K28-1</f>
        <v>0.38261436248558534</v>
      </c>
      <c r="N40" s="32">
        <f>AVERAGE(J38:J40)</f>
        <v>1191.6796534362459</v>
      </c>
      <c r="O40" s="58">
        <f>N40/N37-1</f>
        <v>-5.581690919620419E-2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7"/>
        <v>-1</v>
      </c>
      <c r="F41" s="33">
        <f t="shared" si="8"/>
        <v>-1</v>
      </c>
      <c r="G41" s="39" t="s">
        <v>215</v>
      </c>
      <c r="H41" s="29"/>
      <c r="I41" s="29"/>
      <c r="J41" s="30" t="e">
        <f t="shared" si="6"/>
        <v>#DIV/0!</v>
      </c>
      <c r="K41" s="32"/>
      <c r="L41" s="27"/>
      <c r="M41" s="27"/>
      <c r="N41" s="32"/>
      <c r="O41" s="58"/>
    </row>
    <row r="46" spans="1:16" ht="17.399999999999999">
      <c r="G46" s="77"/>
      <c r="H46" s="77"/>
      <c r="I46" s="77"/>
      <c r="J46" s="77"/>
      <c r="K46" s="77"/>
    </row>
    <row r="47" spans="1:16" ht="17.399999999999999">
      <c r="G47" s="78"/>
      <c r="H47" s="163"/>
      <c r="I47" s="164"/>
      <c r="J47" s="163"/>
      <c r="K47" s="164"/>
    </row>
    <row r="48" spans="1:16" ht="17.399999999999999">
      <c r="G48" s="78"/>
      <c r="H48" s="78"/>
      <c r="I48" s="78"/>
      <c r="J48" s="78"/>
      <c r="K48" s="78"/>
    </row>
    <row r="49" spans="7:11" ht="17.399999999999999">
      <c r="G49" s="79"/>
      <c r="H49" s="78"/>
      <c r="I49" s="78"/>
      <c r="J49" s="78"/>
      <c r="K49" s="78"/>
    </row>
    <row r="50" spans="7:11" ht="17.399999999999999">
      <c r="G50" s="80"/>
      <c r="H50" s="80"/>
      <c r="I50" s="80"/>
      <c r="J50" s="80"/>
      <c r="K50" s="80"/>
    </row>
    <row r="51" spans="7:11" ht="17.399999999999999">
      <c r="G51" s="81"/>
      <c r="H51" s="82"/>
      <c r="I51" s="76"/>
      <c r="J51" s="76"/>
      <c r="K51" s="76"/>
    </row>
    <row r="52" spans="7:11" ht="17.399999999999999">
      <c r="G52" s="81"/>
      <c r="H52" s="82"/>
      <c r="I52" s="76"/>
      <c r="J52" s="76"/>
      <c r="K52" s="76"/>
    </row>
    <row r="53" spans="7:11" ht="17.399999999999999">
      <c r="G53" s="83"/>
      <c r="H53" s="84"/>
      <c r="I53" s="85"/>
      <c r="J53" s="84"/>
      <c r="K53" s="86"/>
    </row>
    <row r="54" spans="7:11" ht="17.399999999999999">
      <c r="G54" s="81"/>
      <c r="H54" s="82"/>
      <c r="I54" s="76"/>
      <c r="J54" s="82"/>
      <c r="K54" s="76"/>
    </row>
    <row r="55" spans="7:11" ht="17.399999999999999">
      <c r="G55" s="81"/>
      <c r="H55" s="82"/>
      <c r="I55" s="76"/>
      <c r="J55" s="82"/>
      <c r="K55" s="76"/>
    </row>
    <row r="56" spans="7:11" ht="17.399999999999999">
      <c r="G56" s="81"/>
      <c r="H56" s="82"/>
      <c r="I56" s="87"/>
      <c r="J56" s="82"/>
      <c r="K56" s="76"/>
    </row>
    <row r="57" spans="7:11" ht="17.399999999999999">
      <c r="G57" s="88"/>
      <c r="H57" s="89"/>
      <c r="I57" s="90"/>
      <c r="J57"/>
      <c r="K57"/>
    </row>
  </sheetData>
  <mergeCells count="2">
    <mergeCell ref="H47:I47"/>
    <mergeCell ref="J47:K4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75"/>
  <dimension ref="A1:Q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" style="18" bestFit="1" customWidth="1"/>
    <col min="12" max="12" width="6.09765625" style="18" bestFit="1" customWidth="1"/>
    <col min="13" max="14" width="5.39843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이오테크닉스합</v>
      </c>
      <c r="G1" s="19"/>
      <c r="H1" s="19"/>
      <c r="I1" s="19"/>
      <c r="J1" s="20"/>
      <c r="P1" s="18" t="s">
        <v>40</v>
      </c>
    </row>
    <row r="2" spans="1:17" ht="15" customHeight="1">
      <c r="G2" s="21"/>
      <c r="H2" s="21"/>
      <c r="I2" s="21"/>
      <c r="J2" s="22"/>
      <c r="P2" s="75">
        <v>8486901000</v>
      </c>
      <c r="Q2" s="18" t="s">
        <v>91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75" t="s">
        <v>287</v>
      </c>
      <c r="Q3" s="18" t="s">
        <v>329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1240</v>
      </c>
      <c r="E5" s="27"/>
      <c r="F5" s="26"/>
      <c r="G5" s="28" t="s">
        <v>7</v>
      </c>
      <c r="H5" s="29">
        <f>'레이저마커(안양)'!H5+'어닐링(안양)'!H5</f>
        <v>24800</v>
      </c>
      <c r="I5" s="29">
        <f>'레이저마커(안양)'!I5+'어닐링(안양)'!I5</f>
        <v>239.15</v>
      </c>
      <c r="J5" s="30">
        <f>H5/I5</f>
        <v>103.70060631402885</v>
      </c>
    </row>
    <row r="6" spans="1:17" ht="15" hidden="1" customHeight="1">
      <c r="D6" s="26">
        <f>H6/18</f>
        <v>2225.6111111111113</v>
      </c>
      <c r="E6" s="27">
        <f t="shared" ref="E6:E37" si="0">D6/D5-1</f>
        <v>0.7948476702508962</v>
      </c>
      <c r="F6" s="26"/>
      <c r="G6" s="28" t="s">
        <v>3</v>
      </c>
      <c r="H6" s="29">
        <f>'레이저마커(안양)'!H6+'어닐링(안양)'!H6</f>
        <v>40061</v>
      </c>
      <c r="I6" s="29">
        <f>'레이저마커(안양)'!I6+'어닐링(안양)'!I6</f>
        <v>6.54</v>
      </c>
      <c r="J6" s="30">
        <f t="shared" ref="J6:J49" si="1">H6/I6</f>
        <v>6125.5351681957191</v>
      </c>
    </row>
    <row r="7" spans="1:17" ht="15" hidden="1" customHeight="1">
      <c r="A7" s="31">
        <f>AVERAGE(D5:D7)</f>
        <v>1873.0824915824917</v>
      </c>
      <c r="B7" s="31"/>
      <c r="C7" s="31"/>
      <c r="D7" s="26">
        <f>H7/22</f>
        <v>2153.6363636363635</v>
      </c>
      <c r="E7" s="27">
        <f t="shared" si="0"/>
        <v>-3.2339318902310454E-2</v>
      </c>
      <c r="F7" s="26"/>
      <c r="G7" s="28" t="s">
        <v>6</v>
      </c>
      <c r="H7" s="29">
        <f>'레이저마커(안양)'!H7+'어닐링(안양)'!H7</f>
        <v>47380</v>
      </c>
      <c r="I7" s="29">
        <f>'레이저마커(안양)'!I7+'어닐링(안양)'!I7</f>
        <v>6.8</v>
      </c>
      <c r="J7" s="30">
        <f t="shared" si="1"/>
        <v>6967.6470588235297</v>
      </c>
      <c r="K7" s="32">
        <f>H7+H6+H5</f>
        <v>112241</v>
      </c>
      <c r="L7" s="32"/>
      <c r="M7" s="32"/>
      <c r="N7" s="32">
        <f>AVERAGE(J5:J7)</f>
        <v>4398.9609444444259</v>
      </c>
      <c r="O7" s="35"/>
    </row>
    <row r="8" spans="1:17" ht="15" hidden="1" customHeight="1">
      <c r="D8" s="26">
        <f>H8/21</f>
        <v>10623.857142857143</v>
      </c>
      <c r="E8" s="27">
        <f t="shared" si="0"/>
        <v>3.9329855876500037</v>
      </c>
      <c r="F8" s="26"/>
      <c r="G8" s="28" t="s">
        <v>2</v>
      </c>
      <c r="H8" s="29">
        <f>'레이저마커(안양)'!H8+'어닐링(안양)'!H8</f>
        <v>223101</v>
      </c>
      <c r="I8" s="29">
        <f>'레이저마커(안양)'!I8+'어닐링(안양)'!I8</f>
        <v>1504.59</v>
      </c>
      <c r="J8" s="30">
        <f t="shared" si="1"/>
        <v>148.280262397065</v>
      </c>
    </row>
    <row r="9" spans="1:17" ht="15" hidden="1" customHeight="1">
      <c r="D9" s="26">
        <f>H9/21</f>
        <v>42596.523809523809</v>
      </c>
      <c r="E9" s="27">
        <f t="shared" si="0"/>
        <v>3.0095158694940851</v>
      </c>
      <c r="F9" s="26"/>
      <c r="G9" s="28" t="s">
        <v>5</v>
      </c>
      <c r="H9" s="29">
        <f>'레이저마커(안양)'!H9+'어닐링(안양)'!H9</f>
        <v>894527</v>
      </c>
      <c r="I9" s="29">
        <f>'레이저마커(안양)'!I9+'어닐링(안양)'!I9</f>
        <v>24200.94</v>
      </c>
      <c r="J9" s="30">
        <f t="shared" si="1"/>
        <v>36.962489886756465</v>
      </c>
    </row>
    <row r="10" spans="1:17" ht="15" hidden="1" customHeight="1">
      <c r="A10" s="31">
        <f>AVERAGE(D8:D10)</f>
        <v>18232.142857142859</v>
      </c>
      <c r="B10" s="27">
        <f>A10/A7-1</f>
        <v>8.7337639634543045</v>
      </c>
      <c r="C10" s="27"/>
      <c r="D10" s="26">
        <f>H10/21</f>
        <v>1476.047619047619</v>
      </c>
      <c r="E10" s="27">
        <f t="shared" si="0"/>
        <v>-0.9653481672436941</v>
      </c>
      <c r="F10" s="26"/>
      <c r="G10" s="28" t="s">
        <v>0</v>
      </c>
      <c r="H10" s="29">
        <f>'레이저마커(안양)'!H10+'어닐링(안양)'!H10</f>
        <v>30997</v>
      </c>
      <c r="I10" s="29">
        <f>'레이저마커(안양)'!I10+'어닐링(안양)'!I10</f>
        <v>269.68</v>
      </c>
      <c r="J10" s="30">
        <f t="shared" si="1"/>
        <v>114.93992880450905</v>
      </c>
      <c r="K10" s="32">
        <f>H10+H9+H8</f>
        <v>1148625</v>
      </c>
      <c r="L10" s="27">
        <f>K10/K7-1</f>
        <v>9.2335599290811743</v>
      </c>
      <c r="M10" s="32"/>
      <c r="N10" s="32">
        <f>AVERAGE(J8:J10)</f>
        <v>100.06089369611017</v>
      </c>
      <c r="O10" s="58">
        <f>N10/N7-1</f>
        <v>-0.97725351623717416</v>
      </c>
    </row>
    <row r="11" spans="1:17" ht="15" hidden="1" customHeight="1">
      <c r="D11" s="26">
        <f>H11/21</f>
        <v>2918.9523809523807</v>
      </c>
      <c r="E11" s="27">
        <f t="shared" si="0"/>
        <v>0.9775462141497564</v>
      </c>
      <c r="F11" s="26"/>
      <c r="G11" s="28" t="s">
        <v>10</v>
      </c>
      <c r="H11" s="29">
        <f>'레이저마커(안양)'!H11+'어닐링(안양)'!H11</f>
        <v>61298</v>
      </c>
      <c r="I11" s="29">
        <f>'레이저마커(안양)'!I11+'어닐링(안양)'!I11</f>
        <v>24</v>
      </c>
      <c r="J11" s="30">
        <f t="shared" si="1"/>
        <v>2554.0833333333335</v>
      </c>
    </row>
    <row r="12" spans="1:17" ht="15" hidden="1" customHeight="1">
      <c r="D12" s="26">
        <f>H12/22</f>
        <v>3619.909090909091</v>
      </c>
      <c r="E12" s="27">
        <f t="shared" si="0"/>
        <v>0.24013982363357567</v>
      </c>
      <c r="F12" s="26"/>
      <c r="G12" s="28" t="s">
        <v>4</v>
      </c>
      <c r="H12" s="29">
        <f>'레이저마커(안양)'!H12+'어닐링(안양)'!H12</f>
        <v>79638</v>
      </c>
      <c r="I12" s="29">
        <f>'레이저마커(안양)'!I12+'어닐링(안양)'!I12</f>
        <v>34.840000000000003</v>
      </c>
      <c r="J12" s="30">
        <f t="shared" si="1"/>
        <v>2285.8208955223877</v>
      </c>
    </row>
    <row r="13" spans="1:17" ht="15" hidden="1" customHeight="1">
      <c r="A13" s="31">
        <f>AVERAGE(D11:D13)</f>
        <v>2872.0204906204904</v>
      </c>
      <c r="B13" s="27">
        <f>A13/A10-1</f>
        <v>-0.84247488004432181</v>
      </c>
      <c r="C13" s="27"/>
      <c r="D13" s="26">
        <f>H13/20</f>
        <v>2077.1999999999998</v>
      </c>
      <c r="E13" s="27">
        <f t="shared" si="0"/>
        <v>-0.42617343479243586</v>
      </c>
      <c r="F13" s="26"/>
      <c r="G13" s="28" t="s">
        <v>8</v>
      </c>
      <c r="H13" s="29">
        <f>'레이저마커(안양)'!H13+'어닐링(안양)'!H13</f>
        <v>41544</v>
      </c>
      <c r="I13" s="29">
        <f>'레이저마커(안양)'!I13+'어닐링(안양)'!I13</f>
        <v>7.77</v>
      </c>
      <c r="J13" s="30">
        <f t="shared" si="1"/>
        <v>5346.7181467181472</v>
      </c>
      <c r="K13" s="32">
        <f>H13+H12+H11</f>
        <v>182480</v>
      </c>
      <c r="L13" s="27">
        <f>K13/K10-1</f>
        <v>-0.84113178800740018</v>
      </c>
      <c r="M13" s="32"/>
      <c r="N13" s="32">
        <f>AVERAGE(J11:J13)</f>
        <v>3395.5407918579563</v>
      </c>
      <c r="O13" s="58">
        <f>N13/N10-1</f>
        <v>32.934743798814949</v>
      </c>
    </row>
    <row r="14" spans="1:17" ht="15" hidden="1" customHeight="1">
      <c r="D14" s="26">
        <f>H14/20</f>
        <v>211435.8</v>
      </c>
      <c r="E14" s="27">
        <f t="shared" si="0"/>
        <v>100.78885037550549</v>
      </c>
      <c r="F14" s="26"/>
      <c r="G14" s="28" t="s">
        <v>11</v>
      </c>
      <c r="H14" s="29">
        <f>'레이저마커(안양)'!H14+'어닐링(안양)'!H14</f>
        <v>4228716</v>
      </c>
      <c r="I14" s="29">
        <f>'레이저마커(안양)'!I14+'어닐링(안양)'!I14</f>
        <v>47248.32</v>
      </c>
      <c r="J14" s="30">
        <f t="shared" si="1"/>
        <v>89.499817136355318</v>
      </c>
    </row>
    <row r="15" spans="1:17" ht="15" hidden="1" customHeight="1">
      <c r="A15" s="31"/>
      <c r="B15" s="31"/>
      <c r="C15" s="31"/>
      <c r="D15" s="26">
        <f>H15/22</f>
        <v>128781.36363636363</v>
      </c>
      <c r="E15" s="27">
        <f t="shared" si="0"/>
        <v>-0.39091977973283787</v>
      </c>
      <c r="F15" s="26"/>
      <c r="G15" s="28" t="s">
        <v>9</v>
      </c>
      <c r="H15" s="29">
        <f>'레이저마커(안양)'!H15+'어닐링(안양)'!H15</f>
        <v>2833190</v>
      </c>
      <c r="I15" s="29">
        <f>'레이저마커(안양)'!I15+'어닐링(안양)'!I15</f>
        <v>37206.160000000003</v>
      </c>
      <c r="J15" s="30">
        <f t="shared" si="1"/>
        <v>76.148411983391995</v>
      </c>
    </row>
    <row r="16" spans="1:17" ht="15" hidden="1" customHeight="1">
      <c r="A16" s="31">
        <f>AVERAGE(D14:D16)</f>
        <v>142283.90303030304</v>
      </c>
      <c r="B16" s="27">
        <f>A16/A13-1</f>
        <v>48.541395507092318</v>
      </c>
      <c r="C16" s="27"/>
      <c r="D16" s="26">
        <f>H16/22</f>
        <v>86634.545454545456</v>
      </c>
      <c r="E16" s="27">
        <f t="shared" si="0"/>
        <v>-0.32727420328322487</v>
      </c>
      <c r="F16" s="26"/>
      <c r="G16" s="28" t="s">
        <v>13</v>
      </c>
      <c r="H16" s="29">
        <f>'레이저마커(안양)'!H16+'어닐링(안양)'!H16</f>
        <v>1905960</v>
      </c>
      <c r="I16" s="29">
        <f>'레이저마커(안양)'!I16+'어닐링(안양)'!I16</f>
        <v>25086.2</v>
      </c>
      <c r="J16" s="30">
        <f t="shared" si="1"/>
        <v>75.976433258125979</v>
      </c>
      <c r="K16" s="32">
        <f>H16+H15+H14</f>
        <v>8967866</v>
      </c>
      <c r="L16" s="27">
        <f>K16/K13-1</f>
        <v>48.144377466023677</v>
      </c>
      <c r="M16" s="32"/>
      <c r="N16" s="32">
        <f>AVERAGE(J14:J16)</f>
        <v>80.541554125957774</v>
      </c>
      <c r="O16" s="58">
        <f>N16/N13-1</f>
        <v>-0.97628019833568624</v>
      </c>
    </row>
    <row r="17" spans="1:15" ht="15" hidden="1" customHeight="1">
      <c r="D17" s="26">
        <f>H17/20</f>
        <v>960</v>
      </c>
      <c r="E17" s="27">
        <f t="shared" si="0"/>
        <v>-0.98891896996789019</v>
      </c>
      <c r="F17" s="33">
        <f t="shared" ref="F17:F37" si="2">D17/D5-1</f>
        <v>-0.22580645161290325</v>
      </c>
      <c r="G17" s="39" t="s">
        <v>162</v>
      </c>
      <c r="H17" s="29">
        <f>'레이저마커(안양)'!H17+'어닐링(안양)'!H17</f>
        <v>19200</v>
      </c>
      <c r="I17" s="29">
        <f>'레이저마커(안양)'!I17+'어닐링(안양)'!I17</f>
        <v>2.52</v>
      </c>
      <c r="J17" s="30">
        <f t="shared" si="1"/>
        <v>7619.0476190476193</v>
      </c>
    </row>
    <row r="18" spans="1:15" hidden="1">
      <c r="D18" s="26">
        <f>H18/20</f>
        <v>3186.7</v>
      </c>
      <c r="E18" s="27">
        <f t="shared" si="0"/>
        <v>2.3194791666666665</v>
      </c>
      <c r="F18" s="33">
        <f t="shared" si="2"/>
        <v>0.43183145702803194</v>
      </c>
      <c r="G18" s="39" t="s">
        <v>163</v>
      </c>
      <c r="H18" s="29">
        <f>'레이저마커(안양)'!H18+'어닐링(안양)'!H18</f>
        <v>63734</v>
      </c>
      <c r="I18" s="29">
        <f>'레이저마커(안양)'!I18+'어닐링(안양)'!I18</f>
        <v>4942.4399999999996</v>
      </c>
      <c r="J18" s="30">
        <f t="shared" si="1"/>
        <v>12.895250119374237</v>
      </c>
    </row>
    <row r="19" spans="1:15" ht="17.399999999999999" hidden="1">
      <c r="A19" s="31">
        <f>AVERAGE(D17:D19)</f>
        <v>1818.5969696969696</v>
      </c>
      <c r="B19" s="27">
        <f>A19/A16-1</f>
        <v>-0.98721853329178322</v>
      </c>
      <c r="C19" s="27">
        <f>A19/A7-1</f>
        <v>-2.9088693173085711E-2</v>
      </c>
      <c r="D19" s="26">
        <f>H19/22</f>
        <v>1309.090909090909</v>
      </c>
      <c r="E19" s="27">
        <f t="shared" si="0"/>
        <v>-0.58920171051843317</v>
      </c>
      <c r="F19" s="33">
        <f t="shared" si="2"/>
        <v>-0.39214858590122414</v>
      </c>
      <c r="G19" s="39" t="s">
        <v>158</v>
      </c>
      <c r="H19" s="29">
        <f>'레이저마커(안양)'!H19+'어닐링(안양)'!H19</f>
        <v>28800</v>
      </c>
      <c r="I19" s="29">
        <f>'레이저마커(안양)'!I19+'어닐링(안양)'!I19</f>
        <v>3.78</v>
      </c>
      <c r="J19" s="30">
        <f t="shared" si="1"/>
        <v>7619.0476190476193</v>
      </c>
      <c r="K19" s="32">
        <f>H19+H18+H17</f>
        <v>111734</v>
      </c>
      <c r="L19" s="27">
        <f>K19/K16-1</f>
        <v>-0.98754062560702849</v>
      </c>
      <c r="M19" s="27">
        <f>K19/K7-1</f>
        <v>-4.5170659562905335E-3</v>
      </c>
      <c r="N19" s="32">
        <f>AVERAGE(J17:J19)</f>
        <v>5083.6634960715373</v>
      </c>
      <c r="O19" s="58">
        <f>N19/N16-1</f>
        <v>62.118517530978721</v>
      </c>
    </row>
    <row r="20" spans="1:15" hidden="1">
      <c r="D20" s="26">
        <f>H20/20</f>
        <v>220.95</v>
      </c>
      <c r="E20" s="27">
        <f t="shared" si="0"/>
        <v>-0.83121875000000001</v>
      </c>
      <c r="F20" s="33">
        <f t="shared" si="2"/>
        <v>-0.97920246883698414</v>
      </c>
      <c r="G20" s="39" t="s">
        <v>154</v>
      </c>
      <c r="H20" s="29">
        <f>'레이저마커(안양)'!H20+'어닐링(안양)'!H20</f>
        <v>4419</v>
      </c>
      <c r="I20" s="29">
        <f>'레이저마커(안양)'!I20+'어닐링(안양)'!I20</f>
        <v>11.17</v>
      </c>
      <c r="J20" s="30">
        <f t="shared" si="1"/>
        <v>395.61324977618619</v>
      </c>
    </row>
    <row r="21" spans="1:15" hidden="1">
      <c r="D21" s="26">
        <f>H21/21</f>
        <v>4290.6190476190477</v>
      </c>
      <c r="E21" s="27">
        <f t="shared" si="0"/>
        <v>18.418959256026469</v>
      </c>
      <c r="F21" s="33">
        <f t="shared" si="2"/>
        <v>-0.89927302362030437</v>
      </c>
      <c r="G21" s="39" t="s">
        <v>155</v>
      </c>
      <c r="H21" s="29">
        <f>'레이저마커(안양)'!H21+'어닐링(안양)'!H21</f>
        <v>90103</v>
      </c>
      <c r="I21" s="29">
        <f>'레이저마커(안양)'!I21+'어닐링(안양)'!I21</f>
        <v>373.51</v>
      </c>
      <c r="J21" s="30">
        <f t="shared" si="1"/>
        <v>241.23316644802014</v>
      </c>
    </row>
    <row r="22" spans="1:15" ht="17.399999999999999" hidden="1">
      <c r="A22" s="31">
        <f>AVERAGE(D20:D22)</f>
        <v>11844.665873015874</v>
      </c>
      <c r="B22" s="27">
        <f>A22/A19-1</f>
        <v>5.5130790771027929</v>
      </c>
      <c r="C22" s="27">
        <f>A22/A10-1</f>
        <v>-0.35034153879638696</v>
      </c>
      <c r="D22" s="26">
        <f>H22/21</f>
        <v>31022.428571428572</v>
      </c>
      <c r="E22" s="27">
        <f t="shared" si="0"/>
        <v>6.2302919991565213</v>
      </c>
      <c r="F22" s="33">
        <f t="shared" si="2"/>
        <v>20.01722747362648</v>
      </c>
      <c r="G22" s="39" t="s">
        <v>156</v>
      </c>
      <c r="H22" s="29">
        <f>'레이저마커(안양)'!H22+'어닐링(안양)'!H22</f>
        <v>651471</v>
      </c>
      <c r="I22" s="29">
        <f>'레이저마커(안양)'!I22+'어닐링(안양)'!I22</f>
        <v>6720.79</v>
      </c>
      <c r="J22" s="30">
        <f t="shared" si="1"/>
        <v>96.933693806829254</v>
      </c>
      <c r="K22" s="32">
        <f>H22+H21+H20</f>
        <v>745993</v>
      </c>
      <c r="L22" s="27">
        <f>K22/K19-1</f>
        <v>5.6765084933860779</v>
      </c>
      <c r="M22" s="27">
        <f>K22/K10-1</f>
        <v>-0.35053389922733702</v>
      </c>
      <c r="N22" s="32">
        <f>AVERAGE(J20:J22)</f>
        <v>244.59337001034521</v>
      </c>
      <c r="O22" s="58">
        <f>N22/N19-1</f>
        <v>-0.95188639645417961</v>
      </c>
    </row>
    <row r="23" spans="1:15" hidden="1">
      <c r="A23" s="31"/>
      <c r="B23" s="27"/>
      <c r="C23" s="27"/>
      <c r="D23" s="26">
        <f>H23/21</f>
        <v>149824.95238095237</v>
      </c>
      <c r="E23" s="27">
        <f t="shared" si="0"/>
        <v>3.8295687758933239</v>
      </c>
      <c r="F23" s="33">
        <f t="shared" si="2"/>
        <v>50.328330451238216</v>
      </c>
      <c r="G23" s="39" t="s">
        <v>168</v>
      </c>
      <c r="H23" s="29">
        <f>'레이저마커(안양)'!H23+'어닐링(안양)'!H23</f>
        <v>3146324</v>
      </c>
      <c r="I23" s="29">
        <f>'레이저마커(안양)'!I23+'어닐링(안양)'!I23</f>
        <v>37666.18</v>
      </c>
      <c r="J23" s="30">
        <f t="shared" si="1"/>
        <v>83.531804924205218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161344.90909090909</v>
      </c>
      <c r="E24" s="27">
        <f t="shared" si="0"/>
        <v>7.6889440155906152E-2</v>
      </c>
      <c r="F24" s="33">
        <f t="shared" si="2"/>
        <v>43.571536201310927</v>
      </c>
      <c r="G24" s="39" t="s">
        <v>176</v>
      </c>
      <c r="H24" s="29">
        <f>'레이저마커(안양)'!H24+'어닐링(안양)'!H24</f>
        <v>3549588</v>
      </c>
      <c r="I24" s="29">
        <f>'레이저마커(안양)'!I24+'어닐링(안양)'!I24</f>
        <v>36922</v>
      </c>
      <c r="J24" s="30">
        <f t="shared" si="1"/>
        <v>96.137479009804451</v>
      </c>
      <c r="K24" s="32"/>
      <c r="L24" s="27"/>
      <c r="M24" s="27"/>
      <c r="N24" s="27"/>
    </row>
    <row r="25" spans="1:15" ht="17.399999999999999" hidden="1">
      <c r="A25" s="31">
        <f>AVERAGE(D23:D25)</f>
        <v>103923.58540290118</v>
      </c>
      <c r="B25" s="27">
        <f>A25/A22-1</f>
        <v>7.7738722659671176</v>
      </c>
      <c r="C25" s="27">
        <f>A25/A13-1</f>
        <v>35.184834245541488</v>
      </c>
      <c r="D25" s="26">
        <f>H25/19</f>
        <v>600.89473684210532</v>
      </c>
      <c r="E25" s="27">
        <f t="shared" si="0"/>
        <v>-0.99627571306570617</v>
      </c>
      <c r="F25" s="33">
        <f t="shared" si="2"/>
        <v>-0.71071888270647732</v>
      </c>
      <c r="G25" s="39" t="s">
        <v>190</v>
      </c>
      <c r="H25" s="29">
        <f>'레이저마커(안양)'!H25+'어닐링(안양)'!H25</f>
        <v>11417</v>
      </c>
      <c r="I25" s="29">
        <f>'레이저마커(안양)'!I25+'어닐링(안양)'!I25</f>
        <v>194.65</v>
      </c>
      <c r="J25" s="30">
        <f t="shared" si="1"/>
        <v>58.653994348831233</v>
      </c>
      <c r="K25" s="32">
        <f>H25+H24+H23</f>
        <v>6707329</v>
      </c>
      <c r="L25" s="27">
        <f>K25/K22-1</f>
        <v>7.9911420080349274</v>
      </c>
      <c r="M25" s="27">
        <f>K25/K13-1</f>
        <v>35.75651578255151</v>
      </c>
      <c r="N25" s="32">
        <f>AVERAGE(J23:J25)</f>
        <v>79.441092760946972</v>
      </c>
      <c r="O25" s="58">
        <f>N25/N22-1</f>
        <v>-0.67521158583494323</v>
      </c>
    </row>
    <row r="26" spans="1:15" ht="17.399999999999999" hidden="1">
      <c r="A26" s="31"/>
      <c r="B26" s="27"/>
      <c r="C26" s="27"/>
      <c r="D26" s="26">
        <f>H26/19</f>
        <v>78673.473684210519</v>
      </c>
      <c r="E26" s="27">
        <f t="shared" si="0"/>
        <v>129.92721380397651</v>
      </c>
      <c r="F26" s="33">
        <f t="shared" si="2"/>
        <v>-0.62790845408293894</v>
      </c>
      <c r="G26" s="39" t="s">
        <v>202</v>
      </c>
      <c r="H26" s="29">
        <f>'레이저마커(안양)'!H26+'어닐링(안양)'!H26</f>
        <v>1494796</v>
      </c>
      <c r="I26" s="29">
        <f>'레이저마커(안양)'!I26+'어닐링(안양)'!I26</f>
        <v>14650.19</v>
      </c>
      <c r="J26" s="30">
        <f t="shared" si="1"/>
        <v>102.03253336646145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15349.09090909091</v>
      </c>
      <c r="E27" s="27">
        <f t="shared" si="0"/>
        <v>-0.80490131946250365</v>
      </c>
      <c r="F27" s="33">
        <f t="shared" si="2"/>
        <v>-0.8808127940589936</v>
      </c>
      <c r="G27" s="39" t="s">
        <v>203</v>
      </c>
      <c r="H27" s="29">
        <f>'레이저마커(안양)'!H27+'어닐링(안양)'!H27</f>
        <v>337680</v>
      </c>
      <c r="I27" s="29">
        <f>'레이저마커(안양)'!I27+'어닐링(안양)'!I27</f>
        <v>2466.6</v>
      </c>
      <c r="J27" s="30">
        <f t="shared" si="1"/>
        <v>136.90099732425202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31340.854864433812</v>
      </c>
      <c r="B28" s="27">
        <f>A28/A25-1</f>
        <v>-0.69842404163666505</v>
      </c>
      <c r="C28" s="27">
        <f>A28/A16-1</f>
        <v>-0.77973014376925709</v>
      </c>
      <c r="D28" s="26">
        <f>H28/19</f>
        <v>0</v>
      </c>
      <c r="E28" s="27">
        <f t="shared" si="0"/>
        <v>-1</v>
      </c>
      <c r="F28" s="33">
        <f t="shared" si="2"/>
        <v>-1</v>
      </c>
      <c r="G28" s="39" t="s">
        <v>208</v>
      </c>
      <c r="H28" s="29">
        <f>'레이저마커(안양)'!H28+'어닐링(안양)'!H28</f>
        <v>0</v>
      </c>
      <c r="I28" s="29">
        <f>'레이저마커(안양)'!I28+'어닐링(안양)'!I28</f>
        <v>0</v>
      </c>
      <c r="J28" s="30" t="e">
        <f t="shared" si="1"/>
        <v>#DIV/0!</v>
      </c>
      <c r="K28" s="32">
        <f>H28+H27+H26</f>
        <v>1832476</v>
      </c>
      <c r="L28" s="27">
        <f>K28/K25-1</f>
        <v>-0.72679497308093877</v>
      </c>
      <c r="M28" s="27">
        <f>K28/K16-1</f>
        <v>-0.79566197800011729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309.09090909090907</v>
      </c>
      <c r="E29" s="27" t="e">
        <f t="shared" si="0"/>
        <v>#DIV/0!</v>
      </c>
      <c r="F29" s="33">
        <f t="shared" si="2"/>
        <v>-0.67803030303030298</v>
      </c>
      <c r="G29" s="39" t="s">
        <v>215</v>
      </c>
      <c r="H29" s="29">
        <f>'레이저마커(안양)'!H29+'어닐링(안양)'!H29</f>
        <v>6800</v>
      </c>
      <c r="I29" s="29">
        <f>'레이저마커(안양)'!I29+'어닐링(안양)'!I29</f>
        <v>0.4</v>
      </c>
      <c r="J29" s="30">
        <f t="shared" si="1"/>
        <v>17000</v>
      </c>
    </row>
    <row r="30" spans="1:15" hidden="1">
      <c r="D30" s="26">
        <f>H30/19</f>
        <v>7201.2105263157891</v>
      </c>
      <c r="E30" s="27">
        <f t="shared" si="0"/>
        <v>22.298034055727555</v>
      </c>
      <c r="F30" s="33">
        <f t="shared" si="2"/>
        <v>1.2597704604499294</v>
      </c>
      <c r="G30" s="39" t="s">
        <v>210</v>
      </c>
      <c r="H30" s="29">
        <f>'레이저마커(안양)'!H30+'어닐링(안양)'!H30</f>
        <v>136823</v>
      </c>
      <c r="I30" s="29">
        <f>'레이저마커(안양)'!I30+'어닐링(안양)'!I30</f>
        <v>1006.71</v>
      </c>
      <c r="J30" s="30">
        <f t="shared" si="1"/>
        <v>135.91103694211839</v>
      </c>
    </row>
    <row r="31" spans="1:15" ht="17.399999999999999" hidden="1">
      <c r="A31" s="31">
        <f>AVERAGE(D29:D31)</f>
        <v>3020.4838118022326</v>
      </c>
      <c r="B31" s="27">
        <f>A31/A28-1</f>
        <v>-0.90362471525210586</v>
      </c>
      <c r="C31" s="27">
        <f>A31/A19-1</f>
        <v>0.66088686065804447</v>
      </c>
      <c r="D31" s="26">
        <f>H31/20</f>
        <v>1551.15</v>
      </c>
      <c r="E31" s="27">
        <f t="shared" si="0"/>
        <v>-0.78459871512830448</v>
      </c>
      <c r="F31" s="33">
        <f t="shared" si="2"/>
        <v>0.18490625000000005</v>
      </c>
      <c r="G31" s="39" t="s">
        <v>211</v>
      </c>
      <c r="H31" s="29">
        <f>'레이저마커(안양)'!H31+'어닐링(안양)'!H31</f>
        <v>31023</v>
      </c>
      <c r="I31" s="29">
        <f>'레이저마커(안양)'!I31+'어닐링(안양)'!I31</f>
        <v>201.7</v>
      </c>
      <c r="J31" s="30">
        <f t="shared" si="1"/>
        <v>153.80763510163609</v>
      </c>
      <c r="K31" s="32">
        <f>H31+H30+H29</f>
        <v>174646</v>
      </c>
      <c r="L31" s="27">
        <f>K31/K28-1</f>
        <v>-0.90469397689246678</v>
      </c>
      <c r="M31" s="27">
        <f>K31/K19-1</f>
        <v>0.56305153310541112</v>
      </c>
      <c r="N31" s="32">
        <f>AVERAGE(J29:J31)</f>
        <v>5763.239557347918</v>
      </c>
      <c r="O31" s="58" t="e">
        <f>N31/N28-1</f>
        <v>#DIV/0!</v>
      </c>
    </row>
    <row r="32" spans="1:15" ht="17.399999999999999" hidden="1">
      <c r="D32" s="26">
        <f>H32/21</f>
        <v>98.095238095238102</v>
      </c>
      <c r="E32" s="27">
        <f t="shared" si="0"/>
        <v>-0.9367596698609173</v>
      </c>
      <c r="F32" s="33">
        <f t="shared" si="2"/>
        <v>-0.55602969859588991</v>
      </c>
      <c r="G32" s="39" t="s">
        <v>222</v>
      </c>
      <c r="H32" s="29">
        <f>'레이저마커(안양)'!H32+'어닐링(안양)'!H32</f>
        <v>2060</v>
      </c>
      <c r="I32" s="29">
        <f>'레이저마커(안양)'!I32+'어닐링(안양)'!I32</f>
        <v>1.4</v>
      </c>
      <c r="J32" s="30">
        <f t="shared" si="1"/>
        <v>1471.4285714285716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1828.5714285714287</v>
      </c>
      <c r="E33" s="27">
        <f t="shared" si="0"/>
        <v>17.640776699029125</v>
      </c>
      <c r="F33" s="33">
        <f t="shared" si="2"/>
        <v>-0.57382107144046257</v>
      </c>
      <c r="G33" s="39" t="s">
        <v>223</v>
      </c>
      <c r="H33" s="29">
        <f>'레이저마커(안양)'!H33+'어닐링(안양)'!H33</f>
        <v>38400</v>
      </c>
      <c r="I33" s="29">
        <f>'레이저마커(안양)'!I33+'어닐링(안양)'!I33</f>
        <v>5.04</v>
      </c>
      <c r="J33" s="30">
        <f t="shared" si="1"/>
        <v>7619.0476190476193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2140.6608187134502</v>
      </c>
      <c r="B34" s="27">
        <f>A34/A31-1</f>
        <v>-0.29128545223482538</v>
      </c>
      <c r="C34" s="27">
        <f>A34/A22-1</f>
        <v>-0.81927216506881528</v>
      </c>
      <c r="D34" s="26">
        <f>H34/19</f>
        <v>4495.3157894736842</v>
      </c>
      <c r="E34" s="27">
        <f t="shared" si="0"/>
        <v>1.4583758223684211</v>
      </c>
      <c r="F34" s="33">
        <f t="shared" si="2"/>
        <v>-0.85509465259551476</v>
      </c>
      <c r="G34" s="39" t="s">
        <v>220</v>
      </c>
      <c r="H34" s="29">
        <f>'레이저마커(안양)'!H34+'어닐링(안양)'!H34</f>
        <v>85411</v>
      </c>
      <c r="I34" s="29">
        <f>'레이저마커(안양)'!I34+'어닐링(안양)'!I34</f>
        <v>223.4</v>
      </c>
      <c r="J34" s="30">
        <f t="shared" si="1"/>
        <v>382.32318710832584</v>
      </c>
      <c r="K34" s="32">
        <f>H34+H33+H32</f>
        <v>125871</v>
      </c>
      <c r="L34" s="27">
        <f>K34/K31-1</f>
        <v>-0.27927922769487989</v>
      </c>
      <c r="M34" s="27">
        <f>K34/K22-1</f>
        <v>-0.83127053471011125</v>
      </c>
      <c r="N34" s="32">
        <f>AVERAGE(J32:J34)</f>
        <v>3157.5997925281722</v>
      </c>
      <c r="O34" s="58">
        <f>N34/N31-1</f>
        <v>-0.45211373549406797</v>
      </c>
      <c r="P34" s="58"/>
    </row>
    <row r="35" spans="1:16" ht="17.399999999999999" hidden="1">
      <c r="D35" s="26">
        <f>H35/23</f>
        <v>13892.173913043478</v>
      </c>
      <c r="E35" s="27">
        <f t="shared" si="0"/>
        <v>2.0903666313217979</v>
      </c>
      <c r="F35" s="33">
        <f t="shared" si="2"/>
        <v>-0.90727730132881645</v>
      </c>
      <c r="G35" s="39" t="s">
        <v>226</v>
      </c>
      <c r="H35" s="68">
        <f>'레이저마커(안양)'!H35+'어닐링(안양)'!H35</f>
        <v>319520</v>
      </c>
      <c r="I35" s="68">
        <f>'레이저마커(안양)'!I35+'어닐링(안양)'!I35</f>
        <v>1987.26</v>
      </c>
      <c r="J35" s="30">
        <f t="shared" si="1"/>
        <v>160.78419532421526</v>
      </c>
      <c r="P35" s="16"/>
    </row>
    <row r="36" spans="1:16" ht="17.399999999999999" hidden="1">
      <c r="D36" s="26">
        <f>H36/21</f>
        <v>3206.2857142857142</v>
      </c>
      <c r="E36" s="27">
        <f t="shared" si="0"/>
        <v>-0.76920201731168181</v>
      </c>
      <c r="F36" s="33">
        <f t="shared" si="2"/>
        <v>-0.98012775406208108</v>
      </c>
      <c r="G36" s="39" t="s">
        <v>228</v>
      </c>
      <c r="H36" s="68">
        <f>'레이저마커(안양)'!H36+'어닐링(안양)'!H36</f>
        <v>67332</v>
      </c>
      <c r="I36" s="68">
        <f>'레이저마커(안양)'!I36+'어닐링(안양)'!I36</f>
        <v>476.4</v>
      </c>
      <c r="J36" s="30">
        <f t="shared" si="1"/>
        <v>141.33501259445845</v>
      </c>
      <c r="P36" s="16"/>
    </row>
    <row r="37" spans="1:16" ht="17.399999999999999" hidden="1">
      <c r="A37" s="31">
        <f>AVERAGE(D35:D37)</f>
        <v>10975.91246836899</v>
      </c>
      <c r="B37" s="27">
        <f>A37/A34-1</f>
        <v>4.1273477668291134</v>
      </c>
      <c r="C37" s="27">
        <f>A37/A25-1</f>
        <v>-0.89438477872163002</v>
      </c>
      <c r="D37" s="26">
        <f>H37/18</f>
        <v>15829.277777777777</v>
      </c>
      <c r="E37" s="27">
        <f t="shared" si="0"/>
        <v>3.936951721816274</v>
      </c>
      <c r="F37" s="33">
        <f t="shared" si="2"/>
        <v>25.342846437573595</v>
      </c>
      <c r="G37" s="39" t="s">
        <v>225</v>
      </c>
      <c r="H37" s="68">
        <f>'레이저마커(안양)'!H37+'어닐링(안양)'!H37</f>
        <v>284927</v>
      </c>
      <c r="I37" s="68">
        <f>'레이저마커(안양)'!I37+'어닐링(안양)'!I37</f>
        <v>3649.41</v>
      </c>
      <c r="J37" s="30">
        <f t="shared" si="1"/>
        <v>78.074812092913646</v>
      </c>
      <c r="K37" s="32">
        <f>H37+H36+H35</f>
        <v>671779</v>
      </c>
      <c r="L37" s="27">
        <f>K37/K34-1</f>
        <v>4.3370434810242235</v>
      </c>
      <c r="M37" s="27">
        <f>K37/K25-1</f>
        <v>-0.89984403627733189</v>
      </c>
      <c r="N37" s="32">
        <f>AVERAGE(J35:J37)</f>
        <v>126.73134000386246</v>
      </c>
      <c r="O37" s="16">
        <f>N37/N34-1</f>
        <v>-0.95986466039687901</v>
      </c>
      <c r="P37" s="16"/>
    </row>
    <row r="38" spans="1:16" ht="17.399999999999999" hidden="1">
      <c r="A38" s="31"/>
      <c r="B38" s="27"/>
      <c r="C38" s="27"/>
      <c r="D38" s="26">
        <f>H38/20</f>
        <v>2258.4499999999998</v>
      </c>
      <c r="E38" s="27">
        <f t="shared" ref="E38:E43" si="3">D38/D37-1</f>
        <v>-0.85732450768091473</v>
      </c>
      <c r="F38" s="33">
        <f t="shared" ref="F38:F43" si="4">D38/D26-1</f>
        <v>-0.97129337381154346</v>
      </c>
      <c r="G38" s="39" t="s">
        <v>231</v>
      </c>
      <c r="H38" s="68">
        <f>'레이저마커(안양)'!H38+'어닐링(안양)'!H38</f>
        <v>45169</v>
      </c>
      <c r="I38" s="68">
        <f>'레이저마커(안양)'!I38+'어닐링(안양)'!I38</f>
        <v>51</v>
      </c>
      <c r="J38" s="30">
        <f t="shared" si="1"/>
        <v>885.66666666666663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1588.952380952381</v>
      </c>
      <c r="E39" s="27">
        <f t="shared" si="3"/>
        <v>-0.29644119597406138</v>
      </c>
      <c r="F39" s="33">
        <f t="shared" si="4"/>
        <v>-0.89647905596732891</v>
      </c>
      <c r="G39" s="39" t="s">
        <v>234</v>
      </c>
      <c r="H39" s="68">
        <f>'레이저마커(안양)'!H39+'어닐링(안양)'!H39</f>
        <v>33368</v>
      </c>
      <c r="I39" s="68">
        <f>'레이저마커(안양)'!I39+'어닐링(안양)'!I39</f>
        <v>12.3</v>
      </c>
      <c r="J39" s="30">
        <f t="shared" si="1"/>
        <v>2712.8455284552842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1750.4039682539681</v>
      </c>
      <c r="B40" s="27">
        <f>A40/A37-1</f>
        <v>-0.84052314800264838</v>
      </c>
      <c r="C40" s="27">
        <f>A40/A28-1</f>
        <v>-0.94414945042739218</v>
      </c>
      <c r="D40" s="26">
        <f>H40/21</f>
        <v>1403.8095238095239</v>
      </c>
      <c r="E40" s="27">
        <f t="shared" si="3"/>
        <v>-0.1165188204267561</v>
      </c>
      <c r="F40" s="33" t="e">
        <f t="shared" si="4"/>
        <v>#DIV/0!</v>
      </c>
      <c r="G40" s="39" t="s">
        <v>236</v>
      </c>
      <c r="H40" s="68">
        <f>'레이저마커(안양)'!H40+'어닐링(안양)'!H40</f>
        <v>29480</v>
      </c>
      <c r="I40" s="68">
        <f>'레이저마커(안양)'!I40+'어닐링(안양)'!I40</f>
        <v>209.4</v>
      </c>
      <c r="J40" s="30">
        <f t="shared" si="1"/>
        <v>140.78319006685768</v>
      </c>
      <c r="K40" s="32">
        <f>H40+H39+H38</f>
        <v>108017</v>
      </c>
      <c r="L40" s="27">
        <f>K40/K37-1</f>
        <v>-0.8392075370024964</v>
      </c>
      <c r="M40" s="27">
        <f>K40/K28-1</f>
        <v>-0.94105407110379613</v>
      </c>
      <c r="N40" s="32">
        <f>AVERAGE(J38:J40)</f>
        <v>1246.4317950629361</v>
      </c>
      <c r="O40" s="58">
        <f>N40/N37-1</f>
        <v>8.835229352305026</v>
      </c>
    </row>
    <row r="41" spans="1:16" ht="17.399999999999999">
      <c r="A41" s="31"/>
      <c r="B41" s="27"/>
      <c r="C41" s="27"/>
      <c r="D41" s="26">
        <f>H41/18</f>
        <v>1369.1111111111111</v>
      </c>
      <c r="E41" s="27">
        <f t="shared" si="3"/>
        <v>-2.4717322478516546E-2</v>
      </c>
      <c r="F41" s="33">
        <f t="shared" si="4"/>
        <v>3.4294771241830064</v>
      </c>
      <c r="G41" s="39" t="s">
        <v>370</v>
      </c>
      <c r="H41" s="68">
        <f>'레이저마커(안양)'!H41+'어닐링(안양)'!H41</f>
        <v>24644</v>
      </c>
      <c r="I41" s="68">
        <f>'레이저마커(안양)'!I41+'어닐링(안양)'!I41</f>
        <v>5.6</v>
      </c>
      <c r="J41" s="30">
        <f t="shared" si="1"/>
        <v>4400.7142857142862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26983.45</v>
      </c>
      <c r="E42" s="27">
        <f t="shared" si="3"/>
        <v>18.70873640642753</v>
      </c>
      <c r="F42" s="33">
        <f t="shared" si="4"/>
        <v>2.7470713988145272</v>
      </c>
      <c r="G42" s="39" t="s">
        <v>405</v>
      </c>
      <c r="H42" s="68">
        <f>'레이저마커(안양)'!H42+'어닐링(안양)'!H42</f>
        <v>539669</v>
      </c>
      <c r="I42" s="68">
        <f>'레이저마커(안양)'!I42+'어닐링(안양)'!I42</f>
        <v>4762.6000000000004</v>
      </c>
      <c r="J42" s="30">
        <f t="shared" si="1"/>
        <v>113.31394616386007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9939.0870370370376</v>
      </c>
      <c r="B43" s="27">
        <f>A43/A40-1</f>
        <v>4.6781675643430471</v>
      </c>
      <c r="C43" s="27">
        <f>A43/A31-1</f>
        <v>2.2905612664438286</v>
      </c>
      <c r="D43" s="26">
        <f>H43/20</f>
        <v>1464.7</v>
      </c>
      <c r="E43" s="27">
        <f t="shared" si="3"/>
        <v>-0.94571857935141723</v>
      </c>
      <c r="F43" s="33">
        <f t="shared" si="4"/>
        <v>-5.5732843374270757E-2</v>
      </c>
      <c r="G43" s="39" t="s">
        <v>429</v>
      </c>
      <c r="H43" s="68">
        <f>'레이저마커(안양)'!H43+'어닐링(안양)'!H43</f>
        <v>29294</v>
      </c>
      <c r="I43" s="68">
        <f>'레이저마커(안양)'!I43+'어닐링(안양)'!I43</f>
        <v>13</v>
      </c>
      <c r="J43" s="30">
        <f t="shared" si="1"/>
        <v>2253.3846153846152</v>
      </c>
      <c r="K43" s="32">
        <f>H43+H42+H41</f>
        <v>593607</v>
      </c>
      <c r="L43" s="27">
        <f>K43/K40-1</f>
        <v>4.4954960793208478</v>
      </c>
      <c r="M43" s="27">
        <f>K43/K31-1</f>
        <v>2.3989155205386896</v>
      </c>
      <c r="N43" s="32">
        <f>AVERAGE(J41:J43)</f>
        <v>2255.8042824209206</v>
      </c>
      <c r="O43" s="58">
        <f>N43/N40-1</f>
        <v>0.8098096433002322</v>
      </c>
    </row>
    <row r="44" spans="1:16" ht="17.399999999999999">
      <c r="A44" s="31"/>
      <c r="B44" s="27"/>
      <c r="C44" s="27"/>
      <c r="D44" s="26">
        <f>H44/22</f>
        <v>1792.0454545454545</v>
      </c>
      <c r="E44" s="27">
        <f t="shared" ref="E44" si="5">D44/D43-1</f>
        <v>0.22348976209835092</v>
      </c>
      <c r="F44" s="33">
        <f t="shared" ref="F44" si="6">D44/D32-1</f>
        <v>17.268424536628419</v>
      </c>
      <c r="G44" s="39" t="s">
        <v>464</v>
      </c>
      <c r="H44" s="68">
        <f>'레이저마커(안양)'!H44+'어닐링(안양)'!H44</f>
        <v>39425</v>
      </c>
      <c r="I44" s="68">
        <f>'레이저마커(안양)'!I44+'어닐링(안양)'!I44</f>
        <v>18.2</v>
      </c>
      <c r="J44" s="30">
        <f t="shared" si="1"/>
        <v>2166.2087912087914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10051.9</v>
      </c>
      <c r="E45" s="27">
        <f t="shared" ref="E45" si="7">D45/D44-1</f>
        <v>4.609176918199112</v>
      </c>
      <c r="F45" s="33">
        <f t="shared" ref="F45" si="8">D45/D33-1</f>
        <v>4.4971328124999994</v>
      </c>
      <c r="G45" s="39" t="s">
        <v>498</v>
      </c>
      <c r="H45" s="68">
        <f>'레이저마커(안양)'!H45+'어닐링(안양)'!H45</f>
        <v>201038</v>
      </c>
      <c r="I45" s="68">
        <f>'레이저마커(안양)'!I45+'어닐링(안양)'!I45</f>
        <v>905.1</v>
      </c>
      <c r="J45" s="30">
        <f t="shared" si="1"/>
        <v>222.11689316097667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5488.0870813397123</v>
      </c>
      <c r="B46" s="27">
        <f>A46/A43-1</f>
        <v>-0.44782784767968209</v>
      </c>
      <c r="C46" s="27">
        <f>A46/A34-1</f>
        <v>1.5637350080701178</v>
      </c>
      <c r="D46" s="26">
        <f>H46/19</f>
        <v>4620.3157894736842</v>
      </c>
      <c r="E46" s="27">
        <f t="shared" ref="E46" si="9">D46/D45-1</f>
        <v>-0.5403539838763135</v>
      </c>
      <c r="F46" s="33">
        <f t="shared" ref="F46" si="10">D46/D34-1</f>
        <v>2.780672278746299E-2</v>
      </c>
      <c r="G46" s="39" t="s">
        <v>548</v>
      </c>
      <c r="H46" s="68">
        <f>'레이저마커(안양)'!H46+'어닐링(안양)'!H46</f>
        <v>87786</v>
      </c>
      <c r="I46" s="68">
        <f>'레이저마커(안양)'!I46+'어닐링(안양)'!I46</f>
        <v>43.8</v>
      </c>
      <c r="J46" s="30">
        <f t="shared" si="1"/>
        <v>2004.2465753424658</v>
      </c>
      <c r="K46" s="32">
        <f>H46+H45+H44</f>
        <v>328249</v>
      </c>
      <c r="L46" s="27">
        <f>K46/K43-1</f>
        <v>-0.44702639962129831</v>
      </c>
      <c r="M46" s="27">
        <f>K46/K34-1</f>
        <v>1.6078207053252935</v>
      </c>
      <c r="N46" s="32">
        <f>AVERAGE(J44:J46)</f>
        <v>1464.1907532374114</v>
      </c>
      <c r="O46" s="58">
        <f>N46/N43-1</f>
        <v>-0.35092296585852412</v>
      </c>
    </row>
    <row r="47" spans="1:16" ht="17.399999999999999">
      <c r="A47" s="31"/>
      <c r="B47" s="27"/>
      <c r="C47" s="27"/>
      <c r="D47" s="26">
        <f>H47/19</f>
        <v>1202.9473684210527</v>
      </c>
      <c r="E47" s="27">
        <f t="shared" ref="E47" si="11">D47/D46-1</f>
        <v>-0.73963957806483949</v>
      </c>
      <c r="F47" s="33">
        <f t="shared" ref="F47" si="12">D47/D35-1</f>
        <v>-0.91340827030018712</v>
      </c>
      <c r="G47" s="39" t="s">
        <v>598</v>
      </c>
      <c r="H47" s="68">
        <f>'레이저마커(안양)'!H47+'어닐링(안양)'!H47</f>
        <v>22856</v>
      </c>
      <c r="I47" s="68">
        <f>'레이저마커(안양)'!I47+'어닐링(안양)'!I47</f>
        <v>5.5</v>
      </c>
      <c r="J47" s="30">
        <f t="shared" si="1"/>
        <v>4155.636363636364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894.5</v>
      </c>
      <c r="E48" s="27">
        <f t="shared" ref="E48" si="13">D48/D47-1</f>
        <v>-0.25640969548477432</v>
      </c>
      <c r="F48" s="33">
        <f t="shared" ref="F48" si="14">D48/D36-1</f>
        <v>-0.72101675280698629</v>
      </c>
      <c r="G48" s="39" t="s">
        <v>634</v>
      </c>
      <c r="H48" s="68">
        <f>'레이저마커(안양)'!H48+'어닐링(안양)'!H48</f>
        <v>17890</v>
      </c>
      <c r="I48" s="68">
        <f>'레이저마커(안양)'!I48+'어닐링(안양)'!I48</f>
        <v>4</v>
      </c>
      <c r="J48" s="30">
        <f t="shared" si="1"/>
        <v>4472.5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1097.3309409888357</v>
      </c>
      <c r="B49" s="27">
        <f>A49/A46-1</f>
        <v>-0.80005219947767969</v>
      </c>
      <c r="C49" s="27">
        <f>A49/A37-1</f>
        <v>-0.900023716100945</v>
      </c>
      <c r="D49" s="26">
        <f>H49/22</f>
        <v>1194.5454545454545</v>
      </c>
      <c r="E49" s="27">
        <f t="shared" ref="E49" si="15">D49/D48-1</f>
        <v>0.33543371106255404</v>
      </c>
      <c r="F49" s="33">
        <f t="shared" ref="F49" si="16">D49/D37-1</f>
        <v>-0.92453569446974782</v>
      </c>
      <c r="G49" s="39" t="s">
        <v>672</v>
      </c>
      <c r="H49" s="68">
        <f>'레이저마커(안양)'!H49+'어닐링(안양)'!H49</f>
        <v>26280</v>
      </c>
      <c r="I49" s="68">
        <f>'레이저마커(안양)'!I49+'어닐링(안양)'!I49</f>
        <v>9.4</v>
      </c>
      <c r="J49" s="30">
        <f t="shared" si="1"/>
        <v>2795.7446808510635</v>
      </c>
      <c r="K49" s="32">
        <f>H49+H48+H47</f>
        <v>67026</v>
      </c>
      <c r="L49" s="27">
        <f>K49/K46-1</f>
        <v>-0.79580745105087902</v>
      </c>
      <c r="M49" s="27">
        <f>K49/K37-1</f>
        <v>-0.90022611602922986</v>
      </c>
      <c r="N49" s="32">
        <f>AVERAGE(J47:J49)</f>
        <v>3807.9603481624758</v>
      </c>
      <c r="O49" s="58">
        <f>N49/N46-1</f>
        <v>1.6007269474573942</v>
      </c>
    </row>
    <row r="50" spans="1:15" s="37" customFormat="1" ht="17.399999999999999">
      <c r="A50" s="92"/>
      <c r="B50" s="130"/>
      <c r="C50" s="130"/>
      <c r="D50" s="93">
        <f>H50/18</f>
        <v>1506.2222222222222</v>
      </c>
      <c r="E50" s="130">
        <f t="shared" ref="E50" si="17">D50/D49-1</f>
        <v>0.26091662438694407</v>
      </c>
      <c r="F50" s="131">
        <f t="shared" ref="F50" si="18">D50/D38-1</f>
        <v>-0.33307258419614238</v>
      </c>
      <c r="G50" s="132" t="s">
        <v>714</v>
      </c>
      <c r="H50" s="95">
        <f>'레이저마커(안양)'!H50+'어닐링(안양)'!H50</f>
        <v>27112</v>
      </c>
      <c r="I50" s="95">
        <f>'레이저마커(안양)'!I50+'어닐링(안양)'!I50</f>
        <v>12.6</v>
      </c>
      <c r="J50" s="133">
        <f t="shared" ref="J50" si="19">H50/I50</f>
        <v>2151.7460317460318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1087.5</v>
      </c>
      <c r="E51" s="130">
        <f t="shared" ref="E51" si="20">D51/D50-1</f>
        <v>-0.27799498377102383</v>
      </c>
      <c r="F51" s="131">
        <f t="shared" ref="F51" si="21">D51/D39-1</f>
        <v>-0.31558678973867182</v>
      </c>
      <c r="G51" s="132" t="s">
        <v>721</v>
      </c>
      <c r="H51" s="95">
        <f>'레이저마커(안양)'!H51+'어닐링(안양)'!H51</f>
        <v>21750</v>
      </c>
      <c r="I51" s="95">
        <f>'레이저마커(안양)'!I51+'어닐링(안양)'!I51</f>
        <v>3.2</v>
      </c>
      <c r="J51" s="133">
        <f t="shared" ref="J51" si="22">H51/I51</f>
        <v>6796.875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1117.7861952861952</v>
      </c>
      <c r="B52" s="27">
        <f>A52/A49-1</f>
        <v>1.8640916366512661E-2</v>
      </c>
      <c r="C52" s="27">
        <f>A52/A40-1</f>
        <v>-0.361412442179739</v>
      </c>
      <c r="D52" s="93">
        <f>H52/22</f>
        <v>759.63636363636363</v>
      </c>
      <c r="E52" s="130">
        <f t="shared" ref="E52:E53" si="23">D52/D51-1</f>
        <v>-0.30148380355276905</v>
      </c>
      <c r="F52" s="131">
        <f t="shared" ref="F52:F53" si="24">D52/D40-1</f>
        <v>-0.45887504625632169</v>
      </c>
      <c r="G52" s="132" t="s">
        <v>726</v>
      </c>
      <c r="H52" s="95">
        <f>'레이저마커(안양)'!H52+'어닐링(안양)'!H52</f>
        <v>16712</v>
      </c>
      <c r="I52" s="95">
        <f>'레이저마커(안양)'!I52+'어닐링(안양)'!I52</f>
        <v>10.4</v>
      </c>
      <c r="J52" s="133">
        <f t="shared" ref="J52" si="25">H52/I52</f>
        <v>1606.9230769230769</v>
      </c>
      <c r="K52" s="32">
        <f>H52+H51+H50</f>
        <v>65574</v>
      </c>
      <c r="L52" s="27">
        <f>K52/K49-1</f>
        <v>-2.1663235162474259E-2</v>
      </c>
      <c r="M52" s="27">
        <f>K52/K40-1</f>
        <v>-0.39292889082274085</v>
      </c>
      <c r="N52" s="32">
        <f>AVERAGE(J50:J52)</f>
        <v>3518.5147028897027</v>
      </c>
      <c r="O52" s="58">
        <f>N52/N49-1</f>
        <v>-7.6010677320325737E-2</v>
      </c>
    </row>
    <row r="53" spans="1:15" s="37" customFormat="1" ht="17.399999999999999">
      <c r="A53" s="31"/>
      <c r="B53" s="27"/>
      <c r="C53" s="27"/>
      <c r="D53" s="93">
        <f>H53/21</f>
        <v>1384.5238095238096</v>
      </c>
      <c r="E53" s="130">
        <f t="shared" si="23"/>
        <v>0.82261391871253076</v>
      </c>
      <c r="F53" s="131">
        <f t="shared" si="24"/>
        <v>1.1257448929904879E-2</v>
      </c>
      <c r="G53" s="132" t="s">
        <v>729</v>
      </c>
      <c r="H53" s="95">
        <f>'레이저마커(안양)'!H53+'어닐링(안양)'!H53</f>
        <v>29075</v>
      </c>
      <c r="I53" s="95">
        <f>'레이저마커(안양)'!I53+'어닐링(안양)'!I53</f>
        <v>15.9</v>
      </c>
      <c r="J53" s="133">
        <f t="shared" ref="J53" si="26">H53/I53</f>
        <v>1828.6163522012578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2338</v>
      </c>
      <c r="E54" s="130">
        <f t="shared" ref="E54" si="27">D54/D53-1</f>
        <v>0.68866723989681855</v>
      </c>
      <c r="F54" s="131">
        <f t="shared" ref="F54" si="28">D54/D42-1</f>
        <v>-0.91335429680044622</v>
      </c>
      <c r="G54" s="132" t="s">
        <v>742</v>
      </c>
      <c r="H54" s="95">
        <f>'레이저마커(안양)'!H54+'어닐링(안양)'!H54</f>
        <v>39746</v>
      </c>
      <c r="I54" s="95">
        <f>'레이저마커(안양)'!I54+'어닐링(안양)'!I54</f>
        <v>18.2</v>
      </c>
      <c r="J54" s="133">
        <f t="shared" ref="J54" si="29">H54/I54</f>
        <v>2183.8461538461538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8792.0317460317456</v>
      </c>
      <c r="B55" s="27">
        <f>A55/A52-1</f>
        <v>6.8655755305518475</v>
      </c>
      <c r="C55" s="27">
        <f>A55/A43-1</f>
        <v>-0.11540851657007356</v>
      </c>
      <c r="D55" s="93">
        <f>H55/21</f>
        <v>22653.571428571428</v>
      </c>
      <c r="E55" s="130">
        <f t="shared" ref="E55" si="30">D55/D54-1</f>
        <v>8.6892948796284983</v>
      </c>
      <c r="F55" s="131">
        <f t="shared" ref="F55" si="31">D55/D43-1</f>
        <v>14.466355860293184</v>
      </c>
      <c r="G55" s="132" t="s">
        <v>749</v>
      </c>
      <c r="H55" s="95">
        <f>'레이저마커(안양)'!H55+'어닐링(안양)'!H55</f>
        <v>475725</v>
      </c>
      <c r="I55" s="95">
        <f>'레이저마커(안양)'!I55+'어닐링(안양)'!I55</f>
        <v>3650.8</v>
      </c>
      <c r="J55" s="133">
        <f t="shared" ref="J55" si="32">H55/I55</f>
        <v>130.30705598772872</v>
      </c>
      <c r="K55" s="32">
        <f>H55+H54+H53</f>
        <v>544546</v>
      </c>
      <c r="L55" s="27">
        <f>K55/K52-1</f>
        <v>7.3042974349589773</v>
      </c>
      <c r="M55" s="27">
        <f>K55/K43-1</f>
        <v>-8.2648957980616777E-2</v>
      </c>
      <c r="N55" s="32">
        <f>AVERAGE(J53:J55)</f>
        <v>1380.9231873450469</v>
      </c>
      <c r="O55" s="58">
        <f>N55/N52-1</f>
        <v>-0.60752666850847159</v>
      </c>
    </row>
    <row r="56" spans="1:15" s="124" customFormat="1" ht="17.399999999999999">
      <c r="A56" s="94"/>
      <c r="B56" s="45"/>
      <c r="C56" s="45"/>
      <c r="D56" s="98">
        <f>H56/22</f>
        <v>618.22727272727275</v>
      </c>
      <c r="E56" s="118">
        <f t="shared" ref="E56" si="33">D56/D55-1</f>
        <v>-0.97270950080976881</v>
      </c>
      <c r="F56" s="158">
        <f t="shared" ref="F56" si="34">D56/D44-1</f>
        <v>-0.65501585288522501</v>
      </c>
      <c r="G56" s="122" t="s">
        <v>752</v>
      </c>
      <c r="H56" s="96">
        <f>'레이저마커(안양)'!H56+'어닐링(안양)'!H56</f>
        <v>13601</v>
      </c>
      <c r="I56" s="96">
        <f>'레이저마커(안양)'!I56+'어닐링(안양)'!I56</f>
        <v>0.97</v>
      </c>
      <c r="J56" s="125">
        <f t="shared" ref="J56" si="35">H56/I56</f>
        <v>14021.649484536083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260.55555555555554</v>
      </c>
      <c r="E57" s="118">
        <f t="shared" ref="E57" si="36">D57/D56-1</f>
        <v>-0.57854406130268199</v>
      </c>
      <c r="F57" s="158">
        <f t="shared" ref="F57" si="37">D57/D45-1</f>
        <v>-0.97407897456644454</v>
      </c>
      <c r="G57" s="122" t="s">
        <v>756</v>
      </c>
      <c r="H57" s="96">
        <f>'레이저마커(안양)'!H57+'어닐링(안양)'!H57</f>
        <v>4690</v>
      </c>
      <c r="I57" s="96">
        <f>'레이저마커(안양)'!I57+'어닐링(안양)'!I57</f>
        <v>2.8</v>
      </c>
      <c r="J57" s="125">
        <f t="shared" ref="J57" si="38">H57/I57</f>
        <v>1675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439.39141414141415</v>
      </c>
      <c r="B58" s="27">
        <f>A58/A55-1</f>
        <v>-0.95002390495919986</v>
      </c>
      <c r="C58" s="27">
        <f>A58/A46-1</f>
        <v>-0.91993723721414544</v>
      </c>
      <c r="K58" s="32">
        <f>H58+H57+H56</f>
        <v>18291</v>
      </c>
      <c r="L58" s="27">
        <f>K58/K55-1</f>
        <v>-0.96641055117474006</v>
      </c>
      <c r="M58" s="27">
        <f>K58/K46-1</f>
        <v>-0.94427705796514227</v>
      </c>
      <c r="N58" s="32">
        <f>AVERAGE(J56:J58)</f>
        <v>7848.3247422680415</v>
      </c>
      <c r="O58" s="58">
        <f>N58/N55-1</f>
        <v>4.6833897889405236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76"/>
  <dimension ref="A1:Q58"/>
  <sheetViews>
    <sheetView zoomScale="70" zoomScaleNormal="70" zoomScaleSheetLayoutView="70" workbookViewId="0">
      <selection activeCell="A59" sqref="A59:XFD335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7.59765625" style="18" bestFit="1" customWidth="1"/>
    <col min="13" max="13" width="6.8984375" style="18" bestFit="1" customWidth="1"/>
    <col min="14" max="15" width="7.6992187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이오테크닉스 안양</v>
      </c>
      <c r="G1" s="19"/>
      <c r="H1" s="19"/>
      <c r="I1" s="19"/>
      <c r="J1" s="20"/>
      <c r="P1" s="18" t="s">
        <v>232</v>
      </c>
    </row>
    <row r="2" spans="1:17" ht="15" customHeight="1">
      <c r="G2" s="21"/>
      <c r="H2" s="21"/>
      <c r="I2" s="21"/>
      <c r="J2" s="22"/>
      <c r="P2" s="75">
        <v>8486901000</v>
      </c>
      <c r="Q2" s="18" t="s">
        <v>91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1240</v>
      </c>
      <c r="E5" s="27"/>
      <c r="F5" s="26"/>
      <c r="G5" s="28" t="s">
        <v>7</v>
      </c>
      <c r="H5" s="29">
        <v>24800</v>
      </c>
      <c r="I5" s="29">
        <v>239.15</v>
      </c>
      <c r="J5" s="30">
        <f>H5/I5</f>
        <v>103.70060631402885</v>
      </c>
    </row>
    <row r="6" spans="1:17" ht="15" hidden="1" customHeight="1">
      <c r="D6" s="26">
        <f>H6/18</f>
        <v>2225.6111111111113</v>
      </c>
      <c r="E6" s="27">
        <f t="shared" ref="E6:E37" si="0">D6/D5-1</f>
        <v>0.7948476702508962</v>
      </c>
      <c r="F6" s="26"/>
      <c r="G6" s="28" t="s">
        <v>3</v>
      </c>
      <c r="H6" s="29">
        <v>40061</v>
      </c>
      <c r="I6" s="29">
        <v>6.54</v>
      </c>
      <c r="J6" s="30">
        <f t="shared" ref="J6:J49" si="1">H6/I6</f>
        <v>6125.5351681957191</v>
      </c>
    </row>
    <row r="7" spans="1:17" ht="15" hidden="1" customHeight="1">
      <c r="A7" s="31">
        <f>AVERAGE(D5:D7)</f>
        <v>1873.0824915824917</v>
      </c>
      <c r="B7" s="31"/>
      <c r="C7" s="31"/>
      <c r="D7" s="26">
        <f>H7/22</f>
        <v>2153.6363636363635</v>
      </c>
      <c r="E7" s="27">
        <f t="shared" si="0"/>
        <v>-3.2339318902310454E-2</v>
      </c>
      <c r="F7" s="26"/>
      <c r="G7" s="28" t="s">
        <v>6</v>
      </c>
      <c r="H7" s="29">
        <v>47380</v>
      </c>
      <c r="I7" s="29">
        <v>6.8</v>
      </c>
      <c r="J7" s="30">
        <f t="shared" si="1"/>
        <v>6967.6470588235297</v>
      </c>
      <c r="K7" s="32">
        <f>H7+H6+H5</f>
        <v>112241</v>
      </c>
      <c r="L7" s="32"/>
      <c r="M7" s="32"/>
      <c r="N7" s="32">
        <f>AVERAGE(J5:J7)</f>
        <v>4398.9609444444259</v>
      </c>
      <c r="O7" s="35"/>
    </row>
    <row r="8" spans="1:17" ht="15" hidden="1" customHeight="1">
      <c r="D8" s="26">
        <f>H8/21</f>
        <v>1419.047619047619</v>
      </c>
      <c r="E8" s="27">
        <f t="shared" si="0"/>
        <v>-0.34109228326197505</v>
      </c>
      <c r="F8" s="26"/>
      <c r="G8" s="28" t="s">
        <v>2</v>
      </c>
      <c r="H8" s="29">
        <v>29800</v>
      </c>
      <c r="I8" s="29">
        <v>4.59</v>
      </c>
      <c r="J8" s="30">
        <f t="shared" si="1"/>
        <v>6492.3747276688455</v>
      </c>
    </row>
    <row r="9" spans="1:17" ht="15" hidden="1" customHeight="1">
      <c r="D9" s="26">
        <f>H9/21</f>
        <v>3161.8095238095239</v>
      </c>
      <c r="E9" s="27">
        <f t="shared" si="0"/>
        <v>1.2281208053691275</v>
      </c>
      <c r="F9" s="26"/>
      <c r="G9" s="28" t="s">
        <v>5</v>
      </c>
      <c r="H9" s="29">
        <v>66398</v>
      </c>
      <c r="I9" s="29">
        <v>118.94</v>
      </c>
      <c r="J9" s="30">
        <f t="shared" si="1"/>
        <v>558.24785606187993</v>
      </c>
    </row>
    <row r="10" spans="1:17" ht="15" hidden="1" customHeight="1">
      <c r="A10" s="31">
        <f>AVERAGE(D8:D10)</f>
        <v>1761.8571428571429</v>
      </c>
      <c r="B10" s="27">
        <f>A10/A7-1</f>
        <v>-5.9380913133932012E-2</v>
      </c>
      <c r="C10" s="27"/>
      <c r="D10" s="26">
        <f>H10/21</f>
        <v>704.71428571428567</v>
      </c>
      <c r="E10" s="27">
        <f t="shared" si="0"/>
        <v>-0.77711678062592249</v>
      </c>
      <c r="F10" s="26"/>
      <c r="G10" s="28" t="s">
        <v>0</v>
      </c>
      <c r="H10" s="29">
        <v>14799</v>
      </c>
      <c r="I10" s="29">
        <v>13.68</v>
      </c>
      <c r="J10" s="30">
        <f t="shared" si="1"/>
        <v>1081.7982456140351</v>
      </c>
      <c r="K10" s="32">
        <f>H10+H9+H8</f>
        <v>110997</v>
      </c>
      <c r="L10" s="27">
        <f>K10/K7-1</f>
        <v>-1.1083293983481957E-2</v>
      </c>
      <c r="M10" s="32"/>
      <c r="N10" s="32">
        <f>AVERAGE(J8:J10)</f>
        <v>2710.8069431149202</v>
      </c>
      <c r="O10" s="58">
        <f>N10/N7-1</f>
        <v>-0.38376198894457658</v>
      </c>
    </row>
    <row r="11" spans="1:17" ht="15" hidden="1" customHeight="1">
      <c r="D11" s="26">
        <f>H11/21</f>
        <v>2918.9523809523807</v>
      </c>
      <c r="E11" s="27">
        <f t="shared" si="0"/>
        <v>3.1420366240962228</v>
      </c>
      <c r="F11" s="26"/>
      <c r="G11" s="28" t="s">
        <v>10</v>
      </c>
      <c r="H11" s="29">
        <v>61298</v>
      </c>
      <c r="I11" s="29">
        <v>24</v>
      </c>
      <c r="J11" s="30">
        <f t="shared" si="1"/>
        <v>2554.0833333333335</v>
      </c>
    </row>
    <row r="12" spans="1:17" ht="15" hidden="1" customHeight="1">
      <c r="D12" s="26">
        <f>H12/22</f>
        <v>3619.909090909091</v>
      </c>
      <c r="E12" s="27">
        <f t="shared" si="0"/>
        <v>0.24013982363357567</v>
      </c>
      <c r="F12" s="26"/>
      <c r="G12" s="28" t="s">
        <v>4</v>
      </c>
      <c r="H12" s="29">
        <v>79638</v>
      </c>
      <c r="I12" s="29">
        <v>34.840000000000003</v>
      </c>
      <c r="J12" s="30">
        <f t="shared" si="1"/>
        <v>2285.8208955223877</v>
      </c>
    </row>
    <row r="13" spans="1:17" ht="15" hidden="1" customHeight="1">
      <c r="A13" s="31">
        <f>AVERAGE(D11:D13)</f>
        <v>2872.0204906204904</v>
      </c>
      <c r="B13" s="27">
        <f>A13/A10-1</f>
        <v>0.6301097408857077</v>
      </c>
      <c r="C13" s="27"/>
      <c r="D13" s="26">
        <f>H13/20</f>
        <v>2077.1999999999998</v>
      </c>
      <c r="E13" s="27">
        <f t="shared" si="0"/>
        <v>-0.42617343479243586</v>
      </c>
      <c r="F13" s="26"/>
      <c r="G13" s="28" t="s">
        <v>8</v>
      </c>
      <c r="H13" s="29">
        <v>41544</v>
      </c>
      <c r="I13" s="29">
        <v>7.77</v>
      </c>
      <c r="J13" s="30">
        <f t="shared" si="1"/>
        <v>5346.7181467181472</v>
      </c>
      <c r="K13" s="32">
        <f>H13+H12+H11</f>
        <v>182480</v>
      </c>
      <c r="L13" s="27">
        <f>K13/K10-1</f>
        <v>0.64400839662333209</v>
      </c>
      <c r="M13" s="32"/>
      <c r="N13" s="32">
        <f>AVERAGE(J11:J13)</f>
        <v>3395.5407918579563</v>
      </c>
      <c r="O13" s="58">
        <f>N13/N10-1</f>
        <v>0.25259410319947961</v>
      </c>
    </row>
    <row r="14" spans="1:17" ht="15" hidden="1" customHeight="1">
      <c r="D14" s="26">
        <f>H14/20</f>
        <v>2046.5</v>
      </c>
      <c r="E14" s="27">
        <f t="shared" si="0"/>
        <v>-1.4779510880030711E-2</v>
      </c>
      <c r="F14" s="26"/>
      <c r="G14" s="28" t="s">
        <v>11</v>
      </c>
      <c r="H14" s="29">
        <v>40930</v>
      </c>
      <c r="I14" s="29">
        <v>16.32</v>
      </c>
      <c r="J14" s="30">
        <f t="shared" si="1"/>
        <v>2507.9656862745096</v>
      </c>
    </row>
    <row r="15" spans="1:17" ht="15" hidden="1" customHeight="1">
      <c r="A15" s="31"/>
      <c r="B15" s="31"/>
      <c r="C15" s="31"/>
      <c r="D15" s="26">
        <f>H15/22</f>
        <v>1859.3181818181818</v>
      </c>
      <c r="E15" s="27">
        <f t="shared" si="0"/>
        <v>-9.1464362659085419E-2</v>
      </c>
      <c r="F15" s="26"/>
      <c r="G15" s="28" t="s">
        <v>9</v>
      </c>
      <c r="H15" s="29">
        <v>40905</v>
      </c>
      <c r="I15" s="29">
        <v>6.16</v>
      </c>
      <c r="J15" s="30">
        <f t="shared" si="1"/>
        <v>6640.4220779220777</v>
      </c>
    </row>
    <row r="16" spans="1:17" ht="15" hidden="1" customHeight="1">
      <c r="A16" s="31">
        <f>AVERAGE(D14:D16)</f>
        <v>1845.6363636363637</v>
      </c>
      <c r="B16" s="27">
        <f>A16/A13-1</f>
        <v>-0.35737353905938873</v>
      </c>
      <c r="C16" s="27"/>
      <c r="D16" s="26">
        <f>H16/22</f>
        <v>1631.090909090909</v>
      </c>
      <c r="E16" s="27">
        <f t="shared" si="0"/>
        <v>-0.12274783033858938</v>
      </c>
      <c r="F16" s="26"/>
      <c r="G16" s="28" t="s">
        <v>13</v>
      </c>
      <c r="H16" s="29">
        <v>35884</v>
      </c>
      <c r="I16" s="29">
        <v>26.2</v>
      </c>
      <c r="J16" s="30">
        <f t="shared" si="1"/>
        <v>1369.6183206106871</v>
      </c>
      <c r="K16" s="32">
        <f>H16+H15+H14</f>
        <v>117719</v>
      </c>
      <c r="L16" s="27">
        <f>K16/K13-1</f>
        <v>-0.35489368697939505</v>
      </c>
      <c r="M16" s="32"/>
      <c r="N16" s="32">
        <f>AVERAGE(J14:J16)</f>
        <v>3506.0020282690916</v>
      </c>
      <c r="O16" s="58">
        <f>N16/N13-1</f>
        <v>3.2531264732853948E-2</v>
      </c>
    </row>
    <row r="17" spans="1:15" ht="15" hidden="1" customHeight="1">
      <c r="D17" s="26">
        <f>H17/20</f>
        <v>960</v>
      </c>
      <c r="E17" s="27">
        <f t="shared" si="0"/>
        <v>-0.41143685207892089</v>
      </c>
      <c r="F17" s="33">
        <f t="shared" ref="F17:F37" si="2">D17/D5-1</f>
        <v>-0.22580645161290325</v>
      </c>
      <c r="G17" s="39" t="s">
        <v>162</v>
      </c>
      <c r="H17" s="29">
        <v>19200</v>
      </c>
      <c r="I17" s="29">
        <v>2.52</v>
      </c>
      <c r="J17" s="30">
        <f t="shared" si="1"/>
        <v>7619.0476190476193</v>
      </c>
    </row>
    <row r="18" spans="1:15" hidden="1">
      <c r="D18" s="26">
        <f>H18/20</f>
        <v>1611.7</v>
      </c>
      <c r="E18" s="27">
        <f t="shared" si="0"/>
        <v>0.67885416666666676</v>
      </c>
      <c r="F18" s="33">
        <f t="shared" si="2"/>
        <v>-0.27583934499887675</v>
      </c>
      <c r="G18" s="39" t="s">
        <v>163</v>
      </c>
      <c r="H18" s="29">
        <v>32234</v>
      </c>
      <c r="I18" s="29">
        <v>132.44</v>
      </c>
      <c r="J18" s="30">
        <f t="shared" si="1"/>
        <v>243.38568408335851</v>
      </c>
    </row>
    <row r="19" spans="1:15" ht="17.399999999999999" hidden="1">
      <c r="A19" s="31">
        <f>AVERAGE(D17:D19)</f>
        <v>1293.5969696969696</v>
      </c>
      <c r="B19" s="27">
        <f>A19/A16-1</f>
        <v>-0.29910517847174345</v>
      </c>
      <c r="C19" s="27">
        <f>A19/A7-1</f>
        <v>-0.30937533423631447</v>
      </c>
      <c r="D19" s="26">
        <f>H19/22</f>
        <v>1309.090909090909</v>
      </c>
      <c r="E19" s="27">
        <f t="shared" si="0"/>
        <v>-0.1877577036105299</v>
      </c>
      <c r="F19" s="33">
        <f t="shared" si="2"/>
        <v>-0.39214858590122414</v>
      </c>
      <c r="G19" s="39" t="s">
        <v>158</v>
      </c>
      <c r="H19" s="29">
        <v>28800</v>
      </c>
      <c r="I19" s="29">
        <v>3.78</v>
      </c>
      <c r="J19" s="30">
        <f t="shared" si="1"/>
        <v>7619.0476190476193</v>
      </c>
      <c r="K19" s="32">
        <f>H19+H18+H17</f>
        <v>80234</v>
      </c>
      <c r="L19" s="27">
        <f>K19/K16-1</f>
        <v>-0.31842778141166672</v>
      </c>
      <c r="M19" s="27">
        <f>K19/K7-1</f>
        <v>-0.28516317566664584</v>
      </c>
      <c r="N19" s="32">
        <f>AVERAGE(J17:J19)</f>
        <v>5160.4936407261994</v>
      </c>
      <c r="O19" s="58">
        <f>N19/N16-1</f>
        <v>0.47190263984927805</v>
      </c>
    </row>
    <row r="20" spans="1:15" hidden="1">
      <c r="D20" s="26">
        <f>H20/20</f>
        <v>220.95</v>
      </c>
      <c r="E20" s="27">
        <f t="shared" si="0"/>
        <v>-0.83121875000000001</v>
      </c>
      <c r="F20" s="33">
        <f t="shared" si="2"/>
        <v>-0.84429697986577179</v>
      </c>
      <c r="G20" s="39" t="s">
        <v>154</v>
      </c>
      <c r="H20" s="29">
        <v>4419</v>
      </c>
      <c r="I20" s="29">
        <v>11.17</v>
      </c>
      <c r="J20" s="30">
        <f t="shared" si="1"/>
        <v>395.61324977618619</v>
      </c>
    </row>
    <row r="21" spans="1:15" hidden="1">
      <c r="D21" s="26">
        <f>H21/21</f>
        <v>1536.6666666666667</v>
      </c>
      <c r="E21" s="27">
        <f t="shared" si="0"/>
        <v>5.9548163234517624</v>
      </c>
      <c r="F21" s="33">
        <f t="shared" si="2"/>
        <v>-0.51399138528268917</v>
      </c>
      <c r="G21" s="39" t="s">
        <v>155</v>
      </c>
      <c r="H21" s="29">
        <v>32270</v>
      </c>
      <c r="I21" s="29">
        <v>4.51</v>
      </c>
      <c r="J21" s="30">
        <f t="shared" si="1"/>
        <v>7155.2106430155218</v>
      </c>
    </row>
    <row r="22" spans="1:15" ht="17.399999999999999" hidden="1">
      <c r="A22" s="31">
        <f>AVERAGE(D20:D22)</f>
        <v>1090.3801587301589</v>
      </c>
      <c r="B22" s="27">
        <f>A22/A19-1</f>
        <v>-0.15709437771365153</v>
      </c>
      <c r="C22" s="27">
        <f>A22/A10-1</f>
        <v>-0.38111885906826304</v>
      </c>
      <c r="D22" s="26">
        <f>H22/21</f>
        <v>1513.5238095238096</v>
      </c>
      <c r="E22" s="27">
        <f t="shared" si="0"/>
        <v>-1.5060427641772511E-2</v>
      </c>
      <c r="F22" s="33">
        <f t="shared" si="2"/>
        <v>1.1477126832894116</v>
      </c>
      <c r="G22" s="39" t="s">
        <v>156</v>
      </c>
      <c r="H22" s="29">
        <v>31784</v>
      </c>
      <c r="I22" s="29">
        <v>40.79</v>
      </c>
      <c r="J22" s="30">
        <f t="shared" si="1"/>
        <v>779.21059083108605</v>
      </c>
      <c r="K22" s="32">
        <f>H22+H21+H20</f>
        <v>68473</v>
      </c>
      <c r="L22" s="27">
        <f>K22/K19-1</f>
        <v>-0.14658374255303241</v>
      </c>
      <c r="M22" s="27">
        <f>K22/K10-1</f>
        <v>-0.38310945340865066</v>
      </c>
      <c r="N22" s="32">
        <f>AVERAGE(J20:J22)</f>
        <v>2776.6781612075979</v>
      </c>
      <c r="O22" s="58">
        <f>N22/N19-1</f>
        <v>-0.461935552193248</v>
      </c>
    </row>
    <row r="23" spans="1:15" hidden="1">
      <c r="A23" s="31"/>
      <c r="B23" s="27"/>
      <c r="C23" s="27"/>
      <c r="D23" s="26">
        <f>H23/21</f>
        <v>5771.5714285714284</v>
      </c>
      <c r="E23" s="27">
        <f t="shared" si="0"/>
        <v>2.8133337528316131</v>
      </c>
      <c r="F23" s="33">
        <f t="shared" si="2"/>
        <v>0.97727495187444946</v>
      </c>
      <c r="G23" s="39" t="s">
        <v>168</v>
      </c>
      <c r="H23" s="29">
        <v>121203</v>
      </c>
      <c r="I23" s="29">
        <v>16.18</v>
      </c>
      <c r="J23" s="30">
        <f t="shared" si="1"/>
        <v>7490.9147095179233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163.31818181818181</v>
      </c>
      <c r="E24" s="27">
        <f t="shared" si="0"/>
        <v>-0.97170299565042273</v>
      </c>
      <c r="F24" s="33">
        <f t="shared" si="2"/>
        <v>-0.95488334714583489</v>
      </c>
      <c r="G24" s="39" t="s">
        <v>176</v>
      </c>
      <c r="H24" s="29">
        <v>3593</v>
      </c>
      <c r="I24" s="29">
        <v>2</v>
      </c>
      <c r="J24" s="30">
        <f t="shared" si="1"/>
        <v>1796.5</v>
      </c>
      <c r="K24" s="32"/>
      <c r="L24" s="27"/>
      <c r="M24" s="27"/>
      <c r="N24" s="27"/>
    </row>
    <row r="25" spans="1:15" ht="17.399999999999999" hidden="1">
      <c r="A25" s="31">
        <f>AVERAGE(D23:D25)</f>
        <v>2178.594782410572</v>
      </c>
      <c r="B25" s="27">
        <f>A25/A22-1</f>
        <v>0.99801396326555714</v>
      </c>
      <c r="C25" s="27">
        <f>A25/A13-1</f>
        <v>-0.2414417691219557</v>
      </c>
      <c r="D25" s="26">
        <f>H25/19</f>
        <v>600.89473684210532</v>
      </c>
      <c r="E25" s="27">
        <f t="shared" si="0"/>
        <v>2.6792886753482654</v>
      </c>
      <c r="F25" s="33">
        <f t="shared" si="2"/>
        <v>-0.71071888270647732</v>
      </c>
      <c r="G25" s="39" t="s">
        <v>190</v>
      </c>
      <c r="H25" s="29">
        <v>11417</v>
      </c>
      <c r="I25" s="29">
        <v>194.65</v>
      </c>
      <c r="J25" s="30">
        <f t="shared" si="1"/>
        <v>58.653994348831233</v>
      </c>
      <c r="K25" s="32">
        <f>H25+H24+H23</f>
        <v>136213</v>
      </c>
      <c r="L25" s="27">
        <f>K25/K22-1</f>
        <v>0.98929505060388756</v>
      </c>
      <c r="M25" s="27">
        <f>K25/K13-1</f>
        <v>-0.25354559403770272</v>
      </c>
      <c r="N25" s="32">
        <f>AVERAGE(J23:J25)</f>
        <v>3115.3562346222516</v>
      </c>
      <c r="O25" s="58">
        <f>N25/N22-1</f>
        <v>0.12197239065954979</v>
      </c>
    </row>
    <row r="26" spans="1:15" ht="17.399999999999999" hidden="1">
      <c r="A26" s="31"/>
      <c r="B26" s="27"/>
      <c r="C26" s="27"/>
      <c r="D26" s="26">
        <f>H26/19</f>
        <v>4161.0526315789475</v>
      </c>
      <c r="E26" s="27">
        <f t="shared" si="0"/>
        <v>5.9247613208373471</v>
      </c>
      <c r="F26" s="33">
        <f t="shared" si="2"/>
        <v>1.0332531793691411</v>
      </c>
      <c r="G26" s="39" t="s">
        <v>202</v>
      </c>
      <c r="H26" s="29">
        <v>79060</v>
      </c>
      <c r="I26" s="29">
        <v>10.19</v>
      </c>
      <c r="J26" s="30">
        <f t="shared" si="1"/>
        <v>7758.5868498527971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132.72727272727272</v>
      </c>
      <c r="E27" s="27">
        <f t="shared" si="0"/>
        <v>-0.96810247683002548</v>
      </c>
      <c r="F27" s="33">
        <f t="shared" si="2"/>
        <v>-0.92861508373059531</v>
      </c>
      <c r="G27" s="39" t="s">
        <v>203</v>
      </c>
      <c r="H27" s="29">
        <v>2920</v>
      </c>
      <c r="I27" s="29">
        <v>0.6</v>
      </c>
      <c r="J27" s="30">
        <f t="shared" si="1"/>
        <v>4866.666666666667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1431.2599681020736</v>
      </c>
      <c r="B28" s="27">
        <f>A28/A25-1</f>
        <v>-0.34303525389039402</v>
      </c>
      <c r="C28" s="27">
        <f>A28/A16-1</f>
        <v>-0.22451681365762932</v>
      </c>
      <c r="D28" s="26">
        <f>H28/19</f>
        <v>0</v>
      </c>
      <c r="E28" s="27">
        <f t="shared" si="0"/>
        <v>-1</v>
      </c>
      <c r="F28" s="33">
        <f t="shared" si="2"/>
        <v>-1</v>
      </c>
      <c r="G28" s="39" t="s">
        <v>208</v>
      </c>
      <c r="H28" s="29">
        <v>0</v>
      </c>
      <c r="I28" s="29">
        <v>0</v>
      </c>
      <c r="J28" s="30" t="e">
        <f t="shared" si="1"/>
        <v>#DIV/0!</v>
      </c>
      <c r="K28" s="32">
        <f>H28+H27+H26</f>
        <v>81980</v>
      </c>
      <c r="L28" s="27">
        <f>K28/K25-1</f>
        <v>-0.39814848802977687</v>
      </c>
      <c r="M28" s="27">
        <f>K28/K16-1</f>
        <v>-0.30359585113702969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309.09090909090907</v>
      </c>
      <c r="E29" s="27" t="e">
        <f t="shared" si="0"/>
        <v>#DIV/0!</v>
      </c>
      <c r="F29" s="33">
        <f t="shared" si="2"/>
        <v>-0.67803030303030298</v>
      </c>
      <c r="G29" s="39" t="s">
        <v>215</v>
      </c>
      <c r="H29" s="29">
        <v>6800</v>
      </c>
      <c r="I29" s="29">
        <v>0.4</v>
      </c>
      <c r="J29" s="30">
        <f t="shared" si="1"/>
        <v>17000</v>
      </c>
      <c r="K29" s="18">
        <v>2.4500000000000002</v>
      </c>
    </row>
    <row r="30" spans="1:15" hidden="1">
      <c r="D30" s="26">
        <f>H30/19</f>
        <v>2658.9473684210525</v>
      </c>
      <c r="E30" s="27">
        <f t="shared" si="0"/>
        <v>7.6024767801857589</v>
      </c>
      <c r="F30" s="33">
        <f t="shared" si="2"/>
        <v>0.6497781028858054</v>
      </c>
      <c r="G30" s="39" t="s">
        <v>210</v>
      </c>
      <c r="H30" s="29">
        <v>50520</v>
      </c>
      <c r="I30" s="29">
        <v>6.71</v>
      </c>
      <c r="J30" s="30">
        <f t="shared" si="1"/>
        <v>7529.0611028315943</v>
      </c>
      <c r="K30" s="18">
        <v>46.3</v>
      </c>
    </row>
    <row r="31" spans="1:15" ht="17.399999999999999" hidden="1">
      <c r="A31" s="31">
        <f>AVERAGE(D29:D31)</f>
        <v>1064.3460925039872</v>
      </c>
      <c r="B31" s="27">
        <f>A31/A28-1</f>
        <v>-0.25635725429017175</v>
      </c>
      <c r="C31" s="27">
        <f>A31/A19-1</f>
        <v>-0.17721970796413156</v>
      </c>
      <c r="D31" s="26">
        <f>H31/20</f>
        <v>225</v>
      </c>
      <c r="E31" s="27">
        <f t="shared" si="0"/>
        <v>-0.91538004750593827</v>
      </c>
      <c r="F31" s="33">
        <f t="shared" si="2"/>
        <v>-0.828125</v>
      </c>
      <c r="G31" s="39" t="s">
        <v>211</v>
      </c>
      <c r="H31" s="29">
        <v>4500</v>
      </c>
      <c r="I31" s="29">
        <v>1.7</v>
      </c>
      <c r="J31" s="30">
        <f t="shared" si="1"/>
        <v>2647.0588235294117</v>
      </c>
      <c r="K31" s="32">
        <v>3</v>
      </c>
      <c r="L31" s="27">
        <f>K31/K28-1</f>
        <v>-0.99996340570870945</v>
      </c>
      <c r="M31" s="27">
        <f>K31/K19-1</f>
        <v>-0.99996260936759973</v>
      </c>
      <c r="N31" s="32">
        <f>AVERAGE(J29:J31)</f>
        <v>9058.7066421203363</v>
      </c>
      <c r="O31" s="58" t="e">
        <f>N31/N28-1</f>
        <v>#DIV/0!</v>
      </c>
    </row>
    <row r="32" spans="1:15" ht="17.399999999999999" hidden="1">
      <c r="D32" s="26">
        <f>H32/21</f>
        <v>98.095238095238102</v>
      </c>
      <c r="E32" s="27">
        <f t="shared" si="0"/>
        <v>-0.56402116402116398</v>
      </c>
      <c r="F32" s="33">
        <f t="shared" si="2"/>
        <v>-0.55602969859588991</v>
      </c>
      <c r="G32" s="39" t="s">
        <v>222</v>
      </c>
      <c r="H32" s="29">
        <v>2060</v>
      </c>
      <c r="I32" s="29">
        <v>1.4</v>
      </c>
      <c r="J32" s="30">
        <f t="shared" si="1"/>
        <v>1471.4285714285716</v>
      </c>
      <c r="K32" s="32">
        <v>30.7</v>
      </c>
      <c r="L32" s="27"/>
      <c r="M32" s="27"/>
      <c r="N32" s="32"/>
      <c r="O32" s="58"/>
    </row>
    <row r="33" spans="1:16" ht="17.399999999999999" hidden="1">
      <c r="D33" s="26">
        <f>H33/21</f>
        <v>1828.5714285714287</v>
      </c>
      <c r="E33" s="27">
        <f t="shared" si="0"/>
        <v>17.640776699029125</v>
      </c>
      <c r="F33" s="33">
        <f t="shared" si="2"/>
        <v>0.18995971490548502</v>
      </c>
      <c r="G33" s="39" t="s">
        <v>223</v>
      </c>
      <c r="H33" s="29">
        <v>38400</v>
      </c>
      <c r="I33" s="29">
        <v>5.04</v>
      </c>
      <c r="J33" s="30">
        <f t="shared" si="1"/>
        <v>7619.0476190476193</v>
      </c>
      <c r="K33" s="32">
        <v>5</v>
      </c>
      <c r="L33" s="27"/>
      <c r="M33" s="27"/>
      <c r="N33" s="32"/>
      <c r="O33" s="58"/>
    </row>
    <row r="34" spans="1:16" ht="17.399999999999999" hidden="1">
      <c r="A34" s="31">
        <f>AVERAGE(D32:D34)</f>
        <v>1833.9941520467837</v>
      </c>
      <c r="B34" s="27">
        <f>A34/A31-1</f>
        <v>0.72311822720382035</v>
      </c>
      <c r="C34" s="27">
        <f>A34/A22-1</f>
        <v>0.68197682006854099</v>
      </c>
      <c r="D34" s="26">
        <f>H34/19</f>
        <v>3575.3157894736842</v>
      </c>
      <c r="E34" s="27">
        <f t="shared" si="0"/>
        <v>0.95525082236842085</v>
      </c>
      <c r="F34" s="33">
        <f t="shared" si="2"/>
        <v>1.3622461483434232</v>
      </c>
      <c r="G34" s="39" t="s">
        <v>220</v>
      </c>
      <c r="H34" s="29">
        <v>67931</v>
      </c>
      <c r="I34" s="29">
        <v>23.4</v>
      </c>
      <c r="J34" s="30">
        <f t="shared" si="1"/>
        <v>2903.034188034188</v>
      </c>
      <c r="K34" s="32">
        <v>0</v>
      </c>
      <c r="L34" s="27">
        <f>K34/K31-1</f>
        <v>-1</v>
      </c>
      <c r="M34" s="27">
        <f>K34/K22-1</f>
        <v>-1</v>
      </c>
      <c r="N34" s="32">
        <f>AVERAGE(J32:J34)</f>
        <v>3997.8367928367929</v>
      </c>
      <c r="O34" s="58">
        <f>N34/N31-1</f>
        <v>-0.55867465955371365</v>
      </c>
      <c r="P34" s="58"/>
    </row>
    <row r="35" spans="1:16" ht="17.399999999999999" hidden="1">
      <c r="D35" s="26">
        <f>H35/23</f>
        <v>1935.6521739130435</v>
      </c>
      <c r="E35" s="27">
        <f t="shared" si="0"/>
        <v>-0.45860665521856259</v>
      </c>
      <c r="F35" s="33">
        <f t="shared" si="2"/>
        <v>-0.66462302375210247</v>
      </c>
      <c r="G35" s="39" t="s">
        <v>226</v>
      </c>
      <c r="H35" s="68">
        <v>44520</v>
      </c>
      <c r="I35" s="68">
        <v>7.26</v>
      </c>
      <c r="J35" s="30">
        <f t="shared" si="1"/>
        <v>6132.2314049586776</v>
      </c>
      <c r="K35" s="18">
        <v>5507</v>
      </c>
      <c r="P35" s="16"/>
    </row>
    <row r="36" spans="1:16" ht="17.399999999999999" hidden="1">
      <c r="D36" s="26">
        <f>H36/21</f>
        <v>1533.3333333333333</v>
      </c>
      <c r="E36" s="27">
        <f t="shared" si="0"/>
        <v>-0.20784666067684943</v>
      </c>
      <c r="F36" s="33">
        <f t="shared" si="2"/>
        <v>8.3886260320994523</v>
      </c>
      <c r="G36" s="39" t="s">
        <v>228</v>
      </c>
      <c r="H36" s="68">
        <v>32200</v>
      </c>
      <c r="I36" s="68">
        <v>6.4</v>
      </c>
      <c r="J36" s="30">
        <f t="shared" si="1"/>
        <v>5031.25</v>
      </c>
      <c r="K36" s="18">
        <v>1</v>
      </c>
      <c r="P36" s="16"/>
    </row>
    <row r="37" spans="1:16" ht="17.399999999999999" hidden="1">
      <c r="A37" s="31">
        <f>AVERAGE(D35:D37)</f>
        <v>1550.402576489533</v>
      </c>
      <c r="B37" s="27">
        <f>A37/A34-1</f>
        <v>-0.15463057787875467</v>
      </c>
      <c r="C37" s="27">
        <f>A37/A25-1</f>
        <v>-0.28834742972530059</v>
      </c>
      <c r="D37" s="26">
        <f>H37/18</f>
        <v>1182.2222222222222</v>
      </c>
      <c r="E37" s="27">
        <f t="shared" si="0"/>
        <v>-0.22898550724637678</v>
      </c>
      <c r="F37" s="33">
        <f t="shared" si="2"/>
        <v>0.96743647387424181</v>
      </c>
      <c r="G37" s="39" t="s">
        <v>225</v>
      </c>
      <c r="H37" s="68">
        <v>21280</v>
      </c>
      <c r="I37" s="68">
        <v>9.41</v>
      </c>
      <c r="J37" s="30">
        <f t="shared" si="1"/>
        <v>2261.4240170031881</v>
      </c>
      <c r="K37" s="32">
        <v>0</v>
      </c>
      <c r="L37" s="27" t="e">
        <f>K37/K34-1</f>
        <v>#DIV/0!</v>
      </c>
      <c r="M37" s="27">
        <f>K37/K25-1</f>
        <v>-1</v>
      </c>
      <c r="N37" s="32">
        <f>AVERAGE(J35:J37)</f>
        <v>4474.9684739872891</v>
      </c>
      <c r="O37" s="16">
        <f>N37/N34-1</f>
        <v>0.11934746360967186</v>
      </c>
      <c r="P37" s="16"/>
    </row>
    <row r="38" spans="1:16" ht="17.399999999999999" hidden="1">
      <c r="A38" s="31"/>
      <c r="B38" s="27"/>
      <c r="C38" s="27"/>
      <c r="D38" s="26">
        <f>H38/20</f>
        <v>1619.5</v>
      </c>
      <c r="E38" s="27">
        <f t="shared" ref="E38:E43" si="3">D38/D37-1</f>
        <v>0.36987781954887233</v>
      </c>
      <c r="F38" s="33">
        <f t="shared" ref="F38:F43" si="4">D38/D26-1</f>
        <v>-0.61079559827978747</v>
      </c>
      <c r="G38" s="39" t="s">
        <v>231</v>
      </c>
      <c r="H38" s="68">
        <v>32390</v>
      </c>
      <c r="I38" s="68">
        <v>22.1</v>
      </c>
      <c r="J38" s="30">
        <f t="shared" si="1"/>
        <v>1465.6108597285067</v>
      </c>
      <c r="K38" s="32">
        <v>203</v>
      </c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1588.952380952381</v>
      </c>
      <c r="E39" s="27">
        <f t="shared" si="3"/>
        <v>-1.8862376688866367E-2</v>
      </c>
      <c r="F39" s="33">
        <f t="shared" si="4"/>
        <v>10.971559034572733</v>
      </c>
      <c r="G39" s="39" t="s">
        <v>234</v>
      </c>
      <c r="H39" s="68">
        <v>33368</v>
      </c>
      <c r="I39" s="68">
        <v>12.3</v>
      </c>
      <c r="J39" s="30">
        <f t="shared" si="1"/>
        <v>2712.8455284552842</v>
      </c>
      <c r="K39" s="32">
        <v>301</v>
      </c>
      <c r="L39" s="27"/>
      <c r="M39" s="27"/>
      <c r="N39" s="32"/>
      <c r="O39" s="16"/>
      <c r="P39" s="16"/>
    </row>
    <row r="40" spans="1:16" ht="17.399999999999999" hidden="1">
      <c r="A40" s="31">
        <f>AVERAGE(D38:D40)</f>
        <v>1463.452380952381</v>
      </c>
      <c r="B40" s="27">
        <f>A40/A37-1</f>
        <v>-5.6082334263161004E-2</v>
      </c>
      <c r="C40" s="27">
        <f>A40/A28-1</f>
        <v>2.2492358878028362E-2</v>
      </c>
      <c r="D40" s="26">
        <f>H40/21</f>
        <v>1181.9047619047619</v>
      </c>
      <c r="E40" s="27">
        <f t="shared" si="3"/>
        <v>-0.25617357947734354</v>
      </c>
      <c r="F40" s="33" t="e">
        <f t="shared" si="4"/>
        <v>#DIV/0!</v>
      </c>
      <c r="G40" s="39" t="s">
        <v>236</v>
      </c>
      <c r="H40" s="68">
        <v>24820</v>
      </c>
      <c r="I40" s="68">
        <v>9.4</v>
      </c>
      <c r="J40" s="30">
        <f t="shared" si="1"/>
        <v>2640.4255319148933</v>
      </c>
      <c r="K40" s="32">
        <v>0</v>
      </c>
      <c r="L40" s="27" t="e">
        <f>K40/K37-1</f>
        <v>#DIV/0!</v>
      </c>
      <c r="M40" s="27">
        <f>K40/K28-1</f>
        <v>-1</v>
      </c>
      <c r="N40" s="32">
        <f>AVERAGE(J38:J40)</f>
        <v>2272.9606400328948</v>
      </c>
      <c r="O40" s="58">
        <f>N40/N37-1</f>
        <v>-0.49207225631968754</v>
      </c>
    </row>
    <row r="41" spans="1:16" ht="17.399999999999999">
      <c r="A41" s="31"/>
      <c r="B41" s="27"/>
      <c r="C41" s="27"/>
      <c r="D41" s="26">
        <f>H41/18</f>
        <v>1369.1111111111111</v>
      </c>
      <c r="E41" s="27">
        <f t="shared" si="3"/>
        <v>0.15839376846629061</v>
      </c>
      <c r="F41" s="33">
        <f t="shared" si="4"/>
        <v>3.4294771241830064</v>
      </c>
      <c r="G41" s="39" t="s">
        <v>370</v>
      </c>
      <c r="H41" s="68">
        <v>24644</v>
      </c>
      <c r="I41" s="68">
        <v>5.6</v>
      </c>
      <c r="J41" s="30">
        <f t="shared" si="1"/>
        <v>4400.7142857142862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7233.45</v>
      </c>
      <c r="E42" s="27">
        <f t="shared" si="3"/>
        <v>4.2833184547962997</v>
      </c>
      <c r="F42" s="33">
        <f t="shared" si="4"/>
        <v>1.72041864608076</v>
      </c>
      <c r="G42" s="39" t="s">
        <v>405</v>
      </c>
      <c r="H42" s="68">
        <v>144669</v>
      </c>
      <c r="I42" s="68">
        <v>1622.6</v>
      </c>
      <c r="J42" s="30">
        <f t="shared" si="1"/>
        <v>89.158757549611735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3355.7537037037036</v>
      </c>
      <c r="B43" s="27">
        <f>A43/A40-1</f>
        <v>1.2930392183446768</v>
      </c>
      <c r="C43" s="27">
        <f>A43/A31-1</f>
        <v>2.1528783046583437</v>
      </c>
      <c r="D43" s="26">
        <f>H43/20</f>
        <v>1464.7</v>
      </c>
      <c r="E43" s="27">
        <f t="shared" si="3"/>
        <v>-0.79751017840726068</v>
      </c>
      <c r="F43" s="33">
        <f t="shared" si="4"/>
        <v>5.5097777777777779</v>
      </c>
      <c r="G43" s="39" t="s">
        <v>454</v>
      </c>
      <c r="H43" s="68">
        <v>29294</v>
      </c>
      <c r="I43" s="68">
        <v>13</v>
      </c>
      <c r="J43" s="30">
        <f t="shared" si="1"/>
        <v>2253.3846153846152</v>
      </c>
      <c r="K43" s="32">
        <v>0</v>
      </c>
      <c r="L43" s="27" t="e">
        <f>K43/K40-1</f>
        <v>#DIV/0!</v>
      </c>
      <c r="M43" s="27">
        <f>K43/K31-1</f>
        <v>-1</v>
      </c>
      <c r="N43" s="32">
        <f>AVERAGE(J41:J43)</f>
        <v>2247.7525528828378</v>
      </c>
      <c r="O43" s="58">
        <f>N43/N40-1</f>
        <v>-1.1090419563839049E-2</v>
      </c>
    </row>
    <row r="44" spans="1:16" ht="17.399999999999999">
      <c r="A44" s="31"/>
      <c r="B44" s="27"/>
      <c r="C44" s="27"/>
      <c r="D44" s="26">
        <f>H44/22</f>
        <v>1792.0454545454545</v>
      </c>
      <c r="E44" s="27">
        <f t="shared" ref="E44" si="5">D44/D43-1</f>
        <v>0.22348976209835092</v>
      </c>
      <c r="F44" s="33">
        <f t="shared" ref="F44" si="6">D44/D32-1</f>
        <v>17.268424536628419</v>
      </c>
      <c r="G44" s="39" t="s">
        <v>464</v>
      </c>
      <c r="H44" s="68">
        <v>39425</v>
      </c>
      <c r="I44" s="68">
        <v>18.2</v>
      </c>
      <c r="J44" s="30">
        <f t="shared" si="1"/>
        <v>2166.2087912087914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2620.6999999999998</v>
      </c>
      <c r="E45" s="27">
        <f t="shared" ref="E45" si="7">D45/D44-1</f>
        <v>0.46240710209258085</v>
      </c>
      <c r="F45" s="33">
        <f t="shared" ref="F45" si="8">D45/D33-1</f>
        <v>0.43319531249999987</v>
      </c>
      <c r="G45" s="39" t="s">
        <v>498</v>
      </c>
      <c r="H45" s="68">
        <v>52414</v>
      </c>
      <c r="I45" s="68">
        <v>25.1</v>
      </c>
      <c r="J45" s="30">
        <f t="shared" si="1"/>
        <v>2088.2071713147411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3011.0204146730466</v>
      </c>
      <c r="B46" s="27">
        <f>A46/A43-1</f>
        <v>-0.10272901990696726</v>
      </c>
      <c r="C46" s="27">
        <f>A46/A34-1</f>
        <v>0.64178299658844162</v>
      </c>
      <c r="D46" s="26">
        <f>H46/19</f>
        <v>4620.3157894736842</v>
      </c>
      <c r="E46" s="27">
        <f t="shared" ref="E46" si="9">D46/D45-1</f>
        <v>0.76300827621386813</v>
      </c>
      <c r="F46" s="33">
        <f t="shared" ref="F46" si="10">D46/D34-1</f>
        <v>0.2922818742547586</v>
      </c>
      <c r="G46" s="39" t="s">
        <v>548</v>
      </c>
      <c r="H46" s="68">
        <v>87786</v>
      </c>
      <c r="I46" s="68">
        <v>43.8</v>
      </c>
      <c r="J46" s="30">
        <f t="shared" si="1"/>
        <v>2004.2465753424658</v>
      </c>
      <c r="K46" s="32">
        <v>0</v>
      </c>
      <c r="L46" s="27" t="e">
        <f>K46/K43-1</f>
        <v>#DIV/0!</v>
      </c>
      <c r="M46" s="27" t="e">
        <f>K46/K34-1</f>
        <v>#DIV/0!</v>
      </c>
      <c r="N46" s="32">
        <f>AVERAGE(J44:J46)</f>
        <v>2086.2208459553326</v>
      </c>
      <c r="O46" s="58">
        <f>N46/N43-1</f>
        <v>-7.1863651859869537E-2</v>
      </c>
    </row>
    <row r="47" spans="1:16" ht="17.399999999999999">
      <c r="A47" s="31"/>
      <c r="B47" s="27"/>
      <c r="C47" s="27"/>
      <c r="D47" s="26">
        <f>H47/19</f>
        <v>1202.9473684210527</v>
      </c>
      <c r="E47" s="27">
        <f t="shared" ref="E47" si="11">D47/D46-1</f>
        <v>-0.73963957806483949</v>
      </c>
      <c r="F47" s="33">
        <f t="shared" ref="F47" si="12">D47/D35-1</f>
        <v>-0.37853123374473918</v>
      </c>
      <c r="G47" s="39" t="s">
        <v>601</v>
      </c>
      <c r="H47" s="68">
        <v>22856</v>
      </c>
      <c r="I47" s="68">
        <v>5.5</v>
      </c>
      <c r="J47" s="30">
        <f t="shared" si="1"/>
        <v>4155.636363636364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894.5</v>
      </c>
      <c r="E48" s="27">
        <f t="shared" ref="E48" si="13">D48/D47-1</f>
        <v>-0.25640969548477432</v>
      </c>
      <c r="F48" s="33">
        <f t="shared" ref="F48" si="14">D48/D36-1</f>
        <v>-0.41663043478260864</v>
      </c>
      <c r="G48" s="39" t="s">
        <v>632</v>
      </c>
      <c r="H48" s="68">
        <v>17890</v>
      </c>
      <c r="I48" s="68">
        <v>4</v>
      </c>
      <c r="J48" s="30">
        <f t="shared" si="1"/>
        <v>4472.5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1097.3309409888357</v>
      </c>
      <c r="B49" s="27">
        <f>A49/A46-1</f>
        <v>-0.63556177313132234</v>
      </c>
      <c r="C49" s="27">
        <f>A49/A37-1</f>
        <v>-0.29222838143532726</v>
      </c>
      <c r="D49" s="26">
        <f>H49/22</f>
        <v>1194.5454545454545</v>
      </c>
      <c r="E49" s="27">
        <f t="shared" ref="E49" si="15">D49/D48-1</f>
        <v>0.33543371106255404</v>
      </c>
      <c r="F49" s="33">
        <f t="shared" ref="F49" si="16">D49/D37-1</f>
        <v>1.0423786739576224E-2</v>
      </c>
      <c r="G49" s="39" t="s">
        <v>672</v>
      </c>
      <c r="H49" s="68">
        <v>26280</v>
      </c>
      <c r="I49" s="68">
        <v>9.4</v>
      </c>
      <c r="J49" s="30">
        <f t="shared" si="1"/>
        <v>2795.7446808510635</v>
      </c>
      <c r="K49" s="32">
        <v>0</v>
      </c>
      <c r="L49" s="27" t="e">
        <f>K49/K46-1</f>
        <v>#DIV/0!</v>
      </c>
      <c r="M49" s="27" t="e">
        <f>K49/K37-1</f>
        <v>#DIV/0!</v>
      </c>
      <c r="N49" s="32">
        <f>AVERAGE(J47:J49)</f>
        <v>3807.9603481624758</v>
      </c>
      <c r="O49" s="58">
        <f>N49/N46-1</f>
        <v>0.82529110259116201</v>
      </c>
    </row>
    <row r="50" spans="1:15" s="37" customFormat="1" ht="17.399999999999999">
      <c r="A50" s="92"/>
      <c r="B50" s="130"/>
      <c r="C50" s="130"/>
      <c r="D50" s="93">
        <f>H50/18</f>
        <v>1506.2222222222222</v>
      </c>
      <c r="E50" s="130">
        <f t="shared" ref="E50" si="17">D50/D49-1</f>
        <v>0.26091662438694407</v>
      </c>
      <c r="F50" s="131">
        <f t="shared" ref="F50" si="18">D50/D38-1</f>
        <v>-6.9946142499399677E-2</v>
      </c>
      <c r="G50" s="132" t="s">
        <v>714</v>
      </c>
      <c r="H50" s="95">
        <v>27112</v>
      </c>
      <c r="I50" s="95">
        <v>12.6</v>
      </c>
      <c r="J50" s="133">
        <f t="shared" ref="J50" si="19">H50/I50</f>
        <v>2151.7460317460318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680</v>
      </c>
      <c r="E51" s="130">
        <f t="shared" ref="E51" si="20">D51/D50-1</f>
        <v>-0.54853939215107705</v>
      </c>
      <c r="F51" s="131">
        <f t="shared" ref="F51" si="21">D51/D39-1</f>
        <v>-0.57204507312395103</v>
      </c>
      <c r="G51" s="132" t="s">
        <v>721</v>
      </c>
      <c r="H51" s="95">
        <v>13600</v>
      </c>
      <c r="I51" s="95">
        <v>2.2000000000000002</v>
      </c>
      <c r="J51" s="133">
        <f t="shared" ref="J51" si="22">H51/I51</f>
        <v>6181.8181818181811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981.95286195286189</v>
      </c>
      <c r="B52" s="27">
        <f>A52/A49-1</f>
        <v>-0.1051442866743586</v>
      </c>
      <c r="C52" s="27">
        <f>A52/A40-1</f>
        <v>-0.32901618478776218</v>
      </c>
      <c r="D52" s="93">
        <f>H52/22</f>
        <v>759.63636363636363</v>
      </c>
      <c r="E52" s="130">
        <f t="shared" ref="E52:E53" si="23">D52/D51-1</f>
        <v>0.11711229946524071</v>
      </c>
      <c r="F52" s="131">
        <f t="shared" ref="F52:F53" si="24">D52/D40-1</f>
        <v>-0.35727785510219034</v>
      </c>
      <c r="G52" s="132" t="s">
        <v>726</v>
      </c>
      <c r="H52" s="95">
        <v>16712</v>
      </c>
      <c r="I52" s="95">
        <v>10.4</v>
      </c>
      <c r="J52" s="133">
        <f t="shared" ref="J52" si="25">H52/I52</f>
        <v>1606.9230769230769</v>
      </c>
      <c r="K52" s="32">
        <v>0</v>
      </c>
      <c r="L52" s="27" t="e">
        <f>K52/K49-1</f>
        <v>#DIV/0!</v>
      </c>
      <c r="M52" s="27" t="e">
        <f>K52/K40-1</f>
        <v>#DIV/0!</v>
      </c>
      <c r="N52" s="32">
        <f>AVERAGE(J50:J52)</f>
        <v>3313.4957634957627</v>
      </c>
      <c r="O52" s="58">
        <f>N52/N49-1</f>
        <v>-0.12985024513328136</v>
      </c>
    </row>
    <row r="53" spans="1:15" s="37" customFormat="1" ht="17.399999999999999">
      <c r="A53" s="31"/>
      <c r="B53" s="27"/>
      <c r="C53" s="27"/>
      <c r="D53" s="93">
        <f>H53/21</f>
        <v>996.42857142857144</v>
      </c>
      <c r="E53" s="130">
        <f t="shared" si="23"/>
        <v>0.3117178417561377</v>
      </c>
      <c r="F53" s="131">
        <f t="shared" si="24"/>
        <v>-0.27220766573144428</v>
      </c>
      <c r="G53" s="132" t="s">
        <v>729</v>
      </c>
      <c r="H53" s="95">
        <v>20925</v>
      </c>
      <c r="I53" s="95">
        <v>9.9</v>
      </c>
      <c r="J53" s="133">
        <f t="shared" ref="J53" si="26">H53/I53</f>
        <v>2113.6363636363635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2338</v>
      </c>
      <c r="E54" s="130">
        <f t="shared" ref="E54" si="27">D54/D53-1</f>
        <v>1.3463799283154123</v>
      </c>
      <c r="F54" s="131">
        <f t="shared" ref="F54" si="28">D54/D42-1</f>
        <v>-0.67677940678376158</v>
      </c>
      <c r="G54" s="132" t="s">
        <v>742</v>
      </c>
      <c r="H54" s="95">
        <v>39746</v>
      </c>
      <c r="I54" s="95">
        <v>18.2</v>
      </c>
      <c r="J54" s="133">
        <f t="shared" ref="J54" si="29">H54/I54</f>
        <v>2183.8461538461538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1361.0793650793651</v>
      </c>
      <c r="B55" s="27">
        <f>A55/A52-1</f>
        <v>0.38609440210043711</v>
      </c>
      <c r="C55" s="27">
        <f>A55/A43-1</f>
        <v>-0.59440427240617844</v>
      </c>
      <c r="D55" s="93">
        <f>H55/21</f>
        <v>748.80952380952385</v>
      </c>
      <c r="E55" s="130">
        <f t="shared" ref="E55" si="30">D55/D54-1</f>
        <v>-0.67972218827650821</v>
      </c>
      <c r="F55" s="131">
        <f t="shared" ref="F55" si="31">D55/D43-1</f>
        <v>-0.48876252897554184</v>
      </c>
      <c r="G55" s="132" t="s">
        <v>749</v>
      </c>
      <c r="H55" s="95">
        <v>15725</v>
      </c>
      <c r="I55" s="95">
        <v>20.8</v>
      </c>
      <c r="J55" s="133">
        <f t="shared" ref="J55" si="32">H55/I55</f>
        <v>756.00961538461536</v>
      </c>
      <c r="K55" s="32">
        <v>0</v>
      </c>
      <c r="L55" s="27" t="e">
        <f>K55/K52-1</f>
        <v>#DIV/0!</v>
      </c>
      <c r="M55" s="27" t="e">
        <f>K55/K43-1</f>
        <v>#DIV/0!</v>
      </c>
      <c r="N55" s="32">
        <f>AVERAGE(J53:J55)</f>
        <v>1684.4973776223776</v>
      </c>
      <c r="O55" s="58">
        <f>N55/N52-1</f>
        <v>-0.49162531119544262</v>
      </c>
    </row>
    <row r="56" spans="1:15" s="124" customFormat="1" ht="17.399999999999999">
      <c r="A56" s="94"/>
      <c r="B56" s="45"/>
      <c r="C56" s="45"/>
      <c r="D56" s="98">
        <f>H56/22</f>
        <v>618.22727272727275</v>
      </c>
      <c r="E56" s="118">
        <f t="shared" ref="E56" si="33">D56/D55-1</f>
        <v>-0.17438647203353086</v>
      </c>
      <c r="F56" s="158">
        <f t="shared" ref="F56" si="34">D56/D44-1</f>
        <v>-0.65501585288522501</v>
      </c>
      <c r="G56" s="122" t="s">
        <v>752</v>
      </c>
      <c r="H56" s="96">
        <v>13601</v>
      </c>
      <c r="I56" s="96">
        <v>0.97</v>
      </c>
      <c r="J56" s="125">
        <f t="shared" ref="J56" si="35">H56/I56</f>
        <v>14021.649484536083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260.55555555555554</v>
      </c>
      <c r="E57" s="118">
        <f t="shared" ref="E57" si="36">D57/D56-1</f>
        <v>-0.57854406130268199</v>
      </c>
      <c r="F57" s="158">
        <f t="shared" ref="F57" si="37">D57/D45-1</f>
        <v>-0.90057787783586229</v>
      </c>
      <c r="G57" s="122" t="s">
        <v>756</v>
      </c>
      <c r="H57" s="96">
        <v>4690</v>
      </c>
      <c r="I57" s="96">
        <v>2.8</v>
      </c>
      <c r="J57" s="125">
        <f t="shared" ref="J57" si="38">H57/I57</f>
        <v>1675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439.39141414141415</v>
      </c>
      <c r="B58" s="27">
        <f>A58/A55-1</f>
        <v>-0.67717428871916441</v>
      </c>
      <c r="C58" s="27">
        <f>A58/A46-1</f>
        <v>-0.8540722567006821</v>
      </c>
      <c r="K58" s="32">
        <v>0</v>
      </c>
      <c r="L58" s="27" t="e">
        <f>K58/K55-1</f>
        <v>#DIV/0!</v>
      </c>
      <c r="M58" s="27" t="e">
        <f>K58/K46-1</f>
        <v>#DIV/0!</v>
      </c>
      <c r="N58" s="32">
        <f>AVERAGE(J56:J58)</f>
        <v>7848.3247422680415</v>
      </c>
      <c r="O58" s="58">
        <f>N58/N55-1</f>
        <v>3.6591492789058178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77"/>
  <dimension ref="A1:Q58"/>
  <sheetViews>
    <sheetView topLeftCell="E1" zoomScale="70" zoomScaleNormal="70" zoomScaleSheetLayoutView="70" workbookViewId="0">
      <selection activeCell="A59" sqref="A59:XFD335"/>
    </sheetView>
  </sheetViews>
  <sheetFormatPr defaultColWidth="8.69921875" defaultRowHeight="15.6"/>
  <cols>
    <col min="1" max="1" width="12.5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6.09765625" style="18" bestFit="1" customWidth="1"/>
    <col min="13" max="13" width="6.8984375" style="18" bestFit="1" customWidth="1"/>
    <col min="14" max="14" width="5.19921875" style="18" customWidth="1"/>
    <col min="15" max="15" width="6.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이오테크닉스 안양</v>
      </c>
      <c r="G1" s="19"/>
      <c r="H1" s="19"/>
      <c r="I1" s="19"/>
      <c r="J1" s="20"/>
      <c r="P1" s="18" t="s">
        <v>232</v>
      </c>
    </row>
    <row r="2" spans="1:17" ht="15" customHeight="1">
      <c r="G2" s="21"/>
      <c r="H2" s="21"/>
      <c r="I2" s="21"/>
      <c r="J2" s="22"/>
      <c r="P2" s="75">
        <v>8456119000</v>
      </c>
      <c r="Q2" s="18" t="s">
        <v>329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7" ht="15" hidden="1" customHeight="1">
      <c r="D6" s="26">
        <f>H6/18</f>
        <v>0</v>
      </c>
      <c r="E6" s="27" t="e">
        <f t="shared" ref="E6:E37" si="0">D6/D5-1</f>
        <v>#DIV/0!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7" ht="15" hidden="1" customHeight="1">
      <c r="A7" s="31">
        <f>AVERAGE(D5:D7)</f>
        <v>0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0</v>
      </c>
      <c r="L7" s="32"/>
      <c r="M7" s="32"/>
      <c r="N7" s="32" t="e">
        <f>AVERAGE(J5:J7)</f>
        <v>#DIV/0!</v>
      </c>
      <c r="O7" s="35"/>
    </row>
    <row r="8" spans="1:17" ht="15" hidden="1" customHeight="1">
      <c r="D8" s="26">
        <f>H8/21</f>
        <v>9204.8095238095229</v>
      </c>
      <c r="E8" s="27" t="e">
        <f t="shared" si="0"/>
        <v>#DIV/0!</v>
      </c>
      <c r="F8" s="26"/>
      <c r="G8" s="28" t="s">
        <v>2</v>
      </c>
      <c r="H8" s="29">
        <v>193301</v>
      </c>
      <c r="I8" s="29">
        <v>1500</v>
      </c>
      <c r="J8" s="30">
        <f t="shared" si="1"/>
        <v>128.86733333333333</v>
      </c>
    </row>
    <row r="9" spans="1:17" ht="15" hidden="1" customHeight="1">
      <c r="D9" s="26">
        <f>H9/21</f>
        <v>39434.714285714283</v>
      </c>
      <c r="E9" s="27">
        <f t="shared" si="0"/>
        <v>3.2841423479443979</v>
      </c>
      <c r="F9" s="26"/>
      <c r="G9" s="28" t="s">
        <v>5</v>
      </c>
      <c r="H9" s="29">
        <v>828129</v>
      </c>
      <c r="I9" s="29">
        <v>24082</v>
      </c>
      <c r="J9" s="30">
        <f t="shared" si="1"/>
        <v>34.387883066190518</v>
      </c>
    </row>
    <row r="10" spans="1:17" ht="15" hidden="1" customHeight="1">
      <c r="A10" s="31">
        <f>AVERAGE(D8:D10)</f>
        <v>16470.285714285714</v>
      </c>
      <c r="B10" s="27" t="e">
        <f>A10/A7-1</f>
        <v>#DIV/0!</v>
      </c>
      <c r="C10" s="27"/>
      <c r="D10" s="26">
        <f>H10/21</f>
        <v>771.33333333333337</v>
      </c>
      <c r="E10" s="27">
        <f t="shared" si="0"/>
        <v>-0.98044024542070141</v>
      </c>
      <c r="F10" s="26"/>
      <c r="G10" s="28" t="s">
        <v>0</v>
      </c>
      <c r="H10" s="29">
        <v>16198</v>
      </c>
      <c r="I10" s="29">
        <v>256</v>
      </c>
      <c r="J10" s="30">
        <f t="shared" si="1"/>
        <v>63.2734375</v>
      </c>
      <c r="K10" s="32">
        <f>H10+H9+H8</f>
        <v>1037628</v>
      </c>
      <c r="L10" s="27" t="e">
        <f>K10/K7-1</f>
        <v>#DIV/0!</v>
      </c>
      <c r="M10" s="32"/>
      <c r="N10" s="32">
        <f>AVERAGE(J8:J10)</f>
        <v>75.509551299841277</v>
      </c>
      <c r="O10" s="58" t="e">
        <f>N10/N7-1</f>
        <v>#DIV/0!</v>
      </c>
    </row>
    <row r="11" spans="1:17" ht="15" hidden="1" customHeight="1">
      <c r="D11" s="26">
        <f>H11/21</f>
        <v>0</v>
      </c>
      <c r="E11" s="27">
        <f t="shared" si="0"/>
        <v>-1</v>
      </c>
      <c r="F11" s="26"/>
      <c r="G11" s="28" t="s">
        <v>10</v>
      </c>
      <c r="H11" s="29">
        <v>0</v>
      </c>
      <c r="I11" s="29">
        <v>0</v>
      </c>
      <c r="J11" s="30" t="e">
        <f t="shared" si="1"/>
        <v>#DIV/0!</v>
      </c>
    </row>
    <row r="12" spans="1:17" ht="15" hidden="1" customHeight="1">
      <c r="D12" s="26">
        <f>H12/22</f>
        <v>0</v>
      </c>
      <c r="E12" s="27" t="e">
        <f t="shared" si="0"/>
        <v>#DIV/0!</v>
      </c>
      <c r="F12" s="26"/>
      <c r="G12" s="28" t="s">
        <v>4</v>
      </c>
      <c r="H12" s="29">
        <v>0</v>
      </c>
      <c r="I12" s="29">
        <v>0</v>
      </c>
      <c r="J12" s="30" t="e">
        <f t="shared" si="1"/>
        <v>#DIV/0!</v>
      </c>
    </row>
    <row r="13" spans="1:17" ht="15" hidden="1" customHeight="1">
      <c r="A13" s="31">
        <f>AVERAGE(D11:D13)</f>
        <v>0</v>
      </c>
      <c r="B13" s="27">
        <f>A13/A10-1</f>
        <v>-1</v>
      </c>
      <c r="C13" s="27"/>
      <c r="D13" s="26">
        <f>H13/20</f>
        <v>0</v>
      </c>
      <c r="E13" s="27" t="e">
        <f t="shared" si="0"/>
        <v>#DIV/0!</v>
      </c>
      <c r="F13" s="26"/>
      <c r="G13" s="28" t="s">
        <v>8</v>
      </c>
      <c r="H13" s="29">
        <v>0</v>
      </c>
      <c r="I13" s="29">
        <v>0</v>
      </c>
      <c r="J13" s="30" t="e">
        <f t="shared" si="1"/>
        <v>#DIV/0!</v>
      </c>
      <c r="K13" s="32">
        <f>H13+H12+H11</f>
        <v>0</v>
      </c>
      <c r="L13" s="27">
        <f>K13/K10-1</f>
        <v>-1</v>
      </c>
      <c r="M13" s="32"/>
      <c r="N13" s="32" t="e">
        <f>AVERAGE(J11:J13)</f>
        <v>#DIV/0!</v>
      </c>
      <c r="O13" s="58" t="e">
        <f>N13/N10-1</f>
        <v>#DIV/0!</v>
      </c>
    </row>
    <row r="14" spans="1:17" ht="15" hidden="1" customHeight="1">
      <c r="D14" s="26">
        <f>H14/20</f>
        <v>209389.3</v>
      </c>
      <c r="E14" s="27" t="e">
        <f t="shared" si="0"/>
        <v>#DIV/0!</v>
      </c>
      <c r="F14" s="26"/>
      <c r="G14" s="28" t="s">
        <v>11</v>
      </c>
      <c r="H14" s="29">
        <v>4187786</v>
      </c>
      <c r="I14" s="29">
        <v>47232</v>
      </c>
      <c r="J14" s="30">
        <f t="shared" si="1"/>
        <v>88.664168360433607</v>
      </c>
    </row>
    <row r="15" spans="1:17" ht="15" hidden="1" customHeight="1">
      <c r="A15" s="31"/>
      <c r="B15" s="31"/>
      <c r="C15" s="31"/>
      <c r="D15" s="26">
        <f>H15/22</f>
        <v>126922.04545454546</v>
      </c>
      <c r="E15" s="27">
        <f t="shared" si="0"/>
        <v>-0.3938465554135504</v>
      </c>
      <c r="F15" s="26"/>
      <c r="G15" s="28" t="s">
        <v>9</v>
      </c>
      <c r="H15" s="29">
        <v>2792285</v>
      </c>
      <c r="I15" s="29">
        <v>37200</v>
      </c>
      <c r="J15" s="30">
        <f t="shared" si="1"/>
        <v>75.061424731182797</v>
      </c>
    </row>
    <row r="16" spans="1:17" ht="15" hidden="1" customHeight="1">
      <c r="A16" s="31">
        <f>AVERAGE(D14:D16)</f>
        <v>140438.26666666666</v>
      </c>
      <c r="B16" s="27" t="e">
        <f>A16/A13-1</f>
        <v>#DIV/0!</v>
      </c>
      <c r="C16" s="27"/>
      <c r="D16" s="26">
        <f>H16/22</f>
        <v>85003.454545454544</v>
      </c>
      <c r="E16" s="27">
        <f t="shared" si="0"/>
        <v>-0.33027036996581649</v>
      </c>
      <c r="F16" s="26"/>
      <c r="G16" s="28" t="s">
        <v>13</v>
      </c>
      <c r="H16" s="29">
        <v>1870076</v>
      </c>
      <c r="I16" s="29">
        <v>25060</v>
      </c>
      <c r="J16" s="30">
        <f t="shared" si="1"/>
        <v>74.623942537909016</v>
      </c>
      <c r="K16" s="32">
        <f>H16+H15+H14</f>
        <v>8850147</v>
      </c>
      <c r="L16" s="27" t="e">
        <f>K16/K13-1</f>
        <v>#DIV/0!</v>
      </c>
      <c r="M16" s="32"/>
      <c r="N16" s="32">
        <f>AVERAGE(J14:J16)</f>
        <v>79.449845209841811</v>
      </c>
      <c r="O16" s="58" t="e">
        <f>N16/N13-1</f>
        <v>#DIV/0!</v>
      </c>
    </row>
    <row r="17" spans="1:15" ht="15" hidden="1" customHeight="1">
      <c r="D17" s="26">
        <f>H17/20</f>
        <v>0</v>
      </c>
      <c r="E17" s="27">
        <f t="shared" si="0"/>
        <v>-1</v>
      </c>
      <c r="F17" s="33" t="e">
        <f t="shared" ref="F17:F37" si="2">D17/D5-1</f>
        <v>#DIV/0!</v>
      </c>
      <c r="G17" s="39" t="s">
        <v>162</v>
      </c>
      <c r="H17" s="29">
        <v>0</v>
      </c>
      <c r="I17" s="29">
        <v>0</v>
      </c>
      <c r="J17" s="30" t="e">
        <f t="shared" si="1"/>
        <v>#DIV/0!</v>
      </c>
    </row>
    <row r="18" spans="1:15" hidden="1">
      <c r="D18" s="26">
        <f>H18/20</f>
        <v>1575</v>
      </c>
      <c r="E18" s="27" t="e">
        <f t="shared" si="0"/>
        <v>#DIV/0!</v>
      </c>
      <c r="F18" s="33" t="e">
        <f t="shared" si="2"/>
        <v>#DIV/0!</v>
      </c>
      <c r="G18" s="39" t="s">
        <v>163</v>
      </c>
      <c r="H18" s="29">
        <v>31500</v>
      </c>
      <c r="I18" s="29">
        <v>4810</v>
      </c>
      <c r="J18" s="30">
        <f t="shared" si="1"/>
        <v>6.5488565488565484</v>
      </c>
    </row>
    <row r="19" spans="1:15" ht="17.399999999999999" hidden="1">
      <c r="A19" s="31">
        <f>AVERAGE(D17:D19)</f>
        <v>525</v>
      </c>
      <c r="B19" s="27">
        <f>A19/A16-1</f>
        <v>-0.99626170265084446</v>
      </c>
      <c r="C19" s="27" t="e">
        <f>A19/A7-1</f>
        <v>#DIV/0!</v>
      </c>
      <c r="D19" s="26">
        <f>H19/22</f>
        <v>0</v>
      </c>
      <c r="E19" s="27">
        <f t="shared" si="0"/>
        <v>-1</v>
      </c>
      <c r="F19" s="33" t="e">
        <f t="shared" si="2"/>
        <v>#DIV/0!</v>
      </c>
      <c r="G19" s="39" t="s">
        <v>158</v>
      </c>
      <c r="H19" s="29">
        <v>0</v>
      </c>
      <c r="I19" s="29">
        <v>0</v>
      </c>
      <c r="J19" s="30" t="e">
        <f t="shared" si="1"/>
        <v>#DIV/0!</v>
      </c>
      <c r="K19" s="32">
        <f>H19+H18+H17</f>
        <v>31500</v>
      </c>
      <c r="L19" s="27">
        <f>K19/K16-1</f>
        <v>-0.99644073708606196</v>
      </c>
      <c r="M19" s="27" t="e">
        <f>K19/K7-1</f>
        <v>#DIV/0!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 t="e">
        <f t="shared" si="0"/>
        <v>#DIV/0!</v>
      </c>
      <c r="F20" s="33">
        <f t="shared" si="2"/>
        <v>-1</v>
      </c>
      <c r="G20" s="39" t="s">
        <v>154</v>
      </c>
      <c r="H20" s="29">
        <v>0</v>
      </c>
      <c r="I20" s="29">
        <v>0</v>
      </c>
      <c r="J20" s="30" t="e">
        <f t="shared" si="1"/>
        <v>#DIV/0!</v>
      </c>
    </row>
    <row r="21" spans="1:15" hidden="1">
      <c r="D21" s="26">
        <f>H21/21</f>
        <v>2753.9523809523807</v>
      </c>
      <c r="E21" s="27" t="e">
        <f t="shared" si="0"/>
        <v>#DIV/0!</v>
      </c>
      <c r="F21" s="33">
        <f t="shared" si="2"/>
        <v>-0.93016426184809375</v>
      </c>
      <c r="G21" s="39" t="s">
        <v>155</v>
      </c>
      <c r="H21" s="29">
        <v>57833</v>
      </c>
      <c r="I21" s="29">
        <v>369</v>
      </c>
      <c r="J21" s="30">
        <f t="shared" si="1"/>
        <v>156.72899728997291</v>
      </c>
    </row>
    <row r="22" spans="1:15" ht="17.399999999999999" hidden="1">
      <c r="A22" s="31">
        <f>AVERAGE(D20:D22)</f>
        <v>10754.285714285716</v>
      </c>
      <c r="B22" s="27">
        <f>A22/A19-1</f>
        <v>19.484353741496601</v>
      </c>
      <c r="C22" s="27">
        <f>A22/A10-1</f>
        <v>-0.34704923151649714</v>
      </c>
      <c r="D22" s="26">
        <f>H22/21</f>
        <v>29508.904761904763</v>
      </c>
      <c r="E22" s="27">
        <f t="shared" si="0"/>
        <v>9.7151107499178675</v>
      </c>
      <c r="F22" s="33">
        <f t="shared" si="2"/>
        <v>37.257007037905915</v>
      </c>
      <c r="G22" s="39" t="s">
        <v>156</v>
      </c>
      <c r="H22" s="29">
        <v>619687</v>
      </c>
      <c r="I22" s="29">
        <v>6680</v>
      </c>
      <c r="J22" s="30">
        <f t="shared" si="1"/>
        <v>92.767514970059878</v>
      </c>
      <c r="K22" s="32">
        <f>H22+H21+H20</f>
        <v>677520</v>
      </c>
      <c r="L22" s="27">
        <f>K22/K19-1</f>
        <v>20.508571428571429</v>
      </c>
      <c r="M22" s="27">
        <f>K22/K10-1</f>
        <v>-0.34704923151649725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144053.38095238095</v>
      </c>
      <c r="E23" s="27">
        <f t="shared" si="0"/>
        <v>3.8816918863878049</v>
      </c>
      <c r="F23" s="33" t="e">
        <f t="shared" si="2"/>
        <v>#DIV/0!</v>
      </c>
      <c r="G23" s="39" t="s">
        <v>168</v>
      </c>
      <c r="H23" s="29">
        <v>3025121</v>
      </c>
      <c r="I23" s="29">
        <v>37650</v>
      </c>
      <c r="J23" s="30">
        <f t="shared" si="1"/>
        <v>80.348499335989374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161181.59090909091</v>
      </c>
      <c r="E24" s="27">
        <f t="shared" si="0"/>
        <v>0.11890182544463812</v>
      </c>
      <c r="F24" s="33" t="e">
        <f t="shared" si="2"/>
        <v>#DIV/0!</v>
      </c>
      <c r="G24" s="39" t="s">
        <v>176</v>
      </c>
      <c r="H24" s="29">
        <v>3545995</v>
      </c>
      <c r="I24" s="29">
        <v>36920</v>
      </c>
      <c r="J24" s="30">
        <f t="shared" si="1"/>
        <v>96.045368364030338</v>
      </c>
      <c r="K24" s="32"/>
      <c r="L24" s="27"/>
      <c r="M24" s="27"/>
      <c r="N24" s="27"/>
    </row>
    <row r="25" spans="1:15" ht="17.399999999999999" hidden="1">
      <c r="A25" s="31">
        <f>AVERAGE(D23:D25)</f>
        <v>101744.99062049063</v>
      </c>
      <c r="B25" s="27">
        <f>A25/A22-1</f>
        <v>8.4608785114696374</v>
      </c>
      <c r="C25" s="27" t="e">
        <f>A25/A13-1</f>
        <v>#DIV/0!</v>
      </c>
      <c r="D25" s="26">
        <f>H25/19</f>
        <v>0</v>
      </c>
      <c r="E25" s="27">
        <f t="shared" si="0"/>
        <v>-1</v>
      </c>
      <c r="F25" s="33" t="e">
        <f t="shared" si="2"/>
        <v>#DIV/0!</v>
      </c>
      <c r="G25" s="39" t="s">
        <v>190</v>
      </c>
      <c r="H25" s="29">
        <v>0</v>
      </c>
      <c r="I25" s="29">
        <v>0</v>
      </c>
      <c r="J25" s="30" t="e">
        <f t="shared" si="1"/>
        <v>#DIV/0!</v>
      </c>
      <c r="K25" s="32">
        <f>H25+H24+H23</f>
        <v>6571116</v>
      </c>
      <c r="L25" s="27">
        <f>K25/K22-1</f>
        <v>8.6987778958554731</v>
      </c>
      <c r="M25" s="27" t="e">
        <f>K25/K13-1</f>
        <v>#DIV/0!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74512.421052631573</v>
      </c>
      <c r="E26" s="27" t="e">
        <f t="shared" si="0"/>
        <v>#DIV/0!</v>
      </c>
      <c r="F26" s="33">
        <f t="shared" si="2"/>
        <v>-0.64414408447503491</v>
      </c>
      <c r="G26" s="39" t="s">
        <v>202</v>
      </c>
      <c r="H26" s="29">
        <v>1415736</v>
      </c>
      <c r="I26" s="29">
        <v>14640</v>
      </c>
      <c r="J26" s="30">
        <f t="shared" si="1"/>
        <v>96.703278688524591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15216.363636363636</v>
      </c>
      <c r="E27" s="27">
        <f t="shared" si="0"/>
        <v>-0.79578755566651616</v>
      </c>
      <c r="F27" s="33">
        <f t="shared" si="2"/>
        <v>-0.88011252433043186</v>
      </c>
      <c r="G27" s="39" t="s">
        <v>203</v>
      </c>
      <c r="H27" s="29">
        <v>334760</v>
      </c>
      <c r="I27" s="29">
        <v>2466</v>
      </c>
      <c r="J27" s="30">
        <f t="shared" si="1"/>
        <v>135.75020275750202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29909.594896331735</v>
      </c>
      <c r="B28" s="27">
        <f>A28/A25-1</f>
        <v>-0.7060337347919694</v>
      </c>
      <c r="C28" s="27">
        <f>A28/A16-1</f>
        <v>-0.7870267441613843</v>
      </c>
      <c r="D28" s="26">
        <f>H28/19</f>
        <v>0</v>
      </c>
      <c r="E28" s="27">
        <f t="shared" si="0"/>
        <v>-1</v>
      </c>
      <c r="F28" s="33">
        <f t="shared" si="2"/>
        <v>-1</v>
      </c>
      <c r="G28" s="39" t="s">
        <v>208</v>
      </c>
      <c r="H28" s="29">
        <v>0</v>
      </c>
      <c r="I28" s="29">
        <v>0</v>
      </c>
      <c r="J28" s="30" t="e">
        <f t="shared" si="1"/>
        <v>#DIV/0!</v>
      </c>
      <c r="K28" s="32">
        <f>H28+H27+H26</f>
        <v>1750496</v>
      </c>
      <c r="L28" s="27">
        <f>K28/K25-1</f>
        <v>-0.73360750289600729</v>
      </c>
      <c r="M28" s="27">
        <f>K28/K16-1</f>
        <v>-0.80220712718105136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0</v>
      </c>
      <c r="E29" s="27" t="e">
        <f t="shared" si="0"/>
        <v>#DIV/0!</v>
      </c>
      <c r="F29" s="33" t="e">
        <f t="shared" si="2"/>
        <v>#DIV/0!</v>
      </c>
      <c r="G29" s="39" t="s">
        <v>215</v>
      </c>
      <c r="H29" s="29">
        <v>0</v>
      </c>
      <c r="I29" s="29">
        <v>0</v>
      </c>
      <c r="J29" s="30" t="e">
        <f t="shared" si="1"/>
        <v>#DIV/0!</v>
      </c>
      <c r="K29" s="18">
        <v>5578.94</v>
      </c>
    </row>
    <row r="30" spans="1:15" hidden="1">
      <c r="D30" s="26">
        <f>H30/19</f>
        <v>4542.2631578947367</v>
      </c>
      <c r="E30" s="27" t="e">
        <f t="shared" si="0"/>
        <v>#DIV/0!</v>
      </c>
      <c r="F30" s="33">
        <f t="shared" si="2"/>
        <v>1.8839766081871345</v>
      </c>
      <c r="G30" s="39" t="s">
        <v>210</v>
      </c>
      <c r="H30" s="29">
        <v>86303</v>
      </c>
      <c r="I30" s="29">
        <v>1000</v>
      </c>
      <c r="J30" s="30">
        <f t="shared" si="1"/>
        <v>86.302999999999997</v>
      </c>
      <c r="K30" s="18">
        <v>25078.92</v>
      </c>
    </row>
    <row r="31" spans="1:15" ht="17.399999999999999" hidden="1">
      <c r="A31" s="31">
        <f>AVERAGE(D29:D31)</f>
        <v>1956.1377192982454</v>
      </c>
      <c r="B31" s="27">
        <f>A31/A28-1</f>
        <v>-0.93459832117157304</v>
      </c>
      <c r="C31" s="27">
        <f>A31/A19-1</f>
        <v>2.7259766081871342</v>
      </c>
      <c r="D31" s="26">
        <f>H31/20</f>
        <v>1326.15</v>
      </c>
      <c r="E31" s="27">
        <f t="shared" si="0"/>
        <v>-0.70804201476194328</v>
      </c>
      <c r="F31" s="33" t="e">
        <f t="shared" si="2"/>
        <v>#DIV/0!</v>
      </c>
      <c r="G31" s="39" t="s">
        <v>211</v>
      </c>
      <c r="H31" s="29">
        <v>26523</v>
      </c>
      <c r="I31" s="29">
        <v>200</v>
      </c>
      <c r="J31" s="30">
        <f t="shared" si="1"/>
        <v>132.61500000000001</v>
      </c>
      <c r="K31" s="32">
        <v>16842.97</v>
      </c>
      <c r="L31" s="27">
        <f>K31/K28-1</f>
        <v>-0.99037817281501928</v>
      </c>
      <c r="M31" s="27">
        <f>K31/K19-1</f>
        <v>-0.46530253968253965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0</v>
      </c>
      <c r="E32" s="27">
        <f t="shared" si="0"/>
        <v>-1</v>
      </c>
      <c r="F32" s="33" t="e">
        <f t="shared" si="2"/>
        <v>#DIV/0!</v>
      </c>
      <c r="G32" s="39" t="s">
        <v>222</v>
      </c>
      <c r="H32" s="29">
        <v>0</v>
      </c>
      <c r="I32" s="29">
        <v>0</v>
      </c>
      <c r="J32" s="30" t="e">
        <f t="shared" si="1"/>
        <v>#DIV/0!</v>
      </c>
      <c r="K32" s="32">
        <v>6798.59</v>
      </c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 t="e">
        <f t="shared" si="0"/>
        <v>#DIV/0!</v>
      </c>
      <c r="F33" s="33">
        <f t="shared" si="2"/>
        <v>-1</v>
      </c>
      <c r="G33" s="39" t="s">
        <v>223</v>
      </c>
      <c r="H33" s="29">
        <v>0</v>
      </c>
      <c r="I33" s="29">
        <v>0</v>
      </c>
      <c r="J33" s="30" t="e">
        <f t="shared" si="1"/>
        <v>#DIV/0!</v>
      </c>
      <c r="K33" s="32">
        <v>11533.98</v>
      </c>
      <c r="L33" s="27"/>
      <c r="M33" s="27"/>
      <c r="N33" s="32"/>
      <c r="O33" s="58"/>
    </row>
    <row r="34" spans="1:16" ht="17.399999999999999" hidden="1">
      <c r="A34" s="31">
        <f>AVERAGE(D32:D34)</f>
        <v>306.66666666666669</v>
      </c>
      <c r="B34" s="27">
        <f>A34/A31-1</f>
        <v>-0.843228488648191</v>
      </c>
      <c r="C34" s="27">
        <f>A34/A22-1</f>
        <v>-0.971484236627701</v>
      </c>
      <c r="D34" s="26">
        <f>H34/19</f>
        <v>920</v>
      </c>
      <c r="E34" s="27" t="e">
        <f t="shared" si="0"/>
        <v>#DIV/0!</v>
      </c>
      <c r="F34" s="33">
        <f t="shared" si="2"/>
        <v>-0.96882297030597708</v>
      </c>
      <c r="G34" s="39" t="s">
        <v>220</v>
      </c>
      <c r="H34" s="29">
        <v>17480</v>
      </c>
      <c r="I34" s="29">
        <v>200</v>
      </c>
      <c r="J34" s="30">
        <f t="shared" si="1"/>
        <v>87.4</v>
      </c>
      <c r="K34" s="32">
        <v>8881.2900000000009</v>
      </c>
      <c r="L34" s="27">
        <f>K34/K31-1</f>
        <v>-0.47270047978474106</v>
      </c>
      <c r="M34" s="27">
        <f>K34/K22-1</f>
        <v>-0.9868914718384697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11956.521739130434</v>
      </c>
      <c r="E35" s="27">
        <f t="shared" si="0"/>
        <v>11.996219281663516</v>
      </c>
      <c r="F35" s="33">
        <f t="shared" si="2"/>
        <v>-0.91699936745613175</v>
      </c>
      <c r="G35" s="39" t="s">
        <v>226</v>
      </c>
      <c r="H35" s="68">
        <v>275000</v>
      </c>
      <c r="I35" s="68">
        <v>1980</v>
      </c>
      <c r="J35" s="30">
        <f t="shared" si="1"/>
        <v>138.88888888888889</v>
      </c>
      <c r="K35" s="18">
        <v>6154.15</v>
      </c>
      <c r="P35" s="16"/>
    </row>
    <row r="36" spans="1:16" ht="17.399999999999999" hidden="1">
      <c r="D36" s="26">
        <f>H36/21</f>
        <v>1672.952380952381</v>
      </c>
      <c r="E36" s="27">
        <f t="shared" si="0"/>
        <v>-0.86008034632034636</v>
      </c>
      <c r="F36" s="33">
        <f t="shared" si="2"/>
        <v>-0.98962069817330467</v>
      </c>
      <c r="G36" s="39" t="s">
        <v>228</v>
      </c>
      <c r="H36" s="68">
        <v>35132</v>
      </c>
      <c r="I36" s="68">
        <v>470</v>
      </c>
      <c r="J36" s="30">
        <f t="shared" si="1"/>
        <v>74.748936170212772</v>
      </c>
      <c r="K36" s="18">
        <v>9581.49</v>
      </c>
      <c r="P36" s="16"/>
    </row>
    <row r="37" spans="1:16" ht="17.399999999999999" hidden="1">
      <c r="A37" s="31">
        <f>AVERAGE(D35:D37)</f>
        <v>9425.5098918794556</v>
      </c>
      <c r="B37" s="27">
        <f>A37/A34-1</f>
        <v>29.735358343085178</v>
      </c>
      <c r="C37" s="27">
        <f>A37/A25-1</f>
        <v>-0.9073614353453856</v>
      </c>
      <c r="D37" s="26">
        <f>H37/18</f>
        <v>14647.055555555555</v>
      </c>
      <c r="E37" s="27">
        <f t="shared" si="0"/>
        <v>7.7552136703480201</v>
      </c>
      <c r="F37" s="33" t="e">
        <f t="shared" si="2"/>
        <v>#DIV/0!</v>
      </c>
      <c r="G37" s="39" t="s">
        <v>225</v>
      </c>
      <c r="H37" s="68">
        <v>263647</v>
      </c>
      <c r="I37" s="68">
        <v>3640</v>
      </c>
      <c r="J37" s="30">
        <f t="shared" si="1"/>
        <v>72.430494505494508</v>
      </c>
      <c r="K37" s="32">
        <v>8881.2900000000009</v>
      </c>
      <c r="L37" s="27">
        <f>K37/K34-1</f>
        <v>0</v>
      </c>
      <c r="M37" s="27">
        <f>K37/K25-1</f>
        <v>-0.99864843506034595</v>
      </c>
      <c r="N37" s="32">
        <f>AVERAGE(J35:J37)</f>
        <v>95.356106521532055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638.95000000000005</v>
      </c>
      <c r="E38" s="27">
        <f t="shared" ref="E38:E43" si="3">D38/D37-1</f>
        <v>-0.95637689789756752</v>
      </c>
      <c r="F38" s="33">
        <f t="shared" ref="F38:F43" si="4">D38/D26-1</f>
        <v>-0.9914249196177819</v>
      </c>
      <c r="G38" s="39" t="s">
        <v>231</v>
      </c>
      <c r="H38" s="68">
        <v>12779</v>
      </c>
      <c r="I38" s="68">
        <v>28.9</v>
      </c>
      <c r="J38" s="30">
        <f t="shared" si="1"/>
        <v>442.17993079584778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>
        <f t="shared" si="3"/>
        <v>-1</v>
      </c>
      <c r="F39" s="33">
        <f t="shared" si="4"/>
        <v>-1</v>
      </c>
      <c r="G39" s="39" t="s">
        <v>234</v>
      </c>
      <c r="H39" s="68">
        <v>0</v>
      </c>
      <c r="I39" s="68">
        <v>0</v>
      </c>
      <c r="J39" s="30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286.95158730158732</v>
      </c>
      <c r="B40" s="27">
        <f>A40/A37-1</f>
        <v>-0.96955585527008881</v>
      </c>
      <c r="C40" s="27">
        <f>A40/A28-1</f>
        <v>-0.9904060356452109</v>
      </c>
      <c r="D40" s="26">
        <f>H40/21</f>
        <v>221.9047619047619</v>
      </c>
      <c r="E40" s="27" t="e">
        <f t="shared" si="3"/>
        <v>#DIV/0!</v>
      </c>
      <c r="F40" s="33" t="e">
        <f t="shared" si="4"/>
        <v>#DIV/0!</v>
      </c>
      <c r="G40" s="39" t="s">
        <v>236</v>
      </c>
      <c r="H40" s="68">
        <v>4660</v>
      </c>
      <c r="I40" s="68">
        <v>200</v>
      </c>
      <c r="J40" s="30">
        <f t="shared" si="1"/>
        <v>23.3</v>
      </c>
      <c r="K40" s="32">
        <v>8881.2900000000009</v>
      </c>
      <c r="L40" s="27">
        <f>K40/K37-1</f>
        <v>0</v>
      </c>
      <c r="M40" s="27">
        <f>K40/K28-1</f>
        <v>-0.9949264151417655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3"/>
        <v>-1</v>
      </c>
      <c r="F41" s="33" t="e">
        <f t="shared" si="4"/>
        <v>#DIV/0!</v>
      </c>
      <c r="G41" s="39" t="s">
        <v>370</v>
      </c>
      <c r="H41" s="68">
        <v>0</v>
      </c>
      <c r="I41" s="68">
        <v>0</v>
      </c>
      <c r="J41" s="30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19750</v>
      </c>
      <c r="E42" s="27" t="e">
        <f t="shared" si="3"/>
        <v>#DIV/0!</v>
      </c>
      <c r="F42" s="33">
        <f t="shared" si="4"/>
        <v>3.3480527907488735</v>
      </c>
      <c r="G42" s="39" t="s">
        <v>405</v>
      </c>
      <c r="H42" s="68">
        <v>395000</v>
      </c>
      <c r="I42" s="68">
        <v>3140</v>
      </c>
      <c r="J42" s="30">
        <f t="shared" si="1"/>
        <v>125.79617834394904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6583.333333333333</v>
      </c>
      <c r="B43" s="27">
        <f>A43/A40-1</f>
        <v>21.942313702604551</v>
      </c>
      <c r="C43" s="27">
        <f>A43/A31-1</f>
        <v>2.365475379563291</v>
      </c>
      <c r="D43" s="26">
        <f>H43/20</f>
        <v>0</v>
      </c>
      <c r="E43" s="27">
        <f t="shared" si="3"/>
        <v>-1</v>
      </c>
      <c r="F43" s="33">
        <f t="shared" si="4"/>
        <v>-1</v>
      </c>
      <c r="G43" s="39" t="s">
        <v>453</v>
      </c>
      <c r="H43" s="68">
        <v>0</v>
      </c>
      <c r="I43" s="68">
        <v>0</v>
      </c>
      <c r="J43" s="30" t="e">
        <f t="shared" si="1"/>
        <v>#DIV/0!</v>
      </c>
      <c r="K43" s="32">
        <v>8881.2900000000009</v>
      </c>
      <c r="L43" s="27">
        <f>K43/K40-1</f>
        <v>0</v>
      </c>
      <c r="M43" s="27">
        <f>K43/K31-1</f>
        <v>-0.47270047978474106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0</v>
      </c>
      <c r="E44" s="27" t="e">
        <f t="shared" ref="E44" si="5">D44/D43-1</f>
        <v>#DIV/0!</v>
      </c>
      <c r="F44" s="33" t="e">
        <f t="shared" ref="F44" si="6">D44/D32-1</f>
        <v>#DIV/0!</v>
      </c>
      <c r="G44" s="39" t="s">
        <v>462</v>
      </c>
      <c r="H44" s="68">
        <v>0</v>
      </c>
      <c r="I44" s="68">
        <v>0</v>
      </c>
      <c r="J44" s="30" t="e">
        <f t="shared" si="1"/>
        <v>#DIV/0!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7431.2</v>
      </c>
      <c r="E45" s="27" t="e">
        <f t="shared" ref="E45" si="7">D45/D44-1</f>
        <v>#DIV/0!</v>
      </c>
      <c r="F45" s="33" t="e">
        <f t="shared" ref="F45" si="8">D45/D33-1</f>
        <v>#DIV/0!</v>
      </c>
      <c r="G45" s="39" t="s">
        <v>498</v>
      </c>
      <c r="H45" s="68">
        <v>148624</v>
      </c>
      <c r="I45" s="68">
        <v>880</v>
      </c>
      <c r="J45" s="30">
        <f t="shared" si="1"/>
        <v>168.8909090909091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2477.0666666666666</v>
      </c>
      <c r="B46" s="27">
        <f>A46/A43-1</f>
        <v>-0.62373670886075949</v>
      </c>
      <c r="C46" s="27">
        <f>A46/A34-1</f>
        <v>7.0773913043478256</v>
      </c>
      <c r="D46" s="26">
        <f>H46/19</f>
        <v>0</v>
      </c>
      <c r="E46" s="27">
        <f t="shared" ref="E46" si="9">D46/D45-1</f>
        <v>-1</v>
      </c>
      <c r="F46" s="33">
        <f t="shared" ref="F46" si="10">D46/D34-1</f>
        <v>-1</v>
      </c>
      <c r="G46" s="39" t="s">
        <v>548</v>
      </c>
      <c r="H46" s="68">
        <v>0</v>
      </c>
      <c r="I46" s="68">
        <v>0</v>
      </c>
      <c r="J46" s="30" t="e">
        <f t="shared" si="1"/>
        <v>#DIV/0!</v>
      </c>
      <c r="K46" s="32">
        <v>8881.2900000000009</v>
      </c>
      <c r="L46" s="27">
        <f>K46/K43-1</f>
        <v>0</v>
      </c>
      <c r="M46" s="27">
        <f>K46/K34-1</f>
        <v>0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0</v>
      </c>
      <c r="E47" s="27" t="e">
        <f t="shared" ref="E47" si="11">D47/D46-1</f>
        <v>#DIV/0!</v>
      </c>
      <c r="F47" s="33">
        <f t="shared" ref="F47" si="12">D47/D35-1</f>
        <v>-1</v>
      </c>
      <c r="G47" s="39" t="s">
        <v>598</v>
      </c>
      <c r="H47" s="68">
        <v>0</v>
      </c>
      <c r="I47" s="68">
        <v>0</v>
      </c>
      <c r="J47" s="30" t="e">
        <f t="shared" si="1"/>
        <v>#DIV/0!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0</v>
      </c>
      <c r="E48" s="27" t="e">
        <f t="shared" ref="E48" si="13">D48/D47-1</f>
        <v>#DIV/0!</v>
      </c>
      <c r="F48" s="33">
        <f t="shared" ref="F48" si="14">D48/D36-1</f>
        <v>-1</v>
      </c>
      <c r="G48" s="39" t="s">
        <v>632</v>
      </c>
      <c r="H48" s="68">
        <v>0</v>
      </c>
      <c r="I48" s="68">
        <v>0</v>
      </c>
      <c r="J48" s="30" t="e">
        <f t="shared" si="1"/>
        <v>#DIV/0!</v>
      </c>
      <c r="K48" s="32"/>
      <c r="L48" s="27"/>
      <c r="M48" s="27"/>
      <c r="N48" s="32"/>
      <c r="O48" s="58"/>
    </row>
    <row r="49" spans="1:15" ht="17.399999999999999">
      <c r="A49" s="31">
        <f>AVERAGE(D47:D49)</f>
        <v>0</v>
      </c>
      <c r="B49" s="27">
        <f>A49/A46-1</f>
        <v>-1</v>
      </c>
      <c r="C49" s="27">
        <f>A49/A37-1</f>
        <v>-1</v>
      </c>
      <c r="D49" s="26">
        <f>H49/22</f>
        <v>0</v>
      </c>
      <c r="E49" s="27" t="e">
        <f t="shared" ref="E49" si="15">D49/D48-1</f>
        <v>#DIV/0!</v>
      </c>
      <c r="F49" s="33">
        <f t="shared" ref="F49" si="16">D49/D37-1</f>
        <v>-1</v>
      </c>
      <c r="G49" s="39" t="s">
        <v>674</v>
      </c>
      <c r="H49" s="68">
        <v>0</v>
      </c>
      <c r="I49" s="68">
        <v>0</v>
      </c>
      <c r="J49" s="30" t="e">
        <f t="shared" si="1"/>
        <v>#DIV/0!</v>
      </c>
      <c r="K49" s="32">
        <v>8881.2900000000009</v>
      </c>
      <c r="L49" s="27">
        <f>K49/K46-1</f>
        <v>0</v>
      </c>
      <c r="M49" s="27">
        <f>K49/K37-1</f>
        <v>0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0</v>
      </c>
      <c r="E50" s="130" t="e">
        <f t="shared" ref="E50" si="17">D50/D49-1</f>
        <v>#DIV/0!</v>
      </c>
      <c r="F50" s="131">
        <f t="shared" ref="F50" si="18">D50/D38-1</f>
        <v>-1</v>
      </c>
      <c r="G50" s="132" t="s">
        <v>714</v>
      </c>
      <c r="H50" s="95">
        <v>0</v>
      </c>
      <c r="I50" s="95">
        <v>0</v>
      </c>
      <c r="J50" s="133" t="e">
        <f t="shared" ref="J50" si="19">H50/I50</f>
        <v>#DIV/0!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407.5</v>
      </c>
      <c r="E51" s="130" t="e">
        <f t="shared" ref="E51" si="20">D51/D50-1</f>
        <v>#DIV/0!</v>
      </c>
      <c r="F51" s="131" t="e">
        <f t="shared" ref="F51" si="21">D51/D39-1</f>
        <v>#DIV/0!</v>
      </c>
      <c r="G51" s="132" t="s">
        <v>721</v>
      </c>
      <c r="H51" s="95">
        <v>8150</v>
      </c>
      <c r="I51" s="95">
        <v>1</v>
      </c>
      <c r="J51" s="133">
        <f t="shared" ref="J51" si="22">H51/I51</f>
        <v>8150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135.83333333333334</v>
      </c>
      <c r="B52" s="27" t="e">
        <f>A52/A49-1</f>
        <v>#DIV/0!</v>
      </c>
      <c r="C52" s="27">
        <f>A52/A40-1</f>
        <v>-0.5266332742373997</v>
      </c>
      <c r="D52" s="93">
        <f>H52/22</f>
        <v>0</v>
      </c>
      <c r="E52" s="130">
        <f t="shared" ref="E52:E53" si="23">D52/D51-1</f>
        <v>-1</v>
      </c>
      <c r="F52" s="131">
        <f t="shared" ref="F52:F53" si="24">D52/D40-1</f>
        <v>-1</v>
      </c>
      <c r="G52" s="132" t="s">
        <v>726</v>
      </c>
      <c r="H52" s="95">
        <v>0</v>
      </c>
      <c r="I52" s="95">
        <v>0</v>
      </c>
      <c r="J52" s="133" t="e">
        <f t="shared" ref="J52" si="25">H52/I52</f>
        <v>#DIV/0!</v>
      </c>
      <c r="K52" s="32">
        <v>8881.2900000000009</v>
      </c>
      <c r="L52" s="27">
        <f>K52/K49-1</f>
        <v>0</v>
      </c>
      <c r="M52" s="27">
        <f>K52/K40-1</f>
        <v>0</v>
      </c>
      <c r="N52" s="32" t="e">
        <f>AVERAGE(J50:J52)</f>
        <v>#DIV/0!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388.09523809523807</v>
      </c>
      <c r="E53" s="130" t="e">
        <f t="shared" si="23"/>
        <v>#DIV/0!</v>
      </c>
      <c r="F53" s="131" t="e">
        <f t="shared" si="24"/>
        <v>#DIV/0!</v>
      </c>
      <c r="G53" s="132" t="s">
        <v>729</v>
      </c>
      <c r="H53" s="95">
        <v>8150</v>
      </c>
      <c r="I53" s="95">
        <v>6</v>
      </c>
      <c r="J53" s="133">
        <f t="shared" ref="J53" si="26">H53/I53</f>
        <v>1358.3333333333333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0</v>
      </c>
      <c r="E54" s="130">
        <f t="shared" ref="E54" si="27">D54/D53-1</f>
        <v>-1</v>
      </c>
      <c r="F54" s="131">
        <f t="shared" ref="F54" si="28">D54/D42-1</f>
        <v>-1</v>
      </c>
      <c r="G54" s="132" t="s">
        <v>742</v>
      </c>
      <c r="H54" s="95">
        <v>0</v>
      </c>
      <c r="I54" s="95">
        <v>0</v>
      </c>
      <c r="J54" s="133" t="e">
        <f t="shared" ref="J54" si="29">H54/I54</f>
        <v>#DIV/0!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7430.9523809523807</v>
      </c>
      <c r="B55" s="27">
        <f>A55/A52-1</f>
        <v>53.70639789658194</v>
      </c>
      <c r="C55" s="27">
        <f>A55/A43-1</f>
        <v>0.12875226039782994</v>
      </c>
      <c r="D55" s="93">
        <f>H55/21</f>
        <v>21904.761904761905</v>
      </c>
      <c r="E55" s="130" t="e">
        <f t="shared" ref="E55" si="30">D55/D54-1</f>
        <v>#DIV/0!</v>
      </c>
      <c r="F55" s="131" t="e">
        <f t="shared" ref="F55" si="31">D55/D43-1</f>
        <v>#DIV/0!</v>
      </c>
      <c r="G55" s="132" t="s">
        <v>749</v>
      </c>
      <c r="H55" s="95">
        <v>460000</v>
      </c>
      <c r="I55" s="95">
        <v>3630</v>
      </c>
      <c r="J55" s="133">
        <f t="shared" ref="J55" si="32">H55/I55</f>
        <v>126.72176308539945</v>
      </c>
      <c r="K55" s="32">
        <v>8881.2900000000009</v>
      </c>
      <c r="L55" s="27">
        <f>K55/K52-1</f>
        <v>0</v>
      </c>
      <c r="M55" s="27">
        <f>K55/K43-1</f>
        <v>0</v>
      </c>
      <c r="N55" s="32" t="e">
        <f>AVERAGE(J53:J55)</f>
        <v>#DIV/0!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0</v>
      </c>
      <c r="E56" s="118">
        <f t="shared" ref="E56" si="33">D56/D55-1</f>
        <v>-1</v>
      </c>
      <c r="F56" s="158" t="e">
        <f t="shared" ref="F56" si="34">D56/D44-1</f>
        <v>#DIV/0!</v>
      </c>
      <c r="G56" s="122" t="s">
        <v>752</v>
      </c>
      <c r="H56" s="96">
        <v>0</v>
      </c>
      <c r="I56" s="96">
        <v>0</v>
      </c>
      <c r="J56" s="125" t="e">
        <f t="shared" ref="J56" si="35">H56/I56</f>
        <v>#DIV/0!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0</v>
      </c>
      <c r="E57" s="118" t="e">
        <f t="shared" ref="E57" si="36">D57/D56-1</f>
        <v>#DIV/0!</v>
      </c>
      <c r="F57" s="158">
        <f t="shared" ref="F57" si="37">D57/D45-1</f>
        <v>-1</v>
      </c>
      <c r="G57" s="122" t="s">
        <v>756</v>
      </c>
      <c r="H57" s="96">
        <v>0</v>
      </c>
      <c r="I57" s="96">
        <v>0</v>
      </c>
      <c r="J57" s="125" t="e">
        <f t="shared" ref="J57" si="38">H57/I57</f>
        <v>#DIV/0!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0</v>
      </c>
      <c r="B58" s="27">
        <f>A58/A55-1</f>
        <v>-1</v>
      </c>
      <c r="C58" s="27">
        <f>A58/A46-1</f>
        <v>-1</v>
      </c>
      <c r="K58" s="32">
        <v>8881.2900000000009</v>
      </c>
      <c r="L58" s="27">
        <f>K58/K55-1</f>
        <v>0</v>
      </c>
      <c r="M58" s="27">
        <f>K58/K46-1</f>
        <v>0</v>
      </c>
      <c r="N58" s="32" t="e">
        <f>AVERAGE(J56:J58)</f>
        <v>#DIV/0!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35"/>
  <dimension ref="A1:P60"/>
  <sheetViews>
    <sheetView zoomScaleNormal="100" zoomScaleSheetLayoutView="100" workbookViewId="0">
      <selection activeCell="A43" sqref="A43:C43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" style="18" bestFit="1" customWidth="1"/>
    <col min="12" max="12" width="6.19921875" style="18" bestFit="1" customWidth="1"/>
    <col min="13" max="13" width="7.0976562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하이로닉</v>
      </c>
      <c r="G1" s="19"/>
      <c r="H1" s="19"/>
      <c r="I1" s="19"/>
      <c r="J1" s="20"/>
      <c r="P1" s="18" t="s">
        <v>297</v>
      </c>
    </row>
    <row r="2" spans="1:16" ht="15" customHeight="1">
      <c r="G2" s="21"/>
      <c r="H2" s="21"/>
      <c r="I2" s="21"/>
      <c r="J2" s="22"/>
      <c r="P2" s="34" t="s">
        <v>68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48467.45</v>
      </c>
      <c r="E5" s="27"/>
      <c r="F5" s="26"/>
      <c r="G5" s="28" t="s">
        <v>7</v>
      </c>
      <c r="H5" s="29">
        <v>969349</v>
      </c>
      <c r="I5" s="29">
        <v>3929.7</v>
      </c>
      <c r="J5" s="30">
        <f>H5/I5</f>
        <v>246.67251953075299</v>
      </c>
    </row>
    <row r="6" spans="1:16" ht="15" hidden="1" customHeight="1">
      <c r="D6" s="26">
        <f>H6/18</f>
        <v>43400.5</v>
      </c>
      <c r="E6" s="27">
        <f t="shared" ref="E6:E15" si="0">D6/D5-1</f>
        <v>-0.10454335848079477</v>
      </c>
      <c r="F6" s="26"/>
      <c r="G6" s="28" t="s">
        <v>3</v>
      </c>
      <c r="H6" s="29">
        <v>781209</v>
      </c>
      <c r="I6" s="29">
        <v>5133.8</v>
      </c>
      <c r="J6" s="30">
        <f t="shared" ref="J6:J42" si="1">H6/I6</f>
        <v>152.1697378160427</v>
      </c>
    </row>
    <row r="7" spans="1:16" ht="15" hidden="1" customHeight="1">
      <c r="A7" s="31">
        <f>AVERAGE(D5:D7)</f>
        <v>41598.90757575757</v>
      </c>
      <c r="B7" s="31"/>
      <c r="C7" s="31"/>
      <c r="D7" s="26">
        <f>H7/22</f>
        <v>32928.772727272728</v>
      </c>
      <c r="E7" s="27">
        <f t="shared" si="0"/>
        <v>-0.24128125880409834</v>
      </c>
      <c r="F7" s="26"/>
      <c r="G7" s="28" t="s">
        <v>6</v>
      </c>
      <c r="H7" s="29">
        <v>724433</v>
      </c>
      <c r="I7" s="29">
        <v>2330.5</v>
      </c>
      <c r="J7" s="30">
        <f t="shared" si="1"/>
        <v>310.84874490452694</v>
      </c>
      <c r="K7" s="32">
        <f>H7+H6+H5</f>
        <v>2474991</v>
      </c>
      <c r="L7" s="32"/>
      <c r="M7" s="32"/>
      <c r="N7" s="32">
        <f>AVERAGE(J5:J7)</f>
        <v>236.56366741710755</v>
      </c>
      <c r="O7" s="35"/>
    </row>
    <row r="8" spans="1:16" ht="15" hidden="1" customHeight="1">
      <c r="D8" s="26">
        <f>H8/21</f>
        <v>63016.904761904763</v>
      </c>
      <c r="E8" s="27">
        <f t="shared" si="0"/>
        <v>0.91373378181544007</v>
      </c>
      <c r="F8" s="26"/>
      <c r="G8" s="28" t="s">
        <v>2</v>
      </c>
      <c r="H8" s="29">
        <v>1323355</v>
      </c>
      <c r="I8" s="29">
        <v>4218.8</v>
      </c>
      <c r="J8" s="30">
        <f t="shared" si="1"/>
        <v>313.68043045415754</v>
      </c>
    </row>
    <row r="9" spans="1:16" ht="15" hidden="1" customHeight="1">
      <c r="D9" s="26">
        <f>H9/21</f>
        <v>58638.952380952382</v>
      </c>
      <c r="E9" s="27">
        <f t="shared" si="0"/>
        <v>-6.9472666064661404E-2</v>
      </c>
      <c r="F9" s="26"/>
      <c r="G9" s="28" t="s">
        <v>5</v>
      </c>
      <c r="H9" s="29">
        <v>1231418</v>
      </c>
      <c r="I9" s="29">
        <v>5489.84</v>
      </c>
      <c r="J9" s="30">
        <f t="shared" si="1"/>
        <v>224.30854086822202</v>
      </c>
    </row>
    <row r="10" spans="1:16" ht="15" hidden="1" customHeight="1">
      <c r="A10" s="31">
        <f>AVERAGE(D8:D10)</f>
        <v>61081.793650793647</v>
      </c>
      <c r="B10" s="27">
        <f>A10/A7-1</f>
        <v>0.46835090656058576</v>
      </c>
      <c r="C10" s="27"/>
      <c r="D10" s="26">
        <f>H10/21</f>
        <v>61589.523809523809</v>
      </c>
      <c r="E10" s="27">
        <f t="shared" si="0"/>
        <v>5.0317601334396667E-2</v>
      </c>
      <c r="F10" s="26"/>
      <c r="G10" s="28" t="s">
        <v>0</v>
      </c>
      <c r="H10" s="29">
        <v>1293380</v>
      </c>
      <c r="I10" s="29">
        <v>5566.49</v>
      </c>
      <c r="J10" s="30">
        <f t="shared" si="1"/>
        <v>232.35108659137089</v>
      </c>
      <c r="K10" s="32">
        <f>H10+H9+H8</f>
        <v>3848153</v>
      </c>
      <c r="L10" s="27">
        <f>K10/K7-1</f>
        <v>0.55481494680182686</v>
      </c>
      <c r="M10" s="32"/>
      <c r="N10" s="32">
        <f>AVERAGE(J8:J10)</f>
        <v>256.7800193045835</v>
      </c>
      <c r="O10" s="58">
        <f>N10/N7-1</f>
        <v>8.5458397344807091E-2</v>
      </c>
    </row>
    <row r="11" spans="1:16" ht="15" hidden="1" customHeight="1">
      <c r="D11" s="26">
        <f>H11/21</f>
        <v>61209.571428571428</v>
      </c>
      <c r="E11" s="27">
        <f t="shared" si="0"/>
        <v>-6.169107300252108E-3</v>
      </c>
      <c r="F11" s="26"/>
      <c r="G11" s="28" t="s">
        <v>10</v>
      </c>
      <c r="H11" s="29">
        <v>1285401</v>
      </c>
      <c r="I11" s="29">
        <v>4520.1000000000004</v>
      </c>
      <c r="J11" s="30">
        <f t="shared" si="1"/>
        <v>284.37446074201898</v>
      </c>
    </row>
    <row r="12" spans="1:16" ht="15" hidden="1" customHeight="1">
      <c r="D12" s="26">
        <f>H12/22</f>
        <v>50700.272727272728</v>
      </c>
      <c r="E12" s="27">
        <f t="shared" si="0"/>
        <v>-0.17169371482305729</v>
      </c>
      <c r="F12" s="26"/>
      <c r="G12" s="28" t="s">
        <v>4</v>
      </c>
      <c r="H12" s="29">
        <v>1115406</v>
      </c>
      <c r="I12" s="29">
        <v>4209.82</v>
      </c>
      <c r="J12" s="30">
        <f t="shared" si="1"/>
        <v>264.9533709279732</v>
      </c>
    </row>
    <row r="13" spans="1:16" ht="15" hidden="1" customHeight="1">
      <c r="A13" s="31">
        <f>AVERAGE(D11:D13)</f>
        <v>59774.214718614727</v>
      </c>
      <c r="B13" s="27">
        <f>A13/A10-1</f>
        <v>-2.1407015970329679E-2</v>
      </c>
      <c r="C13" s="27"/>
      <c r="D13" s="26">
        <f>H13/20</f>
        <v>67412.800000000003</v>
      </c>
      <c r="E13" s="27">
        <f t="shared" si="0"/>
        <v>0.32963387322643056</v>
      </c>
      <c r="F13" s="26"/>
      <c r="G13" s="28" t="s">
        <v>8</v>
      </c>
      <c r="H13" s="29">
        <v>1348256</v>
      </c>
      <c r="I13" s="29">
        <v>8661.9</v>
      </c>
      <c r="J13" s="30">
        <f t="shared" si="1"/>
        <v>155.65360948521686</v>
      </c>
      <c r="K13" s="32">
        <f>H13+H12+H11</f>
        <v>3749063</v>
      </c>
      <c r="L13" s="27">
        <f>K13/K10-1</f>
        <v>-2.5750015656861858E-2</v>
      </c>
      <c r="M13" s="32"/>
      <c r="N13" s="32">
        <f>AVERAGE(J11:J13)</f>
        <v>234.993813718403</v>
      </c>
      <c r="O13" s="58">
        <f>N13/N10-1</f>
        <v>-8.4843850565874734E-2</v>
      </c>
    </row>
    <row r="14" spans="1:16" ht="15" hidden="1" customHeight="1">
      <c r="D14" s="26">
        <f>H14/20</f>
        <v>48676.7</v>
      </c>
      <c r="E14" s="27">
        <f t="shared" si="0"/>
        <v>-0.27793089739634025</v>
      </c>
      <c r="F14" s="26"/>
      <c r="G14" s="28" t="s">
        <v>11</v>
      </c>
      <c r="H14" s="29">
        <v>973534</v>
      </c>
      <c r="I14" s="29">
        <v>3773.1</v>
      </c>
      <c r="J14" s="30">
        <f t="shared" si="1"/>
        <v>258.01966552702021</v>
      </c>
    </row>
    <row r="15" spans="1:16" ht="15" hidden="1" customHeight="1">
      <c r="A15" s="31"/>
      <c r="B15" s="31"/>
      <c r="C15" s="31"/>
      <c r="D15" s="26">
        <f>H15/22</f>
        <v>70576.727272727279</v>
      </c>
      <c r="E15" s="27">
        <f t="shared" si="0"/>
        <v>0.44990780543313913</v>
      </c>
      <c r="F15" s="26"/>
      <c r="G15" s="28" t="s">
        <v>9</v>
      </c>
      <c r="H15" s="29">
        <v>1552688</v>
      </c>
      <c r="I15" s="29">
        <v>5421.2</v>
      </c>
      <c r="J15" s="30">
        <f t="shared" si="1"/>
        <v>286.41038884379844</v>
      </c>
    </row>
    <row r="16" spans="1:16" ht="15" hidden="1" customHeight="1">
      <c r="A16" s="31">
        <f>AVERAGE(D14:D16)</f>
        <v>62485.824242424242</v>
      </c>
      <c r="B16" s="27">
        <f>A16/A13-1</f>
        <v>4.5364201547010374E-2</v>
      </c>
      <c r="C16" s="27"/>
      <c r="D16" s="26">
        <f>H16/22</f>
        <v>68204.045454545456</v>
      </c>
      <c r="E16" s="27">
        <f>D16/D15-1</f>
        <v>-3.3618473254124481E-2</v>
      </c>
      <c r="F16" s="26"/>
      <c r="G16" s="28" t="s">
        <v>13</v>
      </c>
      <c r="H16" s="29">
        <v>1500489</v>
      </c>
      <c r="I16" s="29">
        <v>6748.2</v>
      </c>
      <c r="J16" s="30">
        <f t="shared" si="1"/>
        <v>222.35396105628169</v>
      </c>
      <c r="K16" s="32">
        <f>H16+H15+H14</f>
        <v>4026711</v>
      </c>
      <c r="L16" s="27">
        <f>K16/K13-1</f>
        <v>7.4057971285091728E-2</v>
      </c>
      <c r="M16" s="32"/>
      <c r="N16" s="32">
        <f>AVERAGE(J14:J16)</f>
        <v>255.59467180903346</v>
      </c>
      <c r="O16" s="58">
        <f>N16/N13-1</f>
        <v>8.7665533677906859E-2</v>
      </c>
    </row>
    <row r="17" spans="1:15" ht="15" hidden="1" customHeight="1">
      <c r="D17" s="26">
        <f>H17/20</f>
        <v>33994.6</v>
      </c>
      <c r="E17" s="27">
        <f t="shared" ref="E17:E28" si="2">D17/D16-1</f>
        <v>-0.50157501987685349</v>
      </c>
      <c r="F17" s="33">
        <f t="shared" ref="F17:F28" si="3">D17/D5-1</f>
        <v>-0.2986096854693201</v>
      </c>
      <c r="G17" s="39" t="s">
        <v>162</v>
      </c>
      <c r="H17" s="29">
        <v>679892</v>
      </c>
      <c r="I17" s="29">
        <v>3861.33</v>
      </c>
      <c r="J17" s="30">
        <f t="shared" si="1"/>
        <v>176.07715476273719</v>
      </c>
    </row>
    <row r="18" spans="1:15" hidden="1">
      <c r="D18" s="26">
        <f>H18/20</f>
        <v>63403.65</v>
      </c>
      <c r="E18" s="27">
        <f t="shared" si="2"/>
        <v>0.86510945856106569</v>
      </c>
      <c r="F18" s="33">
        <f t="shared" si="3"/>
        <v>0.46089676386216749</v>
      </c>
      <c r="G18" s="39" t="s">
        <v>163</v>
      </c>
      <c r="H18" s="29">
        <v>1268073</v>
      </c>
      <c r="I18" s="29">
        <v>5514.9</v>
      </c>
      <c r="J18" s="30">
        <f t="shared" si="1"/>
        <v>229.93581025947887</v>
      </c>
    </row>
    <row r="19" spans="1:15" ht="17.399999999999999" hidden="1">
      <c r="A19" s="31">
        <f>AVERAGE(D17:D19)</f>
        <v>63798.053030303032</v>
      </c>
      <c r="B19" s="27">
        <f>A19/A16-1</f>
        <v>2.1000423756719178E-2</v>
      </c>
      <c r="C19" s="27">
        <f>A19/A7-1</f>
        <v>0.53364731788010622</v>
      </c>
      <c r="D19" s="26">
        <f>H19/22</f>
        <v>93995.909090909088</v>
      </c>
      <c r="E19" s="27">
        <f t="shared" si="2"/>
        <v>0.48249996791839411</v>
      </c>
      <c r="F19" s="33">
        <f t="shared" si="3"/>
        <v>1.8545220883090638</v>
      </c>
      <c r="G19" s="39" t="s">
        <v>158</v>
      </c>
      <c r="H19" s="29">
        <v>2067910</v>
      </c>
      <c r="I19" s="29">
        <v>9635.6</v>
      </c>
      <c r="J19" s="30">
        <f t="shared" si="1"/>
        <v>214.61144090663788</v>
      </c>
      <c r="K19" s="32">
        <f>H19+H18+H17</f>
        <v>4015875</v>
      </c>
      <c r="L19" s="27">
        <f>K19/K16-1</f>
        <v>-2.6910299745872557E-3</v>
      </c>
      <c r="M19" s="27">
        <f>K19/K7-1</f>
        <v>0.62258165787269526</v>
      </c>
      <c r="N19" s="32">
        <f>AVERAGE(J17:J19)</f>
        <v>206.87480197628466</v>
      </c>
      <c r="O19" s="58">
        <f>N19/N16-1</f>
        <v>-0.19061379287730085</v>
      </c>
    </row>
    <row r="20" spans="1:15" hidden="1">
      <c r="D20" s="26">
        <f>H20/20</f>
        <v>77255.8</v>
      </c>
      <c r="E20" s="27">
        <f t="shared" si="2"/>
        <v>-0.17809401763132815</v>
      </c>
      <c r="F20" s="33">
        <f t="shared" si="3"/>
        <v>0.22595358010511157</v>
      </c>
      <c r="G20" s="39" t="s">
        <v>154</v>
      </c>
      <c r="H20" s="29">
        <v>1545116</v>
      </c>
      <c r="I20" s="29">
        <v>7476</v>
      </c>
      <c r="J20" s="30">
        <f t="shared" si="1"/>
        <v>206.67683253076513</v>
      </c>
    </row>
    <row r="21" spans="1:15" hidden="1">
      <c r="D21" s="26">
        <f>H21/21</f>
        <v>98434.333333333328</v>
      </c>
      <c r="E21" s="27">
        <f t="shared" si="2"/>
        <v>0.27413518898688927</v>
      </c>
      <c r="F21" s="33">
        <f t="shared" si="3"/>
        <v>0.67865095361607497</v>
      </c>
      <c r="G21" s="39" t="s">
        <v>155</v>
      </c>
      <c r="H21" s="29">
        <v>2067121</v>
      </c>
      <c r="I21" s="29">
        <v>6524.5</v>
      </c>
      <c r="J21" s="30">
        <f t="shared" si="1"/>
        <v>316.8244309908805</v>
      </c>
    </row>
    <row r="22" spans="1:15" ht="17.399999999999999" hidden="1">
      <c r="A22" s="31">
        <f>AVERAGE(D20:D22)</f>
        <v>87649.393650793645</v>
      </c>
      <c r="B22" s="27">
        <f>A22/A19-1</f>
        <v>0.37385687317388228</v>
      </c>
      <c r="C22" s="27">
        <f>A22/A10-1</f>
        <v>0.43495120906055451</v>
      </c>
      <c r="D22" s="26">
        <f>H22/21</f>
        <v>87258.047619047618</v>
      </c>
      <c r="E22" s="27">
        <f t="shared" si="2"/>
        <v>-0.11354052326883624</v>
      </c>
      <c r="F22" s="33">
        <f t="shared" si="3"/>
        <v>0.41676769394918733</v>
      </c>
      <c r="G22" s="39" t="s">
        <v>156</v>
      </c>
      <c r="H22" s="29">
        <v>1832419</v>
      </c>
      <c r="I22" s="29">
        <v>6096.51</v>
      </c>
      <c r="J22" s="30">
        <f t="shared" si="1"/>
        <v>300.56852199045028</v>
      </c>
      <c r="K22" s="32">
        <f>H22+H21+H20</f>
        <v>5444656</v>
      </c>
      <c r="L22" s="27">
        <f>K22/K19-1</f>
        <v>0.35578323528496281</v>
      </c>
      <c r="M22" s="27">
        <f>K22/K10-1</f>
        <v>0.41487513620170513</v>
      </c>
      <c r="N22" s="32">
        <f>AVERAGE(J20:J22)</f>
        <v>274.68992850403197</v>
      </c>
      <c r="O22" s="58">
        <f>N22/N19-1</f>
        <v>0.32780757192227483</v>
      </c>
    </row>
    <row r="23" spans="1:15" hidden="1">
      <c r="A23" s="31"/>
      <c r="B23" s="27"/>
      <c r="C23" s="27"/>
      <c r="D23" s="26">
        <f>H23/21</f>
        <v>70291.333333333328</v>
      </c>
      <c r="E23" s="27">
        <f t="shared" si="2"/>
        <v>-0.19444297401413113</v>
      </c>
      <c r="F23" s="33">
        <f t="shared" si="3"/>
        <v>0.14837159765707342</v>
      </c>
      <c r="G23" s="39" t="s">
        <v>168</v>
      </c>
      <c r="H23" s="29">
        <v>1476118</v>
      </c>
      <c r="I23" s="29">
        <v>5116.5</v>
      </c>
      <c r="J23" s="30">
        <f t="shared" si="1"/>
        <v>288.50151470731947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94262.363636363632</v>
      </c>
      <c r="E24" s="27">
        <f t="shared" si="2"/>
        <v>0.34102398071403273</v>
      </c>
      <c r="F24" s="33">
        <f t="shared" si="3"/>
        <v>0.85920821655970991</v>
      </c>
      <c r="G24" s="39" t="s">
        <v>176</v>
      </c>
      <c r="H24" s="29">
        <v>2073772</v>
      </c>
      <c r="I24" s="29">
        <v>8419.33</v>
      </c>
      <c r="J24" s="30">
        <f t="shared" si="1"/>
        <v>246.31081095526605</v>
      </c>
      <c r="K24" s="32"/>
      <c r="L24" s="27"/>
      <c r="M24" s="27"/>
      <c r="N24" s="27"/>
    </row>
    <row r="25" spans="1:15" ht="17.399999999999999" hidden="1">
      <c r="A25" s="31">
        <f>AVERAGE(D23:D25)</f>
        <v>84179.77618288144</v>
      </c>
      <c r="B25" s="27">
        <f>A25/A22-1</f>
        <v>-3.9585185058274353E-2</v>
      </c>
      <c r="C25" s="27">
        <f>A25/A13-1</f>
        <v>0.40829581081332722</v>
      </c>
      <c r="D25" s="26">
        <f>H25/19</f>
        <v>87985.631578947374</v>
      </c>
      <c r="E25" s="27">
        <f t="shared" si="2"/>
        <v>-6.6587891659814935E-2</v>
      </c>
      <c r="F25" s="33">
        <f t="shared" si="3"/>
        <v>0.30517693344509311</v>
      </c>
      <c r="G25" s="39" t="s">
        <v>190</v>
      </c>
      <c r="H25" s="29">
        <v>1671727</v>
      </c>
      <c r="I25" s="29">
        <v>5427.87</v>
      </c>
      <c r="J25" s="30">
        <f t="shared" si="1"/>
        <v>307.98950601248742</v>
      </c>
      <c r="K25" s="32">
        <f>H25+H24+H23</f>
        <v>5221617</v>
      </c>
      <c r="L25" s="27">
        <f>K25/K22-1</f>
        <v>-4.0964755165431965E-2</v>
      </c>
      <c r="M25" s="27">
        <f>K25/K13-1</f>
        <v>0.39277920909838016</v>
      </c>
      <c r="N25" s="32">
        <f>AVERAGE(J23:J25)</f>
        <v>280.93394389169094</v>
      </c>
      <c r="O25" s="58">
        <f>N25/N22-1</f>
        <v>2.2731140605205535E-2</v>
      </c>
    </row>
    <row r="26" spans="1:15" ht="17.399999999999999" hidden="1">
      <c r="D26" s="26">
        <f>H26/19</f>
        <v>65953.263157894733</v>
      </c>
      <c r="E26" s="27">
        <f t="shared" si="2"/>
        <v>-0.25040870907749901</v>
      </c>
      <c r="F26" s="33">
        <f t="shared" si="3"/>
        <v>0.35492470027538303</v>
      </c>
      <c r="G26" s="39" t="s">
        <v>202</v>
      </c>
      <c r="H26" s="29">
        <v>1253112</v>
      </c>
      <c r="I26" s="29">
        <v>3774.8</v>
      </c>
      <c r="J26" s="30">
        <f t="shared" si="1"/>
        <v>331.96778637278794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93302.772727272721</v>
      </c>
      <c r="E27" s="27">
        <f t="shared" si="2"/>
        <v>0.41468015773385125</v>
      </c>
      <c r="F27" s="33">
        <f t="shared" si="3"/>
        <v>0.32200480714734692</v>
      </c>
      <c r="G27" s="39" t="s">
        <v>203</v>
      </c>
      <c r="H27" s="29">
        <v>2052661</v>
      </c>
      <c r="I27" s="29">
        <v>8636.5499999999993</v>
      </c>
      <c r="J27" s="30">
        <f t="shared" si="1"/>
        <v>237.67140814329798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83198.959330143538</v>
      </c>
      <c r="B28" s="27">
        <f>A28/A25-1</f>
        <v>-1.1651454746174017E-2</v>
      </c>
      <c r="C28" s="27">
        <f>A28/A16-1</f>
        <v>0.33148534629805337</v>
      </c>
      <c r="D28" s="26">
        <f>H28/19</f>
        <v>90340.84210526316</v>
      </c>
      <c r="E28" s="27">
        <f t="shared" si="2"/>
        <v>-3.1745365495915001E-2</v>
      </c>
      <c r="F28" s="33">
        <f t="shared" si="3"/>
        <v>0.32456720863384492</v>
      </c>
      <c r="G28" s="39" t="s">
        <v>208</v>
      </c>
      <c r="H28" s="29">
        <v>1716476</v>
      </c>
      <c r="I28" s="29">
        <v>6738.2</v>
      </c>
      <c r="J28" s="30">
        <f t="shared" si="1"/>
        <v>254.73806060965836</v>
      </c>
      <c r="K28" s="32">
        <f>H28+H27+H26</f>
        <v>5022249</v>
      </c>
      <c r="L28" s="27">
        <f>K28/K25-1</f>
        <v>-3.8181276030011424E-2</v>
      </c>
      <c r="M28" s="27">
        <f>K28/K16-1</f>
        <v>0.2472335362532847</v>
      </c>
      <c r="N28" s="32">
        <f>AVERAGE(J26:J28)</f>
        <v>274.79241837524813</v>
      </c>
      <c r="O28" s="58">
        <f>N28/N25-1</f>
        <v>-2.186110169303912E-2</v>
      </c>
    </row>
    <row r="29" spans="1:15">
      <c r="D29" s="26">
        <f>H29/22</f>
        <v>73824.090909090912</v>
      </c>
      <c r="E29" s="27">
        <f t="shared" ref="E29:E41" si="4">D29/D28-1</f>
        <v>-0.18282706704158558</v>
      </c>
      <c r="F29" s="33">
        <f t="shared" ref="F29:F41" si="5">D29/D17-1</f>
        <v>1.1716416992431422</v>
      </c>
      <c r="G29" s="39" t="s">
        <v>215</v>
      </c>
      <c r="H29" s="29">
        <v>1624130</v>
      </c>
      <c r="I29" s="29">
        <v>9789.7000000000007</v>
      </c>
      <c r="J29" s="30">
        <f t="shared" si="1"/>
        <v>165.90191732126621</v>
      </c>
    </row>
    <row r="30" spans="1:15">
      <c r="D30" s="26">
        <f>H30/19</f>
        <v>70365.105263157893</v>
      </c>
      <c r="E30" s="27">
        <f t="shared" si="4"/>
        <v>-4.6854429270148601E-2</v>
      </c>
      <c r="F30" s="33">
        <f t="shared" si="5"/>
        <v>0.10979581243600167</v>
      </c>
      <c r="G30" s="39" t="s">
        <v>210</v>
      </c>
      <c r="H30" s="29">
        <v>1336937</v>
      </c>
      <c r="I30" s="29">
        <v>5018.0600000000004</v>
      </c>
      <c r="J30" s="30">
        <f t="shared" si="1"/>
        <v>266.42507263763287</v>
      </c>
    </row>
    <row r="31" spans="1:15" ht="17.399999999999999">
      <c r="A31" s="31">
        <f>AVERAGE(D29:D31)</f>
        <v>75837.982057416273</v>
      </c>
      <c r="B31" s="27">
        <f>A31/A28-1</f>
        <v>-8.8474391170182964E-2</v>
      </c>
      <c r="C31" s="27">
        <f>A31/A19-1</f>
        <v>0.18871938021987078</v>
      </c>
      <c r="D31" s="26">
        <f>H31/20</f>
        <v>83324.75</v>
      </c>
      <c r="E31" s="27">
        <f t="shared" si="4"/>
        <v>0.18417715270053869</v>
      </c>
      <c r="F31" s="33">
        <f t="shared" si="5"/>
        <v>-0.11352790982199412</v>
      </c>
      <c r="G31" s="39" t="s">
        <v>211</v>
      </c>
      <c r="H31" s="29">
        <v>1666495</v>
      </c>
      <c r="I31" s="29">
        <v>7418.59</v>
      </c>
      <c r="J31" s="30">
        <f t="shared" si="1"/>
        <v>224.63770069514558</v>
      </c>
      <c r="K31" s="32">
        <f>H31+H30+H29</f>
        <v>4627562</v>
      </c>
      <c r="L31" s="27">
        <f>K31/K28-1</f>
        <v>-7.8587700450535203E-2</v>
      </c>
      <c r="M31" s="27">
        <f>K31/K19-1</f>
        <v>0.15231724094997978</v>
      </c>
      <c r="N31" s="32">
        <f>AVERAGE(J29:J31)</f>
        <v>218.98823021801488</v>
      </c>
      <c r="O31" s="58">
        <f>N31/N28-1</f>
        <v>-0.20307761213786024</v>
      </c>
    </row>
    <row r="32" spans="1:15" ht="17.399999999999999">
      <c r="D32" s="26">
        <f>H32/21</f>
        <v>103941.42857142857</v>
      </c>
      <c r="E32" s="27">
        <f t="shared" si="4"/>
        <v>0.24742562769679566</v>
      </c>
      <c r="F32" s="33">
        <f t="shared" si="5"/>
        <v>0.34541909567215101</v>
      </c>
      <c r="G32" s="39" t="s">
        <v>222</v>
      </c>
      <c r="H32" s="29">
        <v>2182770</v>
      </c>
      <c r="I32" s="29">
        <v>7578.81</v>
      </c>
      <c r="J32" s="30">
        <f t="shared" si="1"/>
        <v>288.00959517391249</v>
      </c>
      <c r="K32" s="32"/>
      <c r="L32" s="27"/>
      <c r="M32" s="27"/>
      <c r="N32" s="32"/>
      <c r="O32" s="58"/>
    </row>
    <row r="33" spans="1:16" ht="17.399999999999999">
      <c r="D33" s="26">
        <f>H33/21</f>
        <v>61045.571428571428</v>
      </c>
      <c r="E33" s="27">
        <f t="shared" si="4"/>
        <v>-0.41269258785854668</v>
      </c>
      <c r="F33" s="33">
        <f t="shared" si="5"/>
        <v>-0.37983456217608935</v>
      </c>
      <c r="G33" s="39" t="s">
        <v>223</v>
      </c>
      <c r="H33" s="29">
        <v>1281957</v>
      </c>
      <c r="I33" s="29">
        <v>4893.3</v>
      </c>
      <c r="J33" s="30">
        <f t="shared" si="1"/>
        <v>261.98209797069461</v>
      </c>
      <c r="K33" s="32"/>
      <c r="L33" s="27"/>
      <c r="M33" s="27"/>
      <c r="N33" s="32"/>
      <c r="O33" s="58"/>
    </row>
    <row r="34" spans="1:16" ht="17.399999999999999">
      <c r="A34" s="31">
        <f>AVERAGE(D32:D34)</f>
        <v>76822.298245614031</v>
      </c>
      <c r="B34" s="27">
        <f>A34/A31-1</f>
        <v>1.297919804159009E-2</v>
      </c>
      <c r="C34" s="27">
        <f>A34/A22-1</f>
        <v>-0.1235273280761775</v>
      </c>
      <c r="D34" s="26">
        <f>H34/19</f>
        <v>65479.894736842107</v>
      </c>
      <c r="E34" s="27">
        <f t="shared" si="4"/>
        <v>7.2639557702547153E-2</v>
      </c>
      <c r="F34" s="33">
        <f t="shared" si="5"/>
        <v>-0.24958331611182583</v>
      </c>
      <c r="G34" s="39" t="s">
        <v>220</v>
      </c>
      <c r="H34" s="29">
        <v>1244118</v>
      </c>
      <c r="I34" s="29">
        <v>3803.85</v>
      </c>
      <c r="J34" s="30">
        <f t="shared" si="1"/>
        <v>327.06810205449744</v>
      </c>
      <c r="K34" s="32">
        <f>H34+H33+H32</f>
        <v>4708845</v>
      </c>
      <c r="L34" s="27">
        <f>K34/K31-1</f>
        <v>1.7564972657308608E-2</v>
      </c>
      <c r="M34" s="27">
        <f>K34/K22-1</f>
        <v>-0.13514370788530994</v>
      </c>
      <c r="N34" s="32">
        <f>AVERAGE(J32:J34)</f>
        <v>292.35326506636818</v>
      </c>
      <c r="O34" s="58">
        <f>N34/N31-1</f>
        <v>0.33501816410550633</v>
      </c>
      <c r="P34" s="58"/>
    </row>
    <row r="35" spans="1:16" ht="17.399999999999999">
      <c r="D35" s="26">
        <f>H35/23</f>
        <v>68980.34782608696</v>
      </c>
      <c r="E35" s="27">
        <f t="shared" si="4"/>
        <v>5.3458440996474677E-2</v>
      </c>
      <c r="F35" s="33">
        <f t="shared" si="5"/>
        <v>-1.8650741778214019E-2</v>
      </c>
      <c r="G35" s="39" t="s">
        <v>226</v>
      </c>
      <c r="H35" s="68">
        <v>1586548</v>
      </c>
      <c r="I35" s="68">
        <v>7953.94</v>
      </c>
      <c r="J35" s="30">
        <f t="shared" si="1"/>
        <v>199.46693085439418</v>
      </c>
      <c r="P35" s="16"/>
    </row>
    <row r="36" spans="1:16" ht="17.399999999999999">
      <c r="D36" s="26">
        <f>H36/21</f>
        <v>83523.333333333328</v>
      </c>
      <c r="E36" s="27">
        <f t="shared" si="4"/>
        <v>0.21082795267881371</v>
      </c>
      <c r="F36" s="33">
        <f t="shared" si="5"/>
        <v>-0.113927021228306</v>
      </c>
      <c r="G36" s="39" t="s">
        <v>228</v>
      </c>
      <c r="H36" s="68">
        <v>1753990</v>
      </c>
      <c r="I36" s="68">
        <v>4596.3900000000003</v>
      </c>
      <c r="J36" s="30">
        <f t="shared" si="1"/>
        <v>381.60164825003966</v>
      </c>
      <c r="P36" s="16"/>
    </row>
    <row r="37" spans="1:16" ht="17.399999999999999">
      <c r="A37" s="31">
        <f>AVERAGE(D35:D37)</f>
        <v>88944.930756843809</v>
      </c>
      <c r="B37" s="27">
        <f>A37/A34-1</f>
        <v>0.15780096128433496</v>
      </c>
      <c r="C37" s="27">
        <f>A37/A25-1</f>
        <v>5.6606881011539212E-2</v>
      </c>
      <c r="D37" s="26">
        <f>H37/18</f>
        <v>114331.11111111111</v>
      </c>
      <c r="E37" s="27">
        <f t="shared" si="4"/>
        <v>0.36885234997538952</v>
      </c>
      <c r="F37" s="33">
        <f t="shared" si="5"/>
        <v>0.2994293393066636</v>
      </c>
      <c r="G37" s="39" t="s">
        <v>225</v>
      </c>
      <c r="H37" s="68">
        <v>2057960</v>
      </c>
      <c r="I37" s="68">
        <v>7143.02</v>
      </c>
      <c r="J37" s="30">
        <f t="shared" si="1"/>
        <v>288.10783114144994</v>
      </c>
      <c r="K37" s="32">
        <f>H37+H36+H35</f>
        <v>5398498</v>
      </c>
      <c r="L37" s="27">
        <f>K37/K34-1</f>
        <v>0.14645905736969467</v>
      </c>
      <c r="M37" s="27">
        <f>K37/K25-1</f>
        <v>3.3874755655192601E-2</v>
      </c>
      <c r="N37" s="32">
        <f>AVERAGE(J35:J37)</f>
        <v>289.72547008196125</v>
      </c>
      <c r="O37" s="16">
        <f>N37/N34-1</f>
        <v>-8.9884235902424336E-3</v>
      </c>
      <c r="P37" s="16"/>
    </row>
    <row r="38" spans="1:16" ht="17.399999999999999">
      <c r="A38" s="31"/>
      <c r="B38" s="27"/>
      <c r="C38" s="27"/>
      <c r="D38" s="26">
        <f>H38/20</f>
        <v>65541.8</v>
      </c>
      <c r="E38" s="27">
        <f t="shared" si="4"/>
        <v>-0.42673696281754747</v>
      </c>
      <c r="F38" s="33">
        <f t="shared" si="5"/>
        <v>-6.238708112283553E-3</v>
      </c>
      <c r="G38" s="39" t="s">
        <v>231</v>
      </c>
      <c r="H38" s="68">
        <v>1310836</v>
      </c>
      <c r="I38" s="68">
        <v>5256.26</v>
      </c>
      <c r="J38" s="30">
        <f t="shared" si="1"/>
        <v>249.38568487860189</v>
      </c>
      <c r="K38" s="32"/>
      <c r="L38" s="27"/>
      <c r="M38" s="27"/>
      <c r="N38" s="32"/>
      <c r="O38" s="16"/>
      <c r="P38" s="16"/>
    </row>
    <row r="39" spans="1:16" ht="17.399999999999999">
      <c r="A39" s="31"/>
      <c r="B39" s="27"/>
      <c r="C39" s="27"/>
      <c r="D39" s="26">
        <f>H39/21</f>
        <v>88911.380952380947</v>
      </c>
      <c r="E39" s="27">
        <f t="shared" si="4"/>
        <v>0.35655995032759158</v>
      </c>
      <c r="F39" s="33">
        <f t="shared" si="5"/>
        <v>-4.7066037230511504E-2</v>
      </c>
      <c r="G39" s="39" t="s">
        <v>234</v>
      </c>
      <c r="H39" s="68">
        <v>1867139</v>
      </c>
      <c r="I39" s="68">
        <v>5565.91</v>
      </c>
      <c r="J39" s="30">
        <f t="shared" si="1"/>
        <v>335.4597900433173</v>
      </c>
      <c r="K39" s="32"/>
      <c r="L39" s="27"/>
      <c r="M39" s="27"/>
      <c r="N39" s="32"/>
      <c r="O39" s="16"/>
      <c r="P39" s="16"/>
    </row>
    <row r="40" spans="1:16" ht="17.399999999999999">
      <c r="A40" s="92">
        <f>AVERAGE(D38:D40)</f>
        <v>89113.67936507937</v>
      </c>
      <c r="B40" s="27">
        <f>A40/A37-1</f>
        <v>1.8972256968401435E-3</v>
      </c>
      <c r="C40" s="27">
        <f>A40/A28-1</f>
        <v>7.1091274248581637E-2</v>
      </c>
      <c r="D40" s="26">
        <f>H40/21</f>
        <v>112887.85714285714</v>
      </c>
      <c r="E40" s="27">
        <f t="shared" si="4"/>
        <v>0.269667121730091</v>
      </c>
      <c r="F40" s="33">
        <f t="shared" si="5"/>
        <v>0.24957720685537454</v>
      </c>
      <c r="G40" s="39" t="s">
        <v>236</v>
      </c>
      <c r="H40" s="68">
        <v>2370645</v>
      </c>
      <c r="I40" s="68">
        <v>7922.83</v>
      </c>
      <c r="J40" s="30">
        <f t="shared" si="1"/>
        <v>299.21694646988516</v>
      </c>
      <c r="K40" s="32">
        <f>H40+H39+H38</f>
        <v>5548620</v>
      </c>
      <c r="L40" s="27">
        <f>K40/K37-1</f>
        <v>2.7808105143319439E-2</v>
      </c>
      <c r="M40" s="27">
        <f>K40/K28-1</f>
        <v>0.1048078261352634</v>
      </c>
      <c r="N40" s="32">
        <f>AVERAGE(J38:J40)</f>
        <v>294.68747379726807</v>
      </c>
      <c r="O40" s="16">
        <f>N40/N37-1</f>
        <v>1.7126570590784151E-2</v>
      </c>
    </row>
    <row r="41" spans="1:16" s="97" customFormat="1" ht="17.399999999999999">
      <c r="A41" s="94"/>
      <c r="B41" s="45"/>
      <c r="C41" s="45"/>
      <c r="D41" s="98">
        <f>H41/18</f>
        <v>54888.666666666664</v>
      </c>
      <c r="E41" s="45">
        <f t="shared" si="4"/>
        <v>-0.51377705223683856</v>
      </c>
      <c r="F41" s="47">
        <f t="shared" si="5"/>
        <v>-0.2564938356740738</v>
      </c>
      <c r="G41" s="50" t="s">
        <v>215</v>
      </c>
      <c r="H41" s="91">
        <v>987996</v>
      </c>
      <c r="I41" s="91">
        <v>4624.5600000000004</v>
      </c>
      <c r="J41" s="30">
        <f t="shared" si="1"/>
        <v>213.64108152991849</v>
      </c>
      <c r="K41" s="44"/>
      <c r="L41" s="45"/>
      <c r="M41" s="45"/>
      <c r="N41" s="44"/>
      <c r="O41" s="15"/>
    </row>
    <row r="42" spans="1:16" s="97" customFormat="1" ht="17.399999999999999">
      <c r="A42" s="94"/>
      <c r="B42" s="45"/>
      <c r="C42" s="45"/>
      <c r="D42" s="98">
        <f>H42/20</f>
        <v>64329.15</v>
      </c>
      <c r="E42" s="45">
        <f t="shared" ref="E42" si="6">D42/D41-1</f>
        <v>0.17199330766521337</v>
      </c>
      <c r="F42" s="47">
        <f t="shared" ref="F42" si="7">D42/D30-1</f>
        <v>-8.5780519201727468E-2</v>
      </c>
      <c r="G42" s="50" t="s">
        <v>330</v>
      </c>
      <c r="H42" s="91">
        <v>1286583</v>
      </c>
      <c r="I42" s="91">
        <v>4798.72</v>
      </c>
      <c r="J42" s="30">
        <f t="shared" si="1"/>
        <v>268.10962089890637</v>
      </c>
      <c r="K42" s="44"/>
      <c r="L42" s="45"/>
      <c r="M42" s="45"/>
      <c r="N42" s="44"/>
      <c r="O42" s="15"/>
    </row>
    <row r="43" spans="1:16" s="97" customFormat="1" ht="17.399999999999999">
      <c r="A43" s="92">
        <f>AVERAGE(D41:D43)</f>
        <v>61182.322222222225</v>
      </c>
      <c r="B43" s="27">
        <f>A43/A40-1</f>
        <v>-0.31343512401085416</v>
      </c>
      <c r="C43" s="27">
        <f>A43/A31-1</f>
        <v>-0.19324960181691508</v>
      </c>
      <c r="D43" s="98">
        <f>H43/20</f>
        <v>64329.15</v>
      </c>
      <c r="E43" s="45">
        <f t="shared" ref="E43" si="8">D43/D42-1</f>
        <v>0</v>
      </c>
      <c r="F43" s="47">
        <f t="shared" ref="F43" si="9">D43/D31-1</f>
        <v>-0.22797068098014095</v>
      </c>
      <c r="G43" s="50" t="s">
        <v>337</v>
      </c>
      <c r="H43" s="91">
        <v>1286583</v>
      </c>
      <c r="I43" s="91">
        <v>4798.72</v>
      </c>
      <c r="J43" s="30">
        <f t="shared" ref="J43" si="10">H43/I43</f>
        <v>268.10962089890637</v>
      </c>
      <c r="K43" s="32">
        <f>H43+H42+H41</f>
        <v>3561162</v>
      </c>
      <c r="L43" s="27">
        <f>K43/K40-1</f>
        <v>-0.35818960390151067</v>
      </c>
      <c r="M43" s="27">
        <f>K43/K31-1</f>
        <v>-0.23044531872290419</v>
      </c>
      <c r="N43" s="32">
        <f>AVERAGE(J41:J43)</f>
        <v>249.95344110924376</v>
      </c>
      <c r="O43" s="16">
        <f>N43/N40-1</f>
        <v>-0.1518016090456541</v>
      </c>
    </row>
    <row r="48" spans="1:16" ht="17.399999999999999">
      <c r="G48"/>
      <c r="H48"/>
      <c r="I48"/>
      <c r="J48"/>
      <c r="K48"/>
    </row>
    <row r="49" spans="7:11">
      <c r="G49" s="99"/>
      <c r="H49" s="99"/>
      <c r="I49" s="99"/>
      <c r="J49" s="99"/>
      <c r="K49" s="99"/>
    </row>
    <row r="50" spans="7:11" ht="16.2" thickBot="1">
      <c r="G50" s="100"/>
      <c r="H50" s="161" t="s">
        <v>95</v>
      </c>
      <c r="I50" s="162"/>
      <c r="J50" s="161" t="s">
        <v>102</v>
      </c>
      <c r="K50" s="162"/>
    </row>
    <row r="51" spans="7:11">
      <c r="G51" s="100" t="s">
        <v>96</v>
      </c>
      <c r="H51" s="100"/>
      <c r="I51" s="100"/>
      <c r="J51" s="100"/>
      <c r="K51" s="100"/>
    </row>
    <row r="52" spans="7:11" ht="17.399999999999999">
      <c r="G52" s="79"/>
      <c r="H52" s="100" t="s">
        <v>104</v>
      </c>
      <c r="I52" s="100" t="s">
        <v>84</v>
      </c>
      <c r="J52" s="100" t="s">
        <v>104</v>
      </c>
      <c r="K52" s="100" t="s">
        <v>84</v>
      </c>
    </row>
    <row r="53" spans="7:11" ht="16.2" thickBot="1">
      <c r="G53" s="102"/>
      <c r="H53" s="102"/>
      <c r="I53" s="102"/>
      <c r="J53" s="102"/>
      <c r="K53" s="102"/>
    </row>
    <row r="54" spans="7:11" ht="16.2" thickBot="1">
      <c r="G54" s="103" t="s">
        <v>48</v>
      </c>
      <c r="H54" s="104">
        <v>2274579</v>
      </c>
      <c r="I54" s="105">
        <v>9423.2900000000009</v>
      </c>
      <c r="J54" s="104">
        <v>449318</v>
      </c>
      <c r="K54" s="105">
        <v>11945.86</v>
      </c>
    </row>
    <row r="55" spans="7:11" ht="16.2" thickBot="1">
      <c r="G55" s="106" t="s">
        <v>106</v>
      </c>
      <c r="H55" s="107">
        <v>987996</v>
      </c>
      <c r="I55" s="108">
        <v>4624.5600000000004</v>
      </c>
      <c r="J55" s="107">
        <v>153007</v>
      </c>
      <c r="K55" s="108">
        <v>2456.7800000000002</v>
      </c>
    </row>
    <row r="56" spans="7:11" ht="16.2" thickBot="1">
      <c r="G56" s="106" t="s">
        <v>105</v>
      </c>
      <c r="H56" s="107">
        <v>1286583</v>
      </c>
      <c r="I56" s="108">
        <v>4798.72</v>
      </c>
      <c r="J56" s="107">
        <v>296311</v>
      </c>
      <c r="K56" s="108">
        <v>9489.08</v>
      </c>
    </row>
    <row r="57" spans="7:11" ht="16.2" thickBot="1">
      <c r="G57" s="106" t="s">
        <v>49</v>
      </c>
      <c r="H57" s="107">
        <v>20283525</v>
      </c>
      <c r="I57" s="108">
        <v>76940.67</v>
      </c>
      <c r="J57" s="107">
        <v>4059203</v>
      </c>
      <c r="K57" s="108">
        <v>114225.55</v>
      </c>
    </row>
    <row r="58" spans="7:11" ht="16.2" thickBot="1">
      <c r="G58" s="106" t="s">
        <v>331</v>
      </c>
      <c r="H58" s="107">
        <v>19706697</v>
      </c>
      <c r="I58" s="108">
        <v>77220.39</v>
      </c>
      <c r="J58" s="107">
        <v>2946174</v>
      </c>
      <c r="K58" s="108">
        <v>87419.98</v>
      </c>
    </row>
    <row r="59" spans="7:11" ht="16.2" thickBot="1">
      <c r="G59" s="106" t="s">
        <v>332</v>
      </c>
      <c r="H59" s="107">
        <v>14098918</v>
      </c>
      <c r="I59" s="108">
        <v>60003.46</v>
      </c>
      <c r="J59" s="107">
        <v>3652001</v>
      </c>
      <c r="K59" s="108">
        <v>88089.36</v>
      </c>
    </row>
    <row r="60" spans="7:11" ht="18" thickBot="1">
      <c r="G60" s="88" t="s">
        <v>333</v>
      </c>
      <c r="H60" s="89">
        <v>16062376</v>
      </c>
      <c r="I60" s="90"/>
      <c r="J60" s="101"/>
      <c r="K60" s="101"/>
    </row>
  </sheetData>
  <mergeCells count="2">
    <mergeCell ref="H50:I50"/>
    <mergeCell ref="J50:K50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49"/>
  <dimension ref="A1:Q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5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.8984375" style="18" bestFit="1" customWidth="1"/>
    <col min="13" max="13" width="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경동나비엔 보일러</v>
      </c>
      <c r="G1" s="19"/>
      <c r="H1" s="19"/>
      <c r="I1" s="19"/>
      <c r="J1" s="20"/>
      <c r="P1" t="s">
        <v>204</v>
      </c>
      <c r="Q1"/>
    </row>
    <row r="2" spans="1:17" ht="15" customHeight="1">
      <c r="G2" s="21"/>
      <c r="H2" s="21"/>
      <c r="I2" s="21"/>
      <c r="J2" s="22"/>
      <c r="P2" s="109" t="s">
        <v>355</v>
      </c>
      <c r="Q2" s="60"/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t="s">
        <v>206</v>
      </c>
      <c r="Q3" s="60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09" t="s">
        <v>710</v>
      </c>
    </row>
    <row r="5" spans="1:17" ht="15" hidden="1" customHeight="1">
      <c r="D5" s="26">
        <f>H5/20</f>
        <v>2343596.2000000002</v>
      </c>
      <c r="E5" s="27"/>
      <c r="F5" s="26"/>
      <c r="G5" s="28" t="s">
        <v>7</v>
      </c>
      <c r="H5" s="29">
        <f>'경동나비엔(보일러)'!H5+'경동나비엔(온수기)'!H5</f>
        <v>46871924</v>
      </c>
      <c r="I5" s="29">
        <f>'경동나비엔(보일러)'!I5+'경동나비엔(온수기)'!I5</f>
        <v>2408173.67</v>
      </c>
      <c r="J5" s="30">
        <f>H5/I5</f>
        <v>19.463680956199475</v>
      </c>
    </row>
    <row r="6" spans="1:17" ht="15" hidden="1" customHeight="1">
      <c r="D6" s="26">
        <f>H6/18</f>
        <v>2278418.0555555555</v>
      </c>
      <c r="E6" s="27">
        <f t="shared" ref="E6:E22" si="0">D6/D5-1</f>
        <v>-2.78111666354659E-2</v>
      </c>
      <c r="F6" s="26"/>
      <c r="G6" s="28" t="s">
        <v>3</v>
      </c>
      <c r="H6" s="29">
        <f>'경동나비엔(보일러)'!H6+'경동나비엔(온수기)'!H6</f>
        <v>41011525</v>
      </c>
      <c r="I6" s="29">
        <f>'경동나비엔(보일러)'!I6+'경동나비엔(온수기)'!I6</f>
        <v>2130685.35</v>
      </c>
      <c r="J6" s="30">
        <f t="shared" ref="J6:J49" si="1">H6/I6</f>
        <v>19.248043827775884</v>
      </c>
    </row>
    <row r="7" spans="1:17" ht="15" hidden="1" customHeight="1">
      <c r="A7" s="31">
        <f>AVERAGE(D5:D7)</f>
        <v>2294082.2518518516</v>
      </c>
      <c r="B7" s="31"/>
      <c r="C7" s="31"/>
      <c r="D7" s="26">
        <f>H7/22</f>
        <v>2260232.5</v>
      </c>
      <c r="E7" s="27">
        <f t="shared" si="0"/>
        <v>-7.9816588141992106E-3</v>
      </c>
      <c r="F7" s="26"/>
      <c r="G7" s="28" t="s">
        <v>6</v>
      </c>
      <c r="H7" s="29">
        <f>'경동나비엔(보일러)'!H7+'경동나비엔(온수기)'!H7</f>
        <v>49725115</v>
      </c>
      <c r="I7" s="29">
        <f>'경동나비엔(보일러)'!I7+'경동나비엔(온수기)'!I7</f>
        <v>2880075.6</v>
      </c>
      <c r="J7" s="30">
        <f t="shared" si="1"/>
        <v>17.265211718747938</v>
      </c>
      <c r="K7" s="32">
        <f>H7+H6+H5</f>
        <v>137608564</v>
      </c>
      <c r="L7" s="32"/>
      <c r="M7" s="32"/>
      <c r="N7" s="32">
        <f>AVERAGE(J5:J7)</f>
        <v>18.658978834241097</v>
      </c>
      <c r="O7" s="32"/>
    </row>
    <row r="8" spans="1:17" ht="15" hidden="1" customHeight="1">
      <c r="D8" s="26">
        <f>H8/21</f>
        <v>1963998</v>
      </c>
      <c r="E8" s="27">
        <f t="shared" si="0"/>
        <v>-0.13106372906327113</v>
      </c>
      <c r="F8" s="26"/>
      <c r="G8" s="28" t="s">
        <v>2</v>
      </c>
      <c r="H8" s="29">
        <f>'경동나비엔(보일러)'!H8+'경동나비엔(온수기)'!H8</f>
        <v>41243958</v>
      </c>
      <c r="I8" s="29">
        <f>'경동나비엔(보일러)'!I8+'경동나비엔(온수기)'!I8</f>
        <v>2156424.0999999996</v>
      </c>
      <c r="J8" s="30">
        <f t="shared" si="1"/>
        <v>19.126088416466875</v>
      </c>
    </row>
    <row r="9" spans="1:17" ht="15" hidden="1" customHeight="1">
      <c r="D9" s="26">
        <f>H9/21</f>
        <v>1469409.2380952381</v>
      </c>
      <c r="E9" s="27">
        <f t="shared" si="0"/>
        <v>-0.25182752828911326</v>
      </c>
      <c r="F9" s="26"/>
      <c r="G9" s="28" t="s">
        <v>5</v>
      </c>
      <c r="H9" s="29">
        <f>'경동나비엔(보일러)'!H9+'경동나비엔(온수기)'!H9</f>
        <v>30857594</v>
      </c>
      <c r="I9" s="29">
        <f>'경동나비엔(보일러)'!I9+'경동나비엔(온수기)'!I9</f>
        <v>1474339.92</v>
      </c>
      <c r="J9" s="30">
        <f t="shared" si="1"/>
        <v>20.929769031825444</v>
      </c>
    </row>
    <row r="10" spans="1:17" ht="15" hidden="1" customHeight="1">
      <c r="A10" s="31">
        <f>AVERAGE(D8:D10)</f>
        <v>1589639.7777777778</v>
      </c>
      <c r="B10" s="27">
        <f>A10/A7-1</f>
        <v>-0.30706940586172393</v>
      </c>
      <c r="C10" s="27"/>
      <c r="D10" s="26">
        <f>H10/21</f>
        <v>1335512.0952380951</v>
      </c>
      <c r="E10" s="27">
        <f t="shared" si="0"/>
        <v>-9.1123112190794942E-2</v>
      </c>
      <c r="F10" s="26"/>
      <c r="G10" s="28" t="s">
        <v>0</v>
      </c>
      <c r="H10" s="29">
        <f>'경동나비엔(보일러)'!H10+'경동나비엔(온수기)'!H10</f>
        <v>28045754</v>
      </c>
      <c r="I10" s="29">
        <f>'경동나비엔(보일러)'!I10+'경동나비엔(온수기)'!I10</f>
        <v>1277953.73</v>
      </c>
      <c r="J10" s="30">
        <f t="shared" si="1"/>
        <v>21.945828977704849</v>
      </c>
      <c r="K10" s="32">
        <f>H10+H9+H8</f>
        <v>100147306</v>
      </c>
      <c r="L10" s="27">
        <f>K10/K7-1</f>
        <v>-0.27223057134728912</v>
      </c>
      <c r="M10" s="32"/>
      <c r="N10" s="32">
        <f>AVERAGE(J8:J10)</f>
        <v>20.667228808665723</v>
      </c>
      <c r="O10" s="58">
        <f>N10/N7-1</f>
        <v>0.10762914692519421</v>
      </c>
    </row>
    <row r="11" spans="1:17" ht="15" hidden="1" customHeight="1">
      <c r="D11" s="26">
        <f>H11/21</f>
        <v>1593008.857142857</v>
      </c>
      <c r="E11" s="27">
        <f t="shared" si="0"/>
        <v>0.19280751018496423</v>
      </c>
      <c r="F11" s="26"/>
      <c r="G11" s="28" t="s">
        <v>10</v>
      </c>
      <c r="H11" s="29">
        <f>'경동나비엔(보일러)'!H11+'경동나비엔(온수기)'!H11</f>
        <v>33453186</v>
      </c>
      <c r="I11" s="29">
        <f>'경동나비엔(보일러)'!I11+'경동나비엔(온수기)'!I11</f>
        <v>1518538.0899999999</v>
      </c>
      <c r="J11" s="30">
        <f t="shared" si="1"/>
        <v>22.029862945354242</v>
      </c>
    </row>
    <row r="12" spans="1:17" ht="15" hidden="1" customHeight="1">
      <c r="D12" s="26">
        <f>H12/22</f>
        <v>1483076.5454545454</v>
      </c>
      <c r="E12" s="27">
        <f t="shared" si="0"/>
        <v>-6.9009228163037895E-2</v>
      </c>
      <c r="F12" s="26"/>
      <c r="G12" s="28" t="s">
        <v>4</v>
      </c>
      <c r="H12" s="29">
        <f>'경동나비엔(보일러)'!H12+'경동나비엔(온수기)'!H12</f>
        <v>32627684</v>
      </c>
      <c r="I12" s="29">
        <f>'경동나비엔(보일러)'!I12+'경동나비엔(온수기)'!I12</f>
        <v>1489938.98</v>
      </c>
      <c r="J12" s="30">
        <f t="shared" si="1"/>
        <v>21.898671313371505</v>
      </c>
    </row>
    <row r="13" spans="1:17" ht="15" hidden="1" customHeight="1">
      <c r="A13" s="31">
        <f>AVERAGE(D11:D13)</f>
        <v>1399888.9841991339</v>
      </c>
      <c r="B13" s="27">
        <f>A13/A10-1</f>
        <v>-0.11936716495853184</v>
      </c>
      <c r="C13" s="27"/>
      <c r="D13" s="26">
        <f>H13/20</f>
        <v>1123581.55</v>
      </c>
      <c r="E13" s="27">
        <f t="shared" si="0"/>
        <v>-0.2423981395676138</v>
      </c>
      <c r="F13" s="26"/>
      <c r="G13" s="28" t="s">
        <v>8</v>
      </c>
      <c r="H13" s="29">
        <f>'경동나비엔(보일러)'!H13+'경동나비엔(온수기)'!H13</f>
        <v>22471631</v>
      </c>
      <c r="I13" s="29">
        <f>'경동나비엔(보일러)'!I13+'경동나비엔(온수기)'!I13</f>
        <v>1098114.06</v>
      </c>
      <c r="J13" s="30">
        <f t="shared" si="1"/>
        <v>20.463840523087374</v>
      </c>
      <c r="K13" s="32">
        <f>H13+H12+H11</f>
        <v>88552501</v>
      </c>
      <c r="L13" s="27">
        <f>K13/K10-1</f>
        <v>-0.1157775027917376</v>
      </c>
      <c r="M13" s="32"/>
      <c r="N13" s="32">
        <f>AVERAGE(J11:J13)</f>
        <v>21.46412492727104</v>
      </c>
      <c r="O13" s="58">
        <f>N13/N10-1</f>
        <v>3.855844080417703E-2</v>
      </c>
    </row>
    <row r="14" spans="1:17" ht="15" hidden="1" customHeight="1">
      <c r="D14" s="26">
        <f>H14/20</f>
        <v>1058960.05</v>
      </c>
      <c r="E14" s="27">
        <f t="shared" si="0"/>
        <v>-5.7513849350765867E-2</v>
      </c>
      <c r="F14" s="26"/>
      <c r="G14" s="28" t="s">
        <v>11</v>
      </c>
      <c r="H14" s="29">
        <f>'경동나비엔(보일러)'!H14+'경동나비엔(온수기)'!H14</f>
        <v>21179201</v>
      </c>
      <c r="I14" s="29">
        <f>'경동나비엔(보일러)'!I14+'경동나비엔(온수기)'!I14</f>
        <v>960451.39999999991</v>
      </c>
      <c r="J14" s="30">
        <f t="shared" si="1"/>
        <v>22.051299003780933</v>
      </c>
    </row>
    <row r="15" spans="1:17" ht="15" hidden="1" customHeight="1">
      <c r="A15" s="31"/>
      <c r="B15" s="31"/>
      <c r="C15" s="31"/>
      <c r="D15" s="26">
        <f>H15/22</f>
        <v>656257.18181818177</v>
      </c>
      <c r="E15" s="27">
        <f t="shared" si="0"/>
        <v>-0.38028145460427731</v>
      </c>
      <c r="F15" s="26"/>
      <c r="G15" s="28" t="s">
        <v>9</v>
      </c>
      <c r="H15" s="29">
        <f>'경동나비엔(보일러)'!H15+'경동나비엔(온수기)'!H15</f>
        <v>14437658</v>
      </c>
      <c r="I15" s="29">
        <f>'경동나비엔(보일러)'!I15+'경동나비엔(온수기)'!I15</f>
        <v>653834.55000000005</v>
      </c>
      <c r="J15" s="30">
        <f t="shared" si="1"/>
        <v>22.08151588196127</v>
      </c>
    </row>
    <row r="16" spans="1:17" ht="15" hidden="1" customHeight="1">
      <c r="A16" s="31">
        <f>AVERAGE(D14:D16)</f>
        <v>947474.10757575755</v>
      </c>
      <c r="B16" s="27">
        <f>A16/A13-1</f>
        <v>-0.32317911043653191</v>
      </c>
      <c r="C16" s="27"/>
      <c r="D16" s="26">
        <f>H16/22</f>
        <v>1127205.0909090908</v>
      </c>
      <c r="E16" s="27">
        <f t="shared" si="0"/>
        <v>0.7176270555792359</v>
      </c>
      <c r="F16" s="26"/>
      <c r="G16" s="28" t="s">
        <v>13</v>
      </c>
      <c r="H16" s="29">
        <f>'경동나비엔(보일러)'!H16+'경동나비엔(온수기)'!H16</f>
        <v>24798512</v>
      </c>
      <c r="I16" s="29">
        <f>'경동나비엔(보일러)'!I16+'경동나비엔(온수기)'!I16</f>
        <v>1077307.49</v>
      </c>
      <c r="J16" s="30">
        <f t="shared" si="1"/>
        <v>23.018972976786785</v>
      </c>
      <c r="K16" s="32">
        <f>H16+H15+H14</f>
        <v>60415371</v>
      </c>
      <c r="L16" s="27">
        <f>K16/K13-1</f>
        <v>-0.31774517582512996</v>
      </c>
      <c r="M16" s="32"/>
      <c r="N16" s="32">
        <f>AVERAGE(J14:J16)</f>
        <v>22.383929287509662</v>
      </c>
      <c r="O16" s="58">
        <f>N16/N13-1</f>
        <v>4.2853103182882268E-2</v>
      </c>
    </row>
    <row r="17" spans="1:15" ht="15" hidden="1" customHeight="1">
      <c r="D17" s="26">
        <f>H17/20</f>
        <v>1012243.1</v>
      </c>
      <c r="E17" s="27">
        <f t="shared" si="0"/>
        <v>-0.10198853060215862</v>
      </c>
      <c r="F17" s="33">
        <f t="shared" ref="F17:F22" si="2">D17/D5-1</f>
        <v>-0.56808126758355393</v>
      </c>
      <c r="G17" s="39" t="s">
        <v>162</v>
      </c>
      <c r="H17" s="29">
        <f>'경동나비엔(보일러)'!H17+'경동나비엔(온수기)'!H17</f>
        <v>20244862</v>
      </c>
      <c r="I17" s="29">
        <f>'경동나비엔(보일러)'!I17+'경동나비엔(온수기)'!I17</f>
        <v>874787.1</v>
      </c>
      <c r="J17" s="30">
        <f t="shared" si="1"/>
        <v>23.142616071956251</v>
      </c>
    </row>
    <row r="18" spans="1:15" hidden="1">
      <c r="D18" s="26">
        <f>H18/20</f>
        <v>1429390.4</v>
      </c>
      <c r="E18" s="27">
        <f t="shared" si="0"/>
        <v>0.41210189528582597</v>
      </c>
      <c r="F18" s="33">
        <f t="shared" si="2"/>
        <v>-0.37263910083811813</v>
      </c>
      <c r="G18" s="39" t="s">
        <v>163</v>
      </c>
      <c r="H18" s="29">
        <f>'경동나비엔(보일러)'!H18+'경동나비엔(온수기)'!H18</f>
        <v>28587808</v>
      </c>
      <c r="I18" s="29">
        <f>'경동나비엔(보일러)'!I18+'경동나비엔(온수기)'!I18</f>
        <v>1249533.58</v>
      </c>
      <c r="J18" s="30">
        <f t="shared" si="1"/>
        <v>22.878783297684564</v>
      </c>
    </row>
    <row r="19" spans="1:15" ht="17.399999999999999" hidden="1">
      <c r="A19" s="31">
        <f>AVERAGE(D17:D19)</f>
        <v>1190930.9696969697</v>
      </c>
      <c r="B19" s="27">
        <f>A19/A16-1</f>
        <v>0.25695357812376529</v>
      </c>
      <c r="C19" s="27">
        <f>A19/A7-1</f>
        <v>-0.4808682344603753</v>
      </c>
      <c r="D19" s="26">
        <f>H19/22</f>
        <v>1131159.4090909092</v>
      </c>
      <c r="E19" s="27">
        <f t="shared" si="0"/>
        <v>-0.20864208330284761</v>
      </c>
      <c r="F19" s="33">
        <f t="shared" si="2"/>
        <v>-0.49953847266114915</v>
      </c>
      <c r="G19" s="39" t="s">
        <v>158</v>
      </c>
      <c r="H19" s="29">
        <f>'경동나비엔(보일러)'!H19+'경동나비엔(온수기)'!H19</f>
        <v>24885507</v>
      </c>
      <c r="I19" s="29">
        <f>'경동나비엔(보일러)'!I19+'경동나비엔(온수기)'!I19</f>
        <v>1102995.53</v>
      </c>
      <c r="J19" s="30">
        <f t="shared" si="1"/>
        <v>22.561747825034249</v>
      </c>
      <c r="K19" s="32">
        <f>H19+H18+H17</f>
        <v>73718177</v>
      </c>
      <c r="L19" s="27">
        <f>K19/K16-1</f>
        <v>0.22018909724149505</v>
      </c>
      <c r="M19" s="27">
        <f>K19/K7-1</f>
        <v>-0.46429077626302384</v>
      </c>
      <c r="N19" s="32">
        <f>AVERAGE(J17:J19)</f>
        <v>22.861049064891688</v>
      </c>
      <c r="O19" s="58">
        <f>N19/N16-1</f>
        <v>2.1315282551766401E-2</v>
      </c>
    </row>
    <row r="20" spans="1:15" hidden="1">
      <c r="D20" s="26">
        <f>H20/20</f>
        <v>2039212.65</v>
      </c>
      <c r="E20" s="27">
        <f t="shared" si="0"/>
        <v>0.80276328306270783</v>
      </c>
      <c r="F20" s="33">
        <f t="shared" si="2"/>
        <v>3.8296703968130341E-2</v>
      </c>
      <c r="G20" s="39" t="s">
        <v>154</v>
      </c>
      <c r="H20" s="29">
        <f>'경동나비엔(보일러)'!H20+'경동나비엔(온수기)'!H20</f>
        <v>40784253</v>
      </c>
      <c r="I20" s="29">
        <f>'경동나비엔(보일러)'!I20+'경동나비엔(온수기)'!I20</f>
        <v>1814079.15</v>
      </c>
      <c r="J20" s="30">
        <f t="shared" si="1"/>
        <v>22.482069208501738</v>
      </c>
    </row>
    <row r="21" spans="1:15" hidden="1">
      <c r="D21" s="26">
        <f>H21/21</f>
        <v>1918228.4761904762</v>
      </c>
      <c r="E21" s="27">
        <f t="shared" si="0"/>
        <v>-5.9328865878467196E-2</v>
      </c>
      <c r="F21" s="33">
        <f t="shared" si="2"/>
        <v>0.30544196025134029</v>
      </c>
      <c r="G21" s="39" t="s">
        <v>155</v>
      </c>
      <c r="H21" s="29">
        <f>'경동나비엔(보일러)'!H21+'경동나비엔(온수기)'!H21</f>
        <v>40282798</v>
      </c>
      <c r="I21" s="29">
        <f>'경동나비엔(보일러)'!I21+'경동나비엔(온수기)'!I21</f>
        <v>1887954.39</v>
      </c>
      <c r="J21" s="30">
        <f t="shared" si="1"/>
        <v>21.33674320384403</v>
      </c>
    </row>
    <row r="22" spans="1:15" ht="17.399999999999999" hidden="1">
      <c r="A22" s="31">
        <f>AVERAGE(D20:D22)</f>
        <v>2091651.0261904763</v>
      </c>
      <c r="B22" s="27">
        <f>A22/A19-1</f>
        <v>0.75631592377070622</v>
      </c>
      <c r="C22" s="27">
        <f>A22/A10-1</f>
        <v>0.31580189136590464</v>
      </c>
      <c r="D22" s="26">
        <f>H22/21</f>
        <v>2317511.9523809524</v>
      </c>
      <c r="E22" s="27">
        <f t="shared" si="0"/>
        <v>0.20815219935814788</v>
      </c>
      <c r="F22" s="33">
        <f t="shared" si="2"/>
        <v>0.73529836281099814</v>
      </c>
      <c r="G22" s="39" t="s">
        <v>156</v>
      </c>
      <c r="H22" s="29">
        <f>'경동나비엔(보일러)'!H22+'경동나비엔(온수기)'!H22</f>
        <v>48667751</v>
      </c>
      <c r="I22" s="29">
        <f>'경동나비엔(보일러)'!I22+'경동나비엔(온수기)'!I22</f>
        <v>2219840.56</v>
      </c>
      <c r="J22" s="30">
        <f t="shared" si="1"/>
        <v>21.923984937008267</v>
      </c>
      <c r="K22" s="32">
        <f>H22+H21+H20</f>
        <v>129734802</v>
      </c>
      <c r="L22" s="27">
        <f>K22/K19-1</f>
        <v>0.7598753425495044</v>
      </c>
      <c r="M22" s="27">
        <f>K22/K10-1</f>
        <v>0.29543975950785928</v>
      </c>
      <c r="N22" s="32">
        <f>AVERAGE(J20:J22)</f>
        <v>21.914265783118012</v>
      </c>
      <c r="O22" s="58">
        <f>N22/N19-1</f>
        <v>-4.1414690948180288E-2</v>
      </c>
    </row>
    <row r="23" spans="1:15" hidden="1">
      <c r="A23" s="31"/>
      <c r="B23" s="27"/>
      <c r="C23" s="27"/>
      <c r="D23" s="26">
        <f>H23/21</f>
        <v>1613715.0476190476</v>
      </c>
      <c r="E23" s="27">
        <f t="shared" ref="E23:E28" si="3">D23/D22-1</f>
        <v>-0.30368641854849632</v>
      </c>
      <c r="F23" s="33">
        <f t="shared" ref="F23:F28" si="4">D23/D11-1</f>
        <v>1.2998164061264639E-2</v>
      </c>
      <c r="G23" s="39" t="s">
        <v>168</v>
      </c>
      <c r="H23" s="29">
        <f>'경동나비엔(보일러)'!H23+'경동나비엔(온수기)'!H23</f>
        <v>33888016</v>
      </c>
      <c r="I23" s="29">
        <f>'경동나비엔(보일러)'!I23+'경동나비엔(온수기)'!I23</f>
        <v>1620553.77</v>
      </c>
      <c r="J23" s="30">
        <f t="shared" si="1"/>
        <v>20.911380188267373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1560109.0454545454</v>
      </c>
      <c r="E24" s="27">
        <f t="shared" si="3"/>
        <v>-3.3219001237916879E-2</v>
      </c>
      <c r="F24" s="33">
        <f t="shared" si="4"/>
        <v>5.1941014262611995E-2</v>
      </c>
      <c r="G24" s="39" t="s">
        <v>176</v>
      </c>
      <c r="H24" s="29">
        <f>'경동나비엔(보일러)'!H24+'경동나비엔(온수기)'!H24</f>
        <v>34322399</v>
      </c>
      <c r="I24" s="29">
        <f>'경동나비엔(보일러)'!I24+'경동나비엔(온수기)'!I24</f>
        <v>1705683.6099999999</v>
      </c>
      <c r="J24" s="30">
        <f t="shared" si="1"/>
        <v>20.122371346465599</v>
      </c>
      <c r="K24" s="32"/>
      <c r="L24" s="27"/>
      <c r="M24" s="27"/>
      <c r="N24" s="27"/>
    </row>
    <row r="25" spans="1:15" ht="17.399999999999999" hidden="1">
      <c r="A25" s="31">
        <f>AVERAGE(D23:D25)</f>
        <v>1805567.2766385663</v>
      </c>
      <c r="B25" s="27">
        <f>A25/A22-1</f>
        <v>-0.13677413008658246</v>
      </c>
      <c r="C25" s="27">
        <f>A25/A13-1</f>
        <v>0.2897931886159657</v>
      </c>
      <c r="D25" s="26">
        <f>H25/19</f>
        <v>2242877.7368421052</v>
      </c>
      <c r="E25" s="27">
        <f t="shared" si="3"/>
        <v>0.43764164650980009</v>
      </c>
      <c r="F25" s="33">
        <f t="shared" si="4"/>
        <v>0.99618597941743081</v>
      </c>
      <c r="G25" s="39" t="s">
        <v>190</v>
      </c>
      <c r="H25" s="29">
        <f>'경동나비엔(보일러)'!H25+'경동나비엔(온수기)'!H25</f>
        <v>42614677</v>
      </c>
      <c r="I25" s="29">
        <f>'경동나비엔(보일러)'!I25+'경동나비엔(온수기)'!I25</f>
        <v>2098439.7999999998</v>
      </c>
      <c r="J25" s="30">
        <f t="shared" si="1"/>
        <v>20.307791055049567</v>
      </c>
      <c r="K25" s="32">
        <f>H25+H24+H23</f>
        <v>110825092</v>
      </c>
      <c r="L25" s="27">
        <f>K25/K22-1</f>
        <v>-0.14575664901388607</v>
      </c>
      <c r="M25" s="27">
        <f>K25/K13-1</f>
        <v>0.25151848619159844</v>
      </c>
      <c r="N25" s="32">
        <f>AVERAGE(J23:J25)</f>
        <v>20.447180863260844</v>
      </c>
      <c r="O25" s="58">
        <f>N25/N22-1</f>
        <v>-6.6946569617101215E-2</v>
      </c>
    </row>
    <row r="26" spans="1:15" ht="17.399999999999999" hidden="1">
      <c r="A26" s="31"/>
      <c r="B26" s="27"/>
      <c r="C26" s="27"/>
      <c r="D26" s="26">
        <f>H26/19</f>
        <v>1886912.3684210526</v>
      </c>
      <c r="E26" s="27">
        <f t="shared" si="3"/>
        <v>-0.15870921654527614</v>
      </c>
      <c r="F26" s="33">
        <f t="shared" si="4"/>
        <v>0.78185415816305115</v>
      </c>
      <c r="G26" s="39" t="s">
        <v>202</v>
      </c>
      <c r="H26" s="29">
        <f>'경동나비엔(보일러)'!H26+'경동나비엔(온수기)'!H26</f>
        <v>35851335</v>
      </c>
      <c r="I26" s="29">
        <f>'경동나비엔(보일러)'!I26+'경동나비엔(온수기)'!I26</f>
        <v>1730307.83</v>
      </c>
      <c r="J26" s="30">
        <f t="shared" si="1"/>
        <v>20.719628252505796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1473042.6363636365</v>
      </c>
      <c r="E27" s="27">
        <f t="shared" si="3"/>
        <v>-0.21933701796853333</v>
      </c>
      <c r="F27" s="33">
        <f t="shared" si="4"/>
        <v>1.2446118338583725</v>
      </c>
      <c r="G27" s="39" t="s">
        <v>203</v>
      </c>
      <c r="H27" s="29">
        <f>'경동나비엔(보일러)'!H27+'경동나비엔(온수기)'!H27</f>
        <v>32406938</v>
      </c>
      <c r="I27" s="29">
        <f>'경동나비엔(보일러)'!I27+'경동나비엔(온수기)'!I27</f>
        <v>1368788.73</v>
      </c>
      <c r="J27" s="30">
        <f t="shared" si="1"/>
        <v>23.675631812076652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1381713.6858054227</v>
      </c>
      <c r="B28" s="27">
        <f>A28/A25-1</f>
        <v>-0.23474815716766528</v>
      </c>
      <c r="C28" s="27">
        <f>A28/A16-1</f>
        <v>0.45831287077672944</v>
      </c>
      <c r="D28" s="26">
        <f>H28/19</f>
        <v>785186.05263157899</v>
      </c>
      <c r="E28" s="27">
        <f t="shared" si="3"/>
        <v>-0.46696311888846964</v>
      </c>
      <c r="F28" s="33">
        <f t="shared" si="4"/>
        <v>-0.30342219090021449</v>
      </c>
      <c r="G28" s="39" t="s">
        <v>208</v>
      </c>
      <c r="H28" s="29">
        <f>'경동나비엔(보일러)'!H28+'경동나비엔(온수기)'!H28</f>
        <v>14918535</v>
      </c>
      <c r="I28" s="29">
        <f>'경동나비엔(보일러)'!I28+'경동나비엔(온수기)'!I28</f>
        <v>728762.15999999992</v>
      </c>
      <c r="J28" s="30">
        <f t="shared" si="1"/>
        <v>20.47106150516926</v>
      </c>
      <c r="K28" s="32">
        <f>H28+H27+H26</f>
        <v>83176808</v>
      </c>
      <c r="L28" s="27">
        <f>K28/K25-1</f>
        <v>-0.24947675206982911</v>
      </c>
      <c r="M28" s="27">
        <f>K28/K16-1</f>
        <v>0.37674910578634035</v>
      </c>
      <c r="N28" s="32">
        <f>AVERAGE(J26:J28)</f>
        <v>21.622107189917234</v>
      </c>
      <c r="O28" s="58">
        <f>N28/N25-1</f>
        <v>5.7461531470456961E-2</v>
      </c>
    </row>
    <row r="29" spans="1:15" hidden="1">
      <c r="D29" s="26">
        <f>H29/22</f>
        <v>1959153.2727272727</v>
      </c>
      <c r="E29" s="27">
        <f t="shared" ref="E29:E41" si="5">D29/D28-1</f>
        <v>1.4951452794673323</v>
      </c>
      <c r="F29" s="33">
        <f t="shared" ref="F29:F41" si="6">D29/D17-1</f>
        <v>0.93545727575448301</v>
      </c>
      <c r="G29" s="39" t="s">
        <v>215</v>
      </c>
      <c r="H29" s="29">
        <f>'경동나비엔(보일러)'!H29+'경동나비엔(온수기)'!H29</f>
        <v>43101372</v>
      </c>
      <c r="I29" s="29">
        <f>'경동나비엔(보일러)'!I29+'경동나비엔(온수기)'!I29</f>
        <v>1935432.8299999998</v>
      </c>
      <c r="J29" s="30">
        <f t="shared" si="1"/>
        <v>22.26962947611052</v>
      </c>
    </row>
    <row r="30" spans="1:15" hidden="1">
      <c r="D30" s="26">
        <f>H30/19</f>
        <v>2579338.1578947366</v>
      </c>
      <c r="E30" s="27">
        <f t="shared" si="5"/>
        <v>0.31655761384310943</v>
      </c>
      <c r="F30" s="33">
        <f t="shared" si="6"/>
        <v>0.80450222549048656</v>
      </c>
      <c r="G30" s="39" t="s">
        <v>210</v>
      </c>
      <c r="H30" s="29">
        <f>'경동나비엔(보일러)'!H30+'경동나비엔(온수기)'!H30</f>
        <v>49007425</v>
      </c>
      <c r="I30" s="29">
        <f>'경동나비엔(보일러)'!I30+'경동나비엔(온수기)'!I30</f>
        <v>2414112.7199999997</v>
      </c>
      <c r="J30" s="30">
        <f t="shared" si="1"/>
        <v>20.300388044846557</v>
      </c>
    </row>
    <row r="31" spans="1:15" ht="17.399999999999999" hidden="1">
      <c r="A31" s="31">
        <f>AVERAGE(D29:D31)</f>
        <v>2298640.1268740031</v>
      </c>
      <c r="B31" s="27">
        <f>A31/A28-1</f>
        <v>0.66361537161303397</v>
      </c>
      <c r="C31" s="27">
        <f>A31/A19-1</f>
        <v>0.93012037251738278</v>
      </c>
      <c r="D31" s="26">
        <f>H31/20</f>
        <v>2357428.9500000002</v>
      </c>
      <c r="E31" s="27">
        <f t="shared" si="5"/>
        <v>-8.6033390858629932E-2</v>
      </c>
      <c r="F31" s="33">
        <f t="shared" si="6"/>
        <v>1.084081987961909</v>
      </c>
      <c r="G31" s="39" t="s">
        <v>211</v>
      </c>
      <c r="H31" s="29">
        <f>'경동나비엔(보일러)'!H31+'경동나비엔(온수기)'!H31</f>
        <v>47148579</v>
      </c>
      <c r="I31" s="29">
        <f>'경동나비엔(보일러)'!I31+'경동나비엔(온수기)'!I31</f>
        <v>2236182.25</v>
      </c>
      <c r="J31" s="30">
        <f t="shared" si="1"/>
        <v>21.084408035167975</v>
      </c>
      <c r="K31" s="32">
        <f>H31+H30+H29</f>
        <v>139257376</v>
      </c>
      <c r="L31" s="27">
        <f>K31/K28-1</f>
        <v>0.67423323097467258</v>
      </c>
      <c r="M31" s="27">
        <f>K31/K19-1</f>
        <v>0.88905072896742965</v>
      </c>
      <c r="N31" s="32">
        <f>AVERAGE(J29:J31)</f>
        <v>21.218141852041686</v>
      </c>
      <c r="O31" s="58">
        <f>N31/N28-1</f>
        <v>-1.868297730315216E-2</v>
      </c>
    </row>
    <row r="32" spans="1:15" ht="17.399999999999999" hidden="1">
      <c r="D32" s="26">
        <f>H32/21</f>
        <v>2018129.857142857</v>
      </c>
      <c r="E32" s="27">
        <f t="shared" si="5"/>
        <v>-0.14392760081152944</v>
      </c>
      <c r="F32" s="33">
        <f t="shared" si="6"/>
        <v>-1.0338692660200377E-2</v>
      </c>
      <c r="G32" s="39" t="s">
        <v>222</v>
      </c>
      <c r="H32" s="29">
        <f>'경동나비엔(보일러)'!H32+'경동나비엔(온수기)'!H32</f>
        <v>42380727</v>
      </c>
      <c r="I32" s="29">
        <f>'경동나비엔(보일러)'!I32+'경동나비엔(온수기)'!I32</f>
        <v>2087804.81</v>
      </c>
      <c r="J32" s="30">
        <f t="shared" si="1"/>
        <v>20.299180649938247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2344991.2857142859</v>
      </c>
      <c r="E33" s="27">
        <f t="shared" si="5"/>
        <v>0.16196253547042749</v>
      </c>
      <c r="F33" s="33">
        <f t="shared" si="6"/>
        <v>0.22247756970605681</v>
      </c>
      <c r="G33" s="39" t="s">
        <v>223</v>
      </c>
      <c r="H33" s="29">
        <f>'경동나비엔(보일러)'!H33+'경동나비엔(온수기)'!H33</f>
        <v>49244817</v>
      </c>
      <c r="I33" s="29">
        <f>'경동나비엔(보일러)'!I33+'경동나비엔(온수기)'!I33</f>
        <v>2381691.7600000002</v>
      </c>
      <c r="J33" s="30">
        <f t="shared" si="1"/>
        <v>20.676402306568839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2376267.2406015038</v>
      </c>
      <c r="B34" s="27">
        <f>A34/A31-1</f>
        <v>3.3770886020800583E-2</v>
      </c>
      <c r="C34" s="27">
        <f>A34/A22-1</f>
        <v>0.13607251441431845</v>
      </c>
      <c r="D34" s="26">
        <f>H34/19</f>
        <v>2765680.5789473685</v>
      </c>
      <c r="E34" s="27">
        <f t="shared" si="5"/>
        <v>0.17939908595649223</v>
      </c>
      <c r="F34" s="33">
        <f t="shared" si="6"/>
        <v>0.19338352326769193</v>
      </c>
      <c r="G34" s="39" t="s">
        <v>220</v>
      </c>
      <c r="H34" s="29">
        <f>'경동나비엔(보일러)'!H34+'경동나비엔(온수기)'!H34</f>
        <v>52547931</v>
      </c>
      <c r="I34" s="29">
        <f>'경동나비엔(보일러)'!I34+'경동나비엔(온수기)'!I34</f>
        <v>2424180.4300000002</v>
      </c>
      <c r="J34" s="30">
        <f t="shared" si="1"/>
        <v>21.676575864445866</v>
      </c>
      <c r="K34" s="32">
        <f>H34+H33+H32</f>
        <v>144173475</v>
      </c>
      <c r="L34" s="27">
        <f>K34/K31-1</f>
        <v>3.5302252140669399E-2</v>
      </c>
      <c r="M34" s="27">
        <f>K34/K22-1</f>
        <v>0.11129375292837773</v>
      </c>
      <c r="N34" s="32">
        <f>AVERAGE(J32:J34)</f>
        <v>20.884052940317648</v>
      </c>
      <c r="O34" s="58">
        <f>N34/N31-1</f>
        <v>-1.574543680844942E-2</v>
      </c>
      <c r="P34" s="58"/>
    </row>
    <row r="35" spans="1:16" ht="17.399999999999999" hidden="1">
      <c r="D35" s="26">
        <f>H35/23</f>
        <v>2036616</v>
      </c>
      <c r="E35" s="27">
        <f t="shared" si="5"/>
        <v>-0.26361127329637402</v>
      </c>
      <c r="F35" s="33">
        <f t="shared" si="6"/>
        <v>0.26206668457663618</v>
      </c>
      <c r="G35" s="39" t="s">
        <v>226</v>
      </c>
      <c r="H35" s="68">
        <f>'경동나비엔(보일러)'!H35+'경동나비엔(온수기)'!H35</f>
        <v>46842168</v>
      </c>
      <c r="I35" s="68">
        <f>'경동나비엔(보일러)'!I35+'경동나비엔(온수기)'!I35</f>
        <v>2270243.79</v>
      </c>
      <c r="J35" s="30">
        <f t="shared" si="1"/>
        <v>20.633100377294721</v>
      </c>
      <c r="P35" s="16"/>
    </row>
    <row r="36" spans="1:16" ht="17.399999999999999" hidden="1">
      <c r="D36" s="26">
        <f>H36/21</f>
        <v>1997224.142857143</v>
      </c>
      <c r="E36" s="27">
        <f t="shared" si="5"/>
        <v>-1.9341818557281787E-2</v>
      </c>
      <c r="F36" s="33">
        <f t="shared" si="6"/>
        <v>0.28018240050344811</v>
      </c>
      <c r="G36" s="39" t="s">
        <v>228</v>
      </c>
      <c r="H36" s="68">
        <f>'경동나비엔(보일러)'!H36+'경동나비엔(온수기)'!H36</f>
        <v>41941707</v>
      </c>
      <c r="I36" s="68">
        <f>'경동나비엔(보일러)'!I36+'경동나비엔(온수기)'!I36</f>
        <v>1901803.2200000002</v>
      </c>
      <c r="J36" s="30">
        <f t="shared" si="1"/>
        <v>22.053652322662487</v>
      </c>
      <c r="P36" s="16"/>
    </row>
    <row r="37" spans="1:16" ht="17.399999999999999" hidden="1">
      <c r="A37" s="31">
        <f>AVERAGE(D35:D37)</f>
        <v>2105369.7883597882</v>
      </c>
      <c r="B37" s="27">
        <f>A37/A34-1</f>
        <v>-0.11400125693486529</v>
      </c>
      <c r="C37" s="27">
        <f>A37/A25-1</f>
        <v>0.16604339013020097</v>
      </c>
      <c r="D37" s="26">
        <f>H37/18</f>
        <v>2282269.222222222</v>
      </c>
      <c r="E37" s="27">
        <f t="shared" si="5"/>
        <v>0.14272062571670396</v>
      </c>
      <c r="F37" s="33">
        <f t="shared" si="6"/>
        <v>1.7562921390257724E-2</v>
      </c>
      <c r="G37" s="39" t="s">
        <v>225</v>
      </c>
      <c r="H37" s="68">
        <f>'경동나비엔(보일러)'!H37+'경동나비엔(온수기)'!H37</f>
        <v>41080846</v>
      </c>
      <c r="I37" s="68">
        <f>'경동나비엔(보일러)'!I37+'경동나비엔(온수기)'!I37</f>
        <v>1914755.0499999998</v>
      </c>
      <c r="J37" s="30">
        <f t="shared" si="1"/>
        <v>21.454883223835864</v>
      </c>
      <c r="K37" s="32">
        <f>H37+H36+H35</f>
        <v>129864721</v>
      </c>
      <c r="L37" s="27">
        <f>K37/K34-1</f>
        <v>-9.924678585988167E-2</v>
      </c>
      <c r="M37" s="27">
        <f>K37/K25-1</f>
        <v>0.17179890092037997</v>
      </c>
      <c r="N37" s="32">
        <f>AVERAGE(J35:J37)</f>
        <v>21.380545307931026</v>
      </c>
      <c r="O37" s="16">
        <f>N37/N34-1</f>
        <v>2.3773755459835844E-2</v>
      </c>
      <c r="P37" s="16"/>
    </row>
    <row r="38" spans="1:16" ht="17.399999999999999" hidden="1">
      <c r="A38" s="31"/>
      <c r="B38" s="27"/>
      <c r="C38" s="27"/>
      <c r="D38" s="26">
        <f>H38/20</f>
        <v>2303326.85</v>
      </c>
      <c r="E38" s="27">
        <f t="shared" si="5"/>
        <v>9.2266186533744854E-3</v>
      </c>
      <c r="F38" s="33">
        <f t="shared" si="6"/>
        <v>0.22068564950231284</v>
      </c>
      <c r="G38" s="39" t="s">
        <v>231</v>
      </c>
      <c r="H38" s="68">
        <f>'경동나비엔(보일러)'!H38+'경동나비엔(온수기)'!H38</f>
        <v>46066537</v>
      </c>
      <c r="I38" s="68">
        <f>'경동나비엔(보일러)'!I38+'경동나비엔(온수기)'!I38</f>
        <v>2229569.9700000002</v>
      </c>
      <c r="J38" s="30">
        <f t="shared" si="1"/>
        <v>20.661624268288829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2315938.1904761903</v>
      </c>
      <c r="E39" s="27">
        <f t="shared" si="5"/>
        <v>5.4752717688286712E-3</v>
      </c>
      <c r="F39" s="33">
        <f t="shared" si="6"/>
        <v>0.57221395586575263</v>
      </c>
      <c r="G39" s="39" t="s">
        <v>234</v>
      </c>
      <c r="H39" s="68">
        <f>'경동나비엔(보일러)'!H39+'경동나비엔(온수기)'!H39</f>
        <v>48634702</v>
      </c>
      <c r="I39" s="68">
        <f>'경동나비엔(보일러)'!I39+'경동나비엔(온수기)'!I39</f>
        <v>2502291.12</v>
      </c>
      <c r="J39" s="30">
        <f t="shared" si="1"/>
        <v>19.436068653754404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1962586.6960317458</v>
      </c>
      <c r="B40" s="27">
        <f>A40/A37-1</f>
        <v>-6.7818533882961884E-2</v>
      </c>
      <c r="C40" s="27">
        <f>A40/A28-1</f>
        <v>0.42040041739017942</v>
      </c>
      <c r="D40" s="26">
        <f>H40/21</f>
        <v>1268495.0476190476</v>
      </c>
      <c r="E40" s="27">
        <f t="shared" si="5"/>
        <v>-0.45227594897157997</v>
      </c>
      <c r="F40" s="33">
        <f t="shared" si="6"/>
        <v>0.61553436076410328</v>
      </c>
      <c r="G40" s="39" t="s">
        <v>236</v>
      </c>
      <c r="H40" s="68">
        <f>'경동나비엔(보일러)'!H40+'경동나비엔(온수기)'!H40</f>
        <v>26638396</v>
      </c>
      <c r="I40" s="68">
        <f>'경동나비엔(보일러)'!I40+'경동나비엔(온수기)'!I40</f>
        <v>1359609.87</v>
      </c>
      <c r="J40" s="30">
        <f t="shared" si="1"/>
        <v>19.592676243222623</v>
      </c>
      <c r="K40" s="32">
        <f>H40+H39+H38</f>
        <v>121339635</v>
      </c>
      <c r="L40" s="27">
        <f>K40/K37-1</f>
        <v>-6.5645896239980406E-2</v>
      </c>
      <c r="M40" s="27">
        <f>K40/K28-1</f>
        <v>0.45881571940101384</v>
      </c>
      <c r="N40" s="32">
        <f>AVERAGE(J38:J40)</f>
        <v>19.896789721755287</v>
      </c>
      <c r="O40" s="58">
        <f>N40/N37-1</f>
        <v>-6.9397462263291576E-2</v>
      </c>
    </row>
    <row r="41" spans="1:16" ht="17.399999999999999">
      <c r="A41" s="31"/>
      <c r="B41" s="27"/>
      <c r="C41" s="27"/>
      <c r="D41" s="26">
        <f>H41/18</f>
        <v>1876058.7777777778</v>
      </c>
      <c r="E41" s="27">
        <f t="shared" si="5"/>
        <v>0.47896421140872492</v>
      </c>
      <c r="F41" s="33">
        <f t="shared" si="6"/>
        <v>-4.2413473262263857E-2</v>
      </c>
      <c r="G41" s="39" t="s">
        <v>370</v>
      </c>
      <c r="H41" s="68">
        <f>'경동나비엔(보일러)'!H41+'경동나비엔(온수기)'!H41</f>
        <v>33769058</v>
      </c>
      <c r="I41" s="68">
        <f>'경동나비엔(보일러)'!I41+'경동나비엔(온수기)'!I41</f>
        <v>1745045.6</v>
      </c>
      <c r="J41" s="30">
        <f t="shared" si="1"/>
        <v>19.351390015252324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1544718.45</v>
      </c>
      <c r="E42" s="27">
        <f t="shared" ref="E42" si="7">D42/D41-1</f>
        <v>-0.17661511019940213</v>
      </c>
      <c r="F42" s="33">
        <f t="shared" ref="F42" si="8">D42/D30-1</f>
        <v>-0.40111828870829269</v>
      </c>
      <c r="G42" s="39" t="s">
        <v>405</v>
      </c>
      <c r="H42" s="68">
        <f>'경동나비엔(보일러)'!H42+'경동나비엔(온수기)'!H42</f>
        <v>30894369</v>
      </c>
      <c r="I42" s="68">
        <f>'경동나비엔(보일러)'!I42+'경동나비엔(온수기)'!I42</f>
        <v>1620437.57</v>
      </c>
      <c r="J42" s="30">
        <f t="shared" si="1"/>
        <v>19.065448476364317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1810158.659259259</v>
      </c>
      <c r="B43" s="27">
        <f>A43/A40-1</f>
        <v>-7.7666906170661854E-2</v>
      </c>
      <c r="C43" s="27">
        <f>A43/A31-1</f>
        <v>-0.21250889249856009</v>
      </c>
      <c r="D43" s="26">
        <f>H43/20</f>
        <v>2009698.75</v>
      </c>
      <c r="E43" s="27">
        <f t="shared" ref="E43" si="9">D43/D42-1</f>
        <v>0.30101297747819356</v>
      </c>
      <c r="F43" s="33">
        <f t="shared" ref="F43" si="10">D43/D31-1</f>
        <v>-0.14750400006753128</v>
      </c>
      <c r="G43" s="39" t="s">
        <v>429</v>
      </c>
      <c r="H43" s="68">
        <f>'경동나비엔(보일러)'!H43+'경동나비엔(온수기)'!H43</f>
        <v>40193975</v>
      </c>
      <c r="I43" s="68">
        <f>'경동나비엔(보일러)'!I43+'경동나비엔(온수기)'!I43</f>
        <v>2143103.84</v>
      </c>
      <c r="J43" s="30">
        <f t="shared" si="1"/>
        <v>18.755029154350265</v>
      </c>
      <c r="K43" s="32">
        <f>H43+H42+H41</f>
        <v>104857402</v>
      </c>
      <c r="L43" s="27">
        <f>K43/K40-1</f>
        <v>-0.13583552480605365</v>
      </c>
      <c r="M43" s="27">
        <f>K43/K31-1</f>
        <v>-0.24702443050485168</v>
      </c>
      <c r="N43" s="32">
        <f>AVERAGE(J41:J43)</f>
        <v>19.057289215322303</v>
      </c>
      <c r="O43" s="58">
        <f>N43/N40-1</f>
        <v>-4.2192761655166278E-2</v>
      </c>
    </row>
    <row r="44" spans="1:16" ht="17.399999999999999">
      <c r="A44" s="31"/>
      <c r="B44" s="27"/>
      <c r="C44" s="27"/>
      <c r="D44" s="26">
        <f>H44/22</f>
        <v>2503274.1818181816</v>
      </c>
      <c r="E44" s="27">
        <f t="shared" ref="E44" si="11">D44/D43-1</f>
        <v>0.24559672528939069</v>
      </c>
      <c r="F44" s="33">
        <f t="shared" ref="F44" si="12">D44/D32-1</f>
        <v>0.24039301681119851</v>
      </c>
      <c r="G44" s="39" t="s">
        <v>462</v>
      </c>
      <c r="H44" s="68">
        <f>'경동나비엔(보일러)'!H44+'경동나비엔(온수기)'!H44</f>
        <v>55072032</v>
      </c>
      <c r="I44" s="68">
        <f>'경동나비엔(보일러)'!I44+'경동나비엔(온수기)'!I44</f>
        <v>2867240.56</v>
      </c>
      <c r="J44" s="30">
        <f t="shared" si="1"/>
        <v>19.207328735611917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2468735.4500000002</v>
      </c>
      <c r="E45" s="27">
        <f t="shared" ref="E45" si="13">D45/D44-1</f>
        <v>-1.3797422619161614E-2</v>
      </c>
      <c r="F45" s="33">
        <f t="shared" ref="F45" si="14">D45/D33-1</f>
        <v>5.2769562530814218E-2</v>
      </c>
      <c r="G45" s="39" t="s">
        <v>498</v>
      </c>
      <c r="H45" s="68">
        <f>'경동나비엔(보일러)'!H45+'경동나비엔(온수기)'!H45</f>
        <v>49374709</v>
      </c>
      <c r="I45" s="68">
        <f>'경동나비엔(보일러)'!I45+'경동나비엔(온수기)'!I45</f>
        <v>2603226.1</v>
      </c>
      <c r="J45" s="30">
        <f t="shared" si="1"/>
        <v>18.966738617133561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2285252.0351674641</v>
      </c>
      <c r="B46" s="27">
        <f>A46/A43-1</f>
        <v>0.26245952169884346</v>
      </c>
      <c r="C46" s="27">
        <f>A46/A34-1</f>
        <v>-3.8301754903207419E-2</v>
      </c>
      <c r="D46" s="26">
        <f>H46/19</f>
        <v>1883746.4736842106</v>
      </c>
      <c r="E46" s="27">
        <f t="shared" ref="E46" si="15">D46/D45-1</f>
        <v>-0.23695895658475252</v>
      </c>
      <c r="F46" s="33">
        <f t="shared" ref="F46" si="16">D46/D34-1</f>
        <v>-0.31888501946917758</v>
      </c>
      <c r="G46" s="39" t="s">
        <v>548</v>
      </c>
      <c r="H46" s="68">
        <f>'경동나비엔(보일러)'!H46+'경동나비엔(온수기)'!H46</f>
        <v>35791183</v>
      </c>
      <c r="I46" s="68">
        <f>'경동나비엔(보일러)'!I46+'경동나비엔(온수기)'!I46</f>
        <v>2015690.39</v>
      </c>
      <c r="J46" s="30">
        <f t="shared" si="1"/>
        <v>17.756289942921246</v>
      </c>
      <c r="K46" s="32">
        <f>H46+H45+H44</f>
        <v>140237924</v>
      </c>
      <c r="L46" s="27">
        <f>K46/K43-1</f>
        <v>0.33741558845793262</v>
      </c>
      <c r="M46" s="27">
        <f>K46/K34-1</f>
        <v>-2.7297330524911012E-2</v>
      </c>
      <c r="N46" s="32">
        <f>AVERAGE(J44:J46)</f>
        <v>18.643452431888907</v>
      </c>
      <c r="O46" s="58">
        <f>N46/N43-1</f>
        <v>-2.1715406570031237E-2</v>
      </c>
    </row>
    <row r="47" spans="1:16" ht="17.399999999999999">
      <c r="A47" s="31"/>
      <c r="B47" s="27"/>
      <c r="C47" s="27"/>
      <c r="D47" s="26">
        <f>H47/19</f>
        <v>3297497.1578947366</v>
      </c>
      <c r="E47" s="27">
        <f t="shared" ref="E47" si="17">D47/D46-1</f>
        <v>0.75049944563162363</v>
      </c>
      <c r="F47" s="33">
        <f t="shared" ref="F47" si="18">D47/D35-1</f>
        <v>0.61910598654568982</v>
      </c>
      <c r="G47" s="39" t="s">
        <v>601</v>
      </c>
      <c r="H47" s="68">
        <f>'경동나비엔(보일러)'!H47+'경동나비엔(온수기)'!H47</f>
        <v>62652446</v>
      </c>
      <c r="I47" s="68">
        <f>'경동나비엔(보일러)'!I47+'경동나비엔(온수기)'!I47</f>
        <v>3401065.8</v>
      </c>
      <c r="J47" s="30">
        <f t="shared" si="1"/>
        <v>18.421415428069636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2111804.5499999998</v>
      </c>
      <c r="E48" s="27">
        <f t="shared" ref="E48" si="19">D48/D47-1</f>
        <v>-0.35957350412145128</v>
      </c>
      <c r="F48" s="33">
        <f t="shared" ref="F48" si="20">D48/D36-1</f>
        <v>5.7369828795952316E-2</v>
      </c>
      <c r="G48" s="39" t="s">
        <v>632</v>
      </c>
      <c r="H48" s="68">
        <f>'경동나비엔(보일러)'!H48+'경동나비엔(온수기)'!H48</f>
        <v>42236091</v>
      </c>
      <c r="I48" s="68">
        <f>'경동나비엔(보일러)'!I48+'경동나비엔(온수기)'!I48</f>
        <v>2305927.75</v>
      </c>
      <c r="J48" s="30">
        <f t="shared" si="1"/>
        <v>18.316311514963989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2452385.0692982455</v>
      </c>
      <c r="B49" s="27">
        <f>A49/A46-1</f>
        <v>7.3135492960422654E-2</v>
      </c>
      <c r="C49" s="27">
        <f>A49/A37-1</f>
        <v>0.164823910201924</v>
      </c>
      <c r="D49" s="26">
        <f>H49/22</f>
        <v>1947853.5</v>
      </c>
      <c r="E49" s="27">
        <f t="shared" ref="E49" si="21">D49/D48-1</f>
        <v>-7.7635522662359957E-2</v>
      </c>
      <c r="F49" s="33">
        <f t="shared" ref="F49" si="22">D49/D37-1</f>
        <v>-0.14652772730142893</v>
      </c>
      <c r="G49" s="39" t="s">
        <v>674</v>
      </c>
      <c r="H49" s="68">
        <f>'경동나비엔(보일러)'!H49+'경동나비엔(온수기)'!H49</f>
        <v>42852777</v>
      </c>
      <c r="I49" s="68">
        <f>'경동나비엔(보일러)'!I49+'경동나비엔(온수기)'!I49</f>
        <v>2373313.73</v>
      </c>
      <c r="J49" s="30">
        <f t="shared" si="1"/>
        <v>18.056094505465992</v>
      </c>
      <c r="K49" s="32">
        <f>H49+H48+H47</f>
        <v>147741314</v>
      </c>
      <c r="L49" s="27">
        <f>K49/K46-1</f>
        <v>5.350471388894773E-2</v>
      </c>
      <c r="M49" s="27">
        <f>K49/K37-1</f>
        <v>0.13765549921752807</v>
      </c>
      <c r="N49" s="32">
        <f>AVERAGE(J47:J49)</f>
        <v>18.26460714949987</v>
      </c>
      <c r="O49" s="58">
        <f>N49/N46-1</f>
        <v>-2.0320554026840854E-2</v>
      </c>
    </row>
    <row r="50" spans="1:15" s="37" customFormat="1" ht="17.399999999999999">
      <c r="A50" s="92"/>
      <c r="B50" s="130"/>
      <c r="C50" s="130"/>
      <c r="D50" s="93">
        <f>H50/18</f>
        <v>1889468.1666666667</v>
      </c>
      <c r="E50" s="130">
        <f t="shared" ref="E50" si="23">D50/D49-1</f>
        <v>-2.9974191248640203E-2</v>
      </c>
      <c r="F50" s="131">
        <f t="shared" ref="F50" si="24">D50/D38-1</f>
        <v>-0.17967866060057147</v>
      </c>
      <c r="G50" s="132" t="s">
        <v>714</v>
      </c>
      <c r="H50" s="95">
        <f>'경동나비엔(보일러)'!H50+'경동나비엔(온수기)'!H50</f>
        <v>34010427</v>
      </c>
      <c r="I50" s="95">
        <f>'경동나비엔(보일러)'!I50+'경동나비엔(온수기)'!I50</f>
        <v>1813962.29</v>
      </c>
      <c r="J50" s="133">
        <f t="shared" ref="J50" si="25">H50/I50</f>
        <v>18.749246986826833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2482193.7999999998</v>
      </c>
      <c r="E51" s="130">
        <f t="shared" ref="E51" si="26">D51/D50-1</f>
        <v>0.31369971920670081</v>
      </c>
      <c r="F51" s="131">
        <f t="shared" ref="F51" si="27">D51/D39-1</f>
        <v>7.1787584922387238E-2</v>
      </c>
      <c r="G51" s="132" t="s">
        <v>721</v>
      </c>
      <c r="H51" s="95">
        <f>'경동나비엔(보일러)'!H51+'경동나비엔(온수기)'!H51</f>
        <v>49643876</v>
      </c>
      <c r="I51" s="95">
        <f>'경동나비엔(보일러)'!I51+'경동나비엔(온수기)'!I51</f>
        <v>2434630.2000000002</v>
      </c>
      <c r="J51" s="133">
        <f t="shared" ref="J51" si="28">H51/I51</f>
        <v>20.390725458018224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1980078.1858585859</v>
      </c>
      <c r="B52" s="27">
        <f>A52/A49-1</f>
        <v>-0.1925908330435282</v>
      </c>
      <c r="C52" s="27">
        <f>A52/A40-1</f>
        <v>8.9124673382363628E-3</v>
      </c>
      <c r="D52" s="93">
        <f>H52/22</f>
        <v>1568572.5909090908</v>
      </c>
      <c r="E52" s="130">
        <f t="shared" ref="E52:E53" si="29">D52/D51-1</f>
        <v>-0.36807005524343384</v>
      </c>
      <c r="F52" s="131">
        <f t="shared" ref="F52:F53" si="30">D52/D40-1</f>
        <v>0.23656185639296412</v>
      </c>
      <c r="G52" s="132" t="s">
        <v>726</v>
      </c>
      <c r="H52" s="95">
        <f>'경동나비엔(보일러)'!H52+'경동나비엔(온수기)'!H52</f>
        <v>34508597</v>
      </c>
      <c r="I52" s="95">
        <f>'경동나비엔(보일러)'!I52+'경동나비엔(온수기)'!I52</f>
        <v>1680247.16</v>
      </c>
      <c r="J52" s="133">
        <f t="shared" ref="J52" si="31">H52/I52</f>
        <v>20.537810044565113</v>
      </c>
      <c r="K52" s="32">
        <f>H52+H51+H50</f>
        <v>118162900</v>
      </c>
      <c r="L52" s="27">
        <f>K52/K49-1</f>
        <v>-0.20020408103314957</v>
      </c>
      <c r="M52" s="27">
        <f>K52/K40-1</f>
        <v>-2.6180522135244577E-2</v>
      </c>
      <c r="N52" s="32">
        <f>AVERAGE(J50:J52)</f>
        <v>19.892594163136724</v>
      </c>
      <c r="O52" s="58">
        <f>N52/N49-1</f>
        <v>8.9133426211219335E-2</v>
      </c>
    </row>
    <row r="53" spans="1:15" s="37" customFormat="1" ht="17.399999999999999">
      <c r="A53" s="31"/>
      <c r="B53" s="27"/>
      <c r="C53" s="27"/>
      <c r="D53" s="93">
        <f>H53/21</f>
        <v>1698730.1904761905</v>
      </c>
      <c r="E53" s="130">
        <f t="shared" si="29"/>
        <v>8.2978371751137647E-2</v>
      </c>
      <c r="F53" s="131">
        <f t="shared" si="30"/>
        <v>-9.4521871810240299E-2</v>
      </c>
      <c r="G53" s="132" t="s">
        <v>729</v>
      </c>
      <c r="H53" s="95">
        <f>'경동나비엔(보일러)'!H53+'경동나비엔(온수기)'!H53</f>
        <v>35673334</v>
      </c>
      <c r="I53" s="95">
        <f>'경동나비엔(보일러)'!I53+'경동나비엔(온수기)'!I53</f>
        <v>1699393.6099999999</v>
      </c>
      <c r="J53" s="133">
        <f t="shared" ref="J53" si="32">H53/I53</f>
        <v>20.99180189338243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2174804.2941176472</v>
      </c>
      <c r="E54" s="130">
        <f t="shared" ref="E54" si="33">D54/D53-1</f>
        <v>0.28025292439642979</v>
      </c>
      <c r="F54" s="131">
        <f t="shared" ref="F54" si="34">D54/D42-1</f>
        <v>0.40789688510397948</v>
      </c>
      <c r="G54" s="132" t="s">
        <v>742</v>
      </c>
      <c r="H54" s="95">
        <f>'경동나비엔(보일러)'!H54+'경동나비엔(온수기)'!H54</f>
        <v>36971673</v>
      </c>
      <c r="I54" s="95">
        <f>'경동나비엔(보일러)'!I54+'경동나비엔(온수기)'!I54</f>
        <v>1773534.9200000002</v>
      </c>
      <c r="J54" s="133">
        <f t="shared" ref="J54" si="35">H54/I54</f>
        <v>20.846318041485191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1695251.3996265174</v>
      </c>
      <c r="B55" s="27">
        <f>A55/A52-1</f>
        <v>-0.14384623206611613</v>
      </c>
      <c r="C55" s="27">
        <f>A55/A43-1</f>
        <v>-6.3479109438817405E-2</v>
      </c>
      <c r="D55" s="93">
        <f>H55/21</f>
        <v>1212219.7142857143</v>
      </c>
      <c r="E55" s="130">
        <f t="shared" ref="E55" si="36">D55/D54-1</f>
        <v>-0.4426074486037691</v>
      </c>
      <c r="F55" s="131">
        <f t="shared" ref="F55" si="37">D55/D43-1</f>
        <v>-0.39681521208802351</v>
      </c>
      <c r="G55" s="132" t="s">
        <v>749</v>
      </c>
      <c r="H55" s="95">
        <f>'경동나비엔(보일러)'!H55+'경동나비엔(온수기)'!H55</f>
        <v>25456614</v>
      </c>
      <c r="I55" s="95">
        <f>'경동나비엔(보일러)'!I55+'경동나비엔(온수기)'!I55</f>
        <v>1355813.8199999998</v>
      </c>
      <c r="J55" s="133">
        <f t="shared" ref="J55" si="38">H55/I55</f>
        <v>18.775892105894009</v>
      </c>
      <c r="K55" s="32">
        <f>H55+H54+H53</f>
        <v>98101621</v>
      </c>
      <c r="L55" s="27">
        <f>K55/K52-1</f>
        <v>-0.16977646113966394</v>
      </c>
      <c r="M55" s="27">
        <f>K55/K43-1</f>
        <v>-6.442826992795414E-2</v>
      </c>
      <c r="N55" s="32">
        <f>AVERAGE(J53:J55)</f>
        <v>20.204670680253876</v>
      </c>
      <c r="O55" s="58">
        <f>N55/N52-1</f>
        <v>1.5688075399208801E-2</v>
      </c>
    </row>
    <row r="56" spans="1:15" s="124" customFormat="1" ht="17.399999999999999">
      <c r="A56" s="94"/>
      <c r="B56" s="45"/>
      <c r="C56" s="45"/>
      <c r="D56" s="98">
        <f>H56/22</f>
        <v>1548033.6818181819</v>
      </c>
      <c r="E56" s="118">
        <f t="shared" ref="E56" si="39">D56/D55-1</f>
        <v>0.27702401105590146</v>
      </c>
      <c r="F56" s="158">
        <f t="shared" ref="F56" si="40">D56/D44-1</f>
        <v>-0.38159643355814432</v>
      </c>
      <c r="G56" s="122" t="s">
        <v>752</v>
      </c>
      <c r="H56" s="96">
        <f>'경동나비엔(보일러)'!H56+'경동나비엔(온수기)'!H56</f>
        <v>34056741</v>
      </c>
      <c r="I56" s="96">
        <f>'경동나비엔(보일러)'!I56+'경동나비엔(온수기)'!I56</f>
        <v>1772666.4000000001</v>
      </c>
      <c r="J56" s="125">
        <f t="shared" ref="J56" si="41">H56/I56</f>
        <v>19.212154638910061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1446222.388888889</v>
      </c>
      <c r="E57" s="118">
        <f t="shared" ref="E57" si="42">D57/D56-1</f>
        <v>-6.5768138074175808E-2</v>
      </c>
      <c r="F57" s="158">
        <f t="shared" ref="F57" si="43">D57/D45-1</f>
        <v>-0.41418494683628859</v>
      </c>
      <c r="G57" s="122" t="s">
        <v>756</v>
      </c>
      <c r="H57" s="96">
        <f>'경동나비엔(보일러)'!H57+'경동나비엔(온수기)'!H57</f>
        <v>26032003</v>
      </c>
      <c r="I57" s="96">
        <f>'경동나비엔(보일러)'!I57+'경동나비엔(온수기)'!I57</f>
        <v>1424825.62</v>
      </c>
      <c r="J57" s="125">
        <f t="shared" ref="J57" si="44">H57/I57</f>
        <v>18.270308053556757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1497128.0353535353</v>
      </c>
      <c r="B58" s="27">
        <f>A58/A55-1</f>
        <v>-0.11686960666520074</v>
      </c>
      <c r="C58" s="27">
        <f>A58/A46-1</f>
        <v>-0.34487399537800856</v>
      </c>
      <c r="K58" s="32">
        <f>H58+H57+H56</f>
        <v>60088744</v>
      </c>
      <c r="L58" s="27">
        <f>K58/K55-1</f>
        <v>-0.38748469813765873</v>
      </c>
      <c r="M58" s="27">
        <f>K58/K46-1</f>
        <v>-0.57152286424319865</v>
      </c>
      <c r="N58" s="32">
        <f>AVERAGE(J56:J58)</f>
        <v>18.741231346233409</v>
      </c>
      <c r="O58" s="58">
        <f>N58/N55-1</f>
        <v>-7.243074421651885E-2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50"/>
  <dimension ref="A1:Q58"/>
  <sheetViews>
    <sheetView topLeftCell="B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5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6.09765625" style="18" bestFit="1" customWidth="1"/>
    <col min="16" max="16" width="25" style="18" customWidth="1"/>
    <col min="17" max="17" width="19.09765625" style="18" bestFit="1" customWidth="1"/>
    <col min="18" max="16384" width="8.69921875" style="18"/>
  </cols>
  <sheetData>
    <row r="1" spans="1:17" ht="15" customHeight="1">
      <c r="A1" s="18" t="str">
        <f>P1</f>
        <v>경동나비엔 보일러</v>
      </c>
      <c r="G1" s="19"/>
      <c r="H1" s="19"/>
      <c r="I1" s="19"/>
      <c r="J1" s="20"/>
      <c r="P1" t="s">
        <v>204</v>
      </c>
      <c r="Q1"/>
    </row>
    <row r="2" spans="1:17" ht="15" customHeight="1">
      <c r="G2" s="21"/>
      <c r="H2" s="21"/>
      <c r="I2" s="21"/>
      <c r="J2" s="22"/>
      <c r="P2" s="109" t="s">
        <v>355</v>
      </c>
      <c r="Q2" s="60"/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566199.65</v>
      </c>
      <c r="E5" s="27"/>
      <c r="F5" s="26"/>
      <c r="G5" s="28" t="s">
        <v>7</v>
      </c>
      <c r="H5" s="29">
        <v>11323993</v>
      </c>
      <c r="I5" s="29">
        <v>669845.46</v>
      </c>
      <c r="J5" s="30">
        <f>H5/I5</f>
        <v>16.905381429322521</v>
      </c>
    </row>
    <row r="6" spans="1:17" ht="15" hidden="1" customHeight="1">
      <c r="D6" s="26">
        <f>H6/18</f>
        <v>654538.72222222225</v>
      </c>
      <c r="E6" s="27">
        <f t="shared" ref="E6:E22" si="0">D6/D5-1</f>
        <v>0.15602106469373878</v>
      </c>
      <c r="F6" s="26"/>
      <c r="G6" s="28" t="s">
        <v>3</v>
      </c>
      <c r="H6" s="29">
        <v>11781697</v>
      </c>
      <c r="I6" s="29">
        <v>702305.35</v>
      </c>
      <c r="J6" s="30">
        <f t="shared" ref="J6:J49" si="1">H6/I6</f>
        <v>16.775747187459132</v>
      </c>
    </row>
    <row r="7" spans="1:17" ht="15" hidden="1" customHeight="1">
      <c r="A7" s="31">
        <f>AVERAGE(D5:D7)</f>
        <v>652917.24528619542</v>
      </c>
      <c r="B7" s="31"/>
      <c r="C7" s="31"/>
      <c r="D7" s="26">
        <f>H7/22</f>
        <v>738013.36363636365</v>
      </c>
      <c r="E7" s="27">
        <f t="shared" si="0"/>
        <v>0.12753201389023539</v>
      </c>
      <c r="F7" s="26"/>
      <c r="G7" s="28" t="s">
        <v>6</v>
      </c>
      <c r="H7" s="29">
        <v>16236294</v>
      </c>
      <c r="I7" s="29">
        <v>1263386.01</v>
      </c>
      <c r="J7" s="30">
        <f t="shared" si="1"/>
        <v>12.851411897461173</v>
      </c>
      <c r="K7" s="32">
        <f>H7+H6+H5</f>
        <v>39341984</v>
      </c>
      <c r="L7" s="32"/>
      <c r="M7" s="32"/>
      <c r="N7" s="32">
        <f>AVERAGE(J5:J7)</f>
        <v>15.510846838080942</v>
      </c>
      <c r="O7" s="32"/>
    </row>
    <row r="8" spans="1:17" ht="15" hidden="1" customHeight="1">
      <c r="D8" s="26">
        <f>H8/21</f>
        <v>619946.71428571432</v>
      </c>
      <c r="E8" s="27">
        <f t="shared" si="0"/>
        <v>-0.15997901280392468</v>
      </c>
      <c r="F8" s="26"/>
      <c r="G8" s="28" t="s">
        <v>2</v>
      </c>
      <c r="H8" s="29">
        <v>13018881</v>
      </c>
      <c r="I8" s="29">
        <v>790382.47</v>
      </c>
      <c r="J8" s="30">
        <f t="shared" si="1"/>
        <v>16.471621644138946</v>
      </c>
    </row>
    <row r="9" spans="1:17" ht="15" hidden="1" customHeight="1">
      <c r="D9" s="26">
        <f>H9/21</f>
        <v>448212.90476190473</v>
      </c>
      <c r="E9" s="27">
        <f t="shared" si="0"/>
        <v>-0.27701382323104429</v>
      </c>
      <c r="F9" s="26"/>
      <c r="G9" s="28" t="s">
        <v>5</v>
      </c>
      <c r="H9" s="29">
        <v>9412471</v>
      </c>
      <c r="I9" s="29">
        <v>476993.2</v>
      </c>
      <c r="J9" s="30">
        <f t="shared" si="1"/>
        <v>19.732924913814283</v>
      </c>
    </row>
    <row r="10" spans="1:17" ht="15" hidden="1" customHeight="1">
      <c r="A10" s="31">
        <f>AVERAGE(D8:D10)</f>
        <v>478766.49206349207</v>
      </c>
      <c r="B10" s="27">
        <f>A10/A7-1</f>
        <v>-0.26672714571410538</v>
      </c>
      <c r="C10" s="27"/>
      <c r="D10" s="26">
        <f>H10/21</f>
        <v>368139.85714285716</v>
      </c>
      <c r="E10" s="27">
        <f t="shared" si="0"/>
        <v>-0.17864958096550831</v>
      </c>
      <c r="F10" s="26"/>
      <c r="G10" s="28" t="s">
        <v>0</v>
      </c>
      <c r="H10" s="29">
        <v>7730937</v>
      </c>
      <c r="I10" s="29">
        <v>346868.45</v>
      </c>
      <c r="J10" s="30">
        <f t="shared" si="1"/>
        <v>22.28780680399154</v>
      </c>
      <c r="K10" s="32">
        <f>H10+H9+H8</f>
        <v>30162289</v>
      </c>
      <c r="L10" s="27">
        <f>K10/K7-1</f>
        <v>-0.23333075932316982</v>
      </c>
      <c r="M10" s="32"/>
      <c r="N10" s="32">
        <f>AVERAGE(J8:J10)</f>
        <v>19.497451120648254</v>
      </c>
      <c r="O10" s="58">
        <f>N10/N7-1</f>
        <v>0.25702041443538293</v>
      </c>
    </row>
    <row r="11" spans="1:17" ht="15" hidden="1" customHeight="1">
      <c r="D11" s="26">
        <f>H11/21</f>
        <v>333744.38095238095</v>
      </c>
      <c r="E11" s="27">
        <f t="shared" si="0"/>
        <v>-9.3430459981759029E-2</v>
      </c>
      <c r="F11" s="26"/>
      <c r="G11" s="28" t="s">
        <v>10</v>
      </c>
      <c r="H11" s="29">
        <v>7008632</v>
      </c>
      <c r="I11" s="29">
        <v>330469.14</v>
      </c>
      <c r="J11" s="30">
        <f t="shared" si="1"/>
        <v>21.208128541140027</v>
      </c>
    </row>
    <row r="12" spans="1:17" ht="15" hidden="1" customHeight="1">
      <c r="D12" s="26">
        <f>H12/22</f>
        <v>312497.90909090912</v>
      </c>
      <c r="E12" s="27">
        <f t="shared" si="0"/>
        <v>-6.3660912584782348E-2</v>
      </c>
      <c r="F12" s="26"/>
      <c r="G12" s="28" t="s">
        <v>4</v>
      </c>
      <c r="H12" s="29">
        <v>6874954</v>
      </c>
      <c r="I12" s="29">
        <v>284345.36</v>
      </c>
      <c r="J12" s="30">
        <f t="shared" si="1"/>
        <v>24.178182475001528</v>
      </c>
    </row>
    <row r="13" spans="1:17" ht="15" hidden="1" customHeight="1">
      <c r="A13" s="31">
        <f>AVERAGE(D11:D13)</f>
        <v>264255.6466810967</v>
      </c>
      <c r="B13" s="27">
        <f>A13/A10-1</f>
        <v>-0.4480489945272691</v>
      </c>
      <c r="C13" s="27"/>
      <c r="D13" s="26">
        <f>H13/20</f>
        <v>146524.65</v>
      </c>
      <c r="E13" s="27">
        <f t="shared" si="0"/>
        <v>-0.53111798275304833</v>
      </c>
      <c r="F13" s="26"/>
      <c r="G13" s="28" t="s">
        <v>8</v>
      </c>
      <c r="H13" s="29">
        <v>2930493</v>
      </c>
      <c r="I13" s="29">
        <v>188534.48</v>
      </c>
      <c r="J13" s="30">
        <f t="shared" si="1"/>
        <v>15.543538773385112</v>
      </c>
      <c r="K13" s="32">
        <f>H13+H12+H11</f>
        <v>16814079</v>
      </c>
      <c r="L13" s="27">
        <f>K13/K10-1</f>
        <v>-0.44254632000906824</v>
      </c>
      <c r="M13" s="32"/>
      <c r="N13" s="32">
        <f>AVERAGE(J11:J13)</f>
        <v>20.309949929842222</v>
      </c>
      <c r="O13" s="58">
        <f>N13/N10-1</f>
        <v>4.1672052627100165E-2</v>
      </c>
    </row>
    <row r="14" spans="1:17" ht="15" hidden="1" customHeight="1">
      <c r="D14" s="26">
        <f>H14/20</f>
        <v>355251.95</v>
      </c>
      <c r="E14" s="27">
        <f t="shared" si="0"/>
        <v>1.424520038095979</v>
      </c>
      <c r="F14" s="26"/>
      <c r="G14" s="28" t="s">
        <v>11</v>
      </c>
      <c r="H14" s="29">
        <v>7105039</v>
      </c>
      <c r="I14" s="29">
        <v>327137.58</v>
      </c>
      <c r="J14" s="30">
        <f t="shared" si="1"/>
        <v>21.718810171549229</v>
      </c>
    </row>
    <row r="15" spans="1:17" ht="15" hidden="1" customHeight="1">
      <c r="A15" s="31"/>
      <c r="B15" s="31"/>
      <c r="C15" s="31"/>
      <c r="D15" s="26">
        <f>H15/22</f>
        <v>163142.59090909091</v>
      </c>
      <c r="E15" s="27">
        <f t="shared" si="0"/>
        <v>-0.54076933030461649</v>
      </c>
      <c r="F15" s="26"/>
      <c r="G15" s="28" t="s">
        <v>9</v>
      </c>
      <c r="H15" s="29">
        <v>3589137</v>
      </c>
      <c r="I15" s="29">
        <v>181228.75</v>
      </c>
      <c r="J15" s="30">
        <f t="shared" si="1"/>
        <v>19.804457074277675</v>
      </c>
    </row>
    <row r="16" spans="1:17" ht="15" hidden="1" customHeight="1">
      <c r="A16" s="31">
        <f>AVERAGE(D14:D16)</f>
        <v>296347.51363636361</v>
      </c>
      <c r="B16" s="27">
        <f>A16/A13-1</f>
        <v>0.12144250220694564</v>
      </c>
      <c r="C16" s="27"/>
      <c r="D16" s="26">
        <f>H16/22</f>
        <v>370648</v>
      </c>
      <c r="E16" s="27">
        <f t="shared" si="0"/>
        <v>1.2719266497768125</v>
      </c>
      <c r="F16" s="26"/>
      <c r="G16" s="28" t="s">
        <v>13</v>
      </c>
      <c r="H16" s="29">
        <v>8154256</v>
      </c>
      <c r="I16" s="29">
        <v>343358.59</v>
      </c>
      <c r="J16" s="30">
        <f t="shared" si="1"/>
        <v>23.748513179763464</v>
      </c>
      <c r="K16" s="32">
        <f>H16+H15+H14</f>
        <v>18848432</v>
      </c>
      <c r="L16" s="27">
        <f>K16/K13-1</f>
        <v>0.12099104565881968</v>
      </c>
      <c r="M16" s="32"/>
      <c r="N16" s="32">
        <f>AVERAGE(J14:J16)</f>
        <v>21.757260141863455</v>
      </c>
      <c r="O16" s="58">
        <f>N16/N13-1</f>
        <v>7.126114131353134E-2</v>
      </c>
    </row>
    <row r="17" spans="1:15" ht="15" hidden="1" customHeight="1">
      <c r="D17" s="26">
        <f>H17/20</f>
        <v>165409.35</v>
      </c>
      <c r="E17" s="27">
        <f t="shared" si="0"/>
        <v>-0.55372927953206275</v>
      </c>
      <c r="F17" s="33">
        <f t="shared" ref="F17:F22" si="2">D17/D5-1</f>
        <v>-0.70786038105110105</v>
      </c>
      <c r="G17" s="39" t="s">
        <v>162</v>
      </c>
      <c r="H17" s="29">
        <v>3308187</v>
      </c>
      <c r="I17" s="29">
        <v>136033.34</v>
      </c>
      <c r="J17" s="30">
        <f t="shared" si="1"/>
        <v>24.318942694489454</v>
      </c>
    </row>
    <row r="18" spans="1:15" hidden="1">
      <c r="D18" s="26">
        <f>H18/20</f>
        <v>242769.25</v>
      </c>
      <c r="E18" s="27">
        <f t="shared" si="0"/>
        <v>0.46768758839811642</v>
      </c>
      <c r="F18" s="33">
        <f t="shared" si="2"/>
        <v>-0.62909871981939447</v>
      </c>
      <c r="G18" s="39" t="s">
        <v>163</v>
      </c>
      <c r="H18" s="29">
        <v>4855385</v>
      </c>
      <c r="I18" s="29">
        <v>217580.72</v>
      </c>
      <c r="J18" s="30">
        <f t="shared" si="1"/>
        <v>22.315327387463373</v>
      </c>
    </row>
    <row r="19" spans="1:15" ht="17.399999999999999" hidden="1">
      <c r="A19" s="31">
        <f>AVERAGE(D17:D19)</f>
        <v>209621.88181818181</v>
      </c>
      <c r="B19" s="27">
        <f>A19/A16-1</f>
        <v>-0.29264842061269802</v>
      </c>
      <c r="C19" s="27">
        <f>A19/A7-1</f>
        <v>-0.67894571121904201</v>
      </c>
      <c r="D19" s="26">
        <f>H19/22</f>
        <v>220687.04545454544</v>
      </c>
      <c r="E19" s="27">
        <f t="shared" si="0"/>
        <v>-9.0959643964194647E-2</v>
      </c>
      <c r="F19" s="33">
        <f t="shared" si="2"/>
        <v>-0.70097147785079528</v>
      </c>
      <c r="G19" s="39" t="s">
        <v>158</v>
      </c>
      <c r="H19" s="29">
        <v>4855115</v>
      </c>
      <c r="I19" s="29">
        <v>230216.83</v>
      </c>
      <c r="J19" s="30">
        <f t="shared" si="1"/>
        <v>21.089313930697422</v>
      </c>
      <c r="K19" s="32">
        <f>H19+H18+H17</f>
        <v>13018687</v>
      </c>
      <c r="L19" s="27">
        <f>K19/K16-1</f>
        <v>-0.30929601995540001</v>
      </c>
      <c r="M19" s="27">
        <f>K19/K7-1</f>
        <v>-0.66908921014252865</v>
      </c>
      <c r="N19" s="32">
        <f>AVERAGE(J17:J19)</f>
        <v>22.574528004216749</v>
      </c>
      <c r="O19" s="58">
        <f>N19/N16-1</f>
        <v>3.7562995387492526E-2</v>
      </c>
    </row>
    <row r="20" spans="1:15" hidden="1">
      <c r="D20" s="26">
        <f>H20/20</f>
        <v>273280.5</v>
      </c>
      <c r="E20" s="27">
        <f t="shared" si="0"/>
        <v>0.23831690907424452</v>
      </c>
      <c r="F20" s="33">
        <f t="shared" si="2"/>
        <v>-0.55918711446859382</v>
      </c>
      <c r="G20" s="39" t="s">
        <v>154</v>
      </c>
      <c r="H20" s="29">
        <v>5465610</v>
      </c>
      <c r="I20" s="29">
        <v>257734.73</v>
      </c>
      <c r="J20" s="30">
        <f t="shared" si="1"/>
        <v>21.206338780962891</v>
      </c>
    </row>
    <row r="21" spans="1:15" hidden="1">
      <c r="D21" s="26">
        <f>H21/21</f>
        <v>534209.23809523811</v>
      </c>
      <c r="E21" s="27">
        <f t="shared" si="0"/>
        <v>0.95480189071389332</v>
      </c>
      <c r="F21" s="33">
        <f t="shared" si="2"/>
        <v>0.1918649204868732</v>
      </c>
      <c r="G21" s="39" t="s">
        <v>155</v>
      </c>
      <c r="H21" s="29">
        <v>11218394</v>
      </c>
      <c r="I21" s="29">
        <v>645572.24</v>
      </c>
      <c r="J21" s="30">
        <f t="shared" si="1"/>
        <v>17.377441756169688</v>
      </c>
    </row>
    <row r="22" spans="1:15" ht="17.399999999999999" hidden="1">
      <c r="A22" s="31">
        <f>AVERAGE(D20:D22)</f>
        <v>476007.88095238089</v>
      </c>
      <c r="B22" s="27">
        <f>A22/A19-1</f>
        <v>1.2707929001670366</v>
      </c>
      <c r="C22" s="27">
        <f>A22/A10-1</f>
        <v>-5.7619134940324335E-3</v>
      </c>
      <c r="D22" s="26">
        <f>H22/21</f>
        <v>620533.90476190473</v>
      </c>
      <c r="E22" s="27">
        <f t="shared" si="0"/>
        <v>0.16159336175926775</v>
      </c>
      <c r="F22" s="33">
        <f t="shared" si="2"/>
        <v>0.68559283305503582</v>
      </c>
      <c r="G22" s="39" t="s">
        <v>156</v>
      </c>
      <c r="H22" s="29">
        <v>13031212</v>
      </c>
      <c r="I22" s="29">
        <v>659938.96</v>
      </c>
      <c r="J22" s="30">
        <f t="shared" si="1"/>
        <v>19.746086819908314</v>
      </c>
      <c r="K22" s="32">
        <f>H22+H21+H20</f>
        <v>29715216</v>
      </c>
      <c r="L22" s="27">
        <f>K22/K19-1</f>
        <v>1.2825048332447042</v>
      </c>
      <c r="M22" s="27">
        <f>K22/K10-1</f>
        <v>-1.4822250393529468E-2</v>
      </c>
      <c r="N22" s="32">
        <f>AVERAGE(J20:J22)</f>
        <v>19.443289119013631</v>
      </c>
      <c r="O22" s="58">
        <f>N22/N19-1</f>
        <v>-0.13870672665307671</v>
      </c>
    </row>
    <row r="23" spans="1:15" hidden="1">
      <c r="A23" s="31"/>
      <c r="B23" s="27"/>
      <c r="C23" s="27"/>
      <c r="D23" s="26">
        <f>H23/21</f>
        <v>422686.57142857142</v>
      </c>
      <c r="E23" s="27">
        <f t="shared" ref="E23:E28" si="3">D23/D22-1</f>
        <v>-0.31883404245130842</v>
      </c>
      <c r="F23" s="33">
        <f t="shared" ref="F23:F28" si="4">D23/D11-1</f>
        <v>0.26649794139569605</v>
      </c>
      <c r="G23" s="39" t="s">
        <v>168</v>
      </c>
      <c r="H23" s="29">
        <v>8876418</v>
      </c>
      <c r="I23" s="29">
        <v>509936.49</v>
      </c>
      <c r="J23" s="30">
        <f t="shared" si="1"/>
        <v>17.406908848590145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400351.22727272729</v>
      </c>
      <c r="E24" s="27">
        <f t="shared" si="3"/>
        <v>-5.2841385711300037E-2</v>
      </c>
      <c r="F24" s="33">
        <f t="shared" si="4"/>
        <v>0.28113249921381289</v>
      </c>
      <c r="G24" s="39" t="s">
        <v>176</v>
      </c>
      <c r="H24" s="29">
        <v>8807727</v>
      </c>
      <c r="I24" s="29">
        <v>564015.41</v>
      </c>
      <c r="J24" s="30">
        <f t="shared" si="1"/>
        <v>15.616110559816086</v>
      </c>
      <c r="K24" s="32"/>
      <c r="L24" s="27"/>
      <c r="M24" s="27"/>
      <c r="N24" s="27"/>
    </row>
    <row r="25" spans="1:15" ht="17.399999999999999" hidden="1">
      <c r="A25" s="31">
        <f>AVERAGE(D23:D25)</f>
        <v>465540.75746183639</v>
      </c>
      <c r="B25" s="27">
        <f>A25/A22-1</f>
        <v>-2.1989391162184568E-2</v>
      </c>
      <c r="C25" s="27">
        <f>A25/A13-1</f>
        <v>0.76170599685860352</v>
      </c>
      <c r="D25" s="26">
        <f>H25/19</f>
        <v>573584.47368421056</v>
      </c>
      <c r="E25" s="27">
        <f t="shared" si="3"/>
        <v>0.43270317314020201</v>
      </c>
      <c r="F25" s="33">
        <f t="shared" si="4"/>
        <v>2.9145937129637272</v>
      </c>
      <c r="G25" s="39" t="s">
        <v>190</v>
      </c>
      <c r="H25" s="29">
        <v>10898105</v>
      </c>
      <c r="I25" s="29">
        <v>652567.78</v>
      </c>
      <c r="J25" s="30">
        <f t="shared" si="1"/>
        <v>16.700341840352582</v>
      </c>
      <c r="K25" s="32">
        <f>H25+H24+H23</f>
        <v>28582250</v>
      </c>
      <c r="L25" s="27">
        <f>K25/K22-1</f>
        <v>-3.8127469778446166E-2</v>
      </c>
      <c r="M25" s="27">
        <f>K25/K13-1</f>
        <v>0.69989982799533657</v>
      </c>
      <c r="N25" s="32">
        <f>AVERAGE(J23:J25)</f>
        <v>16.574453749586269</v>
      </c>
      <c r="O25" s="58">
        <f>N25/N22-1</f>
        <v>-0.14754887158582253</v>
      </c>
    </row>
    <row r="26" spans="1:15" ht="17.399999999999999" hidden="1">
      <c r="A26" s="31"/>
      <c r="B26" s="27"/>
      <c r="C26" s="27"/>
      <c r="D26" s="26">
        <f>H26/19</f>
        <v>551670.89473684214</v>
      </c>
      <c r="E26" s="27">
        <f t="shared" si="3"/>
        <v>-3.8204623647872693E-2</v>
      </c>
      <c r="F26" s="33">
        <f t="shared" si="4"/>
        <v>0.55290039853923978</v>
      </c>
      <c r="G26" s="39" t="s">
        <v>202</v>
      </c>
      <c r="H26" s="29">
        <v>10481747</v>
      </c>
      <c r="I26" s="29">
        <v>620005.06999999995</v>
      </c>
      <c r="J26" s="30">
        <f t="shared" si="1"/>
        <v>16.905905301709872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409797.04545454547</v>
      </c>
      <c r="E27" s="27">
        <f t="shared" si="3"/>
        <v>-0.25717116968799536</v>
      </c>
      <c r="F27" s="33">
        <f t="shared" si="4"/>
        <v>1.5118949207009931</v>
      </c>
      <c r="G27" s="39" t="s">
        <v>203</v>
      </c>
      <c r="H27" s="29">
        <v>9015535</v>
      </c>
      <c r="I27" s="29">
        <v>359241.35</v>
      </c>
      <c r="J27" s="30">
        <f t="shared" si="1"/>
        <v>25.096039194819863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438662.50637958542</v>
      </c>
      <c r="B28" s="27">
        <f>A28/A25-1</f>
        <v>-5.7735548717137486E-2</v>
      </c>
      <c r="C28" s="27">
        <f>A28/A16-1</f>
        <v>0.48023008864468131</v>
      </c>
      <c r="D28" s="26">
        <f>H28/19</f>
        <v>354519.57894736843</v>
      </c>
      <c r="E28" s="27">
        <f t="shared" si="3"/>
        <v>-0.13488986101855238</v>
      </c>
      <c r="F28" s="33">
        <f t="shared" si="4"/>
        <v>-4.3514118658758649E-2</v>
      </c>
      <c r="G28" s="39" t="s">
        <v>208</v>
      </c>
      <c r="H28" s="29">
        <v>6735872</v>
      </c>
      <c r="I28" s="29">
        <v>352746.17</v>
      </c>
      <c r="J28" s="30">
        <f t="shared" si="1"/>
        <v>19.0955212922652</v>
      </c>
      <c r="K28" s="32">
        <f>H28+H27+H26</f>
        <v>26233154</v>
      </c>
      <c r="L28" s="27">
        <f>K28/K25-1</f>
        <v>-8.2187231586036802E-2</v>
      </c>
      <c r="M28" s="27">
        <f>K28/K16-1</f>
        <v>0.39179503101372037</v>
      </c>
      <c r="N28" s="32">
        <f>AVERAGE(J26:J28)</f>
        <v>20.365821929598312</v>
      </c>
      <c r="O28" s="58">
        <f>N28/N25-1</f>
        <v>0.22874770036428393</v>
      </c>
    </row>
    <row r="29" spans="1:15" hidden="1">
      <c r="D29" s="26">
        <f>H29/22</f>
        <v>415027.13636363635</v>
      </c>
      <c r="E29" s="27">
        <f t="shared" ref="E29:E41" si="5">D29/D28-1</f>
        <v>0.17067479769643645</v>
      </c>
      <c r="F29" s="33">
        <f t="shared" ref="F29:F41" si="6">D29/D17-1</f>
        <v>1.5090911509152072</v>
      </c>
      <c r="G29" s="39" t="s">
        <v>215</v>
      </c>
      <c r="H29" s="29">
        <v>9130597</v>
      </c>
      <c r="I29" s="29">
        <v>463533.94</v>
      </c>
      <c r="J29" s="30">
        <f t="shared" si="1"/>
        <v>19.697796023307376</v>
      </c>
    </row>
    <row r="30" spans="1:15" hidden="1">
      <c r="D30" s="26">
        <f>H30/19</f>
        <v>508928.31578947371</v>
      </c>
      <c r="E30" s="27">
        <f t="shared" si="5"/>
        <v>0.22625310780537378</v>
      </c>
      <c r="F30" s="33">
        <f t="shared" si="6"/>
        <v>1.096345874897557</v>
      </c>
      <c r="G30" s="39" t="s">
        <v>210</v>
      </c>
      <c r="H30" s="29">
        <v>9669638</v>
      </c>
      <c r="I30" s="29">
        <v>657547.54</v>
      </c>
      <c r="J30" s="30">
        <f t="shared" si="1"/>
        <v>14.705610487113979</v>
      </c>
    </row>
    <row r="31" spans="1:15" ht="17.399999999999999" hidden="1">
      <c r="A31" s="31">
        <f>AVERAGE(D29:D31)</f>
        <v>499783.30071770336</v>
      </c>
      <c r="B31" s="27">
        <f>A31/A28-1</f>
        <v>0.13933443923112176</v>
      </c>
      <c r="C31" s="27">
        <f>A31/A19-1</f>
        <v>1.3842134055031372</v>
      </c>
      <c r="D31" s="26">
        <f>H31/20</f>
        <v>575394.44999999995</v>
      </c>
      <c r="E31" s="27">
        <f t="shared" si="5"/>
        <v>0.13060018896260628</v>
      </c>
      <c r="F31" s="33">
        <f t="shared" si="6"/>
        <v>1.6072869334711948</v>
      </c>
      <c r="G31" s="39" t="s">
        <v>211</v>
      </c>
      <c r="H31" s="29">
        <v>11507889</v>
      </c>
      <c r="I31" s="29">
        <v>668852.47</v>
      </c>
      <c r="J31" s="30">
        <f t="shared" si="1"/>
        <v>17.205421996871749</v>
      </c>
      <c r="K31" s="32">
        <f>H31+H30+H29</f>
        <v>30308124</v>
      </c>
      <c r="L31" s="27">
        <f>K31/K28-1</f>
        <v>0.15533664003954684</v>
      </c>
      <c r="M31" s="27">
        <f>K31/K19-1</f>
        <v>1.3280476748538468</v>
      </c>
      <c r="N31" s="32">
        <f>AVERAGE(J29:J31)</f>
        <v>17.202942835764368</v>
      </c>
      <c r="O31" s="58">
        <f>N31/N28-1</f>
        <v>-0.15530328728040332</v>
      </c>
    </row>
    <row r="32" spans="1:15" ht="17.399999999999999" hidden="1">
      <c r="D32" s="26">
        <f>H32/21</f>
        <v>531120.14285714284</v>
      </c>
      <c r="E32" s="27">
        <f t="shared" si="5"/>
        <v>-7.6946010068149051E-2</v>
      </c>
      <c r="F32" s="33">
        <f t="shared" si="6"/>
        <v>0.9434981378369216</v>
      </c>
      <c r="G32" s="39" t="s">
        <v>222</v>
      </c>
      <c r="H32" s="29">
        <v>11153523</v>
      </c>
      <c r="I32" s="29">
        <v>684270.96</v>
      </c>
      <c r="J32" s="30">
        <f t="shared" si="1"/>
        <v>16.299863141934303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744799.71428571432</v>
      </c>
      <c r="E33" s="27">
        <f t="shared" si="5"/>
        <v>0.40231871131659491</v>
      </c>
      <c r="F33" s="33">
        <f t="shared" si="6"/>
        <v>0.39420972378042718</v>
      </c>
      <c r="G33" s="39" t="s">
        <v>223</v>
      </c>
      <c r="H33" s="29">
        <v>15640794</v>
      </c>
      <c r="I33" s="29">
        <v>911918.42</v>
      </c>
      <c r="J33" s="30">
        <f t="shared" si="1"/>
        <v>17.151527655291797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695986.93483709276</v>
      </c>
      <c r="B34" s="27">
        <f>A34/A31-1</f>
        <v>0.39257741072507879</v>
      </c>
      <c r="C34" s="27">
        <f>A34/A22-1</f>
        <v>0.46213321814039099</v>
      </c>
      <c r="D34" s="26">
        <f>H34/19</f>
        <v>812040.94736842101</v>
      </c>
      <c r="E34" s="27">
        <f t="shared" si="5"/>
        <v>9.0280959824471818E-2</v>
      </c>
      <c r="F34" s="33">
        <f t="shared" si="6"/>
        <v>0.30861656572979101</v>
      </c>
      <c r="G34" s="39" t="s">
        <v>220</v>
      </c>
      <c r="H34" s="29">
        <v>15428778</v>
      </c>
      <c r="I34" s="29">
        <v>792069.83</v>
      </c>
      <c r="J34" s="30">
        <f t="shared" si="1"/>
        <v>19.479062849799494</v>
      </c>
      <c r="K34" s="32">
        <f>H34+H33+H32</f>
        <v>42223095</v>
      </c>
      <c r="L34" s="27">
        <f>K34/K31-1</f>
        <v>0.39312796133472339</v>
      </c>
      <c r="M34" s="27">
        <f>K34/K22-1</f>
        <v>0.42092505738474184</v>
      </c>
      <c r="N34" s="32">
        <f>AVERAGE(J32:J34)</f>
        <v>17.64348454900853</v>
      </c>
      <c r="O34" s="58">
        <f>N34/N31-1</f>
        <v>2.5608508814450648E-2</v>
      </c>
      <c r="P34" s="58"/>
    </row>
    <row r="35" spans="1:16" ht="17.399999999999999" hidden="1">
      <c r="D35" s="26">
        <f>H35/23</f>
        <v>492176.13043478259</v>
      </c>
      <c r="E35" s="27">
        <f t="shared" si="5"/>
        <v>-0.39390232471678122</v>
      </c>
      <c r="F35" s="33">
        <f t="shared" si="6"/>
        <v>0.16439973186598866</v>
      </c>
      <c r="G35" s="39" t="s">
        <v>226</v>
      </c>
      <c r="H35" s="68">
        <v>11320051</v>
      </c>
      <c r="I35" s="68">
        <v>695026.1</v>
      </c>
      <c r="J35" s="30">
        <f t="shared" si="1"/>
        <v>16.287231515478339</v>
      </c>
      <c r="P35" s="16"/>
    </row>
    <row r="36" spans="1:16" ht="17.399999999999999" hidden="1">
      <c r="D36" s="26">
        <f>H36/21</f>
        <v>518953.38095238095</v>
      </c>
      <c r="E36" s="27">
        <f t="shared" si="5"/>
        <v>5.4405829258610483E-2</v>
      </c>
      <c r="F36" s="33">
        <f t="shared" si="6"/>
        <v>0.29624526066173251</v>
      </c>
      <c r="G36" s="39" t="s">
        <v>228</v>
      </c>
      <c r="H36" s="68">
        <v>10898021</v>
      </c>
      <c r="I36" s="68">
        <v>509811.6</v>
      </c>
      <c r="J36" s="30">
        <f t="shared" si="1"/>
        <v>21.376565382192169</v>
      </c>
      <c r="P36" s="16"/>
    </row>
    <row r="37" spans="1:16" ht="17.399999999999999" hidden="1">
      <c r="A37" s="31">
        <f>AVERAGE(D35:D37)</f>
        <v>502385.78157349891</v>
      </c>
      <c r="B37" s="27">
        <f>A37/A34-1</f>
        <v>-0.27816779823447313</v>
      </c>
      <c r="C37" s="27">
        <f>A37/A25-1</f>
        <v>7.9144572244424838E-2</v>
      </c>
      <c r="D37" s="26">
        <f>H37/18</f>
        <v>496027.83333333331</v>
      </c>
      <c r="E37" s="27">
        <f t="shared" si="5"/>
        <v>-4.4176506908914948E-2</v>
      </c>
      <c r="F37" s="33">
        <f t="shared" si="6"/>
        <v>-0.13521398139095442</v>
      </c>
      <c r="G37" s="39" t="s">
        <v>225</v>
      </c>
      <c r="H37" s="68">
        <v>8928501</v>
      </c>
      <c r="I37" s="68">
        <v>476990.65</v>
      </c>
      <c r="J37" s="30">
        <f t="shared" si="1"/>
        <v>18.718398358542249</v>
      </c>
      <c r="K37" s="32">
        <f>H37+H36+H35</f>
        <v>31146573</v>
      </c>
      <c r="L37" s="27">
        <f>K37/K34-1</f>
        <v>-0.26233325624282167</v>
      </c>
      <c r="M37" s="27">
        <f>K37/K25-1</f>
        <v>8.9717324563321599E-2</v>
      </c>
      <c r="N37" s="32">
        <f>AVERAGE(J35:J37)</f>
        <v>18.794065085404252</v>
      </c>
      <c r="O37" s="16">
        <f>N37/N34-1</f>
        <v>6.5212772068903968E-2</v>
      </c>
      <c r="P37" s="16"/>
    </row>
    <row r="38" spans="1:16" ht="17.399999999999999" hidden="1">
      <c r="A38" s="31"/>
      <c r="B38" s="27"/>
      <c r="C38" s="27"/>
      <c r="D38" s="26">
        <f>H38/20</f>
        <v>516090.4</v>
      </c>
      <c r="E38" s="27">
        <f t="shared" si="5"/>
        <v>4.0446453441624897E-2</v>
      </c>
      <c r="F38" s="33">
        <f t="shared" si="6"/>
        <v>-6.4495870774213482E-2</v>
      </c>
      <c r="G38" s="39" t="s">
        <v>231</v>
      </c>
      <c r="H38" s="68">
        <v>10321808</v>
      </c>
      <c r="I38" s="68">
        <v>509787.65</v>
      </c>
      <c r="J38" s="30">
        <f t="shared" si="1"/>
        <v>20.247269622949869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577738</v>
      </c>
      <c r="E39" s="27">
        <f t="shared" si="5"/>
        <v>0.11945116591976901</v>
      </c>
      <c r="F39" s="33">
        <f t="shared" si="6"/>
        <v>0.40981494719947276</v>
      </c>
      <c r="G39" s="39" t="s">
        <v>234</v>
      </c>
      <c r="H39" s="68">
        <v>12132498</v>
      </c>
      <c r="I39" s="68">
        <v>694054.12</v>
      </c>
      <c r="J39" s="30">
        <f t="shared" si="1"/>
        <v>17.48062240448915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496394.65714285709</v>
      </c>
      <c r="B40" s="27">
        <f>A40/A37-1</f>
        <v>-1.1925346318276131E-2</v>
      </c>
      <c r="C40" s="27">
        <f>A40/A28-1</f>
        <v>0.13160949459700255</v>
      </c>
      <c r="D40" s="26">
        <f>H40/21</f>
        <v>395355.57142857142</v>
      </c>
      <c r="E40" s="27">
        <f t="shared" si="5"/>
        <v>-0.31568362920809878</v>
      </c>
      <c r="F40" s="33">
        <f t="shared" si="6"/>
        <v>0.11518684695060366</v>
      </c>
      <c r="G40" s="39" t="s">
        <v>236</v>
      </c>
      <c r="H40" s="68">
        <v>8302467</v>
      </c>
      <c r="I40" s="68">
        <v>485696.34</v>
      </c>
      <c r="J40" s="30">
        <f t="shared" si="1"/>
        <v>17.093945982792459</v>
      </c>
      <c r="K40" s="32">
        <f>H40+H39+H38</f>
        <v>30756773</v>
      </c>
      <c r="L40" s="27">
        <f>K40/K37-1</f>
        <v>-1.2515020512850694E-2</v>
      </c>
      <c r="M40" s="27">
        <f>K40/K28-1</f>
        <v>0.17243900599981221</v>
      </c>
      <c r="N40" s="32">
        <f>AVERAGE(J38:J40)</f>
        <v>18.27394600341049</v>
      </c>
      <c r="O40" s="58">
        <f>N40/N37-1</f>
        <v>-2.767464514091178E-2</v>
      </c>
    </row>
    <row r="41" spans="1:16" ht="17.399999999999999">
      <c r="A41" s="31"/>
      <c r="B41" s="27"/>
      <c r="C41" s="27"/>
      <c r="D41" s="26">
        <f>H41/18</f>
        <v>358996.72222222225</v>
      </c>
      <c r="E41" s="27">
        <f t="shared" si="5"/>
        <v>-9.1964934438563017E-2</v>
      </c>
      <c r="F41" s="33">
        <f t="shared" si="6"/>
        <v>-0.13500421835627074</v>
      </c>
      <c r="G41" s="39" t="s">
        <v>373</v>
      </c>
      <c r="H41" s="68">
        <v>6461941</v>
      </c>
      <c r="I41" s="68">
        <v>421674.1</v>
      </c>
      <c r="J41" s="30">
        <f t="shared" si="1"/>
        <v>15.324491117666463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456134.8</v>
      </c>
      <c r="E42" s="27">
        <f t="shared" ref="E42" si="7">D42/D41-1</f>
        <v>0.27058207433339287</v>
      </c>
      <c r="F42" s="33">
        <f t="shared" ref="F42" si="8">D42/D30-1</f>
        <v>-0.10373467962296012</v>
      </c>
      <c r="G42" s="39" t="s">
        <v>417</v>
      </c>
      <c r="H42" s="68">
        <v>9122696</v>
      </c>
      <c r="I42" s="68">
        <v>576814.17000000004</v>
      </c>
      <c r="J42" s="30">
        <f t="shared" si="1"/>
        <v>15.815658620175713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490498.02407407411</v>
      </c>
      <c r="B43" s="27">
        <f>A43/A40-1</f>
        <v>-1.187892130572632E-2</v>
      </c>
      <c r="C43" s="27">
        <f>A43/A31-1</f>
        <v>-1.8578605228096512E-2</v>
      </c>
      <c r="D43" s="26">
        <f>H43/20</f>
        <v>656362.55000000005</v>
      </c>
      <c r="E43" s="27">
        <f t="shared" ref="E43" si="9">D43/D42-1</f>
        <v>0.43896617841918673</v>
      </c>
      <c r="F43" s="33">
        <f t="shared" ref="F43" si="10">D43/D31-1</f>
        <v>0.14071755471398806</v>
      </c>
      <c r="G43" s="39" t="s">
        <v>429</v>
      </c>
      <c r="H43" s="68">
        <v>13127251</v>
      </c>
      <c r="I43" s="68">
        <v>804239.44</v>
      </c>
      <c r="J43" s="30">
        <f t="shared" si="1"/>
        <v>16.322565578231281</v>
      </c>
      <c r="K43" s="32">
        <f>H43+H42+H41</f>
        <v>28711888</v>
      </c>
      <c r="L43" s="27">
        <f>K43/K40-1</f>
        <v>-6.6485681056331902E-2</v>
      </c>
      <c r="M43" s="27">
        <f>K43/K31-1</f>
        <v>-5.2666935109543567E-2</v>
      </c>
      <c r="N43" s="32">
        <f>AVERAGE(J41:J43)</f>
        <v>15.820905105357818</v>
      </c>
      <c r="O43" s="58">
        <f>N43/N40-1</f>
        <v>-0.13423706612654196</v>
      </c>
    </row>
    <row r="44" spans="1:16" ht="17.399999999999999">
      <c r="A44" s="31"/>
      <c r="B44" s="27"/>
      <c r="C44" s="27"/>
      <c r="D44" s="26">
        <f>H44/22</f>
        <v>695883.81818181823</v>
      </c>
      <c r="E44" s="27">
        <f t="shared" ref="E44" si="11">D44/D43-1</f>
        <v>6.0212558108042824E-2</v>
      </c>
      <c r="F44" s="33">
        <f t="shared" ref="F44" si="12">D44/D32-1</f>
        <v>0.31021921789359141</v>
      </c>
      <c r="G44" s="39" t="s">
        <v>478</v>
      </c>
      <c r="H44" s="68">
        <v>15309444</v>
      </c>
      <c r="I44" s="68">
        <v>891260.56</v>
      </c>
      <c r="J44" s="30">
        <f t="shared" si="1"/>
        <v>17.177293248564705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669196.25</v>
      </c>
      <c r="E45" s="27">
        <f t="shared" ref="E45" si="13">D45/D44-1</f>
        <v>-3.8350608944387576E-2</v>
      </c>
      <c r="F45" s="33">
        <f t="shared" ref="F45" si="14">D45/D33-1</f>
        <v>-0.10150844963497385</v>
      </c>
      <c r="G45" s="39" t="s">
        <v>519</v>
      </c>
      <c r="H45" s="68">
        <v>13383925</v>
      </c>
      <c r="I45" s="68">
        <v>804900.67</v>
      </c>
      <c r="J45" s="30">
        <f t="shared" si="1"/>
        <v>16.628045545048433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687391.215709729</v>
      </c>
      <c r="B46" s="27">
        <f>A46/A43-1</f>
        <v>0.40141485178729375</v>
      </c>
      <c r="C46" s="27">
        <f>A46/A34-1</f>
        <v>-1.2350402999124821E-2</v>
      </c>
      <c r="D46" s="26">
        <f>H46/19</f>
        <v>697093.57894736843</v>
      </c>
      <c r="E46" s="27">
        <f t="shared" ref="E46" si="15">D46/D45-1</f>
        <v>4.1687814220968011E-2</v>
      </c>
      <c r="F46" s="33">
        <f t="shared" ref="F46" si="16">D46/D34-1</f>
        <v>-0.14155366030932581</v>
      </c>
      <c r="G46" s="39" t="s">
        <v>548</v>
      </c>
      <c r="H46" s="68">
        <v>13244778</v>
      </c>
      <c r="I46" s="68">
        <v>790788.69</v>
      </c>
      <c r="J46" s="30">
        <f t="shared" si="1"/>
        <v>16.748820724788061</v>
      </c>
      <c r="K46" s="32">
        <f>H46+H45+H44</f>
        <v>41938147</v>
      </c>
      <c r="L46" s="27">
        <f>K46/K43-1</f>
        <v>0.46065445086718082</v>
      </c>
      <c r="M46" s="27">
        <f>K46/K34-1</f>
        <v>-6.7486289197890015E-3</v>
      </c>
      <c r="N46" s="32">
        <f>AVERAGE(J44:J46)</f>
        <v>16.851386506133732</v>
      </c>
      <c r="O46" s="58">
        <f>N46/N43-1</f>
        <v>6.5134162294351761E-2</v>
      </c>
    </row>
    <row r="47" spans="1:16" ht="17.399999999999999">
      <c r="A47" s="31"/>
      <c r="B47" s="27"/>
      <c r="C47" s="27"/>
      <c r="D47" s="26">
        <f>H47/19</f>
        <v>829543.52631578944</v>
      </c>
      <c r="E47" s="27">
        <f t="shared" ref="E47" si="17">D47/D46-1</f>
        <v>0.19000310914988527</v>
      </c>
      <c r="F47" s="33">
        <f t="shared" ref="F47" si="18">D47/D35-1</f>
        <v>0.68546070201125042</v>
      </c>
      <c r="G47" s="39" t="s">
        <v>601</v>
      </c>
      <c r="H47" s="68">
        <v>15761327</v>
      </c>
      <c r="I47" s="68">
        <v>1076243.8400000001</v>
      </c>
      <c r="J47" s="30">
        <f t="shared" si="1"/>
        <v>14.644754668235777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758760.8</v>
      </c>
      <c r="E48" s="27">
        <f t="shared" ref="E48" si="19">D48/D47-1</f>
        <v>-8.5327320472444845E-2</v>
      </c>
      <c r="F48" s="33">
        <f t="shared" ref="F48" si="20">D48/D36-1</f>
        <v>0.462098191956136</v>
      </c>
      <c r="G48" s="39" t="s">
        <v>632</v>
      </c>
      <c r="H48" s="68">
        <v>15175216</v>
      </c>
      <c r="I48" s="68">
        <v>964981.55</v>
      </c>
      <c r="J48" s="30">
        <f t="shared" si="1"/>
        <v>15.725913101654637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752481.03301435395</v>
      </c>
      <c r="B49" s="27">
        <f>A49/A46-1</f>
        <v>9.4691081027882928E-2</v>
      </c>
      <c r="C49" s="27">
        <f>A49/A37-1</f>
        <v>0.49781514647477376</v>
      </c>
      <c r="D49" s="26">
        <f>H49/22</f>
        <v>669138.77272727271</v>
      </c>
      <c r="E49" s="27">
        <f t="shared" ref="E49" si="21">D49/D48-1</f>
        <v>-0.1181163118504901</v>
      </c>
      <c r="F49" s="33">
        <f t="shared" ref="F49" si="22">D49/D37-1</f>
        <v>0.34899440668606174</v>
      </c>
      <c r="G49" s="39" t="s">
        <v>672</v>
      </c>
      <c r="H49" s="68">
        <v>14721053</v>
      </c>
      <c r="I49" s="68">
        <v>980717.82</v>
      </c>
      <c r="J49" s="30">
        <f t="shared" si="1"/>
        <v>15.010487930157117</v>
      </c>
      <c r="K49" s="32">
        <f>H49+H48+H47</f>
        <v>45657596</v>
      </c>
      <c r="L49" s="27">
        <f>K49/K46-1</f>
        <v>8.8688920852893149E-2</v>
      </c>
      <c r="M49" s="27">
        <f>K49/K37-1</f>
        <v>0.46589469088621716</v>
      </c>
      <c r="N49" s="32">
        <f>AVERAGE(J47:J49)</f>
        <v>15.127051900015843</v>
      </c>
      <c r="O49" s="58">
        <f>N49/N46-1</f>
        <v>-0.10232597807250154</v>
      </c>
    </row>
    <row r="50" spans="1:15" s="37" customFormat="1" ht="17.399999999999999">
      <c r="A50" s="92"/>
      <c r="B50" s="130"/>
      <c r="C50" s="130"/>
      <c r="D50" s="93">
        <f>H50/18</f>
        <v>506427.27777777775</v>
      </c>
      <c r="E50" s="130">
        <f t="shared" ref="E50" si="23">D50/D49-1</f>
        <v>-0.24316554589463735</v>
      </c>
      <c r="F50" s="131">
        <f t="shared" ref="F50" si="24">D50/D38-1</f>
        <v>-1.8723700774558649E-2</v>
      </c>
      <c r="G50" s="132" t="s">
        <v>714</v>
      </c>
      <c r="H50" s="95">
        <v>9115691</v>
      </c>
      <c r="I50" s="95">
        <v>630555.31999999995</v>
      </c>
      <c r="J50" s="133">
        <f t="shared" ref="J50" si="25">H50/I50</f>
        <v>14.456607867490517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666558.1</v>
      </c>
      <c r="E51" s="130">
        <f t="shared" ref="E51" si="26">D51/D50-1</f>
        <v>0.31619707162079114</v>
      </c>
      <c r="F51" s="131">
        <f t="shared" ref="F51" si="27">D51/D39-1</f>
        <v>0.1537376804018431</v>
      </c>
      <c r="G51" s="132" t="s">
        <v>721</v>
      </c>
      <c r="H51" s="95">
        <v>13331162</v>
      </c>
      <c r="I51" s="95">
        <v>714533.4</v>
      </c>
      <c r="J51" s="133">
        <f t="shared" ref="J51" si="28">H51/I51</f>
        <v>18.657157244154018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517781.53501683497</v>
      </c>
      <c r="B52" s="27">
        <f>A52/A49-1</f>
        <v>-0.31190088214893519</v>
      </c>
      <c r="C52" s="27">
        <f>A52/A40-1</f>
        <v>4.3084423988517973E-2</v>
      </c>
      <c r="D52" s="93">
        <f>H52/22</f>
        <v>380359.22727272729</v>
      </c>
      <c r="E52" s="130">
        <f t="shared" ref="E52:E53" si="29">D52/D51-1</f>
        <v>-0.42936823170744265</v>
      </c>
      <c r="F52" s="131">
        <f t="shared" ref="F52:F53" si="30">D52/D40-1</f>
        <v>-3.7931283228554435E-2</v>
      </c>
      <c r="G52" s="132" t="s">
        <v>726</v>
      </c>
      <c r="H52" s="95">
        <v>8367903</v>
      </c>
      <c r="I52" s="95">
        <v>488515.66</v>
      </c>
      <c r="J52" s="133">
        <f t="shared" ref="J52" si="31">H52/I52</f>
        <v>17.129242079977541</v>
      </c>
      <c r="K52" s="32">
        <f>H52+H51+H50</f>
        <v>30814756</v>
      </c>
      <c r="L52" s="27">
        <f>K52/K49-1</f>
        <v>-0.32509026537446251</v>
      </c>
      <c r="M52" s="27">
        <f>K52/K40-1</f>
        <v>1.885210779427382E-3</v>
      </c>
      <c r="N52" s="32">
        <f>AVERAGE(J50:J52)</f>
        <v>16.747669063874024</v>
      </c>
      <c r="O52" s="58">
        <f>N52/N49-1</f>
        <v>0.10713370817855683</v>
      </c>
    </row>
    <row r="53" spans="1:15" s="37" customFormat="1" ht="17.399999999999999">
      <c r="A53" s="31"/>
      <c r="B53" s="27"/>
      <c r="C53" s="27"/>
      <c r="D53" s="93">
        <f>H53/21</f>
        <v>369289.52380952379</v>
      </c>
      <c r="E53" s="130">
        <f t="shared" si="29"/>
        <v>-2.9103286234374082E-2</v>
      </c>
      <c r="F53" s="131">
        <f t="shared" si="30"/>
        <v>2.8671018285593819E-2</v>
      </c>
      <c r="G53" s="132" t="s">
        <v>729</v>
      </c>
      <c r="H53" s="95">
        <v>7755080</v>
      </c>
      <c r="I53" s="95">
        <v>402431.22</v>
      </c>
      <c r="J53" s="133">
        <f t="shared" ref="J53" si="32">H53/I53</f>
        <v>19.270572496835609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494510.4705882353</v>
      </c>
      <c r="E54" s="130">
        <f t="shared" ref="E54" si="33">D54/D53-1</f>
        <v>0.33908610644286608</v>
      </c>
      <c r="F54" s="131">
        <f t="shared" ref="F54" si="34">D54/D42-1</f>
        <v>8.4132301653448316E-2</v>
      </c>
      <c r="G54" s="132" t="s">
        <v>742</v>
      </c>
      <c r="H54" s="95">
        <v>8406678</v>
      </c>
      <c r="I54" s="95">
        <v>424996.32</v>
      </c>
      <c r="J54" s="133">
        <f t="shared" ref="J54" si="35">H54/I54</f>
        <v>19.780590100168396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432429.34733893559</v>
      </c>
      <c r="B55" s="27">
        <f>A55/A52-1</f>
        <v>-0.16484208475129236</v>
      </c>
      <c r="C55" s="27">
        <f>A55/A43-1</f>
        <v>-0.11838717769507079</v>
      </c>
      <c r="D55" s="93">
        <f>H55/21</f>
        <v>433488.04761904763</v>
      </c>
      <c r="E55" s="130">
        <f t="shared" ref="E55" si="36">D55/D54-1</f>
        <v>-0.12339965804283104</v>
      </c>
      <c r="F55" s="131">
        <f t="shared" ref="F55" si="37">D55/D43-1</f>
        <v>-0.33956005317633131</v>
      </c>
      <c r="G55" s="132" t="s">
        <v>749</v>
      </c>
      <c r="H55" s="95">
        <v>9103249</v>
      </c>
      <c r="I55" s="95">
        <v>593700.5</v>
      </c>
      <c r="J55" s="133">
        <f t="shared" ref="J55" si="38">H55/I55</f>
        <v>15.333066082982919</v>
      </c>
      <c r="K55" s="32">
        <f>H55+H54+H53</f>
        <v>25265007</v>
      </c>
      <c r="L55" s="27">
        <f>K55/K52-1</f>
        <v>-0.18010037139349733</v>
      </c>
      <c r="M55" s="27">
        <f>K55/K43-1</f>
        <v>-0.12005065636923629</v>
      </c>
      <c r="N55" s="32">
        <f>AVERAGE(J53:J55)</f>
        <v>18.128076226662309</v>
      </c>
      <c r="O55" s="58">
        <f>N55/N52-1</f>
        <v>8.2423838059108023E-2</v>
      </c>
    </row>
    <row r="56" spans="1:15" s="124" customFormat="1" ht="17.399999999999999">
      <c r="A56" s="94"/>
      <c r="B56" s="45"/>
      <c r="C56" s="45"/>
      <c r="D56" s="98">
        <f>H56/22</f>
        <v>493944.27272727271</v>
      </c>
      <c r="E56" s="118">
        <f t="shared" ref="E56" si="39">D56/D55-1</f>
        <v>0.13946457218436259</v>
      </c>
      <c r="F56" s="158">
        <f t="shared" ref="F56" si="40">D56/D44-1</f>
        <v>-0.2901914661303181</v>
      </c>
      <c r="G56" s="122" t="s">
        <v>752</v>
      </c>
      <c r="H56" s="96">
        <v>10866774</v>
      </c>
      <c r="I56" s="96">
        <v>653768.80000000005</v>
      </c>
      <c r="J56" s="125">
        <f t="shared" ref="J56" si="41">H56/I56</f>
        <v>16.621738449433497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328737.38888888888</v>
      </c>
      <c r="E57" s="118">
        <f t="shared" ref="E57" si="42">D57/D56-1</f>
        <v>-0.33446462072777483</v>
      </c>
      <c r="F57" s="158">
        <f t="shared" ref="F57" si="43">D57/D45-1</f>
        <v>-0.50875787351036572</v>
      </c>
      <c r="G57" s="122" t="s">
        <v>756</v>
      </c>
      <c r="H57" s="96">
        <v>5917273</v>
      </c>
      <c r="I57" s="96">
        <v>403405.32</v>
      </c>
      <c r="J57" s="125">
        <f t="shared" ref="J57" si="44">H57/I57</f>
        <v>14.668306803688161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411340.83080808079</v>
      </c>
      <c r="B58" s="27">
        <f>A58/A55-1</f>
        <v>-4.876754239884129E-2</v>
      </c>
      <c r="C58" s="27">
        <f>A58/A46-1</f>
        <v>-0.40159137706848225</v>
      </c>
      <c r="K58" s="32">
        <f>H58+H57+H56</f>
        <v>16784047</v>
      </c>
      <c r="L58" s="27">
        <f>K58/K55-1</f>
        <v>-0.3356800969815682</v>
      </c>
      <c r="M58" s="27">
        <f>K58/K46-1</f>
        <v>-0.59979044853841534</v>
      </c>
      <c r="N58" s="32">
        <f>AVERAGE(J56:J58)</f>
        <v>15.645022626560829</v>
      </c>
      <c r="O58" s="58">
        <f>N58/N55-1</f>
        <v>-0.13697281327896604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51"/>
  <dimension ref="A1:Q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5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경동나비엔 온수기</v>
      </c>
      <c r="G1" s="19"/>
      <c r="H1" s="19"/>
      <c r="I1" s="19"/>
      <c r="J1" s="20"/>
      <c r="P1" t="s">
        <v>206</v>
      </c>
      <c r="Q1"/>
    </row>
    <row r="2" spans="1:17" ht="15" customHeight="1">
      <c r="G2" s="21"/>
      <c r="H2" s="21"/>
      <c r="I2" s="21"/>
      <c r="J2" s="22"/>
      <c r="P2" s="109" t="s">
        <v>710</v>
      </c>
      <c r="Q2" s="60"/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1777396.55</v>
      </c>
      <c r="E5" s="27"/>
      <c r="F5" s="26"/>
      <c r="G5" s="28" t="s">
        <v>7</v>
      </c>
      <c r="H5" s="29">
        <v>35547931</v>
      </c>
      <c r="I5" s="29">
        <v>1738328.21</v>
      </c>
      <c r="J5" s="30">
        <f>H5/I5</f>
        <v>20.449493251910123</v>
      </c>
    </row>
    <row r="6" spans="1:17" ht="15" hidden="1" customHeight="1">
      <c r="D6" s="26">
        <f>H6/18</f>
        <v>1623879.3333333333</v>
      </c>
      <c r="E6" s="27">
        <f t="shared" ref="E6:E22" si="0">D6/D5-1</f>
        <v>-8.6371956031233932E-2</v>
      </c>
      <c r="F6" s="26"/>
      <c r="G6" s="28" t="s">
        <v>3</v>
      </c>
      <c r="H6" s="29">
        <v>29229828</v>
      </c>
      <c r="I6" s="29">
        <v>1428380</v>
      </c>
      <c r="J6" s="30">
        <f t="shared" ref="J6:J49" si="1">H6/I6</f>
        <v>20.463621725311192</v>
      </c>
    </row>
    <row r="7" spans="1:17" ht="15" hidden="1" customHeight="1">
      <c r="A7" s="31">
        <f>AVERAGE(D5:D7)</f>
        <v>1641165.0065656565</v>
      </c>
      <c r="B7" s="31"/>
      <c r="C7" s="31"/>
      <c r="D7" s="26">
        <f>H7/22</f>
        <v>1522219.1363636365</v>
      </c>
      <c r="E7" s="27">
        <f t="shared" si="0"/>
        <v>-6.260329501270212E-2</v>
      </c>
      <c r="F7" s="26"/>
      <c r="G7" s="28" t="s">
        <v>6</v>
      </c>
      <c r="H7" s="29">
        <v>33488821</v>
      </c>
      <c r="I7" s="29">
        <v>1616689.59</v>
      </c>
      <c r="J7" s="30">
        <f t="shared" si="1"/>
        <v>20.714440921216049</v>
      </c>
      <c r="K7" s="32">
        <f>H7+H6+H5</f>
        <v>98266580</v>
      </c>
      <c r="L7" s="32"/>
      <c r="M7" s="32"/>
      <c r="N7" s="32">
        <f>AVERAGE(J5:J7)</f>
        <v>20.542518632812456</v>
      </c>
      <c r="O7" s="32"/>
    </row>
    <row r="8" spans="1:17" ht="15" hidden="1" customHeight="1">
      <c r="D8" s="26">
        <f>H8/21</f>
        <v>1344051.2857142857</v>
      </c>
      <c r="E8" s="27">
        <f t="shared" si="0"/>
        <v>-0.11704481069326733</v>
      </c>
      <c r="F8" s="26"/>
      <c r="G8" s="28" t="s">
        <v>2</v>
      </c>
      <c r="H8" s="29">
        <v>28225077</v>
      </c>
      <c r="I8" s="29">
        <v>1366041.63</v>
      </c>
      <c r="J8" s="30">
        <f t="shared" si="1"/>
        <v>20.661944980402978</v>
      </c>
    </row>
    <row r="9" spans="1:17" ht="15" hidden="1" customHeight="1">
      <c r="D9" s="26">
        <f>H9/21</f>
        <v>1021196.3333333334</v>
      </c>
      <c r="E9" s="27">
        <f t="shared" si="0"/>
        <v>-0.24021029242896308</v>
      </c>
      <c r="F9" s="26"/>
      <c r="G9" s="28" t="s">
        <v>5</v>
      </c>
      <c r="H9" s="29">
        <v>21445123</v>
      </c>
      <c r="I9" s="29">
        <v>997346.72</v>
      </c>
      <c r="J9" s="30">
        <f t="shared" si="1"/>
        <v>21.502174288997512</v>
      </c>
    </row>
    <row r="10" spans="1:17" ht="15" hidden="1" customHeight="1">
      <c r="A10" s="31">
        <f>AVERAGE(D8:D10)</f>
        <v>1110873.2857142857</v>
      </c>
      <c r="B10" s="27">
        <f>A10/A7-1</f>
        <v>-0.32311907622322067</v>
      </c>
      <c r="C10" s="27"/>
      <c r="D10" s="26">
        <f>H10/21</f>
        <v>967372.23809523811</v>
      </c>
      <c r="E10" s="27">
        <f t="shared" si="0"/>
        <v>-5.2706902170717385E-2</v>
      </c>
      <c r="F10" s="26"/>
      <c r="G10" s="28" t="s">
        <v>0</v>
      </c>
      <c r="H10" s="29">
        <v>20314817</v>
      </c>
      <c r="I10" s="29">
        <v>931085.28</v>
      </c>
      <c r="J10" s="30">
        <f t="shared" si="1"/>
        <v>21.818427845835991</v>
      </c>
      <c r="K10" s="32">
        <f>H10+H9+H8</f>
        <v>69985017</v>
      </c>
      <c r="L10" s="27">
        <f>K10/K7-1</f>
        <v>-0.28780449060097546</v>
      </c>
      <c r="M10" s="32"/>
      <c r="N10" s="32">
        <f>AVERAGE(J8:J10)</f>
        <v>21.327515705078827</v>
      </c>
      <c r="O10" s="58">
        <f>N10/N7-1</f>
        <v>3.8213282718531971E-2</v>
      </c>
    </row>
    <row r="11" spans="1:17" ht="15" hidden="1" customHeight="1">
      <c r="D11" s="26">
        <f>H11/21</f>
        <v>1259264.4761904762</v>
      </c>
      <c r="E11" s="27">
        <f t="shared" si="0"/>
        <v>0.30173724922060585</v>
      </c>
      <c r="F11" s="26"/>
      <c r="G11" s="28" t="s">
        <v>10</v>
      </c>
      <c r="H11" s="29">
        <v>26444554</v>
      </c>
      <c r="I11" s="29">
        <v>1188068.95</v>
      </c>
      <c r="J11" s="30">
        <f t="shared" si="1"/>
        <v>22.258433738210229</v>
      </c>
    </row>
    <row r="12" spans="1:17" ht="15" hidden="1" customHeight="1">
      <c r="D12" s="26">
        <f>H12/22</f>
        <v>1170578.6363636365</v>
      </c>
      <c r="E12" s="27">
        <f t="shared" si="0"/>
        <v>-7.042669868297402E-2</v>
      </c>
      <c r="F12" s="26"/>
      <c r="G12" s="28" t="s">
        <v>4</v>
      </c>
      <c r="H12" s="29">
        <v>25752730</v>
      </c>
      <c r="I12" s="29">
        <v>1205593.6200000001</v>
      </c>
      <c r="J12" s="30">
        <f t="shared" si="1"/>
        <v>21.361037063218696</v>
      </c>
    </row>
    <row r="13" spans="1:17" ht="15" hidden="1" customHeight="1">
      <c r="A13" s="31">
        <f>AVERAGE(D11:D13)</f>
        <v>1135633.3375180375</v>
      </c>
      <c r="B13" s="27">
        <f>A13/A10-1</f>
        <v>2.2288817385532234E-2</v>
      </c>
      <c r="C13" s="27"/>
      <c r="D13" s="26">
        <f>H13/20</f>
        <v>977056.9</v>
      </c>
      <c r="E13" s="27">
        <f t="shared" si="0"/>
        <v>-0.16532143194139037</v>
      </c>
      <c r="F13" s="26"/>
      <c r="G13" s="28" t="s">
        <v>8</v>
      </c>
      <c r="H13" s="29">
        <v>19541138</v>
      </c>
      <c r="I13" s="29">
        <v>909579.58</v>
      </c>
      <c r="J13" s="30">
        <f t="shared" si="1"/>
        <v>21.483703492991786</v>
      </c>
      <c r="K13" s="32">
        <f>H13+H12+H11</f>
        <v>71738422</v>
      </c>
      <c r="L13" s="27">
        <f>K13/K10-1</f>
        <v>2.505400548806036E-2</v>
      </c>
      <c r="M13" s="32"/>
      <c r="N13" s="32">
        <f>AVERAGE(J11:J13)</f>
        <v>21.701058098140237</v>
      </c>
      <c r="O13" s="58">
        <f>N13/N10-1</f>
        <v>1.7514575922804587E-2</v>
      </c>
    </row>
    <row r="14" spans="1:17" ht="15" hidden="1" customHeight="1">
      <c r="D14" s="26">
        <f>H14/20</f>
        <v>703708.1</v>
      </c>
      <c r="E14" s="27">
        <f t="shared" si="0"/>
        <v>-0.27976753452127512</v>
      </c>
      <c r="F14" s="26"/>
      <c r="G14" s="28" t="s">
        <v>11</v>
      </c>
      <c r="H14" s="29">
        <v>14074162</v>
      </c>
      <c r="I14" s="29">
        <v>633313.81999999995</v>
      </c>
      <c r="J14" s="30">
        <f t="shared" si="1"/>
        <v>22.223045756367675</v>
      </c>
    </row>
    <row r="15" spans="1:17" ht="15" hidden="1" customHeight="1">
      <c r="A15" s="31"/>
      <c r="B15" s="31"/>
      <c r="C15" s="31"/>
      <c r="D15" s="26">
        <f>H15/22</f>
        <v>493114.59090909088</v>
      </c>
      <c r="E15" s="27">
        <f t="shared" si="0"/>
        <v>-0.29926259068342276</v>
      </c>
      <c r="F15" s="26"/>
      <c r="G15" s="28" t="s">
        <v>9</v>
      </c>
      <c r="H15" s="29">
        <v>10848521</v>
      </c>
      <c r="I15" s="29">
        <v>472605.8</v>
      </c>
      <c r="J15" s="30">
        <f t="shared" si="1"/>
        <v>22.954692896278463</v>
      </c>
    </row>
    <row r="16" spans="1:17" ht="15" hidden="1" customHeight="1">
      <c r="A16" s="31">
        <f>AVERAGE(D14:D16)</f>
        <v>651126.59393939388</v>
      </c>
      <c r="B16" s="27">
        <f>A16/A13-1</f>
        <v>-0.42664012016197805</v>
      </c>
      <c r="C16" s="27"/>
      <c r="D16" s="26">
        <f>H16/22</f>
        <v>756557.09090909094</v>
      </c>
      <c r="E16" s="27">
        <f t="shared" si="0"/>
        <v>0.53424194874121556</v>
      </c>
      <c r="F16" s="26"/>
      <c r="G16" s="28" t="s">
        <v>13</v>
      </c>
      <c r="H16" s="29">
        <v>16644256</v>
      </c>
      <c r="I16" s="29">
        <v>733948.9</v>
      </c>
      <c r="J16" s="30">
        <f t="shared" si="1"/>
        <v>22.677676879139678</v>
      </c>
      <c r="K16" s="32">
        <f>H16+H15+H14</f>
        <v>41566939</v>
      </c>
      <c r="L16" s="27">
        <f>K16/K13-1</f>
        <v>-0.42057634052781367</v>
      </c>
      <c r="M16" s="32"/>
      <c r="N16" s="32">
        <f>AVERAGE(J14:J16)</f>
        <v>22.618471843928607</v>
      </c>
      <c r="O16" s="58">
        <f>N16/N13-1</f>
        <v>4.22750697979557E-2</v>
      </c>
    </row>
    <row r="17" spans="1:15" ht="15" hidden="1" customHeight="1">
      <c r="D17" s="26">
        <f>H17/20</f>
        <v>846833.75</v>
      </c>
      <c r="E17" s="27">
        <f t="shared" si="0"/>
        <v>0.11932564002860802</v>
      </c>
      <c r="F17" s="33">
        <f t="shared" ref="F17:F22" si="2">D17/D5-1</f>
        <v>-0.52355384621400325</v>
      </c>
      <c r="G17" s="39" t="s">
        <v>162</v>
      </c>
      <c r="H17" s="29">
        <v>16936675</v>
      </c>
      <c r="I17" s="29">
        <v>738753.76</v>
      </c>
      <c r="J17" s="30">
        <f t="shared" si="1"/>
        <v>22.926008525492986</v>
      </c>
    </row>
    <row r="18" spans="1:15" hidden="1">
      <c r="D18" s="26">
        <f>H18/20</f>
        <v>1186621.1499999999</v>
      </c>
      <c r="E18" s="27">
        <f t="shared" si="0"/>
        <v>0.40124451818317342</v>
      </c>
      <c r="F18" s="33">
        <f t="shared" si="2"/>
        <v>-0.26926765699750266</v>
      </c>
      <c r="G18" s="39" t="s">
        <v>163</v>
      </c>
      <c r="H18" s="29">
        <v>23732423</v>
      </c>
      <c r="I18" s="29">
        <v>1031952.86</v>
      </c>
      <c r="J18" s="30">
        <f t="shared" si="1"/>
        <v>22.997584405163625</v>
      </c>
    </row>
    <row r="19" spans="1:15" ht="17.399999999999999" hidden="1">
      <c r="A19" s="31">
        <f>AVERAGE(D17:D19)</f>
        <v>981309.08787878789</v>
      </c>
      <c r="B19" s="27">
        <f>A19/A16-1</f>
        <v>0.50709416112426053</v>
      </c>
      <c r="C19" s="27">
        <f>A19/A7-1</f>
        <v>-0.40206555468039129</v>
      </c>
      <c r="D19" s="26">
        <f>H19/22</f>
        <v>910472.36363636365</v>
      </c>
      <c r="E19" s="27">
        <f t="shared" si="0"/>
        <v>-0.23271857775637683</v>
      </c>
      <c r="F19" s="33">
        <f t="shared" si="2"/>
        <v>-0.40187825662778631</v>
      </c>
      <c r="G19" s="39" t="s">
        <v>158</v>
      </c>
      <c r="H19" s="29">
        <v>20030392</v>
      </c>
      <c r="I19" s="29">
        <v>872778.7</v>
      </c>
      <c r="J19" s="30">
        <f t="shared" si="1"/>
        <v>22.95013844861246</v>
      </c>
      <c r="K19" s="32">
        <f>H19+H18+H17</f>
        <v>60699490</v>
      </c>
      <c r="L19" s="27">
        <f>K19/K16-1</f>
        <v>0.46028289453789228</v>
      </c>
      <c r="M19" s="27">
        <f>K19/K7-1</f>
        <v>-0.38229772522865857</v>
      </c>
      <c r="N19" s="32">
        <f>AVERAGE(J17:J19)</f>
        <v>22.957910459756359</v>
      </c>
      <c r="O19" s="58">
        <f>N19/N16-1</f>
        <v>1.500714186926233E-2</v>
      </c>
    </row>
    <row r="20" spans="1:15" hidden="1">
      <c r="D20" s="26">
        <f>H20/20</f>
        <v>1765932.15</v>
      </c>
      <c r="E20" s="27">
        <f t="shared" si="0"/>
        <v>0.93957798229809963</v>
      </c>
      <c r="F20" s="33">
        <f t="shared" si="2"/>
        <v>0.31388747495710989</v>
      </c>
      <c r="G20" s="39" t="s">
        <v>154</v>
      </c>
      <c r="H20" s="29">
        <v>35318643</v>
      </c>
      <c r="I20" s="29">
        <v>1556344.42</v>
      </c>
      <c r="J20" s="30">
        <f t="shared" si="1"/>
        <v>22.693333523179916</v>
      </c>
    </row>
    <row r="21" spans="1:15" hidden="1">
      <c r="D21" s="26">
        <f>H21/21</f>
        <v>1384019.2380952381</v>
      </c>
      <c r="E21" s="27">
        <f t="shared" si="0"/>
        <v>-0.21626703602670228</v>
      </c>
      <c r="F21" s="33">
        <f t="shared" si="2"/>
        <v>0.35529201674431987</v>
      </c>
      <c r="G21" s="39" t="s">
        <v>155</v>
      </c>
      <c r="H21" s="29">
        <v>29064404</v>
      </c>
      <c r="I21" s="29">
        <v>1242382.1499999999</v>
      </c>
      <c r="J21" s="30">
        <f t="shared" si="1"/>
        <v>23.394093355253052</v>
      </c>
    </row>
    <row r="22" spans="1:15" ht="17.399999999999999" hidden="1">
      <c r="A22" s="31">
        <f>AVERAGE(D20:D22)</f>
        <v>1615643.1452380952</v>
      </c>
      <c r="B22" s="27">
        <f>A22/A19-1</f>
        <v>0.64641616509482569</v>
      </c>
      <c r="C22" s="27">
        <f>A22/A10-1</f>
        <v>0.45439013253365368</v>
      </c>
      <c r="D22" s="26">
        <f>H22/21</f>
        <v>1696978.0476190476</v>
      </c>
      <c r="E22" s="27">
        <f t="shared" si="0"/>
        <v>0.2261231642665027</v>
      </c>
      <c r="F22" s="33">
        <f t="shared" si="2"/>
        <v>0.75421412853485204</v>
      </c>
      <c r="G22" s="39" t="s">
        <v>156</v>
      </c>
      <c r="H22" s="29">
        <v>35636539</v>
      </c>
      <c r="I22" s="29">
        <v>1559901.6</v>
      </c>
      <c r="J22" s="30">
        <f t="shared" si="1"/>
        <v>22.845376272452057</v>
      </c>
      <c r="K22" s="32">
        <f>H22+H21+H20</f>
        <v>100019586</v>
      </c>
      <c r="L22" s="27">
        <f>K22/K19-1</f>
        <v>0.64778297148789887</v>
      </c>
      <c r="M22" s="27">
        <f>K22/K10-1</f>
        <v>0.42915712944672135</v>
      </c>
      <c r="N22" s="32">
        <f>AVERAGE(J20:J22)</f>
        <v>22.977601050295007</v>
      </c>
      <c r="O22" s="58">
        <f>N22/N19-1</f>
        <v>8.5768217334769581E-4</v>
      </c>
    </row>
    <row r="23" spans="1:15" hidden="1">
      <c r="A23" s="31"/>
      <c r="B23" s="27"/>
      <c r="C23" s="27"/>
      <c r="D23" s="26">
        <f>H23/21</f>
        <v>1191028.4761904762</v>
      </c>
      <c r="E23" s="27">
        <f t="shared" ref="E23:E28" si="3">D23/D22-1</f>
        <v>-0.29814738743288172</v>
      </c>
      <c r="F23" s="33">
        <f t="shared" ref="F23:F28" si="4">D23/D11-1</f>
        <v>-5.4187187274929993E-2</v>
      </c>
      <c r="G23" s="39" t="s">
        <v>168</v>
      </c>
      <c r="H23" s="29">
        <v>25011598</v>
      </c>
      <c r="I23" s="29">
        <v>1110617.28</v>
      </c>
      <c r="J23" s="30">
        <f t="shared" si="1"/>
        <v>22.520447367791721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1159757.8181818181</v>
      </c>
      <c r="E24" s="27">
        <f t="shared" si="3"/>
        <v>-2.6255172427680162E-2</v>
      </c>
      <c r="F24" s="33">
        <f t="shared" si="4"/>
        <v>-9.2439908312634822E-3</v>
      </c>
      <c r="G24" s="39" t="s">
        <v>176</v>
      </c>
      <c r="H24" s="29">
        <v>25514672</v>
      </c>
      <c r="I24" s="29">
        <v>1141668.2</v>
      </c>
      <c r="J24" s="30">
        <f t="shared" si="1"/>
        <v>22.348587794597414</v>
      </c>
      <c r="K24" s="32"/>
      <c r="L24" s="27"/>
      <c r="M24" s="27"/>
      <c r="N24" s="27"/>
    </row>
    <row r="25" spans="1:15" ht="17.399999999999999" hidden="1">
      <c r="A25" s="31">
        <f>AVERAGE(D23:D25)</f>
        <v>1340026.5191767297</v>
      </c>
      <c r="B25" s="27">
        <f>A25/A22-1</f>
        <v>-0.17059251411656762</v>
      </c>
      <c r="C25" s="27">
        <f>A25/A13-1</f>
        <v>0.17998166741511823</v>
      </c>
      <c r="D25" s="26">
        <f>H25/19</f>
        <v>1669293.2631578948</v>
      </c>
      <c r="E25" s="27">
        <f t="shared" si="3"/>
        <v>0.43934641956101528</v>
      </c>
      <c r="F25" s="33">
        <f t="shared" si="4"/>
        <v>0.70849135107473771</v>
      </c>
      <c r="G25" s="39" t="s">
        <v>190</v>
      </c>
      <c r="H25" s="29">
        <v>31716572</v>
      </c>
      <c r="I25" s="29">
        <v>1445872.02</v>
      </c>
      <c r="J25" s="30">
        <f t="shared" si="1"/>
        <v>21.935947000343777</v>
      </c>
      <c r="K25" s="32">
        <f>H25+H24+H23</f>
        <v>82242842</v>
      </c>
      <c r="L25" s="27">
        <f>K25/K22-1</f>
        <v>-0.17773262928722777</v>
      </c>
      <c r="M25" s="27">
        <f>K25/K13-1</f>
        <v>0.14642669447064227</v>
      </c>
      <c r="N25" s="32">
        <f>AVERAGE(J23:J25)</f>
        <v>22.268327387577639</v>
      </c>
      <c r="O25" s="58">
        <f>N25/N22-1</f>
        <v>-3.0868046719275011E-2</v>
      </c>
    </row>
    <row r="26" spans="1:15" ht="17.399999999999999" hidden="1">
      <c r="A26" s="31"/>
      <c r="B26" s="27"/>
      <c r="C26" s="27"/>
      <c r="D26" s="26">
        <f>H26/19</f>
        <v>1335241.4736842106</v>
      </c>
      <c r="E26" s="27">
        <f t="shared" si="3"/>
        <v>-0.20011569976730148</v>
      </c>
      <c r="F26" s="33">
        <f t="shared" si="4"/>
        <v>0.8974365559870785</v>
      </c>
      <c r="G26" s="39" t="s">
        <v>202</v>
      </c>
      <c r="H26" s="29">
        <v>25369588</v>
      </c>
      <c r="I26" s="29">
        <v>1110302.76</v>
      </c>
      <c r="J26" s="30">
        <f t="shared" si="1"/>
        <v>22.849252396706643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1063245.5909090908</v>
      </c>
      <c r="E27" s="27">
        <f t="shared" si="3"/>
        <v>-0.2037053882281129</v>
      </c>
      <c r="F27" s="33">
        <f t="shared" si="4"/>
        <v>1.1561835940585818</v>
      </c>
      <c r="G27" s="39" t="s">
        <v>203</v>
      </c>
      <c r="H27" s="29">
        <v>23391403</v>
      </c>
      <c r="I27" s="29">
        <v>1009547.38</v>
      </c>
      <c r="J27" s="30">
        <f t="shared" si="1"/>
        <v>23.170188406610496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943051.17942583712</v>
      </c>
      <c r="B28" s="27">
        <f>A28/A25-1</f>
        <v>-0.29624439074144726</v>
      </c>
      <c r="C28" s="27">
        <f>A28/A16-1</f>
        <v>0.44833767842327643</v>
      </c>
      <c r="D28" s="26">
        <f>H28/19</f>
        <v>430666.4736842105</v>
      </c>
      <c r="E28" s="27">
        <f t="shared" si="3"/>
        <v>-0.59495108433416188</v>
      </c>
      <c r="F28" s="33">
        <f t="shared" si="4"/>
        <v>-0.43075482490460193</v>
      </c>
      <c r="G28" s="39" t="s">
        <v>208</v>
      </c>
      <c r="H28" s="29">
        <v>8182663</v>
      </c>
      <c r="I28" s="29">
        <v>376015.99</v>
      </c>
      <c r="J28" s="30">
        <f t="shared" si="1"/>
        <v>21.761476154245461</v>
      </c>
      <c r="K28" s="32">
        <f>H28+H27+H26</f>
        <v>56943654</v>
      </c>
      <c r="L28" s="27">
        <f>K28/K25-1</f>
        <v>-0.30761568283352858</v>
      </c>
      <c r="M28" s="27">
        <f>K28/K16-1</f>
        <v>0.36992656591816875</v>
      </c>
      <c r="N28" s="32">
        <f>AVERAGE(J26:J28)</f>
        <v>22.593638985854199</v>
      </c>
      <c r="O28" s="58">
        <f>N28/N25-1</f>
        <v>1.4608712752177011E-2</v>
      </c>
    </row>
    <row r="29" spans="1:15" hidden="1">
      <c r="D29" s="26">
        <f>H29/22</f>
        <v>1544126.1363636365</v>
      </c>
      <c r="E29" s="27">
        <f t="shared" ref="E29:E41" si="5">D29/D28-1</f>
        <v>2.5854338118176314</v>
      </c>
      <c r="F29" s="33">
        <f t="shared" ref="F29:F41" si="6">D29/D17-1</f>
        <v>0.82341119064236223</v>
      </c>
      <c r="G29" s="39" t="s">
        <v>215</v>
      </c>
      <c r="H29" s="29">
        <v>33970775</v>
      </c>
      <c r="I29" s="29">
        <v>1471898.89</v>
      </c>
      <c r="J29" s="30">
        <f t="shared" si="1"/>
        <v>23.079557455199929</v>
      </c>
    </row>
    <row r="30" spans="1:15" hidden="1">
      <c r="D30" s="26">
        <f>H30/19</f>
        <v>2070409.8421052631</v>
      </c>
      <c r="E30" s="27">
        <f t="shared" si="5"/>
        <v>0.34082947846541001</v>
      </c>
      <c r="F30" s="33">
        <f t="shared" si="6"/>
        <v>0.74479431965734255</v>
      </c>
      <c r="G30" s="39" t="s">
        <v>210</v>
      </c>
      <c r="H30" s="29">
        <v>39337787</v>
      </c>
      <c r="I30" s="29">
        <v>1756565.18</v>
      </c>
      <c r="J30" s="30">
        <f t="shared" si="1"/>
        <v>22.394720929171555</v>
      </c>
    </row>
    <row r="31" spans="1:15" ht="17.399999999999999" hidden="1">
      <c r="A31" s="31">
        <f>AVERAGE(D29:D31)</f>
        <v>1798856.8261562998</v>
      </c>
      <c r="B31" s="27">
        <f>A31/A28-1</f>
        <v>0.90748589832792259</v>
      </c>
      <c r="C31" s="27">
        <f>A31/A19-1</f>
        <v>0.83311950166968818</v>
      </c>
      <c r="D31" s="26">
        <f>H31/20</f>
        <v>1782034.5</v>
      </c>
      <c r="E31" s="27">
        <f t="shared" si="5"/>
        <v>-0.13928418240710894</v>
      </c>
      <c r="F31" s="33">
        <f t="shared" si="6"/>
        <v>0.95726369209349471</v>
      </c>
      <c r="G31" s="39" t="s">
        <v>211</v>
      </c>
      <c r="H31" s="29">
        <v>35640690</v>
      </c>
      <c r="I31" s="29">
        <v>1567329.78</v>
      </c>
      <c r="J31" s="30">
        <f t="shared" si="1"/>
        <v>22.739751681359618</v>
      </c>
      <c r="K31" s="32">
        <f>H31+H30+H29</f>
        <v>108949252</v>
      </c>
      <c r="L31" s="27">
        <f>K31/K28-1</f>
        <v>0.91328171528999524</v>
      </c>
      <c r="M31" s="27">
        <f>K31/K19-1</f>
        <v>0.79489567375277792</v>
      </c>
      <c r="N31" s="32">
        <f>AVERAGE(J29:J31)</f>
        <v>22.73801002191037</v>
      </c>
      <c r="O31" s="58">
        <f>N31/N28-1</f>
        <v>6.389897446204218E-3</v>
      </c>
    </row>
    <row r="32" spans="1:15" ht="17.399999999999999" hidden="1">
      <c r="D32" s="26">
        <f>H32/21</f>
        <v>1487009.7142857143</v>
      </c>
      <c r="E32" s="27">
        <f t="shared" si="5"/>
        <v>-0.16555503595148446</v>
      </c>
      <c r="F32" s="33">
        <f t="shared" si="6"/>
        <v>-0.15794629239537072</v>
      </c>
      <c r="G32" s="39" t="s">
        <v>222</v>
      </c>
      <c r="H32" s="29">
        <v>31227204</v>
      </c>
      <c r="I32" s="29">
        <v>1403533.85</v>
      </c>
      <c r="J32" s="30">
        <f t="shared" si="1"/>
        <v>22.248985302349492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1600191.5714285714</v>
      </c>
      <c r="E33" s="27">
        <f t="shared" si="5"/>
        <v>7.6113730835460025E-2</v>
      </c>
      <c r="F33" s="33">
        <f t="shared" si="6"/>
        <v>0.15619171134560328</v>
      </c>
      <c r="G33" s="39" t="s">
        <v>223</v>
      </c>
      <c r="H33" s="29">
        <v>33604023</v>
      </c>
      <c r="I33" s="29">
        <v>1469773.34</v>
      </c>
      <c r="J33" s="30">
        <f t="shared" si="1"/>
        <v>22.863404911127315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1680280.3057644109</v>
      </c>
      <c r="B34" s="27">
        <f>A34/A31-1</f>
        <v>-6.5917708773553074E-2</v>
      </c>
      <c r="C34" s="27">
        <f>A34/A22-1</f>
        <v>4.0007077501504895E-2</v>
      </c>
      <c r="D34" s="26">
        <f>H34/19</f>
        <v>1953639.6315789474</v>
      </c>
      <c r="E34" s="27">
        <f t="shared" si="5"/>
        <v>0.22087859132693421</v>
      </c>
      <c r="F34" s="33">
        <f t="shared" si="6"/>
        <v>0.15124626056301071</v>
      </c>
      <c r="G34" s="39" t="s">
        <v>220</v>
      </c>
      <c r="H34" s="29">
        <v>37119153</v>
      </c>
      <c r="I34" s="29">
        <v>1632110.6</v>
      </c>
      <c r="J34" s="30">
        <f t="shared" si="1"/>
        <v>22.743037757367667</v>
      </c>
      <c r="K34" s="32">
        <f>H34+H33+H32</f>
        <v>101950380</v>
      </c>
      <c r="L34" s="27">
        <f>K34/K31-1</f>
        <v>-6.423974347249306E-2</v>
      </c>
      <c r="M34" s="27">
        <f>K34/K22-1</f>
        <v>1.930415908740124E-2</v>
      </c>
      <c r="N34" s="32">
        <f>AVERAGE(J32:J34)</f>
        <v>22.618475990281492</v>
      </c>
      <c r="O34" s="58">
        <f>N34/N31-1</f>
        <v>-5.2570137630203462E-3</v>
      </c>
      <c r="P34" s="58"/>
    </row>
    <row r="35" spans="1:16" ht="17.399999999999999" hidden="1">
      <c r="D35" s="26">
        <f>H35/23</f>
        <v>1544439.8695652173</v>
      </c>
      <c r="E35" s="27">
        <f t="shared" si="5"/>
        <v>-0.20945508854312689</v>
      </c>
      <c r="F35" s="33">
        <f t="shared" si="6"/>
        <v>0.29672791242165175</v>
      </c>
      <c r="G35" s="39" t="s">
        <v>226</v>
      </c>
      <c r="H35" s="68">
        <v>35522117</v>
      </c>
      <c r="I35" s="68">
        <v>1575217.69</v>
      </c>
      <c r="J35" s="30">
        <f t="shared" si="1"/>
        <v>22.550608227361895</v>
      </c>
      <c r="P35" s="16"/>
    </row>
    <row r="36" spans="1:16" ht="17.399999999999999" hidden="1">
      <c r="D36" s="26">
        <f>H36/21</f>
        <v>1478270.7619047619</v>
      </c>
      <c r="E36" s="27">
        <f t="shared" si="5"/>
        <v>-4.2843434027045046E-2</v>
      </c>
      <c r="F36" s="33">
        <f t="shared" si="6"/>
        <v>0.27463746200244166</v>
      </c>
      <c r="G36" s="39" t="s">
        <v>228</v>
      </c>
      <c r="H36" s="68">
        <v>31043686</v>
      </c>
      <c r="I36" s="68">
        <v>1391991.62</v>
      </c>
      <c r="J36" s="30">
        <f t="shared" si="1"/>
        <v>22.301632821611381</v>
      </c>
      <c r="P36" s="16"/>
    </row>
    <row r="37" spans="1:16" ht="17.399999999999999" hidden="1">
      <c r="A37" s="31">
        <f>AVERAGE(D35:D37)</f>
        <v>1602984.0067862894</v>
      </c>
      <c r="B37" s="27">
        <f>A37/A34-1</f>
        <v>-4.6002026395802531E-2</v>
      </c>
      <c r="C37" s="27">
        <f>A37/A25-1</f>
        <v>0.19623304751544213</v>
      </c>
      <c r="D37" s="26">
        <f>H37/18</f>
        <v>1786241.388888889</v>
      </c>
      <c r="E37" s="27">
        <f t="shared" si="5"/>
        <v>0.20833167706523859</v>
      </c>
      <c r="F37" s="33">
        <f t="shared" si="6"/>
        <v>7.0058466245623618E-2</v>
      </c>
      <c r="G37" s="39" t="s">
        <v>225</v>
      </c>
      <c r="H37" s="68">
        <v>32152345</v>
      </c>
      <c r="I37" s="68">
        <v>1437764.4</v>
      </c>
      <c r="J37" s="30">
        <f t="shared" si="1"/>
        <v>22.362735507987264</v>
      </c>
      <c r="K37" s="32">
        <f>H37+H36+H35</f>
        <v>98718148</v>
      </c>
      <c r="L37" s="27">
        <f>K37/K34-1</f>
        <v>-3.1703972069549891E-2</v>
      </c>
      <c r="M37" s="27">
        <f>K37/K25-1</f>
        <v>0.200325105496719</v>
      </c>
      <c r="N37" s="32">
        <f>AVERAGE(J35:J37)</f>
        <v>22.404992185653512</v>
      </c>
      <c r="O37" s="16">
        <f>N37/N34-1</f>
        <v>-9.4384698915925824E-3</v>
      </c>
      <c r="P37" s="16"/>
    </row>
    <row r="38" spans="1:16" ht="17.399999999999999" hidden="1">
      <c r="A38" s="31"/>
      <c r="B38" s="27"/>
      <c r="C38" s="27"/>
      <c r="D38" s="26">
        <f>H38/20</f>
        <v>1787236.45</v>
      </c>
      <c r="E38" s="27">
        <f t="shared" si="5"/>
        <v>5.5706978760006187E-4</v>
      </c>
      <c r="F38" s="33">
        <f t="shared" si="6"/>
        <v>0.33851178623791589</v>
      </c>
      <c r="G38" s="39" t="s">
        <v>231</v>
      </c>
      <c r="H38" s="68">
        <v>35744729</v>
      </c>
      <c r="I38" s="68">
        <v>1719782.32</v>
      </c>
      <c r="J38" s="30">
        <f t="shared" si="1"/>
        <v>20.784449627322601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1738200.1904761905</v>
      </c>
      <c r="E39" s="27">
        <f t="shared" si="5"/>
        <v>-2.7436917775378489E-2</v>
      </c>
      <c r="F39" s="33">
        <f t="shared" si="6"/>
        <v>0.63480592380355283</v>
      </c>
      <c r="G39" s="39" t="s">
        <v>234</v>
      </c>
      <c r="H39" s="68">
        <v>36502204</v>
      </c>
      <c r="I39" s="68">
        <v>1808237</v>
      </c>
      <c r="J39" s="30">
        <f t="shared" si="1"/>
        <v>20.186625978784861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1466192.0388888891</v>
      </c>
      <c r="B40" s="27">
        <f>A40/A37-1</f>
        <v>-8.5335828254235024E-2</v>
      </c>
      <c r="C40" s="27">
        <f>A40/A28-1</f>
        <v>0.55473220422836289</v>
      </c>
      <c r="D40" s="26">
        <f>H40/21</f>
        <v>873139.47619047621</v>
      </c>
      <c r="E40" s="27">
        <f t="shared" si="5"/>
        <v>-0.49767611292731806</v>
      </c>
      <c r="F40" s="33">
        <f t="shared" si="6"/>
        <v>1.0274145528929943</v>
      </c>
      <c r="G40" s="39" t="s">
        <v>236</v>
      </c>
      <c r="H40" s="68">
        <v>18335929</v>
      </c>
      <c r="I40" s="68">
        <v>873913.53</v>
      </c>
      <c r="J40" s="30">
        <f t="shared" si="1"/>
        <v>20.981399612842701</v>
      </c>
      <c r="K40" s="32">
        <f>H40+H39+H38</f>
        <v>90582862</v>
      </c>
      <c r="L40" s="27">
        <f>K40/K37-1</f>
        <v>-8.2409224289742511E-2</v>
      </c>
      <c r="M40" s="27">
        <f>K40/K28-1</f>
        <v>0.59074551134354669</v>
      </c>
      <c r="N40" s="32">
        <f>AVERAGE(J38:J40)</f>
        <v>20.650825072983388</v>
      </c>
      <c r="O40" s="58">
        <f>N40/N37-1</f>
        <v>-7.8293582882540069E-2</v>
      </c>
    </row>
    <row r="41" spans="1:16" ht="17.399999999999999">
      <c r="A41" s="31"/>
      <c r="B41" s="27"/>
      <c r="C41" s="27"/>
      <c r="D41" s="26">
        <f>H41/18</f>
        <v>1517062.0555555555</v>
      </c>
      <c r="E41" s="27">
        <f t="shared" si="5"/>
        <v>0.7374796317474106</v>
      </c>
      <c r="F41" s="33">
        <f t="shared" si="6"/>
        <v>-1.7527117876403486E-2</v>
      </c>
      <c r="G41" s="39" t="s">
        <v>370</v>
      </c>
      <c r="H41" s="68">
        <v>27307117</v>
      </c>
      <c r="I41" s="68">
        <v>1323371.5</v>
      </c>
      <c r="J41" s="30">
        <f t="shared" si="1"/>
        <v>20.634505881379493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1088583.6499999999</v>
      </c>
      <c r="E42" s="27">
        <f t="shared" ref="E42" si="7">D42/D41-1</f>
        <v>-0.28243960356561992</v>
      </c>
      <c r="F42" s="33">
        <f t="shared" ref="F42" si="8">D42/D30-1</f>
        <v>-0.47421827897944546</v>
      </c>
      <c r="G42" s="39" t="s">
        <v>406</v>
      </c>
      <c r="H42" s="68">
        <v>21771673</v>
      </c>
      <c r="I42" s="68">
        <v>1043623.4</v>
      </c>
      <c r="J42" s="30">
        <f t="shared" si="1"/>
        <v>20.861618281077256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1319660.6351851851</v>
      </c>
      <c r="B43" s="27">
        <f>A43/A40-1</f>
        <v>-9.9940116858599604E-2</v>
      </c>
      <c r="C43" s="27">
        <f>A43/A31-1</f>
        <v>-0.26638928902142545</v>
      </c>
      <c r="D43" s="26">
        <f>H43/20</f>
        <v>1353336.2</v>
      </c>
      <c r="E43" s="27">
        <f t="shared" ref="E43" si="9">D43/D42-1</f>
        <v>0.24320827342942364</v>
      </c>
      <c r="F43" s="33">
        <f t="shared" ref="F43" si="10">D43/D31-1</f>
        <v>-0.24056677915045976</v>
      </c>
      <c r="G43" s="39" t="s">
        <v>429</v>
      </c>
      <c r="H43" s="68">
        <v>27066724</v>
      </c>
      <c r="I43" s="68">
        <v>1338864.3999999999</v>
      </c>
      <c r="J43" s="30">
        <f t="shared" si="1"/>
        <v>20.216180219595056</v>
      </c>
      <c r="K43" s="32">
        <f>H43+H42+H41</f>
        <v>76145514</v>
      </c>
      <c r="L43" s="27">
        <f>K43/K40-1</f>
        <v>-0.15938277596042394</v>
      </c>
      <c r="M43" s="27">
        <f>K43/K31-1</f>
        <v>-0.30109190653277729</v>
      </c>
      <c r="N43" s="32">
        <f>AVERAGE(J41:J43)</f>
        <v>20.570768127350604</v>
      </c>
      <c r="O43" s="58">
        <f>N43/N40-1</f>
        <v>-3.8766947736881274E-3</v>
      </c>
    </row>
    <row r="44" spans="1:16" ht="17.399999999999999">
      <c r="A44" s="31"/>
      <c r="B44" s="27"/>
      <c r="C44" s="27"/>
      <c r="D44" s="26">
        <f>H44/22</f>
        <v>1807390.3636363635</v>
      </c>
      <c r="E44" s="27">
        <f t="shared" ref="E44" si="11">D44/D43-1</f>
        <v>0.33550729200649743</v>
      </c>
      <c r="F44" s="33">
        <f t="shared" ref="F44" si="12">D44/D32-1</f>
        <v>0.21545296326765695</v>
      </c>
      <c r="G44" s="39" t="s">
        <v>462</v>
      </c>
      <c r="H44" s="68">
        <v>39762588</v>
      </c>
      <c r="I44" s="68">
        <v>1975980</v>
      </c>
      <c r="J44" s="30">
        <f t="shared" si="1"/>
        <v>20.122970880272067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1799539.2</v>
      </c>
      <c r="E45" s="27">
        <f t="shared" ref="E45" si="13">D45/D44-1</f>
        <v>-4.3439224831139933E-3</v>
      </c>
      <c r="F45" s="33">
        <f t="shared" ref="F45" si="14">D45/D33-1</f>
        <v>0.12457735194384312</v>
      </c>
      <c r="G45" s="39" t="s">
        <v>518</v>
      </c>
      <c r="H45" s="68">
        <v>35990784</v>
      </c>
      <c r="I45" s="68">
        <v>1798325.43</v>
      </c>
      <c r="J45" s="30">
        <f t="shared" si="1"/>
        <v>20.01349889157715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1597860.8194577352</v>
      </c>
      <c r="B46" s="27">
        <f>A46/A43-1</f>
        <v>0.2108119139535527</v>
      </c>
      <c r="C46" s="27">
        <f>A46/A34-1</f>
        <v>-4.9051033939947586E-2</v>
      </c>
      <c r="D46" s="26">
        <f>H46/19</f>
        <v>1186652.894736842</v>
      </c>
      <c r="E46" s="27">
        <f t="shared" ref="E46" si="15">D46/D45-1</f>
        <v>-0.34057958018539303</v>
      </c>
      <c r="F46" s="33">
        <f t="shared" ref="F46" si="16">D46/D34-1</f>
        <v>-0.3925937641949967</v>
      </c>
      <c r="G46" s="39" t="s">
        <v>551</v>
      </c>
      <c r="H46" s="68">
        <v>22546405</v>
      </c>
      <c r="I46" s="68">
        <v>1224901.7</v>
      </c>
      <c r="J46" s="30">
        <f t="shared" si="1"/>
        <v>18.406705615642466</v>
      </c>
      <c r="K46" s="32">
        <f>H46+H45+H44</f>
        <v>98299777</v>
      </c>
      <c r="L46" s="27">
        <f>K46/K43-1</f>
        <v>0.290946397708997</v>
      </c>
      <c r="M46" s="27">
        <f>K46/K34-1</f>
        <v>-3.5807644856252652E-2</v>
      </c>
      <c r="N46" s="32">
        <f>AVERAGE(J44:J46)</f>
        <v>19.514391795830562</v>
      </c>
      <c r="O46" s="58">
        <f>N46/N43-1</f>
        <v>-5.1353275919507335E-2</v>
      </c>
    </row>
    <row r="47" spans="1:16" ht="17.399999999999999">
      <c r="A47" s="31"/>
      <c r="B47" s="27"/>
      <c r="C47" s="27"/>
      <c r="D47" s="26">
        <f>H47/19</f>
        <v>2467953.6315789474</v>
      </c>
      <c r="E47" s="27">
        <f t="shared" ref="E47" si="17">D47/D46-1</f>
        <v>1.0797603431677913</v>
      </c>
      <c r="F47" s="33">
        <f t="shared" ref="F47" si="18">D47/D35-1</f>
        <v>0.59796032219351658</v>
      </c>
      <c r="G47" s="39" t="s">
        <v>598</v>
      </c>
      <c r="H47" s="68">
        <v>46891119</v>
      </c>
      <c r="I47" s="68">
        <v>2324821.96</v>
      </c>
      <c r="J47" s="30">
        <f t="shared" si="1"/>
        <v>20.169767752882031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1353043.75</v>
      </c>
      <c r="E48" s="27">
        <f t="shared" ref="E48" si="19">D48/D47-1</f>
        <v>-0.45175479284254227</v>
      </c>
      <c r="F48" s="33">
        <f t="shared" ref="F48" si="20">D48/D36-1</f>
        <v>-8.471182352508011E-2</v>
      </c>
      <c r="G48" s="39" t="s">
        <v>634</v>
      </c>
      <c r="H48" s="68">
        <v>27060875</v>
      </c>
      <c r="I48" s="68">
        <v>1340946.2</v>
      </c>
      <c r="J48" s="30">
        <f t="shared" si="1"/>
        <v>20.180433040490364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1699904.0362838916</v>
      </c>
      <c r="B49" s="27">
        <f>A49/A46-1</f>
        <v>6.3862393760169223E-2</v>
      </c>
      <c r="C49" s="27">
        <f>A49/A37-1</f>
        <v>6.0462256071980747E-2</v>
      </c>
      <c r="D49" s="26">
        <f>H49/22</f>
        <v>1278714.7272727273</v>
      </c>
      <c r="E49" s="27">
        <f t="shared" ref="E49" si="21">D49/D48-1</f>
        <v>-5.4934678000820525E-2</v>
      </c>
      <c r="F49" s="33">
        <f t="shared" ref="F49" si="22">D49/D37-1</f>
        <v>-0.28413106132976962</v>
      </c>
      <c r="G49" s="39" t="s">
        <v>672</v>
      </c>
      <c r="H49" s="68">
        <v>28131724</v>
      </c>
      <c r="I49" s="68">
        <v>1392595.91</v>
      </c>
      <c r="J49" s="30">
        <f t="shared" si="1"/>
        <v>20.200923899022509</v>
      </c>
      <c r="K49" s="32">
        <f>H49+H48+H47</f>
        <v>102083718</v>
      </c>
      <c r="L49" s="27">
        <f>K49/K46-1</f>
        <v>3.8493892005472263E-2</v>
      </c>
      <c r="M49" s="27">
        <f>K49/K37-1</f>
        <v>3.4092718189972615E-2</v>
      </c>
      <c r="N49" s="32">
        <f>AVERAGE(J47:J49)</f>
        <v>20.183708230798302</v>
      </c>
      <c r="O49" s="58">
        <f>N49/N46-1</f>
        <v>3.4298605970940255E-2</v>
      </c>
    </row>
    <row r="50" spans="1:15" s="37" customFormat="1" ht="17.399999999999999">
      <c r="A50" s="92"/>
      <c r="B50" s="130"/>
      <c r="C50" s="130"/>
      <c r="D50" s="93">
        <f>H50/18</f>
        <v>1383040.888888889</v>
      </c>
      <c r="E50" s="130">
        <f t="shared" ref="E50" si="23">D50/D49-1</f>
        <v>8.1586736580934627E-2</v>
      </c>
      <c r="F50" s="131">
        <f t="shared" ref="F50" si="24">D50/D38-1</f>
        <v>-0.22615673550699511</v>
      </c>
      <c r="G50" s="132" t="s">
        <v>714</v>
      </c>
      <c r="H50" s="95">
        <v>24894736</v>
      </c>
      <c r="I50" s="95">
        <v>1183406.97</v>
      </c>
      <c r="J50" s="133">
        <f t="shared" ref="J50" si="25">H50/I50</f>
        <v>21.036496007793499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1815635.7</v>
      </c>
      <c r="E51" s="130">
        <f t="shared" ref="E51" si="26">D51/D50-1</f>
        <v>0.31278526512592841</v>
      </c>
      <c r="F51" s="131">
        <f t="shared" ref="F51" si="27">D51/D39-1</f>
        <v>4.4549246944102228E-2</v>
      </c>
      <c r="G51" s="132" t="s">
        <v>721</v>
      </c>
      <c r="H51" s="95">
        <v>36312714</v>
      </c>
      <c r="I51" s="95">
        <v>1720096.8</v>
      </c>
      <c r="J51" s="133">
        <f t="shared" ref="J51" si="28">H51/I51</f>
        <v>21.110854923978696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1462296.6508417509</v>
      </c>
      <c r="B52" s="27">
        <f>A52/A49-1</f>
        <v>-0.13977694056281376</v>
      </c>
      <c r="C52" s="27">
        <f>A52/A40-1</f>
        <v>-2.6568061644164365E-3</v>
      </c>
      <c r="D52" s="93">
        <f>H52/22</f>
        <v>1188213.3636363635</v>
      </c>
      <c r="E52" s="130">
        <f t="shared" ref="E52:E53" si="29">D52/D51-1</f>
        <v>-0.3455662038170082</v>
      </c>
      <c r="F52" s="131">
        <f t="shared" ref="F52:F53" si="30">D52/D40-1</f>
        <v>0.36085172648539565</v>
      </c>
      <c r="G52" s="132" t="s">
        <v>726</v>
      </c>
      <c r="H52" s="95">
        <v>26140694</v>
      </c>
      <c r="I52" s="95">
        <v>1191731.5</v>
      </c>
      <c r="J52" s="133">
        <f t="shared" ref="J52" si="31">H52/I52</f>
        <v>21.935053323672321</v>
      </c>
      <c r="K52" s="32">
        <f>H52+H51+H50</f>
        <v>87348144</v>
      </c>
      <c r="L52" s="27">
        <f>K52/K49-1</f>
        <v>-0.1443479360734099</v>
      </c>
      <c r="M52" s="27">
        <f>K52/K40-1</f>
        <v>-3.571004413616341E-2</v>
      </c>
      <c r="N52" s="32">
        <f>AVERAGE(J50:J52)</f>
        <v>21.360801418481504</v>
      </c>
      <c r="O52" s="58">
        <f>N52/N49-1</f>
        <v>5.8318975592754452E-2</v>
      </c>
    </row>
    <row r="53" spans="1:15" s="37" customFormat="1" ht="17.399999999999999">
      <c r="A53" s="31"/>
      <c r="B53" s="27"/>
      <c r="C53" s="27"/>
      <c r="D53" s="93">
        <f>H53/21</f>
        <v>1329440.6666666667</v>
      </c>
      <c r="E53" s="130">
        <f t="shared" si="29"/>
        <v>0.11885685462928675</v>
      </c>
      <c r="F53" s="131">
        <f t="shared" si="30"/>
        <v>-0.12367416889889904</v>
      </c>
      <c r="G53" s="132" t="s">
        <v>729</v>
      </c>
      <c r="H53" s="95">
        <v>27918254</v>
      </c>
      <c r="I53" s="95">
        <v>1296962.3899999999</v>
      </c>
      <c r="J53" s="133">
        <f t="shared" ref="J53" si="32">H53/I53</f>
        <v>21.525877862965636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1680293.8235294118</v>
      </c>
      <c r="E54" s="130">
        <f t="shared" ref="E54" si="33">D54/D53-1</f>
        <v>0.26391035392534379</v>
      </c>
      <c r="F54" s="131">
        <f t="shared" ref="F54" si="34">D54/D42-1</f>
        <v>0.54355967364511848</v>
      </c>
      <c r="G54" s="132" t="s">
        <v>742</v>
      </c>
      <c r="H54" s="95">
        <v>28564995</v>
      </c>
      <c r="I54" s="95">
        <v>1348538.6</v>
      </c>
      <c r="J54" s="133">
        <f t="shared" ref="J54" si="35">H54/I54</f>
        <v>21.182185663799313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1262822.0522875816</v>
      </c>
      <c r="B55" s="27">
        <f>A55/A52-1</f>
        <v>-0.1364118548991714</v>
      </c>
      <c r="C55" s="27">
        <f>A55/A43-1</f>
        <v>-4.3070605716467036E-2</v>
      </c>
      <c r="D55" s="93">
        <f>H55/21</f>
        <v>778731.66666666663</v>
      </c>
      <c r="E55" s="130">
        <f t="shared" ref="E55" si="36">D55/D54-1</f>
        <v>-0.53655030104737178</v>
      </c>
      <c r="F55" s="131">
        <f t="shared" ref="F55" si="37">D55/D43-1</f>
        <v>-0.42458373117731818</v>
      </c>
      <c r="G55" s="132" t="s">
        <v>749</v>
      </c>
      <c r="H55" s="95">
        <v>16353365</v>
      </c>
      <c r="I55" s="95">
        <v>762113.32</v>
      </c>
      <c r="J55" s="133">
        <f t="shared" ref="J55" si="38">H55/I55</f>
        <v>21.457917833006778</v>
      </c>
      <c r="K55" s="32">
        <f>H55+H54+H53</f>
        <v>72836614</v>
      </c>
      <c r="L55" s="27">
        <f>K55/K52-1</f>
        <v>-0.16613438288969251</v>
      </c>
      <c r="M55" s="27">
        <f>K55/K43-1</f>
        <v>-4.3454956519171972E-2</v>
      </c>
      <c r="N55" s="32">
        <f>AVERAGE(J53:J55)</f>
        <v>21.388660453257241</v>
      </c>
      <c r="O55" s="58">
        <f>N55/N52-1</f>
        <v>1.3042129941638336E-3</v>
      </c>
    </row>
    <row r="56" spans="1:15" s="124" customFormat="1" ht="17.399999999999999">
      <c r="A56" s="94"/>
      <c r="B56" s="45"/>
      <c r="C56" s="45"/>
      <c r="D56" s="98">
        <f>H56/22</f>
        <v>1054089.4090909092</v>
      </c>
      <c r="E56" s="118">
        <f t="shared" ref="E56" si="39">D56/D55-1</f>
        <v>0.35359772076933971</v>
      </c>
      <c r="F56" s="158">
        <f t="shared" ref="F56" si="40">D56/D44-1</f>
        <v>-0.41678929449964364</v>
      </c>
      <c r="G56" s="122" t="s">
        <v>752</v>
      </c>
      <c r="H56" s="96">
        <v>23189967</v>
      </c>
      <c r="I56" s="96">
        <v>1118897.6000000001</v>
      </c>
      <c r="J56" s="125">
        <f t="shared" ref="J56" si="41">H56/I56</f>
        <v>20.725727716280737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1117485</v>
      </c>
      <c r="E57" s="118">
        <f t="shared" ref="E57" si="42">D57/D56-1</f>
        <v>6.0142517667230777E-2</v>
      </c>
      <c r="F57" s="158">
        <f t="shared" ref="F57" si="43">D57/D45-1</f>
        <v>-0.37901602810319435</v>
      </c>
      <c r="G57" s="122" t="s">
        <v>756</v>
      </c>
      <c r="H57" s="96">
        <v>20114730</v>
      </c>
      <c r="I57" s="96">
        <v>1021420.3</v>
      </c>
      <c r="J57" s="125">
        <f t="shared" ref="J57" si="44">H57/I57</f>
        <v>19.692902128536115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1085787.2045454546</v>
      </c>
      <c r="B58" s="27">
        <f>A58/A55-1</f>
        <v>-0.14018986081327234</v>
      </c>
      <c r="C58" s="27">
        <f>A58/A46-1</f>
        <v>-0.32047447980235388</v>
      </c>
      <c r="K58" s="32">
        <f>H58+H57+H56</f>
        <v>43304697</v>
      </c>
      <c r="L58" s="27">
        <f>K58/K55-1</f>
        <v>-0.4054542815513088</v>
      </c>
      <c r="M58" s="27">
        <f>K58/K46-1</f>
        <v>-0.55946291719461372</v>
      </c>
      <c r="N58" s="32">
        <f>AVERAGE(J56:J58)</f>
        <v>20.209314922408424</v>
      </c>
      <c r="O58" s="58">
        <f>N58/N55-1</f>
        <v>-5.5138821499651991E-2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39"/>
  <dimension ref="A1:P58"/>
  <sheetViews>
    <sheetView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6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69921875" style="18" bestFit="1" customWidth="1"/>
    <col min="12" max="13" width="5.69921875" style="18" bestFit="1" customWidth="1"/>
    <col min="14" max="14" width="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LG이노텍, 자화전자</v>
      </c>
      <c r="G1" s="19"/>
      <c r="H1" s="19"/>
      <c r="I1" s="19"/>
      <c r="J1" s="20"/>
      <c r="P1" s="18" t="s">
        <v>165</v>
      </c>
    </row>
    <row r="2" spans="1:16" ht="15" customHeight="1">
      <c r="G2" s="21"/>
      <c r="H2" s="21"/>
      <c r="I2" s="21"/>
      <c r="J2" s="22"/>
      <c r="P2" s="23" t="s">
        <v>357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3071.55</v>
      </c>
      <c r="E5" s="27"/>
      <c r="F5" s="26"/>
      <c r="G5" s="28" t="s">
        <v>7</v>
      </c>
      <c r="H5" s="29">
        <v>61431</v>
      </c>
      <c r="I5" s="29">
        <v>1756.3</v>
      </c>
      <c r="J5" s="30">
        <f>H5/I5</f>
        <v>34.977509537095031</v>
      </c>
    </row>
    <row r="6" spans="1:16" ht="15" hidden="1" customHeight="1">
      <c r="D6" s="26">
        <f>H6/18</f>
        <v>9546.1666666666661</v>
      </c>
      <c r="E6" s="27">
        <f t="shared" ref="E6:E16" si="0">D6/D5-1</f>
        <v>2.1079313918597014</v>
      </c>
      <c r="F6" s="26"/>
      <c r="G6" s="28" t="s">
        <v>3</v>
      </c>
      <c r="H6" s="29">
        <v>171831</v>
      </c>
      <c r="I6" s="29">
        <v>4568</v>
      </c>
      <c r="J6" s="48">
        <f t="shared" ref="J6:J49" si="1">H6/I6</f>
        <v>37.616243432574429</v>
      </c>
    </row>
    <row r="7" spans="1:16" ht="15" hidden="1" customHeight="1">
      <c r="A7" s="31">
        <f>AVERAGE(D5:D7)</f>
        <v>6536.9358585858581</v>
      </c>
      <c r="B7" s="31"/>
      <c r="C7" s="31"/>
      <c r="D7" s="26">
        <f>H7/22</f>
        <v>6993.090909090909</v>
      </c>
      <c r="E7" s="27">
        <f t="shared" si="0"/>
        <v>-0.26744512710956481</v>
      </c>
      <c r="F7" s="26"/>
      <c r="G7" s="28" t="s">
        <v>6</v>
      </c>
      <c r="H7" s="29">
        <v>153848</v>
      </c>
      <c r="I7" s="29">
        <v>2956</v>
      </c>
      <c r="J7" s="48">
        <f t="shared" si="1"/>
        <v>52.046008119079836</v>
      </c>
      <c r="K7" s="32">
        <f>H7+H6+H5</f>
        <v>387110</v>
      </c>
      <c r="L7" s="32"/>
      <c r="M7" s="32"/>
      <c r="N7" s="32">
        <f>AVERAGE(J5:J7)</f>
        <v>41.546587029583094</v>
      </c>
      <c r="O7" s="32"/>
    </row>
    <row r="8" spans="1:16" ht="15" hidden="1" customHeight="1">
      <c r="D8" s="26">
        <f>H8/21</f>
        <v>8806.5714285714294</v>
      </c>
      <c r="E8" s="27">
        <f t="shared" si="0"/>
        <v>0.25932460239048583</v>
      </c>
      <c r="F8" s="26"/>
      <c r="G8" s="28" t="s">
        <v>2</v>
      </c>
      <c r="H8" s="29">
        <v>184938</v>
      </c>
      <c r="I8" s="29">
        <v>5702.11</v>
      </c>
      <c r="J8" s="48">
        <f t="shared" si="1"/>
        <v>32.433257162699427</v>
      </c>
    </row>
    <row r="9" spans="1:16" ht="15" hidden="1" customHeight="1">
      <c r="D9" s="26">
        <f>H9/21</f>
        <v>1794.7619047619048</v>
      </c>
      <c r="E9" s="27">
        <f t="shared" si="0"/>
        <v>-0.79620197039007667</v>
      </c>
      <c r="F9" s="26"/>
      <c r="G9" s="28" t="s">
        <v>5</v>
      </c>
      <c r="H9" s="29">
        <v>37690</v>
      </c>
      <c r="I9" s="29">
        <v>156.6</v>
      </c>
      <c r="J9" s="48">
        <f t="shared" si="1"/>
        <v>240.67688378033208</v>
      </c>
    </row>
    <row r="10" spans="1:16" ht="15" hidden="1" customHeight="1">
      <c r="A10" s="31">
        <f>AVERAGE(D8:D10)</f>
        <v>9207.8253968253975</v>
      </c>
      <c r="B10" s="27">
        <f>A10/A7-1</f>
        <v>0.40858432697201574</v>
      </c>
      <c r="C10" s="27"/>
      <c r="D10" s="26">
        <f>H10/21</f>
        <v>17022.142857142859</v>
      </c>
      <c r="E10" s="27">
        <f t="shared" si="0"/>
        <v>8.484345980366145</v>
      </c>
      <c r="F10" s="26"/>
      <c r="G10" s="28" t="s">
        <v>0</v>
      </c>
      <c r="H10" s="29">
        <v>357465</v>
      </c>
      <c r="I10" s="29">
        <v>7336.7</v>
      </c>
      <c r="J10" s="48">
        <f t="shared" si="1"/>
        <v>48.722859051072007</v>
      </c>
      <c r="K10" s="32">
        <f>H10+H9+H8</f>
        <v>580093</v>
      </c>
      <c r="L10" s="27">
        <f>K10/K7-1</f>
        <v>0.49852238381855285</v>
      </c>
      <c r="M10" s="32"/>
      <c r="N10" s="32">
        <f>AVERAGE(J8:J10)</f>
        <v>107.27766666470119</v>
      </c>
      <c r="O10" s="58">
        <f>N10/N7-1</f>
        <v>1.5821053986531921</v>
      </c>
    </row>
    <row r="11" spans="1:16" ht="15" hidden="1" customHeight="1">
      <c r="D11" s="26">
        <f>H11/21</f>
        <v>13768.714285714286</v>
      </c>
      <c r="E11" s="27">
        <f t="shared" si="0"/>
        <v>-0.19112920146028289</v>
      </c>
      <c r="F11" s="26"/>
      <c r="G11" s="28" t="s">
        <v>10</v>
      </c>
      <c r="H11" s="29">
        <v>289143</v>
      </c>
      <c r="I11" s="29">
        <v>5144.3</v>
      </c>
      <c r="J11" s="48">
        <f t="shared" si="1"/>
        <v>56.206480959508582</v>
      </c>
    </row>
    <row r="12" spans="1:16" ht="15" hidden="1" customHeight="1">
      <c r="D12" s="26">
        <f>H12/22</f>
        <v>13392.636363636364</v>
      </c>
      <c r="E12" s="27">
        <f t="shared" si="0"/>
        <v>-2.7313946260626665E-2</v>
      </c>
      <c r="F12" s="26"/>
      <c r="G12" s="28" t="s">
        <v>4</v>
      </c>
      <c r="H12" s="29">
        <v>294638</v>
      </c>
      <c r="I12" s="29">
        <v>6500.9</v>
      </c>
      <c r="J12" s="48">
        <f t="shared" si="1"/>
        <v>45.322647633404607</v>
      </c>
    </row>
    <row r="13" spans="1:16" ht="15" hidden="1" customHeight="1">
      <c r="A13" s="31">
        <f>AVERAGE(D11:D13)</f>
        <v>19448.983549783548</v>
      </c>
      <c r="B13" s="27">
        <f>A13/A10-1</f>
        <v>1.1122233221851729</v>
      </c>
      <c r="C13" s="27"/>
      <c r="D13" s="26">
        <f>H13/20</f>
        <v>31185.599999999999</v>
      </c>
      <c r="E13" s="27">
        <f t="shared" si="0"/>
        <v>1.3285631860113085</v>
      </c>
      <c r="F13" s="26"/>
      <c r="G13" s="28" t="s">
        <v>8</v>
      </c>
      <c r="H13" s="29">
        <v>623712</v>
      </c>
      <c r="I13" s="29">
        <v>13287.2</v>
      </c>
      <c r="J13" s="48">
        <f t="shared" si="1"/>
        <v>46.940815220663495</v>
      </c>
      <c r="K13" s="32">
        <f>H13+H12+H11</f>
        <v>1207493</v>
      </c>
      <c r="L13" s="27">
        <f>K13/K10-1</f>
        <v>1.0815507168678127</v>
      </c>
      <c r="M13" s="32"/>
      <c r="N13" s="32">
        <f>AVERAGE(J11:J13)</f>
        <v>49.489981271192228</v>
      </c>
      <c r="O13" s="58">
        <f>N13/N10-1</f>
        <v>-0.5386739588037992</v>
      </c>
    </row>
    <row r="14" spans="1:16" ht="15" hidden="1" customHeight="1">
      <c r="D14" s="26">
        <f>H14/20</f>
        <v>16477.25</v>
      </c>
      <c r="E14" s="27">
        <f t="shared" si="0"/>
        <v>-0.4716391539684982</v>
      </c>
      <c r="F14" s="26"/>
      <c r="G14" s="28" t="s">
        <v>11</v>
      </c>
      <c r="H14" s="29">
        <v>329545</v>
      </c>
      <c r="I14" s="29">
        <v>7733.9</v>
      </c>
      <c r="J14" s="48">
        <f t="shared" si="1"/>
        <v>42.610455268363957</v>
      </c>
    </row>
    <row r="15" spans="1:16" ht="15" hidden="1" customHeight="1">
      <c r="A15" s="31"/>
      <c r="B15" s="31"/>
      <c r="C15" s="31"/>
      <c r="D15" s="26">
        <f>H15/22</f>
        <v>15426.363636363636</v>
      </c>
      <c r="E15" s="27">
        <f t="shared" si="0"/>
        <v>-6.3778019004164133E-2</v>
      </c>
      <c r="F15" s="26"/>
      <c r="G15" s="28" t="s">
        <v>9</v>
      </c>
      <c r="H15" s="29">
        <v>339380</v>
      </c>
      <c r="I15" s="29">
        <v>7691.12</v>
      </c>
      <c r="J15" s="48">
        <f t="shared" si="1"/>
        <v>44.126213087300677</v>
      </c>
    </row>
    <row r="16" spans="1:16" ht="15" hidden="1" customHeight="1">
      <c r="A16" s="31">
        <f>AVERAGE(D14:D16)</f>
        <v>15663.886363636362</v>
      </c>
      <c r="B16" s="27">
        <f>A16/A13-1</f>
        <v>-0.19461670973490597</v>
      </c>
      <c r="C16" s="27"/>
      <c r="D16" s="26">
        <f>H16/22</f>
        <v>15088.045454545454</v>
      </c>
      <c r="E16" s="27">
        <f t="shared" si="0"/>
        <v>-2.193116860156763E-2</v>
      </c>
      <c r="F16" s="26"/>
      <c r="G16" s="28" t="s">
        <v>13</v>
      </c>
      <c r="H16" s="29">
        <v>331937</v>
      </c>
      <c r="I16" s="29">
        <v>9643.5</v>
      </c>
      <c r="J16" s="48">
        <f t="shared" si="1"/>
        <v>34.420801576191216</v>
      </c>
      <c r="K16" s="32">
        <f>H16+H15+H14</f>
        <v>1000862</v>
      </c>
      <c r="L16" s="27">
        <f>K16/K13-1</f>
        <v>-0.17112397338949381</v>
      </c>
      <c r="M16" s="32"/>
      <c r="N16" s="32">
        <f>AVERAGE(J14:J16)</f>
        <v>40.385823310618612</v>
      </c>
      <c r="O16" s="58">
        <f>N16/N13-1</f>
        <v>-0.18395961620363521</v>
      </c>
    </row>
    <row r="17" spans="1:15" ht="15" hidden="1" customHeight="1">
      <c r="D17" s="26">
        <f>H17/20</f>
        <v>4364.8999999999996</v>
      </c>
      <c r="E17" s="27">
        <f t="shared" ref="E17:E22" si="2">D17/D16-1</f>
        <v>-0.71070474216492885</v>
      </c>
      <c r="F17" s="33">
        <f t="shared" ref="F17:F22" si="3">D17/D5-1</f>
        <v>0.4210740505607915</v>
      </c>
      <c r="G17" s="39" t="s">
        <v>162</v>
      </c>
      <c r="H17" s="29">
        <v>87298</v>
      </c>
      <c r="I17" s="29">
        <v>2298.5</v>
      </c>
      <c r="J17" s="48">
        <f t="shared" si="1"/>
        <v>37.980422014357188</v>
      </c>
    </row>
    <row r="18" spans="1:15" hidden="1">
      <c r="D18" s="26">
        <f>H18/20</f>
        <v>17904.8</v>
      </c>
      <c r="E18" s="27">
        <f t="shared" si="2"/>
        <v>3.101995463813604</v>
      </c>
      <c r="F18" s="33">
        <f t="shared" si="3"/>
        <v>0.87560102659007977</v>
      </c>
      <c r="G18" s="39" t="s">
        <v>163</v>
      </c>
      <c r="H18" s="29">
        <v>358096</v>
      </c>
      <c r="I18" s="29">
        <v>6230.3</v>
      </c>
      <c r="J18" s="48">
        <f t="shared" si="1"/>
        <v>57.476526009983466</v>
      </c>
    </row>
    <row r="19" spans="1:15" ht="17.399999999999999" hidden="1">
      <c r="A19" s="31">
        <f>AVERAGE(D17:D19)</f>
        <v>13778.036363636362</v>
      </c>
      <c r="B19" s="27">
        <f>A19/A16-1</f>
        <v>-0.12039477025178069</v>
      </c>
      <c r="C19" s="27">
        <f>A19/A7-1</f>
        <v>1.1077209049771795</v>
      </c>
      <c r="D19" s="26">
        <f>H19/22</f>
        <v>19064.409090909092</v>
      </c>
      <c r="E19" s="27">
        <f t="shared" si="2"/>
        <v>6.4765263555532249E-2</v>
      </c>
      <c r="F19" s="33">
        <f t="shared" si="3"/>
        <v>1.7261777858665699</v>
      </c>
      <c r="G19" s="39" t="s">
        <v>158</v>
      </c>
      <c r="H19" s="29">
        <v>419417</v>
      </c>
      <c r="I19" s="29">
        <v>7300</v>
      </c>
      <c r="J19" s="48">
        <f t="shared" si="1"/>
        <v>57.454383561643837</v>
      </c>
      <c r="K19" s="32">
        <f>H19+H18+H17</f>
        <v>864811</v>
      </c>
      <c r="L19" s="27">
        <f>K19/K16-1</f>
        <v>-0.13593382504281315</v>
      </c>
      <c r="M19" s="27">
        <f>K19/K7-1</f>
        <v>1.234018754359226</v>
      </c>
      <c r="N19" s="32">
        <f>AVERAGE(J17:J19)</f>
        <v>50.970443861994831</v>
      </c>
      <c r="O19" s="58">
        <f>N19/N16-1</f>
        <v>0.26208752685235503</v>
      </c>
    </row>
    <row r="20" spans="1:15" hidden="1">
      <c r="D20" s="26">
        <f>H20/20</f>
        <v>7467.6</v>
      </c>
      <c r="E20" s="27">
        <f t="shared" si="2"/>
        <v>-0.6082962779286486</v>
      </c>
      <c r="F20" s="33">
        <f t="shared" si="3"/>
        <v>-0.15204230607014246</v>
      </c>
      <c r="G20" s="39" t="s">
        <v>154</v>
      </c>
      <c r="H20" s="29">
        <v>149352</v>
      </c>
      <c r="I20" s="29">
        <v>3610.58</v>
      </c>
      <c r="J20" s="48">
        <f t="shared" si="1"/>
        <v>41.365099236133808</v>
      </c>
    </row>
    <row r="21" spans="1:15" hidden="1">
      <c r="D21" s="26">
        <f>H21/21</f>
        <v>10045.142857142857</v>
      </c>
      <c r="E21" s="27">
        <f t="shared" si="2"/>
        <v>0.34516348721715895</v>
      </c>
      <c r="F21" s="33">
        <f t="shared" si="3"/>
        <v>4.5969222605465641</v>
      </c>
      <c r="G21" s="39" t="s">
        <v>155</v>
      </c>
      <c r="H21" s="29">
        <v>210948</v>
      </c>
      <c r="I21" s="29">
        <v>6366.2</v>
      </c>
      <c r="J21" s="48">
        <f t="shared" si="1"/>
        <v>33.135622506361727</v>
      </c>
    </row>
    <row r="22" spans="1:15" ht="17.399999999999999" hidden="1">
      <c r="A22" s="31">
        <f>AVERAGE(D20:D22)</f>
        <v>7731.9619047619053</v>
      </c>
      <c r="B22" s="27">
        <f>A22/A19-1</f>
        <v>-0.43881974900512954</v>
      </c>
      <c r="C22" s="27">
        <f>A22/A10-1</f>
        <v>-0.16028360969706579</v>
      </c>
      <c r="D22" s="26">
        <f>H22/21</f>
        <v>5683.1428571428569</v>
      </c>
      <c r="E22" s="27">
        <f t="shared" si="2"/>
        <v>-0.43423971784515614</v>
      </c>
      <c r="F22" s="33">
        <f t="shared" si="3"/>
        <v>-0.66613234862154336</v>
      </c>
      <c r="G22" s="39" t="s">
        <v>156</v>
      </c>
      <c r="H22" s="29">
        <v>119346</v>
      </c>
      <c r="I22" s="29">
        <v>4334.84</v>
      </c>
      <c r="J22" s="48">
        <f t="shared" si="1"/>
        <v>27.531812016129777</v>
      </c>
      <c r="K22" s="32">
        <f>H22+H21+H20</f>
        <v>479646</v>
      </c>
      <c r="L22" s="27">
        <f>K22/K19-1</f>
        <v>-0.44537476974737833</v>
      </c>
      <c r="M22" s="27">
        <f>K22/K10-1</f>
        <v>-0.17315671797453169</v>
      </c>
      <c r="N22" s="32">
        <f>AVERAGE(J20:J22)</f>
        <v>34.010844586208435</v>
      </c>
      <c r="O22" s="58">
        <f>N22/N19-1</f>
        <v>-0.33273399230552914</v>
      </c>
    </row>
    <row r="23" spans="1:15" hidden="1">
      <c r="A23" s="31"/>
      <c r="B23" s="27"/>
      <c r="C23" s="27"/>
      <c r="D23" s="26">
        <f>H23/21</f>
        <v>3252.2380952380954</v>
      </c>
      <c r="E23" s="27">
        <f t="shared" ref="E23:E28" si="4">D23/D22-1</f>
        <v>-0.42773951368290508</v>
      </c>
      <c r="F23" s="33">
        <f t="shared" ref="F23:F28" si="5">D23/D11-1</f>
        <v>-0.76379507717634532</v>
      </c>
      <c r="G23" s="39" t="s">
        <v>168</v>
      </c>
      <c r="H23" s="29">
        <v>68297</v>
      </c>
      <c r="I23" s="29">
        <v>1983.9</v>
      </c>
      <c r="J23" s="48">
        <f t="shared" si="1"/>
        <v>34.42562629164776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12580.59090909091</v>
      </c>
      <c r="E24" s="27">
        <f t="shared" si="4"/>
        <v>2.8682871735348416</v>
      </c>
      <c r="F24" s="33">
        <f t="shared" si="5"/>
        <v>-6.0633726810526811E-2</v>
      </c>
      <c r="G24" s="39" t="s">
        <v>176</v>
      </c>
      <c r="H24" s="29">
        <v>276773</v>
      </c>
      <c r="I24" s="29">
        <v>6872.89</v>
      </c>
      <c r="J24" s="48">
        <f t="shared" si="1"/>
        <v>40.270250214975064</v>
      </c>
      <c r="K24" s="32"/>
      <c r="L24" s="27"/>
      <c r="M24" s="27"/>
      <c r="N24" s="27"/>
    </row>
    <row r="25" spans="1:15" ht="17.399999999999999" hidden="1">
      <c r="A25" s="31">
        <f>AVERAGE(D23:D25)</f>
        <v>7293.9956330219493</v>
      </c>
      <c r="B25" s="27">
        <f>A25/A22-1</f>
        <v>-5.6643614794613106E-2</v>
      </c>
      <c r="C25" s="27">
        <f>A25/A13-1</f>
        <v>-0.62496777199942022</v>
      </c>
      <c r="D25" s="26">
        <f>H25/19</f>
        <v>6049.1578947368425</v>
      </c>
      <c r="E25" s="27">
        <f t="shared" si="4"/>
        <v>-0.51916742715434472</v>
      </c>
      <c r="F25" s="33">
        <f t="shared" si="5"/>
        <v>-0.8060272082391603</v>
      </c>
      <c r="G25" s="39" t="s">
        <v>190</v>
      </c>
      <c r="H25" s="29">
        <v>114934</v>
      </c>
      <c r="I25" s="29">
        <v>2876.7</v>
      </c>
      <c r="J25" s="48">
        <f t="shared" si="1"/>
        <v>39.953418847985539</v>
      </c>
      <c r="K25" s="32">
        <f>H25+H24+H23</f>
        <v>460004</v>
      </c>
      <c r="L25" s="27">
        <f>K25/K22-1</f>
        <v>-4.0951034721440349E-2</v>
      </c>
      <c r="M25" s="27">
        <f>K25/K13-1</f>
        <v>-0.61904209796661347</v>
      </c>
      <c r="N25" s="32">
        <f>AVERAGE(J23:J25)</f>
        <v>38.216431784869457</v>
      </c>
      <c r="O25" s="58">
        <f>N25/N22-1</f>
        <v>0.1236543005570172</v>
      </c>
    </row>
    <row r="26" spans="1:15" ht="17.399999999999999" hidden="1">
      <c r="A26" s="31"/>
      <c r="B26" s="27"/>
      <c r="C26" s="27"/>
      <c r="D26" s="26">
        <f>H26/19</f>
        <v>11151.157894736842</v>
      </c>
      <c r="E26" s="27">
        <f t="shared" si="4"/>
        <v>0.84342318200010413</v>
      </c>
      <c r="F26" s="33">
        <f t="shared" si="5"/>
        <v>-0.32323913913202496</v>
      </c>
      <c r="G26" s="39" t="s">
        <v>202</v>
      </c>
      <c r="H26" s="29">
        <v>211872</v>
      </c>
      <c r="I26" s="29">
        <v>5140.5</v>
      </c>
      <c r="J26" s="48">
        <f t="shared" si="1"/>
        <v>41.216224102713745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12120.227272727272</v>
      </c>
      <c r="E27" s="27">
        <f t="shared" si="4"/>
        <v>8.6903027213686368E-2</v>
      </c>
      <c r="F27" s="33">
        <f t="shared" si="5"/>
        <v>-0.21431728445989751</v>
      </c>
      <c r="G27" s="39" t="s">
        <v>203</v>
      </c>
      <c r="H27" s="29">
        <v>266645</v>
      </c>
      <c r="I27" s="29">
        <v>7381.77</v>
      </c>
      <c r="J27" s="48">
        <f t="shared" si="1"/>
        <v>36.122095378208748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12264.426634768739</v>
      </c>
      <c r="B28" s="27">
        <f>A28/A25-1</f>
        <v>0.68144145566036052</v>
      </c>
      <c r="C28" s="27">
        <f>A28/A16-1</f>
        <v>-0.21702530584998703</v>
      </c>
      <c r="D28" s="26">
        <f>H28/19</f>
        <v>13521.894736842105</v>
      </c>
      <c r="E28" s="27">
        <f t="shared" si="4"/>
        <v>0.1156469621051448</v>
      </c>
      <c r="F28" s="33">
        <f t="shared" si="5"/>
        <v>-0.10380076878887767</v>
      </c>
      <c r="G28" s="39" t="s">
        <v>208</v>
      </c>
      <c r="H28" s="29">
        <v>256916</v>
      </c>
      <c r="I28" s="29">
        <v>5548.67</v>
      </c>
      <c r="J28" s="48">
        <f t="shared" si="1"/>
        <v>46.302267029756678</v>
      </c>
      <c r="K28" s="32">
        <f>H28+H27+H26</f>
        <v>735433</v>
      </c>
      <c r="L28" s="27">
        <f>K28/K25-1</f>
        <v>0.59875348910009474</v>
      </c>
      <c r="M28" s="27">
        <f>K28/K16-1</f>
        <v>-0.26520039725756395</v>
      </c>
      <c r="N28" s="32">
        <f>AVERAGE(J26:J28)</f>
        <v>41.213528836893055</v>
      </c>
      <c r="O28" s="58">
        <f>N28/N25-1</f>
        <v>7.8424303684212715E-2</v>
      </c>
    </row>
    <row r="29" spans="1:15" hidden="1">
      <c r="D29" s="26">
        <f>H29/22</f>
        <v>16016.272727272728</v>
      </c>
      <c r="E29" s="27">
        <f t="shared" ref="E29:E41" si="6">D29/D28-1</f>
        <v>0.18446956132814551</v>
      </c>
      <c r="F29" s="33">
        <f t="shared" ref="F29:F41" si="7">D29/D17-1</f>
        <v>2.6693332555780724</v>
      </c>
      <c r="G29" s="39" t="s">
        <v>215</v>
      </c>
      <c r="H29" s="29">
        <v>352358</v>
      </c>
      <c r="I29" s="29">
        <v>7452.45</v>
      </c>
      <c r="J29" s="48">
        <f t="shared" si="1"/>
        <v>47.280827110547541</v>
      </c>
    </row>
    <row r="30" spans="1:15" hidden="1">
      <c r="D30" s="26">
        <f>H30/19</f>
        <v>33530.631578947367</v>
      </c>
      <c r="E30" s="27">
        <f t="shared" si="6"/>
        <v>1.0935352531710421</v>
      </c>
      <c r="F30" s="33">
        <f t="shared" si="7"/>
        <v>0.87271746006363471</v>
      </c>
      <c r="G30" s="39" t="s">
        <v>210</v>
      </c>
      <c r="H30" s="29">
        <v>637082</v>
      </c>
      <c r="I30" s="29">
        <v>13042.2</v>
      </c>
      <c r="J30" s="48">
        <f t="shared" si="1"/>
        <v>48.847740411893696</v>
      </c>
    </row>
    <row r="31" spans="1:15" ht="17.399999999999999" hidden="1">
      <c r="A31" s="31">
        <f>AVERAGE(D29:D31)</f>
        <v>31814.718102073366</v>
      </c>
      <c r="B31" s="27">
        <f>A31/A28-1</f>
        <v>1.5940648551707262</v>
      </c>
      <c r="C31" s="27">
        <f>A31/A19-1</f>
        <v>1.3090894277242771</v>
      </c>
      <c r="D31" s="26">
        <f>H31/20</f>
        <v>45897.25</v>
      </c>
      <c r="E31" s="27">
        <f t="shared" si="6"/>
        <v>0.36881555278598377</v>
      </c>
      <c r="F31" s="33">
        <f t="shared" si="7"/>
        <v>1.407483483025247</v>
      </c>
      <c r="G31" s="39" t="s">
        <v>211</v>
      </c>
      <c r="H31" s="29">
        <v>917945</v>
      </c>
      <c r="I31" s="29">
        <v>16678.5</v>
      </c>
      <c r="J31" s="48">
        <f t="shared" si="1"/>
        <v>55.037623287465898</v>
      </c>
      <c r="K31" s="32">
        <f>H31+H30+H29</f>
        <v>1907385</v>
      </c>
      <c r="L31" s="27">
        <f>K31/K28-1</f>
        <v>1.5935537295715587</v>
      </c>
      <c r="M31" s="27">
        <f>K31/K19-1</f>
        <v>1.2055512707400808</v>
      </c>
      <c r="N31" s="32">
        <f>AVERAGE(J29:J31)</f>
        <v>50.388730269969045</v>
      </c>
      <c r="O31" s="58">
        <f>N31/N28-1</f>
        <v>0.2226259602614431</v>
      </c>
    </row>
    <row r="32" spans="1:15" ht="17.399999999999999" hidden="1">
      <c r="D32" s="26">
        <f>H32/21</f>
        <v>30546.809523809523</v>
      </c>
      <c r="E32" s="27">
        <f t="shared" si="6"/>
        <v>-0.33445229237460805</v>
      </c>
      <c r="F32" s="33">
        <f t="shared" si="7"/>
        <v>3.0905792388196369</v>
      </c>
      <c r="G32" s="39" t="s">
        <v>222</v>
      </c>
      <c r="H32" s="29">
        <v>641483</v>
      </c>
      <c r="I32" s="29">
        <v>14574.7</v>
      </c>
      <c r="J32" s="48">
        <f t="shared" si="1"/>
        <v>44.013461683602408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34914.904761904763</v>
      </c>
      <c r="E33" s="27">
        <f t="shared" si="6"/>
        <v>0.14299677466121485</v>
      </c>
      <c r="F33" s="33">
        <f t="shared" si="7"/>
        <v>2.4757997231545219</v>
      </c>
      <c r="G33" s="39" t="s">
        <v>223</v>
      </c>
      <c r="H33" s="29">
        <v>733213</v>
      </c>
      <c r="I33" s="29">
        <v>14623.49</v>
      </c>
      <c r="J33" s="48">
        <f t="shared" si="1"/>
        <v>50.139399008034331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31487.466165413538</v>
      </c>
      <c r="B34" s="27">
        <f>A34/A31-1</f>
        <v>-1.0286180616464469E-2</v>
      </c>
      <c r="C34" s="27">
        <f>A34/A22-1</f>
        <v>3.0723773025861991</v>
      </c>
      <c r="D34" s="26">
        <f>H34/19</f>
        <v>29000.684210526317</v>
      </c>
      <c r="E34" s="27">
        <f t="shared" si="6"/>
        <v>-0.16938956562274177</v>
      </c>
      <c r="F34" s="33">
        <f t="shared" si="7"/>
        <v>4.1029307092072855</v>
      </c>
      <c r="G34" s="39" t="s">
        <v>220</v>
      </c>
      <c r="H34" s="29">
        <v>551013</v>
      </c>
      <c r="I34" s="29">
        <v>11801.59</v>
      </c>
      <c r="J34" s="48">
        <f t="shared" si="1"/>
        <v>46.689725706451419</v>
      </c>
      <c r="K34" s="32">
        <f>H34+H33+H32</f>
        <v>1925709</v>
      </c>
      <c r="L34" s="27">
        <f>K34/K31-1</f>
        <v>9.6068701389597777E-3</v>
      </c>
      <c r="M34" s="27">
        <f>K34/K22-1</f>
        <v>3.0148547053451917</v>
      </c>
      <c r="N34" s="32">
        <f>AVERAGE(J32:J34)</f>
        <v>46.947528799362715</v>
      </c>
      <c r="O34" s="58">
        <f>N34/N31-1</f>
        <v>-6.8293077681642611E-2</v>
      </c>
      <c r="P34" s="58"/>
    </row>
    <row r="35" spans="1:16" ht="17.399999999999999" hidden="1">
      <c r="D35" s="26">
        <f>H35/23</f>
        <v>43015.608695652176</v>
      </c>
      <c r="E35" s="27">
        <f t="shared" si="6"/>
        <v>0.48326185628540763</v>
      </c>
      <c r="F35" s="33">
        <f t="shared" si="7"/>
        <v>12.226463572465784</v>
      </c>
      <c r="G35" s="39" t="s">
        <v>226</v>
      </c>
      <c r="H35" s="68">
        <v>989359</v>
      </c>
      <c r="I35" s="68">
        <v>9440.7099999999991</v>
      </c>
      <c r="J35" s="48">
        <f t="shared" si="1"/>
        <v>104.79709682852244</v>
      </c>
      <c r="P35" s="16"/>
    </row>
    <row r="36" spans="1:16" ht="17.399999999999999" hidden="1">
      <c r="D36" s="26">
        <f>H36/21</f>
        <v>17915</v>
      </c>
      <c r="E36" s="27">
        <f t="shared" si="6"/>
        <v>-0.58352327112807378</v>
      </c>
      <c r="F36" s="33">
        <f t="shared" si="7"/>
        <v>0.42401896138712947</v>
      </c>
      <c r="G36" s="39" t="s">
        <v>228</v>
      </c>
      <c r="H36" s="68">
        <v>376215</v>
      </c>
      <c r="I36" s="68">
        <v>3927.05</v>
      </c>
      <c r="J36" s="48">
        <f t="shared" si="1"/>
        <v>95.800919265097207</v>
      </c>
      <c r="P36" s="16"/>
    </row>
    <row r="37" spans="1:16" ht="17.399999999999999" hidden="1">
      <c r="A37" s="31">
        <f>AVERAGE(D35:D37)</f>
        <v>23889.814009661834</v>
      </c>
      <c r="B37" s="27">
        <f>A37/A34-1</f>
        <v>-0.24129131622845912</v>
      </c>
      <c r="C37" s="27">
        <f>A37/A25-1</f>
        <v>2.2752712246640225</v>
      </c>
      <c r="D37" s="26">
        <f>H37/18</f>
        <v>10738.833333333334</v>
      </c>
      <c r="E37" s="27">
        <f t="shared" si="6"/>
        <v>-0.4005674946506651</v>
      </c>
      <c r="F37" s="33">
        <f t="shared" si="7"/>
        <v>0.77526087435687718</v>
      </c>
      <c r="G37" s="39" t="s">
        <v>225</v>
      </c>
      <c r="H37" s="68">
        <v>193299</v>
      </c>
      <c r="I37" s="68">
        <v>4831.0600000000004</v>
      </c>
      <c r="J37" s="48">
        <f t="shared" si="1"/>
        <v>40.011715855319537</v>
      </c>
      <c r="K37" s="32">
        <f>H37+H36+H35</f>
        <v>1558873</v>
      </c>
      <c r="L37" s="27">
        <f>K37/K34-1</f>
        <v>-0.19049399467936223</v>
      </c>
      <c r="M37" s="27">
        <f>K37/K25-1</f>
        <v>2.388824879783654</v>
      </c>
      <c r="N37" s="32">
        <f>AVERAGE(J35:J37)</f>
        <v>80.203243982979743</v>
      </c>
      <c r="O37" s="16">
        <f>N37/N34-1</f>
        <v>0.70835922644065685</v>
      </c>
      <c r="P37" s="16"/>
    </row>
    <row r="38" spans="1:16" ht="17.399999999999999" hidden="1">
      <c r="A38" s="31"/>
      <c r="B38" s="27"/>
      <c r="C38" s="27"/>
      <c r="D38" s="26">
        <f>H38/20</f>
        <v>24141.35</v>
      </c>
      <c r="E38" s="27">
        <f t="shared" si="6"/>
        <v>1.2480421523132552</v>
      </c>
      <c r="F38" s="33">
        <f t="shared" si="7"/>
        <v>1.164918677314605</v>
      </c>
      <c r="G38" s="39" t="s">
        <v>231</v>
      </c>
      <c r="H38" s="68">
        <v>482827</v>
      </c>
      <c r="I38" s="68">
        <v>10966.55</v>
      </c>
      <c r="J38" s="48">
        <f t="shared" si="1"/>
        <v>44.027246490464186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23607.238095238095</v>
      </c>
      <c r="E39" s="27">
        <f t="shared" si="6"/>
        <v>-2.2124359439795294E-2</v>
      </c>
      <c r="F39" s="33">
        <f t="shared" si="7"/>
        <v>0.94775539798322916</v>
      </c>
      <c r="G39" s="39" t="s">
        <v>234</v>
      </c>
      <c r="H39" s="68">
        <v>495752</v>
      </c>
      <c r="I39" s="68">
        <v>9729.57</v>
      </c>
      <c r="J39" s="48">
        <f t="shared" si="1"/>
        <v>50.953125369363704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21103.148412698414</v>
      </c>
      <c r="B40" s="27">
        <f>A40/A37-1</f>
        <v>-0.11664660075781252</v>
      </c>
      <c r="C40" s="27">
        <f>A40/A28-1</f>
        <v>0.72067957525813364</v>
      </c>
      <c r="D40" s="26">
        <f>H40/21</f>
        <v>15560.857142857143</v>
      </c>
      <c r="E40" s="27">
        <f t="shared" si="6"/>
        <v>-0.34084380900127487</v>
      </c>
      <c r="F40" s="33">
        <f t="shared" si="7"/>
        <v>0.15078969668796693</v>
      </c>
      <c r="G40" s="39" t="s">
        <v>236</v>
      </c>
      <c r="H40" s="68">
        <v>326778</v>
      </c>
      <c r="I40" s="68">
        <v>6963.44</v>
      </c>
      <c r="J40" s="48">
        <f t="shared" si="1"/>
        <v>46.927667934239402</v>
      </c>
      <c r="K40" s="32">
        <f>H40+H39+H38</f>
        <v>1305357</v>
      </c>
      <c r="L40" s="27">
        <f>K40/K37-1</f>
        <v>-0.16262774453082451</v>
      </c>
      <c r="M40" s="27">
        <f>K40/K28-1</f>
        <v>0.77495026739349471</v>
      </c>
      <c r="N40" s="32">
        <f>AVERAGE(J38:J40)</f>
        <v>47.302679931355762</v>
      </c>
      <c r="O40" s="58">
        <f>N40/N37-1</f>
        <v>-0.41021487932091549</v>
      </c>
    </row>
    <row r="41" spans="1:16" ht="17.399999999999999">
      <c r="A41" s="31"/>
      <c r="B41" s="27"/>
      <c r="C41" s="27"/>
      <c r="D41" s="26">
        <f>H41/18</f>
        <v>17461.055555555555</v>
      </c>
      <c r="E41" s="27">
        <f t="shared" si="6"/>
        <v>0.1221139938021123</v>
      </c>
      <c r="F41" s="33">
        <f t="shared" si="7"/>
        <v>9.020718196329347E-2</v>
      </c>
      <c r="G41" s="39" t="s">
        <v>370</v>
      </c>
      <c r="H41" s="68">
        <v>314299</v>
      </c>
      <c r="I41" s="68">
        <v>7100.05</v>
      </c>
      <c r="J41" s="48">
        <f t="shared" si="1"/>
        <v>44.26715304821797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25866.400000000001</v>
      </c>
      <c r="E42" s="27">
        <f t="shared" ref="E42" si="8">D42/D41-1</f>
        <v>0.48137665089612147</v>
      </c>
      <c r="F42" s="33">
        <f t="shared" ref="F42" si="9">D42/D30-1</f>
        <v>-0.22857402971673968</v>
      </c>
      <c r="G42" s="39" t="s">
        <v>406</v>
      </c>
      <c r="H42" s="68">
        <v>517328</v>
      </c>
      <c r="I42" s="68">
        <v>7328.64</v>
      </c>
      <c r="J42" s="48">
        <f t="shared" si="1"/>
        <v>70.589904811806832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23115.335185185188</v>
      </c>
      <c r="B43" s="27">
        <f>A43/A40-1</f>
        <v>9.5350074459789047E-2</v>
      </c>
      <c r="C43" s="27">
        <f>A43/A31-1</f>
        <v>-0.2734389438553988</v>
      </c>
      <c r="D43" s="26">
        <f>H43/20</f>
        <v>26018.55</v>
      </c>
      <c r="E43" s="27">
        <f t="shared" ref="E43" si="10">D43/D42-1</f>
        <v>5.8821482695696758E-3</v>
      </c>
      <c r="F43" s="33">
        <f t="shared" ref="F43" si="11">D43/D31-1</f>
        <v>-0.43311309501113904</v>
      </c>
      <c r="G43" s="39" t="s">
        <v>429</v>
      </c>
      <c r="H43" s="68">
        <v>520371</v>
      </c>
      <c r="I43" s="68">
        <v>9795.43</v>
      </c>
      <c r="J43" s="48">
        <f t="shared" si="1"/>
        <v>53.123854695505962</v>
      </c>
      <c r="K43" s="32">
        <f>H43+H42+H41</f>
        <v>1351998</v>
      </c>
      <c r="L43" s="27">
        <f>K43/K40-1</f>
        <v>3.5730455346698164E-2</v>
      </c>
      <c r="M43" s="27">
        <f>K43/K31-1</f>
        <v>-0.29117718761550504</v>
      </c>
      <c r="N43" s="32">
        <f>AVERAGE(J41:J43)</f>
        <v>55.993637518510262</v>
      </c>
      <c r="O43" s="58">
        <f>N43/N40-1</f>
        <v>0.18373076535550537</v>
      </c>
    </row>
    <row r="44" spans="1:16" ht="17.399999999999999">
      <c r="A44" s="31"/>
      <c r="B44" s="27"/>
      <c r="C44" s="27"/>
      <c r="D44" s="26">
        <f>H44/22</f>
        <v>42991.409090909088</v>
      </c>
      <c r="E44" s="27">
        <f t="shared" ref="E44" si="12">D44/D43-1</f>
        <v>0.65233685547077336</v>
      </c>
      <c r="F44" s="33">
        <f t="shared" ref="F44" si="13">D44/D32-1</f>
        <v>0.40739441405164412</v>
      </c>
      <c r="G44" s="39" t="s">
        <v>462</v>
      </c>
      <c r="H44" s="68">
        <v>945811</v>
      </c>
      <c r="I44" s="68">
        <v>11394.6</v>
      </c>
      <c r="J44" s="48">
        <f t="shared" si="1"/>
        <v>83.005195443455676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49175.65</v>
      </c>
      <c r="E45" s="27">
        <f t="shared" ref="E45" si="14">D45/D44-1</f>
        <v>0.14384829527252285</v>
      </c>
      <c r="F45" s="33">
        <f t="shared" ref="F45" si="15">D45/D33-1</f>
        <v>0.40844290813174333</v>
      </c>
      <c r="G45" s="39" t="s">
        <v>501</v>
      </c>
      <c r="H45" s="68">
        <v>983513</v>
      </c>
      <c r="I45" s="68">
        <v>12477.96</v>
      </c>
      <c r="J45" s="48">
        <f t="shared" si="1"/>
        <v>78.820015451243634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51189.668819776714</v>
      </c>
      <c r="B46" s="27">
        <f>A46/A43-1</f>
        <v>1.2145328376023117</v>
      </c>
      <c r="C46" s="27">
        <f>A46/A34-1</f>
        <v>0.62571572291213662</v>
      </c>
      <c r="D46" s="26">
        <f>H46/19</f>
        <v>61401.947368421053</v>
      </c>
      <c r="E46" s="27">
        <f t="shared" ref="E46" si="16">D46/D45-1</f>
        <v>0.24862502820849453</v>
      </c>
      <c r="F46" s="33">
        <f t="shared" ref="F46" si="17">D46/D34-1</f>
        <v>1.1172585764764169</v>
      </c>
      <c r="G46" s="39" t="s">
        <v>548</v>
      </c>
      <c r="H46" s="68">
        <v>1166637</v>
      </c>
      <c r="I46" s="68">
        <v>14857.05</v>
      </c>
      <c r="J46" s="48">
        <f t="shared" si="1"/>
        <v>78.524135006613022</v>
      </c>
      <c r="K46" s="32">
        <f>H46+H45+H44</f>
        <v>3095961</v>
      </c>
      <c r="L46" s="27">
        <f>K46/K43-1</f>
        <v>1.2899153696972925</v>
      </c>
      <c r="M46" s="27">
        <f>K46/K34-1</f>
        <v>0.60769929413011003</v>
      </c>
      <c r="N46" s="32">
        <f>AVERAGE(J44:J46)</f>
        <v>80.116448633770773</v>
      </c>
      <c r="O46" s="58">
        <f>N46/N43-1</f>
        <v>0.43081343138827233</v>
      </c>
    </row>
    <row r="47" spans="1:16" ht="17.399999999999999">
      <c r="A47" s="31"/>
      <c r="B47" s="27"/>
      <c r="C47" s="27"/>
      <c r="D47" s="26">
        <f>H47/19</f>
        <v>32923.315789473687</v>
      </c>
      <c r="E47" s="27">
        <f t="shared" ref="E47" si="18">D47/D46-1</f>
        <v>-0.46380665108341323</v>
      </c>
      <c r="F47" s="33">
        <f t="shared" ref="F47" si="19">D47/D35-1</f>
        <v>-0.2346193210372628</v>
      </c>
      <c r="G47" s="39" t="s">
        <v>598</v>
      </c>
      <c r="H47" s="68">
        <v>625543</v>
      </c>
      <c r="I47" s="68">
        <v>13871.84</v>
      </c>
      <c r="J47" s="48">
        <f t="shared" si="1"/>
        <v>45.094450339680968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21464.65</v>
      </c>
      <c r="E48" s="27">
        <f t="shared" ref="E48" si="20">D48/D47-1</f>
        <v>-0.34804106192539919</v>
      </c>
      <c r="F48" s="33">
        <f t="shared" ref="F48" si="21">D48/D36-1</f>
        <v>0.1981384314819985</v>
      </c>
      <c r="G48" s="39" t="s">
        <v>632</v>
      </c>
      <c r="H48" s="68">
        <v>429293</v>
      </c>
      <c r="I48" s="68">
        <v>8688.91</v>
      </c>
      <c r="J48" s="48">
        <f t="shared" si="1"/>
        <v>49.407002719558612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102976.6552631579</v>
      </c>
      <c r="B49" s="27">
        <f>A49/A46-1</f>
        <v>1.0116687143592871</v>
      </c>
      <c r="C49" s="27">
        <f>A49/A37-1</f>
        <v>3.310483757701534</v>
      </c>
      <c r="D49" s="26">
        <f>H49/22</f>
        <v>254542</v>
      </c>
      <c r="E49" s="27">
        <f t="shared" ref="E49" si="22">D49/D48-1</f>
        <v>10.85866063504413</v>
      </c>
      <c r="F49" s="33">
        <f t="shared" ref="F49" si="23">D49/D37-1</f>
        <v>22.702947247528439</v>
      </c>
      <c r="G49" s="39" t="s">
        <v>674</v>
      </c>
      <c r="H49" s="68">
        <v>5599924</v>
      </c>
      <c r="I49" s="68">
        <v>12364.05</v>
      </c>
      <c r="J49" s="48">
        <f t="shared" si="1"/>
        <v>452.91987657765867</v>
      </c>
      <c r="K49" s="32">
        <f>H49+H48+H47</f>
        <v>6654760</v>
      </c>
      <c r="L49" s="27">
        <f>K49/K46-1</f>
        <v>1.1494973612393697</v>
      </c>
      <c r="M49" s="27">
        <f>K49/K37-1</f>
        <v>3.2689558418164921</v>
      </c>
      <c r="N49" s="32">
        <f>AVERAGE(J47:J49)</f>
        <v>182.47377654563275</v>
      </c>
      <c r="O49" s="58">
        <f>N49/N46-1</f>
        <v>1.2776069041671949</v>
      </c>
    </row>
    <row r="50" spans="1:15" s="37" customFormat="1" ht="17.399999999999999">
      <c r="A50" s="92"/>
      <c r="B50" s="130"/>
      <c r="C50" s="130"/>
      <c r="D50" s="93">
        <f>H50/18</f>
        <v>486680.88888888888</v>
      </c>
      <c r="E50" s="130">
        <f t="shared" ref="E50" si="24">D50/D49-1</f>
        <v>0.91198658330997984</v>
      </c>
      <c r="F50" s="131">
        <f t="shared" ref="F50" si="25">D50/D38-1</f>
        <v>19.159638499457937</v>
      </c>
      <c r="G50" s="132" t="s">
        <v>714</v>
      </c>
      <c r="H50" s="95">
        <v>8760256</v>
      </c>
      <c r="I50" s="95">
        <v>9692.0400000000009</v>
      </c>
      <c r="J50" s="136">
        <f t="shared" ref="J50" si="26">H50/I50</f>
        <v>903.86090028518242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82285</v>
      </c>
      <c r="E51" s="130">
        <f t="shared" ref="E51" si="27">D51/D50-1</f>
        <v>-0.83092617384697431</v>
      </c>
      <c r="F51" s="131">
        <f t="shared" ref="F51" si="28">D51/D39-1</f>
        <v>2.4855835175652343</v>
      </c>
      <c r="G51" s="132" t="s">
        <v>721</v>
      </c>
      <c r="H51" s="95">
        <v>1645700</v>
      </c>
      <c r="I51" s="95">
        <v>7935.29</v>
      </c>
      <c r="J51" s="136">
        <f t="shared" ref="J51" si="29">H51/I51</f>
        <v>207.39002607340123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193706.26599326599</v>
      </c>
      <c r="B52" s="27">
        <f>A52/A49-1</f>
        <v>0.88106969971249938</v>
      </c>
      <c r="C52" s="27">
        <f>A52/A40-1</f>
        <v>8.1790221158046243</v>
      </c>
      <c r="D52" s="93">
        <f>H52/22</f>
        <v>12152.90909090909</v>
      </c>
      <c r="E52" s="130">
        <f t="shared" ref="E52:E53" si="30">D52/D51-1</f>
        <v>-0.85230711440834794</v>
      </c>
      <c r="F52" s="131">
        <f t="shared" ref="F52:F53" si="31">D52/D40-1</f>
        <v>-0.21900773335692458</v>
      </c>
      <c r="G52" s="132" t="s">
        <v>726</v>
      </c>
      <c r="H52" s="95">
        <v>267364</v>
      </c>
      <c r="I52" s="95">
        <v>6398.29</v>
      </c>
      <c r="J52" s="136">
        <f t="shared" ref="J52" si="32">H52/I52</f>
        <v>41.786789907928522</v>
      </c>
      <c r="K52" s="32">
        <f>H52+H51+H50</f>
        <v>10673320</v>
      </c>
      <c r="L52" s="27">
        <f>K52/K49-1</f>
        <v>0.60386249842218209</v>
      </c>
      <c r="M52" s="27">
        <f>K52/K40-1</f>
        <v>7.1765524680221571</v>
      </c>
      <c r="N52" s="32">
        <f>AVERAGE(J50:J52)</f>
        <v>384.34590542217074</v>
      </c>
      <c r="O52" s="58">
        <f>N52/N49-1</f>
        <v>1.1063076168977855</v>
      </c>
    </row>
    <row r="53" spans="1:15" s="37" customFormat="1" ht="17.399999999999999">
      <c r="A53" s="31"/>
      <c r="B53" s="27"/>
      <c r="C53" s="27"/>
      <c r="D53" s="93">
        <f>H53/21</f>
        <v>144475.90476190476</v>
      </c>
      <c r="E53" s="130">
        <f t="shared" si="30"/>
        <v>10.888174566366096</v>
      </c>
      <c r="F53" s="131">
        <f t="shared" si="31"/>
        <v>7.274179318783343</v>
      </c>
      <c r="G53" s="132" t="s">
        <v>729</v>
      </c>
      <c r="H53" s="95">
        <v>3033994</v>
      </c>
      <c r="I53" s="95">
        <v>10673.09</v>
      </c>
      <c r="J53" s="136">
        <f t="shared" ref="J53" si="33">H53/I53</f>
        <v>284.2657562149293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362520.1176470588</v>
      </c>
      <c r="E54" s="130">
        <f t="shared" ref="E54" si="34">D54/D53-1</f>
        <v>1.5092081495837615</v>
      </c>
      <c r="F54" s="131">
        <f t="shared" ref="F54" si="35">D54/D42-1</f>
        <v>13.015097487360389</v>
      </c>
      <c r="G54" s="132" t="s">
        <v>742</v>
      </c>
      <c r="H54" s="95">
        <v>6162842</v>
      </c>
      <c r="I54" s="95">
        <v>10028.280000000001</v>
      </c>
      <c r="J54" s="136">
        <f t="shared" ref="J54" si="36">H54/I54</f>
        <v>614.54626316776148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196375.99159663866</v>
      </c>
      <c r="B55" s="27">
        <f>A55/A52-1</f>
        <v>1.3782339924230946E-2</v>
      </c>
      <c r="C55" s="27">
        <f>A55/A43-1</f>
        <v>7.4954853573785805</v>
      </c>
      <c r="D55" s="93">
        <f>H55/21</f>
        <v>82131.952380952382</v>
      </c>
      <c r="E55" s="130">
        <f t="shared" ref="E55" si="37">D55/D54-1</f>
        <v>-0.77344167017811094</v>
      </c>
      <c r="F55" s="131">
        <f t="shared" ref="F55" si="38">D55/D43-1</f>
        <v>2.1566690834405602</v>
      </c>
      <c r="G55" s="132" t="s">
        <v>749</v>
      </c>
      <c r="H55" s="95">
        <v>1724771</v>
      </c>
      <c r="I55" s="95">
        <v>8255.16</v>
      </c>
      <c r="J55" s="136">
        <f t="shared" ref="J55" si="39">H55/I55</f>
        <v>208.93247374975167</v>
      </c>
      <c r="K55" s="32">
        <f>H55+H54+H53</f>
        <v>10921607</v>
      </c>
      <c r="L55" s="27">
        <f>K55/K52-1</f>
        <v>2.3262396330288926E-2</v>
      </c>
      <c r="M55" s="27">
        <f>K55/K43-1</f>
        <v>7.078123636277569</v>
      </c>
      <c r="N55" s="32">
        <f>AVERAGE(J53:J55)</f>
        <v>369.2481643774808</v>
      </c>
      <c r="O55" s="58">
        <f>N55/N52-1</f>
        <v>-3.9281649242773553E-2</v>
      </c>
    </row>
    <row r="56" spans="1:15" s="124" customFormat="1" ht="17.399999999999999">
      <c r="A56" s="94"/>
      <c r="B56" s="45"/>
      <c r="C56" s="45"/>
      <c r="D56" s="98">
        <f>H56/22</f>
        <v>49063.5</v>
      </c>
      <c r="E56" s="118">
        <f t="shared" ref="E56" si="40">D56/D55-1</f>
        <v>-0.40262591381696466</v>
      </c>
      <c r="F56" s="158">
        <f t="shared" ref="F56" si="41">D56/D44-1</f>
        <v>0.14123963455700994</v>
      </c>
      <c r="G56" s="122" t="s">
        <v>752</v>
      </c>
      <c r="H56" s="96">
        <v>1079397</v>
      </c>
      <c r="I56" s="96">
        <v>12412.1</v>
      </c>
      <c r="J56" s="123">
        <f t="shared" ref="J56" si="42">H56/I56</f>
        <v>86.963285825927926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29806.722222222223</v>
      </c>
      <c r="E57" s="118">
        <f t="shared" ref="E57" si="43">D57/D56-1</f>
        <v>-0.39248683395554285</v>
      </c>
      <c r="F57" s="158">
        <f t="shared" ref="F57" si="44">D57/D45-1</f>
        <v>-0.39387232863780708</v>
      </c>
      <c r="G57" s="122" t="s">
        <v>756</v>
      </c>
      <c r="H57" s="96">
        <v>536521</v>
      </c>
      <c r="I57" s="96">
        <v>9225.07</v>
      </c>
      <c r="J57" s="123">
        <f t="shared" ref="J57" si="45">H57/I57</f>
        <v>58.15901667954823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39435.111111111109</v>
      </c>
      <c r="B58" s="27">
        <f>A58/A55-1</f>
        <v>-0.79918568053822059</v>
      </c>
      <c r="C58" s="27">
        <f>A58/A46-1</f>
        <v>-0.22962753969067151</v>
      </c>
      <c r="K58" s="32">
        <f>H58+H57+H56</f>
        <v>1615918</v>
      </c>
      <c r="L58" s="27">
        <f>K58/K55-1</f>
        <v>-0.85204393456017968</v>
      </c>
      <c r="M58" s="27">
        <f>K58/K46-1</f>
        <v>-0.47805608662383026</v>
      </c>
      <c r="N58" s="32">
        <f>AVERAGE(J56:J58)</f>
        <v>72.561151252738085</v>
      </c>
      <c r="O58" s="58">
        <f>N58/N55-1</f>
        <v>-0.80348947333273912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63">
    <tabColor rgb="FFFF0000"/>
  </sheetPr>
  <dimension ref="A1:P58"/>
  <sheetViews>
    <sheetView zoomScale="85" zoomScaleNormal="85" zoomScaleSheetLayoutView="100" workbookViewId="0">
      <selection activeCell="A59" sqref="A59:XFD335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덕산하이메탈</v>
      </c>
      <c r="G1" s="19"/>
      <c r="H1" s="19"/>
      <c r="I1" s="19"/>
      <c r="J1" s="20"/>
      <c r="P1" s="18" t="s">
        <v>291</v>
      </c>
    </row>
    <row r="2" spans="1:16" ht="15" customHeight="1">
      <c r="G2" s="21"/>
      <c r="H2" s="21"/>
      <c r="I2" s="21"/>
      <c r="J2" s="22"/>
      <c r="P2" s="66" t="s">
        <v>144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137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4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65395.05</v>
      </c>
      <c r="E5" s="27"/>
      <c r="F5" s="26"/>
      <c r="G5" s="61" t="s">
        <v>7</v>
      </c>
      <c r="H5" s="64">
        <f>덕산하이메탈!H5+'덕산하이메탈 (2)'!H5</f>
        <v>1307901</v>
      </c>
      <c r="I5" s="64">
        <f>덕산하이메탈!I5+'덕산하이메탈 (2)'!I5</f>
        <v>15114.880000000001</v>
      </c>
      <c r="J5" s="62">
        <f>H5/I5</f>
        <v>86.530690286657915</v>
      </c>
    </row>
    <row r="6" spans="1:16" ht="15" hidden="1" customHeight="1">
      <c r="D6" s="26">
        <f>H6/18</f>
        <v>90148</v>
      </c>
      <c r="E6" s="27">
        <f t="shared" ref="E6:E28" si="0">D6/D5-1</f>
        <v>0.37851412301083953</v>
      </c>
      <c r="F6" s="26"/>
      <c r="G6" s="61" t="s">
        <v>3</v>
      </c>
      <c r="H6" s="64">
        <f>덕산하이메탈!H6+'덕산하이메탈 (2)'!H6</f>
        <v>1622664</v>
      </c>
      <c r="I6" s="64">
        <f>덕산하이메탈!I6+'덕산하이메탈 (2)'!I6</f>
        <v>12574.83</v>
      </c>
      <c r="J6" s="62">
        <f t="shared" ref="J6:J49" si="1">H6/I6</f>
        <v>129.0406311655903</v>
      </c>
    </row>
    <row r="7" spans="1:16" ht="15" hidden="1" customHeight="1">
      <c r="A7" s="31">
        <f>AVERAGE(D5:D7)</f>
        <v>77406.880303030295</v>
      </c>
      <c r="B7" s="31"/>
      <c r="C7" s="31"/>
      <c r="D7" s="26">
        <f>H7/22</f>
        <v>76677.590909090912</v>
      </c>
      <c r="E7" s="27">
        <f t="shared" si="0"/>
        <v>-0.14942549020398777</v>
      </c>
      <c r="F7" s="26"/>
      <c r="G7" s="61" t="s">
        <v>6</v>
      </c>
      <c r="H7" s="64">
        <f>덕산하이메탈!H7+'덕산하이메탈 (2)'!H7</f>
        <v>1686907</v>
      </c>
      <c r="I7" s="64">
        <f>덕산하이메탈!I7+'덕산하이메탈 (2)'!I7</f>
        <v>14688.15</v>
      </c>
      <c r="J7" s="62">
        <f t="shared" si="1"/>
        <v>114.84815991122095</v>
      </c>
      <c r="K7" s="32">
        <f>H7+H6+H5</f>
        <v>4617472</v>
      </c>
      <c r="L7" s="32"/>
      <c r="M7" s="32"/>
      <c r="N7" s="32">
        <f>AVERAGE(J5:J7)</f>
        <v>110.13982712115639</v>
      </c>
      <c r="O7" s="35"/>
    </row>
    <row r="8" spans="1:16" ht="15" hidden="1" customHeight="1">
      <c r="D8" s="26">
        <f>H8/21</f>
        <v>82317.666666666672</v>
      </c>
      <c r="E8" s="27">
        <f t="shared" si="0"/>
        <v>7.3555724569680958E-2</v>
      </c>
      <c r="F8" s="26"/>
      <c r="G8" s="61" t="s">
        <v>2</v>
      </c>
      <c r="H8" s="64">
        <f>덕산하이메탈!H8+'덕산하이메탈 (2)'!H8</f>
        <v>1728671</v>
      </c>
      <c r="I8" s="64">
        <f>덕산하이메탈!I8+'덕산하이메탈 (2)'!I8</f>
        <v>15910.06</v>
      </c>
      <c r="J8" s="62">
        <f t="shared" si="1"/>
        <v>108.6527014982973</v>
      </c>
    </row>
    <row r="9" spans="1:16" ht="15" hidden="1" customHeight="1">
      <c r="D9" s="26">
        <f>H9/21</f>
        <v>99230.761904761908</v>
      </c>
      <c r="E9" s="27">
        <f t="shared" si="0"/>
        <v>0.20546130524547457</v>
      </c>
      <c r="F9" s="26"/>
      <c r="G9" s="61" t="s">
        <v>5</v>
      </c>
      <c r="H9" s="64">
        <f>덕산하이메탈!H9+'덕산하이메탈 (2)'!H9</f>
        <v>2083846</v>
      </c>
      <c r="I9" s="64">
        <f>덕산하이메탈!I9+'덕산하이메탈 (2)'!I9</f>
        <v>16909.29</v>
      </c>
      <c r="J9" s="62">
        <f t="shared" si="1"/>
        <v>123.23675328768978</v>
      </c>
    </row>
    <row r="10" spans="1:16" ht="15" hidden="1" customHeight="1">
      <c r="A10" s="31">
        <f>AVERAGE(D8:D10)</f>
        <v>85973.03174603176</v>
      </c>
      <c r="B10" s="27">
        <f>A10/A7-1</f>
        <v>0.11066395402407303</v>
      </c>
      <c r="C10" s="27"/>
      <c r="D10" s="26">
        <f>H10/21</f>
        <v>76370.666666666672</v>
      </c>
      <c r="E10" s="27">
        <f t="shared" si="0"/>
        <v>-0.23037306979498484</v>
      </c>
      <c r="F10" s="26"/>
      <c r="G10" s="61" t="s">
        <v>0</v>
      </c>
      <c r="H10" s="64">
        <f>덕산하이메탈!H10+'덕산하이메탈 (2)'!H10</f>
        <v>1603784</v>
      </c>
      <c r="I10" s="64">
        <f>덕산하이메탈!I10+'덕산하이메탈 (2)'!I10</f>
        <v>15845.76</v>
      </c>
      <c r="J10" s="62">
        <f t="shared" si="1"/>
        <v>101.21218546791066</v>
      </c>
      <c r="K10" s="32">
        <f>H10+H9+H8</f>
        <v>5416301</v>
      </c>
      <c r="L10" s="27">
        <f>K10/K7-1</f>
        <v>0.17300137391195869</v>
      </c>
      <c r="M10" s="32"/>
      <c r="N10" s="32">
        <f>AVERAGE(J8:J10)</f>
        <v>111.03388008463259</v>
      </c>
      <c r="O10" s="58">
        <f>N10/N7-1</f>
        <v>8.1174356892055322E-3</v>
      </c>
    </row>
    <row r="11" spans="1:16" ht="15" hidden="1" customHeight="1">
      <c r="D11" s="26">
        <f>H11/21</f>
        <v>94860.428571428565</v>
      </c>
      <c r="E11" s="27">
        <f t="shared" si="0"/>
        <v>0.24210554538516393</v>
      </c>
      <c r="F11" s="26"/>
      <c r="G11" s="61" t="s">
        <v>10</v>
      </c>
      <c r="H11" s="64">
        <f>덕산하이메탈!H11+'덕산하이메탈 (2)'!H11</f>
        <v>1992069</v>
      </c>
      <c r="I11" s="64">
        <f>덕산하이메탈!I11+'덕산하이메탈 (2)'!I11</f>
        <v>17177.55</v>
      </c>
      <c r="J11" s="62">
        <f t="shared" si="1"/>
        <v>115.969332064235</v>
      </c>
    </row>
    <row r="12" spans="1:16" ht="15" hidden="1" customHeight="1">
      <c r="D12" s="26">
        <f>H12/22</f>
        <v>68053.227272727279</v>
      </c>
      <c r="E12" s="27">
        <f t="shared" si="0"/>
        <v>-0.28259624906201897</v>
      </c>
      <c r="F12" s="26"/>
      <c r="G12" s="61" t="s">
        <v>4</v>
      </c>
      <c r="H12" s="64">
        <f>덕산하이메탈!H12+'덕산하이메탈 (2)'!H12</f>
        <v>1497171</v>
      </c>
      <c r="I12" s="64">
        <f>덕산하이메탈!I12+'덕산하이메탈 (2)'!I12</f>
        <v>14486.81</v>
      </c>
      <c r="J12" s="62">
        <f t="shared" si="1"/>
        <v>103.34718271310247</v>
      </c>
    </row>
    <row r="13" spans="1:16" ht="15" hidden="1" customHeight="1">
      <c r="A13" s="31">
        <f>AVERAGE(D11:D13)</f>
        <v>77409.501948051955</v>
      </c>
      <c r="B13" s="27">
        <f>A13/A10-1</f>
        <v>-9.9607163130839282E-2</v>
      </c>
      <c r="C13" s="27"/>
      <c r="D13" s="26">
        <f>H13/20</f>
        <v>69314.850000000006</v>
      </c>
      <c r="E13" s="27">
        <f t="shared" si="0"/>
        <v>1.8538764109109707E-2</v>
      </c>
      <c r="F13" s="26"/>
      <c r="G13" s="61" t="s">
        <v>8</v>
      </c>
      <c r="H13" s="64">
        <f>덕산하이메탈!H13+'덕산하이메탈 (2)'!H13</f>
        <v>1386297</v>
      </c>
      <c r="I13" s="64">
        <f>덕산하이메탈!I13+'덕산하이메탈 (2)'!I13</f>
        <v>13736.74</v>
      </c>
      <c r="J13" s="62">
        <f t="shared" si="1"/>
        <v>100.91892253911773</v>
      </c>
      <c r="K13" s="32">
        <f>H13+H12+H11</f>
        <v>4875537</v>
      </c>
      <c r="L13" s="27">
        <f>K13/K10-1</f>
        <v>-9.9840093820487419E-2</v>
      </c>
      <c r="M13" s="32"/>
      <c r="N13" s="32">
        <f>AVERAGE(J11:J13)</f>
        <v>106.74514577215173</v>
      </c>
      <c r="O13" s="58">
        <f>N13/N10-1</f>
        <v>-3.8625456565256289E-2</v>
      </c>
    </row>
    <row r="14" spans="1:16" ht="15" hidden="1" customHeight="1">
      <c r="D14" s="26">
        <f>H14/20</f>
        <v>63516.95</v>
      </c>
      <c r="E14" s="27">
        <f t="shared" si="0"/>
        <v>-8.3645856551662567E-2</v>
      </c>
      <c r="F14" s="26"/>
      <c r="G14" s="61" t="s">
        <v>11</v>
      </c>
      <c r="H14" s="64">
        <f>덕산하이메탈!H14+'덕산하이메탈 (2)'!H14</f>
        <v>1270339</v>
      </c>
      <c r="I14" s="64">
        <f>덕산하이메탈!I14+'덕산하이메탈 (2)'!I14</f>
        <v>12893.710000000001</v>
      </c>
      <c r="J14" s="62">
        <f t="shared" si="1"/>
        <v>98.523931436335999</v>
      </c>
    </row>
    <row r="15" spans="1:16" ht="15" hidden="1" customHeight="1">
      <c r="A15" s="31"/>
      <c r="B15" s="31"/>
      <c r="C15" s="31"/>
      <c r="D15" s="26">
        <f>H15/22</f>
        <v>59768.818181818184</v>
      </c>
      <c r="E15" s="27">
        <f t="shared" si="0"/>
        <v>-5.9009946450228057E-2</v>
      </c>
      <c r="F15" s="26"/>
      <c r="G15" s="61" t="s">
        <v>9</v>
      </c>
      <c r="H15" s="64">
        <f>덕산하이메탈!H15+'덕산하이메탈 (2)'!H15</f>
        <v>1314914</v>
      </c>
      <c r="I15" s="64">
        <f>덕산하이메탈!I15+'덕산하이메탈 (2)'!I15</f>
        <v>14087.88</v>
      </c>
      <c r="J15" s="62">
        <f t="shared" si="1"/>
        <v>93.336541764978122</v>
      </c>
    </row>
    <row r="16" spans="1:16" ht="15" hidden="1" customHeight="1">
      <c r="A16" s="31">
        <f>AVERAGE(D14:D16)</f>
        <v>59989.134848484849</v>
      </c>
      <c r="B16" s="27">
        <f>A16/A13-1</f>
        <v>-0.22504171530851058</v>
      </c>
      <c r="C16" s="27"/>
      <c r="D16" s="26">
        <f>H16/22</f>
        <v>56681.63636363636</v>
      </c>
      <c r="E16" s="27">
        <f t="shared" si="0"/>
        <v>-5.1652047206129148E-2</v>
      </c>
      <c r="F16" s="26"/>
      <c r="G16" s="61" t="s">
        <v>13</v>
      </c>
      <c r="H16" s="64">
        <f>덕산하이메탈!H16+'덕산하이메탈 (2)'!H16</f>
        <v>1246996</v>
      </c>
      <c r="I16" s="64">
        <f>덕산하이메탈!I16+'덕산하이메탈 (2)'!I16</f>
        <v>13824.93</v>
      </c>
      <c r="J16" s="62">
        <f t="shared" si="1"/>
        <v>90.199082382333941</v>
      </c>
      <c r="K16" s="32">
        <f>H16+H15+H14</f>
        <v>3832249</v>
      </c>
      <c r="L16" s="27">
        <f>K16/K13-1</f>
        <v>-0.21398422368653958</v>
      </c>
      <c r="M16" s="32"/>
      <c r="N16" s="32">
        <f>AVERAGE(J14:J16)</f>
        <v>94.019851861216011</v>
      </c>
      <c r="O16" s="58">
        <f>N16/N13-1</f>
        <v>-0.11921192124368774</v>
      </c>
    </row>
    <row r="17" spans="1:15" ht="15" hidden="1" customHeight="1">
      <c r="D17" s="26">
        <f>H17/20</f>
        <v>43819.15</v>
      </c>
      <c r="E17" s="27">
        <f t="shared" si="0"/>
        <v>-0.22692510641573826</v>
      </c>
      <c r="F17" s="33">
        <f t="shared" ref="F17:F28" si="2">D17/D5-1</f>
        <v>-0.32993169972345004</v>
      </c>
      <c r="G17" s="39" t="s">
        <v>162</v>
      </c>
      <c r="H17" s="8">
        <f>덕산하이메탈!H17+'덕산하이메탈 (2)'!H17</f>
        <v>876383</v>
      </c>
      <c r="I17" s="8">
        <f>덕산하이메탈!I17+'덕산하이메탈 (2)'!I17</f>
        <v>9310.01</v>
      </c>
      <c r="J17" s="30">
        <f t="shared" si="1"/>
        <v>94.133411242308014</v>
      </c>
    </row>
    <row r="18" spans="1:15" ht="17.399999999999999" hidden="1">
      <c r="D18" s="26">
        <f>H18/20</f>
        <v>52664.35</v>
      </c>
      <c r="E18" s="27">
        <f t="shared" si="0"/>
        <v>0.20185695067111054</v>
      </c>
      <c r="F18" s="33">
        <f t="shared" si="2"/>
        <v>-0.41580123796423663</v>
      </c>
      <c r="G18" s="39" t="s">
        <v>163</v>
      </c>
      <c r="H18" s="8">
        <f>덕산하이메탈!H18+'덕산하이메탈 (2)'!H18</f>
        <v>1053287</v>
      </c>
      <c r="I18" s="8">
        <f>덕산하이메탈!I18+'덕산하이메탈 (2)'!I18</f>
        <v>10683.759999999998</v>
      </c>
      <c r="J18" s="30">
        <f t="shared" si="1"/>
        <v>98.587669509610862</v>
      </c>
    </row>
    <row r="19" spans="1:15" ht="17.399999999999999" hidden="1">
      <c r="A19" s="31">
        <f>AVERAGE(D17:D19)</f>
        <v>48832.303030303032</v>
      </c>
      <c r="B19" s="27">
        <f>A19/A16-1</f>
        <v>-0.18598087547621311</v>
      </c>
      <c r="C19" s="27">
        <f>A19/A7-1</f>
        <v>-0.36914777033855783</v>
      </c>
      <c r="D19" s="26">
        <f>H19/22</f>
        <v>50013.409090909088</v>
      </c>
      <c r="E19" s="27">
        <f t="shared" si="0"/>
        <v>-5.0336535229066892E-2</v>
      </c>
      <c r="F19" s="33">
        <f t="shared" si="2"/>
        <v>-0.34774412578761016</v>
      </c>
      <c r="G19" s="39" t="s">
        <v>158</v>
      </c>
      <c r="H19" s="8">
        <f>덕산하이메탈!H19+'덕산하이메탈 (2)'!H19</f>
        <v>1100295</v>
      </c>
      <c r="I19" s="8">
        <f>덕산하이메탈!I19+'덕산하이메탈 (2)'!I19</f>
        <v>9990.48</v>
      </c>
      <c r="J19" s="30">
        <f t="shared" si="1"/>
        <v>110.13434789920004</v>
      </c>
      <c r="K19" s="32">
        <f>H19+H18+H17</f>
        <v>3029965</v>
      </c>
      <c r="L19" s="27">
        <f>K19/K16-1</f>
        <v>-0.20935069720156496</v>
      </c>
      <c r="M19" s="27">
        <f>K19/K7-1</f>
        <v>-0.34380435874868331</v>
      </c>
      <c r="N19" s="32">
        <f>AVERAGE(J17:J19)</f>
        <v>100.95180955037297</v>
      </c>
      <c r="O19" s="58">
        <f>N19/N16-1</f>
        <v>7.3728659979057642E-2</v>
      </c>
    </row>
    <row r="20" spans="1:15" ht="17.399999999999999" hidden="1">
      <c r="D20" s="26">
        <f>H20/20</f>
        <v>58612.25</v>
      </c>
      <c r="E20" s="27">
        <f t="shared" si="0"/>
        <v>0.17193070949154543</v>
      </c>
      <c r="F20" s="33">
        <f t="shared" si="2"/>
        <v>-0.2879748373172224</v>
      </c>
      <c r="G20" s="39" t="s">
        <v>154</v>
      </c>
      <c r="H20" s="8">
        <f>덕산하이메탈!H20+'덕산하이메탈 (2)'!H20</f>
        <v>1172245</v>
      </c>
      <c r="I20" s="8">
        <f>덕산하이메탈!I20+'덕산하이메탈 (2)'!I20</f>
        <v>12163.3</v>
      </c>
      <c r="J20" s="30">
        <f t="shared" si="1"/>
        <v>96.375572418669279</v>
      </c>
    </row>
    <row r="21" spans="1:15" ht="17.399999999999999" hidden="1">
      <c r="D21" s="26">
        <f>H21/21</f>
        <v>58370.761904761908</v>
      </c>
      <c r="E21" s="27">
        <f t="shared" si="0"/>
        <v>-4.1200959737612841E-3</v>
      </c>
      <c r="F21" s="33">
        <f t="shared" si="2"/>
        <v>-0.41176747226042609</v>
      </c>
      <c r="G21" s="39" t="s">
        <v>155</v>
      </c>
      <c r="H21" s="8">
        <f>덕산하이메탈!H21+'덕산하이메탈 (2)'!H21</f>
        <v>1225786</v>
      </c>
      <c r="I21" s="8">
        <f>덕산하이메탈!I21+'덕산하이메탈 (2)'!I21</f>
        <v>14644.140000000001</v>
      </c>
      <c r="J21" s="30">
        <f t="shared" si="1"/>
        <v>83.704881269914097</v>
      </c>
    </row>
    <row r="22" spans="1:15" ht="17.399999999999999" hidden="1">
      <c r="A22" s="31">
        <f>AVERAGE(D20:D22)</f>
        <v>61179.702380952389</v>
      </c>
      <c r="B22" s="27">
        <f>A22/A19-1</f>
        <v>0.2528531030573582</v>
      </c>
      <c r="C22" s="27">
        <f>A22/A10-1</f>
        <v>-0.2883849605108727</v>
      </c>
      <c r="D22" s="26">
        <f>H22/21</f>
        <v>66556.095238095237</v>
      </c>
      <c r="E22" s="27">
        <f t="shared" si="0"/>
        <v>0.14023002383776606</v>
      </c>
      <c r="F22" s="33">
        <f t="shared" si="2"/>
        <v>-0.12851231836706201</v>
      </c>
      <c r="G22" s="39" t="s">
        <v>156</v>
      </c>
      <c r="H22" s="8">
        <f>덕산하이메탈!H22+'덕산하이메탈 (2)'!H22</f>
        <v>1397678</v>
      </c>
      <c r="I22" s="8">
        <f>덕산하이메탈!I22+'덕산하이메탈 (2)'!I22</f>
        <v>13567.609999999999</v>
      </c>
      <c r="J22" s="30">
        <f t="shared" si="1"/>
        <v>103.01578538887837</v>
      </c>
      <c r="K22" s="32">
        <f>H22+H21+H20</f>
        <v>3795709</v>
      </c>
      <c r="L22" s="27">
        <f>K22/K19-1</f>
        <v>0.25272371132999893</v>
      </c>
      <c r="M22" s="27">
        <f>K22/K10-1</f>
        <v>-0.29920641411915627</v>
      </c>
      <c r="N22" s="32">
        <f>AVERAGE(J20:J22)</f>
        <v>94.365413025820587</v>
      </c>
      <c r="O22" s="58">
        <f>N22/N19-1</f>
        <v>-6.5242976365529115E-2</v>
      </c>
    </row>
    <row r="23" spans="1:15" ht="17.399999999999999" hidden="1">
      <c r="A23" s="31"/>
      <c r="B23" s="27"/>
      <c r="C23" s="27"/>
      <c r="D23" s="26">
        <f>H23/21</f>
        <v>50161.904761904763</v>
      </c>
      <c r="E23" s="27">
        <f t="shared" si="0"/>
        <v>-0.24632139877711456</v>
      </c>
      <c r="F23" s="33">
        <f t="shared" si="2"/>
        <v>-0.47120305571744747</v>
      </c>
      <c r="G23" s="39" t="s">
        <v>168</v>
      </c>
      <c r="H23" s="8">
        <f>덕산하이메탈!H23+'덕산하이메탈 (2)'!H23</f>
        <v>1053400</v>
      </c>
      <c r="I23" s="8">
        <f>덕산하이메탈!I23+'덕산하이메탈 (2)'!I23</f>
        <v>10409.07</v>
      </c>
      <c r="J23" s="30">
        <f t="shared" si="1"/>
        <v>101.20020328425115</v>
      </c>
      <c r="K23" s="32"/>
      <c r="L23" s="27"/>
      <c r="M23" s="27"/>
      <c r="N23" s="27"/>
    </row>
    <row r="24" spans="1:15" ht="17.399999999999999" hidden="1">
      <c r="A24" s="31"/>
      <c r="B24" s="27"/>
      <c r="C24" s="27"/>
      <c r="D24" s="26">
        <f>H24/22</f>
        <v>61178.36363636364</v>
      </c>
      <c r="E24" s="27">
        <f t="shared" si="0"/>
        <v>0.21961803338108643</v>
      </c>
      <c r="F24" s="33">
        <f t="shared" si="2"/>
        <v>-0.10102186056235396</v>
      </c>
      <c r="G24" s="39" t="s">
        <v>176</v>
      </c>
      <c r="H24" s="8">
        <f>덕산하이메탈!H24+'덕산하이메탈 (2)'!H24</f>
        <v>1345924</v>
      </c>
      <c r="I24" s="8">
        <f>덕산하이메탈!I24+'덕산하이메탈 (2)'!I24</f>
        <v>10266.5</v>
      </c>
      <c r="J24" s="30">
        <f t="shared" si="1"/>
        <v>131.09862173087225</v>
      </c>
      <c r="K24" s="32"/>
      <c r="L24" s="27"/>
      <c r="M24" s="27"/>
      <c r="N24" s="27"/>
    </row>
    <row r="25" spans="1:15" ht="17.399999999999999" hidden="1">
      <c r="A25" s="31">
        <f>AVERAGE(D23:D25)</f>
        <v>63746.457887142104</v>
      </c>
      <c r="B25" s="27">
        <f>A25/A22-1</f>
        <v>4.1954364050467152E-2</v>
      </c>
      <c r="C25" s="27">
        <f>A25/A13-1</f>
        <v>-0.17650344876367841</v>
      </c>
      <c r="D25" s="26">
        <f>H25/19</f>
        <v>79899.105263157893</v>
      </c>
      <c r="E25" s="27">
        <f t="shared" si="0"/>
        <v>0.30600265378243763</v>
      </c>
      <c r="F25" s="33">
        <f t="shared" si="2"/>
        <v>0.15269823512794001</v>
      </c>
      <c r="G25" s="39" t="s">
        <v>190</v>
      </c>
      <c r="H25" s="8">
        <f>덕산하이메탈!H25+'덕산하이메탈 (2)'!H25</f>
        <v>1518083</v>
      </c>
      <c r="I25" s="8">
        <f>덕산하이메탈!I25+'덕산하이메탈 (2)'!I25</f>
        <v>13033.46</v>
      </c>
      <c r="J25" s="30">
        <f t="shared" si="1"/>
        <v>116.4758245316286</v>
      </c>
      <c r="K25" s="32">
        <f>H25+H24+H23</f>
        <v>3917407</v>
      </c>
      <c r="L25" s="27">
        <f>K25/K22-1</f>
        <v>3.2061994215046408E-2</v>
      </c>
      <c r="M25" s="27">
        <f>K25/K13-1</f>
        <v>-0.19651783998357519</v>
      </c>
      <c r="N25" s="32">
        <f>AVERAGE(J23:J25)</f>
        <v>116.25821651558401</v>
      </c>
      <c r="O25" s="58">
        <f>N25/N22-1</f>
        <v>0.23200029319824034</v>
      </c>
    </row>
    <row r="26" spans="1:15" ht="17.399999999999999" hidden="1">
      <c r="D26" s="26">
        <f>H26/19</f>
        <v>77737.789473684214</v>
      </c>
      <c r="E26" s="27">
        <f t="shared" si="0"/>
        <v>-2.7050563111503112E-2</v>
      </c>
      <c r="F26" s="33">
        <f t="shared" si="2"/>
        <v>0.22389046504412158</v>
      </c>
      <c r="G26" s="39" t="s">
        <v>202</v>
      </c>
      <c r="H26" s="8">
        <f>덕산하이메탈!H26+'덕산하이메탈 (2)'!H26</f>
        <v>1477018</v>
      </c>
      <c r="I26" s="8">
        <f>덕산하이메탈!I26+'덕산하이메탈 (2)'!I26</f>
        <v>10577.609999999999</v>
      </c>
      <c r="J26" s="30">
        <f t="shared" si="1"/>
        <v>139.63626944082833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67573.863636363632</v>
      </c>
      <c r="E27" s="27">
        <f t="shared" si="0"/>
        <v>-0.13074626775644649</v>
      </c>
      <c r="F27" s="33">
        <f t="shared" si="2"/>
        <v>0.13058724753101703</v>
      </c>
      <c r="G27" s="39" t="s">
        <v>203</v>
      </c>
      <c r="H27" s="8">
        <f>덕산하이메탈!H27+'덕산하이메탈 (2)'!H27</f>
        <v>1486625</v>
      </c>
      <c r="I27" s="8">
        <f>덕산하이메탈!I27+'덕산하이메탈 (2)'!I27</f>
        <v>13923.73</v>
      </c>
      <c r="J27" s="30">
        <f t="shared" si="1"/>
        <v>106.76916314809323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74423.147527910696</v>
      </c>
      <c r="B28" s="27">
        <f>A28/A25-1</f>
        <v>0.16748679055502658</v>
      </c>
      <c r="C28" s="27">
        <f>A28/A16-1</f>
        <v>0.24061044914019813</v>
      </c>
      <c r="D28" s="26">
        <f>H28/19</f>
        <v>77957.789473684214</v>
      </c>
      <c r="E28" s="27">
        <f t="shared" si="0"/>
        <v>0.15366778334889619</v>
      </c>
      <c r="F28" s="33">
        <f t="shared" si="2"/>
        <v>0.37536236557378921</v>
      </c>
      <c r="G28" s="39" t="s">
        <v>208</v>
      </c>
      <c r="H28" s="8">
        <f>덕산하이메탈!H28+'덕산하이메탈 (2)'!H28</f>
        <v>1481198</v>
      </c>
      <c r="I28" s="8">
        <f>덕산하이메탈!I28+'덕산하이메탈 (2)'!I28</f>
        <v>14181.310000000001</v>
      </c>
      <c r="J28" s="30">
        <f t="shared" si="1"/>
        <v>104.44719140897419</v>
      </c>
      <c r="K28" s="32">
        <f>H28+H27+H26</f>
        <v>4444841</v>
      </c>
      <c r="L28" s="27">
        <f>K28/K25-1</f>
        <v>0.13463855044931505</v>
      </c>
      <c r="M28" s="27">
        <f>K28/K16-1</f>
        <v>0.15985182591214708</v>
      </c>
      <c r="N28" s="32">
        <f>AVERAGE(J26:J28)</f>
        <v>116.95087466596526</v>
      </c>
      <c r="O28" s="58">
        <f>N28/N25-1</f>
        <v>5.9579285760709144E-3</v>
      </c>
    </row>
    <row r="29" spans="1:15" ht="17.399999999999999" hidden="1">
      <c r="D29" s="26">
        <f>H29/22</f>
        <v>108617.5</v>
      </c>
      <c r="E29" s="27">
        <f t="shared" ref="E29:E41" si="3">D29/D28-1</f>
        <v>0.3932860427842868</v>
      </c>
      <c r="F29" s="33">
        <f t="shared" ref="F29:F41" si="4">D29/D17-1</f>
        <v>1.4787678446523951</v>
      </c>
      <c r="G29" s="39" t="s">
        <v>215</v>
      </c>
      <c r="H29" s="8">
        <f>덕산하이메탈!H29+'덕산하이메탈 (2)'!H29</f>
        <v>2389585</v>
      </c>
      <c r="I29" s="8">
        <f>덕산하이메탈!I29+'덕산하이메탈 (2)'!I29</f>
        <v>20649.73</v>
      </c>
      <c r="J29" s="30">
        <f t="shared" si="1"/>
        <v>115.71991498193924</v>
      </c>
    </row>
    <row r="30" spans="1:15" ht="17.399999999999999" hidden="1">
      <c r="D30" s="26">
        <f>H30/19</f>
        <v>88601.68421052632</v>
      </c>
      <c r="E30" s="27">
        <f t="shared" si="3"/>
        <v>-0.18427800114598181</v>
      </c>
      <c r="F30" s="33">
        <f t="shared" si="4"/>
        <v>0.68238446331391778</v>
      </c>
      <c r="G30" s="39" t="s">
        <v>210</v>
      </c>
      <c r="H30" s="8">
        <f>덕산하이메탈!H30+'덕산하이메탈 (2)'!H30</f>
        <v>1683432</v>
      </c>
      <c r="I30" s="8">
        <f>덕산하이메탈!I30+'덕산하이메탈 (2)'!I30</f>
        <v>15884.37</v>
      </c>
      <c r="J30" s="30">
        <f t="shared" si="1"/>
        <v>105.98040715495799</v>
      </c>
    </row>
    <row r="31" spans="1:15" ht="17.399999999999999" hidden="1">
      <c r="A31" s="31">
        <f>AVERAGE(D29:D31)</f>
        <v>94150.878070175429</v>
      </c>
      <c r="B31" s="27">
        <f>A31/A28-1</f>
        <v>0.26507519767107812</v>
      </c>
      <c r="C31" s="27">
        <f>A31/A19-1</f>
        <v>0.92804500766121589</v>
      </c>
      <c r="D31" s="26">
        <f>H31/20</f>
        <v>85233.45</v>
      </c>
      <c r="E31" s="27">
        <f t="shared" si="3"/>
        <v>-3.8015464836120616E-2</v>
      </c>
      <c r="F31" s="33">
        <f t="shared" si="4"/>
        <v>0.70421196133764119</v>
      </c>
      <c r="G31" s="39" t="s">
        <v>211</v>
      </c>
      <c r="H31" s="8">
        <f>덕산하이메탈!H31+'덕산하이메탈 (2)'!H31</f>
        <v>1704669</v>
      </c>
      <c r="I31" s="8">
        <f>덕산하이메탈!I31+'덕산하이메탈 (2)'!I31</f>
        <v>14563.51</v>
      </c>
      <c r="J31" s="30">
        <f t="shared" si="1"/>
        <v>117.05069725636196</v>
      </c>
      <c r="K31" s="32">
        <f>H31+H30+H29</f>
        <v>5777686</v>
      </c>
      <c r="L31" s="27">
        <f>K31/K28-1</f>
        <v>0.29986336969083927</v>
      </c>
      <c r="M31" s="27">
        <f>K31/K19-1</f>
        <v>0.90684908901587979</v>
      </c>
      <c r="N31" s="32">
        <f>AVERAGE(J29:J31)</f>
        <v>112.91700646441973</v>
      </c>
      <c r="O31" s="58">
        <f>N31/N28-1</f>
        <v>-3.4491988307629562E-2</v>
      </c>
    </row>
    <row r="32" spans="1:15" ht="17.399999999999999" hidden="1">
      <c r="D32" s="26">
        <f>H32/21</f>
        <v>84018.095238095237</v>
      </c>
      <c r="E32" s="27">
        <f t="shared" si="3"/>
        <v>-1.4259129038009855E-2</v>
      </c>
      <c r="F32" s="33">
        <f t="shared" si="4"/>
        <v>0.43345623548140932</v>
      </c>
      <c r="G32" s="39" t="s">
        <v>222</v>
      </c>
      <c r="H32" s="8">
        <f>덕산하이메탈!H32+'덕산하이메탈 (2)'!H32</f>
        <v>1764380</v>
      </c>
      <c r="I32" s="8">
        <f>덕산하이메탈!I32+'덕산하이메탈 (2)'!I32</f>
        <v>14314.46</v>
      </c>
      <c r="J32" s="30">
        <f t="shared" si="1"/>
        <v>123.25857908716083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93525.809523809527</v>
      </c>
      <c r="E33" s="27">
        <f t="shared" si="3"/>
        <v>0.11316269737811591</v>
      </c>
      <c r="F33" s="33">
        <f t="shared" si="4"/>
        <v>0.6022715221090793</v>
      </c>
      <c r="G33" s="39" t="s">
        <v>223</v>
      </c>
      <c r="H33" s="8">
        <f>덕산하이메탈!H33+'덕산하이메탈 (2)'!H33</f>
        <v>1964042</v>
      </c>
      <c r="I33" s="8">
        <f>덕산하이메탈!I33+'덕산하이메탈 (2)'!I33</f>
        <v>17052.28</v>
      </c>
      <c r="J33" s="30">
        <f t="shared" si="1"/>
        <v>115.17767712000976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89340.775271512102</v>
      </c>
      <c r="B34" s="27">
        <f>A34/A31-1</f>
        <v>-5.1089303650233786E-2</v>
      </c>
      <c r="C34" s="27">
        <f>A34/A22-1</f>
        <v>0.46030091345013391</v>
      </c>
      <c r="D34" s="26">
        <f>H34/19</f>
        <v>90478.421052631573</v>
      </c>
      <c r="E34" s="27">
        <f t="shared" si="3"/>
        <v>-3.2583395820831251E-2</v>
      </c>
      <c r="F34" s="33">
        <f t="shared" si="4"/>
        <v>0.35943102925370729</v>
      </c>
      <c r="G34" s="39" t="s">
        <v>220</v>
      </c>
      <c r="H34" s="8">
        <f>덕산하이메탈!H34+'덕산하이메탈 (2)'!H34</f>
        <v>1719090</v>
      </c>
      <c r="I34" s="8">
        <f>덕산하이메탈!I34+'덕산하이메탈 (2)'!I34</f>
        <v>12394.42</v>
      </c>
      <c r="J34" s="30">
        <f t="shared" si="1"/>
        <v>138.69870473971352</v>
      </c>
      <c r="K34" s="32">
        <f>H34+H33+H32</f>
        <v>5447512</v>
      </c>
      <c r="L34" s="27">
        <f>K34/K31-1</f>
        <v>-5.7146407748707717E-2</v>
      </c>
      <c r="M34" s="27">
        <f>K34/K22-1</f>
        <v>0.43517640577820904</v>
      </c>
      <c r="N34" s="32">
        <f>AVERAGE(J32:J34)</f>
        <v>125.71165364896137</v>
      </c>
      <c r="O34" s="58">
        <f>N34/N31-1</f>
        <v>0.11331018758961919</v>
      </c>
      <c r="P34" s="58"/>
    </row>
    <row r="35" spans="1:16" ht="17.399999999999999" hidden="1">
      <c r="D35" s="26">
        <f>H35/23</f>
        <v>89919.478260869568</v>
      </c>
      <c r="E35" s="27">
        <f t="shared" si="3"/>
        <v>-6.1776364492133196E-3</v>
      </c>
      <c r="F35" s="33">
        <f t="shared" si="4"/>
        <v>0.79258500425124434</v>
      </c>
      <c r="G35" s="39" t="s">
        <v>226</v>
      </c>
      <c r="H35" s="2">
        <f>덕산하이메탈!H35+'덕산하이메탈 (2)'!H35</f>
        <v>2068148</v>
      </c>
      <c r="I35" s="2">
        <f>덕산하이메탈!I35+'덕산하이메탈 (2)'!I35</f>
        <v>15787.77</v>
      </c>
      <c r="J35" s="30">
        <f t="shared" si="1"/>
        <v>130.99684122583494</v>
      </c>
      <c r="P35" s="16"/>
    </row>
    <row r="36" spans="1:16" ht="17.399999999999999" hidden="1">
      <c r="D36" s="26">
        <f>H36/21</f>
        <v>84292.809523809527</v>
      </c>
      <c r="E36" s="27">
        <f t="shared" si="3"/>
        <v>-6.2574526074720471E-2</v>
      </c>
      <c r="F36" s="33">
        <f t="shared" si="4"/>
        <v>0.37782059724309058</v>
      </c>
      <c r="G36" s="39" t="s">
        <v>228</v>
      </c>
      <c r="H36" s="2">
        <f>덕산하이메탈!H36+'덕산하이메탈 (2)'!H36</f>
        <v>1770149</v>
      </c>
      <c r="I36" s="2">
        <f>덕산하이메탈!I36+'덕산하이메탈 (2)'!I36</f>
        <v>13737.65</v>
      </c>
      <c r="J36" s="30">
        <f t="shared" si="1"/>
        <v>128.85384327013719</v>
      </c>
      <c r="P36" s="16"/>
    </row>
    <row r="37" spans="1:16" ht="17.399999999999999" hidden="1">
      <c r="A37" s="31">
        <f>AVERAGE(D35:D37)</f>
        <v>92368.558891189328</v>
      </c>
      <c r="B37" s="27">
        <f>A37/A34-1</f>
        <v>3.3890276981317857E-2</v>
      </c>
      <c r="C37" s="27">
        <f>A37/A25-1</f>
        <v>0.44899908093278396</v>
      </c>
      <c r="D37" s="26">
        <f>H37/18</f>
        <v>102893.38888888889</v>
      </c>
      <c r="E37" s="27">
        <f t="shared" si="3"/>
        <v>0.22066626406402312</v>
      </c>
      <c r="F37" s="33">
        <f t="shared" si="4"/>
        <v>0.28779150342167648</v>
      </c>
      <c r="G37" s="39" t="s">
        <v>225</v>
      </c>
      <c r="H37" s="2">
        <f>덕산하이메탈!H37+'덕산하이메탈 (2)'!H37</f>
        <v>1852081</v>
      </c>
      <c r="I37" s="2">
        <f>덕산하이메탈!I37+'덕산하이메탈 (2)'!I37</f>
        <v>13906.14</v>
      </c>
      <c r="J37" s="30">
        <f t="shared" si="1"/>
        <v>133.18440631260725</v>
      </c>
      <c r="K37" s="32">
        <f>H37+H36+H35</f>
        <v>5690378</v>
      </c>
      <c r="L37" s="27">
        <f>K37/K34-1</f>
        <v>4.4582921524541907E-2</v>
      </c>
      <c r="M37" s="27">
        <f>K37/K25-1</f>
        <v>0.45258789806624633</v>
      </c>
      <c r="N37" s="32">
        <f>AVERAGE(J35:J37)</f>
        <v>131.01169693619315</v>
      </c>
      <c r="O37" s="16">
        <f>N37/N34-1</f>
        <v>4.2160317944998749E-2</v>
      </c>
      <c r="P37" s="16"/>
    </row>
    <row r="38" spans="1:16" ht="17.399999999999999" hidden="1">
      <c r="A38" s="31"/>
      <c r="B38" s="27"/>
      <c r="C38" s="27"/>
      <c r="D38" s="26">
        <f>H38/20</f>
        <v>117120.6</v>
      </c>
      <c r="E38" s="27">
        <f t="shared" si="3"/>
        <v>0.13827138229915437</v>
      </c>
      <c r="F38" s="33">
        <f t="shared" si="4"/>
        <v>0.50661088761274398</v>
      </c>
      <c r="G38" s="39" t="s">
        <v>231</v>
      </c>
      <c r="H38" s="2">
        <f>덕산하이메탈!H38+'덕산하이메탈 (2)'!H38</f>
        <v>2342412</v>
      </c>
      <c r="I38" s="2">
        <f>덕산하이메탈!I38+'덕산하이메탈 (2)'!I38</f>
        <v>17793.82</v>
      </c>
      <c r="J38" s="30">
        <f t="shared" si="1"/>
        <v>131.64188465433506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103448.76190476191</v>
      </c>
      <c r="E39" s="27">
        <f t="shared" si="3"/>
        <v>-0.11673299227666267</v>
      </c>
      <c r="F39" s="33">
        <f t="shared" si="4"/>
        <v>0.53089902423594526</v>
      </c>
      <c r="G39" s="39" t="s">
        <v>234</v>
      </c>
      <c r="H39" s="2">
        <f>덕산하이메탈!H39+'덕산하이메탈 (2)'!H39</f>
        <v>2172424</v>
      </c>
      <c r="I39" s="2">
        <f>덕산하이메탈!I39+'덕산하이메탈 (2)'!I39</f>
        <v>14844</v>
      </c>
      <c r="J39" s="30">
        <f t="shared" si="1"/>
        <v>146.35030988951766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103143.42222222225</v>
      </c>
      <c r="B40" s="27">
        <f>A40/A37-1</f>
        <v>0.11665076797101226</v>
      </c>
      <c r="C40" s="27">
        <f>A40/A28-1</f>
        <v>0.38590513366208645</v>
      </c>
      <c r="D40" s="26">
        <f>H40/21</f>
        <v>88860.904761904763</v>
      </c>
      <c r="E40" s="27">
        <f t="shared" si="3"/>
        <v>-0.141015289832924</v>
      </c>
      <c r="F40" s="33">
        <f t="shared" si="4"/>
        <v>0.13985921563233972</v>
      </c>
      <c r="G40" s="39" t="s">
        <v>236</v>
      </c>
      <c r="H40" s="119">
        <f>덕산하이메탈!H40+'덕산하이메탈 (2)'!H40</f>
        <v>1866079</v>
      </c>
      <c r="I40" s="119">
        <f>덕산하이메탈!I40+'덕산하이메탈 (2)'!I40</f>
        <v>12891.83</v>
      </c>
      <c r="J40" s="30">
        <f t="shared" si="1"/>
        <v>144.74896116377582</v>
      </c>
      <c r="K40" s="32">
        <f>H40+H39+H38</f>
        <v>6380915</v>
      </c>
      <c r="L40" s="27">
        <f>K40/K37-1</f>
        <v>0.12135169227773623</v>
      </c>
      <c r="M40" s="27">
        <f>K40/K28-1</f>
        <v>0.43557778557208238</v>
      </c>
      <c r="N40" s="32">
        <f>AVERAGE(J38:J40)</f>
        <v>140.91371856920952</v>
      </c>
      <c r="O40" s="58">
        <f>N40/N37-1</f>
        <v>7.5581202782519341E-2</v>
      </c>
    </row>
    <row r="41" spans="1:16" ht="17.399999999999999">
      <c r="A41" s="31"/>
      <c r="B41" s="27"/>
      <c r="C41" s="27"/>
      <c r="D41" s="26">
        <f>H41/18</f>
        <v>98446.611111111109</v>
      </c>
      <c r="E41" s="27">
        <f t="shared" si="3"/>
        <v>0.10787315721002866</v>
      </c>
      <c r="F41" s="33">
        <f t="shared" si="4"/>
        <v>-9.3639504581571997E-2</v>
      </c>
      <c r="G41" s="39" t="s">
        <v>385</v>
      </c>
      <c r="H41" s="119">
        <f>덕산하이메탈!H41+'덕산하이메탈 (2)'!H41</f>
        <v>1772039</v>
      </c>
      <c r="I41" s="119">
        <f>덕산하이메탈!I41+'덕산하이메탈 (2)'!I41</f>
        <v>15526.89</v>
      </c>
      <c r="J41" s="30">
        <f t="shared" si="1"/>
        <v>114.12710465521428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93691.7</v>
      </c>
      <c r="E42" s="27">
        <f t="shared" ref="E42" si="5">D42/D41-1</f>
        <v>-4.8299388444611013E-2</v>
      </c>
      <c r="F42" s="33">
        <f t="shared" ref="F42" si="6">D42/D30-1</f>
        <v>5.744829609987212E-2</v>
      </c>
      <c r="G42" s="39" t="s">
        <v>405</v>
      </c>
      <c r="H42" s="119">
        <f>덕산하이메탈!H42+'덕산하이메탈 (2)'!H42</f>
        <v>1873834</v>
      </c>
      <c r="I42" s="119">
        <f>덕산하이메탈!I42+'덕산하이메탈 (2)'!I42</f>
        <v>13558.68</v>
      </c>
      <c r="J42" s="30">
        <f t="shared" si="1"/>
        <v>138.20180135529418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102590.72037037037</v>
      </c>
      <c r="B43" s="27">
        <f>A43/A40-1</f>
        <v>-5.3585758543194251E-3</v>
      </c>
      <c r="C43" s="27">
        <f>A43/A31-1</f>
        <v>8.9641673802599131E-2</v>
      </c>
      <c r="D43" s="26">
        <f>H43/20</f>
        <v>115633.85</v>
      </c>
      <c r="E43" s="27">
        <f t="shared" ref="E43" si="7">D43/D42-1</f>
        <v>0.23419523821213639</v>
      </c>
      <c r="F43" s="33">
        <f t="shared" ref="F43" si="8">D43/D31-1</f>
        <v>0.356672175067418</v>
      </c>
      <c r="G43" s="39" t="s">
        <v>429</v>
      </c>
      <c r="H43" s="119">
        <f>덕산하이메탈!H43+'덕산하이메탈 (2)'!H43</f>
        <v>2312677</v>
      </c>
      <c r="I43" s="119">
        <f>덕산하이메탈!I43+'덕산하이메탈 (2)'!I43</f>
        <v>19332.669999999998</v>
      </c>
      <c r="J43" s="30">
        <f t="shared" si="1"/>
        <v>119.62532852420283</v>
      </c>
      <c r="K43" s="32">
        <f>H43+H42+H41</f>
        <v>5958550</v>
      </c>
      <c r="L43" s="27">
        <f>K43/K40-1</f>
        <v>-6.6191917616830853E-2</v>
      </c>
      <c r="M43" s="27">
        <f>K43/K31-1</f>
        <v>3.1303881865508032E-2</v>
      </c>
      <c r="N43" s="32">
        <f>AVERAGE(J41:J43)</f>
        <v>123.98474484490377</v>
      </c>
      <c r="O43" s="58">
        <f>N43/N40-1</f>
        <v>-0.12013715837036198</v>
      </c>
    </row>
    <row r="44" spans="1:16" ht="17.399999999999999">
      <c r="A44" s="31"/>
      <c r="B44" s="27"/>
      <c r="C44" s="27"/>
      <c r="D44" s="26">
        <f>H44/22</f>
        <v>90443.363636363632</v>
      </c>
      <c r="E44" s="27">
        <f t="shared" ref="E44" si="9">D44/D43-1</f>
        <v>-0.21784699172116451</v>
      </c>
      <c r="F44" s="33">
        <f t="shared" ref="F44" si="10">D44/D32-1</f>
        <v>7.6474816288801817E-2</v>
      </c>
      <c r="G44" s="39" t="s">
        <v>462</v>
      </c>
      <c r="H44" s="119">
        <f>덕산하이메탈!H44+'덕산하이메탈 (2)'!H44</f>
        <v>1989754</v>
      </c>
      <c r="I44" s="119">
        <f>덕산하이메탈!I44+'덕산하이메탈 (2)'!I44</f>
        <v>16590.510000000002</v>
      </c>
      <c r="J44" s="30">
        <f t="shared" si="1"/>
        <v>119.93326305219067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122553.60000000001</v>
      </c>
      <c r="E45" s="27">
        <f t="shared" ref="E45" si="11">D45/D44-1</f>
        <v>0.35503142599537441</v>
      </c>
      <c r="F45" s="33">
        <f t="shared" ref="F45" si="12">D45/D33-1</f>
        <v>0.31037197778866243</v>
      </c>
      <c r="G45" s="39" t="s">
        <v>501</v>
      </c>
      <c r="H45" s="119">
        <f>덕산하이메탈!H45+'덕산하이메탈 (2)'!H45</f>
        <v>2451072</v>
      </c>
      <c r="I45" s="119">
        <f>덕산하이메탈!I45+'덕산하이메탈 (2)'!I45</f>
        <v>16431.32</v>
      </c>
      <c r="J45" s="30">
        <f t="shared" si="1"/>
        <v>149.17073004481685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114908.12822966506</v>
      </c>
      <c r="B46" s="27">
        <f>A46/A43-1</f>
        <v>0.12006356729757517</v>
      </c>
      <c r="C46" s="27">
        <f>A46/A34-1</f>
        <v>0.28617787209090362</v>
      </c>
      <c r="D46" s="26">
        <f>H46/19</f>
        <v>131727.42105263157</v>
      </c>
      <c r="E46" s="27">
        <f t="shared" ref="E46" si="13">D46/D45-1</f>
        <v>7.4855581987241182E-2</v>
      </c>
      <c r="F46" s="33">
        <f t="shared" ref="F46" si="14">D46/D34-1</f>
        <v>0.4558987603906719</v>
      </c>
      <c r="G46" s="39" t="s">
        <v>548</v>
      </c>
      <c r="H46" s="119">
        <f>덕산하이메탈!H46+'덕산하이메탈 (2)'!H46</f>
        <v>2502821</v>
      </c>
      <c r="I46" s="119">
        <f>덕산하이메탈!I46+'덕산하이메탈 (2)'!I46</f>
        <v>20580.150000000001</v>
      </c>
      <c r="J46" s="30">
        <f t="shared" si="1"/>
        <v>121.61335072873618</v>
      </c>
      <c r="K46" s="32">
        <f>H46+H45+H44</f>
        <v>6943647</v>
      </c>
      <c r="L46" s="27">
        <f>K46/K43-1</f>
        <v>0.16532495321848439</v>
      </c>
      <c r="M46" s="27">
        <f>K46/K34-1</f>
        <v>0.27464556296525822</v>
      </c>
      <c r="N46" s="32">
        <f>AVERAGE(J44:J46)</f>
        <v>130.23911460858122</v>
      </c>
      <c r="O46" s="58">
        <f>N46/N43-1</f>
        <v>5.0444671814272146E-2</v>
      </c>
    </row>
    <row r="47" spans="1:16" ht="17.399999999999999">
      <c r="A47" s="31"/>
      <c r="B47" s="27"/>
      <c r="C47" s="27"/>
      <c r="D47" s="26">
        <f>H47/19</f>
        <v>147485.26315789475</v>
      </c>
      <c r="E47" s="27">
        <f t="shared" ref="E47" si="15">D47/D46-1</f>
        <v>0.11962461558377546</v>
      </c>
      <c r="F47" s="33">
        <f t="shared" ref="F47" si="16">D47/D35-1</f>
        <v>0.64019260354267638</v>
      </c>
      <c r="G47" s="39" t="s">
        <v>598</v>
      </c>
      <c r="H47" s="119">
        <f>덕산하이메탈!H47+'덕산하이메탈 (2)'!H47</f>
        <v>2802220</v>
      </c>
      <c r="I47" s="119">
        <f>덕산하이메탈!I47+'덕산하이메탈 (2)'!I47</f>
        <v>19531.55</v>
      </c>
      <c r="J47" s="30">
        <f t="shared" si="1"/>
        <v>143.47146027837013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125519.25</v>
      </c>
      <c r="E48" s="27">
        <f t="shared" ref="E48" si="17">D48/D47-1</f>
        <v>-0.14893700351863881</v>
      </c>
      <c r="F48" s="33">
        <f t="shared" ref="F48" si="18">D48/D36-1</f>
        <v>0.48908608823325039</v>
      </c>
      <c r="G48" s="39" t="s">
        <v>648</v>
      </c>
      <c r="H48" s="119">
        <f>덕산하이메탈!H48+'덕산하이메탈 (2)'!H48</f>
        <v>2510385</v>
      </c>
      <c r="I48" s="119">
        <f>덕산하이메탈!I48+'덕산하이메탈 (2)'!I48</f>
        <v>17504.030000000002</v>
      </c>
      <c r="J48" s="30">
        <f t="shared" si="1"/>
        <v>143.41754441691427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140281.77711323762</v>
      </c>
      <c r="B49" s="27">
        <f>A49/A46-1</f>
        <v>0.22081683232067495</v>
      </c>
      <c r="C49" s="27">
        <f>A49/A37-1</f>
        <v>0.51871782776745845</v>
      </c>
      <c r="D49" s="26">
        <f>H49/22</f>
        <v>147840.81818181818</v>
      </c>
      <c r="E49" s="27">
        <f t="shared" ref="E49" si="19">D49/D48-1</f>
        <v>0.17783382375068513</v>
      </c>
      <c r="F49" s="33">
        <f t="shared" ref="F49" si="20">D49/D37-1</f>
        <v>0.43683495876947442</v>
      </c>
      <c r="G49" s="39" t="s">
        <v>674</v>
      </c>
      <c r="H49" s="119">
        <f>덕산하이메탈!H49+'덕산하이메탈 (2)'!H49</f>
        <v>3252498</v>
      </c>
      <c r="I49" s="119">
        <f>덕산하이메탈!I49+'덕산하이메탈 (2)'!I49</f>
        <v>22204.12</v>
      </c>
      <c r="J49" s="30">
        <f t="shared" si="1"/>
        <v>146.48173402053314</v>
      </c>
      <c r="K49" s="32">
        <f>H49+H48+H47</f>
        <v>8565103</v>
      </c>
      <c r="L49" s="27">
        <f>K49/K46-1</f>
        <v>0.23351647916433538</v>
      </c>
      <c r="M49" s="27">
        <f>K49/K37-1</f>
        <v>0.50519051634179668</v>
      </c>
      <c r="N49" s="32">
        <f>AVERAGE(J47:J49)</f>
        <v>144.4569129052725</v>
      </c>
      <c r="O49" s="58">
        <f>N49/N46-1</f>
        <v>0.10916688384607998</v>
      </c>
    </row>
    <row r="50" spans="1:15" s="37" customFormat="1" ht="17.399999999999999">
      <c r="A50" s="92"/>
      <c r="B50" s="130"/>
      <c r="C50" s="130"/>
      <c r="D50" s="93">
        <f>H50/18</f>
        <v>152321</v>
      </c>
      <c r="E50" s="130">
        <f t="shared" ref="E50" si="21">D50/D49-1</f>
        <v>3.0304092423730999E-2</v>
      </c>
      <c r="F50" s="131">
        <f t="shared" ref="F50" si="22">D50/D38-1</f>
        <v>0.30054832369369677</v>
      </c>
      <c r="G50" s="132" t="s">
        <v>714</v>
      </c>
      <c r="H50" s="137">
        <f>덕산하이메탈!H50+'덕산하이메탈 (2)'!H50</f>
        <v>2741778</v>
      </c>
      <c r="I50" s="137">
        <f>덕산하이메탈!I50+'덕산하이메탈 (2)'!I50</f>
        <v>19835.97</v>
      </c>
      <c r="J50" s="133">
        <f t="shared" ref="J50" si="23">H50/I50</f>
        <v>138.22253209699349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126978</v>
      </c>
      <c r="E51" s="130">
        <f t="shared" ref="E51" si="24">D51/D50-1</f>
        <v>-0.16637889719736609</v>
      </c>
      <c r="F51" s="131">
        <f t="shared" ref="F51" si="25">D51/D39-1</f>
        <v>0.22744823294163563</v>
      </c>
      <c r="G51" s="132" t="s">
        <v>721</v>
      </c>
      <c r="H51" s="137">
        <f>덕산하이메탈!H51+'덕산하이메탈 (2)'!H51</f>
        <v>2539560</v>
      </c>
      <c r="I51" s="137">
        <f>덕산하이메탈!I51+'덕산하이메탈 (2)'!I51</f>
        <v>19307.95</v>
      </c>
      <c r="J51" s="133">
        <f t="shared" ref="J51" si="26">H51/I51</f>
        <v>131.52924054599271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136626.60606060605</v>
      </c>
      <c r="B52" s="27">
        <f>A52/A49-1</f>
        <v>-2.6055922072337756E-2</v>
      </c>
      <c r="C52" s="27">
        <f>A52/A40-1</f>
        <v>0.32462742768263375</v>
      </c>
      <c r="D52" s="93">
        <f>H52/22</f>
        <v>130580.81818181818</v>
      </c>
      <c r="E52" s="130">
        <f t="shared" ref="E52:E53" si="27">D52/D51-1</f>
        <v>2.8373562206194691E-2</v>
      </c>
      <c r="F52" s="131">
        <f t="shared" ref="F52:F53" si="28">D52/D40-1</f>
        <v>0.46949683363790151</v>
      </c>
      <c r="G52" s="132" t="s">
        <v>726</v>
      </c>
      <c r="H52" s="137">
        <f>덕산하이메탈!H52+'덕산하이메탈 (2)'!H52</f>
        <v>2872778</v>
      </c>
      <c r="I52" s="137">
        <f>덕산하이메탈!I52+'덕산하이메탈 (2)'!I52</f>
        <v>19260.13</v>
      </c>
      <c r="J52" s="133">
        <f t="shared" ref="J52" si="29">H52/I52</f>
        <v>149.15672947171177</v>
      </c>
      <c r="K52" s="32">
        <f>H52+H51+H50</f>
        <v>8154116</v>
      </c>
      <c r="L52" s="27">
        <f>K52/K49-1</f>
        <v>-4.798389464785191E-2</v>
      </c>
      <c r="M52" s="27">
        <f>K52/K40-1</f>
        <v>0.2778913369007423</v>
      </c>
      <c r="N52" s="32">
        <f>AVERAGE(J50:J52)</f>
        <v>139.63616737156599</v>
      </c>
      <c r="O52" s="58">
        <f>N52/N49-1</f>
        <v>-3.3371511523769826E-2</v>
      </c>
    </row>
    <row r="53" spans="1:15" s="37" customFormat="1" ht="17.399999999999999">
      <c r="A53" s="31"/>
      <c r="B53" s="27"/>
      <c r="C53" s="27"/>
      <c r="D53" s="93">
        <f>H53/21</f>
        <v>146147.57142857142</v>
      </c>
      <c r="E53" s="130">
        <f t="shared" si="27"/>
        <v>0.11921163815253788</v>
      </c>
      <c r="F53" s="131">
        <f t="shared" si="28"/>
        <v>0.48453633679297448</v>
      </c>
      <c r="G53" s="132" t="s">
        <v>729</v>
      </c>
      <c r="H53" s="137">
        <f>덕산하이메탈!H53+'덕산하이메탈 (2)'!H53</f>
        <v>3069099</v>
      </c>
      <c r="I53" s="137">
        <f>덕산하이메탈!I53+'덕산하이메탈 (2)'!I53</f>
        <v>22311.77</v>
      </c>
      <c r="J53" s="133">
        <f t="shared" ref="J53" si="30">H53/I53</f>
        <v>137.55515586616391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189484.64705882352</v>
      </c>
      <c r="E54" s="130">
        <f t="shared" ref="E54" si="31">D54/D53-1</f>
        <v>0.29652956396495989</v>
      </c>
      <c r="F54" s="131">
        <f t="shared" ref="F54" si="32">D54/D42-1</f>
        <v>1.0224272487191879</v>
      </c>
      <c r="G54" s="132" t="s">
        <v>742</v>
      </c>
      <c r="H54" s="137">
        <f>덕산하이메탈!H54+'덕산하이메탈 (2)'!H54</f>
        <v>3221239</v>
      </c>
      <c r="I54" s="137">
        <f>덕산하이메탈!I54+'덕산하이메탈 (2)'!I54</f>
        <v>19830.52</v>
      </c>
      <c r="J54" s="133">
        <f t="shared" ref="J54" si="33">H54/I54</f>
        <v>162.43845345457405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163717.72362278245</v>
      </c>
      <c r="B55" s="27">
        <f>A55/A52-1</f>
        <v>0.19828581228285125</v>
      </c>
      <c r="C55" s="27">
        <f>A55/A43-1</f>
        <v>0.59583364881085688</v>
      </c>
      <c r="D55" s="93">
        <f>H55/21</f>
        <v>155520.95238095237</v>
      </c>
      <c r="E55" s="130">
        <f t="shared" ref="E55" si="34">D55/D54-1</f>
        <v>-0.17924246214695949</v>
      </c>
      <c r="F55" s="131">
        <f t="shared" ref="F55" si="35">D55/D43-1</f>
        <v>0.34494313197175708</v>
      </c>
      <c r="G55" s="132" t="s">
        <v>749</v>
      </c>
      <c r="H55" s="137">
        <f>덕산하이메탈!H55+'덕산하이메탈 (2)'!H55</f>
        <v>3265940</v>
      </c>
      <c r="I55" s="137">
        <f>덕산하이메탈!I55+'덕산하이메탈 (2)'!I55</f>
        <v>19374.060000000001</v>
      </c>
      <c r="J55" s="133">
        <f t="shared" ref="J55" si="36">H55/I55</f>
        <v>168.57282366215443</v>
      </c>
      <c r="K55" s="32">
        <f>H55+H54+H53</f>
        <v>9556278</v>
      </c>
      <c r="L55" s="27">
        <f>K55/K52-1</f>
        <v>0.17195757332861095</v>
      </c>
      <c r="M55" s="27">
        <f>K55/K43-1</f>
        <v>0.60379253341836514</v>
      </c>
      <c r="N55" s="32">
        <f>AVERAGE(J53:J55)</f>
        <v>156.18881099429746</v>
      </c>
      <c r="O55" s="58">
        <f>N55/N52-1</f>
        <v>0.11854123422541085</v>
      </c>
    </row>
    <row r="56" spans="1:15" s="124" customFormat="1" ht="17.399999999999999">
      <c r="A56" s="94"/>
      <c r="B56" s="45"/>
      <c r="C56" s="45"/>
      <c r="D56" s="98">
        <f>H56/22</f>
        <v>187001.22727272726</v>
      </c>
      <c r="E56" s="118">
        <f t="shared" ref="E56" si="37">D56/D55-1</f>
        <v>0.20241822346009819</v>
      </c>
      <c r="F56" s="158">
        <f t="shared" ref="F56" si="38">D56/D44-1</f>
        <v>1.0676058447426162</v>
      </c>
      <c r="G56" s="122" t="s">
        <v>752</v>
      </c>
      <c r="H56" s="126">
        <f>덕산하이메탈!H56+'덕산하이메탈 (2)'!H56</f>
        <v>4114027</v>
      </c>
      <c r="I56" s="126">
        <f>덕산하이메탈!I56+'덕산하이메탈 (2)'!I56</f>
        <v>22206.38</v>
      </c>
      <c r="J56" s="125">
        <f t="shared" ref="J56" si="39">H56/I56</f>
        <v>185.26328919886987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247560.38888888888</v>
      </c>
      <c r="E57" s="118">
        <f t="shared" ref="E57" si="40">D57/D56-1</f>
        <v>0.32384365867203968</v>
      </c>
      <c r="F57" s="158">
        <f t="shared" ref="F57" si="41">D57/D45-1</f>
        <v>1.0200172731677313</v>
      </c>
      <c r="G57" s="122" t="s">
        <v>756</v>
      </c>
      <c r="H57" s="126">
        <f>덕산하이메탈!H57+'덕산하이메탈 (2)'!H57</f>
        <v>4456087</v>
      </c>
      <c r="I57" s="126">
        <f>덕산하이메탈!I57+'덕산하이메탈 (2)'!I57</f>
        <v>21516.420000000002</v>
      </c>
      <c r="J57" s="125">
        <f t="shared" ref="J57" si="42">H57/I57</f>
        <v>207.10169256781563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217280.80808080808</v>
      </c>
      <c r="B58" s="27">
        <f>A58/A55-1</f>
        <v>0.32716729302588443</v>
      </c>
      <c r="C58" s="27">
        <f>A58/A46-1</f>
        <v>0.89090894985716207</v>
      </c>
      <c r="K58" s="32">
        <f>H58+H57+H56</f>
        <v>8570114</v>
      </c>
      <c r="L58" s="27">
        <f>K58/K55-1</f>
        <v>-0.10319540724955889</v>
      </c>
      <c r="M58" s="27">
        <f>K58/K46-1</f>
        <v>0.23423814603478554</v>
      </c>
      <c r="N58" s="32">
        <f>AVERAGE(J56:J58)</f>
        <v>196.18249088334275</v>
      </c>
      <c r="O58" s="58">
        <f>N58/N55-1</f>
        <v>0.2560598267855787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64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덕산하이메탈</v>
      </c>
      <c r="G1" s="19"/>
      <c r="H1" s="19"/>
      <c r="I1" s="19"/>
      <c r="J1" s="20"/>
      <c r="P1" s="18" t="s">
        <v>291</v>
      </c>
    </row>
    <row r="2" spans="1:16" ht="15" customHeight="1">
      <c r="G2" s="21"/>
      <c r="H2" s="21"/>
      <c r="I2" s="21"/>
      <c r="J2" s="22"/>
      <c r="P2" s="66" t="s">
        <v>665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4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61045.8</v>
      </c>
      <c r="E5" s="27"/>
      <c r="F5" s="26"/>
      <c r="G5" s="61" t="s">
        <v>7</v>
      </c>
      <c r="H5" s="64">
        <v>1220916</v>
      </c>
      <c r="I5" s="65">
        <v>13872.18</v>
      </c>
      <c r="J5" s="62">
        <f>H5/I5</f>
        <v>88.011833756482403</v>
      </c>
    </row>
    <row r="6" spans="1:16" ht="15" hidden="1" customHeight="1">
      <c r="D6" s="26">
        <f>H6/18</f>
        <v>87304.611111111109</v>
      </c>
      <c r="E6" s="27">
        <f t="shared" ref="E6:E28" si="0">D6/D5-1</f>
        <v>0.43014934870394206</v>
      </c>
      <c r="F6" s="26"/>
      <c r="G6" s="61" t="s">
        <v>3</v>
      </c>
      <c r="H6" s="64">
        <v>1571483</v>
      </c>
      <c r="I6" s="65">
        <v>11868.33</v>
      </c>
      <c r="J6" s="62">
        <f t="shared" ref="J6:J49" si="1">H6/I6</f>
        <v>132.40978301075214</v>
      </c>
    </row>
    <row r="7" spans="1:16" ht="15" hidden="1" customHeight="1">
      <c r="A7" s="31">
        <f>AVERAGE(D5:D7)</f>
        <v>73766.394612794611</v>
      </c>
      <c r="B7" s="31"/>
      <c r="C7" s="31"/>
      <c r="D7" s="26">
        <f>H7/22</f>
        <v>72948.772727272721</v>
      </c>
      <c r="E7" s="27">
        <f t="shared" si="0"/>
        <v>-0.1644339079131566</v>
      </c>
      <c r="F7" s="26"/>
      <c r="G7" s="61" t="s">
        <v>6</v>
      </c>
      <c r="H7" s="64">
        <v>1604873</v>
      </c>
      <c r="I7" s="65">
        <v>13500.35</v>
      </c>
      <c r="J7" s="62">
        <f t="shared" si="1"/>
        <v>118.87639950075368</v>
      </c>
      <c r="K7" s="32">
        <f>H7+H6+H5</f>
        <v>4397272</v>
      </c>
      <c r="L7" s="32"/>
      <c r="M7" s="32"/>
      <c r="N7" s="32">
        <f>AVERAGE(J5:J7)</f>
        <v>113.09933875599607</v>
      </c>
      <c r="O7" s="35"/>
    </row>
    <row r="8" spans="1:16" ht="15" hidden="1" customHeight="1">
      <c r="D8" s="26">
        <f>H8/21</f>
        <v>78343.71428571429</v>
      </c>
      <c r="E8" s="27">
        <f t="shared" si="0"/>
        <v>7.3955206602462908E-2</v>
      </c>
      <c r="F8" s="26"/>
      <c r="G8" s="61" t="s">
        <v>2</v>
      </c>
      <c r="H8" s="64">
        <v>1645218</v>
      </c>
      <c r="I8" s="65">
        <v>14846.06</v>
      </c>
      <c r="J8" s="62">
        <f t="shared" si="1"/>
        <v>110.81849325679676</v>
      </c>
    </row>
    <row r="9" spans="1:16" ht="15" hidden="1" customHeight="1">
      <c r="D9" s="26">
        <f>H9/21</f>
        <v>96685.523809523816</v>
      </c>
      <c r="E9" s="27">
        <f t="shared" si="0"/>
        <v>0.23411973367663141</v>
      </c>
      <c r="F9" s="26"/>
      <c r="G9" s="61" t="s">
        <v>5</v>
      </c>
      <c r="H9" s="64">
        <v>2030396</v>
      </c>
      <c r="I9" s="65">
        <v>16313.29</v>
      </c>
      <c r="J9" s="62">
        <f t="shared" si="1"/>
        <v>124.46269268798629</v>
      </c>
    </row>
    <row r="10" spans="1:16" ht="15" hidden="1" customHeight="1">
      <c r="A10" s="31">
        <f>AVERAGE(D8:D10)</f>
        <v>82653.936507936509</v>
      </c>
      <c r="B10" s="27">
        <f>A10/A7-1</f>
        <v>0.1204822594596533</v>
      </c>
      <c r="C10" s="27"/>
      <c r="D10" s="26">
        <f>H10/21</f>
        <v>72932.571428571435</v>
      </c>
      <c r="E10" s="27" t="s">
        <v>90</v>
      </c>
      <c r="F10" s="26"/>
      <c r="G10" s="61" t="s">
        <v>0</v>
      </c>
      <c r="H10" s="64">
        <v>1531584</v>
      </c>
      <c r="I10" s="65">
        <v>14930.86</v>
      </c>
      <c r="J10" s="62">
        <f t="shared" si="1"/>
        <v>102.57841812193001</v>
      </c>
      <c r="K10" s="32">
        <f>H10+H9+H8</f>
        <v>5207198</v>
      </c>
      <c r="L10" s="27">
        <f>K10/K7-1</f>
        <v>0.18418828764743234</v>
      </c>
      <c r="M10" s="32"/>
      <c r="N10" s="32">
        <f>AVERAGE(J8:J10)</f>
        <v>112.61986802223767</v>
      </c>
      <c r="O10" s="58">
        <f>N10/N7-1</f>
        <v>-4.2393769851548635E-3</v>
      </c>
    </row>
    <row r="11" spans="1:16" ht="15" hidden="1" customHeight="1">
      <c r="D11" s="26">
        <f>H11/21</f>
        <v>89767.952380952382</v>
      </c>
      <c r="E11" s="27">
        <f t="shared" si="0"/>
        <v>0.23083487422172078</v>
      </c>
      <c r="F11" s="26"/>
      <c r="G11" s="61" t="s">
        <v>10</v>
      </c>
      <c r="H11" s="64">
        <v>1885127</v>
      </c>
      <c r="I11" s="65">
        <v>15872.75</v>
      </c>
      <c r="J11" s="62">
        <f t="shared" si="1"/>
        <v>118.76499031358776</v>
      </c>
    </row>
    <row r="12" spans="1:16" ht="15" hidden="1" customHeight="1">
      <c r="D12" s="26">
        <f>H12/22</f>
        <v>62116.681818181816</v>
      </c>
      <c r="E12" s="27">
        <f t="shared" si="0"/>
        <v>-0.30803053683819814</v>
      </c>
      <c r="F12" s="26"/>
      <c r="G12" s="61" t="s">
        <v>4</v>
      </c>
      <c r="H12" s="64">
        <v>1366567</v>
      </c>
      <c r="I12" s="65">
        <v>12907.81</v>
      </c>
      <c r="J12" s="62">
        <f t="shared" si="1"/>
        <v>105.87132906356695</v>
      </c>
    </row>
    <row r="13" spans="1:16" ht="15" hidden="1" customHeight="1">
      <c r="A13" s="31">
        <f>AVERAGE(D11:D13)</f>
        <v>72080.811399711398</v>
      </c>
      <c r="B13" s="27">
        <f>A13/A10-1</f>
        <v>-0.12792040591085296</v>
      </c>
      <c r="C13" s="27"/>
      <c r="D13" s="26">
        <f>H13/20</f>
        <v>64357.8</v>
      </c>
      <c r="E13" s="27">
        <f t="shared" si="0"/>
        <v>3.6079167724670791E-2</v>
      </c>
      <c r="F13" s="26"/>
      <c r="G13" s="61" t="s">
        <v>8</v>
      </c>
      <c r="H13" s="64">
        <v>1287156</v>
      </c>
      <c r="I13" s="65">
        <v>12565.44</v>
      </c>
      <c r="J13" s="62">
        <f t="shared" si="1"/>
        <v>102.43620597448239</v>
      </c>
      <c r="K13" s="32">
        <f>H13+H12+H11</f>
        <v>4538850</v>
      </c>
      <c r="L13" s="27">
        <f>K13/K10-1</f>
        <v>-0.12835079441957076</v>
      </c>
      <c r="M13" s="32"/>
      <c r="N13" s="32">
        <f>AVERAGE(J11:J13)</f>
        <v>109.02417511721235</v>
      </c>
      <c r="O13" s="58">
        <f>N13/N10-1</f>
        <v>-3.1927695957833291E-2</v>
      </c>
    </row>
    <row r="14" spans="1:16" ht="15" hidden="1" customHeight="1">
      <c r="D14" s="26">
        <f>H14/20</f>
        <v>58110.6</v>
      </c>
      <c r="E14" s="27">
        <f t="shared" si="0"/>
        <v>-9.706981904291323E-2</v>
      </c>
      <c r="F14" s="26"/>
      <c r="G14" s="61" t="s">
        <v>11</v>
      </c>
      <c r="H14" s="64">
        <v>1162212</v>
      </c>
      <c r="I14" s="65">
        <v>11551.61</v>
      </c>
      <c r="J14" s="62">
        <f t="shared" si="1"/>
        <v>100.6103911056554</v>
      </c>
    </row>
    <row r="15" spans="1:16" ht="15" hidden="1" customHeight="1">
      <c r="A15" s="31"/>
      <c r="B15" s="31"/>
      <c r="C15" s="31"/>
      <c r="D15" s="26">
        <f>H15/22</f>
        <v>53766.681818181816</v>
      </c>
      <c r="E15" s="27">
        <f t="shared" si="0"/>
        <v>-7.4752595599050453E-2</v>
      </c>
      <c r="F15" s="26"/>
      <c r="G15" s="61" t="s">
        <v>9</v>
      </c>
      <c r="H15" s="64">
        <v>1182867</v>
      </c>
      <c r="I15" s="65">
        <v>12563.88</v>
      </c>
      <c r="J15" s="62">
        <f t="shared" si="1"/>
        <v>94.148224911412726</v>
      </c>
    </row>
    <row r="16" spans="1:16" ht="15" hidden="1" customHeight="1">
      <c r="A16" s="31">
        <f>AVERAGE(D14:D16)</f>
        <v>53939.518181818181</v>
      </c>
      <c r="B16" s="27">
        <f>A16/A13-1</f>
        <v>-0.25167992515086823</v>
      </c>
      <c r="C16" s="27"/>
      <c r="D16" s="26">
        <f>H16/22</f>
        <v>49941.272727272728</v>
      </c>
      <c r="E16" s="27">
        <f t="shared" si="0"/>
        <v>-7.1148320140810406E-2</v>
      </c>
      <c r="F16" s="26"/>
      <c r="G16" s="61" t="s">
        <v>13</v>
      </c>
      <c r="H16" s="64">
        <v>1098708</v>
      </c>
      <c r="I16" s="65">
        <v>11937.93</v>
      </c>
      <c r="J16" s="62">
        <f t="shared" si="1"/>
        <v>92.035051302864062</v>
      </c>
      <c r="K16" s="32">
        <f>H16+H15+H14</f>
        <v>3443787</v>
      </c>
      <c r="L16" s="27">
        <f>K16/K13-1</f>
        <v>-0.24126441719818892</v>
      </c>
      <c r="M16" s="32"/>
      <c r="N16" s="32">
        <f>AVERAGE(J14:J16)</f>
        <v>95.597889106644061</v>
      </c>
      <c r="O16" s="58">
        <f>N16/N13-1</f>
        <v>-0.12314962251384731</v>
      </c>
    </row>
    <row r="17" spans="1:15" ht="15" hidden="1" customHeight="1">
      <c r="D17" s="26">
        <f>H17/20</f>
        <v>38787.599999999999</v>
      </c>
      <c r="E17" s="27">
        <f t="shared" si="0"/>
        <v>-0.22333577256195458</v>
      </c>
      <c r="F17" s="33">
        <f t="shared" ref="F17:F28" si="2">D17/D5-1</f>
        <v>-0.36461476465211373</v>
      </c>
      <c r="G17" s="39" t="s">
        <v>162</v>
      </c>
      <c r="H17" s="63">
        <v>775752</v>
      </c>
      <c r="I17" s="63">
        <v>8007.61</v>
      </c>
      <c r="J17" s="30">
        <f t="shared" si="1"/>
        <v>96.876845900337301</v>
      </c>
    </row>
    <row r="18" spans="1:15" hidden="1">
      <c r="D18" s="26">
        <f>H18/20</f>
        <v>50605.9</v>
      </c>
      <c r="E18" s="27">
        <f t="shared" si="0"/>
        <v>0.30469273685404619</v>
      </c>
      <c r="F18" s="33">
        <f t="shared" si="2"/>
        <v>-0.42035249506358008</v>
      </c>
      <c r="G18" s="39" t="s">
        <v>163</v>
      </c>
      <c r="H18" s="29">
        <v>1012118</v>
      </c>
      <c r="I18" s="29">
        <v>10196.459999999999</v>
      </c>
      <c r="J18" s="30">
        <f t="shared" si="1"/>
        <v>99.261704552364264</v>
      </c>
    </row>
    <row r="19" spans="1:15" ht="17.399999999999999" hidden="1">
      <c r="A19" s="31">
        <f>AVERAGE(D17:D19)</f>
        <v>45499.833333333336</v>
      </c>
      <c r="B19" s="27">
        <f>A19/A16-1</f>
        <v>-0.15646570701719165</v>
      </c>
      <c r="C19" s="27">
        <f>A19/A7-1</f>
        <v>-0.3831902240557451</v>
      </c>
      <c r="D19" s="26">
        <f>H19/22</f>
        <v>47106</v>
      </c>
      <c r="E19" s="27">
        <f t="shared" si="0"/>
        <v>-6.9159920088369131E-2</v>
      </c>
      <c r="F19" s="33">
        <f t="shared" si="2"/>
        <v>-0.3542591843715982</v>
      </c>
      <c r="G19" s="39" t="s">
        <v>158</v>
      </c>
      <c r="H19" s="29">
        <v>1036332</v>
      </c>
      <c r="I19" s="29">
        <v>9180.08</v>
      </c>
      <c r="J19" s="30">
        <f t="shared" si="1"/>
        <v>112.88921229444624</v>
      </c>
      <c r="K19" s="32">
        <f>H19+H18+H17</f>
        <v>2824202</v>
      </c>
      <c r="L19" s="27">
        <f>K19/K16-1</f>
        <v>-0.17991385646092517</v>
      </c>
      <c r="M19" s="27">
        <f>K19/K7-1</f>
        <v>-0.35773770646891978</v>
      </c>
      <c r="N19" s="32">
        <f>AVERAGE(J17:J19)</f>
        <v>103.00925424904926</v>
      </c>
      <c r="O19" s="58">
        <f>N19/N16-1</f>
        <v>7.7526451804155183E-2</v>
      </c>
    </row>
    <row r="20" spans="1:15" hidden="1">
      <c r="D20" s="26">
        <f>H20/20</f>
        <v>54467.1</v>
      </c>
      <c r="E20" s="27">
        <f t="shared" si="0"/>
        <v>0.1562667176155903</v>
      </c>
      <c r="F20" s="33">
        <f t="shared" si="2"/>
        <v>-0.30476745331013888</v>
      </c>
      <c r="G20" s="39" t="s">
        <v>154</v>
      </c>
      <c r="H20" s="29">
        <v>1089342</v>
      </c>
      <c r="I20" s="29">
        <v>11118.5</v>
      </c>
      <c r="J20" s="30">
        <f t="shared" si="1"/>
        <v>97.975626208571299</v>
      </c>
    </row>
    <row r="21" spans="1:15" hidden="1">
      <c r="D21" s="26">
        <f>H21/21</f>
        <v>51563.619047619046</v>
      </c>
      <c r="E21" s="27">
        <f t="shared" si="0"/>
        <v>-5.3307059718269434E-2</v>
      </c>
      <c r="F21" s="33">
        <f t="shared" si="2"/>
        <v>-0.46668728661797998</v>
      </c>
      <c r="G21" s="39" t="s">
        <v>155</v>
      </c>
      <c r="H21" s="29">
        <v>1082836</v>
      </c>
      <c r="I21" s="29">
        <v>12742.44</v>
      </c>
      <c r="J21" s="30">
        <f t="shared" si="1"/>
        <v>84.978701096493296</v>
      </c>
    </row>
    <row r="22" spans="1:15" ht="17.399999999999999" hidden="1">
      <c r="A22" s="31">
        <f>AVERAGE(D20:D22)</f>
        <v>55069.620634920633</v>
      </c>
      <c r="B22" s="27">
        <f>A22/A19-1</f>
        <v>0.21032576606333286</v>
      </c>
      <c r="C22" s="27">
        <f>A22/A10-1</f>
        <v>-0.3337326331743099</v>
      </c>
      <c r="D22" s="26">
        <f>H22/21</f>
        <v>59178.142857142855</v>
      </c>
      <c r="E22" s="27">
        <f t="shared" si="0"/>
        <v>0.14767240837947759</v>
      </c>
      <c r="F22" s="33">
        <f t="shared" si="2"/>
        <v>-0.18859102732856969</v>
      </c>
      <c r="G22" s="39" t="s">
        <v>156</v>
      </c>
      <c r="H22" s="29">
        <v>1242741</v>
      </c>
      <c r="I22" s="29">
        <v>11518.71</v>
      </c>
      <c r="J22" s="30">
        <f t="shared" si="1"/>
        <v>107.88890422625451</v>
      </c>
      <c r="K22" s="32">
        <f>H22+H21+H20</f>
        <v>3414919</v>
      </c>
      <c r="L22" s="27">
        <f>K22/K19-1</f>
        <v>0.20916244659553396</v>
      </c>
      <c r="M22" s="27">
        <f>K22/K10-1</f>
        <v>-0.34419259647895084</v>
      </c>
      <c r="N22" s="32">
        <f>AVERAGE(J20:J22)</f>
        <v>96.94774384377304</v>
      </c>
      <c r="O22" s="58">
        <f>N22/N19-1</f>
        <v>-5.8844328594216289E-2</v>
      </c>
    </row>
    <row r="23" spans="1:15" hidden="1">
      <c r="A23" s="31"/>
      <c r="B23" s="27"/>
      <c r="C23" s="27"/>
      <c r="D23" s="26">
        <f>H23/21</f>
        <v>44425.809523809527</v>
      </c>
      <c r="E23" s="27">
        <f t="shared" si="0"/>
        <v>-0.24928685864552624</v>
      </c>
      <c r="F23" s="33">
        <f t="shared" si="2"/>
        <v>-0.50510390016163365</v>
      </c>
      <c r="G23" s="39" t="s">
        <v>168</v>
      </c>
      <c r="H23" s="29">
        <v>932942</v>
      </c>
      <c r="I23" s="29">
        <v>8876.17</v>
      </c>
      <c r="J23" s="30">
        <f t="shared" si="1"/>
        <v>105.1063690758514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56933.045454545456</v>
      </c>
      <c r="E24" s="27">
        <f t="shared" si="0"/>
        <v>0.28153085030522207</v>
      </c>
      <c r="F24" s="33">
        <f t="shared" si="2"/>
        <v>-8.3449988182064949E-2</v>
      </c>
      <c r="G24" s="39" t="s">
        <v>176</v>
      </c>
      <c r="H24" s="29">
        <v>1252527</v>
      </c>
      <c r="I24" s="29">
        <v>9122.2999999999993</v>
      </c>
      <c r="J24" s="30">
        <f t="shared" si="1"/>
        <v>137.30385977220658</v>
      </c>
      <c r="K24" s="32"/>
      <c r="L24" s="27"/>
      <c r="M24" s="27"/>
      <c r="N24" s="27"/>
    </row>
    <row r="25" spans="1:15" ht="17.399999999999999" hidden="1">
      <c r="A25" s="31">
        <f>AVERAGE(D23:D25)</f>
        <v>58664.337624363943</v>
      </c>
      <c r="B25" s="27">
        <f>A25/A22-1</f>
        <v>6.5275862589905698E-2</v>
      </c>
      <c r="C25" s="27">
        <f>A25/A13-1</f>
        <v>-0.18613100372786828</v>
      </c>
      <c r="D25" s="26">
        <f>H25/19</f>
        <v>74634.15789473684</v>
      </c>
      <c r="E25" s="27">
        <f t="shared" si="0"/>
        <v>0.3109110411865057</v>
      </c>
      <c r="F25" s="33">
        <f t="shared" si="2"/>
        <v>0.15967540678421011</v>
      </c>
      <c r="G25" s="39" t="s">
        <v>190</v>
      </c>
      <c r="H25" s="29">
        <v>1418049</v>
      </c>
      <c r="I25" s="29">
        <v>11814.56</v>
      </c>
      <c r="J25" s="30">
        <f t="shared" si="1"/>
        <v>120.02554475156079</v>
      </c>
      <c r="K25" s="32">
        <f>H25+H24+H23</f>
        <v>3603518</v>
      </c>
      <c r="L25" s="27">
        <f>K25/K22-1</f>
        <v>5.5227957090636659E-2</v>
      </c>
      <c r="M25" s="27">
        <f>K25/K13-1</f>
        <v>-0.20607246328915918</v>
      </c>
      <c r="N25" s="32">
        <f>AVERAGE(J23:J25)</f>
        <v>120.81192453320625</v>
      </c>
      <c r="O25" s="58">
        <f>N25/N22-1</f>
        <v>0.24615509080736597</v>
      </c>
    </row>
    <row r="26" spans="1:15" ht="17.399999999999999" hidden="1">
      <c r="D26" s="26">
        <f>H26/19</f>
        <v>72477.631578947374</v>
      </c>
      <c r="E26" s="27">
        <f t="shared" si="0"/>
        <v>-2.8894629170077901E-2</v>
      </c>
      <c r="F26" s="33">
        <f t="shared" si="2"/>
        <v>0.24723598756418586</v>
      </c>
      <c r="G26" s="39" t="s">
        <v>202</v>
      </c>
      <c r="H26" s="29">
        <v>1377075</v>
      </c>
      <c r="I26" s="29">
        <v>9347.31</v>
      </c>
      <c r="J26" s="30">
        <f t="shared" si="1"/>
        <v>147.3231336074229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62917.227272727272</v>
      </c>
      <c r="E27" s="27">
        <f t="shared" si="0"/>
        <v>-0.13190834327700518</v>
      </c>
      <c r="F27" s="33">
        <f t="shared" si="2"/>
        <v>0.17018988609877539</v>
      </c>
      <c r="G27" s="39" t="s">
        <v>203</v>
      </c>
      <c r="H27" s="29">
        <v>1384179</v>
      </c>
      <c r="I27" s="29">
        <v>12627.43</v>
      </c>
      <c r="J27" s="30">
        <f t="shared" si="1"/>
        <v>109.61684206525001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69233.777511961714</v>
      </c>
      <c r="B28" s="27">
        <f>A28/A25-1</f>
        <v>0.18016805977211225</v>
      </c>
      <c r="C28" s="27">
        <f>A28/A16-1</f>
        <v>0.28354460413587623</v>
      </c>
      <c r="D28" s="26">
        <f>H28/19</f>
        <v>72306.473684210519</v>
      </c>
      <c r="E28" s="27">
        <f t="shared" si="0"/>
        <v>0.14923172584805244</v>
      </c>
      <c r="F28" s="33">
        <f t="shared" si="2"/>
        <v>0.44783001584827953</v>
      </c>
      <c r="G28" s="39" t="s">
        <v>208</v>
      </c>
      <c r="H28" s="29">
        <v>1373823</v>
      </c>
      <c r="I28" s="29">
        <v>12948.61</v>
      </c>
      <c r="J28" s="30">
        <f t="shared" si="1"/>
        <v>106.09810628322268</v>
      </c>
      <c r="K28" s="32">
        <f>H28+H27+H26</f>
        <v>4135077</v>
      </c>
      <c r="L28" s="27">
        <f>K28/K25-1</f>
        <v>0.14751112662681298</v>
      </c>
      <c r="M28" s="27">
        <f>K28/K16-1</f>
        <v>0.20073541133641548</v>
      </c>
      <c r="N28" s="32">
        <f>AVERAGE(J26:J28)</f>
        <v>121.01269398529853</v>
      </c>
      <c r="O28" s="58">
        <f>N28/N25-1</f>
        <v>1.6618347308678949E-3</v>
      </c>
    </row>
    <row r="29" spans="1:15" hidden="1">
      <c r="D29" s="26">
        <f>H29/22</f>
        <v>103477.36363636363</v>
      </c>
      <c r="E29" s="27">
        <f t="shared" ref="E29:E41" si="3">D29/D28-1</f>
        <v>0.4310940412927351</v>
      </c>
      <c r="F29" s="33">
        <f t="shared" ref="F29:F41" si="4">D29/D17-1</f>
        <v>1.6677949560262464</v>
      </c>
      <c r="G29" s="39" t="s">
        <v>215</v>
      </c>
      <c r="H29" s="29">
        <v>2276502</v>
      </c>
      <c r="I29" s="29">
        <v>19193.63</v>
      </c>
      <c r="J29" s="30">
        <f t="shared" si="1"/>
        <v>118.60716289727372</v>
      </c>
    </row>
    <row r="30" spans="1:15" hidden="1">
      <c r="D30" s="26">
        <f>H30/19</f>
        <v>84075.947368421053</v>
      </c>
      <c r="E30" s="27">
        <f t="shared" si="3"/>
        <v>-0.187494303934166</v>
      </c>
      <c r="F30" s="33">
        <f t="shared" si="4"/>
        <v>0.66138626856593907</v>
      </c>
      <c r="G30" s="39" t="s">
        <v>210</v>
      </c>
      <c r="H30" s="29">
        <v>1597443</v>
      </c>
      <c r="I30" s="29">
        <v>14755.17</v>
      </c>
      <c r="J30" s="30">
        <f t="shared" si="1"/>
        <v>108.26327314426062</v>
      </c>
    </row>
    <row r="31" spans="1:15" ht="17.399999999999999" hidden="1">
      <c r="A31" s="31">
        <f>AVERAGE(D29:D31)</f>
        <v>89251.553668261564</v>
      </c>
      <c r="B31" s="27">
        <f>A31/A28-1</f>
        <v>0.28913309190505054</v>
      </c>
      <c r="C31" s="27">
        <f>A31/A19-1</f>
        <v>0.96157979336762911</v>
      </c>
      <c r="D31" s="26">
        <f>H31/20</f>
        <v>80201.350000000006</v>
      </c>
      <c r="E31" s="27">
        <f t="shared" si="3"/>
        <v>-4.6084492529623877E-2</v>
      </c>
      <c r="F31" s="33">
        <f t="shared" si="4"/>
        <v>0.70257185921114096</v>
      </c>
      <c r="G31" s="39" t="s">
        <v>211</v>
      </c>
      <c r="H31" s="29">
        <v>1604027</v>
      </c>
      <c r="I31" s="29">
        <v>13251.01</v>
      </c>
      <c r="J31" s="30">
        <f t="shared" si="1"/>
        <v>121.04941434652906</v>
      </c>
      <c r="K31" s="32">
        <f>H31+H30+H29</f>
        <v>5477972</v>
      </c>
      <c r="L31" s="27">
        <f>K31/K28-1</f>
        <v>0.32475695132158355</v>
      </c>
      <c r="M31" s="27">
        <f>K31/K19-1</f>
        <v>0.93965304181499776</v>
      </c>
      <c r="N31" s="32">
        <f>AVERAGE(J29:J31)</f>
        <v>115.9732834626878</v>
      </c>
      <c r="O31" s="58">
        <f>N31/N28-1</f>
        <v>-4.164365205540288E-2</v>
      </c>
    </row>
    <row r="32" spans="1:15" ht="17.399999999999999" hidden="1">
      <c r="D32" s="26">
        <f>H32/21</f>
        <v>77631.238095238092</v>
      </c>
      <c r="E32" s="27">
        <f t="shared" si="3"/>
        <v>-3.2045743678403293E-2</v>
      </c>
      <c r="F32" s="33">
        <f t="shared" si="4"/>
        <v>0.42528678955255739</v>
      </c>
      <c r="G32" s="39" t="s">
        <v>222</v>
      </c>
      <c r="H32" s="29">
        <v>1630256</v>
      </c>
      <c r="I32" s="29">
        <v>12635.46</v>
      </c>
      <c r="J32" s="30">
        <f t="shared" si="1"/>
        <v>129.0222912343516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82825.71428571429</v>
      </c>
      <c r="E33" s="27">
        <f t="shared" si="3"/>
        <v>6.6912190478060074E-2</v>
      </c>
      <c r="F33" s="33">
        <f t="shared" si="4"/>
        <v>0.6062820223930494</v>
      </c>
      <c r="G33" s="39" t="s">
        <v>223</v>
      </c>
      <c r="H33" s="29">
        <v>1739340</v>
      </c>
      <c r="I33" s="29">
        <v>14204.78</v>
      </c>
      <c r="J33" s="30">
        <f t="shared" si="1"/>
        <v>122.4475141466464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81074.703425229745</v>
      </c>
      <c r="B34" s="27">
        <f>A34/A31-1</f>
        <v>-9.1615774818041729E-2</v>
      </c>
      <c r="C34" s="27">
        <f>A34/A22-1</f>
        <v>0.47222193453460659</v>
      </c>
      <c r="D34" s="26">
        <f>H34/19</f>
        <v>82767.15789473684</v>
      </c>
      <c r="E34" s="27">
        <f t="shared" si="3"/>
        <v>-7.0698322957352122E-4</v>
      </c>
      <c r="F34" s="33">
        <f t="shared" si="4"/>
        <v>0.39861026214591266</v>
      </c>
      <c r="G34" s="39" t="s">
        <v>220</v>
      </c>
      <c r="H34" s="29">
        <v>1572576</v>
      </c>
      <c r="I34" s="29">
        <v>10557.42</v>
      </c>
      <c r="J34" s="30">
        <f t="shared" si="1"/>
        <v>148.9545741289065</v>
      </c>
      <c r="K34" s="32">
        <f>H34+H33+H32</f>
        <v>4942172</v>
      </c>
      <c r="L34" s="27">
        <f>K34/K31-1</f>
        <v>-9.7809919437339188E-2</v>
      </c>
      <c r="M34" s="27">
        <f>K34/K22-1</f>
        <v>0.44722964146440947</v>
      </c>
      <c r="N34" s="32">
        <f>AVERAGE(J32:J34)</f>
        <v>133.47479316996817</v>
      </c>
      <c r="O34" s="58">
        <f>N34/N31-1</f>
        <v>0.15090984047986478</v>
      </c>
      <c r="P34" s="58"/>
    </row>
    <row r="35" spans="1:16" ht="17.399999999999999" hidden="1">
      <c r="D35" s="26">
        <f>H35/23</f>
        <v>82376.782608695648</v>
      </c>
      <c r="E35" s="27">
        <f t="shared" si="3"/>
        <v>-4.7165481571527224E-3</v>
      </c>
      <c r="F35" s="33">
        <f t="shared" si="4"/>
        <v>0.85425507135771417</v>
      </c>
      <c r="G35" s="39" t="s">
        <v>226</v>
      </c>
      <c r="H35" s="68">
        <v>1894666</v>
      </c>
      <c r="I35" s="68">
        <v>13608.37</v>
      </c>
      <c r="J35" s="30">
        <f t="shared" si="1"/>
        <v>139.22798983272793</v>
      </c>
      <c r="P35" s="16"/>
    </row>
    <row r="36" spans="1:16" ht="17.399999999999999" hidden="1">
      <c r="D36" s="26">
        <f>H36/21</f>
        <v>77879.809523809527</v>
      </c>
      <c r="E36" s="27">
        <f t="shared" si="3"/>
        <v>-5.4590297684331102E-2</v>
      </c>
      <c r="F36" s="33">
        <f t="shared" si="4"/>
        <v>0.36791926203890979</v>
      </c>
      <c r="G36" s="39" t="s">
        <v>228</v>
      </c>
      <c r="H36" s="68">
        <v>1635476</v>
      </c>
      <c r="I36" s="68">
        <v>12058.65</v>
      </c>
      <c r="J36" s="30">
        <f t="shared" si="1"/>
        <v>135.6267907269885</v>
      </c>
      <c r="P36" s="16"/>
    </row>
    <row r="37" spans="1:16" ht="17.399999999999999" hidden="1">
      <c r="A37" s="31">
        <f>AVERAGE(D35:D37)</f>
        <v>86164.715896020251</v>
      </c>
      <c r="B37" s="27">
        <f>A37/A34-1</f>
        <v>6.2781758745312111E-2</v>
      </c>
      <c r="C37" s="27">
        <f>A37/A25-1</f>
        <v>0.4687750579874459</v>
      </c>
      <c r="D37" s="26">
        <f>H37/18</f>
        <v>98237.555555555562</v>
      </c>
      <c r="E37" s="27">
        <f t="shared" si="3"/>
        <v>0.26139953546653505</v>
      </c>
      <c r="F37" s="33">
        <f t="shared" si="4"/>
        <v>0.31625462558455708</v>
      </c>
      <c r="G37" s="39" t="s">
        <v>225</v>
      </c>
      <c r="H37" s="68">
        <v>1768276</v>
      </c>
      <c r="I37" s="68">
        <v>13010.84</v>
      </c>
      <c r="J37" s="30">
        <f t="shared" si="1"/>
        <v>135.90790448579799</v>
      </c>
      <c r="K37" s="32">
        <f>H37+H36+H35</f>
        <v>5298418</v>
      </c>
      <c r="L37" s="27">
        <f>K37/K34-1</f>
        <v>7.2082881777485674E-2</v>
      </c>
      <c r="M37" s="27">
        <f>K37/K25-1</f>
        <v>0.47034592306740253</v>
      </c>
      <c r="N37" s="32">
        <f>AVERAGE(J35:J37)</f>
        <v>136.92089501517148</v>
      </c>
      <c r="O37" s="16">
        <f>N37/N34-1</f>
        <v>2.5818371869024137E-2</v>
      </c>
      <c r="P37" s="16"/>
    </row>
    <row r="38" spans="1:16" ht="17.399999999999999" hidden="1">
      <c r="A38" s="31"/>
      <c r="B38" s="27"/>
      <c r="C38" s="27"/>
      <c r="D38" s="26">
        <f>H38/20</f>
        <v>108496.2</v>
      </c>
      <c r="E38" s="27">
        <f t="shared" si="3"/>
        <v>0.1044269107311302</v>
      </c>
      <c r="F38" s="33">
        <f t="shared" si="4"/>
        <v>0.49696116769239129</v>
      </c>
      <c r="G38" s="39" t="s">
        <v>231</v>
      </c>
      <c r="H38" s="68">
        <v>2169924</v>
      </c>
      <c r="I38" s="68">
        <v>15564.02</v>
      </c>
      <c r="J38" s="30">
        <f t="shared" si="1"/>
        <v>139.41925029651722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94407.761904761908</v>
      </c>
      <c r="E39" s="27">
        <f t="shared" si="3"/>
        <v>-0.1298519035250828</v>
      </c>
      <c r="F39" s="33">
        <f t="shared" si="4"/>
        <v>0.50050734905294902</v>
      </c>
      <c r="G39" s="39" t="s">
        <v>234</v>
      </c>
      <c r="H39" s="68">
        <v>1982563</v>
      </c>
      <c r="I39" s="68">
        <v>12302.7</v>
      </c>
      <c r="J39" s="30">
        <f t="shared" si="1"/>
        <v>161.14860965479122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94717.130158730157</v>
      </c>
      <c r="B40" s="27">
        <f>A40/A37-1</f>
        <v>9.9256571251631343E-2</v>
      </c>
      <c r="C40" s="27">
        <f>A40/A28-1</f>
        <v>0.36807687753807183</v>
      </c>
      <c r="D40" s="26">
        <f>H40/21</f>
        <v>81247.428571428565</v>
      </c>
      <c r="E40" s="27">
        <f t="shared" si="3"/>
        <v>-0.13939884886381926</v>
      </c>
      <c r="F40" s="33">
        <f t="shared" si="4"/>
        <v>0.12365358773083779</v>
      </c>
      <c r="G40" s="39" t="s">
        <v>236</v>
      </c>
      <c r="H40" s="68">
        <v>1706196</v>
      </c>
      <c r="I40" s="68">
        <v>10823.93</v>
      </c>
      <c r="J40" s="30">
        <f t="shared" si="1"/>
        <v>157.63183982158051</v>
      </c>
      <c r="K40" s="32">
        <f>H40+H39+H38</f>
        <v>5858683</v>
      </c>
      <c r="L40" s="27">
        <f>K40/K37-1</f>
        <v>0.10574194033011364</v>
      </c>
      <c r="M40" s="27">
        <f>K40/K28-1</f>
        <v>0.41682561171170462</v>
      </c>
      <c r="N40" s="32">
        <f>AVERAGE(J38:J40)</f>
        <v>152.73323325762965</v>
      </c>
      <c r="O40" s="58">
        <f>N40/N37-1</f>
        <v>0.11548520947592467</v>
      </c>
    </row>
    <row r="41" spans="1:16" ht="17.399999999999999">
      <c r="A41" s="31"/>
      <c r="B41" s="27"/>
      <c r="C41" s="27"/>
      <c r="D41" s="26">
        <f>H41/18</f>
        <v>92386.777777777781</v>
      </c>
      <c r="E41" s="27">
        <f t="shared" si="3"/>
        <v>0.13710402165597246</v>
      </c>
      <c r="F41" s="33">
        <f t="shared" si="4"/>
        <v>-0.10717885988630305</v>
      </c>
      <c r="G41" s="39" t="s">
        <v>373</v>
      </c>
      <c r="H41" s="68">
        <v>1662962</v>
      </c>
      <c r="I41" s="68">
        <v>14090.39</v>
      </c>
      <c r="J41" s="30">
        <f t="shared" si="1"/>
        <v>118.02100580608486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87743.85</v>
      </c>
      <c r="E42" s="27">
        <f t="shared" ref="E42" si="5">D42/D41-1</f>
        <v>-5.0255327542060413E-2</v>
      </c>
      <c r="F42" s="33">
        <f t="shared" ref="F42" si="6">D42/D30-1</f>
        <v>4.36260636529755E-2</v>
      </c>
      <c r="G42" s="39" t="s">
        <v>405</v>
      </c>
      <c r="H42" s="68">
        <v>1754877</v>
      </c>
      <c r="I42" s="68">
        <v>11993.68</v>
      </c>
      <c r="J42" s="30">
        <f t="shared" si="1"/>
        <v>146.31681018669832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96522.059259259258</v>
      </c>
      <c r="B43" s="27">
        <f>A43/A40-1</f>
        <v>1.9055994385644315E-2</v>
      </c>
      <c r="C43" s="27">
        <f>A43/A31-1</f>
        <v>8.1460829444172767E-2</v>
      </c>
      <c r="D43" s="26">
        <f>H43/20</f>
        <v>109435.55</v>
      </c>
      <c r="E43" s="27">
        <f t="shared" ref="E43" si="7">D43/D42-1</f>
        <v>0.24721618666151524</v>
      </c>
      <c r="F43" s="33">
        <f t="shared" ref="F43" si="8">D43/D31-1</f>
        <v>0.36451007370823563</v>
      </c>
      <c r="G43" s="39" t="s">
        <v>434</v>
      </c>
      <c r="H43" s="68">
        <v>2188711</v>
      </c>
      <c r="I43" s="68">
        <v>17683.37</v>
      </c>
      <c r="J43" s="30">
        <f t="shared" si="1"/>
        <v>123.77227870027038</v>
      </c>
      <c r="K43" s="32">
        <f>H43+H42+H41</f>
        <v>5606550</v>
      </c>
      <c r="L43" s="27">
        <f>K43/K40-1</f>
        <v>-4.3035781249813332E-2</v>
      </c>
      <c r="M43" s="27">
        <f>K43/K31-1</f>
        <v>2.3471824974643951E-2</v>
      </c>
      <c r="N43" s="32">
        <f>AVERAGE(J41:J43)</f>
        <v>129.37003156435119</v>
      </c>
      <c r="O43" s="58">
        <f>N43/N40-1</f>
        <v>-0.15296737451939835</v>
      </c>
    </row>
    <row r="44" spans="1:16" ht="17.399999999999999">
      <c r="A44" s="31"/>
      <c r="B44" s="27"/>
      <c r="C44" s="27"/>
      <c r="D44" s="26">
        <f>H44/22</f>
        <v>86545.136363636368</v>
      </c>
      <c r="E44" s="27">
        <f t="shared" ref="E44" si="9">D44/D43-1</f>
        <v>-0.20916798642089918</v>
      </c>
      <c r="F44" s="33">
        <f t="shared" ref="F44" si="10">D44/D32-1</f>
        <v>0.1148236004875085</v>
      </c>
      <c r="G44" s="39" t="s">
        <v>462</v>
      </c>
      <c r="H44" s="68">
        <v>1903993</v>
      </c>
      <c r="I44" s="68">
        <v>15428.11</v>
      </c>
      <c r="J44" s="30">
        <f t="shared" si="1"/>
        <v>123.41064459613004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118790.39999999999</v>
      </c>
      <c r="E45" s="27">
        <f t="shared" ref="E45" si="11">D45/D44-1</f>
        <v>0.37258319752225977</v>
      </c>
      <c r="F45" s="33">
        <f t="shared" ref="F45" si="12">D45/D33-1</f>
        <v>0.43422125633861097</v>
      </c>
      <c r="G45" s="39" t="s">
        <v>498</v>
      </c>
      <c r="H45" s="68">
        <v>2375808</v>
      </c>
      <c r="I45" s="68">
        <v>15476.12</v>
      </c>
      <c r="J45" s="30">
        <f t="shared" si="1"/>
        <v>153.51444677348067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109309.968261563</v>
      </c>
      <c r="B46" s="27">
        <f>A46/A43-1</f>
        <v>0.13248690610666825</v>
      </c>
      <c r="C46" s="27">
        <f>A46/A34-1</f>
        <v>0.34826232651437228</v>
      </c>
      <c r="D46" s="26">
        <f>H46/19</f>
        <v>122594.36842105263</v>
      </c>
      <c r="E46" s="27">
        <f t="shared" ref="E46" si="13">D46/D45-1</f>
        <v>3.2022523882844434E-2</v>
      </c>
      <c r="F46" s="33">
        <f t="shared" ref="F46" si="14">D46/D34-1</f>
        <v>0.4811958213784262</v>
      </c>
      <c r="G46" s="39" t="s">
        <v>551</v>
      </c>
      <c r="H46" s="68">
        <v>2329293</v>
      </c>
      <c r="I46" s="68">
        <v>18442.150000000001</v>
      </c>
      <c r="J46" s="30">
        <f t="shared" si="1"/>
        <v>126.30268162876887</v>
      </c>
      <c r="K46" s="32">
        <f>H46+H45+H44</f>
        <v>6609094</v>
      </c>
      <c r="L46" s="27">
        <f>K46/K43-1</f>
        <v>0.17881656277033109</v>
      </c>
      <c r="M46" s="27">
        <f>K46/K34-1</f>
        <v>0.33728530694601488</v>
      </c>
      <c r="N46" s="32">
        <f>AVERAGE(J44:J46)</f>
        <v>134.40925766612654</v>
      </c>
      <c r="O46" s="58">
        <f>N46/N43-1</f>
        <v>3.8952035806443464E-2</v>
      </c>
    </row>
    <row r="47" spans="1:16" ht="17.399999999999999">
      <c r="A47" s="31"/>
      <c r="B47" s="27"/>
      <c r="C47" s="27"/>
      <c r="D47" s="26">
        <f>H47/19</f>
        <v>138506.10526315789</v>
      </c>
      <c r="E47" s="27">
        <f t="shared" ref="E47" si="15">D47/D46-1</f>
        <v>0.12979174367501223</v>
      </c>
      <c r="F47" s="33">
        <f t="shared" ref="F47" si="16">D47/D35-1</f>
        <v>0.68137308689374887</v>
      </c>
      <c r="G47" s="39" t="s">
        <v>598</v>
      </c>
      <c r="H47" s="68">
        <v>2631616</v>
      </c>
      <c r="I47" s="68">
        <v>17473.75</v>
      </c>
      <c r="J47" s="30">
        <f t="shared" si="1"/>
        <v>150.60396308748838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122973.4</v>
      </c>
      <c r="E48" s="27">
        <f t="shared" ref="E48" si="17">D48/D47-1</f>
        <v>-0.11214455300469373</v>
      </c>
      <c r="F48" s="33">
        <f t="shared" ref="F48" si="18">D48/D36-1</f>
        <v>0.57901516133529318</v>
      </c>
      <c r="G48" s="39" t="s">
        <v>634</v>
      </c>
      <c r="H48" s="68">
        <v>2459468</v>
      </c>
      <c r="I48" s="68">
        <v>16816.63</v>
      </c>
      <c r="J48" s="30">
        <f t="shared" si="1"/>
        <v>146.2521325616369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133826.35023923442</v>
      </c>
      <c r="B49" s="27">
        <f>A49/A46-1</f>
        <v>0.22428313142500644</v>
      </c>
      <c r="C49" s="27">
        <f>A49/A37-1</f>
        <v>0.55314561009787488</v>
      </c>
      <c r="D49" s="26">
        <f>H49/22</f>
        <v>139999.54545454544</v>
      </c>
      <c r="E49" s="27">
        <f t="shared" ref="E49" si="19">D49/D48-1</f>
        <v>0.13845388884543697</v>
      </c>
      <c r="F49" s="33">
        <f t="shared" ref="F49" si="20">D49/D37-1</f>
        <v>0.42511226651372169</v>
      </c>
      <c r="G49" s="39" t="s">
        <v>688</v>
      </c>
      <c r="H49" s="68">
        <v>3079990</v>
      </c>
      <c r="I49" s="68">
        <v>20061.93</v>
      </c>
      <c r="J49" s="30">
        <f t="shared" si="1"/>
        <v>153.52411258537938</v>
      </c>
      <c r="K49" s="32">
        <f>H49+H48+H47</f>
        <v>8171074</v>
      </c>
      <c r="L49" s="27">
        <f>K49/K46-1</f>
        <v>0.23633799125871113</v>
      </c>
      <c r="M49" s="27">
        <f>K49/K37-1</f>
        <v>0.5421723993841181</v>
      </c>
      <c r="N49" s="32">
        <f>AVERAGE(J47:J49)</f>
        <v>150.12673607816822</v>
      </c>
      <c r="O49" s="58">
        <f>N49/N46-1</f>
        <v>0.11693746907734592</v>
      </c>
    </row>
    <row r="50" spans="1:15" s="37" customFormat="1" ht="17.399999999999999">
      <c r="A50" s="92"/>
      <c r="B50" s="130"/>
      <c r="C50" s="130"/>
      <c r="D50" s="93">
        <f>H50/18</f>
        <v>143125.05555555556</v>
      </c>
      <c r="E50" s="130">
        <f t="shared" ref="E50" si="21">D50/D49-1</f>
        <v>2.2325144634308014E-2</v>
      </c>
      <c r="F50" s="131">
        <f t="shared" ref="F50" si="22">D50/D38-1</f>
        <v>0.3191711373813606</v>
      </c>
      <c r="G50" s="132" t="s">
        <v>714</v>
      </c>
      <c r="H50" s="95">
        <v>2576251</v>
      </c>
      <c r="I50" s="95">
        <v>17743.57</v>
      </c>
      <c r="J50" s="133">
        <f t="shared" ref="J50" si="23">H50/I50</f>
        <v>145.1934982644417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119148.15</v>
      </c>
      <c r="E51" s="130">
        <f t="shared" ref="E51" si="24">D51/D50-1</f>
        <v>-0.16752416592948438</v>
      </c>
      <c r="F51" s="131">
        <f t="shared" ref="F51" si="25">D51/D39-1</f>
        <v>0.26205883495253346</v>
      </c>
      <c r="G51" s="132" t="s">
        <v>721</v>
      </c>
      <c r="H51" s="95">
        <v>2382963</v>
      </c>
      <c r="I51" s="95">
        <v>17346.25</v>
      </c>
      <c r="J51" s="133">
        <f t="shared" ref="J51" si="26">H51/I51</f>
        <v>137.37626288102615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128193.81094276095</v>
      </c>
      <c r="B52" s="27">
        <f>A52/A49-1</f>
        <v>-4.208841746341041E-2</v>
      </c>
      <c r="C52" s="27">
        <f>A52/A40-1</f>
        <v>0.35343850397419607</v>
      </c>
      <c r="D52" s="93">
        <f>H52/22</f>
        <v>122308.22727272728</v>
      </c>
      <c r="E52" s="130">
        <f t="shared" ref="E52:E53" si="27">D52/D51-1</f>
        <v>2.6522252109892452E-2</v>
      </c>
      <c r="F52" s="131">
        <f t="shared" ref="F52:F53" si="28">D52/D40-1</f>
        <v>0.50537967075721246</v>
      </c>
      <c r="G52" s="132" t="s">
        <v>726</v>
      </c>
      <c r="H52" s="95">
        <v>2690781</v>
      </c>
      <c r="I52" s="95">
        <v>17036.13</v>
      </c>
      <c r="J52" s="133">
        <f t="shared" ref="J52" si="29">H52/I52</f>
        <v>157.94555453615345</v>
      </c>
      <c r="K52" s="32">
        <f>H52+H51+H50</f>
        <v>7649995</v>
      </c>
      <c r="L52" s="27">
        <f>K52/K49-1</f>
        <v>-6.3771176224814541E-2</v>
      </c>
      <c r="M52" s="27">
        <f>K52/K40-1</f>
        <v>0.30575335787923663</v>
      </c>
      <c r="N52" s="32">
        <f>AVERAGE(J50:J52)</f>
        <v>146.83843856054042</v>
      </c>
      <c r="O52" s="58">
        <f>N52/N49-1</f>
        <v>-2.1903477045658537E-2</v>
      </c>
    </row>
    <row r="53" spans="1:15" s="37" customFormat="1" ht="17.399999999999999">
      <c r="A53" s="31"/>
      <c r="B53" s="27"/>
      <c r="C53" s="27"/>
      <c r="D53" s="93">
        <f>H53/21</f>
        <v>134254.61904761905</v>
      </c>
      <c r="E53" s="130">
        <f t="shared" si="27"/>
        <v>9.7674474083033536E-2</v>
      </c>
      <c r="F53" s="131">
        <f t="shared" si="28"/>
        <v>0.45318001424996046</v>
      </c>
      <c r="G53" s="132" t="s">
        <v>729</v>
      </c>
      <c r="H53" s="95">
        <v>2819347</v>
      </c>
      <c r="I53" s="95">
        <v>19193.57</v>
      </c>
      <c r="J53" s="133">
        <f t="shared" ref="J53" si="30">H53/I53</f>
        <v>146.89018249340796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182458.82352941178</v>
      </c>
      <c r="E54" s="130">
        <f t="shared" ref="E54" si="31">D54/D53-1</f>
        <v>0.35905062204746252</v>
      </c>
      <c r="F54" s="131">
        <f t="shared" ref="F54" si="32">D54/D42-1</f>
        <v>1.0794485713746522</v>
      </c>
      <c r="G54" s="132" t="s">
        <v>742</v>
      </c>
      <c r="H54" s="95">
        <v>3101800</v>
      </c>
      <c r="I54" s="95">
        <v>18402.32</v>
      </c>
      <c r="J54" s="133">
        <f t="shared" ref="J54" si="33">H54/I54</f>
        <v>168.55483439044642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154702.90943043886</v>
      </c>
      <c r="B55" s="27">
        <f>A55/A52-1</f>
        <v>0.20678922244939213</v>
      </c>
      <c r="C55" s="27">
        <f>A55/A43-1</f>
        <v>0.60277257465990464</v>
      </c>
      <c r="D55" s="93">
        <f>H55/21</f>
        <v>147395.28571428571</v>
      </c>
      <c r="E55" s="130">
        <f t="shared" ref="E55" si="34">D55/D54-1</f>
        <v>-0.19217233311533399</v>
      </c>
      <c r="F55" s="131">
        <f t="shared" ref="F55" si="35">D55/D43-1</f>
        <v>0.34686841446208017</v>
      </c>
      <c r="G55" s="132" t="s">
        <v>749</v>
      </c>
      <c r="H55" s="95">
        <v>3095301</v>
      </c>
      <c r="I55" s="95">
        <v>17439.560000000001</v>
      </c>
      <c r="J55" s="133">
        <f t="shared" ref="J55" si="36">H55/I55</f>
        <v>177.48733339602603</v>
      </c>
      <c r="K55" s="32">
        <f>H55+H54+H53</f>
        <v>9016448</v>
      </c>
      <c r="L55" s="27">
        <f>K55/K52-1</f>
        <v>0.17862142393557123</v>
      </c>
      <c r="M55" s="27">
        <f>K55/K43-1</f>
        <v>0.60819898154836749</v>
      </c>
      <c r="N55" s="32">
        <f>AVERAGE(J53:J55)</f>
        <v>164.31078342662678</v>
      </c>
      <c r="O55" s="58">
        <f>N55/N52-1</f>
        <v>0.11899026601868035</v>
      </c>
    </row>
    <row r="56" spans="1:15" s="124" customFormat="1" ht="17.399999999999999">
      <c r="A56" s="94"/>
      <c r="B56" s="45"/>
      <c r="C56" s="45"/>
      <c r="D56" s="98">
        <f>H56/22</f>
        <v>177052.13636363635</v>
      </c>
      <c r="E56" s="118">
        <f t="shared" ref="E56" si="37">D56/D55-1</f>
        <v>0.20120623604501264</v>
      </c>
      <c r="F56" s="158">
        <f t="shared" ref="F56" si="38">D56/D44-1</f>
        <v>1.0457780044359404</v>
      </c>
      <c r="G56" s="122" t="s">
        <v>752</v>
      </c>
      <c r="H56" s="96">
        <v>3895147</v>
      </c>
      <c r="I56" s="96">
        <v>20323.68</v>
      </c>
      <c r="J56" s="125">
        <f t="shared" ref="J56" si="39">H56/I56</f>
        <v>191.65559583697441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224617.88888888888</v>
      </c>
      <c r="E57" s="118">
        <f t="shared" ref="E57" si="40">D57/D56-1</f>
        <v>0.26865393156036355</v>
      </c>
      <c r="F57" s="158">
        <f t="shared" ref="F57" si="41">D57/D45-1</f>
        <v>0.89087576848709049</v>
      </c>
      <c r="G57" s="122" t="s">
        <v>756</v>
      </c>
      <c r="H57" s="96">
        <v>4043122</v>
      </c>
      <c r="I57" s="96">
        <v>18525.52</v>
      </c>
      <c r="J57" s="125">
        <f t="shared" ref="J57" si="42">H57/I57</f>
        <v>218.24607352452185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200835.01262626261</v>
      </c>
      <c r="B58" s="27">
        <f>A58/A55-1</f>
        <v>0.29819803238132869</v>
      </c>
      <c r="C58" s="27">
        <f>A58/A46-1</f>
        <v>0.83729824297170574</v>
      </c>
      <c r="K58" s="32">
        <f>H58+H57+H56</f>
        <v>7938269</v>
      </c>
      <c r="L58" s="27">
        <f>K58/K55-1</f>
        <v>-0.11957912916483293</v>
      </c>
      <c r="M58" s="27">
        <f>K58/K46-1</f>
        <v>0.20111304212044789</v>
      </c>
      <c r="N58" s="32">
        <f>AVERAGE(J56:J58)</f>
        <v>204.95083468074813</v>
      </c>
      <c r="O58" s="58">
        <f>N58/N55-1</f>
        <v>0.24733648277119458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65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덕산하이메탈</v>
      </c>
      <c r="G1" s="19"/>
      <c r="H1" s="19"/>
      <c r="I1" s="19"/>
      <c r="J1" s="20"/>
      <c r="P1" s="18" t="s">
        <v>291</v>
      </c>
    </row>
    <row r="2" spans="1:16" ht="15" customHeight="1">
      <c r="G2" s="21"/>
      <c r="H2" s="21"/>
      <c r="I2" s="21"/>
      <c r="J2" s="22"/>
      <c r="P2" s="18" t="s">
        <v>666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4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4349.25</v>
      </c>
      <c r="E5" s="27"/>
      <c r="F5" s="26"/>
      <c r="G5" s="61" t="s">
        <v>7</v>
      </c>
      <c r="H5" s="64">
        <v>86985</v>
      </c>
      <c r="I5" s="65">
        <v>1242.7</v>
      </c>
      <c r="J5" s="62">
        <f>H5/I5</f>
        <v>69.996781202220973</v>
      </c>
    </row>
    <row r="6" spans="1:16" ht="15" hidden="1" customHeight="1">
      <c r="D6" s="26">
        <f>H6/18</f>
        <v>2843.3888888888887</v>
      </c>
      <c r="E6" s="27">
        <f t="shared" ref="E6:E28" si="0">D6/D5-1</f>
        <v>-0.34623466370319278</v>
      </c>
      <c r="F6" s="26"/>
      <c r="G6" s="61" t="s">
        <v>3</v>
      </c>
      <c r="H6" s="64">
        <v>51181</v>
      </c>
      <c r="I6" s="65">
        <v>706.5</v>
      </c>
      <c r="J6" s="62">
        <f t="shared" ref="J6:J49" si="1">H6/I6</f>
        <v>72.443029016277421</v>
      </c>
    </row>
    <row r="7" spans="1:16" ht="15" hidden="1" customHeight="1">
      <c r="A7" s="31">
        <f>AVERAGE(D5:D7)</f>
        <v>3640.4856902356901</v>
      </c>
      <c r="B7" s="31"/>
      <c r="C7" s="31"/>
      <c r="D7" s="26">
        <f>H7/22</f>
        <v>3728.818181818182</v>
      </c>
      <c r="E7" s="27">
        <f t="shared" si="0"/>
        <v>0.31139929412725964</v>
      </c>
      <c r="F7" s="26"/>
      <c r="G7" s="61" t="s">
        <v>6</v>
      </c>
      <c r="H7" s="64">
        <v>82034</v>
      </c>
      <c r="I7" s="65">
        <v>1187.8</v>
      </c>
      <c r="J7" s="62">
        <f t="shared" si="1"/>
        <v>69.063815457147669</v>
      </c>
      <c r="K7" s="32">
        <f>H7+H6+H5</f>
        <v>220200</v>
      </c>
      <c r="L7" s="32"/>
      <c r="M7" s="32"/>
      <c r="N7" s="32">
        <f>AVERAGE(J5:J7)</f>
        <v>70.501208558548683</v>
      </c>
      <c r="O7" s="35"/>
    </row>
    <row r="8" spans="1:16" ht="15" hidden="1" customHeight="1">
      <c r="D8" s="26">
        <f>H8/21</f>
        <v>3973.9523809523807</v>
      </c>
      <c r="E8" s="27">
        <f t="shared" si="0"/>
        <v>6.5740453725922965E-2</v>
      </c>
      <c r="F8" s="26"/>
      <c r="G8" s="61" t="s">
        <v>2</v>
      </c>
      <c r="H8" s="64">
        <v>83453</v>
      </c>
      <c r="I8" s="65">
        <v>1064</v>
      </c>
      <c r="J8" s="62">
        <f t="shared" si="1"/>
        <v>78.433270676691734</v>
      </c>
    </row>
    <row r="9" spans="1:16" ht="15" hidden="1" customHeight="1">
      <c r="D9" s="26">
        <f>H9/21</f>
        <v>2545.2380952380954</v>
      </c>
      <c r="E9" s="27">
        <f t="shared" si="0"/>
        <v>-0.35951972966819634</v>
      </c>
      <c r="F9" s="26"/>
      <c r="G9" s="61" t="s">
        <v>5</v>
      </c>
      <c r="H9" s="64">
        <v>53450</v>
      </c>
      <c r="I9" s="65">
        <v>596</v>
      </c>
      <c r="J9" s="62">
        <f t="shared" si="1"/>
        <v>89.681208053691279</v>
      </c>
    </row>
    <row r="10" spans="1:16" ht="15" hidden="1" customHeight="1">
      <c r="A10" s="31">
        <f>AVERAGE(D8:D10)</f>
        <v>3319.0952380952381</v>
      </c>
      <c r="B10" s="27">
        <f>A10/A7-1</f>
        <v>-8.8282300628860555E-2</v>
      </c>
      <c r="C10" s="27"/>
      <c r="D10" s="26">
        <f>H10/21</f>
        <v>3438.0952380952381</v>
      </c>
      <c r="E10" s="27" t="s">
        <v>90</v>
      </c>
      <c r="F10" s="26"/>
      <c r="G10" s="61" t="s">
        <v>0</v>
      </c>
      <c r="H10" s="64">
        <v>72200</v>
      </c>
      <c r="I10" s="65">
        <v>914.9</v>
      </c>
      <c r="J10" s="62">
        <f t="shared" si="1"/>
        <v>78.915728494917474</v>
      </c>
      <c r="K10" s="32">
        <f>H10+H9+H8</f>
        <v>209103</v>
      </c>
      <c r="L10" s="27">
        <f>K10/K7-1</f>
        <v>-5.0395095367847365E-2</v>
      </c>
      <c r="M10" s="32"/>
      <c r="N10" s="32">
        <f>AVERAGE(J8:J10)</f>
        <v>82.343402408433505</v>
      </c>
      <c r="O10" s="58">
        <f>N10/N7-1</f>
        <v>0.16797150136866534</v>
      </c>
    </row>
    <row r="11" spans="1:16" ht="15" hidden="1" customHeight="1">
      <c r="D11" s="26">
        <f>H11/21</f>
        <v>5092.4761904761908</v>
      </c>
      <c r="E11" s="27">
        <f t="shared" si="0"/>
        <v>0.48119113573407213</v>
      </c>
      <c r="F11" s="26"/>
      <c r="G11" s="61" t="s">
        <v>10</v>
      </c>
      <c r="H11" s="64">
        <v>106942</v>
      </c>
      <c r="I11" s="65">
        <v>1304.8</v>
      </c>
      <c r="J11" s="62">
        <f t="shared" si="1"/>
        <v>81.960453709380758</v>
      </c>
    </row>
    <row r="12" spans="1:16" ht="15" hidden="1" customHeight="1">
      <c r="D12" s="26">
        <f>H12/22</f>
        <v>5936.545454545455</v>
      </c>
      <c r="E12" s="27">
        <f t="shared" si="0"/>
        <v>0.16574829856795792</v>
      </c>
      <c r="F12" s="26"/>
      <c r="G12" s="61" t="s">
        <v>4</v>
      </c>
      <c r="H12" s="64">
        <v>130604</v>
      </c>
      <c r="I12" s="65">
        <v>1579</v>
      </c>
      <c r="J12" s="62">
        <f t="shared" si="1"/>
        <v>82.713109563014569</v>
      </c>
    </row>
    <row r="13" spans="1:16" ht="15" hidden="1" customHeight="1">
      <c r="A13" s="31">
        <f>AVERAGE(D11:D13)</f>
        <v>5328.690548340549</v>
      </c>
      <c r="B13" s="27">
        <f>A13/A10-1</f>
        <v>0.60546479268807518</v>
      </c>
      <c r="C13" s="27"/>
      <c r="D13" s="26">
        <f>H13/20</f>
        <v>4957.05</v>
      </c>
      <c r="E13" s="27">
        <f t="shared" si="0"/>
        <v>-0.16499418088266826</v>
      </c>
      <c r="F13" s="26"/>
      <c r="G13" s="61" t="s">
        <v>8</v>
      </c>
      <c r="H13" s="64">
        <v>99141</v>
      </c>
      <c r="I13" s="65">
        <v>1171.3</v>
      </c>
      <c r="J13" s="62">
        <f t="shared" si="1"/>
        <v>84.641850934858709</v>
      </c>
      <c r="K13" s="32">
        <f>H13+H12+H11</f>
        <v>336687</v>
      </c>
      <c r="L13" s="27">
        <f>K13/K10-1</f>
        <v>0.61014906529318091</v>
      </c>
      <c r="M13" s="32"/>
      <c r="N13" s="32">
        <f>AVERAGE(J11:J13)</f>
        <v>83.105138069084674</v>
      </c>
      <c r="O13" s="58">
        <f>N13/N10-1</f>
        <v>9.250718799216795E-3</v>
      </c>
    </row>
    <row r="14" spans="1:16" ht="15" hidden="1" customHeight="1">
      <c r="D14" s="26">
        <f>H14/20</f>
        <v>5406.35</v>
      </c>
      <c r="E14" s="27">
        <f t="shared" si="0"/>
        <v>9.0638585449007048E-2</v>
      </c>
      <c r="F14" s="26"/>
      <c r="G14" s="61" t="s">
        <v>11</v>
      </c>
      <c r="H14" s="64">
        <v>108127</v>
      </c>
      <c r="I14" s="65">
        <v>1342.1</v>
      </c>
      <c r="J14" s="62">
        <f t="shared" si="1"/>
        <v>80.565531629535812</v>
      </c>
    </row>
    <row r="15" spans="1:16" ht="15" hidden="1" customHeight="1">
      <c r="A15" s="31"/>
      <c r="B15" s="31"/>
      <c r="C15" s="31"/>
      <c r="D15" s="26">
        <f>H15/22</f>
        <v>6002.136363636364</v>
      </c>
      <c r="E15" s="27">
        <f t="shared" si="0"/>
        <v>0.1102012196096005</v>
      </c>
      <c r="F15" s="26"/>
      <c r="G15" s="61" t="s">
        <v>9</v>
      </c>
      <c r="H15" s="64">
        <v>132047</v>
      </c>
      <c r="I15" s="65">
        <v>1524</v>
      </c>
      <c r="J15" s="62">
        <f t="shared" si="1"/>
        <v>86.645013123359576</v>
      </c>
    </row>
    <row r="16" spans="1:16" ht="15" hidden="1" customHeight="1">
      <c r="A16" s="31">
        <f>AVERAGE(D14:D16)</f>
        <v>6049.6166666666659</v>
      </c>
      <c r="B16" s="27">
        <f>A16/A13-1</f>
        <v>0.13529142137004491</v>
      </c>
      <c r="C16" s="27"/>
      <c r="D16" s="26">
        <f>H16/22</f>
        <v>6740.363636363636</v>
      </c>
      <c r="E16" s="27">
        <f t="shared" si="0"/>
        <v>0.12299408543927526</v>
      </c>
      <c r="F16" s="26"/>
      <c r="G16" s="61" t="s">
        <v>13</v>
      </c>
      <c r="H16" s="64">
        <v>148288</v>
      </c>
      <c r="I16" s="65">
        <v>1887</v>
      </c>
      <c r="J16" s="62">
        <f t="shared" si="1"/>
        <v>78.583995760466351</v>
      </c>
      <c r="K16" s="32">
        <f>H16+H15+H14</f>
        <v>388462</v>
      </c>
      <c r="L16" s="27">
        <f>K16/K13-1</f>
        <v>0.15377784114028747</v>
      </c>
      <c r="M16" s="32"/>
      <c r="N16" s="32">
        <f>AVERAGE(J14:J16)</f>
        <v>81.931513504453903</v>
      </c>
      <c r="O16" s="58">
        <f>N16/N13-1</f>
        <v>-1.4122166112703449E-2</v>
      </c>
    </row>
    <row r="17" spans="1:15" ht="15" hidden="1" customHeight="1">
      <c r="D17" s="26">
        <f>H17/20</f>
        <v>5031.55</v>
      </c>
      <c r="E17" s="27">
        <f t="shared" si="0"/>
        <v>-0.25351950258955536</v>
      </c>
      <c r="F17" s="33">
        <f t="shared" ref="F17:F28" si="2">D17/D5-1</f>
        <v>0.15687762257860549</v>
      </c>
      <c r="G17" s="39" t="s">
        <v>162</v>
      </c>
      <c r="H17" s="63">
        <v>100631</v>
      </c>
      <c r="I17" s="63">
        <v>1302.4000000000001</v>
      </c>
      <c r="J17" s="30">
        <f t="shared" si="1"/>
        <v>77.265816953316943</v>
      </c>
    </row>
    <row r="18" spans="1:15" hidden="1">
      <c r="D18" s="26">
        <f>H18/20</f>
        <v>2058.4499999999998</v>
      </c>
      <c r="E18" s="27">
        <f t="shared" si="0"/>
        <v>-0.59089147479404958</v>
      </c>
      <c r="F18" s="33">
        <f t="shared" si="2"/>
        <v>-0.27605752134581196</v>
      </c>
      <c r="G18" s="39" t="s">
        <v>163</v>
      </c>
      <c r="H18" s="29">
        <v>41169</v>
      </c>
      <c r="I18" s="29">
        <v>487.3</v>
      </c>
      <c r="J18" s="30">
        <f t="shared" si="1"/>
        <v>84.483890827005951</v>
      </c>
    </row>
    <row r="19" spans="1:15" ht="17.399999999999999" hidden="1">
      <c r="A19" s="31">
        <f>AVERAGE(D17:D19)</f>
        <v>3332.4696969696975</v>
      </c>
      <c r="B19" s="27">
        <f>A19/A16-1</f>
        <v>-0.44914365974102521</v>
      </c>
      <c r="C19" s="27">
        <f>A19/A7-1</f>
        <v>-8.4608488942048643E-2</v>
      </c>
      <c r="D19" s="26">
        <f>H19/22</f>
        <v>2907.409090909091</v>
      </c>
      <c r="E19" s="27">
        <f t="shared" si="0"/>
        <v>0.41242638437129453</v>
      </c>
      <c r="F19" s="33">
        <f t="shared" si="2"/>
        <v>-0.22028671038837555</v>
      </c>
      <c r="G19" s="39" t="s">
        <v>158</v>
      </c>
      <c r="H19" s="29">
        <v>63963</v>
      </c>
      <c r="I19" s="29">
        <v>810.4</v>
      </c>
      <c r="J19" s="30">
        <f t="shared" si="1"/>
        <v>78.927690029615007</v>
      </c>
      <c r="K19" s="32">
        <f>H19+H18+H17</f>
        <v>205763</v>
      </c>
      <c r="L19" s="27">
        <f>K19/K16-1</f>
        <v>-0.47031369863718975</v>
      </c>
      <c r="M19" s="27">
        <f>K19/K7-1</f>
        <v>-6.5563124432334252E-2</v>
      </c>
      <c r="N19" s="32">
        <f>AVERAGE(J17:J19)</f>
        <v>80.225799269979305</v>
      </c>
      <c r="O19" s="58">
        <f>N19/N16-1</f>
        <v>-2.0818780973475781E-2</v>
      </c>
    </row>
    <row r="20" spans="1:15" hidden="1">
      <c r="D20" s="26">
        <f>H20/20</f>
        <v>4145.1499999999996</v>
      </c>
      <c r="E20" s="27">
        <f t="shared" si="0"/>
        <v>0.42571955661867</v>
      </c>
      <c r="F20" s="33">
        <f t="shared" si="2"/>
        <v>4.307993721016623E-2</v>
      </c>
      <c r="G20" s="39" t="s">
        <v>154</v>
      </c>
      <c r="H20" s="29">
        <v>82903</v>
      </c>
      <c r="I20" s="29">
        <v>1044.8</v>
      </c>
      <c r="J20" s="30">
        <f t="shared" si="1"/>
        <v>79.348200612557434</v>
      </c>
    </row>
    <row r="21" spans="1:15" hidden="1">
      <c r="D21" s="26">
        <f>H21/21</f>
        <v>6807.1428571428569</v>
      </c>
      <c r="E21" s="27">
        <f t="shared" si="0"/>
        <v>0.64219457851775141</v>
      </c>
      <c r="F21" s="33">
        <f t="shared" si="2"/>
        <v>1.6744621141253506</v>
      </c>
      <c r="G21" s="39" t="s">
        <v>155</v>
      </c>
      <c r="H21" s="29">
        <v>142950</v>
      </c>
      <c r="I21" s="29">
        <v>1901.7</v>
      </c>
      <c r="J21" s="30">
        <f t="shared" si="1"/>
        <v>75.169585108061213</v>
      </c>
    </row>
    <row r="22" spans="1:15" ht="17.399999999999999" hidden="1">
      <c r="A22" s="31">
        <f>AVERAGE(D20:D22)</f>
        <v>6110.0817460317458</v>
      </c>
      <c r="B22" s="27">
        <f>A22/A19-1</f>
        <v>0.83349956687912385</v>
      </c>
      <c r="C22" s="27">
        <f>A22/A10-1</f>
        <v>0.84088774431739366</v>
      </c>
      <c r="D22" s="26">
        <f>H22/21</f>
        <v>7377.9523809523807</v>
      </c>
      <c r="E22" s="27">
        <f t="shared" si="0"/>
        <v>8.3854494578524008E-2</v>
      </c>
      <c r="F22" s="33">
        <f t="shared" si="2"/>
        <v>1.1459418282548475</v>
      </c>
      <c r="G22" s="39" t="s">
        <v>156</v>
      </c>
      <c r="H22" s="29">
        <v>154937</v>
      </c>
      <c r="I22" s="29">
        <v>2048.9</v>
      </c>
      <c r="J22" s="30">
        <f t="shared" si="1"/>
        <v>75.619600761384149</v>
      </c>
      <c r="K22" s="32">
        <f>H22+H21+H20</f>
        <v>380790</v>
      </c>
      <c r="L22" s="27">
        <f>K22/K19-1</f>
        <v>0.85062426189353779</v>
      </c>
      <c r="M22" s="27">
        <f>K22/K10-1</f>
        <v>0.82106426019712764</v>
      </c>
      <c r="N22" s="32">
        <f>AVERAGE(J20:J22)</f>
        <v>76.712462160667599</v>
      </c>
      <c r="O22" s="58">
        <f>N22/N19-1</f>
        <v>-4.379310821807425E-2</v>
      </c>
    </row>
    <row r="23" spans="1:15" hidden="1">
      <c r="A23" s="31"/>
      <c r="B23" s="27"/>
      <c r="C23" s="27"/>
      <c r="D23" s="26">
        <f>H23/21</f>
        <v>5736.0952380952385</v>
      </c>
      <c r="E23" s="27">
        <f t="shared" si="0"/>
        <v>-0.22253561124844279</v>
      </c>
      <c r="F23" s="33">
        <f t="shared" si="2"/>
        <v>0.12638626545230136</v>
      </c>
      <c r="G23" s="39" t="s">
        <v>168</v>
      </c>
      <c r="H23" s="29">
        <v>120458</v>
      </c>
      <c r="I23" s="29">
        <v>1532.9</v>
      </c>
      <c r="J23" s="30">
        <f t="shared" si="1"/>
        <v>78.581773109791897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4245.318181818182</v>
      </c>
      <c r="E24" s="27">
        <f t="shared" si="0"/>
        <v>-0.25989405586858638</v>
      </c>
      <c r="F24" s="33">
        <f t="shared" si="2"/>
        <v>-0.28488407705736429</v>
      </c>
      <c r="G24" s="39" t="s">
        <v>176</v>
      </c>
      <c r="H24" s="29">
        <v>93397</v>
      </c>
      <c r="I24" s="29">
        <v>1144.2</v>
      </c>
      <c r="J24" s="30">
        <f t="shared" si="1"/>
        <v>81.626463904911731</v>
      </c>
      <c r="K24" s="32"/>
      <c r="L24" s="27"/>
      <c r="M24" s="27"/>
      <c r="N24" s="27"/>
    </row>
    <row r="25" spans="1:15" ht="17.399999999999999" hidden="1">
      <c r="A25" s="31">
        <f>AVERAGE(D23:D25)</f>
        <v>5082.1202627781577</v>
      </c>
      <c r="B25" s="27">
        <f>A25/A22-1</f>
        <v>-0.16824021772232556</v>
      </c>
      <c r="C25" s="27">
        <f>A25/A13-1</f>
        <v>-4.627220952794453E-2</v>
      </c>
      <c r="D25" s="26">
        <f>H25/19</f>
        <v>5264.9473684210525</v>
      </c>
      <c r="E25" s="27">
        <f t="shared" si="0"/>
        <v>0.24017733016331522</v>
      </c>
      <c r="F25" s="33">
        <f t="shared" si="2"/>
        <v>6.2113024565225716E-2</v>
      </c>
      <c r="G25" s="39" t="s">
        <v>190</v>
      </c>
      <c r="H25" s="29">
        <v>100034</v>
      </c>
      <c r="I25" s="29">
        <v>1218.9000000000001</v>
      </c>
      <c r="J25" s="30">
        <f t="shared" si="1"/>
        <v>82.069078677496094</v>
      </c>
      <c r="K25" s="32">
        <f>H25+H24+H23</f>
        <v>313889</v>
      </c>
      <c r="L25" s="27">
        <f>K25/K22-1</f>
        <v>-0.17569001286798502</v>
      </c>
      <c r="M25" s="27">
        <f>K25/K13-1</f>
        <v>-6.7712742101714629E-2</v>
      </c>
      <c r="N25" s="32">
        <f>AVERAGE(J23:J25)</f>
        <v>80.75910523073324</v>
      </c>
      <c r="O25" s="58">
        <f>N25/N22-1</f>
        <v>5.2750791150338872E-2</v>
      </c>
    </row>
    <row r="26" spans="1:15" ht="17.399999999999999" hidden="1">
      <c r="D26" s="26">
        <f>H26/19</f>
        <v>5260.1578947368425</v>
      </c>
      <c r="E26" s="27">
        <f t="shared" si="0"/>
        <v>-9.0969070516011552E-4</v>
      </c>
      <c r="F26" s="33">
        <f t="shared" si="2"/>
        <v>-2.7040814091421672E-2</v>
      </c>
      <c r="G26" s="39" t="s">
        <v>202</v>
      </c>
      <c r="H26" s="29">
        <v>99943</v>
      </c>
      <c r="I26" s="29">
        <v>1230.3</v>
      </c>
      <c r="J26" s="30">
        <f t="shared" si="1"/>
        <v>81.234658213443879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4656.636363636364</v>
      </c>
      <c r="E27" s="27">
        <f t="shared" si="0"/>
        <v>-0.1147344895681448</v>
      </c>
      <c r="F27" s="33">
        <f t="shared" si="2"/>
        <v>-0.22417018182919712</v>
      </c>
      <c r="G27" s="39" t="s">
        <v>203</v>
      </c>
      <c r="H27" s="29">
        <v>102446</v>
      </c>
      <c r="I27" s="29">
        <v>1296.3</v>
      </c>
      <c r="J27" s="30">
        <f t="shared" si="1"/>
        <v>79.029545629869631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5189.3700159489636</v>
      </c>
      <c r="B28" s="27">
        <f>A28/A25-1</f>
        <v>2.1103348135287359E-2</v>
      </c>
      <c r="C28" s="27">
        <f>A28/A16-1</f>
        <v>-0.14219853886902512</v>
      </c>
      <c r="D28" s="26">
        <f>H28/19</f>
        <v>5651.3157894736842</v>
      </c>
      <c r="E28" s="27">
        <f t="shared" si="0"/>
        <v>0.21360470265721498</v>
      </c>
      <c r="F28" s="33">
        <f t="shared" si="2"/>
        <v>-0.16157108216159732</v>
      </c>
      <c r="G28" s="39" t="s">
        <v>208</v>
      </c>
      <c r="H28" s="29">
        <v>107375</v>
      </c>
      <c r="I28" s="29">
        <v>1232.7</v>
      </c>
      <c r="J28" s="30">
        <f t="shared" si="1"/>
        <v>87.105540683053462</v>
      </c>
      <c r="K28" s="32">
        <f>H28+H27+H26</f>
        <v>309764</v>
      </c>
      <c r="L28" s="27">
        <f>K28/K25-1</f>
        <v>-1.3141588268464344E-2</v>
      </c>
      <c r="M28" s="27">
        <f>K28/K16-1</f>
        <v>-0.20258867019167903</v>
      </c>
      <c r="N28" s="32">
        <f>AVERAGE(J26:J28)</f>
        <v>82.456581508788986</v>
      </c>
      <c r="O28" s="58">
        <f>N28/N25-1</f>
        <v>2.1019007989327765E-2</v>
      </c>
    </row>
    <row r="29" spans="1:15" hidden="1">
      <c r="D29" s="26">
        <f>H29/22</f>
        <v>5140.136363636364</v>
      </c>
      <c r="E29" s="27">
        <f t="shared" ref="E29:E41" si="3">D29/D28-1</f>
        <v>-9.0453169647581655E-2</v>
      </c>
      <c r="F29" s="33">
        <f t="shared" ref="F29:F41" si="4">D29/D17-1</f>
        <v>2.1581096011440648E-2</v>
      </c>
      <c r="G29" s="39" t="s">
        <v>215</v>
      </c>
      <c r="H29" s="29">
        <v>113083</v>
      </c>
      <c r="I29" s="29">
        <v>1456.1</v>
      </c>
      <c r="J29" s="30">
        <f t="shared" si="1"/>
        <v>77.6615617059268</v>
      </c>
    </row>
    <row r="30" spans="1:15" hidden="1">
      <c r="D30" s="26">
        <f>H30/19</f>
        <v>4525.7368421052633</v>
      </c>
      <c r="E30" s="27">
        <f t="shared" si="3"/>
        <v>-0.1195298097298817</v>
      </c>
      <c r="F30" s="33">
        <f t="shared" si="4"/>
        <v>1.1986139289782427</v>
      </c>
      <c r="G30" s="39" t="s">
        <v>210</v>
      </c>
      <c r="H30" s="29">
        <v>85989</v>
      </c>
      <c r="I30" s="29">
        <v>1129.2</v>
      </c>
      <c r="J30" s="30">
        <f t="shared" si="1"/>
        <v>76.150371944739632</v>
      </c>
    </row>
    <row r="31" spans="1:15" ht="17.399999999999999" hidden="1">
      <c r="A31" s="31">
        <f>AVERAGE(D29:D31)</f>
        <v>4899.3244019138756</v>
      </c>
      <c r="B31" s="27">
        <f>A31/A28-1</f>
        <v>-5.5892259203653705E-2</v>
      </c>
      <c r="C31" s="27">
        <f>A31/A19-1</f>
        <v>0.47017823038839945</v>
      </c>
      <c r="D31" s="26">
        <f>H31/20</f>
        <v>5032.1000000000004</v>
      </c>
      <c r="E31" s="27">
        <f t="shared" si="3"/>
        <v>0.11188524113549403</v>
      </c>
      <c r="F31" s="33">
        <f t="shared" si="4"/>
        <v>0.73078498506949341</v>
      </c>
      <c r="G31" s="39" t="s">
        <v>211</v>
      </c>
      <c r="H31" s="29">
        <v>100642</v>
      </c>
      <c r="I31" s="29">
        <v>1312.5</v>
      </c>
      <c r="J31" s="30">
        <f t="shared" si="1"/>
        <v>76.679619047619042</v>
      </c>
      <c r="K31" s="32">
        <f>H31+H30+H29</f>
        <v>299714</v>
      </c>
      <c r="L31" s="27">
        <f>K31/K28-1</f>
        <v>-3.2444054183184634E-2</v>
      </c>
      <c r="M31" s="27">
        <f>K31/K19-1</f>
        <v>0.45659812502733721</v>
      </c>
      <c r="N31" s="32">
        <f>AVERAGE(J29:J31)</f>
        <v>76.830517566095168</v>
      </c>
      <c r="O31" s="58">
        <f>N31/N28-1</f>
        <v>-6.8230623192815032E-2</v>
      </c>
    </row>
    <row r="32" spans="1:15" ht="17.399999999999999" hidden="1">
      <c r="D32" s="26">
        <f>H32/21</f>
        <v>6386.8571428571431</v>
      </c>
      <c r="E32" s="27">
        <f t="shared" si="3"/>
        <v>0.26922301680354965</v>
      </c>
      <c r="F32" s="33">
        <f t="shared" si="4"/>
        <v>0.54080241797212247</v>
      </c>
      <c r="G32" s="39" t="s">
        <v>222</v>
      </c>
      <c r="H32" s="29">
        <v>134124</v>
      </c>
      <c r="I32" s="29">
        <v>1679</v>
      </c>
      <c r="J32" s="30">
        <f t="shared" si="1"/>
        <v>79.883263847528298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10700.095238095239</v>
      </c>
      <c r="E33" s="27">
        <f t="shared" si="3"/>
        <v>0.67533029137216305</v>
      </c>
      <c r="F33" s="33">
        <f t="shared" si="4"/>
        <v>0.57189227002448417</v>
      </c>
      <c r="G33" s="39" t="s">
        <v>223</v>
      </c>
      <c r="H33" s="29">
        <v>224702</v>
      </c>
      <c r="I33" s="29">
        <v>2847.5</v>
      </c>
      <c r="J33" s="30">
        <f t="shared" si="1"/>
        <v>78.912028094820016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8266.0718462823734</v>
      </c>
      <c r="B34" s="27">
        <f>A34/A31-1</f>
        <v>0.68718606244022329</v>
      </c>
      <c r="C34" s="27">
        <f>A34/A22-1</f>
        <v>0.35285781596144061</v>
      </c>
      <c r="D34" s="26">
        <f>H34/19</f>
        <v>7711.2631578947367</v>
      </c>
      <c r="E34" s="27">
        <f t="shared" si="3"/>
        <v>-0.27932761472621759</v>
      </c>
      <c r="F34" s="33">
        <f t="shared" si="4"/>
        <v>4.5176596395886559E-2</v>
      </c>
      <c r="G34" s="39" t="s">
        <v>220</v>
      </c>
      <c r="H34" s="29">
        <v>146514</v>
      </c>
      <c r="I34" s="29">
        <v>1837</v>
      </c>
      <c r="J34" s="30">
        <f t="shared" si="1"/>
        <v>79.757212847033202</v>
      </c>
      <c r="K34" s="32">
        <f>H34+H33+H32</f>
        <v>505340</v>
      </c>
      <c r="L34" s="27">
        <f>K34/K31-1</f>
        <v>0.68607405726792869</v>
      </c>
      <c r="M34" s="27">
        <f>K34/K22-1</f>
        <v>0.32708316920087177</v>
      </c>
      <c r="N34" s="32">
        <f>AVERAGE(J32:J34)</f>
        <v>79.517501596460505</v>
      </c>
      <c r="O34" s="58">
        <f>N34/N31-1</f>
        <v>3.4972874262545472E-2</v>
      </c>
      <c r="P34" s="58"/>
    </row>
    <row r="35" spans="1:16" ht="17.399999999999999" hidden="1">
      <c r="D35" s="26">
        <f>H35/23</f>
        <v>7542.695652173913</v>
      </c>
      <c r="E35" s="27">
        <f t="shared" si="3"/>
        <v>-2.1859908327502175E-2</v>
      </c>
      <c r="F35" s="33">
        <f t="shared" si="4"/>
        <v>0.31495300184007835</v>
      </c>
      <c r="G35" s="39" t="s">
        <v>226</v>
      </c>
      <c r="H35" s="68">
        <v>173482</v>
      </c>
      <c r="I35" s="68">
        <v>2179.4</v>
      </c>
      <c r="J35" s="30">
        <f t="shared" si="1"/>
        <v>79.600807561714234</v>
      </c>
      <c r="P35" s="16"/>
    </row>
    <row r="36" spans="1:16" ht="17.399999999999999" hidden="1">
      <c r="D36" s="26">
        <f>H36/21</f>
        <v>6413</v>
      </c>
      <c r="E36" s="27">
        <f t="shared" si="3"/>
        <v>-0.1497734635293575</v>
      </c>
      <c r="F36" s="33">
        <f t="shared" si="4"/>
        <v>0.51060526569375875</v>
      </c>
      <c r="G36" s="39" t="s">
        <v>228</v>
      </c>
      <c r="H36" s="68">
        <v>134673</v>
      </c>
      <c r="I36" s="68">
        <v>1679</v>
      </c>
      <c r="J36" s="30">
        <f t="shared" si="1"/>
        <v>80.210244192972013</v>
      </c>
      <c r="P36" s="16"/>
    </row>
    <row r="37" spans="1:16" ht="17.399999999999999" hidden="1">
      <c r="A37" s="31">
        <f>AVERAGE(D35:D37)</f>
        <v>6203.8429951690814</v>
      </c>
      <c r="B37" s="27">
        <f>A37/A34-1</f>
        <v>-0.24948111865743938</v>
      </c>
      <c r="C37" s="27">
        <f>A37/A25-1</f>
        <v>0.22071943881503708</v>
      </c>
      <c r="D37" s="26">
        <f>H37/18</f>
        <v>4655.833333333333</v>
      </c>
      <c r="E37" s="27">
        <f t="shared" si="3"/>
        <v>-0.27400072768854933</v>
      </c>
      <c r="F37" s="33">
        <f t="shared" si="4"/>
        <v>-0.11569233127403356</v>
      </c>
      <c r="G37" s="39" t="s">
        <v>225</v>
      </c>
      <c r="H37" s="68">
        <v>83805</v>
      </c>
      <c r="I37" s="68">
        <v>895.3</v>
      </c>
      <c r="J37" s="30">
        <f t="shared" si="1"/>
        <v>93.605495364682241</v>
      </c>
      <c r="K37" s="32">
        <f>H37+H36+H35</f>
        <v>391960</v>
      </c>
      <c r="L37" s="27">
        <f>K37/K34-1</f>
        <v>-0.22436379467289347</v>
      </c>
      <c r="M37" s="27">
        <f>K37/K25-1</f>
        <v>0.24872168186843124</v>
      </c>
      <c r="N37" s="32">
        <f>AVERAGE(J35:J37)</f>
        <v>84.472182373122834</v>
      </c>
      <c r="O37" s="16">
        <f>N37/N34-1</f>
        <v>6.2309311499832987E-2</v>
      </c>
      <c r="P37" s="16"/>
    </row>
    <row r="38" spans="1:16" ht="17.399999999999999" hidden="1">
      <c r="A38" s="31"/>
      <c r="B38" s="27"/>
      <c r="C38" s="27"/>
      <c r="D38" s="26">
        <f>H38/20</f>
        <v>8624.4</v>
      </c>
      <c r="E38" s="27">
        <f t="shared" si="3"/>
        <v>0.85238589582960445</v>
      </c>
      <c r="F38" s="33">
        <f t="shared" si="4"/>
        <v>0.63957055521647321</v>
      </c>
      <c r="G38" s="39" t="s">
        <v>231</v>
      </c>
      <c r="H38" s="68">
        <v>172488</v>
      </c>
      <c r="I38" s="68">
        <v>2229.8000000000002</v>
      </c>
      <c r="J38" s="30">
        <f t="shared" si="1"/>
        <v>77.355816665171758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9041</v>
      </c>
      <c r="E39" s="27">
        <f t="shared" si="3"/>
        <v>4.8304809609943877E-2</v>
      </c>
      <c r="F39" s="33">
        <f t="shared" si="4"/>
        <v>0.94153017199304978</v>
      </c>
      <c r="G39" s="39" t="s">
        <v>234</v>
      </c>
      <c r="H39" s="68">
        <v>189861</v>
      </c>
      <c r="I39" s="68">
        <v>2541.3000000000002</v>
      </c>
      <c r="J39" s="30">
        <f t="shared" si="1"/>
        <v>74.710187699209058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8426.2920634920647</v>
      </c>
      <c r="B40" s="27">
        <f>A40/A37-1</f>
        <v>0.35823747797189576</v>
      </c>
      <c r="C40" s="27">
        <f>A40/A28-1</f>
        <v>0.6237601168532545</v>
      </c>
      <c r="D40" s="26">
        <f>H40/21</f>
        <v>7613.4761904761908</v>
      </c>
      <c r="E40" s="27">
        <f t="shared" si="3"/>
        <v>-0.15789445963099313</v>
      </c>
      <c r="F40" s="33">
        <f t="shared" si="4"/>
        <v>0.34720416874549587</v>
      </c>
      <c r="G40" s="39" t="s">
        <v>236</v>
      </c>
      <c r="H40" s="68">
        <v>159883</v>
      </c>
      <c r="I40" s="68">
        <v>2067.9</v>
      </c>
      <c r="J40" s="30">
        <f t="shared" si="1"/>
        <v>77.316601383045594</v>
      </c>
      <c r="K40" s="32">
        <f>H40+H39+H38</f>
        <v>522232</v>
      </c>
      <c r="L40" s="27">
        <f>K40/K37-1</f>
        <v>0.33236044494336148</v>
      </c>
      <c r="M40" s="27">
        <f>K40/K28-1</f>
        <v>0.68590281633759886</v>
      </c>
      <c r="N40" s="32">
        <f>AVERAGE(J38:J40)</f>
        <v>76.46086858247547</v>
      </c>
      <c r="O40" s="58">
        <f>N40/N37-1</f>
        <v>-9.4839668700170687E-2</v>
      </c>
    </row>
    <row r="41" spans="1:16" ht="17.399999999999999">
      <c r="A41" s="31"/>
      <c r="B41" s="27"/>
      <c r="C41" s="27"/>
      <c r="D41" s="26">
        <f>H41/18</f>
        <v>6059.833333333333</v>
      </c>
      <c r="E41" s="27">
        <f t="shared" si="3"/>
        <v>-0.20406484741967568</v>
      </c>
      <c r="F41" s="33">
        <f t="shared" si="4"/>
        <v>0.1789246246857028</v>
      </c>
      <c r="G41" s="39" t="s">
        <v>370</v>
      </c>
      <c r="H41" s="68">
        <v>109077</v>
      </c>
      <c r="I41" s="68">
        <v>1436.5</v>
      </c>
      <c r="J41" s="30">
        <f t="shared" si="1"/>
        <v>75.932474765053954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5947.85</v>
      </c>
      <c r="E42" s="27">
        <f t="shared" ref="E42" si="5">D42/D41-1</f>
        <v>-1.8479606149783945E-2</v>
      </c>
      <c r="F42" s="33">
        <f t="shared" ref="F42" si="6">D42/D30-1</f>
        <v>0.31422798264894358</v>
      </c>
      <c r="G42" s="39" t="s">
        <v>406</v>
      </c>
      <c r="H42" s="68">
        <v>118957</v>
      </c>
      <c r="I42" s="68">
        <v>1565</v>
      </c>
      <c r="J42" s="30">
        <f t="shared" si="1"/>
        <v>76.010862619808307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6068.6611111111115</v>
      </c>
      <c r="B43" s="27">
        <f>A43/A40-1</f>
        <v>-0.27979459228522074</v>
      </c>
      <c r="C43" s="27">
        <f>A43/A31-1</f>
        <v>0.23867305229685254</v>
      </c>
      <c r="D43" s="26">
        <f>H43/20</f>
        <v>6198.3</v>
      </c>
      <c r="E43" s="27">
        <f t="shared" ref="E43" si="7">D43/D42-1</f>
        <v>4.2107652344965052E-2</v>
      </c>
      <c r="F43" s="33">
        <f t="shared" ref="F43" si="8">D43/D31-1</f>
        <v>0.23175215118936432</v>
      </c>
      <c r="G43" s="39" t="s">
        <v>434</v>
      </c>
      <c r="H43" s="68">
        <v>123966</v>
      </c>
      <c r="I43" s="68">
        <v>1649.3</v>
      </c>
      <c r="J43" s="30">
        <f t="shared" si="1"/>
        <v>75.162796337840291</v>
      </c>
      <c r="K43" s="32">
        <f>H43+H42+H41</f>
        <v>352000</v>
      </c>
      <c r="L43" s="27">
        <f>K43/K40-1</f>
        <v>-0.32597006694342745</v>
      </c>
      <c r="M43" s="27">
        <f>K43/K31-1</f>
        <v>0.17445297850617592</v>
      </c>
      <c r="N43" s="32">
        <f>AVERAGE(J41:J43)</f>
        <v>75.702044574234193</v>
      </c>
      <c r="O43" s="58">
        <f>N43/N40-1</f>
        <v>-9.9243446001762159E-3</v>
      </c>
    </row>
    <row r="44" spans="1:16" ht="17.399999999999999">
      <c r="A44" s="31"/>
      <c r="B44" s="27"/>
      <c r="C44" s="27"/>
      <c r="D44" s="26">
        <f>H44/22</f>
        <v>3898.2272727272725</v>
      </c>
      <c r="E44" s="27">
        <f t="shared" ref="E44" si="9">D44/D43-1</f>
        <v>-0.37108122021727374</v>
      </c>
      <c r="F44" s="33">
        <f t="shared" ref="F44" si="10">D44/D32-1</f>
        <v>-0.3896485884161468</v>
      </c>
      <c r="G44" s="39" t="s">
        <v>462</v>
      </c>
      <c r="H44" s="68">
        <v>85761</v>
      </c>
      <c r="I44" s="68">
        <v>1162.4000000000001</v>
      </c>
      <c r="J44" s="30">
        <f t="shared" si="1"/>
        <v>73.779249827942181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3763.2</v>
      </c>
      <c r="E45" s="27">
        <f t="shared" ref="E45" si="11">D45/D44-1</f>
        <v>-3.4638122223388246E-2</v>
      </c>
      <c r="F45" s="33">
        <f t="shared" ref="F45" si="12">D45/D33-1</f>
        <v>-0.64830219579710024</v>
      </c>
      <c r="G45" s="39" t="s">
        <v>498</v>
      </c>
      <c r="H45" s="68">
        <v>75264</v>
      </c>
      <c r="I45" s="68">
        <v>955.2</v>
      </c>
      <c r="J45" s="30">
        <f t="shared" si="1"/>
        <v>78.793969849246224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5598.1599681020734</v>
      </c>
      <c r="B46" s="27">
        <f>A46/A43-1</f>
        <v>-7.7529645237167322E-2</v>
      </c>
      <c r="C46" s="27">
        <f>A46/A34-1</f>
        <v>-0.32275449908896936</v>
      </c>
      <c r="D46" s="26">
        <f>H46/19</f>
        <v>9133.0526315789466</v>
      </c>
      <c r="E46" s="27">
        <f t="shared" ref="E46" si="13">D46/D45-1</f>
        <v>1.4269378804153239</v>
      </c>
      <c r="F46" s="33">
        <f t="shared" ref="F46" si="14">D46/D34-1</f>
        <v>0.18437828466904183</v>
      </c>
      <c r="G46" s="39" t="s">
        <v>548</v>
      </c>
      <c r="H46" s="68">
        <v>173528</v>
      </c>
      <c r="I46" s="68">
        <v>2138</v>
      </c>
      <c r="J46" s="30">
        <f t="shared" si="1"/>
        <v>81.163704396632369</v>
      </c>
      <c r="K46" s="32">
        <f>H46+H45+H44</f>
        <v>334553</v>
      </c>
      <c r="L46" s="27">
        <f>K46/K43-1</f>
        <v>-4.9565340909090927E-2</v>
      </c>
      <c r="M46" s="27">
        <f>K46/K34-1</f>
        <v>-0.33796453872640198</v>
      </c>
      <c r="N46" s="32">
        <f>AVERAGE(J44:J46)</f>
        <v>77.912308024606929</v>
      </c>
      <c r="O46" s="58">
        <f>N46/N43-1</f>
        <v>2.9196879196642156E-2</v>
      </c>
    </row>
    <row r="47" spans="1:16" ht="17.399999999999999">
      <c r="A47" s="31"/>
      <c r="B47" s="27"/>
      <c r="C47" s="27"/>
      <c r="D47" s="26">
        <f>H47/19</f>
        <v>8979.1578947368416</v>
      </c>
      <c r="E47" s="27">
        <f t="shared" ref="E47" si="15">D47/D46-1</f>
        <v>-1.6850306578765406E-2</v>
      </c>
      <c r="F47" s="33">
        <f t="shared" ref="F47" si="16">D47/D35-1</f>
        <v>0.19044414739827387</v>
      </c>
      <c r="G47" s="39" t="s">
        <v>607</v>
      </c>
      <c r="H47" s="68">
        <v>170604</v>
      </c>
      <c r="I47" s="68">
        <v>2057.8000000000002</v>
      </c>
      <c r="J47" s="30">
        <f t="shared" si="1"/>
        <v>82.906016133735051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2545.85</v>
      </c>
      <c r="E48" s="27">
        <f t="shared" ref="E48" si="17">D48/D47-1</f>
        <v>-0.71647118473189375</v>
      </c>
      <c r="F48" s="33">
        <f t="shared" ref="F48" si="18">D48/D36-1</f>
        <v>-0.6030173085919226</v>
      </c>
      <c r="G48" s="39" t="s">
        <v>647</v>
      </c>
      <c r="H48" s="68">
        <v>50917</v>
      </c>
      <c r="I48" s="68">
        <v>687.4</v>
      </c>
      <c r="J48" s="30">
        <f t="shared" si="1"/>
        <v>74.071864998545252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6455.4268740031903</v>
      </c>
      <c r="B49" s="27">
        <f>A49/A46-1</f>
        <v>0.15313369228206475</v>
      </c>
      <c r="C49" s="27">
        <f>A49/A37-1</f>
        <v>4.0552908742212956E-2</v>
      </c>
      <c r="D49" s="26">
        <f>H49/22</f>
        <v>7841.272727272727</v>
      </c>
      <c r="E49" s="27">
        <f t="shared" ref="E49" si="19">D49/D48-1</f>
        <v>2.0800214966603403</v>
      </c>
      <c r="F49" s="33">
        <f t="shared" ref="F49" si="20">D49/D37-1</f>
        <v>0.68418243650031729</v>
      </c>
      <c r="G49" s="39" t="s">
        <v>674</v>
      </c>
      <c r="H49" s="68">
        <v>172508</v>
      </c>
      <c r="I49" s="68">
        <v>2142.19</v>
      </c>
      <c r="J49" s="30">
        <f t="shared" si="1"/>
        <v>80.528804634509541</v>
      </c>
      <c r="K49" s="32">
        <f>H49+H48+H47</f>
        <v>394029</v>
      </c>
      <c r="L49" s="27">
        <f>K49/K46-1</f>
        <v>0.17777751208328718</v>
      </c>
      <c r="M49" s="27">
        <f>K49/K37-1</f>
        <v>5.2785998571283077E-3</v>
      </c>
      <c r="N49" s="32">
        <f>AVERAGE(J47:J49)</f>
        <v>79.16889525559661</v>
      </c>
      <c r="O49" s="58">
        <f>N49/N46-1</f>
        <v>1.6128224960205495E-2</v>
      </c>
    </row>
    <row r="50" spans="1:15" s="37" customFormat="1" ht="17.399999999999999">
      <c r="A50" s="92"/>
      <c r="B50" s="130"/>
      <c r="C50" s="130"/>
      <c r="D50" s="93">
        <f>H50/18</f>
        <v>9195.9444444444453</v>
      </c>
      <c r="E50" s="130">
        <f t="shared" ref="E50" si="21">D50/D49-1</f>
        <v>0.17276171411052132</v>
      </c>
      <c r="F50" s="131">
        <f t="shared" ref="F50" si="22">D50/D38-1</f>
        <v>6.6270632675252239E-2</v>
      </c>
      <c r="G50" s="132" t="s">
        <v>714</v>
      </c>
      <c r="H50" s="95">
        <v>165527</v>
      </c>
      <c r="I50" s="95">
        <v>2092.4</v>
      </c>
      <c r="J50" s="133">
        <f t="shared" ref="J50" si="23">H50/I50</f>
        <v>79.108679028866376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7829.85</v>
      </c>
      <c r="E51" s="130">
        <f t="shared" ref="E51" si="24">D51/D50-1</f>
        <v>-0.14855401233635601</v>
      </c>
      <c r="F51" s="131">
        <f t="shared" ref="F51" si="25">D51/D39-1</f>
        <v>-0.1339619511116027</v>
      </c>
      <c r="G51" s="132" t="s">
        <v>721</v>
      </c>
      <c r="H51" s="95">
        <v>156597</v>
      </c>
      <c r="I51" s="95">
        <v>1961.7</v>
      </c>
      <c r="J51" s="133">
        <f t="shared" ref="J51" si="26">H51/I51</f>
        <v>79.827190701942186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8432.7951178451185</v>
      </c>
      <c r="B52" s="27">
        <f>A52/A49-1</f>
        <v>0.30631099731065614</v>
      </c>
      <c r="C52" s="27">
        <f>A52/A40-1</f>
        <v>7.717575303649582E-4</v>
      </c>
      <c r="D52" s="93">
        <f>H52/22</f>
        <v>8272.5909090909099</v>
      </c>
      <c r="E52" s="130">
        <f t="shared" ref="E52:E53" si="27">D52/D51-1</f>
        <v>5.654526064878751E-2</v>
      </c>
      <c r="F52" s="131">
        <f t="shared" ref="F52:F53" si="28">D52/D40-1</f>
        <v>8.6572112675575852E-2</v>
      </c>
      <c r="G52" s="132" t="s">
        <v>726</v>
      </c>
      <c r="H52" s="95">
        <v>181997</v>
      </c>
      <c r="I52" s="95">
        <v>2224</v>
      </c>
      <c r="J52" s="133">
        <f t="shared" ref="J52" si="29">H52/I52</f>
        <v>81.83318345323741</v>
      </c>
      <c r="K52" s="32">
        <f>H52+H51+H50</f>
        <v>504121</v>
      </c>
      <c r="L52" s="27">
        <f>K52/K49-1</f>
        <v>0.27940075476678117</v>
      </c>
      <c r="M52" s="27">
        <f>K52/K40-1</f>
        <v>-3.467998897041924E-2</v>
      </c>
      <c r="N52" s="32">
        <f>AVERAGE(J50:J52)</f>
        <v>80.256351061348667</v>
      </c>
      <c r="O52" s="58">
        <f>N52/N49-1</f>
        <v>1.3735897188424939E-2</v>
      </c>
    </row>
    <row r="53" spans="1:15" s="37" customFormat="1" ht="17.399999999999999">
      <c r="A53" s="31"/>
      <c r="B53" s="27"/>
      <c r="C53" s="27"/>
      <c r="D53" s="93">
        <f>H53/21</f>
        <v>11892.952380952382</v>
      </c>
      <c r="E53" s="130">
        <f t="shared" si="27"/>
        <v>0.43763332571939295</v>
      </c>
      <c r="F53" s="131">
        <f t="shared" si="28"/>
        <v>0.96258737274716832</v>
      </c>
      <c r="G53" s="132" t="s">
        <v>729</v>
      </c>
      <c r="H53" s="95">
        <v>249752</v>
      </c>
      <c r="I53" s="95">
        <v>3118.2</v>
      </c>
      <c r="J53" s="133">
        <f t="shared" ref="J53" si="30">H53/I53</f>
        <v>80.094926560194992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7025.8235294117649</v>
      </c>
      <c r="E54" s="130">
        <f t="shared" ref="E54" si="31">D54/D53-1</f>
        <v>-0.40924479436542227</v>
      </c>
      <c r="F54" s="131">
        <f t="shared" ref="F54" si="32">D54/D42-1</f>
        <v>0.18123751093449969</v>
      </c>
      <c r="G54" s="132" t="s">
        <v>742</v>
      </c>
      <c r="H54" s="95">
        <v>119439</v>
      </c>
      <c r="I54" s="95">
        <v>1428.2</v>
      </c>
      <c r="J54" s="133">
        <f t="shared" ref="J54" si="33">H54/I54</f>
        <v>83.629043551323335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9014.8141923436051</v>
      </c>
      <c r="B55" s="27">
        <f>A55/A52-1</f>
        <v>6.9018524269235826E-2</v>
      </c>
      <c r="C55" s="27">
        <f>A55/A43-1</f>
        <v>0.48547002827994179</v>
      </c>
      <c r="D55" s="93">
        <f>H55/21</f>
        <v>8125.666666666667</v>
      </c>
      <c r="E55" s="130">
        <f t="shared" ref="E55" si="34">D55/D54-1</f>
        <v>0.15654294939955404</v>
      </c>
      <c r="F55" s="131">
        <f t="shared" ref="F55" si="35">D55/D43-1</f>
        <v>0.310950852115365</v>
      </c>
      <c r="G55" s="132" t="s">
        <v>749</v>
      </c>
      <c r="H55" s="95">
        <v>170639</v>
      </c>
      <c r="I55" s="95">
        <v>1934.5</v>
      </c>
      <c r="J55" s="133">
        <f t="shared" ref="J55" si="36">H55/I55</f>
        <v>88.208322563970015</v>
      </c>
      <c r="K55" s="32">
        <f>H55+H54+H53</f>
        <v>539830</v>
      </c>
      <c r="L55" s="27">
        <f>K55/K52-1</f>
        <v>7.0834184650113707E-2</v>
      </c>
      <c r="M55" s="27">
        <f>K55/K43-1</f>
        <v>0.53360795454545462</v>
      </c>
      <c r="N55" s="32">
        <f>AVERAGE(J53:J55)</f>
        <v>83.977430891829442</v>
      </c>
      <c r="O55" s="58">
        <f>N55/N52-1</f>
        <v>4.636492665404579E-2</v>
      </c>
    </row>
    <row r="56" spans="1:15" s="124" customFormat="1" ht="17.399999999999999">
      <c r="A56" s="94"/>
      <c r="B56" s="45"/>
      <c r="C56" s="45"/>
      <c r="D56" s="98">
        <f>H56/22</f>
        <v>9949.0909090909099</v>
      </c>
      <c r="E56" s="118">
        <f t="shared" ref="E56" si="37">D56/D55-1</f>
        <v>0.2244030326649189</v>
      </c>
      <c r="F56" s="158">
        <f t="shared" ref="F56" si="38">D56/D44-1</f>
        <v>1.5522090460698923</v>
      </c>
      <c r="G56" s="122" t="s">
        <v>752</v>
      </c>
      <c r="H56" s="96">
        <v>218880</v>
      </c>
      <c r="I56" s="96">
        <v>1882.7</v>
      </c>
      <c r="J56" s="125">
        <f t="shared" ref="J56" si="39">H56/I56</f>
        <v>116.25856482710999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22942.5</v>
      </c>
      <c r="E57" s="118">
        <f t="shared" ref="E57" si="40">D57/D56-1</f>
        <v>1.305989583333333</v>
      </c>
      <c r="F57" s="158">
        <f t="shared" ref="F57" si="41">D57/D45-1</f>
        <v>5.0965401785714288</v>
      </c>
      <c r="G57" s="122" t="s">
        <v>756</v>
      </c>
      <c r="H57" s="96">
        <v>412965</v>
      </c>
      <c r="I57" s="96">
        <v>2990.9</v>
      </c>
      <c r="J57" s="125">
        <f t="shared" ref="J57" si="42">H57/I57</f>
        <v>138.07382393259553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16445.795454545456</v>
      </c>
      <c r="B58" s="27">
        <f>A58/A55-1</f>
        <v>0.82430775650518417</v>
      </c>
      <c r="C58" s="27">
        <f>A58/A46-1</f>
        <v>1.9377144540799933</v>
      </c>
      <c r="K58" s="32">
        <f>H58+H57+H56</f>
        <v>631845</v>
      </c>
      <c r="L58" s="27">
        <f>K58/K55-1</f>
        <v>0.17045180890280265</v>
      </c>
      <c r="M58" s="27">
        <f>K58/K46-1</f>
        <v>0.88862452287081561</v>
      </c>
      <c r="N58" s="32">
        <f>AVERAGE(J56:J58)</f>
        <v>127.16619437985275</v>
      </c>
      <c r="O58" s="58">
        <f>N58/N55-1</f>
        <v>0.51429012568453492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73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6.1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덕산네오룩스</v>
      </c>
      <c r="G1" s="19"/>
      <c r="H1" s="19"/>
      <c r="I1" s="19"/>
      <c r="J1" s="20"/>
      <c r="P1" s="18" t="s">
        <v>248</v>
      </c>
    </row>
    <row r="2" spans="1:16" ht="15" customHeight="1">
      <c r="G2" s="21"/>
      <c r="H2" s="21"/>
      <c r="I2" s="21"/>
      <c r="J2" s="22"/>
      <c r="P2" s="34" t="s">
        <v>730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372029.1</v>
      </c>
      <c r="E5" s="27"/>
      <c r="F5" s="26"/>
      <c r="G5" s="28" t="s">
        <v>7</v>
      </c>
      <c r="H5" s="29">
        <v>7440582</v>
      </c>
      <c r="I5" s="29">
        <v>320.37</v>
      </c>
      <c r="J5" s="30">
        <f>H5/I5</f>
        <v>23224.964884352466</v>
      </c>
    </row>
    <row r="6" spans="1:16" ht="15" hidden="1" customHeight="1">
      <c r="D6" s="26">
        <f>H6/18</f>
        <v>270616.66666666669</v>
      </c>
      <c r="E6" s="27">
        <f t="shared" ref="E6:E22" si="0">D6/D5-1</f>
        <v>-0.27259274431310154</v>
      </c>
      <c r="F6" s="26"/>
      <c r="G6" s="28" t="s">
        <v>3</v>
      </c>
      <c r="H6" s="29">
        <v>4871100</v>
      </c>
      <c r="I6" s="29">
        <v>215.09</v>
      </c>
      <c r="J6" s="30">
        <f t="shared" ref="J6:J49" si="1">H6/I6</f>
        <v>22646.799014366079</v>
      </c>
    </row>
    <row r="7" spans="1:16" ht="15" hidden="1" customHeight="1">
      <c r="A7" s="31">
        <f>AVERAGE(D5:D7)</f>
        <v>313898.04343434342</v>
      </c>
      <c r="B7" s="31"/>
      <c r="C7" s="31"/>
      <c r="D7" s="26">
        <f>H7/22</f>
        <v>299048.36363636365</v>
      </c>
      <c r="E7" s="27">
        <f t="shared" si="0"/>
        <v>0.10506262352539375</v>
      </c>
      <c r="F7" s="26"/>
      <c r="G7" s="28" t="s">
        <v>6</v>
      </c>
      <c r="H7" s="29">
        <v>6579064</v>
      </c>
      <c r="I7" s="29">
        <v>295.70999999999998</v>
      </c>
      <c r="J7" s="30">
        <f t="shared" si="1"/>
        <v>22248.364952149066</v>
      </c>
      <c r="K7" s="32">
        <f>H7+H6+H5</f>
        <v>18890746</v>
      </c>
      <c r="L7" s="32"/>
      <c r="M7" s="32"/>
      <c r="N7" s="32">
        <f>AVERAGE(J5:J7)</f>
        <v>22706.709616955875</v>
      </c>
      <c r="O7" s="35"/>
    </row>
    <row r="8" spans="1:16" ht="15" hidden="1" customHeight="1">
      <c r="D8" s="26">
        <f>H8/21</f>
        <v>353850.04761904763</v>
      </c>
      <c r="E8" s="27">
        <f t="shared" si="0"/>
        <v>0.18325358251858437</v>
      </c>
      <c r="F8" s="26"/>
      <c r="G8" s="28" t="s">
        <v>2</v>
      </c>
      <c r="H8" s="29">
        <v>7430851</v>
      </c>
      <c r="I8" s="29">
        <v>303.20999999999998</v>
      </c>
      <c r="J8" s="30">
        <f t="shared" si="1"/>
        <v>24507.275485637019</v>
      </c>
    </row>
    <row r="9" spans="1:16" ht="15" hidden="1" customHeight="1">
      <c r="D9" s="26">
        <f>H9/21</f>
        <v>227498.85714285713</v>
      </c>
      <c r="E9" s="27">
        <f t="shared" si="0"/>
        <v>-0.35707552203643977</v>
      </c>
      <c r="F9" s="26"/>
      <c r="G9" s="28" t="s">
        <v>5</v>
      </c>
      <c r="H9" s="29">
        <v>4777476</v>
      </c>
      <c r="I9" s="29">
        <v>212.53</v>
      </c>
      <c r="J9" s="30">
        <f t="shared" si="1"/>
        <v>22479.066484731567</v>
      </c>
    </row>
    <row r="10" spans="1:16" ht="15" hidden="1" customHeight="1">
      <c r="A10" s="31">
        <f>AVERAGE(D8:D10)</f>
        <v>239572.30158730157</v>
      </c>
      <c r="B10" s="27">
        <f>A10/A7-1</f>
        <v>-0.23678306826588491</v>
      </c>
      <c r="C10" s="27"/>
      <c r="D10" s="26">
        <f>H10/21</f>
        <v>137368</v>
      </c>
      <c r="E10" s="27">
        <f t="shared" si="0"/>
        <v>-0.39618158207388166</v>
      </c>
      <c r="F10" s="26"/>
      <c r="G10" s="28" t="s">
        <v>0</v>
      </c>
      <c r="H10" s="29">
        <v>2884728</v>
      </c>
      <c r="I10" s="29">
        <v>112.9</v>
      </c>
      <c r="J10" s="30">
        <f t="shared" si="1"/>
        <v>25551.178033658103</v>
      </c>
      <c r="K10" s="32">
        <f>H10+H9+H8</f>
        <v>15093055</v>
      </c>
      <c r="L10" s="27">
        <f>K10/K7-1</f>
        <v>-0.20103446417626913</v>
      </c>
      <c r="M10" s="32"/>
      <c r="N10" s="32">
        <f>AVERAGE(J8:J10)</f>
        <v>24179.173334675565</v>
      </c>
      <c r="O10" s="58">
        <f>N10/N7-1</f>
        <v>6.4847075712817004E-2</v>
      </c>
    </row>
    <row r="11" spans="1:16" ht="15" hidden="1" customHeight="1">
      <c r="D11" s="26">
        <f>H11/21</f>
        <v>159776.95238095237</v>
      </c>
      <c r="E11" s="27">
        <f t="shared" si="0"/>
        <v>0.16313080470671748</v>
      </c>
      <c r="F11" s="26"/>
      <c r="G11" s="28" t="s">
        <v>10</v>
      </c>
      <c r="H11" s="29">
        <v>3355316</v>
      </c>
      <c r="I11" s="29">
        <v>129.9</v>
      </c>
      <c r="J11" s="30">
        <f t="shared" si="1"/>
        <v>25829.992301770591</v>
      </c>
    </row>
    <row r="12" spans="1:16" ht="15" hidden="1" customHeight="1">
      <c r="D12" s="26">
        <f>H12/22</f>
        <v>281739.86363636365</v>
      </c>
      <c r="E12" s="27">
        <f t="shared" si="0"/>
        <v>0.76333231694530035</v>
      </c>
      <c r="F12" s="26"/>
      <c r="G12" s="28" t="s">
        <v>4</v>
      </c>
      <c r="H12" s="29">
        <v>6198277</v>
      </c>
      <c r="I12" s="29">
        <v>244.85</v>
      </c>
      <c r="J12" s="30">
        <f t="shared" si="1"/>
        <v>25314.58852358587</v>
      </c>
    </row>
    <row r="13" spans="1:16" ht="15" hidden="1" customHeight="1">
      <c r="A13" s="31">
        <f>AVERAGE(D11:D13)</f>
        <v>261410.13867243868</v>
      </c>
      <c r="B13" s="27">
        <f>A13/A10-1</f>
        <v>9.1153430260715096E-2</v>
      </c>
      <c r="C13" s="27"/>
      <c r="D13" s="26">
        <f>H13/20</f>
        <v>342713.59999999998</v>
      </c>
      <c r="E13" s="27">
        <f t="shared" si="0"/>
        <v>0.21641856277155713</v>
      </c>
      <c r="F13" s="26"/>
      <c r="G13" s="28" t="s">
        <v>8</v>
      </c>
      <c r="H13" s="29">
        <v>6854272</v>
      </c>
      <c r="I13" s="29">
        <v>278.82</v>
      </c>
      <c r="J13" s="30">
        <f t="shared" si="1"/>
        <v>24583.143246538988</v>
      </c>
      <c r="K13" s="32">
        <f>H13+H12+H11</f>
        <v>16407865</v>
      </c>
      <c r="L13" s="27">
        <f>K13/K10-1</f>
        <v>8.7113576409812321E-2</v>
      </c>
      <c r="M13" s="32"/>
      <c r="N13" s="32">
        <f>AVERAGE(J11:J13)</f>
        <v>25242.574690631813</v>
      </c>
      <c r="O13" s="58">
        <f>N13/N10-1</f>
        <v>4.3980054290409187E-2</v>
      </c>
    </row>
    <row r="14" spans="1:16" ht="15" hidden="1" customHeight="1">
      <c r="D14" s="26">
        <f>H14/20</f>
        <v>397238.85</v>
      </c>
      <c r="E14" s="27">
        <f t="shared" si="0"/>
        <v>0.15909858844236124</v>
      </c>
      <c r="F14" s="26"/>
      <c r="G14" s="28" t="s">
        <v>11</v>
      </c>
      <c r="H14" s="29">
        <v>7944777</v>
      </c>
      <c r="I14" s="29">
        <v>351.23</v>
      </c>
      <c r="J14" s="30">
        <f t="shared" si="1"/>
        <v>22619.870170543516</v>
      </c>
    </row>
    <row r="15" spans="1:16" ht="15" hidden="1" customHeight="1">
      <c r="A15" s="31"/>
      <c r="B15" s="31"/>
      <c r="C15" s="31"/>
      <c r="D15" s="26">
        <f>H15/22</f>
        <v>330742.72727272729</v>
      </c>
      <c r="E15" s="27">
        <f t="shared" si="0"/>
        <v>-0.16739581923387581</v>
      </c>
      <c r="F15" s="26"/>
      <c r="G15" s="28" t="s">
        <v>9</v>
      </c>
      <c r="H15" s="29">
        <v>7276340</v>
      </c>
      <c r="I15" s="29">
        <v>307.97000000000003</v>
      </c>
      <c r="J15" s="30">
        <f t="shared" si="1"/>
        <v>23626.781829398966</v>
      </c>
    </row>
    <row r="16" spans="1:16" ht="15" hidden="1" customHeight="1">
      <c r="A16" s="31">
        <f>AVERAGE(D14:D16)</f>
        <v>346454.16212121211</v>
      </c>
      <c r="B16" s="27">
        <f>A16/A13-1</f>
        <v>0.32532794588865688</v>
      </c>
      <c r="C16" s="27"/>
      <c r="D16" s="26">
        <f>H16/22</f>
        <v>311380.90909090912</v>
      </c>
      <c r="E16" s="27">
        <f t="shared" si="0"/>
        <v>-5.8540420046341968E-2</v>
      </c>
      <c r="F16" s="26"/>
      <c r="G16" s="28" t="s">
        <v>13</v>
      </c>
      <c r="H16" s="29">
        <v>6850380</v>
      </c>
      <c r="I16" s="29">
        <v>268.32</v>
      </c>
      <c r="J16" s="30">
        <f t="shared" si="1"/>
        <v>25530.635062611807</v>
      </c>
      <c r="K16" s="32">
        <f>H16+H15+H14</f>
        <v>22071497</v>
      </c>
      <c r="L16" s="27">
        <f>K16/K13-1</f>
        <v>0.34517787658540589</v>
      </c>
      <c r="M16" s="32"/>
      <c r="N16" s="32">
        <f>AVERAGE(J14:J16)</f>
        <v>23925.762354184761</v>
      </c>
      <c r="O16" s="58">
        <f>N16/N13-1</f>
        <v>-5.2166324259139696E-2</v>
      </c>
    </row>
    <row r="17" spans="1:15" ht="15" hidden="1" customHeight="1">
      <c r="D17" s="26">
        <f>H17/20</f>
        <v>278336.65000000002</v>
      </c>
      <c r="E17" s="27">
        <f t="shared" si="0"/>
        <v>-0.10612166040424031</v>
      </c>
      <c r="F17" s="33">
        <f t="shared" ref="F17:F22" si="2">D17/D5-1</f>
        <v>-0.25184172420920825</v>
      </c>
      <c r="G17" s="39" t="s">
        <v>162</v>
      </c>
      <c r="H17" s="29">
        <v>5566733</v>
      </c>
      <c r="I17" s="29">
        <v>212.49</v>
      </c>
      <c r="J17" s="30">
        <f t="shared" si="1"/>
        <v>26197.623417572591</v>
      </c>
    </row>
    <row r="18" spans="1:15" hidden="1">
      <c r="D18" s="26">
        <f>H18/20</f>
        <v>305943.40000000002</v>
      </c>
      <c r="E18" s="27">
        <f t="shared" si="0"/>
        <v>9.9184746241646637E-2</v>
      </c>
      <c r="F18" s="33">
        <f t="shared" si="2"/>
        <v>0.13054160251277946</v>
      </c>
      <c r="G18" s="39" t="s">
        <v>163</v>
      </c>
      <c r="H18" s="29">
        <v>6118868</v>
      </c>
      <c r="I18" s="29">
        <v>262.29000000000002</v>
      </c>
      <c r="J18" s="30">
        <f t="shared" si="1"/>
        <v>23328.636242327193</v>
      </c>
    </row>
    <row r="19" spans="1:15" ht="17.399999999999999" hidden="1">
      <c r="A19" s="31">
        <f>AVERAGE(D17:D19)</f>
        <v>291500.75909090909</v>
      </c>
      <c r="B19" s="27">
        <f>A19/A16-1</f>
        <v>-0.15861666286195963</v>
      </c>
      <c r="C19" s="27">
        <f>A19/A7-1</f>
        <v>-7.1352099230650556E-2</v>
      </c>
      <c r="D19" s="26">
        <f>H19/22</f>
        <v>290222.22727272729</v>
      </c>
      <c r="E19" s="27">
        <f t="shared" si="0"/>
        <v>-5.1385886171339989E-2</v>
      </c>
      <c r="F19" s="33">
        <f t="shared" si="2"/>
        <v>-2.9514076774446951E-2</v>
      </c>
      <c r="G19" s="39" t="s">
        <v>158</v>
      </c>
      <c r="H19" s="29">
        <v>6384889</v>
      </c>
      <c r="I19" s="29">
        <v>267.24</v>
      </c>
      <c r="J19" s="30">
        <f t="shared" si="1"/>
        <v>23891.966023050441</v>
      </c>
      <c r="K19" s="32">
        <f>H19+H18+H17</f>
        <v>18070490</v>
      </c>
      <c r="L19" s="27">
        <f>K19/K16-1</f>
        <v>-0.18127483604759564</v>
      </c>
      <c r="M19" s="27">
        <f>K19/K7-1</f>
        <v>-4.3421048591728462E-2</v>
      </c>
      <c r="N19" s="32">
        <f>AVERAGE(J17:J19)</f>
        <v>24472.741894316743</v>
      </c>
      <c r="O19" s="58">
        <f>N19/N16-1</f>
        <v>2.2861530263269314E-2</v>
      </c>
    </row>
    <row r="20" spans="1:15" hidden="1">
      <c r="D20" s="26">
        <f>H20/20</f>
        <v>297283.84999999998</v>
      </c>
      <c r="E20" s="27">
        <f t="shared" si="0"/>
        <v>2.4331777733332505E-2</v>
      </c>
      <c r="F20" s="33">
        <f t="shared" si="2"/>
        <v>-0.15985923415770287</v>
      </c>
      <c r="G20" s="39" t="s">
        <v>154</v>
      </c>
      <c r="H20" s="29">
        <v>5945677</v>
      </c>
      <c r="I20" s="29">
        <v>239.92</v>
      </c>
      <c r="J20" s="30">
        <f t="shared" si="1"/>
        <v>24781.914804934979</v>
      </c>
    </row>
    <row r="21" spans="1:15" hidden="1">
      <c r="D21" s="26">
        <f>H21/21</f>
        <v>354125.42857142858</v>
      </c>
      <c r="E21" s="27">
        <f t="shared" si="0"/>
        <v>0.19120304911090402</v>
      </c>
      <c r="F21" s="33">
        <f t="shared" si="2"/>
        <v>0.55660311009411667</v>
      </c>
      <c r="G21" s="39" t="s">
        <v>155</v>
      </c>
      <c r="H21" s="29">
        <v>7436634</v>
      </c>
      <c r="I21" s="29">
        <v>299.18</v>
      </c>
      <c r="J21" s="30">
        <f t="shared" si="1"/>
        <v>24856.721705996388</v>
      </c>
    </row>
    <row r="22" spans="1:15" ht="17.399999999999999" hidden="1">
      <c r="A22" s="31">
        <f>AVERAGE(D20:D22)</f>
        <v>339443.50555555552</v>
      </c>
      <c r="B22" s="27">
        <f>A22/A19-1</f>
        <v>0.16446868479575638</v>
      </c>
      <c r="C22" s="27">
        <f>A22/A10-1</f>
        <v>0.41687291605311172</v>
      </c>
      <c r="D22" s="26">
        <f>H22/21</f>
        <v>366921.23809523811</v>
      </c>
      <c r="E22" s="27">
        <f t="shared" si="0"/>
        <v>3.6133551819277354E-2</v>
      </c>
      <c r="F22" s="33">
        <f t="shared" si="2"/>
        <v>1.6710823342790033</v>
      </c>
      <c r="G22" s="39" t="s">
        <v>156</v>
      </c>
      <c r="H22" s="29">
        <v>7705346</v>
      </c>
      <c r="I22" s="29">
        <v>299.79000000000002</v>
      </c>
      <c r="J22" s="30">
        <f t="shared" si="1"/>
        <v>25702.478401547749</v>
      </c>
      <c r="K22" s="32">
        <f>H22+H21+H20</f>
        <v>21087657</v>
      </c>
      <c r="L22" s="27">
        <f>K22/K19-1</f>
        <v>0.16696652940789103</v>
      </c>
      <c r="M22" s="27">
        <f>K22/K10-1</f>
        <v>0.39717618467566695</v>
      </c>
      <c r="N22" s="32">
        <f>AVERAGE(J20:J22)</f>
        <v>25113.704970826369</v>
      </c>
      <c r="O22" s="58">
        <f>N22/N19-1</f>
        <v>2.6190897582198502E-2</v>
      </c>
    </row>
    <row r="23" spans="1:15" hidden="1">
      <c r="A23" s="31"/>
      <c r="B23" s="27"/>
      <c r="C23" s="27"/>
      <c r="D23" s="26">
        <f>H23/21</f>
        <v>327483.33333333331</v>
      </c>
      <c r="E23" s="27">
        <f t="shared" ref="E23:E28" si="3">D23/D22-1</f>
        <v>-0.10748329795962452</v>
      </c>
      <c r="F23" s="33">
        <f t="shared" ref="F23:F28" si="4">D23/D11-1</f>
        <v>1.0496281125235298</v>
      </c>
      <c r="G23" s="39" t="s">
        <v>168</v>
      </c>
      <c r="H23" s="29">
        <v>6877150</v>
      </c>
      <c r="I23" s="29">
        <v>271.61</v>
      </c>
      <c r="J23" s="30">
        <f t="shared" si="1"/>
        <v>25319.944037406574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283431.86363636365</v>
      </c>
      <c r="E24" s="27">
        <f t="shared" si="3"/>
        <v>-0.13451514997293401</v>
      </c>
      <c r="F24" s="33">
        <f t="shared" si="4"/>
        <v>6.0055399266603082E-3</v>
      </c>
      <c r="G24" s="39" t="s">
        <v>176</v>
      </c>
      <c r="H24" s="29">
        <v>6235501</v>
      </c>
      <c r="I24" s="29">
        <v>241.01</v>
      </c>
      <c r="J24" s="30">
        <f t="shared" si="1"/>
        <v>25872.374590265965</v>
      </c>
      <c r="K24" s="32"/>
      <c r="L24" s="27"/>
      <c r="M24" s="27"/>
      <c r="N24" s="27"/>
    </row>
    <row r="25" spans="1:15" ht="17.399999999999999" hidden="1">
      <c r="A25" s="31">
        <f>AVERAGE(D23:D25)</f>
        <v>342504.60951621481</v>
      </c>
      <c r="B25" s="27">
        <f>A25/A22-1</f>
        <v>9.0180071515857385E-3</v>
      </c>
      <c r="C25" s="27">
        <f>A25/A13-1</f>
        <v>0.31021930234080153</v>
      </c>
      <c r="D25" s="26">
        <f>H25/19</f>
        <v>416598.63157894736</v>
      </c>
      <c r="E25" s="27">
        <f t="shared" si="3"/>
        <v>0.46983696975380829</v>
      </c>
      <c r="F25" s="33">
        <f t="shared" si="4"/>
        <v>0.21558826839363077</v>
      </c>
      <c r="G25" s="39" t="s">
        <v>190</v>
      </c>
      <c r="H25" s="29">
        <v>7915374</v>
      </c>
      <c r="I25" s="29">
        <v>310.52999999999997</v>
      </c>
      <c r="J25" s="30">
        <f t="shared" si="1"/>
        <v>25489.885035262294</v>
      </c>
      <c r="K25" s="32">
        <f>H25+H24+H23</f>
        <v>21028025</v>
      </c>
      <c r="L25" s="27">
        <f>K25/K22-1</f>
        <v>-2.8278153424061703E-3</v>
      </c>
      <c r="M25" s="27">
        <f>K25/K13-1</f>
        <v>0.28158203398187398</v>
      </c>
      <c r="N25" s="32">
        <f>AVERAGE(J23:J25)</f>
        <v>25560.73455431161</v>
      </c>
      <c r="O25" s="58">
        <f>N25/N22-1</f>
        <v>1.7800224379658003E-2</v>
      </c>
    </row>
    <row r="26" spans="1:15" ht="17.399999999999999" hidden="1">
      <c r="D26" s="26">
        <f>H26/19</f>
        <v>488309</v>
      </c>
      <c r="E26" s="27">
        <f t="shared" si="3"/>
        <v>0.17213299081003619</v>
      </c>
      <c r="F26" s="33">
        <f t="shared" si="4"/>
        <v>0.2292579137211781</v>
      </c>
      <c r="G26" s="39" t="s">
        <v>202</v>
      </c>
      <c r="H26" s="29">
        <v>9277871</v>
      </c>
      <c r="I26" s="29">
        <v>370.27</v>
      </c>
      <c r="J26" s="30">
        <f t="shared" si="1"/>
        <v>25057.042158424934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340250.45454545453</v>
      </c>
      <c r="E27" s="27">
        <f t="shared" si="3"/>
        <v>-0.30320666924948236</v>
      </c>
      <c r="F27" s="33">
        <f t="shared" si="4"/>
        <v>2.8746595128869679E-2</v>
      </c>
      <c r="G27" s="39" t="s">
        <v>203</v>
      </c>
      <c r="H27" s="29">
        <v>7485510</v>
      </c>
      <c r="I27" s="29">
        <v>305.94</v>
      </c>
      <c r="J27" s="30">
        <f t="shared" si="1"/>
        <v>24467.248480094135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388006.69537480065</v>
      </c>
      <c r="B28" s="27">
        <f>A28/A25-1</f>
        <v>0.13285101745888084</v>
      </c>
      <c r="C28" s="27">
        <f>A28/A16-1</f>
        <v>0.11993659709318427</v>
      </c>
      <c r="D28" s="26">
        <f>H28/19</f>
        <v>335460.63157894736</v>
      </c>
      <c r="E28" s="27">
        <f t="shared" si="3"/>
        <v>-1.4077344798571922E-2</v>
      </c>
      <c r="F28" s="33">
        <f t="shared" si="4"/>
        <v>7.7332045045215292E-2</v>
      </c>
      <c r="G28" s="39" t="s">
        <v>208</v>
      </c>
      <c r="H28" s="29">
        <v>6373752</v>
      </c>
      <c r="I28" s="29">
        <v>247.14</v>
      </c>
      <c r="J28" s="30">
        <f t="shared" si="1"/>
        <v>25790.046127700898</v>
      </c>
      <c r="K28" s="32">
        <f>H28+H27+H26</f>
        <v>23137133</v>
      </c>
      <c r="L28" s="27">
        <f>K28/K25-1</f>
        <v>0.10029986173214089</v>
      </c>
      <c r="M28" s="27">
        <f>K28/K16-1</f>
        <v>4.8281093031433242E-2</v>
      </c>
      <c r="N28" s="32">
        <f>AVERAGE(J26:J28)</f>
        <v>25104.778922073325</v>
      </c>
      <c r="O28" s="58">
        <f>N28/N25-1</f>
        <v>-1.783812711913535E-2</v>
      </c>
    </row>
    <row r="29" spans="1:15" hidden="1">
      <c r="D29" s="26">
        <f>H29/22</f>
        <v>536007.54545454541</v>
      </c>
      <c r="E29" s="27">
        <f t="shared" ref="E29:E41" si="5">D29/D28-1</f>
        <v>0.59782548232757771</v>
      </c>
      <c r="F29" s="33">
        <f t="shared" ref="F29:F41" si="6">D29/D17-1</f>
        <v>0.92575266481990548</v>
      </c>
      <c r="G29" s="39" t="s">
        <v>215</v>
      </c>
      <c r="H29" s="29">
        <v>11792166</v>
      </c>
      <c r="I29" s="29">
        <v>479.48</v>
      </c>
      <c r="J29" s="30">
        <f t="shared" si="1"/>
        <v>24593.655626929172</v>
      </c>
    </row>
    <row r="30" spans="1:15" hidden="1">
      <c r="D30" s="26">
        <f>H30/19</f>
        <v>461229</v>
      </c>
      <c r="E30" s="27">
        <f t="shared" si="5"/>
        <v>-0.13951024773565768</v>
      </c>
      <c r="F30" s="33">
        <f t="shared" si="6"/>
        <v>0.50756316364399412</v>
      </c>
      <c r="G30" s="39" t="s">
        <v>210</v>
      </c>
      <c r="H30" s="29">
        <v>8763351</v>
      </c>
      <c r="I30" s="29">
        <v>375.92</v>
      </c>
      <c r="J30" s="30">
        <f t="shared" si="1"/>
        <v>23311.74452011066</v>
      </c>
    </row>
    <row r="31" spans="1:15" ht="17.399999999999999" hidden="1">
      <c r="A31" s="31">
        <f>AVERAGE(D29:D31)</f>
        <v>458887.7818181818</v>
      </c>
      <c r="B31" s="27">
        <f>A31/A28-1</f>
        <v>0.18268006013378857</v>
      </c>
      <c r="C31" s="27">
        <f>A31/A19-1</f>
        <v>0.57422499773000735</v>
      </c>
      <c r="D31" s="26">
        <f>H31/20</f>
        <v>379426.8</v>
      </c>
      <c r="E31" s="27">
        <f t="shared" si="5"/>
        <v>-0.17735701788048885</v>
      </c>
      <c r="F31" s="33">
        <f t="shared" si="6"/>
        <v>0.30736643972980571</v>
      </c>
      <c r="G31" s="39" t="s">
        <v>211</v>
      </c>
      <c r="H31" s="29">
        <v>7588536</v>
      </c>
      <c r="I31" s="29">
        <v>296.2</v>
      </c>
      <c r="J31" s="30">
        <f t="shared" si="1"/>
        <v>25619.635381498989</v>
      </c>
      <c r="K31" s="32">
        <f>H31+H30+H29</f>
        <v>28144053</v>
      </c>
      <c r="L31" s="27">
        <f>K31/K28-1</f>
        <v>0.21640191980570789</v>
      </c>
      <c r="M31" s="27">
        <f>K31/K19-1</f>
        <v>0.55745931626646539</v>
      </c>
      <c r="N31" s="32">
        <f>AVERAGE(J29:J31)</f>
        <v>24508.345176179606</v>
      </c>
      <c r="O31" s="58">
        <f>N31/N28-1</f>
        <v>-2.3757777264045377E-2</v>
      </c>
    </row>
    <row r="32" spans="1:15" ht="17.399999999999999" hidden="1">
      <c r="D32" s="26">
        <f>H32/21</f>
        <v>449913.66666666669</v>
      </c>
      <c r="E32" s="27">
        <f t="shared" si="5"/>
        <v>0.18577197674667878</v>
      </c>
      <c r="F32" s="33">
        <f t="shared" si="6"/>
        <v>0.51341442418303829</v>
      </c>
      <c r="G32" s="39" t="s">
        <v>222</v>
      </c>
      <c r="H32" s="29">
        <v>9448187</v>
      </c>
      <c r="I32" s="29">
        <v>388.97</v>
      </c>
      <c r="J32" s="30">
        <f t="shared" si="1"/>
        <v>24290.271743322104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353145.90476190473</v>
      </c>
      <c r="E33" s="27">
        <f t="shared" si="5"/>
        <v>-0.21508073453668952</v>
      </c>
      <c r="F33" s="33">
        <f t="shared" si="6"/>
        <v>-2.7660363546196942E-3</v>
      </c>
      <c r="G33" s="39" t="s">
        <v>223</v>
      </c>
      <c r="H33" s="29">
        <v>7416064</v>
      </c>
      <c r="I33" s="29">
        <v>301.27</v>
      </c>
      <c r="J33" s="30">
        <f t="shared" si="1"/>
        <v>24616.005576393269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401312.34837092733</v>
      </c>
      <c r="B34" s="27">
        <f>A34/A31-1</f>
        <v>-0.12546734894342149</v>
      </c>
      <c r="C34" s="27">
        <f>A34/A22-1</f>
        <v>0.18226550752271198</v>
      </c>
      <c r="D34" s="26">
        <f>H34/19</f>
        <v>400877.4736842105</v>
      </c>
      <c r="E34" s="27">
        <f t="shared" si="5"/>
        <v>0.13516104329310275</v>
      </c>
      <c r="F34" s="33">
        <f t="shared" si="6"/>
        <v>9.2543663499136786E-2</v>
      </c>
      <c r="G34" s="39" t="s">
        <v>220</v>
      </c>
      <c r="H34" s="29">
        <v>7616672</v>
      </c>
      <c r="I34" s="29">
        <v>318.11</v>
      </c>
      <c r="J34" s="30">
        <f t="shared" si="1"/>
        <v>23943.516393700291</v>
      </c>
      <c r="K34" s="32">
        <f>H34+H33+H32</f>
        <v>24480923</v>
      </c>
      <c r="L34" s="27">
        <f>K34/K31-1</f>
        <v>-0.13015644903738632</v>
      </c>
      <c r="M34" s="27">
        <f>K34/K22-1</f>
        <v>0.16091242379369119</v>
      </c>
      <c r="N34" s="32">
        <f>AVERAGE(J32:J34)</f>
        <v>24283.264571138556</v>
      </c>
      <c r="O34" s="58">
        <f>N34/N31-1</f>
        <v>-9.1838352782713795E-3</v>
      </c>
      <c r="P34" s="58"/>
    </row>
    <row r="35" spans="1:16" ht="17.399999999999999" hidden="1">
      <c r="D35" s="26">
        <f>H35/23</f>
        <v>361570.30434782611</v>
      </c>
      <c r="E35" s="27">
        <f t="shared" si="5"/>
        <v>-9.8052826403881355E-2</v>
      </c>
      <c r="F35" s="33">
        <f t="shared" si="6"/>
        <v>0.10408765132421838</v>
      </c>
      <c r="G35" s="39" t="s">
        <v>226</v>
      </c>
      <c r="H35" s="68">
        <v>8316117</v>
      </c>
      <c r="I35" s="68">
        <v>341.34</v>
      </c>
      <c r="J35" s="30">
        <f t="shared" si="1"/>
        <v>24363.148180699598</v>
      </c>
      <c r="P35" s="16"/>
    </row>
    <row r="36" spans="1:16" ht="17.399999999999999" hidden="1">
      <c r="D36" s="26">
        <f>H36/21</f>
        <v>328472.90476190473</v>
      </c>
      <c r="E36" s="27">
        <f t="shared" si="5"/>
        <v>-9.1537936572584466E-2</v>
      </c>
      <c r="F36" s="33">
        <f t="shared" si="6"/>
        <v>0.15891311776902994</v>
      </c>
      <c r="G36" s="39" t="s">
        <v>228</v>
      </c>
      <c r="H36" s="68">
        <v>6897931</v>
      </c>
      <c r="I36" s="68">
        <v>275.39</v>
      </c>
      <c r="J36" s="30">
        <f t="shared" si="1"/>
        <v>25047.863030611134</v>
      </c>
      <c r="P36" s="16"/>
    </row>
    <row r="37" spans="1:16" ht="17.399999999999999" hidden="1">
      <c r="A37" s="31">
        <f>AVERAGE(D35:D37)</f>
        <v>348222.40303657693</v>
      </c>
      <c r="B37" s="27">
        <f>A37/A34-1</f>
        <v>-0.13229083418405085</v>
      </c>
      <c r="C37" s="27">
        <f>A37/A25-1</f>
        <v>1.6694062974622392E-2</v>
      </c>
      <c r="D37" s="26">
        <f>H37/18</f>
        <v>354624</v>
      </c>
      <c r="E37" s="27">
        <f t="shared" si="5"/>
        <v>7.9614162565557756E-2</v>
      </c>
      <c r="F37" s="33">
        <f t="shared" si="6"/>
        <v>-0.14876340650485997</v>
      </c>
      <c r="G37" s="39" t="s">
        <v>225</v>
      </c>
      <c r="H37" s="68">
        <v>6383232</v>
      </c>
      <c r="I37" s="68">
        <v>247.99</v>
      </c>
      <c r="J37" s="30">
        <f t="shared" si="1"/>
        <v>25739.876607927737</v>
      </c>
      <c r="K37" s="32">
        <f>H37+H36+H35</f>
        <v>21597280</v>
      </c>
      <c r="L37" s="27">
        <f>K37/K34-1</f>
        <v>-0.11779143294556338</v>
      </c>
      <c r="M37" s="27">
        <f>K37/K25-1</f>
        <v>2.7071253719738397E-2</v>
      </c>
      <c r="N37" s="32">
        <f>AVERAGE(J35:J37)</f>
        <v>25050.295939746156</v>
      </c>
      <c r="O37" s="16">
        <f>N37/N34-1</f>
        <v>3.1586830772302399E-2</v>
      </c>
      <c r="P37" s="16"/>
    </row>
    <row r="38" spans="1:16" ht="17.399999999999999" hidden="1">
      <c r="A38" s="31"/>
      <c r="B38" s="27"/>
      <c r="C38" s="27"/>
      <c r="D38" s="26">
        <f>H38/20</f>
        <v>387266.45</v>
      </c>
      <c r="E38" s="27">
        <f t="shared" si="5"/>
        <v>9.2048056533116762E-2</v>
      </c>
      <c r="F38" s="33">
        <f t="shared" si="6"/>
        <v>-0.20692338253032405</v>
      </c>
      <c r="G38" s="39" t="s">
        <v>231</v>
      </c>
      <c r="H38" s="68">
        <v>7745329</v>
      </c>
      <c r="I38" s="68">
        <v>335.14</v>
      </c>
      <c r="J38" s="30">
        <f t="shared" si="1"/>
        <v>23110.726860416544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336870.76190476189</v>
      </c>
      <c r="E39" s="27">
        <f t="shared" si="5"/>
        <v>-0.13013182034033188</v>
      </c>
      <c r="F39" s="33">
        <f t="shared" si="6"/>
        <v>-9.9329555494866995E-3</v>
      </c>
      <c r="G39" s="39" t="s">
        <v>234</v>
      </c>
      <c r="H39" s="68">
        <v>7074286</v>
      </c>
      <c r="I39" s="68">
        <v>279.97000000000003</v>
      </c>
      <c r="J39" s="30">
        <f t="shared" si="1"/>
        <v>25268.01443011751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388379.46746031748</v>
      </c>
      <c r="B40" s="27">
        <f>A40/A37-1</f>
        <v>0.11532016341729312</v>
      </c>
      <c r="C40" s="27">
        <f>A40/A28-1</f>
        <v>9.6073621914372076E-4</v>
      </c>
      <c r="D40" s="26">
        <f>H40/21</f>
        <v>441001.19047619047</v>
      </c>
      <c r="E40" s="27">
        <f t="shared" si="5"/>
        <v>0.30911091239455124</v>
      </c>
      <c r="F40" s="33">
        <f t="shared" si="6"/>
        <v>0.3146138442549411</v>
      </c>
      <c r="G40" s="39" t="s">
        <v>236</v>
      </c>
      <c r="H40" s="68">
        <v>9261025</v>
      </c>
      <c r="I40" s="68">
        <v>399.73</v>
      </c>
      <c r="J40" s="30">
        <f t="shared" si="1"/>
        <v>23168.201035699094</v>
      </c>
      <c r="K40" s="32">
        <f>H40+H39+H38</f>
        <v>24080640</v>
      </c>
      <c r="L40" s="27">
        <f>K40/K37-1</f>
        <v>0.1149848499440671</v>
      </c>
      <c r="M40" s="27">
        <f>K40/K28-1</f>
        <v>4.077890722242894E-2</v>
      </c>
      <c r="N40" s="32">
        <f>AVERAGE(J38:J40)</f>
        <v>23848.980775411048</v>
      </c>
      <c r="O40" s="58">
        <f>N40/N37-1</f>
        <v>-4.7956126635176233E-2</v>
      </c>
    </row>
    <row r="41" spans="1:16" ht="17.399999999999999">
      <c r="A41" s="31"/>
      <c r="B41" s="27"/>
      <c r="C41" s="27"/>
      <c r="D41" s="26">
        <f>H41/18</f>
        <v>468760.05555555556</v>
      </c>
      <c r="E41" s="27">
        <f t="shared" si="5"/>
        <v>6.2945102368978212E-2</v>
      </c>
      <c r="F41" s="33">
        <f t="shared" si="6"/>
        <v>-0.12545996874346721</v>
      </c>
      <c r="G41" s="39" t="s">
        <v>370</v>
      </c>
      <c r="H41" s="68">
        <v>8437681</v>
      </c>
      <c r="I41" s="68">
        <v>345.49</v>
      </c>
      <c r="J41" s="30">
        <f t="shared" si="1"/>
        <v>24422.359547309617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425252.95</v>
      </c>
      <c r="E42" s="27">
        <f t="shared" ref="E42" si="7">D42/D41-1</f>
        <v>-9.2813167504199323E-2</v>
      </c>
      <c r="F42" s="33">
        <f t="shared" ref="F42" si="8">D42/D30-1</f>
        <v>-7.8000407606633515E-2</v>
      </c>
      <c r="G42" s="39" t="s">
        <v>405</v>
      </c>
      <c r="H42" s="68">
        <v>8505059</v>
      </c>
      <c r="I42" s="68">
        <v>362.69</v>
      </c>
      <c r="J42" s="30">
        <f t="shared" si="1"/>
        <v>23449.940720725688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429332.73518518521</v>
      </c>
      <c r="B43" s="27">
        <f>A43/A40-1</f>
        <v>0.10544653143655736</v>
      </c>
      <c r="C43" s="27">
        <f>A43/A31-1</f>
        <v>-6.4405826008038569E-2</v>
      </c>
      <c r="D43" s="26">
        <f>H43/20</f>
        <v>393985.2</v>
      </c>
      <c r="E43" s="27">
        <f t="shared" ref="E43" si="9">D43/D42-1</f>
        <v>-7.3527414683425496E-2</v>
      </c>
      <c r="F43" s="33">
        <f t="shared" ref="F43" si="10">D43/D31-1</f>
        <v>3.8369456242943301E-2</v>
      </c>
      <c r="G43" s="39" t="s">
        <v>429</v>
      </c>
      <c r="H43" s="68">
        <v>7879704</v>
      </c>
      <c r="I43" s="68">
        <v>356.27</v>
      </c>
      <c r="J43" s="30">
        <f t="shared" si="1"/>
        <v>22117.225699609848</v>
      </c>
      <c r="K43" s="32">
        <f>H43+H42+H41</f>
        <v>24822444</v>
      </c>
      <c r="L43" s="27">
        <f>K43/K40-1</f>
        <v>3.0804995216074049E-2</v>
      </c>
      <c r="M43" s="27">
        <f>K43/K31-1</f>
        <v>-0.1180217007124027</v>
      </c>
      <c r="N43" s="32">
        <f>AVERAGE(J41:J43)</f>
        <v>23329.841989215052</v>
      </c>
      <c r="O43" s="58">
        <f>N43/N40-1</f>
        <v>-2.1767755657350452E-2</v>
      </c>
    </row>
    <row r="44" spans="1:16" ht="17.399999999999999">
      <c r="A44" s="31"/>
      <c r="B44" s="27"/>
      <c r="C44" s="27"/>
      <c r="D44" s="26">
        <f>H44/22</f>
        <v>454984.31818181818</v>
      </c>
      <c r="E44" s="27">
        <f t="shared" ref="E44" si="11">D44/D43-1</f>
        <v>0.15482591270387358</v>
      </c>
      <c r="F44" s="33">
        <f t="shared" ref="F44" si="12">D44/D32-1</f>
        <v>1.1270276701570436E-2</v>
      </c>
      <c r="G44" s="39" t="s">
        <v>462</v>
      </c>
      <c r="H44" s="68">
        <v>10009655</v>
      </c>
      <c r="I44" s="68">
        <v>420.86</v>
      </c>
      <c r="J44" s="30">
        <f t="shared" si="1"/>
        <v>23783.81171886138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402077</v>
      </c>
      <c r="E45" s="27">
        <f t="shared" ref="E45" si="13">D45/D44-1</f>
        <v>-0.11628382796410064</v>
      </c>
      <c r="F45" s="33">
        <f t="shared" ref="F45" si="14">D45/D33-1</f>
        <v>0.13855773089336876</v>
      </c>
      <c r="G45" s="39" t="s">
        <v>516</v>
      </c>
      <c r="H45" s="68">
        <v>8041540</v>
      </c>
      <c r="I45" s="68">
        <v>310.36</v>
      </c>
      <c r="J45" s="30">
        <f t="shared" si="1"/>
        <v>25910.362160072174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399733.00079744816</v>
      </c>
      <c r="B46" s="27">
        <f>A46/A43-1</f>
        <v>-6.8943576769122217E-2</v>
      </c>
      <c r="C46" s="27">
        <f>A46/A34-1</f>
        <v>-3.9354572065631865E-3</v>
      </c>
      <c r="D46" s="26">
        <f>H46/19</f>
        <v>342137.68421052629</v>
      </c>
      <c r="E46" s="27">
        <f t="shared" ref="E46" si="15">D46/D45-1</f>
        <v>-0.14907422157813977</v>
      </c>
      <c r="F46" s="33">
        <f t="shared" ref="F46" si="16">D46/D34-1</f>
        <v>-0.14652803744207443</v>
      </c>
      <c r="G46" s="39" t="s">
        <v>548</v>
      </c>
      <c r="H46" s="68">
        <v>6500616</v>
      </c>
      <c r="I46" s="68">
        <v>223.78</v>
      </c>
      <c r="J46" s="30">
        <f t="shared" si="1"/>
        <v>29049.137545803915</v>
      </c>
      <c r="K46" s="32">
        <f>H46+H45+H44</f>
        <v>24551811</v>
      </c>
      <c r="L46" s="27">
        <f>K46/K43-1</f>
        <v>-1.0902753975394197E-2</v>
      </c>
      <c r="M46" s="27">
        <f>K46/K34-1</f>
        <v>2.89564245596452E-3</v>
      </c>
      <c r="N46" s="32">
        <f>AVERAGE(J44:J46)</f>
        <v>26247.770474912486</v>
      </c>
      <c r="O46" s="58">
        <f>N46/N43-1</f>
        <v>0.12507279247953496</v>
      </c>
    </row>
    <row r="47" spans="1:16" ht="17.399999999999999">
      <c r="A47" s="31"/>
      <c r="B47" s="27"/>
      <c r="C47" s="27"/>
      <c r="D47" s="26">
        <f>H47/19</f>
        <v>297367.15789473685</v>
      </c>
      <c r="E47" s="27">
        <f t="shared" ref="E47" si="17">D47/D46-1</f>
        <v>-0.13085529125239814</v>
      </c>
      <c r="F47" s="33">
        <f t="shared" ref="F47" si="18">D47/D35-1</f>
        <v>-0.17756753162816885</v>
      </c>
      <c r="G47" s="39" t="s">
        <v>598</v>
      </c>
      <c r="H47" s="68">
        <v>5649976</v>
      </c>
      <c r="I47" s="68">
        <v>197.61</v>
      </c>
      <c r="J47" s="30">
        <f t="shared" si="1"/>
        <v>28591.549010677594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347752.4</v>
      </c>
      <c r="E48" s="27">
        <f t="shared" ref="E48" si="19">D48/D47-1</f>
        <v>0.16943781708099293</v>
      </c>
      <c r="F48" s="33">
        <f t="shared" ref="F48" si="20">D48/D36-1</f>
        <v>5.869432442858602E-2</v>
      </c>
      <c r="G48" s="39" t="s">
        <v>632</v>
      </c>
      <c r="H48" s="68">
        <v>6955048</v>
      </c>
      <c r="I48" s="68">
        <v>257.25</v>
      </c>
      <c r="J48" s="30">
        <f t="shared" si="1"/>
        <v>27036.143828960154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355582.33748006378</v>
      </c>
      <c r="B49" s="27">
        <f>A49/A46-1</f>
        <v>-0.11045038370438742</v>
      </c>
      <c r="C49" s="27">
        <f>A49/A37-1</f>
        <v>2.1135729290552741E-2</v>
      </c>
      <c r="D49" s="26">
        <f>H49/22</f>
        <v>421627.45454545453</v>
      </c>
      <c r="E49" s="27">
        <f t="shared" ref="E49" si="21">D49/D48-1</f>
        <v>0.21243578633951765</v>
      </c>
      <c r="F49" s="33">
        <f t="shared" ref="F49" si="22">D49/D37-1</f>
        <v>0.18894224458991649</v>
      </c>
      <c r="G49" s="39" t="s">
        <v>674</v>
      </c>
      <c r="H49" s="68">
        <v>9275804</v>
      </c>
      <c r="I49" s="68">
        <v>328.25</v>
      </c>
      <c r="J49" s="30">
        <f t="shared" si="1"/>
        <v>28258.351865955825</v>
      </c>
      <c r="K49" s="32">
        <f>H49+H48+H47</f>
        <v>21880828</v>
      </c>
      <c r="L49" s="27">
        <f>K49/K46-1</f>
        <v>-0.10878965303211241</v>
      </c>
      <c r="M49" s="27">
        <f>K49/K37-1</f>
        <v>1.3128875488024327E-2</v>
      </c>
      <c r="N49" s="32">
        <f>AVERAGE(J47:J49)</f>
        <v>27962.014901864528</v>
      </c>
      <c r="O49" s="58">
        <f>N49/N46-1</f>
        <v>6.531009666480081E-2</v>
      </c>
    </row>
    <row r="50" spans="1:15" s="37" customFormat="1" ht="17.399999999999999">
      <c r="A50" s="92"/>
      <c r="B50" s="130"/>
      <c r="C50" s="130"/>
      <c r="D50" s="93">
        <f>H50/18</f>
        <v>275226.33333333331</v>
      </c>
      <c r="E50" s="130">
        <f t="shared" ref="E50" si="23">D50/D49-1</f>
        <v>-0.34722862478192373</v>
      </c>
      <c r="F50" s="131">
        <f t="shared" ref="F50" si="24">D50/D38-1</f>
        <v>-0.28931015497641666</v>
      </c>
      <c r="G50" s="132" t="s">
        <v>714</v>
      </c>
      <c r="H50" s="95">
        <v>4954074</v>
      </c>
      <c r="I50" s="95">
        <v>175.65</v>
      </c>
      <c r="J50" s="133">
        <f t="shared" ref="J50" si="25">H50/I50</f>
        <v>28204.235695986335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160523.15</v>
      </c>
      <c r="E51" s="130">
        <f t="shared" ref="E51" si="26">D51/D50-1</f>
        <v>-0.41675947916805445</v>
      </c>
      <c r="F51" s="131">
        <f t="shared" ref="F51" si="27">D51/D39-1</f>
        <v>-0.52348743746011972</v>
      </c>
      <c r="G51" s="132" t="s">
        <v>721</v>
      </c>
      <c r="H51" s="95">
        <v>3210463</v>
      </c>
      <c r="I51" s="95">
        <v>119.05</v>
      </c>
      <c r="J51" s="133">
        <f t="shared" ref="J51" si="28">H51/I51</f>
        <v>26967.349853002939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257294.87323232321</v>
      </c>
      <c r="B52" s="27">
        <f>A52/A49-1</f>
        <v>-0.27641267264364955</v>
      </c>
      <c r="C52" s="27">
        <f>A52/A40-1</f>
        <v>-0.3375167979017526</v>
      </c>
      <c r="D52" s="93">
        <f>H52/22</f>
        <v>336135.13636363635</v>
      </c>
      <c r="E52" s="130">
        <f t="shared" ref="E52:E53" si="29">D52/D51-1</f>
        <v>1.0939978835677993</v>
      </c>
      <c r="F52" s="131">
        <f t="shared" ref="F52:F53" si="30">D52/D40-1</f>
        <v>-0.23779086400950611</v>
      </c>
      <c r="G52" s="132" t="s">
        <v>726</v>
      </c>
      <c r="H52" s="95">
        <v>7394973</v>
      </c>
      <c r="I52" s="95">
        <v>274.05</v>
      </c>
      <c r="J52" s="133">
        <f t="shared" ref="J52" si="31">H52/I52</f>
        <v>26984.028461959497</v>
      </c>
      <c r="K52" s="32">
        <f>H52+H51+H50</f>
        <v>15559510</v>
      </c>
      <c r="L52" s="27">
        <f>K52/K49-1</f>
        <v>-0.28889756822730839</v>
      </c>
      <c r="M52" s="27">
        <f>K52/K40-1</f>
        <v>-0.35385812004996542</v>
      </c>
      <c r="N52" s="32">
        <f>AVERAGE(J50:J52)</f>
        <v>27385.20467031626</v>
      </c>
      <c r="O52" s="58">
        <f>N52/N49-1</f>
        <v>-2.0628350051762778E-2</v>
      </c>
    </row>
    <row r="53" spans="1:15" s="37" customFormat="1" ht="17.399999999999999">
      <c r="A53" s="31"/>
      <c r="B53" s="27"/>
      <c r="C53" s="27"/>
      <c r="D53" s="93">
        <f>H53/21</f>
        <v>255850.23809523811</v>
      </c>
      <c r="E53" s="130">
        <f t="shared" si="29"/>
        <v>-0.2388470873260472</v>
      </c>
      <c r="F53" s="131">
        <f t="shared" si="30"/>
        <v>-0.45419786719665201</v>
      </c>
      <c r="G53" s="132" t="s">
        <v>729</v>
      </c>
      <c r="H53" s="95">
        <v>5372855</v>
      </c>
      <c r="I53" s="95">
        <v>176.1</v>
      </c>
      <c r="J53" s="133">
        <f t="shared" ref="J53" si="32">H53/I53</f>
        <v>30510.249858035208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244804</v>
      </c>
      <c r="E54" s="130">
        <f t="shared" ref="E54" si="33">D54/D53-1</f>
        <v>-4.3174625036409897E-2</v>
      </c>
      <c r="F54" s="131">
        <f t="shared" ref="F54" si="34">D54/D42-1</f>
        <v>-0.42433321156267112</v>
      </c>
      <c r="G54" s="132" t="s">
        <v>742</v>
      </c>
      <c r="H54" s="95">
        <v>4161668</v>
      </c>
      <c r="I54" s="95">
        <v>142.25</v>
      </c>
      <c r="J54" s="133">
        <f t="shared" ref="J54" si="35">H54/I54</f>
        <v>29256.014059753954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243999</v>
      </c>
      <c r="B55" s="27">
        <f>A55/A52-1</f>
        <v>-5.1675624412141907E-2</v>
      </c>
      <c r="C55" s="27">
        <f>A55/A43-1</f>
        <v>-0.4316785560393962</v>
      </c>
      <c r="D55" s="93">
        <f>H55/21</f>
        <v>231342.76190476189</v>
      </c>
      <c r="E55" s="130">
        <f t="shared" ref="E55" si="36">D55/D54-1</f>
        <v>-5.4987819215527978E-2</v>
      </c>
      <c r="F55" s="131">
        <f t="shared" ref="F55" si="37">D55/D43-1</f>
        <v>-0.41281357293430843</v>
      </c>
      <c r="G55" s="132" t="s">
        <v>749</v>
      </c>
      <c r="H55" s="95">
        <v>4858198</v>
      </c>
      <c r="I55" s="95">
        <v>173.61</v>
      </c>
      <c r="J55" s="133">
        <f t="shared" ref="J55" si="38">H55/I55</f>
        <v>27983.39957375727</v>
      </c>
      <c r="K55" s="32">
        <f>H55+H54+H53</f>
        <v>14392721</v>
      </c>
      <c r="L55" s="27">
        <f>K55/K52-1</f>
        <v>-7.4988801061215971E-2</v>
      </c>
      <c r="M55" s="27">
        <f>K55/K43-1</f>
        <v>-0.42017309012762805</v>
      </c>
      <c r="N55" s="32">
        <f>AVERAGE(J53:J55)</f>
        <v>29249.887830515479</v>
      </c>
      <c r="O55" s="58">
        <f>N55/N52-1</f>
        <v>6.8090897353066504E-2</v>
      </c>
    </row>
    <row r="56" spans="1:15" s="124" customFormat="1" ht="17.399999999999999">
      <c r="A56" s="94"/>
      <c r="B56" s="45"/>
      <c r="C56" s="45"/>
      <c r="D56" s="98">
        <f>H56/22</f>
        <v>284158.13636363635</v>
      </c>
      <c r="E56" s="118">
        <f t="shared" ref="E56" si="39">D56/D55-1</f>
        <v>0.22829923021588749</v>
      </c>
      <c r="F56" s="158">
        <f t="shared" ref="F56" si="40">D56/D44-1</f>
        <v>-0.37545509810278177</v>
      </c>
      <c r="G56" s="122" t="s">
        <v>752</v>
      </c>
      <c r="H56" s="96">
        <v>6251479</v>
      </c>
      <c r="I56" s="96">
        <v>213.8</v>
      </c>
      <c r="J56" s="125">
        <f t="shared" ref="J56" si="41">H56/I56</f>
        <v>29239.845650140316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319487.55555555556</v>
      </c>
      <c r="E57" s="118">
        <f t="shared" ref="E57" si="42">D57/D56-1</f>
        <v>0.12433013407262861</v>
      </c>
      <c r="F57" s="158">
        <f t="shared" ref="F57" si="43">D57/D45-1</f>
        <v>-0.20540703508145064</v>
      </c>
      <c r="G57" s="122" t="s">
        <v>756</v>
      </c>
      <c r="H57" s="96">
        <v>5750776</v>
      </c>
      <c r="I57" s="96">
        <v>194.92</v>
      </c>
      <c r="J57" s="125">
        <f t="shared" ref="J57" si="44">H57/I57</f>
        <v>29503.262877077777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301822.84595959599</v>
      </c>
      <c r="B58" s="27">
        <f>A58/A55-1</f>
        <v>0.23698394648992815</v>
      </c>
      <c r="C58" s="27">
        <f>A58/A46-1</f>
        <v>-0.24493888331092528</v>
      </c>
      <c r="K58" s="32">
        <f>H58+H57+H56</f>
        <v>12002255</v>
      </c>
      <c r="L58" s="27">
        <f>K58/K55-1</f>
        <v>-0.16608853878290286</v>
      </c>
      <c r="M58" s="27">
        <f>K58/K46-1</f>
        <v>-0.51114583767364452</v>
      </c>
      <c r="N58" s="32">
        <f>AVERAGE(J56:J58)</f>
        <v>29371.554263609047</v>
      </c>
      <c r="O58" s="58">
        <f>N58/N55-1</f>
        <v>4.159552125414967E-3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78"/>
  <dimension ref="A1:P77"/>
  <sheetViews>
    <sheetView zoomScale="70" zoomScaleNormal="70" zoomScaleSheetLayoutView="100" workbookViewId="0">
      <selection activeCell="K58" sqref="K58:O58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3.19921875" style="18" bestFit="1" customWidth="1"/>
    <col min="12" max="12" width="5.19921875" style="18" bestFit="1" customWidth="1"/>
    <col min="13" max="13" width="5.3984375" style="18" bestFit="1" customWidth="1"/>
    <col min="14" max="14" width="5.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 xml:space="preserve"> OLED</v>
      </c>
      <c r="G1" s="19"/>
      <c r="H1" s="19"/>
      <c r="I1" s="19"/>
      <c r="J1" s="20"/>
      <c r="P1" s="18" t="s">
        <v>29</v>
      </c>
    </row>
    <row r="2" spans="1:16" ht="15" customHeight="1">
      <c r="G2" s="21"/>
      <c r="H2" s="21"/>
      <c r="I2" s="21"/>
      <c r="J2" s="22"/>
      <c r="P2" s="34">
        <v>852412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68203962.299999997</v>
      </c>
      <c r="E5" s="27"/>
      <c r="F5" s="26"/>
      <c r="G5" s="28" t="s">
        <v>7</v>
      </c>
      <c r="H5" s="29">
        <v>1364079246</v>
      </c>
      <c r="I5" s="29">
        <v>1074469.68</v>
      </c>
      <c r="J5" s="30">
        <f>H5/I5</f>
        <v>1269.5372157918873</v>
      </c>
    </row>
    <row r="6" spans="1:16" ht="15" hidden="1" customHeight="1">
      <c r="D6" s="26">
        <f>H6/18</f>
        <v>69140276.222222224</v>
      </c>
      <c r="E6" s="27">
        <f t="shared" ref="E6:E22" si="0">D6/D5-1</f>
        <v>1.3728145559986471E-2</v>
      </c>
      <c r="F6" s="26"/>
      <c r="G6" s="28" t="s">
        <v>3</v>
      </c>
      <c r="H6" s="29">
        <v>1244524972</v>
      </c>
      <c r="I6" s="29">
        <v>844855.33</v>
      </c>
      <c r="J6" s="30">
        <f t="shared" ref="J6:J49" si="1">H6/I6</f>
        <v>1473.0628165652929</v>
      </c>
    </row>
    <row r="7" spans="1:16" ht="15" hidden="1" customHeight="1">
      <c r="A7" s="31">
        <f>AVERAGE(D5:D7)</f>
        <v>66204082.219528615</v>
      </c>
      <c r="B7" s="31"/>
      <c r="C7" s="31"/>
      <c r="D7" s="26">
        <f>H7/22</f>
        <v>61268008.136363633</v>
      </c>
      <c r="E7" s="27">
        <f t="shared" si="0"/>
        <v>-0.1138593670143363</v>
      </c>
      <c r="F7" s="26"/>
      <c r="G7" s="28" t="s">
        <v>6</v>
      </c>
      <c r="H7" s="29">
        <v>1347896179</v>
      </c>
      <c r="I7" s="29">
        <v>1201414.53</v>
      </c>
      <c r="J7" s="30">
        <f t="shared" si="1"/>
        <v>1121.9243194936223</v>
      </c>
      <c r="K7" s="32">
        <f>H7+H6+H5</f>
        <v>3956500397</v>
      </c>
      <c r="L7" s="32"/>
      <c r="M7" s="32"/>
      <c r="N7" s="32">
        <f>AVERAGE(J5:J7)</f>
        <v>1288.1747839502675</v>
      </c>
      <c r="O7" s="35"/>
    </row>
    <row r="8" spans="1:16" ht="15" hidden="1" customHeight="1">
      <c r="D8" s="26">
        <f>H8/21</f>
        <v>53153634</v>
      </c>
      <c r="E8" s="27">
        <f t="shared" si="0"/>
        <v>-0.13244063881273149</v>
      </c>
      <c r="F8" s="26"/>
      <c r="G8" s="28" t="s">
        <v>2</v>
      </c>
      <c r="H8" s="29">
        <v>1116226314</v>
      </c>
      <c r="I8" s="29">
        <v>991677.69</v>
      </c>
      <c r="J8" s="30">
        <f t="shared" si="1"/>
        <v>1125.5938549953667</v>
      </c>
    </row>
    <row r="9" spans="1:16" ht="15" hidden="1" customHeight="1">
      <c r="D9" s="26">
        <f>H9/21</f>
        <v>44158583.952380955</v>
      </c>
      <c r="E9" s="27">
        <f t="shared" si="0"/>
        <v>-0.16922737677011968</v>
      </c>
      <c r="F9" s="26"/>
      <c r="G9" s="28" t="s">
        <v>5</v>
      </c>
      <c r="H9" s="29">
        <v>927330263</v>
      </c>
      <c r="I9" s="29">
        <v>743762.51</v>
      </c>
      <c r="J9" s="30">
        <f t="shared" si="1"/>
        <v>1246.8096341666912</v>
      </c>
    </row>
    <row r="10" spans="1:16" ht="15" hidden="1" customHeight="1">
      <c r="A10" s="31">
        <f>AVERAGE(D8:D10)</f>
        <v>49295384.90476191</v>
      </c>
      <c r="B10" s="27">
        <f>A10/A7-1</f>
        <v>-0.25540263905024041</v>
      </c>
      <c r="C10" s="27"/>
      <c r="D10" s="26">
        <f>H10/21</f>
        <v>50573936.761904761</v>
      </c>
      <c r="E10" s="27">
        <f t="shared" si="0"/>
        <v>0.14527985807791977</v>
      </c>
      <c r="F10" s="26"/>
      <c r="G10" s="28" t="s">
        <v>0</v>
      </c>
      <c r="H10" s="29">
        <v>1062052672</v>
      </c>
      <c r="I10" s="29">
        <v>576639.54</v>
      </c>
      <c r="J10" s="30">
        <f t="shared" si="1"/>
        <v>1841.7964747960223</v>
      </c>
      <c r="K10" s="32">
        <f>H10+H9+H8</f>
        <v>3105609249</v>
      </c>
      <c r="L10" s="27">
        <f>K10/K7-1</f>
        <v>-0.21506156012146105</v>
      </c>
      <c r="M10" s="32"/>
      <c r="N10" s="32">
        <f>AVERAGE(J8:J10)</f>
        <v>1404.7333213193599</v>
      </c>
      <c r="O10" s="58">
        <f>N10/N7-1</f>
        <v>9.0483480053582754E-2</v>
      </c>
    </row>
    <row r="11" spans="1:16" ht="15" hidden="1" customHeight="1">
      <c r="D11" s="26">
        <f>H11/21</f>
        <v>56545764.904761903</v>
      </c>
      <c r="E11" s="27">
        <f t="shared" si="0"/>
        <v>0.11808114070636222</v>
      </c>
      <c r="F11" s="26"/>
      <c r="G11" s="28" t="s">
        <v>10</v>
      </c>
      <c r="H11" s="29">
        <v>1187461063</v>
      </c>
      <c r="I11" s="29">
        <v>901385.94</v>
      </c>
      <c r="J11" s="30">
        <f t="shared" si="1"/>
        <v>1317.3725152624413</v>
      </c>
    </row>
    <row r="12" spans="1:16" ht="15" hidden="1" customHeight="1">
      <c r="D12" s="26">
        <f>H12/22</f>
        <v>55093992.409090906</v>
      </c>
      <c r="E12" s="27">
        <f t="shared" si="0"/>
        <v>-2.5674292285481792E-2</v>
      </c>
      <c r="F12" s="26"/>
      <c r="G12" s="28" t="s">
        <v>4</v>
      </c>
      <c r="H12" s="29">
        <v>1212067833</v>
      </c>
      <c r="I12" s="29">
        <v>899178.63</v>
      </c>
      <c r="J12" s="30">
        <f t="shared" si="1"/>
        <v>1347.9722410662719</v>
      </c>
    </row>
    <row r="13" spans="1:16" ht="15" hidden="1" customHeight="1">
      <c r="A13" s="31">
        <f>AVERAGE(D11:D13)</f>
        <v>58957252.704617597</v>
      </c>
      <c r="B13" s="27">
        <f>A13/A10-1</f>
        <v>0.19599943926844876</v>
      </c>
      <c r="C13" s="27"/>
      <c r="D13" s="26">
        <f>H13/20</f>
        <v>65232000.799999997</v>
      </c>
      <c r="E13" s="27">
        <f t="shared" si="0"/>
        <v>0.18401295581614541</v>
      </c>
      <c r="F13" s="26"/>
      <c r="G13" s="28" t="s">
        <v>8</v>
      </c>
      <c r="H13" s="29">
        <v>1304640016</v>
      </c>
      <c r="I13" s="29">
        <v>670031.44999999995</v>
      </c>
      <c r="J13" s="30">
        <f t="shared" si="1"/>
        <v>1947.1325054965705</v>
      </c>
      <c r="K13" s="32">
        <f>H13+H12+H11</f>
        <v>3704168912</v>
      </c>
      <c r="L13" s="27">
        <f>K13/K10-1</f>
        <v>0.19273502073473514</v>
      </c>
      <c r="M13" s="32"/>
      <c r="N13" s="32">
        <f>AVERAGE(J11:J13)</f>
        <v>1537.4924206084279</v>
      </c>
      <c r="O13" s="58">
        <f>N13/N10-1</f>
        <v>9.4508400473035881E-2</v>
      </c>
    </row>
    <row r="14" spans="1:16" ht="15" hidden="1" customHeight="1">
      <c r="D14" s="26">
        <f>H14/20</f>
        <v>69166948.099999994</v>
      </c>
      <c r="E14" s="27">
        <f t="shared" si="0"/>
        <v>6.0322345654619136E-2</v>
      </c>
      <c r="F14" s="26"/>
      <c r="G14" s="28" t="s">
        <v>11</v>
      </c>
      <c r="H14" s="29">
        <v>1383338962</v>
      </c>
      <c r="I14" s="29">
        <v>585173.84</v>
      </c>
      <c r="J14" s="30">
        <f t="shared" si="1"/>
        <v>2363.9795005190254</v>
      </c>
    </row>
    <row r="15" spans="1:16" ht="15" hidden="1" customHeight="1">
      <c r="A15" s="31"/>
      <c r="B15" s="31"/>
      <c r="C15" s="31"/>
      <c r="D15" s="26">
        <f>H15/22</f>
        <v>61964389.909090906</v>
      </c>
      <c r="E15" s="27">
        <f t="shared" si="0"/>
        <v>-0.10413294772664816</v>
      </c>
      <c r="F15" s="26"/>
      <c r="G15" s="28" t="s">
        <v>9</v>
      </c>
      <c r="H15" s="29">
        <v>1363216578</v>
      </c>
      <c r="I15" s="29">
        <v>554112.99</v>
      </c>
      <c r="J15" s="30">
        <f t="shared" si="1"/>
        <v>2460.1779828334288</v>
      </c>
    </row>
    <row r="16" spans="1:16" ht="15" hidden="1" customHeight="1">
      <c r="A16" s="31">
        <f>AVERAGE(D14:D16)</f>
        <v>57879706.063636363</v>
      </c>
      <c r="B16" s="27">
        <f>A16/A13-1</f>
        <v>-1.8276744447029536E-2</v>
      </c>
      <c r="C16" s="27"/>
      <c r="D16" s="26">
        <f>H16/22</f>
        <v>42507780.18181818</v>
      </c>
      <c r="E16" s="27">
        <f t="shared" si="0"/>
        <v>-0.31399663186901183</v>
      </c>
      <c r="F16" s="26"/>
      <c r="G16" s="28" t="s">
        <v>13</v>
      </c>
      <c r="H16" s="29">
        <v>935171164</v>
      </c>
      <c r="I16" s="29">
        <v>501368.3</v>
      </c>
      <c r="J16" s="30">
        <f t="shared" si="1"/>
        <v>1865.237917913837</v>
      </c>
      <c r="K16" s="32">
        <f>H16+H15+H14</f>
        <v>3681726704</v>
      </c>
      <c r="L16" s="27">
        <f>K16/K13-1</f>
        <v>-6.0586351576182862E-3</v>
      </c>
      <c r="M16" s="32"/>
      <c r="N16" s="32">
        <f>AVERAGE(J14:J16)</f>
        <v>2229.7984670887636</v>
      </c>
      <c r="O16" s="58">
        <f>N16/N13-1</f>
        <v>0.45028257518588033</v>
      </c>
    </row>
    <row r="17" spans="1:15" ht="15" hidden="1" customHeight="1">
      <c r="D17" s="26">
        <f>H17/20</f>
        <v>45949949.200000003</v>
      </c>
      <c r="E17" s="27">
        <f t="shared" si="0"/>
        <v>8.0977388220665913E-2</v>
      </c>
      <c r="F17" s="33">
        <f t="shared" ref="F17:F22" si="2">D17/D5-1</f>
        <v>-0.32628622076403901</v>
      </c>
      <c r="G17" s="39" t="s">
        <v>162</v>
      </c>
      <c r="H17" s="29">
        <v>918998984</v>
      </c>
      <c r="I17" s="29">
        <v>399396.49</v>
      </c>
      <c r="J17" s="30">
        <f t="shared" si="1"/>
        <v>2300.9691046608846</v>
      </c>
    </row>
    <row r="18" spans="1:15" hidden="1">
      <c r="D18" s="26">
        <f>H18/20</f>
        <v>36716756</v>
      </c>
      <c r="E18" s="27">
        <f t="shared" si="0"/>
        <v>-0.20094022650192622</v>
      </c>
      <c r="F18" s="33">
        <f t="shared" si="2"/>
        <v>-0.46895271459446453</v>
      </c>
      <c r="G18" s="39" t="s">
        <v>163</v>
      </c>
      <c r="H18" s="29">
        <v>734335120</v>
      </c>
      <c r="I18" s="29">
        <v>393349.3</v>
      </c>
      <c r="J18" s="30">
        <f t="shared" si="1"/>
        <v>1866.8779123288132</v>
      </c>
    </row>
    <row r="19" spans="1:15" ht="17.399999999999999" hidden="1">
      <c r="A19" s="31">
        <f>AVERAGE(D17:D19)</f>
        <v>40203578.581818186</v>
      </c>
      <c r="B19" s="27">
        <f>A19/A16-1</f>
        <v>-0.30539421645272347</v>
      </c>
      <c r="C19" s="27">
        <f>A19/A7-1</f>
        <v>-0.39273263469606567</v>
      </c>
      <c r="D19" s="26">
        <f>H19/22</f>
        <v>37944030.545454547</v>
      </c>
      <c r="E19" s="27">
        <f t="shared" si="0"/>
        <v>3.342546235442323E-2</v>
      </c>
      <c r="F19" s="33">
        <f t="shared" si="2"/>
        <v>-0.38068770799594343</v>
      </c>
      <c r="G19" s="39" t="s">
        <v>158</v>
      </c>
      <c r="H19" s="29">
        <v>834768672</v>
      </c>
      <c r="I19" s="29">
        <v>513248.95</v>
      </c>
      <c r="J19" s="30">
        <f t="shared" si="1"/>
        <v>1626.4400969548988</v>
      </c>
      <c r="K19" s="32">
        <f>H19+H18+H17</f>
        <v>2488102776</v>
      </c>
      <c r="L19" s="27">
        <f>K19/K16-1</f>
        <v>-0.32420220835598446</v>
      </c>
      <c r="M19" s="27">
        <f>K19/K7-1</f>
        <v>-0.37113546661423469</v>
      </c>
      <c r="N19" s="32">
        <f>AVERAGE(J17:J19)</f>
        <v>1931.429037981532</v>
      </c>
      <c r="O19" s="58">
        <f>N19/N16-1</f>
        <v>-0.13381004315461043</v>
      </c>
    </row>
    <row r="20" spans="1:15" hidden="1">
      <c r="D20" s="26">
        <f>H20/20</f>
        <v>43288731.649999999</v>
      </c>
      <c r="E20" s="27">
        <f t="shared" si="0"/>
        <v>0.14085749530859237</v>
      </c>
      <c r="F20" s="33">
        <f t="shared" si="2"/>
        <v>-0.18559224661854734</v>
      </c>
      <c r="G20" s="39" t="s">
        <v>154</v>
      </c>
      <c r="H20" s="29">
        <v>865774633</v>
      </c>
      <c r="I20" s="29">
        <v>545957.65</v>
      </c>
      <c r="J20" s="30">
        <f t="shared" si="1"/>
        <v>1585.7908264496339</v>
      </c>
    </row>
    <row r="21" spans="1:15" hidden="1">
      <c r="D21" s="26">
        <f>H21/21</f>
        <v>46805034.047619045</v>
      </c>
      <c r="E21" s="27">
        <f t="shared" si="0"/>
        <v>8.1229046534539551E-2</v>
      </c>
      <c r="F21" s="33">
        <f t="shared" si="2"/>
        <v>5.9930592387018811E-2</v>
      </c>
      <c r="G21" s="39" t="s">
        <v>155</v>
      </c>
      <c r="H21" s="29">
        <v>982905715</v>
      </c>
      <c r="I21" s="29">
        <v>589242.87</v>
      </c>
      <c r="J21" s="30">
        <f t="shared" si="1"/>
        <v>1668.0824920291357</v>
      </c>
    </row>
    <row r="22" spans="1:15" ht="17.399999999999999" hidden="1">
      <c r="A22" s="31">
        <f>AVERAGE(D20:D22)</f>
        <v>44051339.851587303</v>
      </c>
      <c r="B22" s="27">
        <f>A22/A19-1</f>
        <v>9.5706934693351897E-2</v>
      </c>
      <c r="C22" s="27">
        <f>A22/A10-1</f>
        <v>-0.10638004071387286</v>
      </c>
      <c r="D22" s="26">
        <f>H22/21</f>
        <v>42060253.857142858</v>
      </c>
      <c r="E22" s="27">
        <f t="shared" si="0"/>
        <v>-0.10137328787431044</v>
      </c>
      <c r="F22" s="33">
        <f t="shared" si="2"/>
        <v>-0.16834131273670006</v>
      </c>
      <c r="G22" s="39" t="s">
        <v>156</v>
      </c>
      <c r="H22" s="29">
        <v>883265331</v>
      </c>
      <c r="I22" s="29">
        <v>491443.73</v>
      </c>
      <c r="J22" s="30">
        <f t="shared" si="1"/>
        <v>1797.2868043305793</v>
      </c>
      <c r="K22" s="32">
        <f>H22+H21+H20</f>
        <v>2731945679</v>
      </c>
      <c r="L22" s="27">
        <f>K22/K19-1</f>
        <v>9.8003549271390655E-2</v>
      </c>
      <c r="M22" s="27">
        <f>K22/K10-1</f>
        <v>-0.12031892618825724</v>
      </c>
      <c r="N22" s="32">
        <f>AVERAGE(J20:J22)</f>
        <v>1683.7200409364498</v>
      </c>
      <c r="O22" s="58">
        <f>N22/N19-1</f>
        <v>-0.12825166867324012</v>
      </c>
    </row>
    <row r="23" spans="1:15" hidden="1">
      <c r="A23" s="31"/>
      <c r="B23" s="27"/>
      <c r="C23" s="27"/>
      <c r="D23" s="26">
        <f>H23/21</f>
        <v>55668910.333333336</v>
      </c>
      <c r="E23" s="27">
        <f t="shared" ref="E23:E28" si="3">D23/D22-1</f>
        <v>0.32355145840089583</v>
      </c>
      <c r="F23" s="33">
        <f t="shared" ref="F23:F28" si="4">D23/D11-1</f>
        <v>-1.5506989301593554E-2</v>
      </c>
      <c r="G23" s="39" t="s">
        <v>168</v>
      </c>
      <c r="H23" s="29">
        <v>1169047117</v>
      </c>
      <c r="I23" s="29">
        <v>784468.63</v>
      </c>
      <c r="J23" s="30">
        <f t="shared" si="1"/>
        <v>1490.2407467842277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62590080.545454547</v>
      </c>
      <c r="E24" s="27">
        <f t="shared" si="3"/>
        <v>0.1243273879563791</v>
      </c>
      <c r="F24" s="33">
        <f t="shared" si="4"/>
        <v>0.13605999145429015</v>
      </c>
      <c r="G24" s="39" t="s">
        <v>176</v>
      </c>
      <c r="H24" s="29">
        <v>1376981772</v>
      </c>
      <c r="I24" s="29">
        <v>678195.75</v>
      </c>
      <c r="J24" s="30">
        <f t="shared" si="1"/>
        <v>2030.3603671948697</v>
      </c>
      <c r="K24" s="32"/>
      <c r="L24" s="27"/>
      <c r="M24" s="27"/>
      <c r="N24" s="27"/>
    </row>
    <row r="25" spans="1:15" ht="17.399999999999999" hidden="1">
      <c r="A25" s="31">
        <f>AVERAGE(D23:D25)</f>
        <v>62280335.503455609</v>
      </c>
      <c r="B25" s="27">
        <f>A25/A22-1</f>
        <v>0.41381251315586165</v>
      </c>
      <c r="C25" s="27">
        <f>A25/A13-1</f>
        <v>5.6364274900783329E-2</v>
      </c>
      <c r="D25" s="26">
        <f>H25/19</f>
        <v>68582015.631578952</v>
      </c>
      <c r="E25" s="27">
        <f t="shared" si="3"/>
        <v>9.5732982509471487E-2</v>
      </c>
      <c r="F25" s="33">
        <f t="shared" si="4"/>
        <v>5.1355389846925448E-2</v>
      </c>
      <c r="G25" s="39" t="s">
        <v>190</v>
      </c>
      <c r="H25" s="29">
        <v>1303058297</v>
      </c>
      <c r="I25" s="29">
        <v>605864.24</v>
      </c>
      <c r="J25" s="30">
        <f t="shared" si="1"/>
        <v>2150.743039397737</v>
      </c>
      <c r="K25" s="32">
        <f>H25+H24+H23</f>
        <v>3849087186</v>
      </c>
      <c r="L25" s="27">
        <f>K25/K22-1</f>
        <v>0.40891790623337654</v>
      </c>
      <c r="M25" s="27">
        <f>K25/K13-1</f>
        <v>3.9123019884574894E-2</v>
      </c>
      <c r="N25" s="32">
        <f>AVERAGE(J23:J25)</f>
        <v>1890.4480511256115</v>
      </c>
      <c r="O25" s="58">
        <f>N25/N22-1</f>
        <v>0.12278051288988867</v>
      </c>
    </row>
    <row r="26" spans="1:15" ht="17.399999999999999" hidden="1">
      <c r="D26" s="26">
        <f>H26/19</f>
        <v>83571033.473684207</v>
      </c>
      <c r="E26" s="27">
        <f t="shared" si="3"/>
        <v>0.21855609964317635</v>
      </c>
      <c r="F26" s="33">
        <f t="shared" si="4"/>
        <v>0.20825098937225217</v>
      </c>
      <c r="G26" s="39" t="s">
        <v>202</v>
      </c>
      <c r="H26" s="29">
        <v>1587849636</v>
      </c>
      <c r="I26" s="29">
        <v>724474.62</v>
      </c>
      <c r="J26" s="30">
        <f t="shared" si="1"/>
        <v>2191.7256894382303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61515752</v>
      </c>
      <c r="E27" s="27">
        <f t="shared" si="3"/>
        <v>-0.26391059864814548</v>
      </c>
      <c r="F27" s="33">
        <f t="shared" si="4"/>
        <v>-7.2402537933337063E-3</v>
      </c>
      <c r="G27" s="39" t="s">
        <v>203</v>
      </c>
      <c r="H27" s="29">
        <v>1353346544</v>
      </c>
      <c r="I27" s="29">
        <v>689150.35</v>
      </c>
      <c r="J27" s="30">
        <f t="shared" si="1"/>
        <v>1963.7899683283918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65641862.631578945</v>
      </c>
      <c r="B28" s="27">
        <f>A28/A25-1</f>
        <v>5.3974133262927326E-2</v>
      </c>
      <c r="C28" s="27">
        <f>A28/A16-1</f>
        <v>0.13410843101740033</v>
      </c>
      <c r="D28" s="26">
        <f>H28/19</f>
        <v>51838802.421052635</v>
      </c>
      <c r="E28" s="27">
        <f t="shared" si="3"/>
        <v>-0.1573084822070836</v>
      </c>
      <c r="F28" s="33">
        <f t="shared" si="4"/>
        <v>0.21951327967075551</v>
      </c>
      <c r="G28" s="39" t="s">
        <v>208</v>
      </c>
      <c r="H28" s="29">
        <v>984937246</v>
      </c>
      <c r="I28" s="29">
        <v>725414.02</v>
      </c>
      <c r="J28" s="30">
        <f t="shared" si="1"/>
        <v>1357.7587678826499</v>
      </c>
      <c r="K28" s="32">
        <f>H28+H27+H26</f>
        <v>3926133426</v>
      </c>
      <c r="L28" s="27">
        <f>K28/K25-1</f>
        <v>2.0016756253335766E-2</v>
      </c>
      <c r="M28" s="27">
        <f>K28/K16-1</f>
        <v>6.6383722000458389E-2</v>
      </c>
      <c r="N28" s="32">
        <f>AVERAGE(J26:J28)</f>
        <v>1837.7581418830905</v>
      </c>
      <c r="O28" s="58">
        <f>N28/N25-1</f>
        <v>-2.7871651490845473E-2</v>
      </c>
    </row>
    <row r="29" spans="1:15" hidden="1">
      <c r="D29" s="26">
        <f>H29/22</f>
        <v>33182222.545454547</v>
      </c>
      <c r="E29" s="27">
        <f t="shared" ref="E29:E41" si="5">D29/D28-1</f>
        <v>-0.3598960432006687</v>
      </c>
      <c r="F29" s="33">
        <f t="shared" ref="F29:F41" si="6">D29/D17-1</f>
        <v>-0.27786160543884686</v>
      </c>
      <c r="G29" s="39" t="s">
        <v>215</v>
      </c>
      <c r="H29" s="29">
        <v>730008896</v>
      </c>
      <c r="I29" s="29">
        <v>676820.09</v>
      </c>
      <c r="J29" s="30">
        <f t="shared" si="1"/>
        <v>1078.5863286061738</v>
      </c>
    </row>
    <row r="30" spans="1:15" hidden="1">
      <c r="D30" s="26">
        <f>H30/19</f>
        <v>43198732.789473683</v>
      </c>
      <c r="E30" s="27">
        <f t="shared" si="5"/>
        <v>0.30186375340886396</v>
      </c>
      <c r="F30" s="33">
        <f t="shared" si="6"/>
        <v>0.17654001866269664</v>
      </c>
      <c r="G30" s="39" t="s">
        <v>210</v>
      </c>
      <c r="H30" s="29">
        <v>820775923</v>
      </c>
      <c r="I30" s="29">
        <v>789211.53</v>
      </c>
      <c r="J30" s="30">
        <f t="shared" si="1"/>
        <v>1039.9948452349649</v>
      </c>
    </row>
    <row r="31" spans="1:15" ht="17.399999999999999" hidden="1">
      <c r="A31" s="31">
        <f>AVERAGE(D29:D31)</f>
        <v>40146361.661642738</v>
      </c>
      <c r="B31" s="27">
        <f>A31/A28-1</f>
        <v>-0.3884030700504657</v>
      </c>
      <c r="C31" s="27">
        <f>A31/A19-1</f>
        <v>-1.4231797813472058E-3</v>
      </c>
      <c r="D31" s="26">
        <f>H31/20</f>
        <v>44058129.649999999</v>
      </c>
      <c r="E31" s="27">
        <f t="shared" si="5"/>
        <v>1.989402940856011E-2</v>
      </c>
      <c r="F31" s="33">
        <f t="shared" si="6"/>
        <v>0.16113467696114014</v>
      </c>
      <c r="G31" s="39" t="s">
        <v>211</v>
      </c>
      <c r="H31" s="29">
        <v>881162593</v>
      </c>
      <c r="I31" s="29">
        <v>903652.91</v>
      </c>
      <c r="J31" s="30">
        <f t="shared" si="1"/>
        <v>975.11177494022559</v>
      </c>
      <c r="K31" s="32">
        <f>H31+H30+H29</f>
        <v>2431947412</v>
      </c>
      <c r="L31" s="27">
        <f>K31/K28-1</f>
        <v>-0.38057443593359941</v>
      </c>
      <c r="M31" s="27">
        <f>K31/K19-1</f>
        <v>-2.2569551604406879E-2</v>
      </c>
      <c r="N31" s="32">
        <f>AVERAGE(J29:J31)</f>
        <v>1031.2309829271214</v>
      </c>
      <c r="O31" s="58">
        <f>N31/N28-1</f>
        <v>-0.43886469093781144</v>
      </c>
    </row>
    <row r="32" spans="1:15" ht="17.399999999999999" hidden="1">
      <c r="D32" s="26">
        <f>H32/21</f>
        <v>42195392.047619045</v>
      </c>
      <c r="E32" s="27">
        <f t="shared" si="5"/>
        <v>-4.2279089402537884E-2</v>
      </c>
      <c r="F32" s="33">
        <f t="shared" si="6"/>
        <v>-2.5256910071213778E-2</v>
      </c>
      <c r="G32" s="39" t="s">
        <v>222</v>
      </c>
      <c r="H32" s="29">
        <v>886103233</v>
      </c>
      <c r="I32" s="29">
        <v>1028240.52</v>
      </c>
      <c r="J32" s="30">
        <f t="shared" si="1"/>
        <v>861.7664989510431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51763411.333333336</v>
      </c>
      <c r="E33" s="27">
        <f t="shared" si="5"/>
        <v>0.22675507493606006</v>
      </c>
      <c r="F33" s="33">
        <f t="shared" si="6"/>
        <v>0.1059368374920886</v>
      </c>
      <c r="G33" s="39" t="s">
        <v>223</v>
      </c>
      <c r="H33" s="29">
        <v>1087031638</v>
      </c>
      <c r="I33" s="29">
        <v>1073413.23</v>
      </c>
      <c r="J33" s="30">
        <f t="shared" si="1"/>
        <v>1012.6870133694924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52981528.951545537</v>
      </c>
      <c r="B34" s="27">
        <f>A34/A31-1</f>
        <v>0.31970935244590226</v>
      </c>
      <c r="C34" s="27">
        <f>A34/A22-1</f>
        <v>0.20272230379472678</v>
      </c>
      <c r="D34" s="26">
        <f>H34/19</f>
        <v>64985783.473684214</v>
      </c>
      <c r="E34" s="27">
        <f t="shared" si="5"/>
        <v>0.25543857716804408</v>
      </c>
      <c r="F34" s="33">
        <f t="shared" si="6"/>
        <v>0.54506398592855954</v>
      </c>
      <c r="G34" s="39" t="s">
        <v>220</v>
      </c>
      <c r="H34" s="29">
        <v>1234729886</v>
      </c>
      <c r="I34" s="29">
        <v>1114386.79</v>
      </c>
      <c r="J34" s="30">
        <f t="shared" si="1"/>
        <v>1107.9904186588572</v>
      </c>
      <c r="K34" s="32">
        <f>H34+H33+H32</f>
        <v>3207864757</v>
      </c>
      <c r="L34" s="27">
        <f>K34/K31-1</f>
        <v>0.31905185990921425</v>
      </c>
      <c r="M34" s="27">
        <f>K34/K22-1</f>
        <v>0.1742051760612624</v>
      </c>
      <c r="N34" s="32">
        <f>AVERAGE(J32:J34)</f>
        <v>994.14797699313078</v>
      </c>
      <c r="O34" s="58">
        <f>N34/N31-1</f>
        <v>-3.5959941611462765E-2</v>
      </c>
      <c r="P34" s="58"/>
    </row>
    <row r="35" spans="1:16" ht="17.399999999999999" hidden="1">
      <c r="D35" s="26">
        <f>H35/23</f>
        <v>50355430.260869563</v>
      </c>
      <c r="E35" s="27">
        <f t="shared" si="5"/>
        <v>-0.22513159695518892</v>
      </c>
      <c r="F35" s="33">
        <f t="shared" si="6"/>
        <v>-9.5447890764302934E-2</v>
      </c>
      <c r="G35" s="39" t="s">
        <v>226</v>
      </c>
      <c r="H35" s="68">
        <v>1158174896</v>
      </c>
      <c r="I35" s="68">
        <v>1013373.28</v>
      </c>
      <c r="J35" s="30">
        <f t="shared" si="1"/>
        <v>1142.8906986771942</v>
      </c>
      <c r="P35" s="16"/>
    </row>
    <row r="36" spans="1:16" ht="17.399999999999999" hidden="1">
      <c r="D36" s="26">
        <f>H36/21</f>
        <v>60953988.047619045</v>
      </c>
      <c r="E36" s="27">
        <f t="shared" si="5"/>
        <v>0.21047497224912926</v>
      </c>
      <c r="F36" s="33">
        <f t="shared" si="6"/>
        <v>-2.613980495914725E-2</v>
      </c>
      <c r="G36" s="39" t="s">
        <v>228</v>
      </c>
      <c r="H36" s="68">
        <v>1280033749</v>
      </c>
      <c r="I36" s="68">
        <v>1122155.67</v>
      </c>
      <c r="J36" s="30">
        <f t="shared" si="1"/>
        <v>1140.6917803124411</v>
      </c>
      <c r="P36" s="16"/>
    </row>
    <row r="37" spans="1:16" ht="17.399999999999999" hidden="1">
      <c r="A37" s="31">
        <f>AVERAGE(D35:D37)</f>
        <v>61285474.195422135</v>
      </c>
      <c r="B37" s="27">
        <f>A37/A34-1</f>
        <v>0.15673283516357195</v>
      </c>
      <c r="C37" s="27">
        <f>A37/A25-1</f>
        <v>-1.5973923389964284E-2</v>
      </c>
      <c r="D37" s="26">
        <f>H37/18</f>
        <v>72547004.277777776</v>
      </c>
      <c r="E37" s="27">
        <f t="shared" si="5"/>
        <v>0.19019290782256815</v>
      </c>
      <c r="F37" s="33">
        <f t="shared" si="6"/>
        <v>5.7813824946450376E-2</v>
      </c>
      <c r="G37" s="39" t="s">
        <v>225</v>
      </c>
      <c r="H37" s="68">
        <v>1305846077</v>
      </c>
      <c r="I37" s="68">
        <v>1151342.6100000001</v>
      </c>
      <c r="J37" s="30">
        <f t="shared" si="1"/>
        <v>1134.1941709253686</v>
      </c>
      <c r="K37" s="32">
        <f>H37+H36+H35</f>
        <v>3744054722</v>
      </c>
      <c r="L37" s="27">
        <f>K37/K34-1</f>
        <v>0.16714855694273267</v>
      </c>
      <c r="M37" s="27">
        <f>K37/K25-1</f>
        <v>-2.7287629228567978E-2</v>
      </c>
      <c r="N37" s="32">
        <f>AVERAGE(J35:J37)</f>
        <v>1139.2588833050013</v>
      </c>
      <c r="O37" s="16">
        <f>N37/N34-1</f>
        <v>0.14596509742017316</v>
      </c>
      <c r="P37" s="16"/>
    </row>
    <row r="38" spans="1:16" ht="17.399999999999999" hidden="1">
      <c r="A38" s="31"/>
      <c r="B38" s="27"/>
      <c r="C38" s="27"/>
      <c r="D38" s="26">
        <f>H38/20</f>
        <v>56867344.649999999</v>
      </c>
      <c r="E38" s="27">
        <f t="shared" si="5"/>
        <v>-0.21613104198956823</v>
      </c>
      <c r="F38" s="33">
        <f t="shared" si="6"/>
        <v>-0.31953282990203735</v>
      </c>
      <c r="G38" s="39" t="s">
        <v>231</v>
      </c>
      <c r="H38" s="68">
        <v>1137346893</v>
      </c>
      <c r="I38" s="68">
        <v>1077605.42</v>
      </c>
      <c r="J38" s="30">
        <f t="shared" si="1"/>
        <v>1055.4390984781796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49064955</v>
      </c>
      <c r="E39" s="27">
        <f t="shared" si="5"/>
        <v>-0.13720334047635185</v>
      </c>
      <c r="F39" s="33">
        <f t="shared" si="6"/>
        <v>-0.20240014297476194</v>
      </c>
      <c r="G39" s="39" t="s">
        <v>234</v>
      </c>
      <c r="H39" s="68">
        <v>1030364055</v>
      </c>
      <c r="I39" s="68">
        <v>843076.94</v>
      </c>
      <c r="J39" s="30">
        <f t="shared" si="1"/>
        <v>1222.1471209970468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51335290.53412699</v>
      </c>
      <c r="B40" s="27">
        <f>A40/A37-1</f>
        <v>-0.16235794520520164</v>
      </c>
      <c r="C40" s="27">
        <f>A40/A28-1</f>
        <v>-0.21794890522453514</v>
      </c>
      <c r="D40" s="26">
        <f>H40/21</f>
        <v>48073571.952380955</v>
      </c>
      <c r="E40" s="27">
        <f t="shared" si="5"/>
        <v>-2.0205522406349763E-2</v>
      </c>
      <c r="F40" s="33">
        <f t="shared" si="6"/>
        <v>-7.2633438521383598E-2</v>
      </c>
      <c r="G40" s="39" t="s">
        <v>236</v>
      </c>
      <c r="H40" s="68">
        <v>1009545011</v>
      </c>
      <c r="I40" s="68">
        <v>886569.53</v>
      </c>
      <c r="J40" s="30">
        <f t="shared" si="1"/>
        <v>1138.7093474778001</v>
      </c>
      <c r="K40" s="32">
        <f>H40+H39+H38</f>
        <v>3177255959</v>
      </c>
      <c r="L40" s="27">
        <f>K40/K37-1</f>
        <v>-0.151386345843051</v>
      </c>
      <c r="M40" s="27">
        <f>K40/K28-1</f>
        <v>-0.1907417262084663</v>
      </c>
      <c r="N40" s="32">
        <f>AVERAGE(J38:J40)</f>
        <v>1138.7651889843421</v>
      </c>
      <c r="O40" s="58">
        <f>N40/N37-1</f>
        <v>-4.3334691341356812E-4</v>
      </c>
    </row>
    <row r="41" spans="1:16" ht="17.399999999999999">
      <c r="A41" s="31"/>
      <c r="B41" s="27"/>
      <c r="C41" s="27"/>
      <c r="D41" s="26">
        <f>H41/18</f>
        <v>37008207.666666664</v>
      </c>
      <c r="E41" s="27">
        <f t="shared" si="5"/>
        <v>-0.23017562116405732</v>
      </c>
      <c r="F41" s="33">
        <f t="shared" si="6"/>
        <v>0.11530225607917322</v>
      </c>
      <c r="G41" s="39" t="s">
        <v>370</v>
      </c>
      <c r="H41" s="68">
        <v>666147738</v>
      </c>
      <c r="I41" s="68">
        <v>640281.56000000006</v>
      </c>
      <c r="J41" s="30">
        <f t="shared" si="1"/>
        <v>1040.3981304724753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39805355.049999997</v>
      </c>
      <c r="E42" s="27">
        <f t="shared" ref="E42" si="7">D42/D41-1</f>
        <v>7.5581811703157031E-2</v>
      </c>
      <c r="F42" s="33">
        <f t="shared" ref="F42" si="8">D42/D30-1</f>
        <v>-7.8552714868074913E-2</v>
      </c>
      <c r="G42" s="39" t="s">
        <v>405</v>
      </c>
      <c r="H42" s="68">
        <v>796107101</v>
      </c>
      <c r="I42" s="68">
        <v>662091.39</v>
      </c>
      <c r="J42" s="30">
        <f t="shared" si="1"/>
        <v>1202.4127077079193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42577013.938888885</v>
      </c>
      <c r="B43" s="27">
        <f>A43/A40-1</f>
        <v>-0.17060927296039596</v>
      </c>
      <c r="C43" s="27">
        <f>A43/A31-1</f>
        <v>6.054477109860934E-2</v>
      </c>
      <c r="D43" s="26">
        <f>H43/20</f>
        <v>50917479.100000001</v>
      </c>
      <c r="E43" s="27">
        <f t="shared" ref="E43" si="9">D43/D42-1</f>
        <v>0.27916153582958692</v>
      </c>
      <c r="F43" s="33">
        <f t="shared" ref="F43" si="10">D43/D31-1</f>
        <v>0.1556886210216144</v>
      </c>
      <c r="G43" s="39" t="s">
        <v>429</v>
      </c>
      <c r="H43" s="68">
        <v>1018349582</v>
      </c>
      <c r="I43" s="68">
        <v>825091.07</v>
      </c>
      <c r="J43" s="30">
        <f t="shared" si="1"/>
        <v>1234.2268860090803</v>
      </c>
      <c r="K43" s="32">
        <f>H43+H42+H41</f>
        <v>2480604421</v>
      </c>
      <c r="L43" s="27">
        <f>K43/K40-1</f>
        <v>-0.21926201319306426</v>
      </c>
      <c r="M43" s="27">
        <f>K43/K31-1</f>
        <v>2.0007426459927036E-2</v>
      </c>
      <c r="N43" s="32">
        <f>AVERAGE(J41:J43)</f>
        <v>1159.012574729825</v>
      </c>
      <c r="O43" s="58">
        <f>N43/N40-1</f>
        <v>1.7780123542010751E-2</v>
      </c>
    </row>
    <row r="44" spans="1:16" ht="17.399999999999999">
      <c r="A44" s="31"/>
      <c r="B44" s="27"/>
      <c r="C44" s="27"/>
      <c r="D44" s="26">
        <f>H44/22</f>
        <v>37334831.81818182</v>
      </c>
      <c r="E44" s="27">
        <f t="shared" ref="E44" si="11">D44/D43-1</f>
        <v>-0.26675804697915972</v>
      </c>
      <c r="F44" s="33">
        <f t="shared" ref="F44" si="12">D44/D32-1</f>
        <v>-0.11519173050820108</v>
      </c>
      <c r="G44" s="39" t="s">
        <v>464</v>
      </c>
      <c r="H44" s="68">
        <v>821366300</v>
      </c>
      <c r="I44" s="68">
        <v>715804.58</v>
      </c>
      <c r="J44" s="30">
        <f t="shared" si="1"/>
        <v>1147.4728200258232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43273221.649999999</v>
      </c>
      <c r="E45" s="27">
        <f t="shared" ref="E45" si="13">D45/D44-1</f>
        <v>0.15905762909922161</v>
      </c>
      <c r="F45" s="33">
        <f t="shared" ref="F45" si="14">D45/D33-1</f>
        <v>-0.16401912981855649</v>
      </c>
      <c r="G45" s="39" t="s">
        <v>498</v>
      </c>
      <c r="H45" s="68">
        <v>865464433</v>
      </c>
      <c r="I45" s="68">
        <v>763451.14</v>
      </c>
      <c r="J45" s="30">
        <f t="shared" si="1"/>
        <v>1133.6212465410688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39122780.278867625</v>
      </c>
      <c r="B46" s="27">
        <f>A46/A43-1</f>
        <v>-8.1129072719358541E-2</v>
      </c>
      <c r="C46" s="27">
        <f>A46/A34-1</f>
        <v>-0.26157698629936643</v>
      </c>
      <c r="D46" s="26">
        <f>H46/19</f>
        <v>36760287.368421055</v>
      </c>
      <c r="E46" s="27">
        <f t="shared" ref="E46" si="15">D46/D45-1</f>
        <v>-0.15050726600058772</v>
      </c>
      <c r="F46" s="33">
        <f t="shared" ref="F46" si="16">D46/D34-1</f>
        <v>-0.43433339719129471</v>
      </c>
      <c r="G46" s="39" t="s">
        <v>548</v>
      </c>
      <c r="H46" s="68">
        <v>698445460</v>
      </c>
      <c r="I46" s="68">
        <v>822590.74</v>
      </c>
      <c r="J46" s="30">
        <f t="shared" si="1"/>
        <v>849.08013917102937</v>
      </c>
      <c r="K46" s="32">
        <f>H46+H45+H44</f>
        <v>2385276193</v>
      </c>
      <c r="L46" s="27">
        <f>K46/K43-1</f>
        <v>-3.842943566212409E-2</v>
      </c>
      <c r="M46" s="27">
        <f>K46/K34-1</f>
        <v>-0.25642869207780628</v>
      </c>
      <c r="N46" s="32">
        <f>AVERAGE(J44:J46)</f>
        <v>1043.3914019126405</v>
      </c>
      <c r="O46" s="58">
        <f>N46/N43-1</f>
        <v>-9.9758342004302003E-2</v>
      </c>
    </row>
    <row r="47" spans="1:16" ht="17.399999999999999">
      <c r="A47" s="31"/>
      <c r="B47" s="27"/>
      <c r="C47" s="27"/>
      <c r="D47" s="26">
        <f>H47/19</f>
        <v>53158879.684210524</v>
      </c>
      <c r="E47" s="27">
        <f t="shared" ref="E47" si="17">D47/D46-1</f>
        <v>0.44609532432210219</v>
      </c>
      <c r="F47" s="33">
        <f t="shared" ref="F47" si="18">D47/D35-1</f>
        <v>5.5673229457429141E-2</v>
      </c>
      <c r="G47" s="39" t="s">
        <v>598</v>
      </c>
      <c r="H47" s="68">
        <v>1010018714</v>
      </c>
      <c r="I47" s="68">
        <v>926484.95</v>
      </c>
      <c r="J47" s="30">
        <f t="shared" si="1"/>
        <v>1090.1620301549422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60677680.5</v>
      </c>
      <c r="E48" s="27">
        <f t="shared" ref="E48" si="19">D48/D47-1</f>
        <v>0.1414401669195211</v>
      </c>
      <c r="F48" s="33">
        <f t="shared" ref="F48" si="20">D48/D36-1</f>
        <v>-4.5330511828559628E-3</v>
      </c>
      <c r="G48" s="39" t="s">
        <v>646</v>
      </c>
      <c r="H48" s="68">
        <v>1213553610</v>
      </c>
      <c r="I48" s="68">
        <v>1062719.82</v>
      </c>
      <c r="J48" s="30">
        <f t="shared" si="1"/>
        <v>1141.9318499207063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57770468.152312599</v>
      </c>
      <c r="B49" s="27">
        <f>A49/A46-1</f>
        <v>0.47664526244106487</v>
      </c>
      <c r="C49" s="27">
        <f>A49/A37-1</f>
        <v>-5.7354635649895958E-2</v>
      </c>
      <c r="D49" s="26">
        <f>H49/22</f>
        <v>59474844.272727273</v>
      </c>
      <c r="E49" s="27">
        <f t="shared" ref="E49" si="21">D49/D48-1</f>
        <v>-1.9823371911402043E-2</v>
      </c>
      <c r="F49" s="33">
        <f t="shared" ref="F49" si="22">D49/D37-1</f>
        <v>-0.18018883253949469</v>
      </c>
      <c r="G49" s="39" t="s">
        <v>674</v>
      </c>
      <c r="H49" s="68">
        <v>1308446574</v>
      </c>
      <c r="I49" s="68">
        <v>1000028.57</v>
      </c>
      <c r="J49" s="30">
        <f t="shared" si="1"/>
        <v>1308.4091927493632</v>
      </c>
      <c r="K49" s="32">
        <f>H49+H48+H47</f>
        <v>3532018898</v>
      </c>
      <c r="L49" s="27">
        <f>K49/K46-1</f>
        <v>0.48075887746891199</v>
      </c>
      <c r="M49" s="27">
        <f>K49/K37-1</f>
        <v>-5.6632672261460626E-2</v>
      </c>
      <c r="N49" s="32">
        <f>AVERAGE(J47:J49)</f>
        <v>1180.1676909416706</v>
      </c>
      <c r="O49" s="58">
        <f>N49/N46-1</f>
        <v>0.13108818874518757</v>
      </c>
    </row>
    <row r="50" spans="1:15" s="37" customFormat="1" ht="17.399999999999999">
      <c r="A50" s="92"/>
      <c r="B50" s="130"/>
      <c r="C50" s="130"/>
      <c r="D50" s="93">
        <f>H50/18</f>
        <v>61305076.666666664</v>
      </c>
      <c r="E50" s="130">
        <f t="shared" ref="E50" si="23">D50/D49-1</f>
        <v>3.0773218767025101E-2</v>
      </c>
      <c r="F50" s="131">
        <f t="shared" ref="F50" si="24">D50/D38-1</f>
        <v>7.8036561122722725E-2</v>
      </c>
      <c r="G50" s="132" t="s">
        <v>714</v>
      </c>
      <c r="H50" s="95">
        <v>1103491380</v>
      </c>
      <c r="I50" s="95">
        <v>957049.72</v>
      </c>
      <c r="J50" s="133">
        <f t="shared" ref="J50" si="25">H50/I50</f>
        <v>1153.0136386226623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54337324.850000001</v>
      </c>
      <c r="E51" s="130">
        <f t="shared" ref="E51" si="26">D51/D50-1</f>
        <v>-0.11365701171131937</v>
      </c>
      <c r="F51" s="131">
        <f t="shared" ref="F51" si="27">D51/D39-1</f>
        <v>0.10745693846045512</v>
      </c>
      <c r="G51" s="132" t="s">
        <v>721</v>
      </c>
      <c r="H51" s="95">
        <v>1086746497</v>
      </c>
      <c r="I51" s="95">
        <v>918000.91</v>
      </c>
      <c r="J51" s="133">
        <f t="shared" ref="J51" si="28">H51/I51</f>
        <v>1183.8185400055866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54324799.641919196</v>
      </c>
      <c r="B52" s="27">
        <f>A52/A49-1</f>
        <v>-5.9644116113251044E-2</v>
      </c>
      <c r="C52" s="27">
        <f>A52/A40-1</f>
        <v>5.8234970070049963E-2</v>
      </c>
      <c r="D52" s="93">
        <f>H52/22</f>
        <v>47331997.409090906</v>
      </c>
      <c r="E52" s="130">
        <f t="shared" ref="E52:E53" si="29">D52/D51-1</f>
        <v>-0.1289229357582018</v>
      </c>
      <c r="F52" s="131">
        <f t="shared" ref="F52:F53" si="30">D52/D40-1</f>
        <v>-1.5425825732787501E-2</v>
      </c>
      <c r="G52" s="132" t="s">
        <v>726</v>
      </c>
      <c r="H52" s="95">
        <v>1041303943</v>
      </c>
      <c r="I52" s="95">
        <v>703483.8</v>
      </c>
      <c r="J52" s="133">
        <f t="shared" ref="J52" si="31">H52/I52</f>
        <v>1480.2102663913511</v>
      </c>
      <c r="K52" s="32">
        <f>H52+H51+H50</f>
        <v>3231541820</v>
      </c>
      <c r="L52" s="27">
        <f>K52/K49-1</f>
        <v>-8.5072330210391733E-2</v>
      </c>
      <c r="M52" s="27">
        <f>K52/K40-1</f>
        <v>1.7085768883752683E-2</v>
      </c>
      <c r="N52" s="32">
        <f>AVERAGE(J50:J52)</f>
        <v>1272.3474816731998</v>
      </c>
      <c r="O52" s="58">
        <f>N52/N49-1</f>
        <v>7.8107366808167544E-2</v>
      </c>
    </row>
    <row r="53" spans="1:15" s="37" customFormat="1" ht="17.399999999999999">
      <c r="A53" s="31"/>
      <c r="B53" s="27"/>
      <c r="C53" s="27"/>
      <c r="D53" s="93">
        <f>H53/21</f>
        <v>43410794.619047619</v>
      </c>
      <c r="E53" s="130">
        <f t="shared" si="29"/>
        <v>-8.2844650652544649E-2</v>
      </c>
      <c r="F53" s="131">
        <f t="shared" si="30"/>
        <v>0.1730045132163418</v>
      </c>
      <c r="G53" s="132" t="s">
        <v>729</v>
      </c>
      <c r="H53" s="95">
        <v>911626687</v>
      </c>
      <c r="I53" s="95">
        <v>693560.11</v>
      </c>
      <c r="J53" s="133">
        <f t="shared" ref="J53" si="32">H53/I53</f>
        <v>1314.4162616272727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46843993.588235296</v>
      </c>
      <c r="E54" s="130">
        <f t="shared" ref="E54" si="33">D54/D53-1</f>
        <v>7.9086296376645215E-2</v>
      </c>
      <c r="F54" s="131">
        <f t="shared" ref="F54" si="34">D54/D42-1</f>
        <v>0.1768264227110643</v>
      </c>
      <c r="G54" s="132" t="s">
        <v>742</v>
      </c>
      <c r="H54" s="95">
        <v>796347891</v>
      </c>
      <c r="I54" s="95">
        <v>688371.1</v>
      </c>
      <c r="J54" s="133">
        <f t="shared" ref="J54" si="35">H54/I54</f>
        <v>1156.858402393709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44489713.973856211</v>
      </c>
      <c r="B55" s="27">
        <f>A55/A52-1</f>
        <v>-0.18104228147900681</v>
      </c>
      <c r="C55" s="27">
        <f>A55/A43-1</f>
        <v>4.4923301519280701E-2</v>
      </c>
      <c r="D55" s="93">
        <f>H55/21</f>
        <v>43214353.714285716</v>
      </c>
      <c r="E55" s="130">
        <f t="shared" ref="E55" si="36">D55/D54-1</f>
        <v>-7.7483570377337552E-2</v>
      </c>
      <c r="F55" s="131">
        <f t="shared" ref="F55" si="37">D55/D43-1</f>
        <v>-0.15128646433154391</v>
      </c>
      <c r="G55" s="132" t="s">
        <v>749</v>
      </c>
      <c r="H55" s="95">
        <v>907501428</v>
      </c>
      <c r="I55" s="95">
        <v>825204.07</v>
      </c>
      <c r="J55" s="133">
        <f t="shared" ref="J55" si="38">H55/I55</f>
        <v>1099.7297044354132</v>
      </c>
      <c r="K55" s="32">
        <f>H55+H54+H53</f>
        <v>2615476006</v>
      </c>
      <c r="L55" s="27">
        <f>K55/K52-1</f>
        <v>-0.19064144866922994</v>
      </c>
      <c r="M55" s="27">
        <f>K55/K43-1</f>
        <v>5.437045256318207E-2</v>
      </c>
      <c r="N55" s="32">
        <f>AVERAGE(J53:J55)</f>
        <v>1190.3347894854649</v>
      </c>
      <c r="O55" s="58">
        <f>N55/N52-1</f>
        <v>-6.4457778530660703E-2</v>
      </c>
    </row>
    <row r="56" spans="1:15" s="124" customFormat="1" ht="17.399999999999999">
      <c r="A56" s="94"/>
      <c r="B56" s="45"/>
      <c r="C56" s="45"/>
      <c r="D56" s="98">
        <f>H56/22</f>
        <v>37395799.136363633</v>
      </c>
      <c r="E56" s="118">
        <f t="shared" ref="E56" si="39">D56/D55-1</f>
        <v>-0.13464402629718364</v>
      </c>
      <c r="F56" s="158">
        <f t="shared" ref="F56" si="40">D56/D44-1</f>
        <v>1.6329876207483718E-3</v>
      </c>
      <c r="G56" s="122" t="s">
        <v>752</v>
      </c>
      <c r="H56" s="96">
        <v>822707581</v>
      </c>
      <c r="I56" s="96">
        <v>827265.08</v>
      </c>
      <c r="J56" s="125">
        <f t="shared" ref="J56" si="41">H56/I56</f>
        <v>994.49088434870237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45705976.722222224</v>
      </c>
      <c r="E57" s="118">
        <f t="shared" ref="E57" si="42">D57/D56-1</f>
        <v>0.22222222222222232</v>
      </c>
      <c r="F57" s="158">
        <f t="shared" ref="F57" si="43">D57/D45-1</f>
        <v>5.6218487541757289E-2</v>
      </c>
      <c r="G57" s="122" t="s">
        <v>756</v>
      </c>
      <c r="H57" s="96">
        <v>822707581</v>
      </c>
      <c r="I57" s="96">
        <v>827265.08</v>
      </c>
      <c r="J57" s="125">
        <f t="shared" ref="J57" si="44">H57/I57</f>
        <v>994.49088434870237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41550887.929292932</v>
      </c>
      <c r="B58" s="27">
        <f>A58/A55-1</f>
        <v>-6.6056303402854843E-2</v>
      </c>
      <c r="C58" s="27">
        <f>A58/A46-1</f>
        <v>6.2063780567682691E-2</v>
      </c>
      <c r="K58" s="32">
        <f>H58+H57+H56</f>
        <v>1645415162</v>
      </c>
      <c r="L58" s="27">
        <f>K58/K55-1</f>
        <v>-0.37089265654689396</v>
      </c>
      <c r="M58" s="27">
        <f>K58/K46-1</f>
        <v>-0.31017834880977235</v>
      </c>
      <c r="N58" s="32">
        <f>AVERAGE(J56:J58)</f>
        <v>994.49088434870237</v>
      </c>
      <c r="O58" s="58">
        <f>N58/N55-1</f>
        <v>-0.16452842247971111</v>
      </c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56"/>
      <c r="H67" s="159" t="s">
        <v>95</v>
      </c>
      <c r="I67" s="160"/>
      <c r="J67" s="159" t="s">
        <v>102</v>
      </c>
      <c r="K67" s="160"/>
    </row>
    <row r="68" spans="7:11">
      <c r="G68" s="156" t="s">
        <v>96</v>
      </c>
      <c r="H68" s="156"/>
      <c r="I68" s="156"/>
      <c r="J68" s="156"/>
      <c r="K68" s="156"/>
    </row>
    <row r="69" spans="7:11" ht="17.399999999999999">
      <c r="G69" s="157"/>
      <c r="H69" s="156" t="s">
        <v>104</v>
      </c>
      <c r="I69" s="156" t="s">
        <v>84</v>
      </c>
      <c r="J69" s="156" t="s">
        <v>104</v>
      </c>
      <c r="K69" s="156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1" t="s">
        <v>744</v>
      </c>
      <c r="H71" s="152">
        <v>3438183587</v>
      </c>
      <c r="I71" s="153">
        <v>3034400.35</v>
      </c>
      <c r="J71" s="152">
        <v>21154509</v>
      </c>
      <c r="K71" s="153">
        <v>68980.67</v>
      </c>
    </row>
    <row r="72" spans="7:11" ht="16.2" thickBot="1">
      <c r="G72" s="148" t="s">
        <v>106</v>
      </c>
      <c r="H72" s="149">
        <v>911626687</v>
      </c>
      <c r="I72" s="150">
        <v>693560.11</v>
      </c>
      <c r="J72" s="149">
        <v>3125387</v>
      </c>
      <c r="K72" s="150">
        <v>9709.65</v>
      </c>
    </row>
    <row r="73" spans="7:11" ht="16.2" thickBot="1">
      <c r="G73" s="148" t="s">
        <v>105</v>
      </c>
      <c r="H73" s="149">
        <v>796347891</v>
      </c>
      <c r="I73" s="150">
        <v>688371.1</v>
      </c>
      <c r="J73" s="149">
        <v>1733836</v>
      </c>
      <c r="K73" s="150">
        <v>5610.23</v>
      </c>
    </row>
    <row r="74" spans="7:11" ht="16.2" thickBot="1">
      <c r="G74" s="148" t="s">
        <v>745</v>
      </c>
      <c r="H74" s="149">
        <v>907501428</v>
      </c>
      <c r="I74" s="150">
        <v>825204.07</v>
      </c>
      <c r="J74" s="149">
        <v>10695603</v>
      </c>
      <c r="K74" s="150">
        <v>24663.03</v>
      </c>
    </row>
    <row r="75" spans="7:11" ht="16.2" thickBot="1">
      <c r="G75" s="148" t="s">
        <v>746</v>
      </c>
      <c r="H75" s="149">
        <v>822707581</v>
      </c>
      <c r="I75" s="150">
        <v>827265.08</v>
      </c>
      <c r="J75" s="149">
        <v>5599683</v>
      </c>
      <c r="K75" s="150">
        <v>28997.77</v>
      </c>
    </row>
    <row r="76" spans="7:11" ht="16.2" thickBot="1">
      <c r="G76" s="148" t="s">
        <v>48</v>
      </c>
      <c r="H76" s="149">
        <v>11629441332</v>
      </c>
      <c r="I76" s="150">
        <v>9997078.2599999998</v>
      </c>
      <c r="J76" s="149">
        <v>42675383</v>
      </c>
      <c r="K76" s="150">
        <v>127028.51</v>
      </c>
    </row>
    <row r="77" spans="7:11" ht="18" thickBot="1">
      <c r="G77" s="154" t="s">
        <v>49</v>
      </c>
      <c r="H77" s="155"/>
      <c r="I77"/>
      <c r="J77"/>
      <c r="K77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1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2.5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59765625" style="18" bestFit="1" customWidth="1"/>
    <col min="13" max="13" width="5.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테크윙(핸들러)</v>
      </c>
      <c r="G1" s="19"/>
      <c r="H1" s="19"/>
      <c r="I1" s="19"/>
      <c r="J1" s="20"/>
      <c r="P1" s="18" t="s">
        <v>167</v>
      </c>
    </row>
    <row r="2" spans="1:16" ht="15" customHeight="1">
      <c r="G2" s="21"/>
      <c r="H2" s="21"/>
      <c r="I2" s="21"/>
      <c r="J2" s="22"/>
      <c r="P2" s="34" t="s">
        <v>731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479690.5</v>
      </c>
      <c r="E5" s="27"/>
      <c r="F5" s="26"/>
      <c r="G5" s="28" t="s">
        <v>7</v>
      </c>
      <c r="H5" s="29">
        <v>9593810</v>
      </c>
      <c r="I5" s="29">
        <v>95371.5</v>
      </c>
      <c r="J5" s="30">
        <f>H5/I5</f>
        <v>100.59409781748217</v>
      </c>
    </row>
    <row r="6" spans="1:16" ht="15" hidden="1" customHeight="1">
      <c r="D6" s="26">
        <f>H6/18</f>
        <v>356209.33333333331</v>
      </c>
      <c r="E6" s="27">
        <f t="shared" ref="E6:E22" si="0">D6/D5-1</f>
        <v>-0.25741841180233227</v>
      </c>
      <c r="F6" s="26"/>
      <c r="G6" s="28" t="s">
        <v>3</v>
      </c>
      <c r="H6" s="29">
        <v>6411768</v>
      </c>
      <c r="I6" s="29">
        <v>51168</v>
      </c>
      <c r="J6" s="30">
        <f t="shared" ref="J6:J49" si="1">H6/I6</f>
        <v>125.30816135084427</v>
      </c>
    </row>
    <row r="7" spans="1:16" ht="15" hidden="1" customHeight="1">
      <c r="A7" s="31">
        <f>AVERAGE(D5:D7)</f>
        <v>482340.29292929289</v>
      </c>
      <c r="B7" s="31"/>
      <c r="C7" s="31"/>
      <c r="D7" s="26">
        <f>H7/22</f>
        <v>611121.04545454541</v>
      </c>
      <c r="E7" s="27">
        <f t="shared" si="0"/>
        <v>0.71562333792829347</v>
      </c>
      <c r="F7" s="26"/>
      <c r="G7" s="28" t="s">
        <v>6</v>
      </c>
      <c r="H7" s="29">
        <v>13444663</v>
      </c>
      <c r="I7" s="29">
        <v>151697.1</v>
      </c>
      <c r="J7" s="30">
        <f t="shared" si="1"/>
        <v>88.62834556494488</v>
      </c>
      <c r="K7" s="32">
        <f>H7+H6+H5</f>
        <v>29450241</v>
      </c>
      <c r="L7" s="32"/>
      <c r="M7" s="32"/>
      <c r="N7" s="32">
        <f>AVERAGE(J5:J7)</f>
        <v>104.84353491109044</v>
      </c>
      <c r="O7" s="35"/>
    </row>
    <row r="8" spans="1:16" ht="15" hidden="1" customHeight="1">
      <c r="D8" s="26">
        <f>H8/21</f>
        <v>690812.61904761905</v>
      </c>
      <c r="E8" s="27">
        <f t="shared" si="0"/>
        <v>0.13040227330708243</v>
      </c>
      <c r="F8" s="26"/>
      <c r="G8" s="28" t="s">
        <v>2</v>
      </c>
      <c r="H8" s="29">
        <v>14507065</v>
      </c>
      <c r="I8" s="29">
        <v>102473.5</v>
      </c>
      <c r="J8" s="30">
        <f t="shared" si="1"/>
        <v>141.56894221432859</v>
      </c>
    </row>
    <row r="9" spans="1:16" ht="15" hidden="1" customHeight="1">
      <c r="D9" s="26">
        <f>H9/21</f>
        <v>423696</v>
      </c>
      <c r="E9" s="27">
        <f t="shared" si="0"/>
        <v>-0.38667015002690064</v>
      </c>
      <c r="F9" s="26"/>
      <c r="G9" s="28" t="s">
        <v>5</v>
      </c>
      <c r="H9" s="29">
        <v>8897616</v>
      </c>
      <c r="I9" s="29">
        <v>87811.42</v>
      </c>
      <c r="J9" s="30">
        <f t="shared" si="1"/>
        <v>101.32641061948435</v>
      </c>
    </row>
    <row r="10" spans="1:16" ht="15" hidden="1" customHeight="1">
      <c r="A10" s="31">
        <f>AVERAGE(D8:D10)</f>
        <v>549416.12698412698</v>
      </c>
      <c r="B10" s="27">
        <f>A10/A7-1</f>
        <v>0.13906330248189924</v>
      </c>
      <c r="C10" s="27"/>
      <c r="D10" s="26">
        <f>H10/21</f>
        <v>533739.76190476189</v>
      </c>
      <c r="E10" s="27">
        <f t="shared" si="0"/>
        <v>0.25972339107464282</v>
      </c>
      <c r="F10" s="26"/>
      <c r="G10" s="28" t="s">
        <v>0</v>
      </c>
      <c r="H10" s="29">
        <v>11208535</v>
      </c>
      <c r="I10" s="29">
        <v>157870</v>
      </c>
      <c r="J10" s="30">
        <f t="shared" si="1"/>
        <v>70.998511433457907</v>
      </c>
      <c r="K10" s="32">
        <f>H10+H9+H8</f>
        <v>34613216</v>
      </c>
      <c r="L10" s="27">
        <f>K10/K7-1</f>
        <v>0.17531180814445624</v>
      </c>
      <c r="M10" s="32"/>
      <c r="N10" s="32">
        <f>AVERAGE(J8:J10)</f>
        <v>104.63128808909028</v>
      </c>
      <c r="O10" s="58">
        <f>N10/N7-1</f>
        <v>-2.0244149739910844E-3</v>
      </c>
    </row>
    <row r="11" spans="1:16" ht="15" hidden="1" customHeight="1">
      <c r="D11" s="26">
        <f>H11/21</f>
        <v>974340.23809523811</v>
      </c>
      <c r="E11" s="27">
        <f t="shared" si="0"/>
        <v>0.82549682005721547</v>
      </c>
      <c r="F11" s="26"/>
      <c r="G11" s="28" t="s">
        <v>10</v>
      </c>
      <c r="H11" s="29">
        <v>20461145</v>
      </c>
      <c r="I11" s="29">
        <v>376633.1</v>
      </c>
      <c r="J11" s="30">
        <f t="shared" si="1"/>
        <v>54.326465199155365</v>
      </c>
    </row>
    <row r="12" spans="1:16" ht="15" hidden="1" customHeight="1">
      <c r="D12" s="26">
        <f>H12/22</f>
        <v>1062215.5</v>
      </c>
      <c r="E12" s="27">
        <f t="shared" si="0"/>
        <v>9.0189503080106315E-2</v>
      </c>
      <c r="F12" s="26"/>
      <c r="G12" s="28" t="s">
        <v>4</v>
      </c>
      <c r="H12" s="29">
        <v>23368741</v>
      </c>
      <c r="I12" s="29">
        <v>323022.2</v>
      </c>
      <c r="J12" s="30">
        <f t="shared" si="1"/>
        <v>72.34407108861248</v>
      </c>
    </row>
    <row r="13" spans="1:16" ht="15" hidden="1" customHeight="1">
      <c r="A13" s="31">
        <f>AVERAGE(D11:D13)</f>
        <v>751158.54603174608</v>
      </c>
      <c r="B13" s="27">
        <f>A13/A10-1</f>
        <v>0.36719420697574012</v>
      </c>
      <c r="C13" s="27"/>
      <c r="D13" s="26">
        <f>H13/20</f>
        <v>216919.9</v>
      </c>
      <c r="E13" s="27">
        <f t="shared" si="0"/>
        <v>-0.79578541265873071</v>
      </c>
      <c r="F13" s="26"/>
      <c r="G13" s="28" t="s">
        <v>8</v>
      </c>
      <c r="H13" s="29">
        <v>4338398</v>
      </c>
      <c r="I13" s="29">
        <v>35303.699999999997</v>
      </c>
      <c r="J13" s="30">
        <f t="shared" si="1"/>
        <v>122.88791259839621</v>
      </c>
      <c r="K13" s="32">
        <f>H13+H12+H11</f>
        <v>48168284</v>
      </c>
      <c r="L13" s="27">
        <f>K13/K10-1</f>
        <v>0.39161538760223835</v>
      </c>
      <c r="M13" s="32"/>
      <c r="N13" s="32">
        <f>AVERAGE(J11:J13)</f>
        <v>83.186149628721353</v>
      </c>
      <c r="O13" s="58">
        <f>N13/N10-1</f>
        <v>-0.20495913652624687</v>
      </c>
    </row>
    <row r="14" spans="1:16" ht="15" hidden="1" customHeight="1">
      <c r="D14" s="26">
        <f>H14/20</f>
        <v>191521.2</v>
      </c>
      <c r="E14" s="27">
        <f t="shared" si="0"/>
        <v>-0.11708792047202665</v>
      </c>
      <c r="F14" s="26"/>
      <c r="G14" s="28" t="s">
        <v>11</v>
      </c>
      <c r="H14" s="29">
        <v>3830424</v>
      </c>
      <c r="I14" s="29">
        <v>55258.3</v>
      </c>
      <c r="J14" s="30">
        <f t="shared" si="1"/>
        <v>69.318527714388608</v>
      </c>
    </row>
    <row r="15" spans="1:16" ht="15" hidden="1" customHeight="1">
      <c r="A15" s="31"/>
      <c r="B15" s="31"/>
      <c r="C15" s="31"/>
      <c r="D15" s="26">
        <f>H15/22</f>
        <v>354948.95454545453</v>
      </c>
      <c r="E15" s="27">
        <f t="shared" si="0"/>
        <v>0.85331417381185215</v>
      </c>
      <c r="F15" s="26"/>
      <c r="G15" s="28" t="s">
        <v>9</v>
      </c>
      <c r="H15" s="29">
        <v>7808877</v>
      </c>
      <c r="I15" s="29">
        <v>72140</v>
      </c>
      <c r="J15" s="30">
        <f t="shared" si="1"/>
        <v>108.24614638203494</v>
      </c>
    </row>
    <row r="16" spans="1:16" ht="15" hidden="1" customHeight="1">
      <c r="A16" s="31">
        <f>AVERAGE(D14:D16)</f>
        <v>224166.4303030303</v>
      </c>
      <c r="B16" s="27">
        <f>A16/A13-1</f>
        <v>-0.70157241572066686</v>
      </c>
      <c r="C16" s="27"/>
      <c r="D16" s="26">
        <f>H16/22</f>
        <v>126029.13636363637</v>
      </c>
      <c r="E16" s="27">
        <f t="shared" si="0"/>
        <v>-0.64493729380037612</v>
      </c>
      <c r="F16" s="26"/>
      <c r="G16" s="28" t="s">
        <v>13</v>
      </c>
      <c r="H16" s="29">
        <v>2772641</v>
      </c>
      <c r="I16" s="29">
        <v>32248.9</v>
      </c>
      <c r="J16" s="30">
        <f t="shared" si="1"/>
        <v>85.976296865939617</v>
      </c>
      <c r="K16" s="32">
        <f>H16+H15+H14</f>
        <v>14411942</v>
      </c>
      <c r="L16" s="27">
        <f>K16/K13-1</f>
        <v>-0.70080017797603089</v>
      </c>
      <c r="M16" s="32"/>
      <c r="N16" s="32">
        <f>AVERAGE(J14:J16)</f>
        <v>87.846990320787725</v>
      </c>
      <c r="O16" s="58">
        <f>N16/N13-1</f>
        <v>5.6029047057337911E-2</v>
      </c>
    </row>
    <row r="17" spans="1:15" ht="15" hidden="1" customHeight="1">
      <c r="D17" s="26">
        <f>H17/20</f>
        <v>151003.04999999999</v>
      </c>
      <c r="E17" s="27">
        <f t="shared" si="0"/>
        <v>0.19815984110456397</v>
      </c>
      <c r="F17" s="33">
        <f t="shared" ref="F17:F22" si="2">D17/D5-1</f>
        <v>-0.68520733681404988</v>
      </c>
      <c r="G17" s="39" t="s">
        <v>162</v>
      </c>
      <c r="H17" s="29">
        <v>3020061</v>
      </c>
      <c r="I17" s="29">
        <v>21805.3</v>
      </c>
      <c r="J17" s="30">
        <f t="shared" si="1"/>
        <v>138.50123593805176</v>
      </c>
    </row>
    <row r="18" spans="1:15" hidden="1">
      <c r="D18" s="26">
        <f>H18/20</f>
        <v>72682.100000000006</v>
      </c>
      <c r="E18" s="27">
        <f t="shared" si="0"/>
        <v>-0.51867131160595759</v>
      </c>
      <c r="F18" s="33">
        <f t="shared" si="2"/>
        <v>-0.79595677822404054</v>
      </c>
      <c r="G18" s="39" t="s">
        <v>163</v>
      </c>
      <c r="H18" s="29">
        <v>1453642</v>
      </c>
      <c r="I18" s="29">
        <v>15604</v>
      </c>
      <c r="J18" s="30">
        <f t="shared" si="1"/>
        <v>93.158292745449884</v>
      </c>
    </row>
    <row r="19" spans="1:15" ht="17.399999999999999" hidden="1">
      <c r="A19" s="31">
        <f>AVERAGE(D17:D19)</f>
        <v>140680.05000000002</v>
      </c>
      <c r="B19" s="27">
        <f>A19/A16-1</f>
        <v>-0.3724303420015771</v>
      </c>
      <c r="C19" s="27">
        <f>A19/A7-1</f>
        <v>-0.70833858986642328</v>
      </c>
      <c r="D19" s="26">
        <f>H19/22</f>
        <v>198355</v>
      </c>
      <c r="E19" s="27">
        <f t="shared" si="0"/>
        <v>1.7290763475463695</v>
      </c>
      <c r="F19" s="33">
        <f t="shared" si="2"/>
        <v>-0.67542436727495514</v>
      </c>
      <c r="G19" s="39" t="s">
        <v>158</v>
      </c>
      <c r="H19" s="29">
        <v>4363810</v>
      </c>
      <c r="I19" s="29">
        <v>40815</v>
      </c>
      <c r="J19" s="30">
        <f t="shared" si="1"/>
        <v>106.9168197966434</v>
      </c>
      <c r="K19" s="32">
        <f>H19+H18+H17</f>
        <v>8837513</v>
      </c>
      <c r="L19" s="27">
        <f>K19/K16-1</f>
        <v>-0.38679235595036399</v>
      </c>
      <c r="M19" s="27">
        <f>K19/K7-1</f>
        <v>-0.69991712461707867</v>
      </c>
      <c r="N19" s="32">
        <f>AVERAGE(J17:J19)</f>
        <v>112.85878282671501</v>
      </c>
      <c r="O19" s="58">
        <f>N19/N16-1</f>
        <v>0.2847199706511585</v>
      </c>
    </row>
    <row r="20" spans="1:15" hidden="1">
      <c r="D20" s="26">
        <f>H20/20</f>
        <v>134134</v>
      </c>
      <c r="E20" s="27">
        <f t="shared" si="0"/>
        <v>-0.32376799173199566</v>
      </c>
      <c r="F20" s="33">
        <f t="shared" si="2"/>
        <v>-0.80583157240971892</v>
      </c>
      <c r="G20" s="39" t="s">
        <v>154</v>
      </c>
      <c r="H20" s="29">
        <v>2682680</v>
      </c>
      <c r="I20" s="29">
        <v>32309.15</v>
      </c>
      <c r="J20" s="30">
        <f t="shared" si="1"/>
        <v>83.031587027204367</v>
      </c>
    </row>
    <row r="21" spans="1:15" hidden="1">
      <c r="D21" s="26">
        <f>H21/21</f>
        <v>284193.14285714284</v>
      </c>
      <c r="E21" s="27">
        <f t="shared" si="0"/>
        <v>1.1187256240561143</v>
      </c>
      <c r="F21" s="33">
        <f t="shared" si="2"/>
        <v>-0.32925224015062016</v>
      </c>
      <c r="G21" s="39" t="s">
        <v>155</v>
      </c>
      <c r="H21" s="29">
        <v>5968056</v>
      </c>
      <c r="I21" s="29">
        <v>35157</v>
      </c>
      <c r="J21" s="30">
        <f t="shared" si="1"/>
        <v>169.75441590579402</v>
      </c>
    </row>
    <row r="22" spans="1:15" ht="17.399999999999999" hidden="1">
      <c r="A22" s="31">
        <f>AVERAGE(D20:D22)</f>
        <v>286578.79365079367</v>
      </c>
      <c r="B22" s="27">
        <f>A22/A19-1</f>
        <v>1.0370961884843917</v>
      </c>
      <c r="C22" s="27">
        <f>A22/A10-1</f>
        <v>-0.47839391751405014</v>
      </c>
      <c r="D22" s="26">
        <f>H22/21</f>
        <v>441409.23809523811</v>
      </c>
      <c r="E22" s="27">
        <f t="shared" si="0"/>
        <v>0.55320157853746688</v>
      </c>
      <c r="F22" s="33">
        <f t="shared" si="2"/>
        <v>-0.1729879060912064</v>
      </c>
      <c r="G22" s="39" t="s">
        <v>156</v>
      </c>
      <c r="H22" s="29">
        <v>9269594</v>
      </c>
      <c r="I22" s="29">
        <v>89028</v>
      </c>
      <c r="J22" s="30">
        <f t="shared" si="1"/>
        <v>104.11998472390708</v>
      </c>
      <c r="K22" s="32">
        <f>H22+H21+H20</f>
        <v>17920330</v>
      </c>
      <c r="L22" s="27">
        <f>K22/K19-1</f>
        <v>1.0277571303148294</v>
      </c>
      <c r="M22" s="27">
        <f>K22/K10-1</f>
        <v>-0.48226914251481279</v>
      </c>
      <c r="N22" s="32">
        <f>AVERAGE(J20:J22)</f>
        <v>118.96866255230181</v>
      </c>
      <c r="O22" s="58">
        <f>N22/N19-1</f>
        <v>5.4137388092940775E-2</v>
      </c>
    </row>
    <row r="23" spans="1:15" hidden="1">
      <c r="A23" s="31"/>
      <c r="B23" s="27"/>
      <c r="C23" s="27"/>
      <c r="D23" s="26">
        <f>H23/21</f>
        <v>57052.142857142855</v>
      </c>
      <c r="E23" s="27">
        <f t="shared" ref="E23:E28" si="3">D23/D22-1</f>
        <v>-0.87075000264304991</v>
      </c>
      <c r="F23" s="33">
        <f t="shared" ref="F23:F28" si="4">D23/D11-1</f>
        <v>-0.94144535899628301</v>
      </c>
      <c r="G23" s="39" t="s">
        <v>168</v>
      </c>
      <c r="H23" s="29">
        <v>1198095</v>
      </c>
      <c r="I23" s="29">
        <v>12963</v>
      </c>
      <c r="J23" s="30">
        <f t="shared" si="1"/>
        <v>92.424207359407546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75457.409090909088</v>
      </c>
      <c r="E24" s="27">
        <f t="shared" si="3"/>
        <v>0.32260429340669217</v>
      </c>
      <c r="F24" s="33">
        <f t="shared" si="4"/>
        <v>-0.92896224062734056</v>
      </c>
      <c r="G24" s="39" t="s">
        <v>176</v>
      </c>
      <c r="H24" s="29">
        <v>1660063</v>
      </c>
      <c r="I24" s="29">
        <v>31947</v>
      </c>
      <c r="J24" s="30">
        <f t="shared" si="1"/>
        <v>51.963032522615585</v>
      </c>
      <c r="K24" s="32"/>
      <c r="L24" s="27"/>
      <c r="M24" s="27"/>
      <c r="N24" s="27"/>
    </row>
    <row r="25" spans="1:15" ht="17.399999999999999" hidden="1">
      <c r="A25" s="31">
        <f>AVERAGE(D23:D25)</f>
        <v>68084.306789701528</v>
      </c>
      <c r="B25" s="27">
        <f>A25/A22-1</f>
        <v>-0.76242377908581527</v>
      </c>
      <c r="C25" s="27">
        <f>A25/A13-1</f>
        <v>-0.90936093698277098</v>
      </c>
      <c r="D25" s="26">
        <f>H25/19</f>
        <v>71743.368421052626</v>
      </c>
      <c r="E25" s="27">
        <f t="shared" si="3"/>
        <v>-4.922035774355682E-2</v>
      </c>
      <c r="F25" s="33">
        <f t="shared" si="4"/>
        <v>-0.66926331599335687</v>
      </c>
      <c r="G25" s="39" t="s">
        <v>190</v>
      </c>
      <c r="H25" s="29">
        <v>1363124</v>
      </c>
      <c r="I25" s="29">
        <v>74742.7</v>
      </c>
      <c r="J25" s="30">
        <f t="shared" si="1"/>
        <v>18.237553634000378</v>
      </c>
      <c r="K25" s="32">
        <f>H25+H24+H23</f>
        <v>4221282</v>
      </c>
      <c r="L25" s="27">
        <f>K25/K22-1</f>
        <v>-0.76444172624053242</v>
      </c>
      <c r="M25" s="27">
        <f>K25/K13-1</f>
        <v>-0.9123638699688783</v>
      </c>
      <c r="N25" s="32">
        <f>AVERAGE(J23:J25)</f>
        <v>54.208264505341162</v>
      </c>
      <c r="O25" s="58">
        <f>N25/N22-1</f>
        <v>-0.54434837424931326</v>
      </c>
    </row>
    <row r="26" spans="1:15" ht="17.399999999999999" hidden="1">
      <c r="D26" s="26">
        <f>H26/19</f>
        <v>741131.36842105258</v>
      </c>
      <c r="E26" s="27">
        <f t="shared" si="3"/>
        <v>9.3303118425029563</v>
      </c>
      <c r="F26" s="33">
        <f t="shared" si="4"/>
        <v>2.8697092980884231</v>
      </c>
      <c r="G26" s="39" t="s">
        <v>202</v>
      </c>
      <c r="H26" s="29">
        <v>14081496</v>
      </c>
      <c r="I26" s="29">
        <v>452576</v>
      </c>
      <c r="J26" s="30">
        <f t="shared" si="1"/>
        <v>31.114102382804216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2479285.1363636362</v>
      </c>
      <c r="E27" s="27">
        <f t="shared" si="3"/>
        <v>2.3452708143303163</v>
      </c>
      <c r="F27" s="33">
        <f t="shared" si="4"/>
        <v>5.9849061523187013</v>
      </c>
      <c r="G27" s="39" t="s">
        <v>203</v>
      </c>
      <c r="H27" s="29">
        <v>54544273</v>
      </c>
      <c r="I27" s="29">
        <v>1103329.3</v>
      </c>
      <c r="J27" s="30">
        <f t="shared" si="1"/>
        <v>49.436077696839916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1639027.8173843699</v>
      </c>
      <c r="B28" s="27">
        <f>A28/A25-1</f>
        <v>23.073503787693557</v>
      </c>
      <c r="C28" s="27">
        <f>A28/A16-1</f>
        <v>6.3116559654749222</v>
      </c>
      <c r="D28" s="26">
        <f>H28/19</f>
        <v>1696666.9473684211</v>
      </c>
      <c r="E28" s="27">
        <f t="shared" si="3"/>
        <v>-0.31566284067797057</v>
      </c>
      <c r="F28" s="33">
        <f t="shared" si="4"/>
        <v>12.462497612242357</v>
      </c>
      <c r="G28" s="39" t="s">
        <v>208</v>
      </c>
      <c r="H28" s="29">
        <v>32236672</v>
      </c>
      <c r="I28" s="29">
        <v>673705</v>
      </c>
      <c r="J28" s="30">
        <f t="shared" si="1"/>
        <v>47.849833384047912</v>
      </c>
      <c r="K28" s="32">
        <f>H28+H27+H26</f>
        <v>100862441</v>
      </c>
      <c r="L28" s="27">
        <f>K28/K25-1</f>
        <v>22.89379363899403</v>
      </c>
      <c r="M28" s="27">
        <f>K28/K16-1</f>
        <v>5.9985322588725376</v>
      </c>
      <c r="N28" s="32">
        <f>AVERAGE(J26:J28)</f>
        <v>42.800004487897354</v>
      </c>
      <c r="O28" s="58">
        <f>N28/N25-1</f>
        <v>-0.21045241203617115</v>
      </c>
    </row>
    <row r="29" spans="1:15" hidden="1">
      <c r="D29" s="26">
        <f>H29/22</f>
        <v>980685.18181818177</v>
      </c>
      <c r="E29" s="27">
        <f t="shared" ref="E29:E41" si="5">D29/D28-1</f>
        <v>-0.42199311223734715</v>
      </c>
      <c r="F29" s="33">
        <f t="shared" ref="F29:F41" si="6">D29/D17-1</f>
        <v>5.4944726733544904</v>
      </c>
      <c r="G29" s="39" t="s">
        <v>215</v>
      </c>
      <c r="H29" s="29">
        <v>21575074</v>
      </c>
      <c r="I29" s="29">
        <v>570930</v>
      </c>
      <c r="J29" s="30">
        <f t="shared" si="1"/>
        <v>37.78935070849316</v>
      </c>
    </row>
    <row r="30" spans="1:15" hidden="1">
      <c r="D30" s="26">
        <f>H30/19</f>
        <v>512242.15789473685</v>
      </c>
      <c r="E30" s="27">
        <f t="shared" si="5"/>
        <v>-0.47766911605104057</v>
      </c>
      <c r="F30" s="33">
        <f t="shared" si="6"/>
        <v>6.047707178173674</v>
      </c>
      <c r="G30" s="39" t="s">
        <v>210</v>
      </c>
      <c r="H30" s="29">
        <v>9732601</v>
      </c>
      <c r="I30" s="29">
        <v>281414</v>
      </c>
      <c r="J30" s="30">
        <f t="shared" si="1"/>
        <v>34.584636869523194</v>
      </c>
    </row>
    <row r="31" spans="1:15" ht="17.399999999999999" hidden="1">
      <c r="A31" s="31">
        <f>AVERAGE(D29:D31)</f>
        <v>532479.11323763954</v>
      </c>
      <c r="B31" s="27">
        <f>A31/A28-1</f>
        <v>-0.67512502985617884</v>
      </c>
      <c r="C31" s="27">
        <f>A31/A19-1</f>
        <v>2.785036422987051</v>
      </c>
      <c r="D31" s="26">
        <f>H31/20</f>
        <v>104510</v>
      </c>
      <c r="E31" s="27">
        <f t="shared" si="5"/>
        <v>-0.79597540266985156</v>
      </c>
      <c r="F31" s="33">
        <f t="shared" si="6"/>
        <v>-0.47311638224395658</v>
      </c>
      <c r="G31" s="39" t="s">
        <v>211</v>
      </c>
      <c r="H31" s="29">
        <v>2090200</v>
      </c>
      <c r="I31" s="29">
        <v>16044.3</v>
      </c>
      <c r="J31" s="30">
        <f t="shared" si="1"/>
        <v>130.2767961207407</v>
      </c>
      <c r="K31" s="32">
        <f>H31+H30+H29</f>
        <v>33397875</v>
      </c>
      <c r="L31" s="27">
        <f>K31/K28-1</f>
        <v>-0.66887699059355499</v>
      </c>
      <c r="M31" s="27">
        <f>K31/K19-1</f>
        <v>2.7791033518140229</v>
      </c>
      <c r="N31" s="32">
        <f>AVERAGE(J29:J31)</f>
        <v>67.550261232919013</v>
      </c>
      <c r="O31" s="58">
        <f>N31/N28-1</f>
        <v>0.57827696611621482</v>
      </c>
    </row>
    <row r="32" spans="1:15" ht="17.399999999999999" hidden="1">
      <c r="D32" s="26">
        <f>H32/21</f>
        <v>22766.666666666668</v>
      </c>
      <c r="E32" s="27">
        <f t="shared" si="5"/>
        <v>-0.78215800720824169</v>
      </c>
      <c r="F32" s="33">
        <f t="shared" si="6"/>
        <v>-0.8302692332543079</v>
      </c>
      <c r="G32" s="39" t="s">
        <v>222</v>
      </c>
      <c r="H32" s="29">
        <v>478100</v>
      </c>
      <c r="I32" s="29">
        <v>4438</v>
      </c>
      <c r="J32" s="30">
        <f t="shared" si="1"/>
        <v>107.72870662460568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212446</v>
      </c>
      <c r="E33" s="27">
        <f t="shared" si="5"/>
        <v>8.3314494875549041</v>
      </c>
      <c r="F33" s="33">
        <f t="shared" si="6"/>
        <v>-0.25245909220690954</v>
      </c>
      <c r="G33" s="39" t="s">
        <v>223</v>
      </c>
      <c r="H33" s="29">
        <v>4461366</v>
      </c>
      <c r="I33" s="29">
        <v>54687.5</v>
      </c>
      <c r="J33" s="30">
        <f t="shared" si="1"/>
        <v>81.579263999999995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306960.50292397657</v>
      </c>
      <c r="B34" s="27">
        <f>A34/A31-1</f>
        <v>-0.4235257397091865</v>
      </c>
      <c r="C34" s="27">
        <f>A34/A22-1</f>
        <v>7.1120786760023647E-2</v>
      </c>
      <c r="D34" s="26">
        <f>H34/19</f>
        <v>685668.84210526315</v>
      </c>
      <c r="E34" s="27">
        <f t="shared" si="5"/>
        <v>2.2274970679855737</v>
      </c>
      <c r="F34" s="33">
        <f t="shared" si="6"/>
        <v>0.55336314451426083</v>
      </c>
      <c r="G34" s="39" t="s">
        <v>220</v>
      </c>
      <c r="H34" s="29">
        <v>13027708</v>
      </c>
      <c r="I34" s="29">
        <v>81586.39</v>
      </c>
      <c r="J34" s="30">
        <f t="shared" si="1"/>
        <v>159.67991720187644</v>
      </c>
      <c r="K34" s="32">
        <f>H34+H33+H32</f>
        <v>17967174</v>
      </c>
      <c r="L34" s="27">
        <f>K34/K31-1</f>
        <v>-0.4620264313223521</v>
      </c>
      <c r="M34" s="27">
        <f>K34/K22-1</f>
        <v>2.614014362458672E-3</v>
      </c>
      <c r="N34" s="32">
        <f>AVERAGE(J32:J34)</f>
        <v>116.3292959421607</v>
      </c>
      <c r="O34" s="58">
        <f>N34/N31-1</f>
        <v>0.72211467163757437</v>
      </c>
      <c r="P34" s="58"/>
    </row>
    <row r="35" spans="1:16" ht="17.399999999999999" hidden="1">
      <c r="D35" s="26">
        <f>H35/23</f>
        <v>230601.08695652173</v>
      </c>
      <c r="E35" s="27">
        <f t="shared" si="5"/>
        <v>-0.66368445990853397</v>
      </c>
      <c r="F35" s="33">
        <f t="shared" si="6"/>
        <v>3.0419355944953921</v>
      </c>
      <c r="G35" s="39" t="s">
        <v>226</v>
      </c>
      <c r="H35" s="68">
        <v>5303825</v>
      </c>
      <c r="I35" s="68">
        <v>38867</v>
      </c>
      <c r="J35" s="30">
        <f t="shared" si="1"/>
        <v>136.46087940926751</v>
      </c>
      <c r="P35" s="16"/>
    </row>
    <row r="36" spans="1:16" ht="17.399999999999999" hidden="1">
      <c r="D36" s="26">
        <f>H36/21</f>
        <v>284076.38095238095</v>
      </c>
      <c r="E36" s="27">
        <f t="shared" si="5"/>
        <v>0.23189523822991176</v>
      </c>
      <c r="F36" s="33">
        <f t="shared" si="6"/>
        <v>2.7647248212582181</v>
      </c>
      <c r="G36" s="39" t="s">
        <v>228</v>
      </c>
      <c r="H36" s="68">
        <v>5965604</v>
      </c>
      <c r="I36" s="68">
        <v>54246.9</v>
      </c>
      <c r="J36" s="30">
        <f t="shared" si="1"/>
        <v>109.97133476751667</v>
      </c>
      <c r="P36" s="16"/>
    </row>
    <row r="37" spans="1:16" ht="17.399999999999999" hidden="1">
      <c r="A37" s="31">
        <f>AVERAGE(D35:D37)</f>
        <v>369688.11893259716</v>
      </c>
      <c r="B37" s="27">
        <f>A37/A34-1</f>
        <v>0.2043507728554772</v>
      </c>
      <c r="C37" s="27">
        <f>A37/A25-1</f>
        <v>4.4298580152176328</v>
      </c>
      <c r="D37" s="26">
        <f>H37/18</f>
        <v>594386.88888888888</v>
      </c>
      <c r="E37" s="27">
        <f t="shared" si="5"/>
        <v>1.0923488496163452</v>
      </c>
      <c r="F37" s="33">
        <f t="shared" si="6"/>
        <v>7.2849035662851573</v>
      </c>
      <c r="G37" s="39" t="s">
        <v>225</v>
      </c>
      <c r="H37" s="68">
        <v>10698964</v>
      </c>
      <c r="I37" s="68">
        <v>54330</v>
      </c>
      <c r="J37" s="30">
        <f t="shared" si="1"/>
        <v>196.92552917356892</v>
      </c>
      <c r="K37" s="32">
        <f>H37+H36+H35</f>
        <v>21968393</v>
      </c>
      <c r="L37" s="27">
        <f>K37/K34-1</f>
        <v>0.22269606784016238</v>
      </c>
      <c r="M37" s="27">
        <f>K37/K25-1</f>
        <v>4.2041993403899571</v>
      </c>
      <c r="N37" s="32">
        <f>AVERAGE(J35:J37)</f>
        <v>147.7859144501177</v>
      </c>
      <c r="O37" s="16">
        <f>N37/N34-1</f>
        <v>0.27041011684277128</v>
      </c>
      <c r="P37" s="16"/>
    </row>
    <row r="38" spans="1:16" ht="17.399999999999999" hidden="1">
      <c r="A38" s="31"/>
      <c r="B38" s="27"/>
      <c r="C38" s="27"/>
      <c r="D38" s="26">
        <f>H38/20</f>
        <v>270191.95</v>
      </c>
      <c r="E38" s="27">
        <f t="shared" si="5"/>
        <v>-0.54542747316469142</v>
      </c>
      <c r="F38" s="33">
        <f t="shared" si="6"/>
        <v>-0.63543312088431514</v>
      </c>
      <c r="G38" s="39" t="s">
        <v>231</v>
      </c>
      <c r="H38" s="68">
        <v>5403839</v>
      </c>
      <c r="I38" s="68">
        <v>49137.3</v>
      </c>
      <c r="J38" s="30">
        <f t="shared" si="1"/>
        <v>109.97427616087981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394026.09523809527</v>
      </c>
      <c r="E39" s="27">
        <f t="shared" si="5"/>
        <v>0.45831915139623969</v>
      </c>
      <c r="F39" s="33">
        <f t="shared" si="6"/>
        <v>-0.84107269895708214</v>
      </c>
      <c r="G39" s="39" t="s">
        <v>234</v>
      </c>
      <c r="H39" s="68">
        <v>8274548</v>
      </c>
      <c r="I39" s="68">
        <v>72994.3</v>
      </c>
      <c r="J39" s="30">
        <f t="shared" si="1"/>
        <v>113.35882390816816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317194.90396825405</v>
      </c>
      <c r="B40" s="27">
        <f>A40/A37-1</f>
        <v>-0.14199324315833328</v>
      </c>
      <c r="C40" s="27">
        <f>A40/A28-1</f>
        <v>-0.80647375193762905</v>
      </c>
      <c r="D40" s="26">
        <f>H40/21</f>
        <v>287366.66666666669</v>
      </c>
      <c r="E40" s="27">
        <f t="shared" si="5"/>
        <v>-0.27069128126394337</v>
      </c>
      <c r="F40" s="33">
        <f t="shared" si="6"/>
        <v>-0.83062871171482389</v>
      </c>
      <c r="G40" s="39" t="s">
        <v>236</v>
      </c>
      <c r="H40" s="68">
        <v>6034700</v>
      </c>
      <c r="I40" s="68">
        <v>45004</v>
      </c>
      <c r="J40" s="30">
        <f t="shared" si="1"/>
        <v>134.09252510887922</v>
      </c>
      <c r="K40" s="32">
        <f>H40+H39+H38</f>
        <v>19713087</v>
      </c>
      <c r="L40" s="27">
        <f>K40/K37-1</f>
        <v>-0.10266140085895226</v>
      </c>
      <c r="M40" s="27">
        <f>K40/K28-1</f>
        <v>-0.8045547301398347</v>
      </c>
      <c r="N40" s="32">
        <f>AVERAGE(J38:J40)</f>
        <v>119.14187505930907</v>
      </c>
      <c r="O40" s="58">
        <f>N40/N37-1</f>
        <v>-0.19382117367130325</v>
      </c>
    </row>
    <row r="41" spans="1:16" ht="17.399999999999999">
      <c r="A41" s="31"/>
      <c r="B41" s="27"/>
      <c r="C41" s="27"/>
      <c r="D41" s="26">
        <f>H41/18</f>
        <v>77450</v>
      </c>
      <c r="E41" s="27">
        <f t="shared" si="5"/>
        <v>-0.73048370258670692</v>
      </c>
      <c r="F41" s="33">
        <f t="shared" si="6"/>
        <v>-0.9210246045969529</v>
      </c>
      <c r="G41" s="39" t="s">
        <v>370</v>
      </c>
      <c r="H41" s="68">
        <v>1394100</v>
      </c>
      <c r="I41" s="68">
        <v>12890</v>
      </c>
      <c r="J41" s="30">
        <f t="shared" si="1"/>
        <v>108.15360744763383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31230</v>
      </c>
      <c r="E42" s="27">
        <f t="shared" ref="E42" si="7">D42/D41-1</f>
        <v>-0.59677211103938022</v>
      </c>
      <c r="F42" s="33">
        <f t="shared" ref="F42" si="8">D42/D30-1</f>
        <v>-0.93903274160730521</v>
      </c>
      <c r="G42" s="39" t="s">
        <v>405</v>
      </c>
      <c r="H42" s="68">
        <v>624600</v>
      </c>
      <c r="I42" s="68">
        <v>5561.8</v>
      </c>
      <c r="J42" s="30">
        <f t="shared" si="1"/>
        <v>112.30177280736451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115052.78333333333</v>
      </c>
      <c r="B43" s="27">
        <f>A43/A40-1</f>
        <v>-0.63728047993845394</v>
      </c>
      <c r="C43" s="27">
        <f>A43/A31-1</f>
        <v>-0.78392995993067893</v>
      </c>
      <c r="D43" s="26">
        <f>H43/20</f>
        <v>236478.35</v>
      </c>
      <c r="E43" s="27">
        <f t="shared" ref="E43" si="9">D43/D42-1</f>
        <v>6.5721533781620236</v>
      </c>
      <c r="F43" s="33">
        <f t="shared" ref="F43" si="10">D43/D31-1</f>
        <v>1.2627341881159699</v>
      </c>
      <c r="G43" s="39" t="s">
        <v>447</v>
      </c>
      <c r="H43" s="68">
        <v>4729567</v>
      </c>
      <c r="I43" s="68">
        <v>62939.4</v>
      </c>
      <c r="J43" s="30">
        <f t="shared" si="1"/>
        <v>75.14477417960768</v>
      </c>
      <c r="K43" s="32">
        <f>H43+H42+H41</f>
        <v>6748267</v>
      </c>
      <c r="L43" s="27">
        <f>K43/K40-1</f>
        <v>-0.65767578664873749</v>
      </c>
      <c r="M43" s="27">
        <f>K43/K31-1</f>
        <v>-0.79794322243555915</v>
      </c>
      <c r="N43" s="32">
        <f>AVERAGE(J41:J43)</f>
        <v>98.533384811535328</v>
      </c>
      <c r="O43" s="58">
        <f>N43/N40-1</f>
        <v>-0.17297436554120704</v>
      </c>
    </row>
    <row r="44" spans="1:16" ht="17.399999999999999">
      <c r="A44" s="31"/>
      <c r="B44" s="27"/>
      <c r="C44" s="27"/>
      <c r="D44" s="26">
        <f>H44/22</f>
        <v>805306.77272727271</v>
      </c>
      <c r="E44" s="27">
        <f t="shared" ref="E44" si="11">D44/D43-1</f>
        <v>2.4054143761036588</v>
      </c>
      <c r="F44" s="33">
        <f t="shared" ref="F44" si="12">D44/D32-1</f>
        <v>34.372186210568344</v>
      </c>
      <c r="G44" s="39" t="s">
        <v>462</v>
      </c>
      <c r="H44" s="68">
        <v>17716749</v>
      </c>
      <c r="I44" s="68">
        <v>423186.8</v>
      </c>
      <c r="J44" s="30">
        <f t="shared" si="1"/>
        <v>41.865079440095961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930644.6</v>
      </c>
      <c r="E45" s="27">
        <f t="shared" ref="E45" si="13">D45/D44-1</f>
        <v>0.15563985243568101</v>
      </c>
      <c r="F45" s="33">
        <f t="shared" ref="F45" si="14">D45/D33-1</f>
        <v>3.3806171921335304</v>
      </c>
      <c r="G45" s="39" t="s">
        <v>498</v>
      </c>
      <c r="H45" s="68">
        <v>18612892</v>
      </c>
      <c r="I45" s="68">
        <v>423274.7</v>
      </c>
      <c r="J45" s="30">
        <f t="shared" si="1"/>
        <v>43.973551927388996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622576.77336523123</v>
      </c>
      <c r="B46" s="27">
        <f>A46/A43-1</f>
        <v>4.4112273977891414</v>
      </c>
      <c r="C46" s="27">
        <f>A46/A34-1</f>
        <v>1.0281983103194934</v>
      </c>
      <c r="D46" s="26">
        <f>H46/19</f>
        <v>131778.94736842104</v>
      </c>
      <c r="E46" s="27">
        <f t="shared" ref="E46" si="15">D46/D45-1</f>
        <v>-0.85840035243483814</v>
      </c>
      <c r="F46" s="33">
        <f t="shared" ref="F46" si="16">D46/D34-1</f>
        <v>-0.80780963159444474</v>
      </c>
      <c r="G46" s="39" t="s">
        <v>560</v>
      </c>
      <c r="H46" s="68">
        <v>2503800</v>
      </c>
      <c r="I46" s="68">
        <v>27692</v>
      </c>
      <c r="J46" s="30">
        <f t="shared" si="1"/>
        <v>90.416004622273576</v>
      </c>
      <c r="K46" s="32">
        <f>H46+H45+H44</f>
        <v>38833441</v>
      </c>
      <c r="L46" s="27">
        <f>K46/K43-1</f>
        <v>4.7545798054522743</v>
      </c>
      <c r="M46" s="27">
        <f>K46/K34-1</f>
        <v>1.161354979920604</v>
      </c>
      <c r="N46" s="32">
        <f>AVERAGE(J44:J46)</f>
        <v>58.751545329919509</v>
      </c>
      <c r="O46" s="58">
        <f>N46/N43-1</f>
        <v>-0.40373970261659531</v>
      </c>
    </row>
    <row r="47" spans="1:16" ht="17.399999999999999">
      <c r="A47" s="31"/>
      <c r="B47" s="27"/>
      <c r="C47" s="27"/>
      <c r="D47" s="26">
        <f>H47/19</f>
        <v>3436.6315789473683</v>
      </c>
      <c r="E47" s="27">
        <f t="shared" ref="E47" si="17">D47/D46-1</f>
        <v>-0.97392123971563227</v>
      </c>
      <c r="F47" s="33">
        <f t="shared" ref="F47" si="18">D47/D35-1</f>
        <v>-0.98509707120506629</v>
      </c>
      <c r="G47" s="39" t="s">
        <v>598</v>
      </c>
      <c r="H47" s="68">
        <v>65296</v>
      </c>
      <c r="I47" s="68">
        <v>51.27</v>
      </c>
      <c r="J47" s="30">
        <f t="shared" si="1"/>
        <v>1273.5712892529743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142595</v>
      </c>
      <c r="E48" s="27">
        <f t="shared" ref="E48" si="19">D48/D47-1</f>
        <v>40.492664175447196</v>
      </c>
      <c r="F48" s="33">
        <f t="shared" ref="F48" si="20">D48/D36-1</f>
        <v>-0.49803993024008963</v>
      </c>
      <c r="G48" s="39" t="s">
        <v>647</v>
      </c>
      <c r="H48" s="68">
        <v>2851900</v>
      </c>
      <c r="I48" s="68">
        <v>26898</v>
      </c>
      <c r="J48" s="30">
        <f t="shared" si="1"/>
        <v>106.0264703695442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83317.74082934609</v>
      </c>
      <c r="B49" s="27">
        <f>A49/A46-1</f>
        <v>-0.86617274464161831</v>
      </c>
      <c r="C49" s="27">
        <f>A49/A37-1</f>
        <v>-0.77462694481524064</v>
      </c>
      <c r="D49" s="26">
        <f>H49/22</f>
        <v>103921.59090909091</v>
      </c>
      <c r="E49" s="27">
        <f t="shared" ref="E49" si="21">D49/D48-1</f>
        <v>-0.27121153680640342</v>
      </c>
      <c r="F49" s="33">
        <f t="shared" ref="F49" si="22">D49/D37-1</f>
        <v>-0.82516170384687371</v>
      </c>
      <c r="G49" s="39" t="s">
        <v>672</v>
      </c>
      <c r="H49" s="68">
        <v>2286275</v>
      </c>
      <c r="I49" s="68">
        <v>21510</v>
      </c>
      <c r="J49" s="30">
        <f t="shared" si="1"/>
        <v>106.28893537889354</v>
      </c>
      <c r="K49" s="32">
        <f>H49+H48+H47</f>
        <v>5203471</v>
      </c>
      <c r="L49" s="27">
        <f>K49/K46-1</f>
        <v>-0.86600541013092303</v>
      </c>
      <c r="M49" s="27">
        <f>K49/K37-1</f>
        <v>-0.76313829600553851</v>
      </c>
      <c r="N49" s="32">
        <f>AVERAGE(J47:J49)</f>
        <v>495.29556500047062</v>
      </c>
      <c r="O49" s="58">
        <f>N49/N46-1</f>
        <v>7.4303410611437819</v>
      </c>
    </row>
    <row r="50" spans="1:15" s="37" customFormat="1" ht="17.399999999999999">
      <c r="A50" s="92"/>
      <c r="B50" s="130"/>
      <c r="C50" s="130"/>
      <c r="D50" s="93">
        <f>H50/18</f>
        <v>532412.66666666663</v>
      </c>
      <c r="E50" s="130">
        <f t="shared" ref="E50" si="23">D50/D49-1</f>
        <v>4.1232151279555893</v>
      </c>
      <c r="F50" s="131">
        <f t="shared" ref="F50" si="24">D50/D38-1</f>
        <v>0.97049788739696585</v>
      </c>
      <c r="G50" s="132" t="s">
        <v>714</v>
      </c>
      <c r="H50" s="95">
        <v>9583428</v>
      </c>
      <c r="I50" s="95">
        <v>96875.3</v>
      </c>
      <c r="J50" s="133">
        <f t="shared" ref="J50" si="25">H50/I50</f>
        <v>98.92540203746465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605492.25</v>
      </c>
      <c r="E51" s="130">
        <f t="shared" ref="E51" si="26">D51/D50-1</f>
        <v>0.13726116583752712</v>
      </c>
      <c r="F51" s="131">
        <f t="shared" ref="F51" si="27">D51/D39-1</f>
        <v>0.53668058364033899</v>
      </c>
      <c r="G51" s="132" t="s">
        <v>721</v>
      </c>
      <c r="H51" s="95">
        <v>12109845</v>
      </c>
      <c r="I51" s="95">
        <v>144114.29</v>
      </c>
      <c r="J51" s="133">
        <f t="shared" ref="J51" si="28">H51/I51</f>
        <v>84.029453290162962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524727.89646464644</v>
      </c>
      <c r="B52" s="27">
        <f>A52/A49-1</f>
        <v>5.2979131604085374</v>
      </c>
      <c r="C52" s="27">
        <f>A52/A40-1</f>
        <v>0.65427593539511286</v>
      </c>
      <c r="D52" s="93">
        <f>H52/22</f>
        <v>436278.77272727271</v>
      </c>
      <c r="E52" s="130">
        <f t="shared" ref="E52:E53" si="29">D52/D51-1</f>
        <v>-0.2794643156419051</v>
      </c>
      <c r="F52" s="131">
        <f t="shared" ref="F52:F53" si="30">D52/D40-1</f>
        <v>0.51819547405384303</v>
      </c>
      <c r="G52" s="132" t="s">
        <v>726</v>
      </c>
      <c r="H52" s="95">
        <v>9598133</v>
      </c>
      <c r="I52" s="95">
        <v>112024.44</v>
      </c>
      <c r="J52" s="133">
        <f t="shared" ref="J52" si="31">H52/I52</f>
        <v>85.678919707163899</v>
      </c>
      <c r="K52" s="32">
        <f>H52+H51+H50</f>
        <v>31291406</v>
      </c>
      <c r="L52" s="27">
        <f>K52/K49-1</f>
        <v>5.013564022937766</v>
      </c>
      <c r="M52" s="27">
        <f>K52/K40-1</f>
        <v>0.58734174916389303</v>
      </c>
      <c r="N52" s="32">
        <f>AVERAGE(J50:J52)</f>
        <v>89.544591678263842</v>
      </c>
      <c r="O52" s="58">
        <f>N52/N49-1</f>
        <v>-0.81920978501356301</v>
      </c>
    </row>
    <row r="53" spans="1:15" s="37" customFormat="1" ht="17.399999999999999">
      <c r="A53" s="31"/>
      <c r="B53" s="27"/>
      <c r="C53" s="27"/>
      <c r="D53" s="93">
        <f>H53/21</f>
        <v>376868.04761904763</v>
      </c>
      <c r="E53" s="130">
        <f t="shared" si="29"/>
        <v>-0.13617606178003072</v>
      </c>
      <c r="F53" s="131">
        <f t="shared" si="30"/>
        <v>3.8659528420793752</v>
      </c>
      <c r="G53" s="132" t="s">
        <v>729</v>
      </c>
      <c r="H53" s="95">
        <v>7914229</v>
      </c>
      <c r="I53" s="95">
        <v>113339</v>
      </c>
      <c r="J53" s="133">
        <f t="shared" ref="J53" si="32">H53/I53</f>
        <v>69.827940955893382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283183.17647058825</v>
      </c>
      <c r="E54" s="130">
        <f t="shared" ref="E54" si="33">D54/D53-1</f>
        <v>-0.2485879918457814</v>
      </c>
      <c r="F54" s="131">
        <f t="shared" ref="F54" si="34">D54/D42-1</f>
        <v>8.0676649526285065</v>
      </c>
      <c r="G54" s="132" t="s">
        <v>742</v>
      </c>
      <c r="H54" s="95">
        <v>4814114</v>
      </c>
      <c r="I54" s="95">
        <v>54567.3</v>
      </c>
      <c r="J54" s="133">
        <f t="shared" ref="J54" si="35">H54/I54</f>
        <v>88.223423185680801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349300.9000933707</v>
      </c>
      <c r="B55" s="27">
        <f>A55/A52-1</f>
        <v>-0.33431993525256598</v>
      </c>
      <c r="C55" s="27">
        <f>A55/A43-1</f>
        <v>2.0360056486540516</v>
      </c>
      <c r="D55" s="93">
        <f>H55/21</f>
        <v>387851.47619047621</v>
      </c>
      <c r="E55" s="130">
        <f t="shared" ref="E55" si="36">D55/D54-1</f>
        <v>0.3696134107414355</v>
      </c>
      <c r="F55" s="131">
        <f t="shared" ref="F55" si="37">D55/D43-1</f>
        <v>0.64011410004542157</v>
      </c>
      <c r="G55" s="132" t="s">
        <v>749</v>
      </c>
      <c r="H55" s="95">
        <v>8144881</v>
      </c>
      <c r="I55" s="95">
        <v>78598</v>
      </c>
      <c r="J55" s="133">
        <f t="shared" ref="J55" si="38">H55/I55</f>
        <v>103.62707702486068</v>
      </c>
      <c r="K55" s="32">
        <f>H55+H54+H53</f>
        <v>20873224</v>
      </c>
      <c r="L55" s="27">
        <f>K55/K52-1</f>
        <v>-0.33294068026217805</v>
      </c>
      <c r="M55" s="27">
        <f>K55/K43-1</f>
        <v>2.0931236123289136</v>
      </c>
      <c r="N55" s="32">
        <f>AVERAGE(J53:J55)</f>
        <v>87.226147055478293</v>
      </c>
      <c r="O55" s="58">
        <f>N55/N52-1</f>
        <v>-2.5891509239505894E-2</v>
      </c>
    </row>
    <row r="56" spans="1:15" s="124" customFormat="1" ht="17.399999999999999">
      <c r="A56" s="94"/>
      <c r="B56" s="45"/>
      <c r="C56" s="45"/>
      <c r="D56" s="98">
        <f>H56/22</f>
        <v>215256.90909090909</v>
      </c>
      <c r="E56" s="118">
        <f t="shared" ref="E56" si="39">D56/D55-1</f>
        <v>-0.44500170218458801</v>
      </c>
      <c r="F56" s="158">
        <f t="shared" ref="F56" si="40">D56/D44-1</f>
        <v>-0.73270197596635822</v>
      </c>
      <c r="G56" s="122" t="s">
        <v>752</v>
      </c>
      <c r="H56" s="96">
        <v>4735652</v>
      </c>
      <c r="I56" s="96">
        <v>42196.68</v>
      </c>
      <c r="J56" s="125">
        <f t="shared" ref="J56" si="41">H56/I56</f>
        <v>112.22807102359711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160057.27777777778</v>
      </c>
      <c r="E57" s="118">
        <f t="shared" ref="E57" si="42">D57/D56-1</f>
        <v>-0.25643604912035112</v>
      </c>
      <c r="F57" s="158">
        <f t="shared" ref="F57" si="43">D57/D45-1</f>
        <v>-0.82801460645903091</v>
      </c>
      <c r="G57" s="122" t="s">
        <v>756</v>
      </c>
      <c r="H57" s="96">
        <v>2881031</v>
      </c>
      <c r="I57" s="96">
        <v>33674</v>
      </c>
      <c r="J57" s="125">
        <f t="shared" ref="J57" si="44">H57/I57</f>
        <v>85.556542139335988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187657.09343434343</v>
      </c>
      <c r="B58" s="27">
        <f>A58/A55-1</f>
        <v>-0.46276378507990867</v>
      </c>
      <c r="C58" s="27">
        <f>A58/A46-1</f>
        <v>-0.69857999613445998</v>
      </c>
      <c r="K58" s="32">
        <f>H58+H57+H56</f>
        <v>7616683</v>
      </c>
      <c r="L58" s="27">
        <f>K58/K55-1</f>
        <v>-0.63509791300088581</v>
      </c>
      <c r="M58" s="27">
        <f>K58/K46-1</f>
        <v>-0.80386278414009205</v>
      </c>
      <c r="N58" s="32">
        <f>AVERAGE(J56:J58)</f>
        <v>98.892306581466556</v>
      </c>
      <c r="O58" s="58">
        <f>N58/N55-1</f>
        <v>0.1337461291115869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66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09765625" style="18" bestFit="1" customWidth="1"/>
    <col min="13" max="13" width="5.19921875" style="18" bestFit="1" customWidth="1"/>
    <col min="14" max="14" width="4.8984375" style="18" bestFit="1" customWidth="1"/>
    <col min="15" max="15" width="5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세방전지</v>
      </c>
      <c r="G1" s="19"/>
      <c r="H1" s="19"/>
      <c r="I1" s="19"/>
      <c r="J1" s="20"/>
      <c r="P1" s="18" t="s">
        <v>314</v>
      </c>
    </row>
    <row r="2" spans="1:16" ht="15" customHeight="1">
      <c r="G2" s="21"/>
      <c r="H2" s="21"/>
      <c r="I2" s="21"/>
      <c r="J2" s="22"/>
      <c r="P2" t="s">
        <v>111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2967415.8</v>
      </c>
      <c r="E5" s="27"/>
      <c r="F5" s="26"/>
      <c r="G5" s="28" t="s">
        <v>7</v>
      </c>
      <c r="H5" s="29">
        <f>'세방전지(광주광산)'!H5+'세방전지(창원)'!H5</f>
        <v>59348316</v>
      </c>
      <c r="I5" s="29">
        <f>'세방전지(광주광산)'!I5+'세방전지(창원)'!I5</f>
        <v>23739343.199999999</v>
      </c>
      <c r="J5" s="30">
        <f>H5/I5</f>
        <v>2.4999982307850876</v>
      </c>
    </row>
    <row r="6" spans="1:16" ht="15" hidden="1" customHeight="1">
      <c r="D6" s="26">
        <f>H6/18</f>
        <v>2662690.722222222</v>
      </c>
      <c r="E6" s="27">
        <f t="shared" ref="E6:E28" si="0">D6/D5-1</f>
        <v>-0.10269038729853019</v>
      </c>
      <c r="F6" s="26"/>
      <c r="G6" s="28" t="s">
        <v>3</v>
      </c>
      <c r="H6" s="29">
        <f>'세방전지(광주광산)'!H6+'세방전지(창원)'!H6</f>
        <v>47928433</v>
      </c>
      <c r="I6" s="29">
        <f>'세방전지(광주광산)'!I6+'세방전지(창원)'!I6</f>
        <v>19606198.600000001</v>
      </c>
      <c r="J6" s="30">
        <f t="shared" ref="J6:J49" si="1">H6/I6</f>
        <v>2.4445551112595583</v>
      </c>
    </row>
    <row r="7" spans="1:16" ht="15" hidden="1" customHeight="1">
      <c r="A7" s="31">
        <f>AVERAGE(D5:D7)</f>
        <v>2776219.7498316499</v>
      </c>
      <c r="B7" s="31"/>
      <c r="C7" s="31"/>
      <c r="D7" s="26">
        <f>H7/22</f>
        <v>2698552.7272727271</v>
      </c>
      <c r="E7" s="27">
        <f t="shared" si="0"/>
        <v>1.3468332897699664E-2</v>
      </c>
      <c r="F7" s="26"/>
      <c r="G7" s="28" t="s">
        <v>6</v>
      </c>
      <c r="H7" s="29">
        <f>'세방전지(광주광산)'!H7+'세방전지(창원)'!H7</f>
        <v>59368160</v>
      </c>
      <c r="I7" s="29">
        <f>'세방전지(광주광산)'!I7+'세방전지(창원)'!I7</f>
        <v>24056180.68</v>
      </c>
      <c r="J7" s="30">
        <f t="shared" si="1"/>
        <v>2.4678963294184904</v>
      </c>
      <c r="K7" s="32">
        <f>H7+H6+H5</f>
        <v>166644909</v>
      </c>
      <c r="L7" s="32"/>
      <c r="M7" s="32"/>
      <c r="N7" s="32">
        <f>AVERAGE(J5:J7)</f>
        <v>2.4708165571543788</v>
      </c>
      <c r="O7" s="35"/>
    </row>
    <row r="8" spans="1:16" ht="15" hidden="1" customHeight="1">
      <c r="D8" s="26">
        <f>H8/21</f>
        <v>2838602.3333333335</v>
      </c>
      <c r="E8" s="27">
        <f t="shared" si="0"/>
        <v>5.1898043215982126E-2</v>
      </c>
      <c r="F8" s="26"/>
      <c r="G8" s="28" t="s">
        <v>2</v>
      </c>
      <c r="H8" s="29">
        <f>'세방전지(광주광산)'!H8+'세방전지(창원)'!H8</f>
        <v>59610649</v>
      </c>
      <c r="I8" s="29">
        <f>'세방전지(광주광산)'!I8+'세방전지(창원)'!I8</f>
        <v>24130833.099999998</v>
      </c>
      <c r="J8" s="30">
        <f t="shared" si="1"/>
        <v>2.4703104427836768</v>
      </c>
    </row>
    <row r="9" spans="1:16" ht="15" hidden="1" customHeight="1">
      <c r="D9" s="26">
        <f>H9/21</f>
        <v>2314199.4761904762</v>
      </c>
      <c r="E9" s="27">
        <f t="shared" si="0"/>
        <v>-0.18473981049929522</v>
      </c>
      <c r="F9" s="26"/>
      <c r="G9" s="28" t="s">
        <v>5</v>
      </c>
      <c r="H9" s="29">
        <f>'세방전지(광주광산)'!H9+'세방전지(창원)'!H9</f>
        <v>48598189</v>
      </c>
      <c r="I9" s="29">
        <f>'세방전지(광주광산)'!I9+'세방전지(창원)'!I9</f>
        <v>19414857.510000002</v>
      </c>
      <c r="J9" s="30">
        <f t="shared" si="1"/>
        <v>2.5031442530530317</v>
      </c>
    </row>
    <row r="10" spans="1:16" ht="15" hidden="1" customHeight="1">
      <c r="A10" s="31">
        <f>AVERAGE(D8:D10)</f>
        <v>2420535.9365079366</v>
      </c>
      <c r="B10" s="27">
        <f>A10/A7-1</f>
        <v>-0.12811803292779045</v>
      </c>
      <c r="C10" s="27"/>
      <c r="D10" s="26">
        <f>H10/21</f>
        <v>2108806</v>
      </c>
      <c r="E10" s="27">
        <f t="shared" si="0"/>
        <v>-8.875357474740464E-2</v>
      </c>
      <c r="F10" s="26"/>
      <c r="G10" s="28" t="s">
        <v>0</v>
      </c>
      <c r="H10" s="29">
        <f>'세방전지(광주광산)'!H10+'세방전지(창원)'!H10</f>
        <v>44284926</v>
      </c>
      <c r="I10" s="29">
        <f>'세방전지(광주광산)'!I10+'세방전지(창원)'!I10</f>
        <v>17952877.260000002</v>
      </c>
      <c r="J10" s="30">
        <f t="shared" si="1"/>
        <v>2.4667313967922708</v>
      </c>
      <c r="K10" s="32">
        <f>H10+H9+H8</f>
        <v>152493764</v>
      </c>
      <c r="L10" s="27">
        <f>K10/K7-1</f>
        <v>-8.4917955699444714E-2</v>
      </c>
      <c r="M10" s="32"/>
      <c r="N10" s="32">
        <f>AVERAGE(J8:J10)</f>
        <v>2.4800620308763262</v>
      </c>
      <c r="O10" s="58">
        <f>N10/N7-1</f>
        <v>3.7418697455207095E-3</v>
      </c>
    </row>
    <row r="11" spans="1:16" ht="15" hidden="1" customHeight="1">
      <c r="D11" s="26">
        <f>H11/21</f>
        <v>2273934</v>
      </c>
      <c r="E11" s="27">
        <f t="shared" si="0"/>
        <v>7.8304026069728527E-2</v>
      </c>
      <c r="F11" s="26"/>
      <c r="G11" s="28" t="s">
        <v>10</v>
      </c>
      <c r="H11" s="29">
        <f>'세방전지(광주광산)'!H11+'세방전지(창원)'!H11</f>
        <v>47752614</v>
      </c>
      <c r="I11" s="29">
        <f>'세방전지(광주광산)'!I11+'세방전지(창원)'!I11</f>
        <v>19650563.899999999</v>
      </c>
      <c r="J11" s="30">
        <f t="shared" si="1"/>
        <v>2.4300887365374795</v>
      </c>
    </row>
    <row r="12" spans="1:16" ht="15" hidden="1" customHeight="1">
      <c r="D12" s="26">
        <f>H12/22</f>
        <v>1687915.1363636365</v>
      </c>
      <c r="E12" s="27">
        <f t="shared" si="0"/>
        <v>-0.25771146552026736</v>
      </c>
      <c r="F12" s="26"/>
      <c r="G12" s="28" t="s">
        <v>4</v>
      </c>
      <c r="H12" s="29">
        <f>'세방전지(광주광산)'!H12+'세방전지(창원)'!H12</f>
        <v>37134133</v>
      </c>
      <c r="I12" s="29">
        <f>'세방전지(광주광산)'!I12+'세방전지(창원)'!I12</f>
        <v>15722546</v>
      </c>
      <c r="J12" s="30">
        <f t="shared" si="1"/>
        <v>2.3618396791461129</v>
      </c>
    </row>
    <row r="13" spans="1:16" ht="15" hidden="1" customHeight="1">
      <c r="A13" s="31">
        <f>AVERAGE(D11:D13)</f>
        <v>2040554.2621212124</v>
      </c>
      <c r="B13" s="27">
        <f>A13/A10-1</f>
        <v>-0.15698245527183408</v>
      </c>
      <c r="C13" s="27"/>
      <c r="D13" s="26">
        <f>H13/20</f>
        <v>2159813.65</v>
      </c>
      <c r="E13" s="27">
        <f t="shared" si="0"/>
        <v>0.27957478635626143</v>
      </c>
      <c r="F13" s="26"/>
      <c r="G13" s="28" t="s">
        <v>8</v>
      </c>
      <c r="H13" s="29">
        <f>'세방전지(광주광산)'!H13+'세방전지(창원)'!H13</f>
        <v>43196273</v>
      </c>
      <c r="I13" s="29">
        <f>'세방전지(광주광산)'!I13+'세방전지(창원)'!I13</f>
        <v>18601510.420000002</v>
      </c>
      <c r="J13" s="30">
        <f t="shared" si="1"/>
        <v>2.3221916943667198</v>
      </c>
      <c r="K13" s="32">
        <f>H13+H12+H11</f>
        <v>128083020</v>
      </c>
      <c r="L13" s="27">
        <f>K13/K10-1</f>
        <v>-0.16007699829614019</v>
      </c>
      <c r="M13" s="32"/>
      <c r="N13" s="32">
        <f>AVERAGE(J11:J13)</f>
        <v>2.3713733700167707</v>
      </c>
      <c r="O13" s="58">
        <f>N13/N10-1</f>
        <v>-4.3824976757194434E-2</v>
      </c>
    </row>
    <row r="14" spans="1:16" ht="15" hidden="1" customHeight="1">
      <c r="D14" s="26">
        <f>H14/20</f>
        <v>2375601.15</v>
      </c>
      <c r="E14" s="27">
        <f t="shared" si="0"/>
        <v>9.9910239941302326E-2</v>
      </c>
      <c r="F14" s="26"/>
      <c r="G14" s="28" t="s">
        <v>11</v>
      </c>
      <c r="H14" s="29">
        <f>'세방전지(광주광산)'!H14+'세방전지(창원)'!H14</f>
        <v>47512023</v>
      </c>
      <c r="I14" s="29">
        <f>'세방전지(광주광산)'!I14+'세방전지(창원)'!I14</f>
        <v>21046306.260000002</v>
      </c>
      <c r="J14" s="30">
        <f t="shared" si="1"/>
        <v>2.2574993641663368</v>
      </c>
    </row>
    <row r="15" spans="1:16" ht="15" hidden="1" customHeight="1">
      <c r="A15" s="31"/>
      <c r="B15" s="31"/>
      <c r="C15" s="31"/>
      <c r="D15" s="26">
        <f>H15/22</f>
        <v>1795350.8636363635</v>
      </c>
      <c r="E15" s="27">
        <f t="shared" si="0"/>
        <v>-0.24425408548216787</v>
      </c>
      <c r="F15" s="26"/>
      <c r="G15" s="28" t="s">
        <v>9</v>
      </c>
      <c r="H15" s="29">
        <f>'세방전지(광주광산)'!H15+'세방전지(창원)'!H15</f>
        <v>39497719</v>
      </c>
      <c r="I15" s="29">
        <f>'세방전지(광주광산)'!I15+'세방전지(창원)'!I15</f>
        <v>17306004.600000001</v>
      </c>
      <c r="J15" s="30">
        <f t="shared" si="1"/>
        <v>2.282312984014808</v>
      </c>
    </row>
    <row r="16" spans="1:16" ht="15" hidden="1" customHeight="1">
      <c r="A16" s="31">
        <f>AVERAGE(D14:D16)</f>
        <v>2011289.8530303028</v>
      </c>
      <c r="B16" s="27">
        <f>A16/A13-1</f>
        <v>-1.4341402056365027E-2</v>
      </c>
      <c r="C16" s="27"/>
      <c r="D16" s="26">
        <f>H16/22</f>
        <v>1862917.5454545454</v>
      </c>
      <c r="E16" s="27">
        <f t="shared" si="0"/>
        <v>3.7634249208163162E-2</v>
      </c>
      <c r="F16" s="26"/>
      <c r="G16" s="28" t="s">
        <v>13</v>
      </c>
      <c r="H16" s="29">
        <f>'세방전지(광주광산)'!H16+'세방전지(창원)'!H16</f>
        <v>40984186</v>
      </c>
      <c r="I16" s="29">
        <f>'세방전지(광주광산)'!I16+'세방전지(창원)'!I16</f>
        <v>18073977.32</v>
      </c>
      <c r="J16" s="30">
        <f t="shared" si="1"/>
        <v>2.2675798068335742</v>
      </c>
      <c r="K16" s="32">
        <f>H16+H15+H14</f>
        <v>127993928</v>
      </c>
      <c r="L16" s="27">
        <f>K16/K13-1</f>
        <v>-6.9558010109382895E-4</v>
      </c>
      <c r="M16" s="32"/>
      <c r="N16" s="32">
        <f>AVERAGE(J14:J16)</f>
        <v>2.2691307183382396</v>
      </c>
      <c r="O16" s="58">
        <f>N16/N13-1</f>
        <v>-4.3115374816664942E-2</v>
      </c>
    </row>
    <row r="17" spans="1:15" ht="15" hidden="1" customHeight="1">
      <c r="D17" s="26">
        <f>H17/20</f>
        <v>2174799.75</v>
      </c>
      <c r="E17" s="27">
        <f t="shared" si="0"/>
        <v>0.16741600040561999</v>
      </c>
      <c r="F17" s="33">
        <f t="shared" ref="F17:F28" si="2">D17/D5-1</f>
        <v>-0.26710650054501961</v>
      </c>
      <c r="G17" s="39" t="s">
        <v>162</v>
      </c>
      <c r="H17" s="29">
        <f>'세방전지(광주광산)'!H17+'세방전지(창원)'!H17</f>
        <v>43495995</v>
      </c>
      <c r="I17" s="29">
        <f>'세방전지(광주광산)'!I17+'세방전지(창원)'!I17</f>
        <v>18861854.09</v>
      </c>
      <c r="J17" s="30">
        <f t="shared" si="1"/>
        <v>2.3060296613714288</v>
      </c>
    </row>
    <row r="18" spans="1:15" hidden="1">
      <c r="D18" s="26">
        <f>H18/20</f>
        <v>2122142.75</v>
      </c>
      <c r="E18" s="27">
        <f t="shared" si="0"/>
        <v>-2.4212344148007214E-2</v>
      </c>
      <c r="F18" s="33">
        <f t="shared" si="2"/>
        <v>-0.20300817053626596</v>
      </c>
      <c r="G18" s="39" t="s">
        <v>163</v>
      </c>
      <c r="H18" s="29">
        <f>'세방전지(광주광산)'!H18+'세방전지(창원)'!H18</f>
        <v>42442855</v>
      </c>
      <c r="I18" s="29">
        <f>'세방전지(광주광산)'!I18+'세방전지(창원)'!I18</f>
        <v>18292233.32</v>
      </c>
      <c r="J18" s="30">
        <f t="shared" si="1"/>
        <v>2.3202664353507165</v>
      </c>
    </row>
    <row r="19" spans="1:15" ht="17.399999999999999" hidden="1">
      <c r="A19" s="31">
        <f>AVERAGE(D17:D19)</f>
        <v>2135880.4090909087</v>
      </c>
      <c r="B19" s="27">
        <f>A19/A16-1</f>
        <v>6.1945599672216245E-2</v>
      </c>
      <c r="C19" s="27">
        <f>A19/A7-1</f>
        <v>-0.23065153281888851</v>
      </c>
      <c r="D19" s="26">
        <f>H19/22</f>
        <v>2110698.7272727271</v>
      </c>
      <c r="E19" s="27">
        <f t="shared" si="0"/>
        <v>-5.3926733850835351E-3</v>
      </c>
      <c r="F19" s="33">
        <f t="shared" si="2"/>
        <v>-0.21784047206448709</v>
      </c>
      <c r="G19" s="39" t="s">
        <v>158</v>
      </c>
      <c r="H19" s="29">
        <f>'세방전지(광주광산)'!H19+'세방전지(창원)'!H19</f>
        <v>46435372</v>
      </c>
      <c r="I19" s="29">
        <f>'세방전지(광주광산)'!I19+'세방전지(창원)'!I19</f>
        <v>19532776.899999999</v>
      </c>
      <c r="J19" s="30">
        <f t="shared" si="1"/>
        <v>2.3773051951461137</v>
      </c>
      <c r="K19" s="32">
        <f>H19+H18+H17</f>
        <v>132374222</v>
      </c>
      <c r="L19" s="27">
        <f>K19/K16-1</f>
        <v>3.422267031292292E-2</v>
      </c>
      <c r="M19" s="27">
        <f>K19/K7-1</f>
        <v>-0.20565096891138746</v>
      </c>
      <c r="N19" s="32">
        <f>AVERAGE(J17:J19)</f>
        <v>2.3345337639560864</v>
      </c>
      <c r="O19" s="58">
        <f>N19/N16-1</f>
        <v>2.8822951930131069E-2</v>
      </c>
    </row>
    <row r="20" spans="1:15" hidden="1">
      <c r="D20" s="26">
        <f>H20/20</f>
        <v>2365001.35</v>
      </c>
      <c r="E20" s="27">
        <f t="shared" si="0"/>
        <v>0.12048267213192587</v>
      </c>
      <c r="F20" s="33">
        <f t="shared" si="2"/>
        <v>-0.16684301910552934</v>
      </c>
      <c r="G20" s="39" t="s">
        <v>154</v>
      </c>
      <c r="H20" s="29">
        <f>'세방전지(광주광산)'!H20+'세방전지(창원)'!H20</f>
        <v>47300027</v>
      </c>
      <c r="I20" s="29">
        <f>'세방전지(광주광산)'!I20+'세방전지(창원)'!I20</f>
        <v>20071330</v>
      </c>
      <c r="J20" s="30">
        <f t="shared" si="1"/>
        <v>2.3565965484100952</v>
      </c>
    </row>
    <row r="21" spans="1:15" hidden="1">
      <c r="D21" s="26">
        <f>H21/21</f>
        <v>2267905.5714285714</v>
      </c>
      <c r="E21" s="27">
        <f t="shared" si="0"/>
        <v>-4.1055274057847257E-2</v>
      </c>
      <c r="F21" s="33">
        <f t="shared" si="2"/>
        <v>-2.0004284521795701E-2</v>
      </c>
      <c r="G21" s="39" t="s">
        <v>155</v>
      </c>
      <c r="H21" s="29">
        <f>'세방전지(광주광산)'!H21+'세방전지(창원)'!H21</f>
        <v>47626017</v>
      </c>
      <c r="I21" s="29">
        <f>'세방전지(광주광산)'!I21+'세방전지(창원)'!I21</f>
        <v>20525364.199999999</v>
      </c>
      <c r="J21" s="30">
        <f t="shared" si="1"/>
        <v>2.3203494240555305</v>
      </c>
    </row>
    <row r="22" spans="1:15" ht="17.399999999999999" hidden="1">
      <c r="A22" s="31">
        <f>AVERAGE(D20:D22)</f>
        <v>2325573.7357142861</v>
      </c>
      <c r="B22" s="27">
        <f>A22/A19-1</f>
        <v>8.881270965171506E-2</v>
      </c>
      <c r="C22" s="27">
        <f>A22/A10-1</f>
        <v>-3.9231890492256283E-2</v>
      </c>
      <c r="D22" s="26">
        <f>H22/21</f>
        <v>2343814.2857142859</v>
      </c>
      <c r="E22" s="27">
        <f t="shared" si="0"/>
        <v>3.3470844307639691E-2</v>
      </c>
      <c r="F22" s="33">
        <f t="shared" si="2"/>
        <v>0.11144139656008467</v>
      </c>
      <c r="G22" s="39" t="s">
        <v>156</v>
      </c>
      <c r="H22" s="29">
        <f>'세방전지(광주광산)'!H22+'세방전지(창원)'!H22</f>
        <v>49220100</v>
      </c>
      <c r="I22" s="29">
        <f>'세방전지(광주광산)'!I22+'세방전지(창원)'!I22</f>
        <v>20932962.399999999</v>
      </c>
      <c r="J22" s="30">
        <f t="shared" si="1"/>
        <v>2.3513203272175183</v>
      </c>
      <c r="K22" s="32">
        <f>H22+H21+H20</f>
        <v>144146144</v>
      </c>
      <c r="L22" s="27">
        <f>K22/K19-1</f>
        <v>8.8929111893099488E-2</v>
      </c>
      <c r="M22" s="27">
        <f>K22/K10-1</f>
        <v>-5.4740730250451453E-2</v>
      </c>
      <c r="N22" s="32">
        <f>AVERAGE(J20:J22)</f>
        <v>2.342755433227715</v>
      </c>
      <c r="O22" s="58">
        <f>N22/N19-1</f>
        <v>3.5217607038144916E-3</v>
      </c>
    </row>
    <row r="23" spans="1:15" hidden="1">
      <c r="A23" s="31"/>
      <c r="B23" s="27"/>
      <c r="C23" s="27"/>
      <c r="D23" s="26">
        <f>H23/21</f>
        <v>2660833.8095238097</v>
      </c>
      <c r="E23" s="27">
        <f t="shared" si="0"/>
        <v>0.135257953559623</v>
      </c>
      <c r="F23" s="33">
        <f t="shared" si="2"/>
        <v>0.17014557569560496</v>
      </c>
      <c r="G23" s="39" t="s">
        <v>168</v>
      </c>
      <c r="H23" s="29">
        <f>'세방전지(광주광산)'!H23+'세방전지(창원)'!H23</f>
        <v>55877510</v>
      </c>
      <c r="I23" s="29">
        <f>'세방전지(광주광산)'!I23+'세방전지(창원)'!I23</f>
        <v>23789653.620000001</v>
      </c>
      <c r="J23" s="30">
        <f t="shared" si="1"/>
        <v>2.348815619283489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2043632.7727272727</v>
      </c>
      <c r="E24" s="27">
        <f t="shared" si="0"/>
        <v>-0.23195775496666327</v>
      </c>
      <c r="F24" s="33">
        <f t="shared" si="2"/>
        <v>0.21074379197166104</v>
      </c>
      <c r="G24" s="39" t="s">
        <v>176</v>
      </c>
      <c r="H24" s="29">
        <f>'세방전지(광주광산)'!H24+'세방전지(창원)'!H24</f>
        <v>44959921</v>
      </c>
      <c r="I24" s="29">
        <f>'세방전지(광주광산)'!I24+'세방전지(창원)'!I24</f>
        <v>19410025.800000001</v>
      </c>
      <c r="J24" s="30">
        <f t="shared" si="1"/>
        <v>2.3163246387853849</v>
      </c>
      <c r="K24" s="32"/>
      <c r="L24" s="27"/>
      <c r="M24" s="27"/>
      <c r="N24" s="27"/>
    </row>
    <row r="25" spans="1:15" ht="17.399999999999999" hidden="1">
      <c r="A25" s="31">
        <f>AVERAGE(D23:D25)</f>
        <v>2513562.6502240449</v>
      </c>
      <c r="B25" s="27">
        <f>A25/A22-1</f>
        <v>8.0835499482461826E-2</v>
      </c>
      <c r="C25" s="27">
        <f>A25/A13-1</f>
        <v>0.23180387646791956</v>
      </c>
      <c r="D25" s="26">
        <f>H25/19</f>
        <v>2836221.3684210526</v>
      </c>
      <c r="E25" s="27">
        <f t="shared" si="0"/>
        <v>0.38783317936130612</v>
      </c>
      <c r="F25" s="33">
        <f t="shared" si="2"/>
        <v>0.31317874040709603</v>
      </c>
      <c r="G25" s="39" t="s">
        <v>190</v>
      </c>
      <c r="H25" s="29">
        <f>'세방전지(광주광산)'!H25+'세방전지(창원)'!H25</f>
        <v>53888206</v>
      </c>
      <c r="I25" s="29">
        <f>'세방전지(광주광산)'!I25+'세방전지(창원)'!I25</f>
        <v>23004589.199999999</v>
      </c>
      <c r="J25" s="30">
        <f t="shared" si="1"/>
        <v>2.342498078600769</v>
      </c>
      <c r="K25" s="32">
        <f>H25+H24+H23</f>
        <v>154725637</v>
      </c>
      <c r="L25" s="27">
        <f>K25/K22-1</f>
        <v>7.3394214416169223E-2</v>
      </c>
      <c r="M25" s="27">
        <f>K25/K13-1</f>
        <v>0.2080105309821707</v>
      </c>
      <c r="N25" s="32">
        <f>AVERAGE(J23:J25)</f>
        <v>2.3358794455565479</v>
      </c>
      <c r="O25" s="58">
        <f>N25/N22-1</f>
        <v>-2.9350002026006239E-3</v>
      </c>
    </row>
    <row r="26" spans="1:15" ht="17.399999999999999" hidden="1">
      <c r="A26" s="31"/>
      <c r="B26" s="27"/>
      <c r="C26" s="27"/>
      <c r="D26" s="26">
        <f>H26/19</f>
        <v>3317036.9473684211</v>
      </c>
      <c r="E26" s="27">
        <f t="shared" si="0"/>
        <v>0.16952681631301658</v>
      </c>
      <c r="F26" s="33">
        <f t="shared" si="2"/>
        <v>0.39629371174888561</v>
      </c>
      <c r="G26" s="39" t="s">
        <v>202</v>
      </c>
      <c r="H26" s="29">
        <f>'세방전지(광주광산)'!H26+'세방전지(창원)'!H26</f>
        <v>63023702</v>
      </c>
      <c r="I26" s="29">
        <f>'세방전지(광주광산)'!I26+'세방전지(창원)'!I26</f>
        <v>26838140</v>
      </c>
      <c r="J26" s="30">
        <f t="shared" si="1"/>
        <v>2.3482887413211198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2628440.5454545454</v>
      </c>
      <c r="E27" s="27">
        <f t="shared" si="0"/>
        <v>-0.20759382932414283</v>
      </c>
      <c r="F27" s="33">
        <f t="shared" si="2"/>
        <v>0.46402611249525583</v>
      </c>
      <c r="G27" s="39" t="s">
        <v>203</v>
      </c>
      <c r="H27" s="29">
        <f>'세방전지(광주광산)'!H27+'세방전지(창원)'!H27</f>
        <v>57825692</v>
      </c>
      <c r="I27" s="29">
        <f>'세방전지(광주광산)'!I27+'세방전지(창원)'!I27</f>
        <v>24625198.66</v>
      </c>
      <c r="J27" s="30">
        <f t="shared" si="1"/>
        <v>2.3482325076194939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2954917.1818181816</v>
      </c>
      <c r="B28" s="27">
        <f>A28/A25-1</f>
        <v>0.17558923051104247</v>
      </c>
      <c r="C28" s="27">
        <f>A28/A16-1</f>
        <v>0.46916526097228894</v>
      </c>
      <c r="D28" s="26">
        <f>H28/19</f>
        <v>2919274.0526315789</v>
      </c>
      <c r="E28" s="27">
        <f t="shared" si="0"/>
        <v>0.11064869155209989</v>
      </c>
      <c r="F28" s="33">
        <f t="shared" si="2"/>
        <v>0.56704415595553703</v>
      </c>
      <c r="G28" s="39" t="s">
        <v>208</v>
      </c>
      <c r="H28" s="29">
        <f>'세방전지(광주광산)'!H28+'세방전지(창원)'!H28</f>
        <v>55466207</v>
      </c>
      <c r="I28" s="29">
        <f>'세방전지(광주광산)'!I28+'세방전지(창원)'!I28</f>
        <v>23272276.98</v>
      </c>
      <c r="J28" s="30">
        <f t="shared" si="1"/>
        <v>2.3833596965035779</v>
      </c>
      <c r="K28" s="32">
        <f>H28+H27+H26</f>
        <v>176315601</v>
      </c>
      <c r="L28" s="27">
        <f>K28/K25-1</f>
        <v>0.1395370826620026</v>
      </c>
      <c r="M28" s="27">
        <f>K28/K16-1</f>
        <v>0.37753097943833702</v>
      </c>
      <c r="N28" s="32">
        <f>AVERAGE(J26:J28)</f>
        <v>2.3599603151480637</v>
      </c>
      <c r="O28" s="58">
        <f>N28/N25-1</f>
        <v>1.0309123459827374E-2</v>
      </c>
    </row>
    <row r="29" spans="1:15" hidden="1">
      <c r="D29" s="26">
        <f>H29/22</f>
        <v>2616093.7272727271</v>
      </c>
      <c r="E29" s="27">
        <f t="shared" ref="E29:E41" si="3">D29/D28-1</f>
        <v>-0.10385469808343273</v>
      </c>
      <c r="F29" s="33">
        <f t="shared" ref="F29:F41" si="4">D29/D17-1</f>
        <v>0.20291246459483325</v>
      </c>
      <c r="G29" s="39" t="s">
        <v>215</v>
      </c>
      <c r="H29" s="29">
        <f>'세방전지(광주광산)'!H29+'세방전지(창원)'!H29</f>
        <v>57554062</v>
      </c>
      <c r="I29" s="29">
        <f>'세방전지(광주광산)'!I29+'세방전지(창원)'!I29</f>
        <v>24354006.879999999</v>
      </c>
      <c r="J29" s="30">
        <f t="shared" si="1"/>
        <v>2.3632276316413687</v>
      </c>
    </row>
    <row r="30" spans="1:15" hidden="1">
      <c r="D30" s="26">
        <f>H30/19</f>
        <v>3679454.6842105263</v>
      </c>
      <c r="E30" s="27">
        <f t="shared" si="3"/>
        <v>0.40646898306902446</v>
      </c>
      <c r="F30" s="33">
        <f t="shared" si="4"/>
        <v>0.73383938672859128</v>
      </c>
      <c r="G30" s="39" t="s">
        <v>210</v>
      </c>
      <c r="H30" s="29">
        <f>'세방전지(광주광산)'!H30+'세방전지(창원)'!H30</f>
        <v>69909639</v>
      </c>
      <c r="I30" s="29">
        <f>'세방전지(광주광산)'!I30+'세방전지(창원)'!I30</f>
        <v>29260184.460000001</v>
      </c>
      <c r="J30" s="30">
        <f t="shared" si="1"/>
        <v>2.3892412262666918</v>
      </c>
    </row>
    <row r="31" spans="1:15" ht="17.399999999999999" hidden="1">
      <c r="A31" s="31">
        <f>AVERAGE(D29:D31)</f>
        <v>2601959.2371610845</v>
      </c>
      <c r="B31" s="27">
        <f>A31/A28-1</f>
        <v>-0.11944766060750289</v>
      </c>
      <c r="C31" s="27">
        <f>A31/A19-1</f>
        <v>0.21821391595073059</v>
      </c>
      <c r="D31" s="26">
        <f>H31/20</f>
        <v>1510329.3</v>
      </c>
      <c r="E31" s="27">
        <f t="shared" si="3"/>
        <v>-0.5895236034618917</v>
      </c>
      <c r="F31" s="33">
        <f t="shared" si="4"/>
        <v>-0.28444108082088793</v>
      </c>
      <c r="G31" s="39" t="s">
        <v>211</v>
      </c>
      <c r="H31" s="29">
        <f>'세방전지(광주광산)'!H31+'세방전지(창원)'!H31</f>
        <v>30206586</v>
      </c>
      <c r="I31" s="29">
        <f>'세방전지(광주광산)'!I31+'세방전지(창원)'!I31</f>
        <v>12701841.460000001</v>
      </c>
      <c r="J31" s="30">
        <f t="shared" si="1"/>
        <v>2.3781265177277686</v>
      </c>
      <c r="K31" s="32">
        <f>H31+H30+H29</f>
        <v>157670287</v>
      </c>
      <c r="L31" s="27">
        <f>K31/K28-1</f>
        <v>-0.10574965513119849</v>
      </c>
      <c r="M31" s="27">
        <f>K31/K19-1</f>
        <v>0.19109509856080598</v>
      </c>
      <c r="N31" s="32">
        <f>AVERAGE(J29:J31)</f>
        <v>2.376865125211943</v>
      </c>
      <c r="O31" s="58">
        <f>N31/N28-1</f>
        <v>7.1631755650174433E-3</v>
      </c>
    </row>
    <row r="32" spans="1:15" ht="17.399999999999999" hidden="1">
      <c r="D32" s="26">
        <f>H32/21</f>
        <v>842869.38095238095</v>
      </c>
      <c r="E32" s="27">
        <f t="shared" si="3"/>
        <v>-0.44193006058190032</v>
      </c>
      <c r="F32" s="33">
        <f t="shared" si="4"/>
        <v>-0.64360723051917879</v>
      </c>
      <c r="G32" s="39" t="s">
        <v>222</v>
      </c>
      <c r="H32" s="29">
        <f>'세방전지(광주광산)'!H32+'세방전지(창원)'!H32</f>
        <v>17700257</v>
      </c>
      <c r="I32" s="29">
        <f>'세방전지(광주광산)'!I32+'세방전지(창원)'!I32</f>
        <v>7198691.8799999999</v>
      </c>
      <c r="J32" s="30">
        <f t="shared" si="1"/>
        <v>2.4588157536199482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726473.23809523811</v>
      </c>
      <c r="E33" s="27">
        <f t="shared" si="3"/>
        <v>-0.13809511353422721</v>
      </c>
      <c r="F33" s="33">
        <f t="shared" si="4"/>
        <v>-0.67967218421813436</v>
      </c>
      <c r="G33" s="39" t="s">
        <v>223</v>
      </c>
      <c r="H33" s="29">
        <f>'세방전지(광주광산)'!H33+'세방전지(창원)'!H33</f>
        <v>15255938</v>
      </c>
      <c r="I33" s="29">
        <f>'세방전지(광주광산)'!I33+'세방전지(창원)'!I33</f>
        <v>6196999.4000000004</v>
      </c>
      <c r="J33" s="30">
        <f t="shared" si="1"/>
        <v>2.4618266059538425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740956.27652464493</v>
      </c>
      <c r="B34" s="27">
        <f>A34/A31-1</f>
        <v>-0.71523140488047043</v>
      </c>
      <c r="C34" s="27">
        <f>A34/A22-1</f>
        <v>-0.68138775169944688</v>
      </c>
      <c r="D34" s="26">
        <f>H34/19</f>
        <v>653526.21052631584</v>
      </c>
      <c r="E34" s="27">
        <f t="shared" si="3"/>
        <v>-0.10041254618020656</v>
      </c>
      <c r="F34" s="33">
        <f t="shared" si="4"/>
        <v>-0.72116979808954818</v>
      </c>
      <c r="G34" s="39" t="s">
        <v>220</v>
      </c>
      <c r="H34" s="29">
        <f>'세방전지(광주광산)'!H34+'세방전지(창원)'!H34</f>
        <v>12416998</v>
      </c>
      <c r="I34" s="29">
        <f>'세방전지(광주광산)'!I34+'세방전지(창원)'!I34</f>
        <v>5261388.78</v>
      </c>
      <c r="J34" s="30">
        <f t="shared" si="1"/>
        <v>2.360022898744996</v>
      </c>
      <c r="K34" s="32">
        <f>H34+H33+H32</f>
        <v>45373193</v>
      </c>
      <c r="L34" s="27">
        <f>K34/K31-1</f>
        <v>-0.71222737103281863</v>
      </c>
      <c r="M34" s="27">
        <f>K34/K22-1</f>
        <v>-0.68522784071143805</v>
      </c>
      <c r="N34" s="32">
        <f>AVERAGE(J32:J34)</f>
        <v>2.4268884194395954</v>
      </c>
      <c r="O34" s="58">
        <f>N34/N31-1</f>
        <v>2.1045911985936527E-2</v>
      </c>
      <c r="P34" s="58"/>
    </row>
    <row r="35" spans="1:16" ht="17.399999999999999" hidden="1">
      <c r="D35" s="26">
        <f>H35/23</f>
        <v>819464.21739130432</v>
      </c>
      <c r="E35" s="27">
        <f t="shared" si="3"/>
        <v>0.25391178531516068</v>
      </c>
      <c r="F35" s="33">
        <f t="shared" si="4"/>
        <v>-0.69202728315529116</v>
      </c>
      <c r="G35" s="39" t="s">
        <v>226</v>
      </c>
      <c r="H35" s="68">
        <f>'세방전지(광주광산)'!H35+'세방전지(창원)'!H35</f>
        <v>18847677</v>
      </c>
      <c r="I35" s="68">
        <f>'세방전지(광주광산)'!I35+'세방전지(창원)'!I35</f>
        <v>7860644.7599999998</v>
      </c>
      <c r="J35" s="30">
        <f t="shared" si="1"/>
        <v>2.3977265956488791</v>
      </c>
      <c r="P35" s="16"/>
    </row>
    <row r="36" spans="1:16" ht="17.399999999999999" hidden="1">
      <c r="D36" s="26">
        <f>H36/21</f>
        <v>622187.85714285716</v>
      </c>
      <c r="E36" s="27">
        <f t="shared" si="3"/>
        <v>-0.24073822390495581</v>
      </c>
      <c r="F36" s="33">
        <f t="shared" si="4"/>
        <v>-0.69554811145813944</v>
      </c>
      <c r="G36" s="39" t="s">
        <v>228</v>
      </c>
      <c r="H36" s="68">
        <f>'세방전지(광주광산)'!H36+'세방전지(창원)'!H36</f>
        <v>13065945</v>
      </c>
      <c r="I36" s="68">
        <f>'세방전지(광주광산)'!I36+'세방전지(창원)'!I36</f>
        <v>5427077.0099999998</v>
      </c>
      <c r="J36" s="30">
        <f t="shared" si="1"/>
        <v>2.4075473732774615</v>
      </c>
      <c r="P36" s="16"/>
    </row>
    <row r="37" spans="1:16" ht="17.399999999999999" hidden="1">
      <c r="A37" s="31">
        <f>AVERAGE(D35:D37)</f>
        <v>667760.65447435016</v>
      </c>
      <c r="B37" s="27">
        <f>A37/A34-1</f>
        <v>-9.8785345869001784E-2</v>
      </c>
      <c r="C37" s="27">
        <f>A37/A25-1</f>
        <v>-0.73433697607862303</v>
      </c>
      <c r="D37" s="26">
        <f>H37/18</f>
        <v>561629.88888888888</v>
      </c>
      <c r="E37" s="27">
        <f t="shared" si="3"/>
        <v>-9.7330681656270124E-2</v>
      </c>
      <c r="F37" s="33">
        <f t="shared" si="4"/>
        <v>-0.80197952982719656</v>
      </c>
      <c r="G37" s="39" t="s">
        <v>225</v>
      </c>
      <c r="H37" s="68">
        <f>'세방전지(광주광산)'!H37+'세방전지(창원)'!H37</f>
        <v>10109338</v>
      </c>
      <c r="I37" s="68">
        <f>'세방전지(광주광산)'!I37+'세방전지(창원)'!I37</f>
        <v>4153541.8</v>
      </c>
      <c r="J37" s="30">
        <f t="shared" si="1"/>
        <v>2.4339078518482711</v>
      </c>
      <c r="K37" s="32">
        <f>H37+H36+H35</f>
        <v>42022960</v>
      </c>
      <c r="L37" s="27">
        <f>K37/K34-1</f>
        <v>-7.3837276561074305E-2</v>
      </c>
      <c r="M37" s="27">
        <f>K37/K25-1</f>
        <v>-0.72840338023620488</v>
      </c>
      <c r="N37" s="32">
        <f>AVERAGE(J35:J37)</f>
        <v>2.4130606069248706</v>
      </c>
      <c r="O37" s="16">
        <f>N37/N34-1</f>
        <v>-5.6977537178729554E-3</v>
      </c>
      <c r="P37" s="16"/>
    </row>
    <row r="38" spans="1:16" ht="17.399999999999999" hidden="1">
      <c r="A38" s="31"/>
      <c r="B38" s="27"/>
      <c r="C38" s="27"/>
      <c r="D38" s="26">
        <f>H38/20</f>
        <v>739252.8</v>
      </c>
      <c r="E38" s="27">
        <f t="shared" si="3"/>
        <v>0.31626328054319686</v>
      </c>
      <c r="F38" s="33">
        <f t="shared" si="4"/>
        <v>-0.77713458977703342</v>
      </c>
      <c r="G38" s="39" t="s">
        <v>231</v>
      </c>
      <c r="H38" s="68">
        <f>'세방전지(광주광산)'!H38+'세방전지(창원)'!H38</f>
        <v>14785056</v>
      </c>
      <c r="I38" s="68">
        <f>'세방전지(광주광산)'!I38+'세방전지(창원)'!I38</f>
        <v>5967940.5199999996</v>
      </c>
      <c r="J38" s="30">
        <f t="shared" si="1"/>
        <v>2.4774134310574532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717437.71428571432</v>
      </c>
      <c r="E39" s="27">
        <f t="shared" si="3"/>
        <v>-2.9509642323012786E-2</v>
      </c>
      <c r="F39" s="33">
        <f t="shared" si="4"/>
        <v>-0.72704814817805008</v>
      </c>
      <c r="G39" s="39" t="s">
        <v>234</v>
      </c>
      <c r="H39" s="68">
        <f>'세방전지(광주광산)'!H39+'세방전지(창원)'!H39</f>
        <v>15066192</v>
      </c>
      <c r="I39" s="68">
        <f>'세방전지(광주광산)'!I39+'세방전지(창원)'!I39</f>
        <v>6064561.9000000004</v>
      </c>
      <c r="J39" s="30">
        <f t="shared" si="1"/>
        <v>2.4843001437581171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724795.52063492069</v>
      </c>
      <c r="B40" s="27">
        <f>A40/A37-1</f>
        <v>8.541213948202353E-2</v>
      </c>
      <c r="C40" s="27">
        <f>A40/A28-1</f>
        <v>-0.75471545358542036</v>
      </c>
      <c r="D40" s="26">
        <f>H40/21</f>
        <v>717696.04761904757</v>
      </c>
      <c r="E40" s="27">
        <f t="shared" si="3"/>
        <v>3.6007771572266201E-4</v>
      </c>
      <c r="F40" s="33">
        <f t="shared" si="4"/>
        <v>-0.754152561671255</v>
      </c>
      <c r="G40" s="39" t="s">
        <v>236</v>
      </c>
      <c r="H40" s="68">
        <f>'세방전지(광주광산)'!H40+'세방전지(창원)'!H40</f>
        <v>15071617</v>
      </c>
      <c r="I40" s="68">
        <f>'세방전지(광주광산)'!I40+'세방전지(창원)'!I40</f>
        <v>6269068.4100000001</v>
      </c>
      <c r="J40" s="30">
        <f t="shared" si="1"/>
        <v>2.4041238688604452</v>
      </c>
      <c r="K40" s="32">
        <f>H40+H39+H38</f>
        <v>44922865</v>
      </c>
      <c r="L40" s="27">
        <f>K40/K37-1</f>
        <v>6.9007632970166766E-2</v>
      </c>
      <c r="M40" s="27">
        <f>K40/K28-1</f>
        <v>-0.74521332913699445</v>
      </c>
      <c r="N40" s="32">
        <f>AVERAGE(J38:J40)</f>
        <v>2.4552791478920053</v>
      </c>
      <c r="O40" s="58">
        <f>N40/N37-1</f>
        <v>1.7495847740408355E-2</v>
      </c>
    </row>
    <row r="41" spans="1:16" ht="17.399999999999999">
      <c r="A41" s="31"/>
      <c r="B41" s="27"/>
      <c r="C41" s="27"/>
      <c r="D41" s="26">
        <f>H41/18</f>
        <v>669894.16666666663</v>
      </c>
      <c r="E41" s="27">
        <f t="shared" si="3"/>
        <v>-6.6604631739248688E-2</v>
      </c>
      <c r="F41" s="33">
        <f t="shared" si="4"/>
        <v>-0.74393342268932006</v>
      </c>
      <c r="G41" s="39" t="s">
        <v>370</v>
      </c>
      <c r="H41" s="68">
        <f>'세방전지(광주광산)'!H41+'세방전지(창원)'!H41</f>
        <v>12058095</v>
      </c>
      <c r="I41" s="68">
        <f>'세방전지(광주광산)'!I41+'세방전지(창원)'!I41</f>
        <v>5172187.22</v>
      </c>
      <c r="J41" s="30">
        <f t="shared" si="1"/>
        <v>2.3313338220575859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745555.05</v>
      </c>
      <c r="E42" s="27">
        <f t="shared" ref="E42" si="5">D42/D41-1</f>
        <v>0.11294453228308465</v>
      </c>
      <c r="F42" s="33">
        <f t="shared" ref="F42" si="6">D42/D30-1</f>
        <v>-0.79737349308869976</v>
      </c>
      <c r="G42" s="39" t="s">
        <v>406</v>
      </c>
      <c r="H42" s="68">
        <f>'세방전지(광주광산)'!H42+'세방전지(창원)'!H42</f>
        <v>14911101</v>
      </c>
      <c r="I42" s="68">
        <f>'세방전지(광주광산)'!I42+'세방전지(창원)'!I42</f>
        <v>6233280.75</v>
      </c>
      <c r="J42" s="30">
        <f t="shared" si="1"/>
        <v>2.3921754206242034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718692.10555555567</v>
      </c>
      <c r="B43" s="27">
        <f>A43/A40-1</f>
        <v>-8.4208785865818037E-3</v>
      </c>
      <c r="C43" s="27">
        <f>A43/A31-1</f>
        <v>-0.72378809963998592</v>
      </c>
      <c r="D43" s="26">
        <f>H43/20</f>
        <v>740627.1</v>
      </c>
      <c r="E43" s="27">
        <f t="shared" ref="E43" si="7">D43/D42-1</f>
        <v>-6.6097734835275368E-3</v>
      </c>
      <c r="F43" s="33">
        <f t="shared" ref="F43" si="8">D43/D31-1</f>
        <v>-0.50962541745035339</v>
      </c>
      <c r="G43" s="39" t="s">
        <v>446</v>
      </c>
      <c r="H43" s="68">
        <f>'세방전지(광주광산)'!H43+'세방전지(창원)'!H43</f>
        <v>14812542</v>
      </c>
      <c r="I43" s="68">
        <f>'세방전지(광주광산)'!I43+'세방전지(창원)'!I43</f>
        <v>6147378.3300000001</v>
      </c>
      <c r="J43" s="30">
        <f t="shared" si="1"/>
        <v>2.4095705851896057</v>
      </c>
      <c r="K43" s="32">
        <f>H43+H42+H41</f>
        <v>41781738</v>
      </c>
      <c r="L43" s="27">
        <f>K43/K40-1</f>
        <v>-6.992267746057601E-2</v>
      </c>
      <c r="M43" s="27">
        <f>K43/K31-1</f>
        <v>-0.73500563235481398</v>
      </c>
      <c r="N43" s="32">
        <f>AVERAGE(J41:J43)</f>
        <v>2.3776932759571316</v>
      </c>
      <c r="O43" s="58">
        <f>N43/N40-1</f>
        <v>-3.159961342948947E-2</v>
      </c>
    </row>
    <row r="44" spans="1:16" ht="17.399999999999999">
      <c r="A44" s="31"/>
      <c r="B44" s="27"/>
      <c r="C44" s="27"/>
      <c r="D44" s="26">
        <f>H44/22</f>
        <v>744339</v>
      </c>
      <c r="E44" s="27">
        <f t="shared" ref="E44" si="9">D44/D43-1</f>
        <v>5.0118338904963089E-3</v>
      </c>
      <c r="F44" s="33">
        <f t="shared" ref="F44" si="10">D44/D32-1</f>
        <v>-0.11689875463390165</v>
      </c>
      <c r="G44" s="39" t="s">
        <v>462</v>
      </c>
      <c r="H44" s="68">
        <f>'세방전지(광주광산)'!H44+'세방전지(창원)'!H44</f>
        <v>16375458</v>
      </c>
      <c r="I44" s="68">
        <f>'세방전지(광주광산)'!I44+'세방전지(창원)'!I44</f>
        <v>6889642.7799999993</v>
      </c>
      <c r="J44" s="30">
        <f t="shared" si="1"/>
        <v>2.3768225034157724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272416.84999999998</v>
      </c>
      <c r="E45" s="27">
        <f t="shared" ref="E45" si="11">D45/D44-1</f>
        <v>-0.63401507915076327</v>
      </c>
      <c r="F45" s="33">
        <f t="shared" ref="F45" si="12">D45/D33-1</f>
        <v>-0.6250146107043697</v>
      </c>
      <c r="G45" s="39" t="s">
        <v>498</v>
      </c>
      <c r="H45" s="68">
        <f>'세방전지(광주광산)'!H45+'세방전지(창원)'!H45</f>
        <v>5448337</v>
      </c>
      <c r="I45" s="68">
        <f>'세방전지(광주광산)'!I45+'세방전지(창원)'!I45</f>
        <v>2326351.09</v>
      </c>
      <c r="J45" s="30">
        <f t="shared" si="1"/>
        <v>2.3420097780683657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427522.6166666667</v>
      </c>
      <c r="B46" s="27">
        <f>A46/A43-1</f>
        <v>-0.40513800922275645</v>
      </c>
      <c r="C46" s="27">
        <f>A46/A34-1</f>
        <v>-0.42301235550375027</v>
      </c>
      <c r="D46" s="26">
        <f>H46/19</f>
        <v>265812</v>
      </c>
      <c r="E46" s="27">
        <f t="shared" ref="E46" si="13">D46/D45-1</f>
        <v>-2.4245379828743974E-2</v>
      </c>
      <c r="F46" s="33">
        <f t="shared" ref="F46" si="14">D46/D34-1</f>
        <v>-0.59326497435209391</v>
      </c>
      <c r="G46" s="39" t="s">
        <v>548</v>
      </c>
      <c r="H46" s="68">
        <f>'세방전지(광주광산)'!H46+'세방전지(창원)'!H46</f>
        <v>5050428</v>
      </c>
      <c r="I46" s="68">
        <f>'세방전지(광주광산)'!I46+'세방전지(창원)'!I46</f>
        <v>2146815.81</v>
      </c>
      <c r="J46" s="30">
        <f t="shared" si="1"/>
        <v>2.3525204055582205</v>
      </c>
      <c r="K46" s="32">
        <f>H46+H45+H44</f>
        <v>26874223</v>
      </c>
      <c r="L46" s="27">
        <f>K46/K43-1</f>
        <v>-0.35679499498082157</v>
      </c>
      <c r="M46" s="27">
        <f>K46/K34-1</f>
        <v>-0.40770703529725139</v>
      </c>
      <c r="N46" s="32">
        <f>AVERAGE(J44:J46)</f>
        <v>2.3571175623474527</v>
      </c>
      <c r="O46" s="58">
        <f>N46/N43-1</f>
        <v>-8.6536450339231852E-3</v>
      </c>
    </row>
    <row r="47" spans="1:16" ht="17.399999999999999">
      <c r="A47" s="31"/>
      <c r="B47" s="27"/>
      <c r="C47" s="27"/>
      <c r="D47" s="26">
        <f>H47/19</f>
        <v>273037.36842105264</v>
      </c>
      <c r="E47" s="27">
        <f t="shared" ref="E47" si="15">D47/D46-1</f>
        <v>2.7182250692416643E-2</v>
      </c>
      <c r="F47" s="33">
        <f t="shared" ref="F47" si="16">D47/D35-1</f>
        <v>-0.66680989526273127</v>
      </c>
      <c r="G47" s="39" t="s">
        <v>598</v>
      </c>
      <c r="H47" s="68">
        <f>'세방전지(광주광산)'!H47+'세방전지(창원)'!H47</f>
        <v>5187710</v>
      </c>
      <c r="I47" s="68">
        <f>'세방전지(광주광산)'!I47+'세방전지(창원)'!I47</f>
        <v>2191808.86</v>
      </c>
      <c r="J47" s="30">
        <f t="shared" si="1"/>
        <v>2.3668624097084816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245829.35</v>
      </c>
      <c r="E48" s="27">
        <f t="shared" ref="E48" si="17">D48/D47-1</f>
        <v>-9.9649431059176452E-2</v>
      </c>
      <c r="F48" s="33">
        <f t="shared" ref="F48" si="18">D48/D36-1</f>
        <v>-0.6048952945998165</v>
      </c>
      <c r="G48" s="39" t="s">
        <v>634</v>
      </c>
      <c r="H48" s="68">
        <f>'세방전지(광주광산)'!H48+'세방전지(창원)'!H48</f>
        <v>4916587</v>
      </c>
      <c r="I48" s="68">
        <f>'세방전지(광주광산)'!I48+'세방전지(창원)'!I48</f>
        <v>2115198.2200000002</v>
      </c>
      <c r="J48" s="30">
        <f t="shared" si="1"/>
        <v>2.3244095770844586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254121.89098883574</v>
      </c>
      <c r="B49" s="27">
        <f>A49/A46-1</f>
        <v>-0.40559427482412946</v>
      </c>
      <c r="C49" s="27">
        <f>A49/A37-1</f>
        <v>-0.61944165280466223</v>
      </c>
      <c r="D49" s="26">
        <f>H49/22</f>
        <v>243498.95454545456</v>
      </c>
      <c r="E49" s="27">
        <f t="shared" ref="E49" si="19">D49/D48-1</f>
        <v>-9.4797283340880556E-3</v>
      </c>
      <c r="F49" s="33">
        <f t="shared" ref="F49" si="20">D49/D37-1</f>
        <v>-0.56644231483622542</v>
      </c>
      <c r="G49" s="39" t="s">
        <v>672</v>
      </c>
      <c r="H49" s="68">
        <f>'세방전지(광주광산)'!H49+'세방전지(창원)'!H49</f>
        <v>5356977</v>
      </c>
      <c r="I49" s="68">
        <f>'세방전지(광주광산)'!I49+'세방전지(창원)'!I49</f>
        <v>2297016.88</v>
      </c>
      <c r="J49" s="30">
        <f t="shared" si="1"/>
        <v>2.3321452474480728</v>
      </c>
      <c r="K49" s="32">
        <f>H49+H48+H47</f>
        <v>15461274</v>
      </c>
      <c r="L49" s="27">
        <f>K49/K46-1</f>
        <v>-0.42468014796185927</v>
      </c>
      <c r="M49" s="27">
        <f>K49/K37-1</f>
        <v>-0.6320755605983015</v>
      </c>
      <c r="N49" s="32">
        <f>AVERAGE(J47:J49)</f>
        <v>2.3411390780803374</v>
      </c>
      <c r="O49" s="58">
        <f>N49/N46-1</f>
        <v>-6.7788236456065576E-3</v>
      </c>
    </row>
    <row r="50" spans="1:15" s="37" customFormat="1" ht="17.399999999999999">
      <c r="A50" s="92"/>
      <c r="B50" s="130"/>
      <c r="C50" s="130"/>
      <c r="D50" s="93">
        <f>H50/18</f>
        <v>133936.33333333334</v>
      </c>
      <c r="E50" s="130">
        <f t="shared" ref="E50" si="21">D50/D49-1</f>
        <v>-0.44995109493034346</v>
      </c>
      <c r="F50" s="131">
        <f t="shared" ref="F50" si="22">D50/D38-1</f>
        <v>-0.81882201415627598</v>
      </c>
      <c r="G50" s="132" t="s">
        <v>714</v>
      </c>
      <c r="H50" s="95">
        <f>'세방전지(광주광산)'!H50+'세방전지(창원)'!H50</f>
        <v>2410854</v>
      </c>
      <c r="I50" s="95">
        <f>'세방전지(광주광산)'!I50+'세방전지(창원)'!I50</f>
        <v>1136289.82</v>
      </c>
      <c r="J50" s="133">
        <f t="shared" ref="J50" si="23">H50/I50</f>
        <v>2.1216893415449238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206943.7</v>
      </c>
      <c r="E51" s="130">
        <f t="shared" ref="E51" si="24">D51/D50-1</f>
        <v>0.54509008011269033</v>
      </c>
      <c r="F51" s="131">
        <f t="shared" ref="F51" si="25">D51/D39-1</f>
        <v>-0.71155168472564267</v>
      </c>
      <c r="G51" s="132" t="s">
        <v>721</v>
      </c>
      <c r="H51" s="95">
        <f>'세방전지(광주광산)'!H51+'세방전지(창원)'!H51</f>
        <v>4138874</v>
      </c>
      <c r="I51" s="95">
        <f>'세방전지(광주광산)'!I51+'세방전지(창원)'!I51</f>
        <v>1973009.36</v>
      </c>
      <c r="J51" s="133">
        <f t="shared" ref="J51" si="26">H51/I51</f>
        <v>2.0977467638572174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179179.98080808079</v>
      </c>
      <c r="B52" s="27">
        <f>A52/A49-1</f>
        <v>-0.29490536958127456</v>
      </c>
      <c r="C52" s="27">
        <f>A52/A40-1</f>
        <v>-0.7527854743761121</v>
      </c>
      <c r="D52" s="93">
        <f>H52/22</f>
        <v>196659.90909090909</v>
      </c>
      <c r="E52" s="130">
        <f t="shared" ref="E52:E53" si="27">D52/D51-1</f>
        <v>-4.9693665035905554E-2</v>
      </c>
      <c r="F52" s="131">
        <f t="shared" ref="F52:F53" si="28">D52/D40-1</f>
        <v>-0.72598440559436384</v>
      </c>
      <c r="G52" s="132" t="s">
        <v>726</v>
      </c>
      <c r="H52" s="95">
        <f>'세방전지(광주광산)'!H52+'세방전지(창원)'!H52</f>
        <v>4326518</v>
      </c>
      <c r="I52" s="95">
        <f>'세방전지(광주광산)'!I52+'세방전지(창원)'!I52</f>
        <v>2109121.7599999998</v>
      </c>
      <c r="J52" s="133">
        <f t="shared" ref="J52" si="29">H52/I52</f>
        <v>2.0513362870050709</v>
      </c>
      <c r="K52" s="32">
        <f>H52+H51+H50</f>
        <v>10876246</v>
      </c>
      <c r="L52" s="27">
        <f>K52/K49-1</f>
        <v>-0.29654917182115781</v>
      </c>
      <c r="M52" s="27">
        <f>K52/K40-1</f>
        <v>-0.75789064210397084</v>
      </c>
      <c r="N52" s="32">
        <f>AVERAGE(J50:J52)</f>
        <v>2.0902574641357372</v>
      </c>
      <c r="O52" s="58">
        <f>N52/N49-1</f>
        <v>-0.10716219992804332</v>
      </c>
    </row>
    <row r="53" spans="1:15" s="37" customFormat="1" ht="17.399999999999999">
      <c r="A53" s="31"/>
      <c r="B53" s="27"/>
      <c r="C53" s="27"/>
      <c r="D53" s="93">
        <f>H53/21</f>
        <v>207093.80952380953</v>
      </c>
      <c r="E53" s="130">
        <f t="shared" si="27"/>
        <v>5.3055554033014429E-2</v>
      </c>
      <c r="F53" s="131">
        <f t="shared" si="28"/>
        <v>-0.69085592944585594</v>
      </c>
      <c r="G53" s="132" t="s">
        <v>729</v>
      </c>
      <c r="H53" s="95">
        <f>'세방전지(광주광산)'!H53+'세방전지(창원)'!H53</f>
        <v>4348970</v>
      </c>
      <c r="I53" s="95">
        <f>'세방전지(광주광산)'!I53+'세방전지(창원)'!I53</f>
        <v>2050732.21</v>
      </c>
      <c r="J53" s="133">
        <f t="shared" ref="J53" si="30">H53/I53</f>
        <v>2.1206913212720253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257263.23529411765</v>
      </c>
      <c r="E54" s="130">
        <f t="shared" ref="E54" si="31">D54/D53-1</f>
        <v>0.24225458928814647</v>
      </c>
      <c r="F54" s="131">
        <f t="shared" ref="F54" si="32">D54/D42-1</f>
        <v>-0.65493730436925124</v>
      </c>
      <c r="G54" s="132" t="s">
        <v>742</v>
      </c>
      <c r="H54" s="95">
        <f>'세방전지(광주광산)'!H54+'세방전지(창원)'!H54</f>
        <v>4373475</v>
      </c>
      <c r="I54" s="95">
        <f>'세방전지(광주광산)'!I54+'세방전지(창원)'!I54</f>
        <v>1961694.92</v>
      </c>
      <c r="J54" s="133">
        <f t="shared" ref="J54" si="33">H54/I54</f>
        <v>2.2294368790025718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225496.90382819794</v>
      </c>
      <c r="B55" s="27">
        <f>A55/A52-1</f>
        <v>0.25849384965459454</v>
      </c>
      <c r="C55" s="27">
        <f>A55/A43-1</f>
        <v>-0.68623990428573478</v>
      </c>
      <c r="D55" s="93">
        <f>H55/21</f>
        <v>212133.66666666666</v>
      </c>
      <c r="E55" s="130">
        <f t="shared" ref="E55" si="34">D55/D54-1</f>
        <v>-0.17542175653608783</v>
      </c>
      <c r="F55" s="131">
        <f t="shared" ref="F55" si="35">D55/D43-1</f>
        <v>-0.71357560820193222</v>
      </c>
      <c r="G55" s="132" t="s">
        <v>749</v>
      </c>
      <c r="H55" s="95">
        <f>'세방전지(광주광산)'!H55+'세방전지(창원)'!H55</f>
        <v>4454807</v>
      </c>
      <c r="I55" s="95">
        <f>'세방전지(광주광산)'!I55+'세방전지(창원)'!I55</f>
        <v>2245356.98</v>
      </c>
      <c r="J55" s="133">
        <f t="shared" ref="J55" si="36">H55/I55</f>
        <v>1.9840083513134736</v>
      </c>
      <c r="K55" s="32">
        <f>H55+H54+H53</f>
        <v>13177252</v>
      </c>
      <c r="L55" s="27">
        <f>K55/K52-1</f>
        <v>0.21156251890587985</v>
      </c>
      <c r="M55" s="27">
        <f>K55/K43-1</f>
        <v>-0.68461694915611215</v>
      </c>
      <c r="N55" s="32">
        <f>AVERAGE(J53:J55)</f>
        <v>2.1113788505293569</v>
      </c>
      <c r="O55" s="58">
        <f>N55/N52-1</f>
        <v>1.0104681722714393E-2</v>
      </c>
    </row>
    <row r="56" spans="1:15" s="124" customFormat="1" ht="17.399999999999999">
      <c r="A56" s="94"/>
      <c r="B56" s="45"/>
      <c r="C56" s="45"/>
      <c r="D56" s="98">
        <f>H56/22</f>
        <v>229539.09090909091</v>
      </c>
      <c r="E56" s="118">
        <f t="shared" ref="E56" si="37">D56/D55-1</f>
        <v>8.2049325389609296E-2</v>
      </c>
      <c r="F56" s="158">
        <f t="shared" ref="F56" si="38">D56/D44-1</f>
        <v>-0.69162022827086722</v>
      </c>
      <c r="G56" s="122" t="s">
        <v>752</v>
      </c>
      <c r="H56" s="96">
        <f>'세방전지(광주광산)'!H56+'세방전지(창원)'!H56</f>
        <v>5049860</v>
      </c>
      <c r="I56" s="96">
        <f>'세방전지(광주광산)'!I56+'세방전지(창원)'!I56</f>
        <v>2461674.83</v>
      </c>
      <c r="J56" s="125">
        <f t="shared" ref="J56" si="39">H56/I56</f>
        <v>2.0513919785254497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214825.55555555556</v>
      </c>
      <c r="E57" s="118">
        <f t="shared" ref="E57" si="40">D57/D56-1</f>
        <v>-6.4100346896305616E-2</v>
      </c>
      <c r="F57" s="158">
        <f t="shared" ref="F57" si="41">D57/D45-1</f>
        <v>-0.21140870854517413</v>
      </c>
      <c r="G57" s="122" t="s">
        <v>756</v>
      </c>
      <c r="H57" s="96">
        <f>'세방전지(광주광산)'!H57+'세방전지(창원)'!H57</f>
        <v>3866860</v>
      </c>
      <c r="I57" s="96">
        <f>'세방전지(광주광산)'!I57+'세방전지(창원)'!I57</f>
        <v>1909039.88</v>
      </c>
      <c r="J57" s="125">
        <f t="shared" ref="J57" si="42">H57/I57</f>
        <v>2.0255522372848493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222182.32323232322</v>
      </c>
      <c r="B58" s="27">
        <f>A58/A55-1</f>
        <v>-1.4699007124284291E-2</v>
      </c>
      <c r="C58" s="27">
        <f>A58/A46-1</f>
        <v>-0.48030276160674878</v>
      </c>
      <c r="K58" s="32">
        <f>H58+H57+H56</f>
        <v>8916720</v>
      </c>
      <c r="L58" s="27">
        <f>K58/K55-1</f>
        <v>-0.32332477211485366</v>
      </c>
      <c r="M58" s="27">
        <f>K58/K46-1</f>
        <v>-0.66820547704765265</v>
      </c>
      <c r="N58" s="32">
        <f>AVERAGE(J56:J58)</f>
        <v>2.0384721079051493</v>
      </c>
      <c r="O58" s="58">
        <f>N58/N55-1</f>
        <v>-3.4530393541608473E-2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167"/>
  <dimension ref="A1:P58"/>
  <sheetViews>
    <sheetView topLeftCell="F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세방전지</v>
      </c>
      <c r="G1" s="19"/>
      <c r="H1" s="19"/>
      <c r="I1" s="19"/>
      <c r="J1" s="20"/>
      <c r="P1" s="18" t="s">
        <v>314</v>
      </c>
    </row>
    <row r="2" spans="1:16" ht="15" customHeight="1">
      <c r="G2" s="21"/>
      <c r="H2" s="21"/>
      <c r="I2" s="21"/>
      <c r="J2" s="22"/>
      <c r="P2" s="110" t="s">
        <v>667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2627401.2999999998</v>
      </c>
      <c r="E5" s="27"/>
      <c r="F5" s="26"/>
      <c r="G5" s="28" t="s">
        <v>7</v>
      </c>
      <c r="H5" s="29">
        <v>52548026</v>
      </c>
      <c r="I5" s="29">
        <v>21665920.199999999</v>
      </c>
      <c r="J5" s="30">
        <f>H5/I5</f>
        <v>2.425377067529308</v>
      </c>
    </row>
    <row r="6" spans="1:16" ht="15" hidden="1" customHeight="1">
      <c r="D6" s="26">
        <f>H6/18</f>
        <v>2478867</v>
      </c>
      <c r="E6" s="27">
        <f t="shared" ref="E6:E28" si="0">D6/D5-1</f>
        <v>-5.6532780127649285E-2</v>
      </c>
      <c r="F6" s="26"/>
      <c r="G6" s="28" t="s">
        <v>3</v>
      </c>
      <c r="H6" s="29">
        <v>44619606</v>
      </c>
      <c r="I6" s="29">
        <v>18548191.600000001</v>
      </c>
      <c r="J6" s="30">
        <f t="shared" ref="J6:J49" si="1">H6/I6</f>
        <v>2.4056041129098533</v>
      </c>
    </row>
    <row r="7" spans="1:16" ht="15" hidden="1" customHeight="1">
      <c r="A7" s="31">
        <f>AVERAGE(D5:D7)</f>
        <v>2540137.7363636363</v>
      </c>
      <c r="B7" s="31"/>
      <c r="C7" s="31"/>
      <c r="D7" s="26">
        <f>H7/22</f>
        <v>2514144.9090909092</v>
      </c>
      <c r="E7" s="27">
        <f t="shared" si="0"/>
        <v>1.4231465056781634E-2</v>
      </c>
      <c r="F7" s="26"/>
      <c r="G7" s="28" t="s">
        <v>6</v>
      </c>
      <c r="H7" s="29">
        <v>55311188</v>
      </c>
      <c r="I7" s="29">
        <v>22816635.68</v>
      </c>
      <c r="J7" s="30">
        <f t="shared" si="1"/>
        <v>2.4241605456532409</v>
      </c>
      <c r="K7" s="32">
        <f>H7+H6+H5</f>
        <v>152478820</v>
      </c>
      <c r="L7" s="32"/>
      <c r="M7" s="32"/>
      <c r="N7" s="32">
        <f>AVERAGE(J5:J7)</f>
        <v>2.4183805753641341</v>
      </c>
      <c r="O7" s="35"/>
    </row>
    <row r="8" spans="1:16" ht="15" hidden="1" customHeight="1">
      <c r="D8" s="26">
        <f>H8/21</f>
        <v>2577889.0476190476</v>
      </c>
      <c r="E8" s="27">
        <f t="shared" si="0"/>
        <v>2.5354202256857139E-2</v>
      </c>
      <c r="F8" s="26"/>
      <c r="G8" s="28" t="s">
        <v>2</v>
      </c>
      <c r="H8" s="29">
        <v>54135670</v>
      </c>
      <c r="I8" s="29">
        <v>22247998.899999999</v>
      </c>
      <c r="J8" s="30">
        <f t="shared" si="1"/>
        <v>2.4332826625589234</v>
      </c>
    </row>
    <row r="9" spans="1:16" ht="15" hidden="1" customHeight="1">
      <c r="D9" s="26">
        <f>H9/21</f>
        <v>2110063.8571428573</v>
      </c>
      <c r="E9" s="27">
        <f t="shared" si="0"/>
        <v>-0.1814760766792024</v>
      </c>
      <c r="F9" s="26"/>
      <c r="G9" s="28" t="s">
        <v>5</v>
      </c>
      <c r="H9" s="29">
        <v>44311341</v>
      </c>
      <c r="I9" s="29">
        <v>18036602.710000001</v>
      </c>
      <c r="J9" s="30">
        <f t="shared" si="1"/>
        <v>2.4567454144472864</v>
      </c>
    </row>
    <row r="10" spans="1:16" ht="15" hidden="1" customHeight="1">
      <c r="A10" s="31">
        <f>AVERAGE(D8:D10)</f>
        <v>2219791.2063492066</v>
      </c>
      <c r="B10" s="27">
        <f>A10/A7-1</f>
        <v>-0.12611384234345713</v>
      </c>
      <c r="C10" s="27"/>
      <c r="D10" s="26">
        <f>H10/21</f>
        <v>1971420.7142857143</v>
      </c>
      <c r="E10" s="27">
        <f t="shared" si="0"/>
        <v>-6.5705662123834219E-2</v>
      </c>
      <c r="F10" s="26"/>
      <c r="G10" s="28" t="s">
        <v>0</v>
      </c>
      <c r="H10" s="29">
        <v>41399835</v>
      </c>
      <c r="I10" s="29">
        <v>16949434.260000002</v>
      </c>
      <c r="J10" s="30">
        <f t="shared" si="1"/>
        <v>2.4425496665515252</v>
      </c>
      <c r="K10" s="32">
        <f>H10+H9+H8</f>
        <v>139846846</v>
      </c>
      <c r="L10" s="27">
        <f>K10/K7-1</f>
        <v>-8.2844122219728589E-2</v>
      </c>
      <c r="M10" s="32"/>
      <c r="N10" s="32">
        <f>AVERAGE(J8:J10)</f>
        <v>2.4441925811859115</v>
      </c>
      <c r="O10" s="58">
        <f>N10/N7-1</f>
        <v>1.0673260480472901E-2</v>
      </c>
    </row>
    <row r="11" spans="1:16" ht="15" hidden="1" customHeight="1">
      <c r="D11" s="26">
        <f>H11/21</f>
        <v>2074926.6190476189</v>
      </c>
      <c r="E11" s="27">
        <f t="shared" si="0"/>
        <v>5.2503204420983662E-2</v>
      </c>
      <c r="F11" s="26"/>
      <c r="G11" s="28" t="s">
        <v>10</v>
      </c>
      <c r="H11" s="29">
        <v>43573459</v>
      </c>
      <c r="I11" s="29">
        <v>18264636.899999999</v>
      </c>
      <c r="J11" s="30">
        <f t="shared" si="1"/>
        <v>2.3856734321392397</v>
      </c>
    </row>
    <row r="12" spans="1:16" ht="15" hidden="1" customHeight="1">
      <c r="D12" s="26">
        <f>H12/22</f>
        <v>1571878.3636363635</v>
      </c>
      <c r="E12" s="27">
        <f t="shared" si="0"/>
        <v>-0.24244146795039534</v>
      </c>
      <c r="F12" s="26"/>
      <c r="G12" s="28" t="s">
        <v>4</v>
      </c>
      <c r="H12" s="29">
        <v>34581324</v>
      </c>
      <c r="I12" s="29">
        <v>14875726</v>
      </c>
      <c r="J12" s="30">
        <f t="shared" si="1"/>
        <v>2.3246814306743753</v>
      </c>
    </row>
    <row r="13" spans="1:16" ht="15" hidden="1" customHeight="1">
      <c r="A13" s="31">
        <f>AVERAGE(D11:D13)</f>
        <v>1881534.7442279942</v>
      </c>
      <c r="B13" s="27">
        <f>A13/A10-1</f>
        <v>-0.15238210744943348</v>
      </c>
      <c r="C13" s="27"/>
      <c r="D13" s="26">
        <f>H13/20</f>
        <v>1997799.25</v>
      </c>
      <c r="E13" s="27">
        <f t="shared" si="0"/>
        <v>0.27096300592770839</v>
      </c>
      <c r="F13" s="26"/>
      <c r="G13" s="28" t="s">
        <v>8</v>
      </c>
      <c r="H13" s="29">
        <v>39955985</v>
      </c>
      <c r="I13" s="29">
        <v>17501265.420000002</v>
      </c>
      <c r="J13" s="30">
        <f t="shared" si="1"/>
        <v>2.2830340573167534</v>
      </c>
      <c r="K13" s="32">
        <f>H13+H12+H11</f>
        <v>118110768</v>
      </c>
      <c r="L13" s="27">
        <f>K13/K10-1</f>
        <v>-0.15542773127682841</v>
      </c>
      <c r="M13" s="32"/>
      <c r="N13" s="32">
        <f>AVERAGE(J11:J13)</f>
        <v>2.3311296400434558</v>
      </c>
      <c r="O13" s="58">
        <f>N13/N10-1</f>
        <v>-4.6257787546183482E-2</v>
      </c>
    </row>
    <row r="14" spans="1:16" ht="15" hidden="1" customHeight="1">
      <c r="D14" s="26">
        <f>H14/20</f>
        <v>2292081.0499999998</v>
      </c>
      <c r="E14" s="27">
        <f t="shared" si="0"/>
        <v>0.1473029885259991</v>
      </c>
      <c r="F14" s="26"/>
      <c r="G14" s="28" t="s">
        <v>11</v>
      </c>
      <c r="H14" s="29">
        <v>45841621</v>
      </c>
      <c r="I14" s="29">
        <v>20472626.260000002</v>
      </c>
      <c r="J14" s="30">
        <f t="shared" si="1"/>
        <v>2.2391666031420043</v>
      </c>
    </row>
    <row r="15" spans="1:16" ht="15" hidden="1" customHeight="1">
      <c r="A15" s="31"/>
      <c r="B15" s="31"/>
      <c r="C15" s="31"/>
      <c r="D15" s="26">
        <f>H15/22</f>
        <v>1597397.1818181819</v>
      </c>
      <c r="E15" s="27">
        <f t="shared" si="0"/>
        <v>-0.30307997537077402</v>
      </c>
      <c r="F15" s="26"/>
      <c r="G15" s="28" t="s">
        <v>9</v>
      </c>
      <c r="H15" s="29">
        <v>35142738</v>
      </c>
      <c r="I15" s="29">
        <v>15899829.6</v>
      </c>
      <c r="J15" s="30">
        <f t="shared" si="1"/>
        <v>2.2102587816412824</v>
      </c>
    </row>
    <row r="16" spans="1:16" ht="15" hidden="1" customHeight="1">
      <c r="A16" s="31">
        <f>AVERAGE(D14:D16)</f>
        <v>1848268.8954545453</v>
      </c>
      <c r="B16" s="27">
        <f>A16/A13-1</f>
        <v>-1.7680167148387271E-2</v>
      </c>
      <c r="C16" s="27"/>
      <c r="D16" s="26">
        <f>H16/22</f>
        <v>1655328.4545454546</v>
      </c>
      <c r="E16" s="27">
        <f t="shared" si="0"/>
        <v>3.626604164991365E-2</v>
      </c>
      <c r="F16" s="26"/>
      <c r="G16" s="28" t="s">
        <v>13</v>
      </c>
      <c r="H16" s="29">
        <v>36417226</v>
      </c>
      <c r="I16" s="29">
        <v>16508635.32</v>
      </c>
      <c r="J16" s="30">
        <f t="shared" si="1"/>
        <v>2.205950116051143</v>
      </c>
      <c r="K16" s="32">
        <f>H16+H15+H14</f>
        <v>117401585</v>
      </c>
      <c r="L16" s="27">
        <f>K16/K13-1</f>
        <v>-6.0043890325054416E-3</v>
      </c>
      <c r="M16" s="32"/>
      <c r="N16" s="32">
        <f>AVERAGE(J14:J16)</f>
        <v>2.218458500278143</v>
      </c>
      <c r="O16" s="58">
        <f>N16/N13-1</f>
        <v>-4.8333279209307523E-2</v>
      </c>
    </row>
    <row r="17" spans="1:15" ht="15" hidden="1" customHeight="1">
      <c r="D17" s="26">
        <f>H17/20</f>
        <v>1856414.2</v>
      </c>
      <c r="E17" s="27">
        <f t="shared" si="0"/>
        <v>0.12147785226694641</v>
      </c>
      <c r="F17" s="33">
        <f t="shared" ref="F17:F28" si="2">D17/D5-1</f>
        <v>-0.2934409372485276</v>
      </c>
      <c r="G17" s="39" t="s">
        <v>162</v>
      </c>
      <c r="H17" s="29">
        <v>37128284</v>
      </c>
      <c r="I17" s="29">
        <v>16774872.09</v>
      </c>
      <c r="J17" s="30">
        <f t="shared" si="1"/>
        <v>2.2133273983134139</v>
      </c>
    </row>
    <row r="18" spans="1:15" hidden="1">
      <c r="D18" s="26">
        <f>H18/20</f>
        <v>1841400.75</v>
      </c>
      <c r="E18" s="27">
        <f t="shared" si="0"/>
        <v>-8.0873384829742712E-3</v>
      </c>
      <c r="F18" s="33">
        <f t="shared" si="2"/>
        <v>-0.25716032768196118</v>
      </c>
      <c r="G18" s="39" t="s">
        <v>163</v>
      </c>
      <c r="H18" s="29">
        <v>36828015</v>
      </c>
      <c r="I18" s="29">
        <v>16479397.32</v>
      </c>
      <c r="J18" s="30">
        <f t="shared" si="1"/>
        <v>2.2347913752467252</v>
      </c>
    </row>
    <row r="19" spans="1:15" ht="17.399999999999999" hidden="1">
      <c r="A19" s="31">
        <f>AVERAGE(D17:D19)</f>
        <v>1861993.8621212123</v>
      </c>
      <c r="B19" s="27">
        <f>A19/A16-1</f>
        <v>7.425849507298965E-3</v>
      </c>
      <c r="C19" s="27">
        <f>A19/A7-1</f>
        <v>-0.26697130023084059</v>
      </c>
      <c r="D19" s="26">
        <f>H19/22</f>
        <v>1888166.6363636365</v>
      </c>
      <c r="E19" s="27">
        <f t="shared" si="0"/>
        <v>2.5396908502202109E-2</v>
      </c>
      <c r="F19" s="33">
        <f t="shared" si="2"/>
        <v>-0.24898257473695917</v>
      </c>
      <c r="G19" s="39" t="s">
        <v>158</v>
      </c>
      <c r="H19" s="29">
        <v>41539666</v>
      </c>
      <c r="I19" s="29">
        <v>17883882.899999999</v>
      </c>
      <c r="J19" s="30">
        <f t="shared" si="1"/>
        <v>2.3227431219648618</v>
      </c>
      <c r="K19" s="32">
        <f>H19+H18+H17</f>
        <v>115495965</v>
      </c>
      <c r="L19" s="27">
        <f>K19/K16-1</f>
        <v>-1.6231637758553297E-2</v>
      </c>
      <c r="M19" s="27">
        <f>K19/K7-1</f>
        <v>-0.24254421040246765</v>
      </c>
      <c r="N19" s="32">
        <f>AVERAGE(J17:J19)</f>
        <v>2.2569539651750006</v>
      </c>
      <c r="O19" s="58">
        <f>N19/N16-1</f>
        <v>1.7352348440158316E-2</v>
      </c>
    </row>
    <row r="20" spans="1:15" hidden="1">
      <c r="D20" s="26">
        <f>H20/20</f>
        <v>2164034.5499999998</v>
      </c>
      <c r="E20" s="27">
        <f t="shared" si="0"/>
        <v>0.14610358446310068</v>
      </c>
      <c r="F20" s="33">
        <f t="shared" si="2"/>
        <v>-0.16054007367046541</v>
      </c>
      <c r="G20" s="39" t="s">
        <v>154</v>
      </c>
      <c r="H20" s="29">
        <v>43280691</v>
      </c>
      <c r="I20" s="29">
        <v>18699616</v>
      </c>
      <c r="J20" s="30">
        <f t="shared" si="1"/>
        <v>2.3145229827179339</v>
      </c>
    </row>
    <row r="21" spans="1:15" hidden="1">
      <c r="D21" s="26">
        <f>H21/21</f>
        <v>2017512.3333333333</v>
      </c>
      <c r="E21" s="27">
        <f t="shared" si="0"/>
        <v>-6.7707891570708334E-2</v>
      </c>
      <c r="F21" s="33">
        <f t="shared" si="2"/>
        <v>-4.3861953986001123E-2</v>
      </c>
      <c r="G21" s="39" t="s">
        <v>155</v>
      </c>
      <c r="H21" s="29">
        <v>42367759</v>
      </c>
      <c r="I21" s="29">
        <v>18741681.199999999</v>
      </c>
      <c r="J21" s="30">
        <f t="shared" si="1"/>
        <v>2.2606167796728931</v>
      </c>
    </row>
    <row r="22" spans="1:15" ht="17.399999999999999" hidden="1">
      <c r="A22" s="31">
        <f>AVERAGE(D20:D22)</f>
        <v>2104439.9134920635</v>
      </c>
      <c r="B22" s="27">
        <f>A22/A19-1</f>
        <v>0.13020776077889584</v>
      </c>
      <c r="C22" s="27">
        <f>A22/A10-1</f>
        <v>-5.196492919118112E-2</v>
      </c>
      <c r="D22" s="26">
        <f>H22/21</f>
        <v>2131772.8571428573</v>
      </c>
      <c r="E22" s="27">
        <f t="shared" si="0"/>
        <v>5.6634361992098814E-2</v>
      </c>
      <c r="F22" s="33">
        <f t="shared" si="2"/>
        <v>8.1338367652914689E-2</v>
      </c>
      <c r="G22" s="39" t="s">
        <v>156</v>
      </c>
      <c r="H22" s="29">
        <v>44767230</v>
      </c>
      <c r="I22" s="29">
        <v>19408545.399999999</v>
      </c>
      <c r="J22" s="30">
        <f t="shared" si="1"/>
        <v>2.3065731654470101</v>
      </c>
      <c r="K22" s="32">
        <f>H22+H21+H20</f>
        <v>130415680</v>
      </c>
      <c r="L22" s="27">
        <f>K22/K19-1</f>
        <v>0.12917953454044917</v>
      </c>
      <c r="M22" s="27">
        <f>K22/K10-1</f>
        <v>-6.743924707461757E-2</v>
      </c>
      <c r="N22" s="32">
        <f>AVERAGE(J20:J22)</f>
        <v>2.293904309279279</v>
      </c>
      <c r="O22" s="58">
        <f>N22/N19-1</f>
        <v>1.637177570939663E-2</v>
      </c>
    </row>
    <row r="23" spans="1:15" hidden="1">
      <c r="A23" s="31"/>
      <c r="B23" s="27"/>
      <c r="C23" s="27"/>
      <c r="D23" s="26">
        <f>H23/21</f>
        <v>2342603.6190476189</v>
      </c>
      <c r="E23" s="27">
        <f t="shared" si="0"/>
        <v>9.889926180377917E-2</v>
      </c>
      <c r="F23" s="33">
        <f t="shared" si="2"/>
        <v>0.12900552604740434</v>
      </c>
      <c r="G23" s="39" t="s">
        <v>168</v>
      </c>
      <c r="H23" s="29">
        <v>49194676</v>
      </c>
      <c r="I23" s="29">
        <v>21547709.620000001</v>
      </c>
      <c r="J23" s="30">
        <f t="shared" si="1"/>
        <v>2.2830582399504231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1782723.4545454546</v>
      </c>
      <c r="E24" s="27">
        <f t="shared" si="0"/>
        <v>-0.23899910336934538</v>
      </c>
      <c r="F24" s="33">
        <f t="shared" si="2"/>
        <v>0.13413575489475194</v>
      </c>
      <c r="G24" s="39" t="s">
        <v>176</v>
      </c>
      <c r="H24" s="29">
        <v>39219916</v>
      </c>
      <c r="I24" s="29">
        <v>17478874.800000001</v>
      </c>
      <c r="J24" s="30">
        <f t="shared" si="1"/>
        <v>2.2438467263350383</v>
      </c>
      <c r="K24" s="32"/>
      <c r="L24" s="27"/>
      <c r="M24" s="27"/>
      <c r="N24" s="27"/>
    </row>
    <row r="25" spans="1:15" ht="17.399999999999999" hidden="1">
      <c r="A25" s="31">
        <f>AVERAGE(D23:D25)</f>
        <v>2218997.5859345333</v>
      </c>
      <c r="B25" s="27">
        <f>A25/A22-1</f>
        <v>5.4436181193871835E-2</v>
      </c>
      <c r="C25" s="27">
        <f>A25/A13-1</f>
        <v>0.17935509442054021</v>
      </c>
      <c r="D25" s="26">
        <f>H25/19</f>
        <v>2531665.6842105263</v>
      </c>
      <c r="E25" s="27">
        <f t="shared" si="0"/>
        <v>0.42011127847983087</v>
      </c>
      <c r="F25" s="33">
        <f t="shared" si="2"/>
        <v>0.26722726730952884</v>
      </c>
      <c r="G25" s="39" t="s">
        <v>190</v>
      </c>
      <c r="H25" s="29">
        <v>48101648</v>
      </c>
      <c r="I25" s="29">
        <v>21064543.199999999</v>
      </c>
      <c r="J25" s="30">
        <f t="shared" si="1"/>
        <v>2.2835362506223253</v>
      </c>
      <c r="K25" s="32">
        <f>H25+H24+H23</f>
        <v>136516240</v>
      </c>
      <c r="L25" s="27">
        <f>K25/K22-1</f>
        <v>4.6777810766312822E-2</v>
      </c>
      <c r="M25" s="27">
        <f>K25/K13-1</f>
        <v>0.15583229464734316</v>
      </c>
      <c r="N25" s="32">
        <f>AVERAGE(J23:J25)</f>
        <v>2.2701470723025956</v>
      </c>
      <c r="O25" s="58">
        <f>N25/N22-1</f>
        <v>-1.0356681785103627E-2</v>
      </c>
    </row>
    <row r="26" spans="1:15" ht="17.399999999999999" hidden="1">
      <c r="A26" s="31"/>
      <c r="B26" s="27"/>
      <c r="C26" s="27"/>
      <c r="D26" s="26">
        <f>H26/19</f>
        <v>2968403.9473684211</v>
      </c>
      <c r="E26" s="27">
        <f t="shared" si="0"/>
        <v>0.17251024330808784</v>
      </c>
      <c r="F26" s="33">
        <f t="shared" si="2"/>
        <v>0.29506936387280946</v>
      </c>
      <c r="G26" s="39" t="s">
        <v>202</v>
      </c>
      <c r="H26" s="29">
        <v>56399675</v>
      </c>
      <c r="I26" s="29">
        <v>24644455</v>
      </c>
      <c r="J26" s="30">
        <f t="shared" si="1"/>
        <v>2.2885340738920785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2409848.0909090908</v>
      </c>
      <c r="E27" s="27">
        <f t="shared" si="0"/>
        <v>-0.18816706430892161</v>
      </c>
      <c r="F27" s="33">
        <f t="shared" si="2"/>
        <v>0.50860920398404907</v>
      </c>
      <c r="G27" s="39" t="s">
        <v>203</v>
      </c>
      <c r="H27" s="29">
        <v>53016658</v>
      </c>
      <c r="I27" s="29">
        <v>22966102.66</v>
      </c>
      <c r="J27" s="30">
        <f t="shared" si="1"/>
        <v>2.3084743103730427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2659028.7496012761</v>
      </c>
      <c r="B28" s="27">
        <f>A28/A25-1</f>
        <v>0.19830177664723481</v>
      </c>
      <c r="C28" s="27">
        <f>A28/A16-1</f>
        <v>0.43865903718914256</v>
      </c>
      <c r="D28" s="26">
        <f>H28/19</f>
        <v>2598834.210526316</v>
      </c>
      <c r="E28" s="27">
        <f t="shared" si="0"/>
        <v>7.8422420205720211E-2</v>
      </c>
      <c r="F28" s="33">
        <f t="shared" si="2"/>
        <v>0.56998099282957337</v>
      </c>
      <c r="G28" s="39" t="s">
        <v>208</v>
      </c>
      <c r="H28" s="29">
        <v>49377850</v>
      </c>
      <c r="I28" s="29">
        <v>21215897.98</v>
      </c>
      <c r="J28" s="30">
        <f t="shared" si="1"/>
        <v>2.3273985407805018</v>
      </c>
      <c r="K28" s="32">
        <f>H28+H27+H26</f>
        <v>158794183</v>
      </c>
      <c r="L28" s="27">
        <f>K28/K25-1</f>
        <v>0.16318895832466529</v>
      </c>
      <c r="M28" s="27">
        <f>K28/K16-1</f>
        <v>0.35257273570880665</v>
      </c>
      <c r="N28" s="32">
        <f>AVERAGE(J26:J28)</f>
        <v>2.3081356416818744</v>
      </c>
      <c r="O28" s="58">
        <f>N28/N25-1</f>
        <v>1.6733968403530364E-2</v>
      </c>
    </row>
    <row r="29" spans="1:15" hidden="1">
      <c r="D29" s="26">
        <f>H29/22</f>
        <v>2393713.2727272729</v>
      </c>
      <c r="E29" s="27">
        <f t="shared" ref="E29:E41" si="3">D29/D28-1</f>
        <v>-7.8928058191715889E-2</v>
      </c>
      <c r="F29" s="33">
        <f t="shared" ref="F29:F41" si="4">D29/D17-1</f>
        <v>0.28942844367774878</v>
      </c>
      <c r="G29" s="39" t="s">
        <v>215</v>
      </c>
      <c r="H29" s="29">
        <v>52661692</v>
      </c>
      <c r="I29" s="29">
        <v>22660541.879999999</v>
      </c>
      <c r="J29" s="30">
        <f t="shared" si="1"/>
        <v>2.3239378951691689</v>
      </c>
    </row>
    <row r="30" spans="1:15" hidden="1">
      <c r="D30" s="26">
        <f>H30/19</f>
        <v>3451388.5263157897</v>
      </c>
      <c r="E30" s="27">
        <f t="shared" si="3"/>
        <v>0.44185544928840059</v>
      </c>
      <c r="F30" s="33">
        <f t="shared" si="4"/>
        <v>0.87432775093405923</v>
      </c>
      <c r="G30" s="39" t="s">
        <v>210</v>
      </c>
      <c r="H30" s="29">
        <v>65576382</v>
      </c>
      <c r="I30" s="29">
        <v>27768566.460000001</v>
      </c>
      <c r="J30" s="30">
        <f t="shared" si="1"/>
        <v>2.3615328538641456</v>
      </c>
    </row>
    <row r="31" spans="1:15" ht="17.399999999999999" hidden="1">
      <c r="A31" s="31">
        <f>AVERAGE(D29:D31)</f>
        <v>2419264.8496810212</v>
      </c>
      <c r="B31" s="27">
        <f>A31/A28-1</f>
        <v>-9.0169728310086072E-2</v>
      </c>
      <c r="C31" s="27">
        <f>A31/A19-1</f>
        <v>0.29928723122908529</v>
      </c>
      <c r="D31" s="26">
        <f>H31/20</f>
        <v>1412692.75</v>
      </c>
      <c r="E31" s="27">
        <f t="shared" si="3"/>
        <v>-0.59068857671958785</v>
      </c>
      <c r="F31" s="33">
        <f t="shared" si="4"/>
        <v>-0.25181775655105176</v>
      </c>
      <c r="G31" s="39" t="s">
        <v>211</v>
      </c>
      <c r="H31" s="29">
        <v>28253855</v>
      </c>
      <c r="I31" s="29">
        <v>12063430.460000001</v>
      </c>
      <c r="J31" s="30">
        <f t="shared" si="1"/>
        <v>2.3421078352201978</v>
      </c>
      <c r="K31" s="32">
        <f>H31+H30+H29</f>
        <v>146491929</v>
      </c>
      <c r="L31" s="27">
        <f>K31/K28-1</f>
        <v>-7.7472951260437517E-2</v>
      </c>
      <c r="M31" s="27">
        <f>K31/K19-1</f>
        <v>0.26837270029303628</v>
      </c>
      <c r="N31" s="32">
        <f>AVERAGE(J29:J31)</f>
        <v>2.3425261947511706</v>
      </c>
      <c r="O31" s="58">
        <f>N31/N28-1</f>
        <v>1.4899710592500837E-2</v>
      </c>
    </row>
    <row r="32" spans="1:15" ht="17.399999999999999" hidden="1">
      <c r="D32" s="26">
        <f>H32/21</f>
        <v>697782.95238095243</v>
      </c>
      <c r="E32" s="27">
        <f t="shared" si="3"/>
        <v>-0.5060617728936796</v>
      </c>
      <c r="F32" s="33">
        <f t="shared" si="4"/>
        <v>-0.67755461557628438</v>
      </c>
      <c r="G32" s="39" t="s">
        <v>222</v>
      </c>
      <c r="H32" s="29">
        <v>14653442</v>
      </c>
      <c r="I32" s="29">
        <v>6128526.8799999999</v>
      </c>
      <c r="J32" s="30">
        <f t="shared" si="1"/>
        <v>2.3910219024771577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645844.09523809527</v>
      </c>
      <c r="E33" s="27">
        <f t="shared" si="3"/>
        <v>-7.4434115888949548E-2</v>
      </c>
      <c r="F33" s="33">
        <f t="shared" si="4"/>
        <v>-0.6798809679785045</v>
      </c>
      <c r="G33" s="39" t="s">
        <v>223</v>
      </c>
      <c r="H33" s="29">
        <v>13562726</v>
      </c>
      <c r="I33" s="29">
        <v>5606695.4000000004</v>
      </c>
      <c r="J33" s="30">
        <f t="shared" si="1"/>
        <v>2.4190231557790707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643839.26148705091</v>
      </c>
      <c r="B34" s="27">
        <f>A34/A31-1</f>
        <v>-0.73386987308481721</v>
      </c>
      <c r="C34" s="27">
        <f>A34/A22-1</f>
        <v>-0.69405671439738215</v>
      </c>
      <c r="D34" s="26">
        <f>H34/19</f>
        <v>587890.73684210528</v>
      </c>
      <c r="E34" s="27">
        <f t="shared" si="3"/>
        <v>-8.9732737085139735E-2</v>
      </c>
      <c r="F34" s="33">
        <f t="shared" si="4"/>
        <v>-0.7242244947099874</v>
      </c>
      <c r="G34" s="39" t="s">
        <v>220</v>
      </c>
      <c r="H34" s="29">
        <v>11169924</v>
      </c>
      <c r="I34" s="29">
        <v>4841047.78</v>
      </c>
      <c r="J34" s="30">
        <f t="shared" si="1"/>
        <v>2.3073360370758413</v>
      </c>
      <c r="K34" s="32">
        <f>H34+H33+H32</f>
        <v>39386092</v>
      </c>
      <c r="L34" s="27">
        <f>K34/K31-1</f>
        <v>-0.73113814345362327</v>
      </c>
      <c r="M34" s="27">
        <f>K34/K22-1</f>
        <v>-0.69799573180157481</v>
      </c>
      <c r="N34" s="32">
        <f>AVERAGE(J32:J34)</f>
        <v>2.3724603651106899</v>
      </c>
      <c r="O34" s="58">
        <f>N34/N31-1</f>
        <v>1.2778585113196073E-2</v>
      </c>
      <c r="P34" s="58"/>
    </row>
    <row r="35" spans="1:16" ht="17.399999999999999" hidden="1">
      <c r="D35" s="26">
        <f>H35/23</f>
        <v>804237.91304347827</v>
      </c>
      <c r="E35" s="27">
        <f t="shared" si="3"/>
        <v>0.36800575794661516</v>
      </c>
      <c r="F35" s="33">
        <f t="shared" si="4"/>
        <v>-0.6566905700545107</v>
      </c>
      <c r="G35" s="39" t="s">
        <v>226</v>
      </c>
      <c r="H35" s="68">
        <v>18497472</v>
      </c>
      <c r="I35" s="68">
        <v>7730622.7599999998</v>
      </c>
      <c r="J35" s="30">
        <f t="shared" si="1"/>
        <v>2.3927531551157983</v>
      </c>
      <c r="P35" s="16"/>
    </row>
    <row r="36" spans="1:16" ht="17.399999999999999" hidden="1">
      <c r="D36" s="26">
        <f>H36/21</f>
        <v>566199.38095238095</v>
      </c>
      <c r="E36" s="27">
        <f t="shared" si="3"/>
        <v>-0.29598024195388639</v>
      </c>
      <c r="F36" s="33">
        <f t="shared" si="4"/>
        <v>-0.68239640337443919</v>
      </c>
      <c r="G36" s="39" t="s">
        <v>228</v>
      </c>
      <c r="H36" s="68">
        <v>11890187</v>
      </c>
      <c r="I36" s="68">
        <v>5028192.01</v>
      </c>
      <c r="J36" s="30">
        <f t="shared" si="1"/>
        <v>2.3647042468451795</v>
      </c>
      <c r="P36" s="16"/>
    </row>
    <row r="37" spans="1:16" ht="17.399999999999999" hidden="1">
      <c r="A37" s="31">
        <f>AVERAGE(D35:D37)</f>
        <v>638045.41281343449</v>
      </c>
      <c r="B37" s="27">
        <f>A37/A34-1</f>
        <v>-8.9989055035795129E-3</v>
      </c>
      <c r="C37" s="27">
        <f>A37/A25-1</f>
        <v>-0.71246232224055306</v>
      </c>
      <c r="D37" s="26">
        <f>H37/18</f>
        <v>543698.9444444445</v>
      </c>
      <c r="E37" s="27">
        <f t="shared" si="3"/>
        <v>-3.9739422657243728E-2</v>
      </c>
      <c r="F37" s="33">
        <f t="shared" si="4"/>
        <v>-0.78524062326420818</v>
      </c>
      <c r="G37" s="39" t="s">
        <v>225</v>
      </c>
      <c r="H37" s="68">
        <v>9786581</v>
      </c>
      <c r="I37" s="68">
        <v>4039136.8</v>
      </c>
      <c r="J37" s="30">
        <f t="shared" si="1"/>
        <v>2.4229387328500485</v>
      </c>
      <c r="K37" s="32">
        <f>H37+H36+H35</f>
        <v>40174240</v>
      </c>
      <c r="L37" s="27">
        <f>K37/K34-1</f>
        <v>2.0010820063082191E-2</v>
      </c>
      <c r="M37" s="27">
        <f>K37/K25-1</f>
        <v>-0.70571823542752132</v>
      </c>
      <c r="N37" s="32">
        <f>AVERAGE(J35:J37)</f>
        <v>2.3934653782703421</v>
      </c>
      <c r="O37" s="16">
        <f>N37/N34-1</f>
        <v>8.8536834876362658E-3</v>
      </c>
      <c r="P37" s="16"/>
    </row>
    <row r="38" spans="1:16" ht="17.399999999999999" hidden="1">
      <c r="A38" s="31"/>
      <c r="B38" s="27"/>
      <c r="C38" s="27"/>
      <c r="D38" s="26">
        <f>H38/20</f>
        <v>696830.15</v>
      </c>
      <c r="E38" s="27">
        <f t="shared" si="3"/>
        <v>0.28164705324566364</v>
      </c>
      <c r="F38" s="33">
        <f t="shared" si="4"/>
        <v>-0.76525090171175636</v>
      </c>
      <c r="G38" s="39" t="s">
        <v>231</v>
      </c>
      <c r="H38" s="68">
        <v>13936603</v>
      </c>
      <c r="I38" s="68">
        <v>5736674.5199999996</v>
      </c>
      <c r="J38" s="30">
        <f t="shared" si="1"/>
        <v>2.4293870867890899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629280.14285714284</v>
      </c>
      <c r="E39" s="27">
        <f t="shared" si="3"/>
        <v>-9.6938984547177198E-2</v>
      </c>
      <c r="F39" s="33">
        <f t="shared" si="4"/>
        <v>-0.73887144785970582</v>
      </c>
      <c r="G39" s="39" t="s">
        <v>234</v>
      </c>
      <c r="H39" s="68">
        <v>13214883</v>
      </c>
      <c r="I39" s="68">
        <v>5581279.9000000004</v>
      </c>
      <c r="J39" s="30">
        <f t="shared" si="1"/>
        <v>2.3677155127088323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664648.55793650786</v>
      </c>
      <c r="B40" s="27">
        <f>A40/A37-1</f>
        <v>4.1694751797944685E-2</v>
      </c>
      <c r="C40" s="27">
        <f>A40/A28-1</f>
        <v>-0.75004085306103874</v>
      </c>
      <c r="D40" s="26">
        <f>H40/21</f>
        <v>667835.38095238095</v>
      </c>
      <c r="E40" s="27">
        <f t="shared" si="3"/>
        <v>6.126879821788811E-2</v>
      </c>
      <c r="F40" s="33">
        <f t="shared" si="4"/>
        <v>-0.74302501550603695</v>
      </c>
      <c r="G40" s="39" t="s">
        <v>236</v>
      </c>
      <c r="H40" s="68">
        <v>14024543</v>
      </c>
      <c r="I40" s="68">
        <v>5993042.4100000001</v>
      </c>
      <c r="J40" s="30">
        <f t="shared" si="1"/>
        <v>2.3401374528233982</v>
      </c>
      <c r="K40" s="32">
        <f>H40+H39+H38</f>
        <v>41176029</v>
      </c>
      <c r="L40" s="27">
        <f>K40/K37-1</f>
        <v>2.4936103333877524E-2</v>
      </c>
      <c r="M40" s="27">
        <f>K40/K28-1</f>
        <v>-0.74069560847830296</v>
      </c>
      <c r="N40" s="32">
        <f>AVERAGE(J38:J40)</f>
        <v>2.3790800174404403</v>
      </c>
      <c r="O40" s="58">
        <f>N40/N37-1</f>
        <v>-6.0102648488266075E-3</v>
      </c>
    </row>
    <row r="41" spans="1:16" ht="17.399999999999999">
      <c r="A41" s="31"/>
      <c r="B41" s="27"/>
      <c r="C41" s="27"/>
      <c r="D41" s="26">
        <f>H41/18</f>
        <v>668876.66666666663</v>
      </c>
      <c r="E41" s="27">
        <f t="shared" si="3"/>
        <v>1.5591951908877633E-3</v>
      </c>
      <c r="F41" s="33">
        <f t="shared" si="4"/>
        <v>-0.72056942897568377</v>
      </c>
      <c r="G41" s="39" t="s">
        <v>370</v>
      </c>
      <c r="H41" s="68">
        <v>12039780</v>
      </c>
      <c r="I41" s="68">
        <v>5163022.22</v>
      </c>
      <c r="J41" s="30">
        <f t="shared" si="1"/>
        <v>2.3319248856535042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696100.7</v>
      </c>
      <c r="E42" s="27">
        <f t="shared" ref="E42" si="5">D42/D41-1</f>
        <v>4.0701125768078716E-2</v>
      </c>
      <c r="F42" s="33">
        <f t="shared" ref="F42" si="6">D42/D30-1</f>
        <v>-0.79831285446641442</v>
      </c>
      <c r="G42" s="39" t="s">
        <v>405</v>
      </c>
      <c r="H42" s="68">
        <v>13922014</v>
      </c>
      <c r="I42" s="68">
        <v>5959891.75</v>
      </c>
      <c r="J42" s="30">
        <f t="shared" si="1"/>
        <v>2.3359508165563576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687902.27222222218</v>
      </c>
      <c r="B43" s="27">
        <f>A43/A40-1</f>
        <v>3.4986481213332699E-2</v>
      </c>
      <c r="C43" s="27">
        <f>A43/A31-1</f>
        <v>-0.71565648452548647</v>
      </c>
      <c r="D43" s="26">
        <f>H43/20</f>
        <v>698729.45</v>
      </c>
      <c r="E43" s="27">
        <f t="shared" ref="E43" si="7">D43/D42-1</f>
        <v>3.7763932718355431E-3</v>
      </c>
      <c r="F43" s="33">
        <f t="shared" ref="F43" si="8">D43/D31-1</f>
        <v>-0.50539177751142284</v>
      </c>
      <c r="G43" s="39" t="s">
        <v>445</v>
      </c>
      <c r="H43" s="68">
        <v>13974589</v>
      </c>
      <c r="I43" s="68">
        <v>5897591.3300000001</v>
      </c>
      <c r="J43" s="30">
        <f t="shared" si="1"/>
        <v>2.3695417701992585</v>
      </c>
      <c r="K43" s="32">
        <f>H43+H42+H41</f>
        <v>39936383</v>
      </c>
      <c r="L43" s="27">
        <f>K43/K40-1</f>
        <v>-3.0106011436896951E-2</v>
      </c>
      <c r="M43" s="27">
        <f>K43/K31-1</f>
        <v>-0.72738168394246483</v>
      </c>
      <c r="N43" s="32">
        <f>AVERAGE(J41:J43)</f>
        <v>2.3458058241363737</v>
      </c>
      <c r="O43" s="58">
        <f>N43/N40-1</f>
        <v>-1.3986159801327336E-2</v>
      </c>
    </row>
    <row r="44" spans="1:16" ht="17.399999999999999">
      <c r="A44" s="31"/>
      <c r="B44" s="27"/>
      <c r="C44" s="27"/>
      <c r="D44" s="26">
        <f>H44/22</f>
        <v>701351.09090909094</v>
      </c>
      <c r="E44" s="27">
        <f t="shared" ref="E44" si="9">D44/D43-1</f>
        <v>3.7520114675158034E-3</v>
      </c>
      <c r="F44" s="33">
        <f t="shared" ref="F44" si="10">D44/D32-1</f>
        <v>5.1135364026355656E-3</v>
      </c>
      <c r="G44" s="39" t="s">
        <v>474</v>
      </c>
      <c r="H44" s="68">
        <v>15429724</v>
      </c>
      <c r="I44" s="68">
        <v>6595408.5999999996</v>
      </c>
      <c r="J44" s="30">
        <f t="shared" si="1"/>
        <v>2.3394644571376517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268365.05</v>
      </c>
      <c r="E45" s="27">
        <f t="shared" ref="E45" si="11">D45/D44-1</f>
        <v>-0.61735990222508197</v>
      </c>
      <c r="F45" s="33">
        <f t="shared" ref="F45" si="12">D45/D33-1</f>
        <v>-0.58447394351253579</v>
      </c>
      <c r="G45" s="39" t="s">
        <v>498</v>
      </c>
      <c r="H45" s="68">
        <v>5367301</v>
      </c>
      <c r="I45" s="68">
        <v>2302245.09</v>
      </c>
      <c r="J45" s="30">
        <f t="shared" si="1"/>
        <v>2.3313334550319316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411822.32767145132</v>
      </c>
      <c r="B46" s="27">
        <f>A46/A43-1</f>
        <v>-0.40133599742142601</v>
      </c>
      <c r="C46" s="27">
        <f>A46/A34-1</f>
        <v>-0.36036468680042744</v>
      </c>
      <c r="D46" s="26">
        <f>H46/19</f>
        <v>265750.84210526315</v>
      </c>
      <c r="E46" s="27">
        <f t="shared" ref="E46" si="13">D46/D45-1</f>
        <v>-9.741238267564456E-3</v>
      </c>
      <c r="F46" s="33">
        <f t="shared" ref="F46" si="14">D46/D34-1</f>
        <v>-0.54795878646980944</v>
      </c>
      <c r="G46" s="39" t="s">
        <v>548</v>
      </c>
      <c r="H46" s="68">
        <v>5049266</v>
      </c>
      <c r="I46" s="68">
        <v>2146215.81</v>
      </c>
      <c r="J46" s="30">
        <f t="shared" si="1"/>
        <v>2.3526366623867148</v>
      </c>
      <c r="K46" s="32">
        <f>H46+H45+H44</f>
        <v>25846291</v>
      </c>
      <c r="L46" s="27">
        <f>K46/K43-1</f>
        <v>-0.352813423288734</v>
      </c>
      <c r="M46" s="27">
        <f>K46/K34-1</f>
        <v>-0.34377112103429808</v>
      </c>
      <c r="N46" s="32">
        <f>AVERAGE(J44:J46)</f>
        <v>2.3411448581854324</v>
      </c>
      <c r="O46" s="58">
        <f>N46/N43-1</f>
        <v>-1.9869359616144777E-3</v>
      </c>
    </row>
    <row r="47" spans="1:16" ht="17.399999999999999">
      <c r="A47" s="31"/>
      <c r="B47" s="27"/>
      <c r="C47" s="27"/>
      <c r="D47" s="26">
        <f>H47/19</f>
        <v>273037.36842105264</v>
      </c>
      <c r="E47" s="27">
        <f t="shared" ref="E47" si="15">D47/D46-1</f>
        <v>2.7418638669462148E-2</v>
      </c>
      <c r="F47" s="33">
        <f t="shared" ref="F47" si="16">D47/D35-1</f>
        <v>-0.6605017445797885</v>
      </c>
      <c r="G47" s="39" t="s">
        <v>601</v>
      </c>
      <c r="H47" s="68">
        <v>5187710</v>
      </c>
      <c r="I47" s="68">
        <v>2191808.86</v>
      </c>
      <c r="J47" s="30">
        <f t="shared" si="1"/>
        <v>2.3668624097084816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244626.1</v>
      </c>
      <c r="E48" s="27">
        <f t="shared" ref="E48" si="17">D48/D47-1</f>
        <v>-0.1040563369964782</v>
      </c>
      <c r="F48" s="33">
        <f t="shared" ref="F48" si="18">D48/D36-1</f>
        <v>-0.56795060498207472</v>
      </c>
      <c r="G48" s="39" t="s">
        <v>634</v>
      </c>
      <c r="H48" s="68">
        <v>4892522</v>
      </c>
      <c r="I48" s="68">
        <v>2102952.2200000002</v>
      </c>
      <c r="J48" s="30">
        <f t="shared" si="1"/>
        <v>2.3265017404912793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253720.80765550243</v>
      </c>
      <c r="B49" s="27">
        <f>A49/A46-1</f>
        <v>-0.38390711088904594</v>
      </c>
      <c r="C49" s="27">
        <f>A49/A37-1</f>
        <v>-0.60234678823764098</v>
      </c>
      <c r="D49" s="26">
        <f>H49/22</f>
        <v>243498.95454545456</v>
      </c>
      <c r="E49" s="27">
        <f t="shared" ref="E49" si="19">D49/D48-1</f>
        <v>-4.6076254927231997E-3</v>
      </c>
      <c r="F49" s="33">
        <f t="shared" ref="F49" si="20">D49/D37-1</f>
        <v>-0.5521437791381707</v>
      </c>
      <c r="G49" s="39" t="s">
        <v>672</v>
      </c>
      <c r="H49" s="68">
        <v>5356977</v>
      </c>
      <c r="I49" s="68">
        <v>2297016.88</v>
      </c>
      <c r="J49" s="30">
        <f t="shared" si="1"/>
        <v>2.3321452474480728</v>
      </c>
      <c r="K49" s="32">
        <f>H49+H48+H47</f>
        <v>15437209</v>
      </c>
      <c r="L49" s="27">
        <f>K49/K46-1</f>
        <v>-0.4027302021787188</v>
      </c>
      <c r="M49" s="27">
        <f>K49/K37-1</f>
        <v>-0.61574359589627581</v>
      </c>
      <c r="N49" s="32">
        <f>AVERAGE(J47:J49)</f>
        <v>2.3418364658826114</v>
      </c>
      <c r="O49" s="58">
        <f>N49/N46-1</f>
        <v>2.9541431183166544E-4</v>
      </c>
    </row>
    <row r="50" spans="1:15" s="37" customFormat="1" ht="17.399999999999999">
      <c r="A50" s="92"/>
      <c r="B50" s="130"/>
      <c r="C50" s="130"/>
      <c r="D50" s="93">
        <f>H50/18</f>
        <v>133905.22222222222</v>
      </c>
      <c r="E50" s="130">
        <f t="shared" ref="E50" si="21">D50/D49-1</f>
        <v>-0.45007886184897028</v>
      </c>
      <c r="F50" s="131">
        <f t="shared" ref="F50" si="22">D50/D38-1</f>
        <v>-0.80783664107785491</v>
      </c>
      <c r="G50" s="132" t="s">
        <v>714</v>
      </c>
      <c r="H50" s="95">
        <v>2410294</v>
      </c>
      <c r="I50" s="95">
        <v>1136133.82</v>
      </c>
      <c r="J50" s="133">
        <f t="shared" ref="J50" si="23">H50/I50</f>
        <v>2.1214877662914744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205404.35</v>
      </c>
      <c r="E51" s="130">
        <f t="shared" ref="E51" si="24">D51/D50-1</f>
        <v>0.5339532438781327</v>
      </c>
      <c r="F51" s="131">
        <f t="shared" ref="F51" si="25">D51/D39-1</f>
        <v>-0.67358838137272947</v>
      </c>
      <c r="G51" s="132" t="s">
        <v>721</v>
      </c>
      <c r="H51" s="95">
        <v>4108087</v>
      </c>
      <c r="I51" s="95">
        <v>1957544.36</v>
      </c>
      <c r="J51" s="133">
        <f t="shared" ref="J51" si="26">H51/I51</f>
        <v>2.0985920339501272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178281.8574074074</v>
      </c>
      <c r="B52" s="27">
        <f>A52/A49-1</f>
        <v>-0.29733056167204341</v>
      </c>
      <c r="C52" s="27">
        <f>A52/A40-1</f>
        <v>-0.73176522347252548</v>
      </c>
      <c r="D52" s="93">
        <f>H52/22</f>
        <v>195536</v>
      </c>
      <c r="E52" s="130">
        <f t="shared" ref="E52:E53" si="27">D52/D51-1</f>
        <v>-4.8043529749978497E-2</v>
      </c>
      <c r="F52" s="131">
        <f t="shared" ref="F52:F53" si="28">D52/D40-1</f>
        <v>-0.70720928304045272</v>
      </c>
      <c r="G52" s="132" t="s">
        <v>726</v>
      </c>
      <c r="H52" s="95">
        <v>4301792</v>
      </c>
      <c r="I52" s="95">
        <v>2096906.76</v>
      </c>
      <c r="J52" s="133">
        <f t="shared" ref="J52" si="29">H52/I52</f>
        <v>2.0514941732554668</v>
      </c>
      <c r="K52" s="32">
        <f>H52+H51+H50</f>
        <v>10820173</v>
      </c>
      <c r="L52" s="27">
        <f>K52/K49-1</f>
        <v>-0.29908489287150286</v>
      </c>
      <c r="M52" s="27">
        <f>K52/K40-1</f>
        <v>-0.73722155188884297</v>
      </c>
      <c r="N52" s="32">
        <f>AVERAGE(J50:J52)</f>
        <v>2.090524657832356</v>
      </c>
      <c r="O52" s="58">
        <f>N52/N49-1</f>
        <v>-0.10731398699760997</v>
      </c>
    </row>
    <row r="53" spans="1:15" s="37" customFormat="1" ht="17.399999999999999">
      <c r="A53" s="31"/>
      <c r="B53" s="27"/>
      <c r="C53" s="27"/>
      <c r="D53" s="93">
        <f>H53/21</f>
        <v>207086.47619047618</v>
      </c>
      <c r="E53" s="130">
        <f t="shared" si="27"/>
        <v>5.9070842149149927E-2</v>
      </c>
      <c r="F53" s="131">
        <f t="shared" si="28"/>
        <v>-0.69039662091594933</v>
      </c>
      <c r="G53" s="132" t="s">
        <v>729</v>
      </c>
      <c r="H53" s="95">
        <v>4348816</v>
      </c>
      <c r="I53" s="95">
        <v>2050660.21</v>
      </c>
      <c r="J53" s="133">
        <f t="shared" ref="J53" si="30">H53/I53</f>
        <v>2.1206906823437124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257151.82352941178</v>
      </c>
      <c r="E54" s="130">
        <f t="shared" ref="E54" si="31">D54/D53-1</f>
        <v>0.2417605835973855</v>
      </c>
      <c r="F54" s="131">
        <f t="shared" ref="F54" si="32">D54/D42-1</f>
        <v>-0.63058243795845659</v>
      </c>
      <c r="G54" s="132" t="s">
        <v>742</v>
      </c>
      <c r="H54" s="95">
        <v>4371581</v>
      </c>
      <c r="I54" s="95">
        <v>1960830.92</v>
      </c>
      <c r="J54" s="133">
        <f t="shared" ref="J54" si="33">H54/I54</f>
        <v>2.2294533176782014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225012.98879551821</v>
      </c>
      <c r="B55" s="27">
        <f>A55/A52-1</f>
        <v>0.26211938818497638</v>
      </c>
      <c r="C55" s="27">
        <f>A55/A43-1</f>
        <v>-0.67289977387539535</v>
      </c>
      <c r="D55" s="93">
        <f>H55/21</f>
        <v>210800.66666666666</v>
      </c>
      <c r="E55" s="130">
        <f t="shared" ref="E55" si="34">D55/D54-1</f>
        <v>-0.18024821378505096</v>
      </c>
      <c r="F55" s="131">
        <f t="shared" ref="F55" si="35">D55/D43-1</f>
        <v>-0.69830859903405151</v>
      </c>
      <c r="G55" s="132" t="s">
        <v>749</v>
      </c>
      <c r="H55" s="95">
        <v>4426814</v>
      </c>
      <c r="I55" s="95">
        <v>2231727.98</v>
      </c>
      <c r="J55" s="133">
        <f t="shared" ref="J55" si="36">H55/I55</f>
        <v>1.9835813502683244</v>
      </c>
      <c r="K55" s="32">
        <f>H55+H54+H53</f>
        <v>13147211</v>
      </c>
      <c r="L55" s="27">
        <f>K55/K52-1</f>
        <v>0.21506476837292721</v>
      </c>
      <c r="M55" s="27">
        <f>K55/K43-1</f>
        <v>-0.67079615096840395</v>
      </c>
      <c r="N55" s="32">
        <f>AVERAGE(J53:J55)</f>
        <v>2.1112417834300792</v>
      </c>
      <c r="O55" s="58">
        <f>N55/N52-1</f>
        <v>9.9100125512054937E-3</v>
      </c>
    </row>
    <row r="56" spans="1:15" s="124" customFormat="1" ht="17.399999999999999">
      <c r="A56" s="94"/>
      <c r="B56" s="45"/>
      <c r="C56" s="45"/>
      <c r="D56" s="98">
        <f>H56/22</f>
        <v>229539.09090909091</v>
      </c>
      <c r="E56" s="118">
        <f t="shared" ref="E56" si="37">D56/D55-1</f>
        <v>8.8891674484383065E-2</v>
      </c>
      <c r="F56" s="158">
        <f t="shared" ref="F56" si="38">D56/D44-1</f>
        <v>-0.67271870838389591</v>
      </c>
      <c r="G56" s="122" t="s">
        <v>752</v>
      </c>
      <c r="H56" s="96">
        <v>5049860</v>
      </c>
      <c r="I56" s="96">
        <v>2461674.83</v>
      </c>
      <c r="J56" s="125">
        <f t="shared" ref="J56" si="39">H56/I56</f>
        <v>2.0513919785254497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213119.61111111112</v>
      </c>
      <c r="E57" s="118">
        <f t="shared" ref="E57" si="40">D57/D56-1</f>
        <v>-7.153239011686563E-2</v>
      </c>
      <c r="F57" s="158">
        <f t="shared" ref="F57" si="41">D57/D45-1</f>
        <v>-0.20585929087595001</v>
      </c>
      <c r="G57" s="122" t="s">
        <v>756</v>
      </c>
      <c r="H57" s="96">
        <v>3836153</v>
      </c>
      <c r="I57" s="96">
        <v>1893806.88</v>
      </c>
      <c r="J57" s="125">
        <f t="shared" ref="J57" si="42">H57/I57</f>
        <v>2.0256305120192617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221329.35101010103</v>
      </c>
      <c r="B58" s="27">
        <f>A58/A55-1</f>
        <v>-1.6370778438771327E-2</v>
      </c>
      <c r="C58" s="27">
        <f>A58/A46-1</f>
        <v>-0.46256107030050131</v>
      </c>
      <c r="K58" s="32">
        <f>H58+H57+H56</f>
        <v>8886013</v>
      </c>
      <c r="L58" s="27">
        <f>K58/K55-1</f>
        <v>-0.32411421707615407</v>
      </c>
      <c r="M58" s="27">
        <f>K58/K46-1</f>
        <v>-0.6561977499982492</v>
      </c>
      <c r="N58" s="32">
        <f>AVERAGE(J56:J58)</f>
        <v>2.0385112452723559</v>
      </c>
      <c r="O58" s="58">
        <f>N58/N55-1</f>
        <v>-3.4449175233525309E-2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68"/>
  <dimension ref="A1:P58"/>
  <sheetViews>
    <sheetView topLeftCell="D4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7.09765625" style="18" bestFit="1" customWidth="1"/>
    <col min="14" max="14" width="7.09765625" style="18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세방전지</v>
      </c>
      <c r="G1" s="19"/>
      <c r="H1" s="19"/>
      <c r="I1" s="19"/>
      <c r="J1" s="20"/>
      <c r="P1" s="18" t="s">
        <v>314</v>
      </c>
    </row>
    <row r="2" spans="1:16" ht="15" customHeight="1">
      <c r="G2" s="21"/>
      <c r="H2" s="21"/>
      <c r="I2" s="21"/>
      <c r="J2" s="22"/>
      <c r="P2" t="s">
        <v>80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340014.5</v>
      </c>
      <c r="E5" s="27"/>
      <c r="F5" s="26"/>
      <c r="G5" s="28" t="s">
        <v>7</v>
      </c>
      <c r="H5" s="29">
        <v>6800290</v>
      </c>
      <c r="I5" s="29">
        <v>2073423</v>
      </c>
      <c r="J5" s="30">
        <f>H5/I5</f>
        <v>3.279740795775874</v>
      </c>
    </row>
    <row r="6" spans="1:16" ht="15" hidden="1" customHeight="1">
      <c r="D6" s="26">
        <f>H6/18</f>
        <v>183823.72222222222</v>
      </c>
      <c r="E6" s="27">
        <f t="shared" ref="E6:E28" si="0">D6/D5-1</f>
        <v>-0.45936504995456895</v>
      </c>
      <c r="F6" s="26"/>
      <c r="G6" s="28" t="s">
        <v>3</v>
      </c>
      <c r="H6" s="29">
        <v>3308827</v>
      </c>
      <c r="I6" s="29">
        <v>1058007</v>
      </c>
      <c r="J6" s="30">
        <f t="shared" ref="J6:J49" si="1">H6/I6</f>
        <v>3.1274150360063779</v>
      </c>
    </row>
    <row r="7" spans="1:16" ht="15" hidden="1" customHeight="1">
      <c r="A7" s="31">
        <f>AVERAGE(D5:D7)</f>
        <v>236082.01346801347</v>
      </c>
      <c r="B7" s="31"/>
      <c r="C7" s="31"/>
      <c r="D7" s="26">
        <f>H7/22</f>
        <v>184407.81818181818</v>
      </c>
      <c r="E7" s="27">
        <f t="shared" si="0"/>
        <v>3.1774786873799421E-3</v>
      </c>
      <c r="F7" s="26"/>
      <c r="G7" s="28" t="s">
        <v>6</v>
      </c>
      <c r="H7" s="29">
        <v>4056972</v>
      </c>
      <c r="I7" s="29">
        <v>1239545</v>
      </c>
      <c r="J7" s="30">
        <f t="shared" si="1"/>
        <v>3.2729525753401449</v>
      </c>
      <c r="K7" s="32">
        <f>H7+H6+H5</f>
        <v>14166089</v>
      </c>
      <c r="L7" s="32"/>
      <c r="M7" s="32"/>
      <c r="N7" s="32">
        <f>AVERAGE(J5:J7)</f>
        <v>3.2267028023741324</v>
      </c>
      <c r="O7" s="35"/>
    </row>
    <row r="8" spans="1:16" ht="15" hidden="1" customHeight="1">
      <c r="D8" s="26">
        <f>H8/21</f>
        <v>260713.28571428571</v>
      </c>
      <c r="E8" s="27">
        <f t="shared" si="0"/>
        <v>0.41378651016430124</v>
      </c>
      <c r="F8" s="26"/>
      <c r="G8" s="28" t="s">
        <v>2</v>
      </c>
      <c r="H8" s="29">
        <v>5474979</v>
      </c>
      <c r="I8" s="29">
        <v>1882834.2</v>
      </c>
      <c r="J8" s="30">
        <f t="shared" si="1"/>
        <v>2.9078391501492802</v>
      </c>
    </row>
    <row r="9" spans="1:16" ht="15" hidden="1" customHeight="1">
      <c r="D9" s="26">
        <f>H9/21</f>
        <v>204135.61904761905</v>
      </c>
      <c r="E9" s="27">
        <f t="shared" si="0"/>
        <v>-0.21701106068169396</v>
      </c>
      <c r="F9" s="26"/>
      <c r="G9" s="28" t="s">
        <v>5</v>
      </c>
      <c r="H9" s="29">
        <v>4286848</v>
      </c>
      <c r="I9" s="29">
        <v>1378254.8</v>
      </c>
      <c r="J9" s="30">
        <f t="shared" si="1"/>
        <v>3.11034505375929</v>
      </c>
    </row>
    <row r="10" spans="1:16" ht="15" hidden="1" customHeight="1">
      <c r="A10" s="31">
        <f>AVERAGE(D8:D10)</f>
        <v>200744.73015873015</v>
      </c>
      <c r="B10" s="27">
        <f>A10/A7-1</f>
        <v>-0.14968223453444551</v>
      </c>
      <c r="C10" s="27"/>
      <c r="D10" s="26">
        <f>H10/21</f>
        <v>137385.28571428571</v>
      </c>
      <c r="E10" s="27">
        <f t="shared" si="0"/>
        <v>-0.32699013354334006</v>
      </c>
      <c r="F10" s="26"/>
      <c r="G10" s="28" t="s">
        <v>0</v>
      </c>
      <c r="H10" s="29">
        <v>2885091</v>
      </c>
      <c r="I10" s="29">
        <v>1003443</v>
      </c>
      <c r="J10" s="30">
        <f t="shared" si="1"/>
        <v>2.8751917149255113</v>
      </c>
      <c r="K10" s="32">
        <f>H10+H9+H8</f>
        <v>12646918</v>
      </c>
      <c r="L10" s="27">
        <f>K10/K7-1</f>
        <v>-0.10723997286759956</v>
      </c>
      <c r="M10" s="32"/>
      <c r="N10" s="32">
        <f>AVERAGE(J8:J10)</f>
        <v>2.9644586396113604</v>
      </c>
      <c r="O10" s="58">
        <f>N10/N7-1</f>
        <v>-8.1273107200892203E-2</v>
      </c>
    </row>
    <row r="11" spans="1:16" ht="15" hidden="1" customHeight="1">
      <c r="D11" s="26">
        <f>H11/21</f>
        <v>199007.38095238095</v>
      </c>
      <c r="E11" s="27">
        <f t="shared" si="0"/>
        <v>0.44853489889920284</v>
      </c>
      <c r="F11" s="26"/>
      <c r="G11" s="28" t="s">
        <v>10</v>
      </c>
      <c r="H11" s="29">
        <v>4179155</v>
      </c>
      <c r="I11" s="29">
        <v>1385927</v>
      </c>
      <c r="J11" s="30">
        <f t="shared" si="1"/>
        <v>3.0154221687000828</v>
      </c>
    </row>
    <row r="12" spans="1:16" ht="15" hidden="1" customHeight="1">
      <c r="D12" s="26">
        <f>H12/22</f>
        <v>116036.77272727272</v>
      </c>
      <c r="E12" s="27">
        <f t="shared" si="0"/>
        <v>-0.41692226603877403</v>
      </c>
      <c r="F12" s="26"/>
      <c r="G12" s="28" t="s">
        <v>4</v>
      </c>
      <c r="H12" s="29">
        <v>2552809</v>
      </c>
      <c r="I12" s="29">
        <v>846820</v>
      </c>
      <c r="J12" s="30">
        <f t="shared" si="1"/>
        <v>3.0145827920927708</v>
      </c>
    </row>
    <row r="13" spans="1:16" ht="15" hidden="1" customHeight="1">
      <c r="A13" s="31">
        <f>AVERAGE(D11:D13)</f>
        <v>159019.51789321788</v>
      </c>
      <c r="B13" s="27">
        <f>A13/A10-1</f>
        <v>-0.20785209271755167</v>
      </c>
      <c r="C13" s="27"/>
      <c r="D13" s="26">
        <f>H13/20</f>
        <v>162014.39999999999</v>
      </c>
      <c r="E13" s="27">
        <f t="shared" si="0"/>
        <v>0.39623324737573395</v>
      </c>
      <c r="F13" s="26"/>
      <c r="G13" s="28" t="s">
        <v>8</v>
      </c>
      <c r="H13" s="29">
        <v>3240288</v>
      </c>
      <c r="I13" s="29">
        <v>1100245</v>
      </c>
      <c r="J13" s="30">
        <f t="shared" si="1"/>
        <v>2.9450604183613649</v>
      </c>
      <c r="K13" s="32">
        <f>H13+H12+H11</f>
        <v>9972252</v>
      </c>
      <c r="L13" s="27">
        <f>K13/K10-1</f>
        <v>-0.21148757349419045</v>
      </c>
      <c r="M13" s="32"/>
      <c r="N13" s="32">
        <f>AVERAGE(J11:J13)</f>
        <v>2.9916884597180728</v>
      </c>
      <c r="O13" s="58">
        <f>N13/N10-1</f>
        <v>9.1854275660538942E-3</v>
      </c>
    </row>
    <row r="14" spans="1:16" ht="15" hidden="1" customHeight="1">
      <c r="D14" s="26">
        <f>H14/20</f>
        <v>83520.100000000006</v>
      </c>
      <c r="E14" s="27">
        <f t="shared" si="0"/>
        <v>-0.48448965030268909</v>
      </c>
      <c r="F14" s="26"/>
      <c r="G14" s="28" t="s">
        <v>11</v>
      </c>
      <c r="H14" s="29">
        <v>1670402</v>
      </c>
      <c r="I14" s="29">
        <v>573680</v>
      </c>
      <c r="J14" s="30">
        <f t="shared" si="1"/>
        <v>2.9117312787616791</v>
      </c>
    </row>
    <row r="15" spans="1:16" ht="15" hidden="1" customHeight="1">
      <c r="A15" s="31"/>
      <c r="B15" s="31"/>
      <c r="C15" s="31"/>
      <c r="D15" s="26">
        <f>H15/22</f>
        <v>197953.68181818182</v>
      </c>
      <c r="E15" s="27">
        <f t="shared" si="0"/>
        <v>1.3701322414386694</v>
      </c>
      <c r="F15" s="26"/>
      <c r="G15" s="28" t="s">
        <v>9</v>
      </c>
      <c r="H15" s="29">
        <v>4354981</v>
      </c>
      <c r="I15" s="29">
        <v>1406175</v>
      </c>
      <c r="J15" s="30">
        <f t="shared" si="1"/>
        <v>3.0970405532739522</v>
      </c>
    </row>
    <row r="16" spans="1:16" ht="15" hidden="1" customHeight="1">
      <c r="A16" s="31">
        <f>AVERAGE(D14:D16)</f>
        <v>163020.95757575761</v>
      </c>
      <c r="B16" s="27">
        <f>A16/A13-1</f>
        <v>2.5163198427168521E-2</v>
      </c>
      <c r="C16" s="27"/>
      <c r="D16" s="26">
        <f>H16/22</f>
        <v>207589.09090909091</v>
      </c>
      <c r="E16" s="27">
        <f t="shared" si="0"/>
        <v>4.8675068846454117E-2</v>
      </c>
      <c r="F16" s="26"/>
      <c r="G16" s="28" t="s">
        <v>13</v>
      </c>
      <c r="H16" s="29">
        <v>4566960</v>
      </c>
      <c r="I16" s="29">
        <v>1565342</v>
      </c>
      <c r="J16" s="30">
        <f t="shared" si="1"/>
        <v>2.9175477307834328</v>
      </c>
      <c r="K16" s="32">
        <f>H16+H15+H14</f>
        <v>10592343</v>
      </c>
      <c r="L16" s="27">
        <f>K16/K13-1</f>
        <v>6.2181641619164951E-2</v>
      </c>
      <c r="M16" s="32"/>
      <c r="N16" s="32">
        <f>AVERAGE(J14:J16)</f>
        <v>2.9754398542730214</v>
      </c>
      <c r="O16" s="58">
        <f>N16/N13-1</f>
        <v>-5.4312491637523719E-3</v>
      </c>
    </row>
    <row r="17" spans="1:15" ht="15" hidden="1" customHeight="1">
      <c r="D17" s="26">
        <f>H17/20</f>
        <v>318385.55</v>
      </c>
      <c r="E17" s="27">
        <f t="shared" si="0"/>
        <v>0.53372968013733413</v>
      </c>
      <c r="F17" s="33">
        <f t="shared" ref="F17:F28" si="2">D17/D5-1</f>
        <v>-6.361184596539271E-2</v>
      </c>
      <c r="G17" s="39" t="s">
        <v>162</v>
      </c>
      <c r="H17" s="29">
        <v>6367711</v>
      </c>
      <c r="I17" s="29">
        <v>2086982</v>
      </c>
      <c r="J17" s="30">
        <f t="shared" si="1"/>
        <v>3.0511576046175768</v>
      </c>
    </row>
    <row r="18" spans="1:15" hidden="1">
      <c r="D18" s="26">
        <f>H18/20</f>
        <v>280742</v>
      </c>
      <c r="E18" s="27">
        <f t="shared" si="0"/>
        <v>-0.11823259566899313</v>
      </c>
      <c r="F18" s="33">
        <f t="shared" si="2"/>
        <v>0.52723487810030556</v>
      </c>
      <c r="G18" s="39" t="s">
        <v>163</v>
      </c>
      <c r="H18" s="29">
        <v>5614840</v>
      </c>
      <c r="I18" s="29">
        <v>1812836</v>
      </c>
      <c r="J18" s="30">
        <f t="shared" si="1"/>
        <v>3.0972685891056884</v>
      </c>
    </row>
    <row r="19" spans="1:15" ht="17.399999999999999" hidden="1">
      <c r="A19" s="31">
        <f>AVERAGE(D17:D19)</f>
        <v>273886.546969697</v>
      </c>
      <c r="B19" s="27">
        <f>A19/A16-1</f>
        <v>0.68006955082703979</v>
      </c>
      <c r="C19" s="27">
        <f>A19/A7-1</f>
        <v>0.16013305268935962</v>
      </c>
      <c r="D19" s="26">
        <f>H19/22</f>
        <v>222532.09090909091</v>
      </c>
      <c r="E19" s="27">
        <f t="shared" si="0"/>
        <v>-0.20734307332322588</v>
      </c>
      <c r="F19" s="33">
        <f t="shared" si="2"/>
        <v>0.20673891759667073</v>
      </c>
      <c r="G19" s="39" t="s">
        <v>158</v>
      </c>
      <c r="H19" s="29">
        <v>4895706</v>
      </c>
      <c r="I19" s="29">
        <v>1648894</v>
      </c>
      <c r="J19" s="30">
        <f t="shared" si="1"/>
        <v>2.9690847319475964</v>
      </c>
      <c r="K19" s="32">
        <f>H19+H18+H17</f>
        <v>16878257</v>
      </c>
      <c r="L19" s="27">
        <f>K19/K16-1</f>
        <v>0.59343943072840455</v>
      </c>
      <c r="M19" s="27">
        <f>K19/K7-1</f>
        <v>0.19145495979871363</v>
      </c>
      <c r="N19" s="32">
        <f>AVERAGE(J17:J19)</f>
        <v>3.0391703085569541</v>
      </c>
      <c r="O19" s="58">
        <f>N19/N16-1</f>
        <v>2.141883466150718E-2</v>
      </c>
    </row>
    <row r="20" spans="1:15" hidden="1">
      <c r="D20" s="26">
        <f>H20/20</f>
        <v>200966.8</v>
      </c>
      <c r="E20" s="27">
        <f t="shared" si="0"/>
        <v>-9.6908678748274579E-2</v>
      </c>
      <c r="F20" s="33">
        <f t="shared" si="2"/>
        <v>-0.22916548173061491</v>
      </c>
      <c r="G20" s="39" t="s">
        <v>154</v>
      </c>
      <c r="H20" s="29">
        <v>4019336</v>
      </c>
      <c r="I20" s="29">
        <v>1371714</v>
      </c>
      <c r="J20" s="30">
        <f t="shared" si="1"/>
        <v>2.9301559946169538</v>
      </c>
    </row>
    <row r="21" spans="1:15" hidden="1">
      <c r="D21" s="26">
        <f>H21/21</f>
        <v>250393.23809523811</v>
      </c>
      <c r="E21" s="27">
        <f t="shared" si="0"/>
        <v>0.24594330056127744</v>
      </c>
      <c r="F21" s="33">
        <f t="shared" si="2"/>
        <v>0.22660238944791145</v>
      </c>
      <c r="G21" s="39" t="s">
        <v>155</v>
      </c>
      <c r="H21" s="29">
        <v>5258258</v>
      </c>
      <c r="I21" s="29">
        <v>1783683</v>
      </c>
      <c r="J21" s="30">
        <f t="shared" si="1"/>
        <v>2.9479778637796068</v>
      </c>
    </row>
    <row r="22" spans="1:15" ht="17.399999999999999" hidden="1">
      <c r="A22" s="31">
        <f>AVERAGE(D20:D22)</f>
        <v>221133.82222222222</v>
      </c>
      <c r="B22" s="27">
        <f>A22/A19-1</f>
        <v>-0.19260794416934746</v>
      </c>
      <c r="C22" s="27">
        <f>A22/A10-1</f>
        <v>0.1015672593117154</v>
      </c>
      <c r="D22" s="26">
        <f>H22/21</f>
        <v>212041.42857142858</v>
      </c>
      <c r="E22" s="27">
        <f t="shared" si="0"/>
        <v>-0.15316631477572995</v>
      </c>
      <c r="F22" s="33">
        <f t="shared" si="2"/>
        <v>0.54340712303355443</v>
      </c>
      <c r="G22" s="39" t="s">
        <v>156</v>
      </c>
      <c r="H22" s="29">
        <v>4452870</v>
      </c>
      <c r="I22" s="29">
        <v>1524417</v>
      </c>
      <c r="J22" s="30">
        <f t="shared" si="1"/>
        <v>2.9210314500559886</v>
      </c>
      <c r="K22" s="32">
        <f>H22+H21+H20</f>
        <v>13730464</v>
      </c>
      <c r="L22" s="27">
        <f>K22/K19-1</f>
        <v>-0.18649988562207576</v>
      </c>
      <c r="M22" s="27">
        <f>K22/K10-1</f>
        <v>8.5676684232474765E-2</v>
      </c>
      <c r="N22" s="32">
        <f>AVERAGE(J20:J22)</f>
        <v>2.9330551028175162</v>
      </c>
      <c r="O22" s="58">
        <f>N22/N19-1</f>
        <v>-3.4915847078613726E-2</v>
      </c>
    </row>
    <row r="23" spans="1:15" hidden="1">
      <c r="A23" s="31"/>
      <c r="B23" s="27"/>
      <c r="C23" s="27"/>
      <c r="D23" s="26">
        <f>H23/21</f>
        <v>318230.19047619047</v>
      </c>
      <c r="E23" s="27">
        <f t="shared" si="0"/>
        <v>0.5007925225753278</v>
      </c>
      <c r="F23" s="33">
        <f t="shared" si="2"/>
        <v>0.59908737531869494</v>
      </c>
      <c r="G23" s="39" t="s">
        <v>168</v>
      </c>
      <c r="H23" s="29">
        <v>6682834</v>
      </c>
      <c r="I23" s="29">
        <v>2241944</v>
      </c>
      <c r="J23" s="30">
        <f t="shared" si="1"/>
        <v>2.980821108823414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260909.31818181818</v>
      </c>
      <c r="E24" s="27">
        <f t="shared" si="0"/>
        <v>-0.18012392918660236</v>
      </c>
      <c r="F24" s="33">
        <f t="shared" si="2"/>
        <v>1.2485054698569304</v>
      </c>
      <c r="G24" s="39" t="s">
        <v>176</v>
      </c>
      <c r="H24" s="29">
        <v>5740005</v>
      </c>
      <c r="I24" s="29">
        <v>1931151</v>
      </c>
      <c r="J24" s="30">
        <f t="shared" si="1"/>
        <v>2.972323241424415</v>
      </c>
      <c r="K24" s="32"/>
      <c r="L24" s="27"/>
      <c r="M24" s="27"/>
      <c r="N24" s="27"/>
    </row>
    <row r="25" spans="1:15" ht="17.399999999999999" hidden="1">
      <c r="A25" s="31">
        <f>AVERAGE(D23:D25)</f>
        <v>294565.06428951165</v>
      </c>
      <c r="B25" s="27">
        <f>A25/A22-1</f>
        <v>0.33206698699169035</v>
      </c>
      <c r="C25" s="27">
        <f>A25/A13-1</f>
        <v>0.85238307971297611</v>
      </c>
      <c r="D25" s="26">
        <f>H25/19</f>
        <v>304555.68421052629</v>
      </c>
      <c r="E25" s="27">
        <f t="shared" si="0"/>
        <v>0.16728557773583441</v>
      </c>
      <c r="F25" s="33">
        <f t="shared" si="2"/>
        <v>0.87980626543397555</v>
      </c>
      <c r="G25" s="39" t="s">
        <v>190</v>
      </c>
      <c r="H25" s="29">
        <v>5786558</v>
      </c>
      <c r="I25" s="29">
        <v>1940046</v>
      </c>
      <c r="J25" s="30">
        <f t="shared" si="1"/>
        <v>2.9826911320659408</v>
      </c>
      <c r="K25" s="32">
        <f>H25+H24+H23</f>
        <v>18209397</v>
      </c>
      <c r="L25" s="27">
        <f>K25/K22-1</f>
        <v>0.32620405253602502</v>
      </c>
      <c r="M25" s="27">
        <f>K25/K13-1</f>
        <v>0.82600650284409172</v>
      </c>
      <c r="N25" s="32">
        <f>AVERAGE(J23:J25)</f>
        <v>2.9786118274379234</v>
      </c>
      <c r="O25" s="58">
        <f>N25/N22-1</f>
        <v>1.5532174822302292E-2</v>
      </c>
    </row>
    <row r="26" spans="1:15" ht="17.399999999999999" hidden="1">
      <c r="A26" s="31"/>
      <c r="B26" s="27"/>
      <c r="C26" s="27"/>
      <c r="D26" s="26">
        <f>H26/19</f>
        <v>348633</v>
      </c>
      <c r="E26" s="27">
        <f t="shared" si="0"/>
        <v>0.14472662332253483</v>
      </c>
      <c r="F26" s="33">
        <f t="shared" si="2"/>
        <v>3.1742406917616233</v>
      </c>
      <c r="G26" s="39" t="s">
        <v>202</v>
      </c>
      <c r="H26" s="29">
        <v>6624027</v>
      </c>
      <c r="I26" s="29">
        <v>2193685</v>
      </c>
      <c r="J26" s="30">
        <f t="shared" si="1"/>
        <v>3.0195889564819014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218592.45454545456</v>
      </c>
      <c r="E27" s="27">
        <f t="shared" si="0"/>
        <v>-0.37300125190256073</v>
      </c>
      <c r="F27" s="33">
        <f t="shared" si="2"/>
        <v>0.10426061560314492</v>
      </c>
      <c r="G27" s="39" t="s">
        <v>203</v>
      </c>
      <c r="H27" s="29">
        <v>4809034</v>
      </c>
      <c r="I27" s="29">
        <v>1659096</v>
      </c>
      <c r="J27" s="30">
        <f t="shared" si="1"/>
        <v>2.8985869413222622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295888.43221690593</v>
      </c>
      <c r="B28" s="27">
        <f>A28/A25-1</f>
        <v>4.4926167011225537E-3</v>
      </c>
      <c r="C28" s="27">
        <f>A28/A16-1</f>
        <v>0.81503308910084993</v>
      </c>
      <c r="D28" s="26">
        <f>H28/19</f>
        <v>320439.84210526315</v>
      </c>
      <c r="E28" s="27">
        <f t="shared" si="0"/>
        <v>0.46592361923741632</v>
      </c>
      <c r="F28" s="33">
        <f t="shared" si="2"/>
        <v>0.54362563418899867</v>
      </c>
      <c r="G28" s="39" t="s">
        <v>208</v>
      </c>
      <c r="H28" s="29">
        <v>6088357</v>
      </c>
      <c r="I28" s="29">
        <v>2056379</v>
      </c>
      <c r="J28" s="30">
        <f t="shared" si="1"/>
        <v>2.9607173580356538</v>
      </c>
      <c r="K28" s="32">
        <f>H28+H27+H26</f>
        <v>17521418</v>
      </c>
      <c r="L28" s="27">
        <f>K28/K25-1</f>
        <v>-3.778153664286632E-2</v>
      </c>
      <c r="M28" s="27">
        <f>K28/K16-1</f>
        <v>0.65415885795994333</v>
      </c>
      <c r="N28" s="32">
        <f>AVERAGE(J26:J28)</f>
        <v>2.959631085279939</v>
      </c>
      <c r="O28" s="58">
        <f>N28/N25-1</f>
        <v>-6.3723449907572283E-3</v>
      </c>
    </row>
    <row r="29" spans="1:15" hidden="1">
      <c r="D29" s="26">
        <f>H29/22</f>
        <v>222380.45454545456</v>
      </c>
      <c r="E29" s="27">
        <f t="shared" ref="E29:E41" si="3">D29/D28-1</f>
        <v>-0.30601496653963678</v>
      </c>
      <c r="F29" s="33">
        <f t="shared" ref="F29:F41" si="4">D29/D17-1</f>
        <v>-0.30153722571437502</v>
      </c>
      <c r="G29" s="39" t="s">
        <v>215</v>
      </c>
      <c r="H29" s="29">
        <v>4892370</v>
      </c>
      <c r="I29" s="29">
        <v>1693465</v>
      </c>
      <c r="J29" s="30">
        <f t="shared" si="1"/>
        <v>2.888970247392181</v>
      </c>
    </row>
    <row r="30" spans="1:15" hidden="1">
      <c r="D30" s="26">
        <f>H30/19</f>
        <v>228066.15789473685</v>
      </c>
      <c r="E30" s="27">
        <f t="shared" si="3"/>
        <v>2.5567459878179877E-2</v>
      </c>
      <c r="F30" s="33">
        <f t="shared" si="4"/>
        <v>-0.18763078593606641</v>
      </c>
      <c r="G30" s="39" t="s">
        <v>210</v>
      </c>
      <c r="H30" s="29">
        <v>4333257</v>
      </c>
      <c r="I30" s="29">
        <v>1491618</v>
      </c>
      <c r="J30" s="30">
        <f t="shared" si="1"/>
        <v>2.9050715397642022</v>
      </c>
    </row>
    <row r="31" spans="1:15" ht="17.399999999999999" hidden="1">
      <c r="A31" s="31">
        <f>AVERAGE(D29:D31)</f>
        <v>182694.38748006383</v>
      </c>
      <c r="B31" s="27">
        <f>A31/A28-1</f>
        <v>-0.3825565058044017</v>
      </c>
      <c r="C31" s="27">
        <f>A31/A19-1</f>
        <v>-0.33295596479122702</v>
      </c>
      <c r="D31" s="26">
        <f>H31/20</f>
        <v>97636.55</v>
      </c>
      <c r="E31" s="27">
        <f t="shared" si="3"/>
        <v>-0.5718937395127961</v>
      </c>
      <c r="F31" s="33">
        <f t="shared" si="4"/>
        <v>-0.56124732571767999</v>
      </c>
      <c r="G31" s="39" t="s">
        <v>211</v>
      </c>
      <c r="H31" s="29">
        <v>1952731</v>
      </c>
      <c r="I31" s="29">
        <v>638411</v>
      </c>
      <c r="J31" s="30">
        <f t="shared" si="1"/>
        <v>3.0587364566086737</v>
      </c>
      <c r="K31" s="32">
        <f>H31+H30+H29</f>
        <v>11178358</v>
      </c>
      <c r="L31" s="27">
        <f>K31/K28-1</f>
        <v>-0.36201750337786587</v>
      </c>
      <c r="M31" s="27">
        <f>K31/K19-1</f>
        <v>-0.33770661271480817</v>
      </c>
      <c r="N31" s="32">
        <f>AVERAGE(J29:J31)</f>
        <v>2.9509260812550191</v>
      </c>
      <c r="O31" s="58">
        <f>N31/N28-1</f>
        <v>-2.9412463155341628E-3</v>
      </c>
    </row>
    <row r="32" spans="1:15" ht="17.399999999999999" hidden="1">
      <c r="D32" s="26">
        <f>H32/21</f>
        <v>145086.42857142858</v>
      </c>
      <c r="E32" s="27">
        <f t="shared" si="3"/>
        <v>0.48598479331181377</v>
      </c>
      <c r="F32" s="33">
        <f t="shared" si="4"/>
        <v>-0.27805772609491419</v>
      </c>
      <c r="G32" s="39" t="s">
        <v>222</v>
      </c>
      <c r="H32" s="29">
        <v>3046815</v>
      </c>
      <c r="I32" s="29">
        <v>1070165</v>
      </c>
      <c r="J32" s="30">
        <f t="shared" si="1"/>
        <v>2.847051622880584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80629.142857142855</v>
      </c>
      <c r="E33" s="27">
        <f t="shared" si="3"/>
        <v>-0.44426819481983648</v>
      </c>
      <c r="F33" s="33">
        <f t="shared" si="4"/>
        <v>-0.67798993506975125</v>
      </c>
      <c r="G33" s="39" t="s">
        <v>223</v>
      </c>
      <c r="H33" s="29">
        <v>1693212</v>
      </c>
      <c r="I33" s="29">
        <v>590304</v>
      </c>
      <c r="J33" s="30">
        <f t="shared" si="1"/>
        <v>2.8683729061636036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97117.01503759397</v>
      </c>
      <c r="B34" s="27">
        <f>A34/A31-1</f>
        <v>-0.46841817979661982</v>
      </c>
      <c r="C34" s="27">
        <f>A34/A22-1</f>
        <v>-0.56082242842074626</v>
      </c>
      <c r="D34" s="26">
        <f>H34/19</f>
        <v>65635.473684210519</v>
      </c>
      <c r="E34" s="27">
        <f t="shared" si="3"/>
        <v>-0.18595843440253146</v>
      </c>
      <c r="F34" s="33">
        <f t="shared" si="4"/>
        <v>-0.69045919881594997</v>
      </c>
      <c r="G34" s="39" t="s">
        <v>220</v>
      </c>
      <c r="H34" s="29">
        <v>1247074</v>
      </c>
      <c r="I34" s="29">
        <v>420341</v>
      </c>
      <c r="J34" s="30">
        <f t="shared" si="1"/>
        <v>2.9668150382665504</v>
      </c>
      <c r="K34" s="32">
        <f>H34+H33+H32</f>
        <v>5987101</v>
      </c>
      <c r="L34" s="27">
        <f>K34/K31-1</f>
        <v>-0.46440246411861208</v>
      </c>
      <c r="M34" s="27">
        <f>K34/K22-1</f>
        <v>-0.56395493990589096</v>
      </c>
      <c r="N34" s="32">
        <f>AVERAGE(J32:J34)</f>
        <v>2.8940798557702458</v>
      </c>
      <c r="O34" s="58">
        <f>N34/N31-1</f>
        <v>-1.9263859520532889E-2</v>
      </c>
      <c r="P34" s="58"/>
    </row>
    <row r="35" spans="1:16" ht="17.399999999999999" hidden="1">
      <c r="D35" s="26">
        <f>H35/23</f>
        <v>15226.304347826086</v>
      </c>
      <c r="E35" s="27">
        <f t="shared" si="3"/>
        <v>-0.76801714845414493</v>
      </c>
      <c r="F35" s="33">
        <f t="shared" si="4"/>
        <v>-0.95215317464052707</v>
      </c>
      <c r="G35" s="39" t="s">
        <v>226</v>
      </c>
      <c r="H35" s="68">
        <v>350205</v>
      </c>
      <c r="I35" s="68">
        <v>130022</v>
      </c>
      <c r="J35" s="30">
        <f t="shared" si="1"/>
        <v>2.693428804356186</v>
      </c>
      <c r="P35" s="16"/>
    </row>
    <row r="36" spans="1:16" ht="17.399999999999999" hidden="1">
      <c r="D36" s="26">
        <f>H36/21</f>
        <v>55988.476190476191</v>
      </c>
      <c r="E36" s="27">
        <f t="shared" si="3"/>
        <v>2.6770889975327377</v>
      </c>
      <c r="F36" s="33">
        <f t="shared" si="4"/>
        <v>-0.78541020849450893</v>
      </c>
      <c r="G36" s="39" t="s">
        <v>228</v>
      </c>
      <c r="H36" s="68">
        <v>1175758</v>
      </c>
      <c r="I36" s="68">
        <v>398885</v>
      </c>
      <c r="J36" s="30">
        <f t="shared" si="1"/>
        <v>2.9476114669641627</v>
      </c>
      <c r="P36" s="16"/>
    </row>
    <row r="37" spans="1:16" ht="17.399999999999999" hidden="1">
      <c r="A37" s="31">
        <f>AVERAGE(D35:D37)</f>
        <v>29715.241660915577</v>
      </c>
      <c r="B37" s="27">
        <f>A37/A34-1</f>
        <v>-0.69402641082602456</v>
      </c>
      <c r="C37" s="27">
        <f>A37/A25-1</f>
        <v>-0.89912163639436171</v>
      </c>
      <c r="D37" s="26">
        <f>H37/18</f>
        <v>17930.944444444445</v>
      </c>
      <c r="E37" s="27">
        <f t="shared" si="3"/>
        <v>-0.67973865937264866</v>
      </c>
      <c r="F37" s="33">
        <f t="shared" si="4"/>
        <v>-0.94112424960668428</v>
      </c>
      <c r="G37" s="39" t="s">
        <v>225</v>
      </c>
      <c r="H37" s="68">
        <v>322757</v>
      </c>
      <c r="I37" s="68">
        <v>114405</v>
      </c>
      <c r="J37" s="30">
        <f t="shared" si="1"/>
        <v>2.8211791442681702</v>
      </c>
      <c r="K37" s="32">
        <f>H37+H36+H35</f>
        <v>1848720</v>
      </c>
      <c r="L37" s="27">
        <f>K37/K34-1</f>
        <v>-0.69121616622134818</v>
      </c>
      <c r="M37" s="27">
        <f>K37/K25-1</f>
        <v>-0.89847439758713588</v>
      </c>
      <c r="N37" s="32">
        <f>AVERAGE(J35:J37)</f>
        <v>2.820739805196173</v>
      </c>
      <c r="O37" s="16">
        <f>N37/N34-1</f>
        <v>-2.5341405292548025E-2</v>
      </c>
      <c r="P37" s="16"/>
    </row>
    <row r="38" spans="1:16" ht="17.399999999999999" hidden="1">
      <c r="A38" s="31"/>
      <c r="B38" s="27"/>
      <c r="C38" s="27"/>
      <c r="D38" s="26">
        <f>H38/20</f>
        <v>42422.65</v>
      </c>
      <c r="E38" s="27">
        <f t="shared" si="3"/>
        <v>1.3658904376977108</v>
      </c>
      <c r="F38" s="33">
        <f t="shared" si="4"/>
        <v>-0.87831717020477118</v>
      </c>
      <c r="G38" s="39" t="s">
        <v>231</v>
      </c>
      <c r="H38" s="68">
        <v>848453</v>
      </c>
      <c r="I38" s="68">
        <v>231266</v>
      </c>
      <c r="J38" s="30">
        <f t="shared" si="1"/>
        <v>3.6687321093459477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88157.571428571435</v>
      </c>
      <c r="E39" s="27">
        <f t="shared" si="3"/>
        <v>1.0780779000975054</v>
      </c>
      <c r="F39" s="33">
        <f t="shared" si="4"/>
        <v>-0.59670350190317401</v>
      </c>
      <c r="G39" s="39" t="s">
        <v>234</v>
      </c>
      <c r="H39" s="68">
        <v>1851309</v>
      </c>
      <c r="I39" s="68">
        <v>483282</v>
      </c>
      <c r="J39" s="30">
        <f t="shared" si="1"/>
        <v>3.8307013296584604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60146.962698412703</v>
      </c>
      <c r="B40" s="27">
        <f>A40/A37-1</f>
        <v>1.0241115110136874</v>
      </c>
      <c r="C40" s="27">
        <f>A40/A28-1</f>
        <v>-0.79672418334245332</v>
      </c>
      <c r="D40" s="26">
        <f>H40/21</f>
        <v>49860.666666666664</v>
      </c>
      <c r="E40" s="27">
        <f t="shared" si="3"/>
        <v>-0.4344142441915424</v>
      </c>
      <c r="F40" s="33">
        <f t="shared" si="4"/>
        <v>-0.84439929086506149</v>
      </c>
      <c r="G40" s="39" t="s">
        <v>236</v>
      </c>
      <c r="H40" s="68">
        <v>1047074</v>
      </c>
      <c r="I40" s="68">
        <v>276026</v>
      </c>
      <c r="J40" s="30">
        <f t="shared" si="1"/>
        <v>3.7933890285697722</v>
      </c>
      <c r="K40" s="32">
        <f>H40+H39+H38</f>
        <v>3746836</v>
      </c>
      <c r="L40" s="27">
        <f>K40/K37-1</f>
        <v>1.0267190272188325</v>
      </c>
      <c r="M40" s="27">
        <f>K40/K28-1</f>
        <v>-0.78615680534532073</v>
      </c>
      <c r="N40" s="32">
        <f>AVERAGE(J38:J40)</f>
        <v>3.7642741558580597</v>
      </c>
      <c r="O40" s="58">
        <f>N40/N37-1</f>
        <v>0.33449889597182003</v>
      </c>
    </row>
    <row r="41" spans="1:16" ht="17.399999999999999">
      <c r="A41" s="31"/>
      <c r="B41" s="27"/>
      <c r="C41" s="27"/>
      <c r="D41" s="26">
        <f>H41/18</f>
        <v>1017.5</v>
      </c>
      <c r="E41" s="27">
        <f t="shared" si="3"/>
        <v>-0.97959313286357985</v>
      </c>
      <c r="F41" s="33">
        <f t="shared" si="4"/>
        <v>-0.99542450795831061</v>
      </c>
      <c r="G41" s="39" t="s">
        <v>370</v>
      </c>
      <c r="H41" s="68">
        <v>18315</v>
      </c>
      <c r="I41" s="68">
        <v>9165</v>
      </c>
      <c r="J41" s="30">
        <f t="shared" si="1"/>
        <v>1.9983633387888706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49454.35</v>
      </c>
      <c r="E42" s="27">
        <f t="shared" ref="E42" si="5">D42/D41-1</f>
        <v>47.603783783783783</v>
      </c>
      <c r="F42" s="33">
        <f t="shared" ref="F42" si="6">D42/D30-1</f>
        <v>-0.78315787639643808</v>
      </c>
      <c r="G42" s="39" t="s">
        <v>405</v>
      </c>
      <c r="H42" s="68">
        <v>989087</v>
      </c>
      <c r="I42" s="68">
        <v>273389</v>
      </c>
      <c r="J42" s="30">
        <f t="shared" si="1"/>
        <v>3.6178741646518331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30789.833333333332</v>
      </c>
      <c r="B43" s="27">
        <f>A43/A40-1</f>
        <v>-0.48808997242772023</v>
      </c>
      <c r="C43" s="27">
        <f>A43/A31-1</f>
        <v>-0.83146809402290356</v>
      </c>
      <c r="D43" s="26">
        <f>H43/20</f>
        <v>41897.65</v>
      </c>
      <c r="E43" s="27">
        <f t="shared" ref="E43" si="7">D43/D42-1</f>
        <v>-0.15280152302072514</v>
      </c>
      <c r="F43" s="33">
        <f t="shared" ref="F43" si="8">D43/D31-1</f>
        <v>-0.57088149878298644</v>
      </c>
      <c r="G43" s="39" t="s">
        <v>429</v>
      </c>
      <c r="H43" s="68">
        <v>837953</v>
      </c>
      <c r="I43" s="68">
        <v>249787</v>
      </c>
      <c r="J43" s="30">
        <f t="shared" si="1"/>
        <v>3.3546701789925018</v>
      </c>
      <c r="K43" s="32">
        <f>H43+H42+H41</f>
        <v>1845355</v>
      </c>
      <c r="L43" s="27">
        <f>K43/K40-1</f>
        <v>-0.50748978604881556</v>
      </c>
      <c r="M43" s="27">
        <f>K43/K31-1</f>
        <v>-0.83491716761978818</v>
      </c>
      <c r="N43" s="32">
        <f>AVERAGE(J41:J43)</f>
        <v>2.9903025608110685</v>
      </c>
      <c r="O43" s="58">
        <f>N43/N40-1</f>
        <v>-0.20560978371952976</v>
      </c>
    </row>
    <row r="44" spans="1:16" ht="17.399999999999999">
      <c r="A44" s="31"/>
      <c r="B44" s="27"/>
      <c r="C44" s="27"/>
      <c r="D44" s="26">
        <f>H44/22</f>
        <v>42987.909090909088</v>
      </c>
      <c r="E44" s="27">
        <f t="shared" ref="E44" si="9">D44/D43-1</f>
        <v>2.6021962828681078E-2</v>
      </c>
      <c r="F44" s="33">
        <f t="shared" ref="F44" si="10">D44/D32-1</f>
        <v>-0.70370826882856663</v>
      </c>
      <c r="G44" s="39" t="s">
        <v>462</v>
      </c>
      <c r="H44" s="68">
        <v>945734</v>
      </c>
      <c r="I44" s="68">
        <v>294234.18</v>
      </c>
      <c r="J44" s="30">
        <f t="shared" si="1"/>
        <v>3.2142220866386086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4051.8</v>
      </c>
      <c r="E45" s="27">
        <f t="shared" ref="E45" si="11">D45/D44-1</f>
        <v>-0.90574559019766654</v>
      </c>
      <c r="F45" s="33">
        <f t="shared" ref="F45" si="12">D45/D33-1</f>
        <v>-0.94974769845713358</v>
      </c>
      <c r="G45" s="39" t="s">
        <v>501</v>
      </c>
      <c r="H45" s="68">
        <v>81036</v>
      </c>
      <c r="I45" s="68">
        <v>24106</v>
      </c>
      <c r="J45" s="30">
        <f t="shared" si="1"/>
        <v>3.3616527005724715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15700.288995215311</v>
      </c>
      <c r="B46" s="27">
        <f>A46/A43-1</f>
        <v>-0.4900820402227366</v>
      </c>
      <c r="C46" s="27">
        <f>A46/A34-1</f>
        <v>-0.83833637196182631</v>
      </c>
      <c r="D46" s="26">
        <f>H46/19</f>
        <v>61.157894736842103</v>
      </c>
      <c r="E46" s="27">
        <f t="shared" ref="E46" si="13">D46/D45-1</f>
        <v>-0.98490599369740806</v>
      </c>
      <c r="F46" s="33">
        <f t="shared" ref="F46" si="14">D46/D34-1</f>
        <v>-0.99906821888677011</v>
      </c>
      <c r="G46" s="39" t="s">
        <v>548</v>
      </c>
      <c r="H46" s="68">
        <v>1162</v>
      </c>
      <c r="I46" s="68">
        <v>600</v>
      </c>
      <c r="J46" s="30">
        <f t="shared" si="1"/>
        <v>1.9366666666666668</v>
      </c>
      <c r="K46" s="32">
        <f>H46+H45+H44</f>
        <v>1027932</v>
      </c>
      <c r="L46" s="27">
        <f>K46/K43-1</f>
        <v>-0.44296246521671978</v>
      </c>
      <c r="M46" s="27">
        <f>K46/K34-1</f>
        <v>-0.82830889273456387</v>
      </c>
      <c r="N46" s="32">
        <f>AVERAGE(J44:J46)</f>
        <v>2.8375138179592487</v>
      </c>
      <c r="O46" s="58">
        <f>N46/N43-1</f>
        <v>-5.1094743673823606E-2</v>
      </c>
    </row>
    <row r="47" spans="1:16" ht="17.399999999999999">
      <c r="A47" s="31"/>
      <c r="B47" s="27"/>
      <c r="C47" s="27"/>
      <c r="D47" s="26">
        <f>H47/19</f>
        <v>0</v>
      </c>
      <c r="E47" s="27">
        <f t="shared" ref="E47" si="15">D47/D46-1</f>
        <v>-1</v>
      </c>
      <c r="F47" s="33">
        <f t="shared" ref="F47" si="16">D47/D35-1</f>
        <v>-1</v>
      </c>
      <c r="G47" s="39" t="s">
        <v>598</v>
      </c>
      <c r="H47" s="68">
        <v>0</v>
      </c>
      <c r="I47" s="68">
        <v>0</v>
      </c>
      <c r="J47" s="30" t="e">
        <f t="shared" si="1"/>
        <v>#DIV/0!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1203.25</v>
      </c>
      <c r="E48" s="27" t="e">
        <f t="shared" ref="E48" si="17">D48/D47-1</f>
        <v>#DIV/0!</v>
      </c>
      <c r="F48" s="33">
        <f t="shared" ref="F48" si="18">D48/D36-1</f>
        <v>-0.97850897038336115</v>
      </c>
      <c r="G48" s="39" t="s">
        <v>634</v>
      </c>
      <c r="H48" s="68">
        <v>24065</v>
      </c>
      <c r="I48" s="68">
        <v>12246</v>
      </c>
      <c r="J48" s="30">
        <f t="shared" si="1"/>
        <v>1.9651314715008983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401.08333333333331</v>
      </c>
      <c r="B49" s="27">
        <f>A49/A46-1</f>
        <v>-0.97445376110875637</v>
      </c>
      <c r="C49" s="27">
        <f>A49/A37-1</f>
        <v>-0.98650243743900368</v>
      </c>
      <c r="D49" s="26">
        <f>H49/22</f>
        <v>0</v>
      </c>
      <c r="E49" s="27">
        <f t="shared" ref="E49" si="19">D49/D48-1</f>
        <v>-1</v>
      </c>
      <c r="F49" s="33">
        <f t="shared" ref="F49" si="20">D49/D37-1</f>
        <v>-1</v>
      </c>
      <c r="G49" s="39" t="s">
        <v>674</v>
      </c>
      <c r="H49" s="68">
        <v>0</v>
      </c>
      <c r="I49" s="68">
        <v>0</v>
      </c>
      <c r="J49" s="30" t="e">
        <f t="shared" si="1"/>
        <v>#DIV/0!</v>
      </c>
      <c r="K49" s="32">
        <f>H49+H48+H47</f>
        <v>24065</v>
      </c>
      <c r="L49" s="27">
        <f>K49/K46-1</f>
        <v>-0.97658891833311934</v>
      </c>
      <c r="M49" s="27">
        <f>K49/K37-1</f>
        <v>-0.98698288545588297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31.111111111111111</v>
      </c>
      <c r="E50" s="130" t="e">
        <f t="shared" ref="E50" si="21">D50/D49-1</f>
        <v>#DIV/0!</v>
      </c>
      <c r="F50" s="131">
        <f t="shared" ref="F50" si="22">D50/D38-1</f>
        <v>-0.99926663913944291</v>
      </c>
      <c r="G50" s="132" t="s">
        <v>714</v>
      </c>
      <c r="H50" s="95">
        <v>560</v>
      </c>
      <c r="I50" s="95">
        <v>156</v>
      </c>
      <c r="J50" s="133">
        <f t="shared" ref="J50" si="23">H50/I50</f>
        <v>3.5897435897435899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1539.35</v>
      </c>
      <c r="E51" s="130">
        <f t="shared" ref="E51" si="24">D51/D50-1</f>
        <v>48.479107142857139</v>
      </c>
      <c r="F51" s="131">
        <f t="shared" ref="F51" si="25">D51/D39-1</f>
        <v>-0.98253865238055882</v>
      </c>
      <c r="G51" s="132" t="s">
        <v>721</v>
      </c>
      <c r="H51" s="95">
        <v>30787</v>
      </c>
      <c r="I51" s="95">
        <v>15465</v>
      </c>
      <c r="J51" s="133">
        <f t="shared" ref="J51" si="26">H51/I51</f>
        <v>1.9907533139346913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898.12340067340062</v>
      </c>
      <c r="B52" s="27">
        <f>A52/A49-1</f>
        <v>1.2392438828341592</v>
      </c>
      <c r="C52" s="27">
        <f>A52/A40-1</f>
        <v>-0.98506785113694362</v>
      </c>
      <c r="D52" s="93">
        <f>H52/22</f>
        <v>1123.909090909091</v>
      </c>
      <c r="E52" s="130">
        <f t="shared" ref="E52:E53" si="27">D52/D51-1</f>
        <v>-0.26988073478475261</v>
      </c>
      <c r="F52" s="131">
        <f t="shared" ref="F52:F53" si="28">D52/D40-1</f>
        <v>-0.97745900393946283</v>
      </c>
      <c r="G52" s="132" t="s">
        <v>726</v>
      </c>
      <c r="H52" s="95">
        <v>24726</v>
      </c>
      <c r="I52" s="95">
        <v>12215</v>
      </c>
      <c r="J52" s="133">
        <f t="shared" ref="J52" si="29">H52/I52</f>
        <v>2.0242325010233322</v>
      </c>
      <c r="K52" s="32">
        <f>H52+H51+H50</f>
        <v>56073</v>
      </c>
      <c r="L52" s="27">
        <f>K52/K49-1</f>
        <v>1.3300644088925826</v>
      </c>
      <c r="M52" s="27">
        <f>K52/K40-1</f>
        <v>-0.98503457317053644</v>
      </c>
      <c r="N52" s="32">
        <f>AVERAGE(J50:J52)</f>
        <v>2.5349098015672045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7.333333333333333</v>
      </c>
      <c r="E53" s="130">
        <f t="shared" si="27"/>
        <v>-0.99347515435843514</v>
      </c>
      <c r="F53" s="131">
        <f t="shared" si="28"/>
        <v>-0.99279279279279276</v>
      </c>
      <c r="G53" s="132" t="s">
        <v>729</v>
      </c>
      <c r="H53" s="95">
        <v>154</v>
      </c>
      <c r="I53" s="95">
        <v>72</v>
      </c>
      <c r="J53" s="133">
        <f t="shared" ref="J53" si="30">H53/I53</f>
        <v>2.1388888888888888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111.41176470588235</v>
      </c>
      <c r="E54" s="130">
        <f t="shared" ref="E54" si="31">D54/D53-1</f>
        <v>14.192513368983958</v>
      </c>
      <c r="F54" s="131">
        <f t="shared" ref="F54" si="32">D54/D42-1</f>
        <v>-0.9977471796777051</v>
      </c>
      <c r="G54" s="132" t="s">
        <v>742</v>
      </c>
      <c r="H54" s="95">
        <v>1894</v>
      </c>
      <c r="I54" s="95">
        <v>864</v>
      </c>
      <c r="J54" s="133">
        <f t="shared" ref="J54" si="33">H54/I54</f>
        <v>2.1921296296296298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483.91503267973854</v>
      </c>
      <c r="B55" s="27">
        <f>A55/A52-1</f>
        <v>-0.46119315862730481</v>
      </c>
      <c r="C55" s="27">
        <f>A55/A43-1</f>
        <v>-0.98428328508826812</v>
      </c>
      <c r="D55" s="93">
        <f>H55/21</f>
        <v>1333</v>
      </c>
      <c r="E55" s="130">
        <f t="shared" ref="E55" si="34">D55/D54-1</f>
        <v>10.964625131995776</v>
      </c>
      <c r="F55" s="131">
        <f t="shared" ref="F55" si="35">D55/D43-1</f>
        <v>-0.96818437310923167</v>
      </c>
      <c r="G55" s="132" t="s">
        <v>749</v>
      </c>
      <c r="H55" s="95">
        <v>27993</v>
      </c>
      <c r="I55" s="95">
        <v>13629</v>
      </c>
      <c r="J55" s="133">
        <f t="shared" ref="J55" si="36">H55/I55</f>
        <v>2.0539291217257318</v>
      </c>
      <c r="K55" s="32">
        <f>H55+H54+H53</f>
        <v>30041</v>
      </c>
      <c r="L55" s="27">
        <f>K55/K52-1</f>
        <v>-0.46425195726998736</v>
      </c>
      <c r="M55" s="27">
        <f>K55/K43-1</f>
        <v>-0.98372074749844884</v>
      </c>
      <c r="N55" s="32">
        <f>AVERAGE(J53:J55)</f>
        <v>2.1283158800814168</v>
      </c>
      <c r="O55" s="58">
        <f>N55/N52-1</f>
        <v>-0.16039778663304372</v>
      </c>
    </row>
    <row r="56" spans="1:15" s="124" customFormat="1" ht="17.399999999999999">
      <c r="A56" s="94"/>
      <c r="B56" s="45"/>
      <c r="C56" s="45"/>
      <c r="D56" s="98">
        <f>H56/22</f>
        <v>0</v>
      </c>
      <c r="E56" s="118">
        <f t="shared" ref="E56" si="37">D56/D55-1</f>
        <v>-1</v>
      </c>
      <c r="F56" s="158">
        <f t="shared" ref="F56" si="38">D56/D44-1</f>
        <v>-1</v>
      </c>
      <c r="G56" s="122" t="s">
        <v>752</v>
      </c>
      <c r="H56" s="96">
        <v>0</v>
      </c>
      <c r="I56" s="96">
        <v>0</v>
      </c>
      <c r="J56" s="125" t="e">
        <f t="shared" ref="J56" si="39">H56/I56</f>
        <v>#DIV/0!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1705.9444444444443</v>
      </c>
      <c r="E57" s="118" t="e">
        <f t="shared" ref="E57" si="40">D57/D56-1</f>
        <v>#DIV/0!</v>
      </c>
      <c r="F57" s="158">
        <f t="shared" ref="F57" si="41">D57/D45-1</f>
        <v>-0.578966275619615</v>
      </c>
      <c r="G57" s="122" t="s">
        <v>756</v>
      </c>
      <c r="H57" s="96">
        <v>30707</v>
      </c>
      <c r="I57" s="96">
        <v>15233</v>
      </c>
      <c r="J57" s="125">
        <f t="shared" ref="J57" si="42">H57/I57</f>
        <v>2.0158209151184927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852.97222222222217</v>
      </c>
      <c r="B58" s="27">
        <f>A58/A55-1</f>
        <v>0.7626487391780008</v>
      </c>
      <c r="C58" s="27">
        <f>A58/A46-1</f>
        <v>-0.9456715591361301</v>
      </c>
      <c r="K58" s="32">
        <f>H58+H57+H56</f>
        <v>30707</v>
      </c>
      <c r="L58" s="27">
        <f>K58/K55-1</f>
        <v>2.2169701408075726E-2</v>
      </c>
      <c r="M58" s="27">
        <f>K58/K46-1</f>
        <v>-0.97012740142344045</v>
      </c>
      <c r="N58" s="32" t="e">
        <f>AVERAGE(J56:J58)</f>
        <v>#DIV/0!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75"/>
  <dimension ref="A1:P58"/>
  <sheetViews>
    <sheetView topLeftCell="A4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제이브이엠</v>
      </c>
      <c r="G1" s="19"/>
      <c r="H1" s="19"/>
      <c r="I1" s="19"/>
      <c r="J1" s="20"/>
      <c r="P1" t="s">
        <v>311</v>
      </c>
    </row>
    <row r="2" spans="1:16" ht="15" customHeight="1">
      <c r="G2" s="21"/>
      <c r="H2" s="21"/>
      <c r="I2" s="21"/>
      <c r="J2" s="22"/>
      <c r="P2" s="56" t="s">
        <v>132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56" t="s">
        <v>112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320034.75</v>
      </c>
      <c r="E5" s="27"/>
      <c r="F5" s="26"/>
      <c r="G5" s="28" t="s">
        <v>7</v>
      </c>
      <c r="H5" s="29">
        <f>'제이브이엠(서초)'!H5+'제이브이엠(달서)'!H5</f>
        <v>6400695</v>
      </c>
      <c r="I5" s="29">
        <f>'제이브이엠(서초)'!I5+'제이브이엠(달서)'!I5</f>
        <v>76583.8</v>
      </c>
      <c r="J5" s="30">
        <f>H5/I5</f>
        <v>83.577662638834838</v>
      </c>
    </row>
    <row r="6" spans="1:16" ht="15" hidden="1" customHeight="1">
      <c r="D6" s="26">
        <f>H6/18</f>
        <v>273976</v>
      </c>
      <c r="E6" s="27">
        <f t="shared" ref="E6:E22" si="0">D6/D5-1</f>
        <v>-0.14391796515847111</v>
      </c>
      <c r="F6" s="26"/>
      <c r="G6" s="28" t="s">
        <v>3</v>
      </c>
      <c r="H6" s="29">
        <f>'제이브이엠(서초)'!H6+'제이브이엠(달서)'!H6</f>
        <v>4931568</v>
      </c>
      <c r="I6" s="29">
        <f>'제이브이엠(서초)'!I6+'제이브이엠(달서)'!I6</f>
        <v>105171.87000000001</v>
      </c>
      <c r="J6" s="30">
        <f t="shared" ref="J6:J49" si="1">H6/I6</f>
        <v>46.890561135786591</v>
      </c>
    </row>
    <row r="7" spans="1:16" ht="15" hidden="1" customHeight="1">
      <c r="A7" s="31">
        <f>AVERAGE(D5:D7)</f>
        <v>254593.85606060605</v>
      </c>
      <c r="B7" s="31"/>
      <c r="C7" s="31"/>
      <c r="D7" s="26">
        <f>H7/22</f>
        <v>169770.81818181818</v>
      </c>
      <c r="E7" s="27">
        <f t="shared" si="0"/>
        <v>-0.38034419736831626</v>
      </c>
      <c r="F7" s="26"/>
      <c r="G7" s="28" t="s">
        <v>6</v>
      </c>
      <c r="H7" s="29">
        <f>'제이브이엠(서초)'!H7+'제이브이엠(달서)'!H7</f>
        <v>3734958</v>
      </c>
      <c r="I7" s="29">
        <f>'제이브이엠(서초)'!I7+'제이브이엠(달서)'!I7</f>
        <v>57184.4</v>
      </c>
      <c r="J7" s="30">
        <f t="shared" si="1"/>
        <v>65.314281517336894</v>
      </c>
      <c r="K7" s="32">
        <f>H7+H6+H5</f>
        <v>15067221</v>
      </c>
      <c r="L7" s="32"/>
      <c r="M7" s="32"/>
      <c r="N7" s="32">
        <f>AVERAGE(J5:J7)</f>
        <v>65.260835097319443</v>
      </c>
      <c r="O7" s="32"/>
    </row>
    <row r="8" spans="1:16" ht="15" hidden="1" customHeight="1">
      <c r="D8" s="26">
        <f>H8/21</f>
        <v>388374.61904761905</v>
      </c>
      <c r="E8" s="27">
        <f t="shared" si="0"/>
        <v>1.2876406157840647</v>
      </c>
      <c r="F8" s="26"/>
      <c r="G8" s="28" t="s">
        <v>2</v>
      </c>
      <c r="H8" s="29">
        <f>'제이브이엠(서초)'!H8+'제이브이엠(달서)'!H8</f>
        <v>8155867</v>
      </c>
      <c r="I8" s="29">
        <f>'제이브이엠(서초)'!I8+'제이브이엠(달서)'!I8</f>
        <v>109059.26000000001</v>
      </c>
      <c r="J8" s="30">
        <f t="shared" si="1"/>
        <v>74.783810196401475</v>
      </c>
    </row>
    <row r="9" spans="1:16" ht="15" hidden="1" customHeight="1">
      <c r="D9" s="26">
        <f>H9/21</f>
        <v>337406.09523809527</v>
      </c>
      <c r="E9" s="27">
        <f t="shared" si="0"/>
        <v>-0.13123546521786089</v>
      </c>
      <c r="F9" s="26"/>
      <c r="G9" s="28" t="s">
        <v>5</v>
      </c>
      <c r="H9" s="29">
        <f>'제이브이엠(서초)'!H9+'제이브이엠(달서)'!H9</f>
        <v>7085528</v>
      </c>
      <c r="I9" s="29">
        <f>'제이브이엠(서초)'!I9+'제이브이엠(달서)'!I9</f>
        <v>114894.76</v>
      </c>
      <c r="J9" s="30">
        <f t="shared" si="1"/>
        <v>61.669722796757661</v>
      </c>
    </row>
    <row r="10" spans="1:16" ht="15" hidden="1" customHeight="1">
      <c r="A10" s="31">
        <f>AVERAGE(D8:D10)</f>
        <v>313594.80952380953</v>
      </c>
      <c r="B10" s="27">
        <f>A10/A7-1</f>
        <v>0.23174539392324656</v>
      </c>
      <c r="C10" s="27"/>
      <c r="D10" s="26">
        <f>H10/21</f>
        <v>215003.71428571429</v>
      </c>
      <c r="E10" s="27">
        <f t="shared" si="0"/>
        <v>-0.36277465843053625</v>
      </c>
      <c r="F10" s="26"/>
      <c r="G10" s="28" t="s">
        <v>0</v>
      </c>
      <c r="H10" s="29">
        <f>'제이브이엠(서초)'!H10+'제이브이엠(달서)'!H10</f>
        <v>4515078</v>
      </c>
      <c r="I10" s="29">
        <f>'제이브이엠(서초)'!I10+'제이브이엠(달서)'!I10</f>
        <v>69615.14</v>
      </c>
      <c r="J10" s="30">
        <f t="shared" si="1"/>
        <v>64.857701930930546</v>
      </c>
      <c r="K10" s="32">
        <f>H10+H9+H8</f>
        <v>19756473</v>
      </c>
      <c r="L10" s="27">
        <f>K10/K7-1</f>
        <v>0.31122208932888151</v>
      </c>
      <c r="M10" s="32"/>
      <c r="N10" s="32">
        <f>AVERAGE(J8:J10)</f>
        <v>67.103744974696568</v>
      </c>
      <c r="O10" s="58">
        <f>N10/N7-1</f>
        <v>2.8239140284198161E-2</v>
      </c>
    </row>
    <row r="11" spans="1:16" ht="15" hidden="1" customHeight="1">
      <c r="D11" s="26">
        <f>H11/21</f>
        <v>296835.38095238095</v>
      </c>
      <c r="E11" s="27">
        <f t="shared" si="0"/>
        <v>0.38060582785059305</v>
      </c>
      <c r="F11" s="26"/>
      <c r="G11" s="28" t="s">
        <v>10</v>
      </c>
      <c r="H11" s="29">
        <f>'제이브이엠(서초)'!H11+'제이브이엠(달서)'!H11</f>
        <v>6233543</v>
      </c>
      <c r="I11" s="29">
        <f>'제이브이엠(서초)'!I11+'제이브이엠(달서)'!I11</f>
        <v>100756.21</v>
      </c>
      <c r="J11" s="30">
        <f t="shared" si="1"/>
        <v>61.867581164476114</v>
      </c>
    </row>
    <row r="12" spans="1:16" ht="15" hidden="1" customHeight="1">
      <c r="D12" s="26">
        <f>H12/22</f>
        <v>186001.72727272726</v>
      </c>
      <c r="E12" s="27">
        <f t="shared" si="0"/>
        <v>-0.37338424187861174</v>
      </c>
      <c r="F12" s="26"/>
      <c r="G12" s="28" t="s">
        <v>4</v>
      </c>
      <c r="H12" s="29">
        <f>'제이브이엠(서초)'!H12+'제이브이엠(달서)'!H12</f>
        <v>4092038</v>
      </c>
      <c r="I12" s="29">
        <f>'제이브이엠(서초)'!I12+'제이브이엠(달서)'!I12</f>
        <v>52479.83</v>
      </c>
      <c r="J12" s="30">
        <f t="shared" si="1"/>
        <v>77.97353764293824</v>
      </c>
    </row>
    <row r="13" spans="1:16" ht="15" hidden="1" customHeight="1">
      <c r="A13" s="31">
        <f>AVERAGE(D11:D13)</f>
        <v>219773.10274170278</v>
      </c>
      <c r="B13" s="27">
        <f>A13/A10-1</f>
        <v>-0.29918131274103055</v>
      </c>
      <c r="C13" s="27"/>
      <c r="D13" s="26">
        <f>H13/20</f>
        <v>176482.2</v>
      </c>
      <c r="E13" s="27">
        <f t="shared" si="0"/>
        <v>-5.1179778877908699E-2</v>
      </c>
      <c r="F13" s="26"/>
      <c r="G13" s="28" t="s">
        <v>8</v>
      </c>
      <c r="H13" s="29">
        <f>'제이브이엠(서초)'!H13+'제이브이엠(달서)'!H13</f>
        <v>3529644</v>
      </c>
      <c r="I13" s="29">
        <f>'제이브이엠(서초)'!I13+'제이브이엠(달서)'!I13</f>
        <v>40820.89</v>
      </c>
      <c r="J13" s="30">
        <f t="shared" si="1"/>
        <v>86.466610600601797</v>
      </c>
      <c r="K13" s="32">
        <f>H13+H12+H11</f>
        <v>13855225</v>
      </c>
      <c r="L13" s="27">
        <f>K13/K10-1</f>
        <v>-0.29869946928280167</v>
      </c>
      <c r="M13" s="32"/>
      <c r="N13" s="32">
        <f>AVERAGE(J11:J13)</f>
        <v>75.435909802672043</v>
      </c>
      <c r="O13" s="58">
        <f>N13/N10-1</f>
        <v>0.12416840268925911</v>
      </c>
    </row>
    <row r="14" spans="1:16" ht="15" hidden="1" customHeight="1">
      <c r="D14" s="26">
        <f>H14/20</f>
        <v>254438.7</v>
      </c>
      <c r="E14" s="27">
        <f t="shared" si="0"/>
        <v>0.44172443453220778</v>
      </c>
      <c r="F14" s="26"/>
      <c r="G14" s="28" t="s">
        <v>11</v>
      </c>
      <c r="H14" s="29">
        <f>'제이브이엠(서초)'!H14+'제이브이엠(달서)'!H14</f>
        <v>5088774</v>
      </c>
      <c r="I14" s="29">
        <f>'제이브이엠(서초)'!I14+'제이브이엠(달서)'!I14</f>
        <v>109791.11</v>
      </c>
      <c r="J14" s="30">
        <f t="shared" si="1"/>
        <v>46.349599708027363</v>
      </c>
    </row>
    <row r="15" spans="1:16" ht="15" hidden="1" customHeight="1">
      <c r="A15" s="31"/>
      <c r="B15" s="31"/>
      <c r="C15" s="31"/>
      <c r="D15" s="26">
        <f>H15/22</f>
        <v>136419.54545454544</v>
      </c>
      <c r="E15" s="27">
        <f t="shared" si="0"/>
        <v>-0.46384121026186098</v>
      </c>
      <c r="F15" s="26"/>
      <c r="G15" s="28" t="s">
        <v>9</v>
      </c>
      <c r="H15" s="29">
        <f>'제이브이엠(서초)'!H15+'제이브이엠(달서)'!H15</f>
        <v>3001230</v>
      </c>
      <c r="I15" s="29">
        <f>'제이브이엠(서초)'!I15+'제이브이엠(달서)'!I15</f>
        <v>51201.46</v>
      </c>
      <c r="J15" s="30">
        <f t="shared" si="1"/>
        <v>58.616101962717472</v>
      </c>
    </row>
    <row r="16" spans="1:16" ht="15" hidden="1" customHeight="1">
      <c r="A16" s="31">
        <f>AVERAGE(D14:D16)</f>
        <v>178593.56666666668</v>
      </c>
      <c r="B16" s="27">
        <f>A16/A13-1</f>
        <v>-0.18737295675091781</v>
      </c>
      <c r="C16" s="27"/>
      <c r="D16" s="26">
        <f>H16/22</f>
        <v>144922.45454545456</v>
      </c>
      <c r="E16" s="27">
        <f t="shared" si="0"/>
        <v>6.2329111730857312E-2</v>
      </c>
      <c r="F16" s="26"/>
      <c r="G16" s="28" t="s">
        <v>13</v>
      </c>
      <c r="H16" s="29">
        <f>'제이브이엠(서초)'!H16+'제이브이엠(달서)'!H16</f>
        <v>3188294</v>
      </c>
      <c r="I16" s="29">
        <f>'제이브이엠(서초)'!I16+'제이브이엠(달서)'!I16</f>
        <v>52604.12</v>
      </c>
      <c r="J16" s="30">
        <f t="shared" si="1"/>
        <v>60.609207035494556</v>
      </c>
      <c r="K16" s="32">
        <f>H16+H15+H14</f>
        <v>11278298</v>
      </c>
      <c r="L16" s="27">
        <f>K16/K13-1</f>
        <v>-0.18598954546028668</v>
      </c>
      <c r="M16" s="32"/>
      <c r="N16" s="32">
        <f>AVERAGE(J14:J16)</f>
        <v>55.191636235413135</v>
      </c>
      <c r="O16" s="58">
        <f>N16/N13-1</f>
        <v>-0.2683638816077728</v>
      </c>
    </row>
    <row r="17" spans="1:15" ht="15" hidden="1" customHeight="1">
      <c r="D17" s="26">
        <f>H17/20</f>
        <v>115295.95</v>
      </c>
      <c r="E17" s="27">
        <f t="shared" si="0"/>
        <v>-0.20443004942455123</v>
      </c>
      <c r="F17" s="33">
        <f t="shared" ref="F17:F22" si="2">D17/D5-1</f>
        <v>-0.6397392783127458</v>
      </c>
      <c r="G17" s="39" t="s">
        <v>162</v>
      </c>
      <c r="H17" s="29">
        <f>'제이브이엠(서초)'!H17+'제이브이엠(달서)'!H17</f>
        <v>2305919</v>
      </c>
      <c r="I17" s="29">
        <f>'제이브이엠(서초)'!I17+'제이브이엠(달서)'!I17</f>
        <v>29870.800000000003</v>
      </c>
      <c r="J17" s="30">
        <f t="shared" si="1"/>
        <v>77.196425941052794</v>
      </c>
    </row>
    <row r="18" spans="1:15" hidden="1">
      <c r="D18" s="26">
        <f>H18/20</f>
        <v>406056.6</v>
      </c>
      <c r="E18" s="27">
        <f t="shared" si="0"/>
        <v>2.5218635173221609</v>
      </c>
      <c r="F18" s="33">
        <f t="shared" si="2"/>
        <v>0.48208821210616981</v>
      </c>
      <c r="G18" s="39" t="s">
        <v>163</v>
      </c>
      <c r="H18" s="29">
        <f>'제이브이엠(서초)'!H18+'제이브이엠(달서)'!H18</f>
        <v>8121132</v>
      </c>
      <c r="I18" s="29">
        <f>'제이브이엠(서초)'!I18+'제이브이엠(달서)'!I18</f>
        <v>158506.72999999998</v>
      </c>
      <c r="J18" s="30">
        <f t="shared" si="1"/>
        <v>51.235250389683777</v>
      </c>
    </row>
    <row r="19" spans="1:15" ht="17.399999999999999" hidden="1">
      <c r="A19" s="31">
        <f>AVERAGE(D17:D19)</f>
        <v>248602.27424242426</v>
      </c>
      <c r="B19" s="27">
        <f>A19/A16-1</f>
        <v>0.39200016485713784</v>
      </c>
      <c r="C19" s="27">
        <f>A19/A7-1</f>
        <v>-2.3533882203172651E-2</v>
      </c>
      <c r="D19" s="26">
        <f>H19/22</f>
        <v>224454.27272727274</v>
      </c>
      <c r="E19" s="27">
        <f t="shared" si="0"/>
        <v>-0.44723402420432834</v>
      </c>
      <c r="F19" s="33">
        <f t="shared" si="2"/>
        <v>0.32210161399405313</v>
      </c>
      <c r="G19" s="39" t="s">
        <v>158</v>
      </c>
      <c r="H19" s="29">
        <f>'제이브이엠(서초)'!H19+'제이브이엠(달서)'!H19</f>
        <v>4937994</v>
      </c>
      <c r="I19" s="29">
        <f>'제이브이엠(서초)'!I19+'제이브이엠(달서)'!I19</f>
        <v>69107.03</v>
      </c>
      <c r="J19" s="30">
        <f t="shared" si="1"/>
        <v>71.454293434401677</v>
      </c>
      <c r="K19" s="32">
        <f>H19+H18+H17</f>
        <v>15365045</v>
      </c>
      <c r="L19" s="27">
        <f>K19/K16-1</f>
        <v>0.36235494043516137</v>
      </c>
      <c r="M19" s="27">
        <f>K19/K7-1</f>
        <v>1.9766352401680454E-2</v>
      </c>
      <c r="N19" s="32">
        <f>AVERAGE(J17:J19)</f>
        <v>66.628656588379414</v>
      </c>
      <c r="O19" s="58">
        <f>N19/N16-1</f>
        <v>0.20722379572482819</v>
      </c>
    </row>
    <row r="20" spans="1:15" hidden="1">
      <c r="D20" s="26">
        <f>H20/20</f>
        <v>217813.05</v>
      </c>
      <c r="E20" s="27">
        <f t="shared" si="0"/>
        <v>-2.958831055687805E-2</v>
      </c>
      <c r="F20" s="33">
        <f t="shared" si="2"/>
        <v>-0.43916765072309305</v>
      </c>
      <c r="G20" s="39" t="s">
        <v>154</v>
      </c>
      <c r="H20" s="29">
        <f>'제이브이엠(서초)'!H20+'제이브이엠(달서)'!H20</f>
        <v>4356261</v>
      </c>
      <c r="I20" s="29">
        <f>'제이브이엠(서초)'!I20+'제이브이엠(달서)'!I20</f>
        <v>54367.490000000005</v>
      </c>
      <c r="J20" s="30">
        <f t="shared" si="1"/>
        <v>80.126211454676309</v>
      </c>
    </row>
    <row r="21" spans="1:15" hidden="1">
      <c r="D21" s="26">
        <f>H21/21</f>
        <v>252097.09523809524</v>
      </c>
      <c r="E21" s="27">
        <f t="shared" si="0"/>
        <v>0.15740124495798224</v>
      </c>
      <c r="F21" s="33">
        <f t="shared" si="2"/>
        <v>-0.2528377560571351</v>
      </c>
      <c r="G21" s="39" t="s">
        <v>155</v>
      </c>
      <c r="H21" s="29">
        <f>'제이브이엠(서초)'!H21+'제이브이엠(달서)'!H21</f>
        <v>5294039</v>
      </c>
      <c r="I21" s="29">
        <f>'제이브이엠(서초)'!I21+'제이브이엠(달서)'!I21</f>
        <v>73531.819999999992</v>
      </c>
      <c r="J21" s="30">
        <f t="shared" si="1"/>
        <v>71.996572368261809</v>
      </c>
    </row>
    <row r="22" spans="1:15" ht="17.399999999999999" hidden="1">
      <c r="A22" s="31">
        <f>AVERAGE(D20:D22)</f>
        <v>292403.34999999998</v>
      </c>
      <c r="B22" s="27">
        <f>A22/A19-1</f>
        <v>0.1761893606607281</v>
      </c>
      <c r="C22" s="27">
        <f>A22/A10-1</f>
        <v>-6.757592562194692E-2</v>
      </c>
      <c r="D22" s="26">
        <f>H22/21</f>
        <v>407299.90476190473</v>
      </c>
      <c r="E22" s="27">
        <f t="shared" si="0"/>
        <v>0.61564695688868176</v>
      </c>
      <c r="F22" s="33">
        <f t="shared" si="2"/>
        <v>0.89438543475882359</v>
      </c>
      <c r="G22" s="39" t="s">
        <v>156</v>
      </c>
      <c r="H22" s="29">
        <f>'제이브이엠(서초)'!H22+'제이브이엠(달서)'!H22</f>
        <v>8553298</v>
      </c>
      <c r="I22" s="29">
        <f>'제이브이엠(서초)'!I22+'제이브이엠(달서)'!I22</f>
        <v>112928.41</v>
      </c>
      <c r="J22" s="30">
        <f t="shared" si="1"/>
        <v>75.740887523343332</v>
      </c>
      <c r="K22" s="32">
        <f>H22+H21+H20</f>
        <v>18203598</v>
      </c>
      <c r="L22" s="27">
        <f>K22/K19-1</f>
        <v>0.18474094934313556</v>
      </c>
      <c r="M22" s="27">
        <f>K22/K10-1</f>
        <v>-7.8600821108099628E-2</v>
      </c>
      <c r="N22" s="32">
        <f>AVERAGE(J20:J22)</f>
        <v>75.95455711542715</v>
      </c>
      <c r="O22" s="58">
        <f>N22/N19-1</f>
        <v>0.13996831100260021</v>
      </c>
    </row>
    <row r="23" spans="1:15" hidden="1">
      <c r="A23" s="31"/>
      <c r="B23" s="27"/>
      <c r="C23" s="27"/>
      <c r="D23" s="26">
        <f>H23/21</f>
        <v>176795.85714285713</v>
      </c>
      <c r="E23" s="27">
        <f t="shared" ref="E23:E28" si="3">D23/D22-1</f>
        <v>-0.5659319948866508</v>
      </c>
      <c r="F23" s="33">
        <f t="shared" ref="F23:F28" si="4">D23/D11-1</f>
        <v>-0.40439762748087249</v>
      </c>
      <c r="G23" s="39" t="s">
        <v>168</v>
      </c>
      <c r="H23" s="29">
        <f>'제이브이엠(서초)'!H23+'제이브이엠(달서)'!H23</f>
        <v>3712713</v>
      </c>
      <c r="I23" s="29">
        <f>'제이브이엠(서초)'!I23+'제이브이엠(달서)'!I23</f>
        <v>74980.649999999994</v>
      </c>
      <c r="J23" s="30">
        <f t="shared" si="1"/>
        <v>49.515615028677402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297059.81818181818</v>
      </c>
      <c r="E24" s="27">
        <f t="shared" si="3"/>
        <v>0.68024196371176071</v>
      </c>
      <c r="F24" s="33">
        <f t="shared" si="4"/>
        <v>0.59708096552378054</v>
      </c>
      <c r="G24" s="39" t="s">
        <v>176</v>
      </c>
      <c r="H24" s="29">
        <f>'제이브이엠(서초)'!H24+'제이브이엠(달서)'!H24</f>
        <v>6535316</v>
      </c>
      <c r="I24" s="29">
        <f>'제이브이엠(서초)'!I24+'제이브이엠(달서)'!I24</f>
        <v>93817.15</v>
      </c>
      <c r="J24" s="30">
        <f t="shared" si="1"/>
        <v>69.660142095555031</v>
      </c>
      <c r="K24" s="32"/>
      <c r="L24" s="27"/>
      <c r="M24" s="27"/>
      <c r="N24" s="27"/>
    </row>
    <row r="25" spans="1:15" ht="17.399999999999999" hidden="1">
      <c r="A25" s="31">
        <f>AVERAGE(D23:D25)</f>
        <v>295276.10230120755</v>
      </c>
      <c r="B25" s="27">
        <f>A25/A22-1</f>
        <v>9.8246217124651203E-3</v>
      </c>
      <c r="C25" s="27">
        <f>A25/A13-1</f>
        <v>0.34354977300494638</v>
      </c>
      <c r="D25" s="26">
        <f>H25/19</f>
        <v>411972.63157894736</v>
      </c>
      <c r="E25" s="27">
        <f t="shared" si="3"/>
        <v>0.3868339181665954</v>
      </c>
      <c r="F25" s="33">
        <f t="shared" si="4"/>
        <v>1.3343579781924033</v>
      </c>
      <c r="G25" s="39" t="s">
        <v>190</v>
      </c>
      <c r="H25" s="29">
        <f>'제이브이엠(서초)'!H25+'제이브이엠(달서)'!H25</f>
        <v>7827480</v>
      </c>
      <c r="I25" s="29">
        <f>'제이브이엠(서초)'!I25+'제이브이엠(달서)'!I25</f>
        <v>143932.57999999999</v>
      </c>
      <c r="J25" s="30">
        <f t="shared" si="1"/>
        <v>54.382961800587474</v>
      </c>
      <c r="K25" s="32">
        <f>H25+H24+H23</f>
        <v>18075509</v>
      </c>
      <c r="L25" s="27">
        <f>K25/K22-1</f>
        <v>-7.0364660876383045E-3</v>
      </c>
      <c r="M25" s="27">
        <f>K25/K13-1</f>
        <v>0.30459873441246899</v>
      </c>
      <c r="N25" s="32">
        <f>AVERAGE(J23:J25)</f>
        <v>57.852906308273305</v>
      </c>
      <c r="O25" s="58">
        <f>N25/N22-1</f>
        <v>-0.23832211646820611</v>
      </c>
    </row>
    <row r="26" spans="1:15" ht="17.399999999999999" hidden="1">
      <c r="D26" s="26">
        <f>H26/19</f>
        <v>166694.94736842104</v>
      </c>
      <c r="E26" s="27">
        <f t="shared" si="3"/>
        <v>-0.59537373458635479</v>
      </c>
      <c r="F26" s="33">
        <f t="shared" si="4"/>
        <v>-0.34485222818533101</v>
      </c>
      <c r="G26" s="39" t="s">
        <v>202</v>
      </c>
      <c r="H26" s="29">
        <f>'제이브이엠(서초)'!H26+'제이브이엠(달서)'!H26</f>
        <v>3167204</v>
      </c>
      <c r="I26" s="29">
        <f>'제이브이엠(서초)'!I26+'제이브이엠(달서)'!I26</f>
        <v>37437.19</v>
      </c>
      <c r="J26" s="30">
        <f t="shared" si="1"/>
        <v>84.600473486391465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387164.13636363635</v>
      </c>
      <c r="E27" s="27">
        <f t="shared" si="3"/>
        <v>1.3225907112106108</v>
      </c>
      <c r="F27" s="33">
        <f t="shared" si="4"/>
        <v>1.8380400702378692</v>
      </c>
      <c r="G27" s="39" t="s">
        <v>203</v>
      </c>
      <c r="H27" s="29">
        <f>'제이브이엠(서초)'!H27+'제이브이엠(달서)'!H27</f>
        <v>8517611</v>
      </c>
      <c r="I27" s="29">
        <f>'제이브이엠(서초)'!I27+'제이브이엠(달서)'!I27</f>
        <v>113721.56999999999</v>
      </c>
      <c r="J27" s="30">
        <f t="shared" si="1"/>
        <v>74.898816469030464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377171.01036682614</v>
      </c>
      <c r="B28" s="27">
        <f>A28/A25-1</f>
        <v>0.27735027463237993</v>
      </c>
      <c r="C28" s="27">
        <f>A28/A16-1</f>
        <v>1.111895839287377</v>
      </c>
      <c r="D28" s="26">
        <f>H28/19</f>
        <v>577653.94736842101</v>
      </c>
      <c r="E28" s="27">
        <f t="shared" si="3"/>
        <v>0.49201305883836</v>
      </c>
      <c r="F28" s="33">
        <f t="shared" si="4"/>
        <v>2.9859519988135541</v>
      </c>
      <c r="G28" s="39" t="s">
        <v>208</v>
      </c>
      <c r="H28" s="29">
        <f>'제이브이엠(서초)'!H28+'제이브이엠(달서)'!H28</f>
        <v>10975425</v>
      </c>
      <c r="I28" s="29">
        <f>'제이브이엠(서초)'!I28+'제이브이엠(달서)'!I28</f>
        <v>189868.52000000002</v>
      </c>
      <c r="J28" s="30">
        <f t="shared" si="1"/>
        <v>57.80539607092318</v>
      </c>
      <c r="K28" s="32">
        <f>H28+H27+H26</f>
        <v>22660240</v>
      </c>
      <c r="L28" s="27">
        <f>K28/K25-1</f>
        <v>0.25364325840008162</v>
      </c>
      <c r="M28" s="27">
        <f>K28/K16-1</f>
        <v>1.0091896844718944</v>
      </c>
      <c r="N28" s="32">
        <f>AVERAGE(J26:J28)</f>
        <v>72.434895342115041</v>
      </c>
      <c r="O28" s="58">
        <f>N28/N25-1</f>
        <v>0.25205283475544982</v>
      </c>
    </row>
    <row r="29" spans="1:15" hidden="1">
      <c r="D29" s="26">
        <f>H29/22</f>
        <v>200868.22727272726</v>
      </c>
      <c r="E29" s="27">
        <f t="shared" ref="E29:E41" si="5">D29/D28-1</f>
        <v>-0.65226892642591805</v>
      </c>
      <c r="F29" s="33">
        <f t="shared" ref="F29:F41" si="6">D29/D17-1</f>
        <v>0.74219673173886225</v>
      </c>
      <c r="G29" s="39" t="s">
        <v>215</v>
      </c>
      <c r="H29" s="29">
        <f>'제이브이엠(서초)'!H29+'제이브이엠(달서)'!H29</f>
        <v>4419101</v>
      </c>
      <c r="I29" s="29">
        <f>'제이브이엠(서초)'!I29+'제이브이엠(달서)'!I29</f>
        <v>81616.77</v>
      </c>
      <c r="J29" s="30">
        <f t="shared" si="1"/>
        <v>54.144522014287013</v>
      </c>
    </row>
    <row r="30" spans="1:15" hidden="1">
      <c r="D30" s="26">
        <f>H30/19</f>
        <v>175965.10526315789</v>
      </c>
      <c r="E30" s="27">
        <f t="shared" si="5"/>
        <v>-0.12397740721710737</v>
      </c>
      <c r="F30" s="33">
        <f t="shared" si="6"/>
        <v>-0.5666488236783791</v>
      </c>
      <c r="G30" s="39" t="s">
        <v>210</v>
      </c>
      <c r="H30" s="29">
        <f>'제이브이엠(서초)'!H30+'제이브이엠(달서)'!H30</f>
        <v>3343337</v>
      </c>
      <c r="I30" s="29">
        <f>'제이브이엠(서초)'!I30+'제이브이엠(달서)'!I30</f>
        <v>67196.27</v>
      </c>
      <c r="J30" s="30">
        <f t="shared" si="1"/>
        <v>49.754800378056693</v>
      </c>
    </row>
    <row r="31" spans="1:15" ht="17.399999999999999" hidden="1">
      <c r="A31" s="31">
        <f>AVERAGE(D29:D31)</f>
        <v>221754.82751196172</v>
      </c>
      <c r="B31" s="27">
        <f>A31/A28-1</f>
        <v>-0.41205760406588754</v>
      </c>
      <c r="C31" s="27">
        <f>A31/A19-1</f>
        <v>-0.10799356849118069</v>
      </c>
      <c r="D31" s="26">
        <f>H31/20</f>
        <v>288431.15000000002</v>
      </c>
      <c r="E31" s="27">
        <f t="shared" si="5"/>
        <v>0.63913833693701849</v>
      </c>
      <c r="F31" s="33">
        <f t="shared" si="6"/>
        <v>0.28503301138073489</v>
      </c>
      <c r="G31" s="39" t="s">
        <v>211</v>
      </c>
      <c r="H31" s="29">
        <f>'제이브이엠(서초)'!H31+'제이브이엠(달서)'!H31</f>
        <v>5768623</v>
      </c>
      <c r="I31" s="29">
        <f>'제이브이엠(서초)'!I31+'제이브이엠(달서)'!I31</f>
        <v>93083.14</v>
      </c>
      <c r="J31" s="30">
        <f t="shared" si="1"/>
        <v>61.972801948881397</v>
      </c>
      <c r="K31" s="32">
        <f>H31+H30+H29</f>
        <v>13531061</v>
      </c>
      <c r="L31" s="27">
        <f>K31/K28-1</f>
        <v>-0.40287212315491805</v>
      </c>
      <c r="M31" s="27">
        <f>K31/K19-1</f>
        <v>-0.11936079588442472</v>
      </c>
      <c r="N31" s="32">
        <f>AVERAGE(J29:J31)</f>
        <v>55.290708113741708</v>
      </c>
      <c r="O31" s="58">
        <f>N31/N28-1</f>
        <v>-0.23668408917276884</v>
      </c>
    </row>
    <row r="32" spans="1:15" ht="17.399999999999999" hidden="1">
      <c r="D32" s="26">
        <f>H32/21</f>
        <v>173138.28571428571</v>
      </c>
      <c r="E32" s="27">
        <f t="shared" si="5"/>
        <v>-0.3997240391189173</v>
      </c>
      <c r="F32" s="33">
        <f t="shared" si="6"/>
        <v>-0.20510600391351341</v>
      </c>
      <c r="G32" s="39" t="s">
        <v>222</v>
      </c>
      <c r="H32" s="29">
        <f>'제이브이엠(서초)'!H32+'제이브이엠(달서)'!H32</f>
        <v>3635904</v>
      </c>
      <c r="I32" s="29">
        <f>'제이브이엠(서초)'!I32+'제이브이엠(달서)'!I32</f>
        <v>54652.46</v>
      </c>
      <c r="J32" s="30">
        <f t="shared" si="1"/>
        <v>66.527728120564021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406401.33333333331</v>
      </c>
      <c r="E33" s="27">
        <f t="shared" si="5"/>
        <v>1.3472643942194291</v>
      </c>
      <c r="F33" s="33">
        <f t="shared" si="6"/>
        <v>0.61208257060440996</v>
      </c>
      <c r="G33" s="39" t="s">
        <v>223</v>
      </c>
      <c r="H33" s="29">
        <f>'제이브이엠(서초)'!H33+'제이브이엠(달서)'!H33</f>
        <v>8534428</v>
      </c>
      <c r="I33" s="29">
        <f>'제이브이엠(서초)'!I33+'제이브이엠(달서)'!I33</f>
        <v>219064.88999999998</v>
      </c>
      <c r="J33" s="30">
        <f t="shared" si="1"/>
        <v>38.958447426239779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281209.71512113622</v>
      </c>
      <c r="B34" s="27">
        <f>A34/A31-1</f>
        <v>0.26811090552681405</v>
      </c>
      <c r="C34" s="27">
        <f>A34/A22-1</f>
        <v>-3.8281486442832358E-2</v>
      </c>
      <c r="D34" s="26">
        <f>H34/19</f>
        <v>264089.5263157895</v>
      </c>
      <c r="E34" s="27">
        <f t="shared" si="5"/>
        <v>-0.35017554162603759</v>
      </c>
      <c r="F34" s="33">
        <f t="shared" si="6"/>
        <v>-0.35160916261404906</v>
      </c>
      <c r="G34" s="39" t="s">
        <v>220</v>
      </c>
      <c r="H34" s="29">
        <f>'제이브이엠(서초)'!H34+'제이브이엠(달서)'!H34</f>
        <v>5017701</v>
      </c>
      <c r="I34" s="29">
        <f>'제이브이엠(서초)'!I34+'제이브이엠(달서)'!I34</f>
        <v>60166.490000000005</v>
      </c>
      <c r="J34" s="30">
        <f t="shared" si="1"/>
        <v>83.396937398209531</v>
      </c>
      <c r="K34" s="32">
        <f>H34+H33+H32</f>
        <v>17188033</v>
      </c>
      <c r="L34" s="27">
        <f>K34/K31-1</f>
        <v>0.27026498513309494</v>
      </c>
      <c r="M34" s="27">
        <f>K34/K22-1</f>
        <v>-5.5789245620563532E-2</v>
      </c>
      <c r="N34" s="32">
        <f>AVERAGE(J32:J34)</f>
        <v>62.961037648337772</v>
      </c>
      <c r="O34" s="58">
        <f>N34/N31-1</f>
        <v>0.13872727979567534</v>
      </c>
      <c r="P34" s="58"/>
    </row>
    <row r="35" spans="1:16" ht="17.399999999999999" hidden="1">
      <c r="D35" s="26">
        <f>H35/23</f>
        <v>461872.47826086957</v>
      </c>
      <c r="E35" s="27">
        <f t="shared" si="5"/>
        <v>0.74892387708165975</v>
      </c>
      <c r="F35" s="33">
        <f t="shared" si="6"/>
        <v>1.6124621115282172</v>
      </c>
      <c r="G35" s="39" t="s">
        <v>226</v>
      </c>
      <c r="H35" s="68">
        <f>'제이브이엠(서초)'!H35+'제이브이엠(달서)'!H35</f>
        <v>10623067</v>
      </c>
      <c r="I35" s="68">
        <f>'제이브이엠(서초)'!I35+'제이브이엠(달서)'!I35</f>
        <v>197860.68</v>
      </c>
      <c r="J35" s="30">
        <f t="shared" si="1"/>
        <v>53.689631512435923</v>
      </c>
      <c r="P35" s="16"/>
    </row>
    <row r="36" spans="1:16" ht="17.399999999999999" hidden="1">
      <c r="D36" s="26">
        <f>H36/21</f>
        <v>586603.09523809527</v>
      </c>
      <c r="E36" s="27">
        <f t="shared" si="5"/>
        <v>0.27005423108751847</v>
      </c>
      <c r="F36" s="33">
        <f t="shared" si="6"/>
        <v>0.97469687697398188</v>
      </c>
      <c r="G36" s="39" t="s">
        <v>228</v>
      </c>
      <c r="H36" s="68">
        <f>'제이브이엠(서초)'!H36+'제이브이엠(달서)'!H36</f>
        <v>12318665</v>
      </c>
      <c r="I36" s="68">
        <f>'제이브이엠(서초)'!I36+'제이브이엠(달서)'!I36</f>
        <v>250754.49</v>
      </c>
      <c r="J36" s="30">
        <f t="shared" si="1"/>
        <v>49.126398494399844</v>
      </c>
      <c r="P36" s="16"/>
    </row>
    <row r="37" spans="1:16" ht="17.399999999999999" hidden="1">
      <c r="A37" s="31">
        <f>AVERAGE(D35:D37)</f>
        <v>447071.54301817343</v>
      </c>
      <c r="B37" s="27">
        <f>A37/A34-1</f>
        <v>0.58981542592007963</v>
      </c>
      <c r="C37" s="27">
        <f>A37/A25-1</f>
        <v>0.51407966826289653</v>
      </c>
      <c r="D37" s="26">
        <f>H37/18</f>
        <v>292739.05555555556</v>
      </c>
      <c r="E37" s="27">
        <f t="shared" si="5"/>
        <v>-0.50095889719651709</v>
      </c>
      <c r="F37" s="33">
        <f t="shared" si="6"/>
        <v>-0.28942110927711651</v>
      </c>
      <c r="G37" s="39" t="s">
        <v>225</v>
      </c>
      <c r="H37" s="68">
        <f>'제이브이엠(서초)'!H37+'제이브이엠(달서)'!H37</f>
        <v>5269303</v>
      </c>
      <c r="I37" s="68">
        <f>'제이브이엠(서초)'!I37+'제이브이엠(달서)'!I37</f>
        <v>184696.05000000002</v>
      </c>
      <c r="J37" s="30">
        <f t="shared" si="1"/>
        <v>28.529592267945088</v>
      </c>
      <c r="K37" s="32">
        <f>H37+H36+H35</f>
        <v>28211035</v>
      </c>
      <c r="L37" s="27">
        <f>K37/K34-1</f>
        <v>0.64131841031489767</v>
      </c>
      <c r="M37" s="27">
        <f>K37/K25-1</f>
        <v>0.56073253594131156</v>
      </c>
      <c r="N37" s="32">
        <f>AVERAGE(J35:J37)</f>
        <v>43.781874091593615</v>
      </c>
      <c r="O37" s="16">
        <f>N37/N34-1</f>
        <v>-0.30461955954200359</v>
      </c>
      <c r="P37" s="16"/>
    </row>
    <row r="38" spans="1:16" ht="17.399999999999999" hidden="1">
      <c r="A38" s="31"/>
      <c r="B38" s="27"/>
      <c r="C38" s="27"/>
      <c r="D38" s="26">
        <f>H38/20</f>
        <v>333261.25</v>
      </c>
      <c r="E38" s="27">
        <f t="shared" si="5"/>
        <v>0.13842428495761205</v>
      </c>
      <c r="F38" s="33">
        <f t="shared" si="6"/>
        <v>0.99922826253061081</v>
      </c>
      <c r="G38" s="39" t="s">
        <v>231</v>
      </c>
      <c r="H38" s="68">
        <f>'제이브이엠(서초)'!H38+'제이브이엠(달서)'!H38</f>
        <v>6665225</v>
      </c>
      <c r="I38" s="68">
        <f>'제이브이엠(서초)'!I38+'제이브이엠(달서)'!I38</f>
        <v>70343.53</v>
      </c>
      <c r="J38" s="30">
        <f t="shared" si="1"/>
        <v>94.752495360980603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386748.09523809527</v>
      </c>
      <c r="E39" s="27">
        <f t="shared" si="5"/>
        <v>0.1604952428105435</v>
      </c>
      <c r="F39" s="33">
        <f t="shared" si="6"/>
        <v>-1.074585909347614E-3</v>
      </c>
      <c r="G39" s="39" t="s">
        <v>234</v>
      </c>
      <c r="H39" s="68">
        <f>'제이브이엠(서초)'!H39+'제이브이엠(달서)'!H39</f>
        <v>8121710</v>
      </c>
      <c r="I39" s="68">
        <f>'제이브이엠(서초)'!I39+'제이브이엠(달서)'!I39</f>
        <v>191140.13</v>
      </c>
      <c r="J39" s="30">
        <f t="shared" si="1"/>
        <v>42.490867825610458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540154.14682539681</v>
      </c>
      <c r="B40" s="27">
        <f>A40/A37-1</f>
        <v>0.20820516371680498</v>
      </c>
      <c r="C40" s="27">
        <f>A40/A28-1</f>
        <v>0.43211999856526018</v>
      </c>
      <c r="D40" s="26">
        <f>H40/21</f>
        <v>900453.09523809527</v>
      </c>
      <c r="E40" s="27">
        <f t="shared" si="5"/>
        <v>1.328267692394828</v>
      </c>
      <c r="F40" s="33">
        <f t="shared" si="6"/>
        <v>0.5588105981794611</v>
      </c>
      <c r="G40" s="39" t="s">
        <v>236</v>
      </c>
      <c r="H40" s="68">
        <f>'제이브이엠(서초)'!H40+'제이브이엠(달서)'!H40</f>
        <v>18909515</v>
      </c>
      <c r="I40" s="68">
        <f>'제이브이엠(서초)'!I40+'제이브이엠(달서)'!I40</f>
        <v>469984.9</v>
      </c>
      <c r="J40" s="30">
        <f t="shared" si="1"/>
        <v>40.234303272296621</v>
      </c>
      <c r="K40" s="32">
        <f>H40+H39+H38</f>
        <v>33696450</v>
      </c>
      <c r="L40" s="27">
        <f>K40/K37-1</f>
        <v>0.19444217484399284</v>
      </c>
      <c r="M40" s="27">
        <f>K40/K28-1</f>
        <v>0.48702970489279895</v>
      </c>
      <c r="N40" s="32">
        <f>AVERAGE(J38:J40)</f>
        <v>59.159222152962563</v>
      </c>
      <c r="O40" s="58">
        <f>N40/N37-1</f>
        <v>0.35122635520806744</v>
      </c>
    </row>
    <row r="41" spans="1:16" ht="17.399999999999999">
      <c r="A41" s="31"/>
      <c r="B41" s="27"/>
      <c r="C41" s="27"/>
      <c r="D41" s="26">
        <f>H41/18</f>
        <v>106198.22222222222</v>
      </c>
      <c r="E41" s="27">
        <f t="shared" si="5"/>
        <v>-0.88206135024263355</v>
      </c>
      <c r="F41" s="33">
        <f t="shared" si="6"/>
        <v>-0.47130403018874456</v>
      </c>
      <c r="G41" s="39" t="s">
        <v>370</v>
      </c>
      <c r="H41" s="68">
        <f>'제이브이엠(서초)'!H41+'제이브이엠(달서)'!H41</f>
        <v>1911568</v>
      </c>
      <c r="I41" s="68">
        <f>'제이브이엠(서초)'!I41+'제이브이엠(달서)'!I41</f>
        <v>33293.4</v>
      </c>
      <c r="J41" s="30">
        <f t="shared" si="1"/>
        <v>57.415824157340488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586207.75</v>
      </c>
      <c r="E42" s="27">
        <f t="shared" ref="E42" si="7">D42/D41-1</f>
        <v>4.5199393900713973</v>
      </c>
      <c r="F42" s="33">
        <f t="shared" ref="F42" si="8">D42/D30-1</f>
        <v>2.3313863514207513</v>
      </c>
      <c r="G42" s="39" t="s">
        <v>405</v>
      </c>
      <c r="H42" s="68">
        <f>'제이브이엠(서초)'!H42+'제이브이엠(달서)'!H42</f>
        <v>11724155</v>
      </c>
      <c r="I42" s="68">
        <f>'제이브이엠(서초)'!I42+'제이브이엠(달서)'!I42</f>
        <v>231578.75</v>
      </c>
      <c r="J42" s="30">
        <f t="shared" si="1"/>
        <v>50.627076102621679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412681.55740740738</v>
      </c>
      <c r="B43" s="27">
        <f>A43/A40-1</f>
        <v>-0.23599298490472309</v>
      </c>
      <c r="C43" s="27">
        <f>A43/A31-1</f>
        <v>0.86098116572071848</v>
      </c>
      <c r="D43" s="26">
        <f>H43/20</f>
        <v>545638.69999999995</v>
      </c>
      <c r="E43" s="27">
        <f t="shared" ref="E43" si="9">D43/D42-1</f>
        <v>-6.9205925714902361E-2</v>
      </c>
      <c r="F43" s="33">
        <f t="shared" ref="F43" si="10">D43/D31-1</f>
        <v>0.89174678255105211</v>
      </c>
      <c r="G43" s="39" t="s">
        <v>429</v>
      </c>
      <c r="H43" s="68">
        <f>'제이브이엠(서초)'!H43+'제이브이엠(달서)'!H43</f>
        <v>10912774</v>
      </c>
      <c r="I43" s="68">
        <f>'제이브이엠(서초)'!I43+'제이브이엠(달서)'!I43</f>
        <v>177787.67</v>
      </c>
      <c r="J43" s="30">
        <f t="shared" si="1"/>
        <v>61.380938284415329</v>
      </c>
      <c r="K43" s="32">
        <f>H43+H42+H41</f>
        <v>24548497</v>
      </c>
      <c r="L43" s="27">
        <f>K43/K40-1</f>
        <v>-0.27148120944491183</v>
      </c>
      <c r="M43" s="27">
        <f>K43/K31-1</f>
        <v>0.81423297108778092</v>
      </c>
      <c r="N43" s="32">
        <f>AVERAGE(J41:J43)</f>
        <v>56.474612848125837</v>
      </c>
      <c r="O43" s="58">
        <f>N43/N40-1</f>
        <v>-4.5379388151780997E-2</v>
      </c>
    </row>
    <row r="44" spans="1:16" ht="17.399999999999999">
      <c r="A44" s="31"/>
      <c r="B44" s="27"/>
      <c r="C44" s="27"/>
      <c r="D44" s="26">
        <f>H44/22</f>
        <v>1952052.7727272727</v>
      </c>
      <c r="E44" s="27">
        <f t="shared" ref="E44" si="11">D44/D43-1</f>
        <v>2.5775555742788643</v>
      </c>
      <c r="F44" s="33">
        <f t="shared" ref="F44" si="12">D44/D32-1</f>
        <v>10.274529863074692</v>
      </c>
      <c r="G44" s="39" t="s">
        <v>462</v>
      </c>
      <c r="H44" s="68">
        <f>'제이브이엠(서초)'!H44+'제이브이엠(달서)'!H44</f>
        <v>42945161</v>
      </c>
      <c r="I44" s="68">
        <f>'제이브이엠(서초)'!I44+'제이브이엠(달서)'!I44</f>
        <v>795016.48</v>
      </c>
      <c r="J44" s="30">
        <f t="shared" si="1"/>
        <v>54.017950671915635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2501986.15</v>
      </c>
      <c r="E45" s="27">
        <f t="shared" ref="E45" si="13">D45/D44-1</f>
        <v>0.28172054821263792</v>
      </c>
      <c r="F45" s="33">
        <f t="shared" ref="F45" si="14">D45/D33-1</f>
        <v>5.156441784967897</v>
      </c>
      <c r="G45" s="39" t="s">
        <v>515</v>
      </c>
      <c r="H45" s="68">
        <f>'제이브이엠(서초)'!H45+'제이브이엠(달서)'!H45</f>
        <v>50039723</v>
      </c>
      <c r="I45" s="68">
        <f>'제이브이엠(서초)'!I45+'제이브이엠(달서)'!I45</f>
        <v>889871.13</v>
      </c>
      <c r="J45" s="30">
        <f t="shared" si="1"/>
        <v>56.232550212073967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2188924.0970494417</v>
      </c>
      <c r="B46" s="27">
        <f>A46/A43-1</f>
        <v>4.3041480961759886</v>
      </c>
      <c r="C46" s="27">
        <f>A46/A34-1</f>
        <v>6.7839561698873831</v>
      </c>
      <c r="D46" s="26">
        <f>H46/19</f>
        <v>2112733.3684210526</v>
      </c>
      <c r="E46" s="27">
        <f t="shared" ref="E46" si="15">D46/D45-1</f>
        <v>-0.15557751252098151</v>
      </c>
      <c r="F46" s="33">
        <f t="shared" ref="F46" si="16">D46/D34-1</f>
        <v>7.0000649699932289</v>
      </c>
      <c r="G46" s="39" t="s">
        <v>548</v>
      </c>
      <c r="H46" s="68">
        <f>'제이브이엠(서초)'!H46+'제이브이엠(달서)'!H46</f>
        <v>40141934</v>
      </c>
      <c r="I46" s="68">
        <f>'제이브이엠(서초)'!I46+'제이브이엠(달서)'!I46</f>
        <v>705044.27</v>
      </c>
      <c r="J46" s="30">
        <f t="shared" si="1"/>
        <v>56.935338258972017</v>
      </c>
      <c r="K46" s="32">
        <f>H46+H45+H44</f>
        <v>133126818</v>
      </c>
      <c r="L46" s="27">
        <f>K46/K43-1</f>
        <v>4.4230129852756361</v>
      </c>
      <c r="M46" s="27">
        <f>K46/K34-1</f>
        <v>6.7453201305815504</v>
      </c>
      <c r="N46" s="32">
        <f>AVERAGE(J44:J46)</f>
        <v>55.728613047653873</v>
      </c>
      <c r="O46" s="58">
        <f>N46/N43-1</f>
        <v>-1.3209471705067588E-2</v>
      </c>
    </row>
    <row r="47" spans="1:16" ht="17.399999999999999">
      <c r="A47" s="31"/>
      <c r="B47" s="27"/>
      <c r="C47" s="27"/>
      <c r="D47" s="26">
        <f>H47/19</f>
        <v>647932.52631578944</v>
      </c>
      <c r="E47" s="27">
        <f t="shared" ref="E47" si="17">D47/D46-1</f>
        <v>-0.69332025706584044</v>
      </c>
      <c r="F47" s="33">
        <f t="shared" ref="F47" si="18">D47/D35-1</f>
        <v>0.40283856867919199</v>
      </c>
      <c r="G47" s="39" t="s">
        <v>598</v>
      </c>
      <c r="H47" s="68">
        <f>'제이브이엠(서초)'!H47+'제이브이엠(달서)'!H47</f>
        <v>12310718</v>
      </c>
      <c r="I47" s="68">
        <f>'제이브이엠(서초)'!I47+'제이브이엠(달서)'!I47</f>
        <v>279357.98</v>
      </c>
      <c r="J47" s="30">
        <f t="shared" si="1"/>
        <v>44.06789453446077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229980.6</v>
      </c>
      <c r="E48" s="27">
        <f t="shared" ref="E48" si="19">D48/D47-1</f>
        <v>-0.64505470761331707</v>
      </c>
      <c r="F48" s="33">
        <f t="shared" ref="F48" si="20">D48/D36-1</f>
        <v>-0.60794513041794707</v>
      </c>
      <c r="G48" s="39" t="s">
        <v>632</v>
      </c>
      <c r="H48" s="68">
        <f>'제이브이엠(서초)'!H48+'제이브이엠(달서)'!H48</f>
        <v>4599612</v>
      </c>
      <c r="I48" s="68">
        <f>'제이브이엠(서초)'!I48+'제이브이엠(달서)'!I48</f>
        <v>77783.25</v>
      </c>
      <c r="J48" s="30">
        <f t="shared" si="1"/>
        <v>59.133708092680621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377010.5421052631</v>
      </c>
      <c r="B49" s="27">
        <f>A49/A46-1</f>
        <v>-0.8277644516712781</v>
      </c>
      <c r="C49" s="27">
        <f>A49/A37-1</f>
        <v>-0.15671093811949988</v>
      </c>
      <c r="D49" s="26">
        <f>H49/22</f>
        <v>253118.5</v>
      </c>
      <c r="E49" s="27">
        <f t="shared" ref="E49" si="21">D49/D48-1</f>
        <v>0.10060805128780426</v>
      </c>
      <c r="F49" s="33">
        <f t="shared" ref="F49" si="22">D49/D37-1</f>
        <v>-0.13534427608357313</v>
      </c>
      <c r="G49" s="39" t="s">
        <v>672</v>
      </c>
      <c r="H49" s="68">
        <f>'제이브이엠(서초)'!H49+'제이브이엠(달서)'!H49</f>
        <v>5568607</v>
      </c>
      <c r="I49" s="68">
        <f>'제이브이엠(서초)'!I49+'제이브이엠(달서)'!I49</f>
        <v>100443.72</v>
      </c>
      <c r="J49" s="30">
        <f t="shared" si="1"/>
        <v>55.440071315558605</v>
      </c>
      <c r="K49" s="32">
        <f>H49+H48+H47</f>
        <v>22478937</v>
      </c>
      <c r="L49" s="27">
        <f>K49/K46-1</f>
        <v>-0.83114644113254477</v>
      </c>
      <c r="M49" s="27">
        <f>K49/K37-1</f>
        <v>-0.20318637724564159</v>
      </c>
      <c r="N49" s="32">
        <f>AVERAGE(J47:J49)</f>
        <v>52.880557980900001</v>
      </c>
      <c r="O49" s="58">
        <f>N49/N46-1</f>
        <v>-5.1105794869118371E-2</v>
      </c>
    </row>
    <row r="50" spans="1:15" s="37" customFormat="1" ht="17.399999999999999">
      <c r="A50" s="92"/>
      <c r="B50" s="130"/>
      <c r="C50" s="130"/>
      <c r="D50" s="93">
        <f>H50/18</f>
        <v>124871.72222222222</v>
      </c>
      <c r="E50" s="130">
        <f t="shared" ref="E50" si="23">D50/D49-1</f>
        <v>-0.50666694760666564</v>
      </c>
      <c r="F50" s="131">
        <f t="shared" ref="F50" si="24">D50/D38-1</f>
        <v>-0.62530380528122542</v>
      </c>
      <c r="G50" s="132" t="s">
        <v>714</v>
      </c>
      <c r="H50" s="95">
        <f>'제이브이엠(서초)'!H50+'제이브이엠(달서)'!H50</f>
        <v>2247691</v>
      </c>
      <c r="I50" s="95">
        <f>'제이브이엠(서초)'!I50+'제이브이엠(달서)'!I50</f>
        <v>28934.53</v>
      </c>
      <c r="J50" s="133">
        <f t="shared" ref="J50" si="25">H50/I50</f>
        <v>77.681959928155052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2716182.2</v>
      </c>
      <c r="E51" s="130">
        <f t="shared" ref="E51" si="26">D51/D50-1</f>
        <v>20.751779759762353</v>
      </c>
      <c r="F51" s="131">
        <f t="shared" ref="F51" si="27">D51/D39-1</f>
        <v>6.0231301289999273</v>
      </c>
      <c r="G51" s="132" t="s">
        <v>721</v>
      </c>
      <c r="H51" s="95">
        <f>'제이브이엠(서초)'!H51+'제이브이엠(달서)'!H51</f>
        <v>54323644</v>
      </c>
      <c r="I51" s="95">
        <f>'제이브이엠(서초)'!I51+'제이브이엠(달서)'!I51</f>
        <v>1325376.7400000002</v>
      </c>
      <c r="J51" s="133">
        <f t="shared" ref="J51" si="28">H51/I51</f>
        <v>40.987322593272602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1808703.6710437711</v>
      </c>
      <c r="B52" s="27">
        <f>A52/A49-1</f>
        <v>3.7974883167558025</v>
      </c>
      <c r="C52" s="27">
        <f>A52/A40-1</f>
        <v>2.3484953909433357</v>
      </c>
      <c r="D52" s="93">
        <f>H52/22</f>
        <v>2585057.0909090908</v>
      </c>
      <c r="E52" s="130">
        <f t="shared" ref="E52:E53" si="29">D52/D51-1</f>
        <v>-4.8275520357547896E-2</v>
      </c>
      <c r="F52" s="131">
        <f t="shared" ref="F52:F53" si="30">D52/D40-1</f>
        <v>1.8708403631235866</v>
      </c>
      <c r="G52" s="132" t="s">
        <v>726</v>
      </c>
      <c r="H52" s="95">
        <f>'제이브이엠(서초)'!H52+'제이브이엠(달서)'!H52</f>
        <v>56871256</v>
      </c>
      <c r="I52" s="95">
        <f>'제이브이엠(서초)'!I52+'제이브이엠(달서)'!I52</f>
        <v>987386.72000000009</v>
      </c>
      <c r="J52" s="133">
        <f t="shared" ref="J52" si="31">H52/I52</f>
        <v>57.597752580670715</v>
      </c>
      <c r="K52" s="32">
        <f>H52+H51+H50</f>
        <v>113442591</v>
      </c>
      <c r="L52" s="27">
        <f>K52/K49-1</f>
        <v>4.0466172399522273</v>
      </c>
      <c r="M52" s="27">
        <f>K52/K40-1</f>
        <v>2.3666036333204241</v>
      </c>
      <c r="N52" s="32">
        <f>AVERAGE(J50:J52)</f>
        <v>58.755678367366123</v>
      </c>
      <c r="O52" s="58">
        <f>N52/N49-1</f>
        <v>0.11110170941441577</v>
      </c>
    </row>
    <row r="53" spans="1:15" s="37" customFormat="1" ht="17.399999999999999">
      <c r="A53" s="31"/>
      <c r="B53" s="27"/>
      <c r="C53" s="27"/>
      <c r="D53" s="93">
        <f>H53/21</f>
        <v>245616.19047619047</v>
      </c>
      <c r="E53" s="130">
        <f t="shared" si="29"/>
        <v>-0.90498616400390053</v>
      </c>
      <c r="F53" s="131">
        <f t="shared" si="30"/>
        <v>1.3128088713409247</v>
      </c>
      <c r="G53" s="132" t="s">
        <v>729</v>
      </c>
      <c r="H53" s="95">
        <f>'제이브이엠(서초)'!H53+'제이브이엠(달서)'!H53</f>
        <v>5157940</v>
      </c>
      <c r="I53" s="95">
        <f>'제이브이엠(서초)'!I53+'제이브이엠(달서)'!I53</f>
        <v>70259.89</v>
      </c>
      <c r="J53" s="133">
        <f t="shared" ref="J53" si="32">H53/I53</f>
        <v>73.412298254380985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325482.64705882355</v>
      </c>
      <c r="E54" s="130">
        <f t="shared" ref="E54" si="33">D54/D53-1</f>
        <v>0.32516771971664937</v>
      </c>
      <c r="F54" s="131">
        <f t="shared" ref="F54" si="34">D54/D42-1</f>
        <v>-0.44476570454958408</v>
      </c>
      <c r="G54" s="132" t="s">
        <v>742</v>
      </c>
      <c r="H54" s="95">
        <f>'제이브이엠(서초)'!H54+'제이브이엠(달서)'!H54</f>
        <v>5533205</v>
      </c>
      <c r="I54" s="95">
        <f>'제이브이엠(서초)'!I54+'제이브이엠(달서)'!I54</f>
        <v>96670.540000000008</v>
      </c>
      <c r="J54" s="133">
        <f t="shared" ref="J54" si="35">H54/I54</f>
        <v>57.237758266375664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316257.21568627452</v>
      </c>
      <c r="B55" s="27">
        <f>A55/A52-1</f>
        <v>-0.82514702615505386</v>
      </c>
      <c r="C55" s="27">
        <f>A55/A43-1</f>
        <v>-0.23365314003102122</v>
      </c>
      <c r="D55" s="93">
        <f>H55/21</f>
        <v>377672.80952380953</v>
      </c>
      <c r="E55" s="130">
        <f t="shared" ref="E55" si="36">D55/D54-1</f>
        <v>0.16034698911476464</v>
      </c>
      <c r="F55" s="131">
        <f t="shared" ref="F55" si="37">D55/D43-1</f>
        <v>-0.30783353614065578</v>
      </c>
      <c r="G55" s="132" t="s">
        <v>749</v>
      </c>
      <c r="H55" s="95">
        <f>'제이브이엠(서초)'!H55+'제이브이엠(달서)'!H55</f>
        <v>7931129</v>
      </c>
      <c r="I55" s="95">
        <f>'제이브이엠(서초)'!I55+'제이브이엠(달서)'!I55</f>
        <v>150378.75</v>
      </c>
      <c r="J55" s="133">
        <f t="shared" ref="J55" si="38">H55/I55</f>
        <v>52.741022252146664</v>
      </c>
      <c r="K55" s="32">
        <f>H55+H54+H53</f>
        <v>18622274</v>
      </c>
      <c r="L55" s="27">
        <f>K55/K52-1</f>
        <v>-0.83584407023989782</v>
      </c>
      <c r="M55" s="27">
        <f>K55/K43-1</f>
        <v>-0.24140879174802432</v>
      </c>
      <c r="N55" s="32">
        <f>AVERAGE(J53:J55)</f>
        <v>61.130359590967771</v>
      </c>
      <c r="O55" s="58">
        <f>N55/N52-1</f>
        <v>4.0416199584218937E-2</v>
      </c>
    </row>
    <row r="56" spans="1:15" s="124" customFormat="1" ht="17.399999999999999">
      <c r="A56" s="94"/>
      <c r="B56" s="45"/>
      <c r="C56" s="45"/>
      <c r="D56" s="98">
        <f>H56/22</f>
        <v>363308.27272727271</v>
      </c>
      <c r="E56" s="118">
        <f t="shared" ref="E56" si="39">D56/D55-1</f>
        <v>-3.8034341986780573E-2</v>
      </c>
      <c r="F56" s="158">
        <f t="shared" ref="F56" si="40">D56/D44-1</f>
        <v>-0.81388399032896863</v>
      </c>
      <c r="G56" s="122" t="s">
        <v>752</v>
      </c>
      <c r="H56" s="96">
        <f>'제이브이엠(서초)'!H56+'제이브이엠(달서)'!H56</f>
        <v>7992782</v>
      </c>
      <c r="I56" s="96">
        <f>'제이브이엠(서초)'!I56+'제이브이엠(달서)'!I56</f>
        <v>204258.99</v>
      </c>
      <c r="J56" s="125">
        <f t="shared" ref="J56" si="41">H56/I56</f>
        <v>39.130625290960268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572453.16666666663</v>
      </c>
      <c r="E57" s="118">
        <f t="shared" ref="E57" si="42">D57/D56-1</f>
        <v>0.57566785465519588</v>
      </c>
      <c r="F57" s="158">
        <f t="shared" ref="F57" si="43">D57/D45-1</f>
        <v>-0.77120050537982932</v>
      </c>
      <c r="G57" s="122" t="s">
        <v>756</v>
      </c>
      <c r="H57" s="96">
        <f>'제이브이엠(서초)'!H57+'제이브이엠(달서)'!H57</f>
        <v>10304157</v>
      </c>
      <c r="I57" s="96">
        <f>'제이브이엠(서초)'!I57+'제이브이엠(달서)'!I57</f>
        <v>233132.67</v>
      </c>
      <c r="J57" s="125">
        <f t="shared" ref="J57" si="44">H57/I57</f>
        <v>44.198683093193246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467880.71969696967</v>
      </c>
      <c r="B58" s="27">
        <f>A58/A55-1</f>
        <v>0.47943097102677612</v>
      </c>
      <c r="C58" s="27">
        <f>A58/A46-1</f>
        <v>-0.78625082508450195</v>
      </c>
      <c r="K58" s="32">
        <f>H58+H57+H56</f>
        <v>18296939</v>
      </c>
      <c r="L58" s="27">
        <f>K58/K55-1</f>
        <v>-1.7470207988562469E-2</v>
      </c>
      <c r="M58" s="27">
        <f>K58/K46-1</f>
        <v>-0.86256008162081965</v>
      </c>
      <c r="N58" s="32">
        <f>AVERAGE(J56:J58)</f>
        <v>41.664654192076753</v>
      </c>
      <c r="O58" s="58">
        <f>N58/N55-1</f>
        <v>-0.31842942736046242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76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5.8984375" style="18" bestFit="1" customWidth="1"/>
    <col min="13" max="13" width="5.19921875" style="18" bestFit="1" customWidth="1"/>
    <col min="14" max="14" width="4.898437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제이브이엠</v>
      </c>
      <c r="G1" s="19"/>
      <c r="H1" s="19"/>
      <c r="I1" s="19"/>
      <c r="J1" s="20"/>
      <c r="P1" t="s">
        <v>311</v>
      </c>
    </row>
    <row r="2" spans="1:16" ht="15" customHeight="1">
      <c r="G2" s="21"/>
      <c r="H2" s="21"/>
      <c r="I2" s="21"/>
      <c r="J2" s="22"/>
      <c r="P2" s="112" t="s">
        <v>579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5.05</v>
      </c>
      <c r="E5" s="27"/>
      <c r="F5" s="26"/>
      <c r="G5" s="28" t="s">
        <v>7</v>
      </c>
      <c r="H5" s="29">
        <v>101</v>
      </c>
      <c r="I5" s="29">
        <v>2.97</v>
      </c>
      <c r="J5" s="30">
        <f>H5/I5</f>
        <v>34.006734006734007</v>
      </c>
    </row>
    <row r="6" spans="1:16" ht="15" hidden="1" customHeight="1">
      <c r="D6" s="26">
        <f>H6/18</f>
        <v>11834.611111111111</v>
      </c>
      <c r="E6" s="27">
        <f t="shared" ref="E6:E22" si="0">D6/D5-1</f>
        <v>2342.4873487348736</v>
      </c>
      <c r="F6" s="26"/>
      <c r="G6" s="28" t="s">
        <v>3</v>
      </c>
      <c r="H6" s="29">
        <v>213023</v>
      </c>
      <c r="I6" s="29">
        <v>7994.3</v>
      </c>
      <c r="J6" s="30">
        <f t="shared" ref="J6:J49" si="1">H6/I6</f>
        <v>26.646860888382971</v>
      </c>
    </row>
    <row r="7" spans="1:16" ht="15" hidden="1" customHeight="1">
      <c r="A7" s="31">
        <f>AVERAGE(D5:D7)</f>
        <v>4817.6597643097639</v>
      </c>
      <c r="B7" s="31"/>
      <c r="C7" s="31"/>
      <c r="D7" s="26">
        <f>H7/22</f>
        <v>2613.318181818182</v>
      </c>
      <c r="E7" s="27">
        <f t="shared" si="0"/>
        <v>-0.7791800543944678</v>
      </c>
      <c r="F7" s="26"/>
      <c r="G7" s="28" t="s">
        <v>6</v>
      </c>
      <c r="H7" s="29">
        <v>57493</v>
      </c>
      <c r="I7" s="29">
        <v>270.02999999999997</v>
      </c>
      <c r="J7" s="30">
        <f t="shared" si="1"/>
        <v>212.91337999481541</v>
      </c>
      <c r="K7" s="32">
        <f>H7+H6+H5</f>
        <v>270617</v>
      </c>
      <c r="L7" s="32"/>
      <c r="M7" s="32"/>
      <c r="N7" s="32">
        <f>AVERAGE(J5:J7)</f>
        <v>91.188991629977465</v>
      </c>
      <c r="O7" s="32"/>
    </row>
    <row r="8" spans="1:16" ht="15" hidden="1" customHeight="1">
      <c r="D8" s="26">
        <f>H8/21</f>
        <v>6274.4285714285716</v>
      </c>
      <c r="E8" s="27">
        <f t="shared" si="0"/>
        <v>1.4009432204168952</v>
      </c>
      <c r="F8" s="26"/>
      <c r="G8" s="28" t="s">
        <v>2</v>
      </c>
      <c r="H8" s="29">
        <v>131763</v>
      </c>
      <c r="I8" s="29">
        <v>4488.38</v>
      </c>
      <c r="J8" s="30">
        <f t="shared" si="1"/>
        <v>29.356471599998216</v>
      </c>
    </row>
    <row r="9" spans="1:16" ht="15" hidden="1" customHeight="1">
      <c r="D9" s="26">
        <f>H9/21</f>
        <v>13123.047619047618</v>
      </c>
      <c r="E9" s="27">
        <f t="shared" si="0"/>
        <v>1.0915127919066809</v>
      </c>
      <c r="F9" s="26"/>
      <c r="G9" s="28" t="s">
        <v>5</v>
      </c>
      <c r="H9" s="29">
        <v>275584</v>
      </c>
      <c r="I9" s="29">
        <v>7053</v>
      </c>
      <c r="J9" s="30">
        <f t="shared" si="1"/>
        <v>39.073302140932938</v>
      </c>
    </row>
    <row r="10" spans="1:16" ht="15" hidden="1" customHeight="1">
      <c r="A10" s="31">
        <f>AVERAGE(D8:D10)</f>
        <v>9607.1587301587297</v>
      </c>
      <c r="B10" s="27">
        <f>A10/A7-1</f>
        <v>0.99415467263391677</v>
      </c>
      <c r="C10" s="27"/>
      <c r="D10" s="26">
        <f>H10/21</f>
        <v>9424</v>
      </c>
      <c r="E10" s="27">
        <f t="shared" si="0"/>
        <v>-0.28187412912215515</v>
      </c>
      <c r="F10" s="26"/>
      <c r="G10" s="28" t="s">
        <v>0</v>
      </c>
      <c r="H10" s="29">
        <v>197904</v>
      </c>
      <c r="I10" s="29">
        <v>6073.71</v>
      </c>
      <c r="J10" s="30">
        <f t="shared" si="1"/>
        <v>32.58370913329744</v>
      </c>
      <c r="K10" s="32">
        <f>H10+H9+H8</f>
        <v>605251</v>
      </c>
      <c r="L10" s="27">
        <f>K10/K7-1</f>
        <v>1.2365594179227468</v>
      </c>
      <c r="M10" s="32"/>
      <c r="N10" s="32">
        <f>AVERAGE(J8:J10)</f>
        <v>33.6711609580762</v>
      </c>
      <c r="O10" s="58">
        <f>N10/N7-1</f>
        <v>-0.63075410357967876</v>
      </c>
    </row>
    <row r="11" spans="1:16" ht="15" hidden="1" customHeight="1">
      <c r="D11" s="26">
        <f>H11/21</f>
        <v>5539.333333333333</v>
      </c>
      <c r="E11" s="27">
        <f t="shared" si="0"/>
        <v>-0.41220996038483304</v>
      </c>
      <c r="F11" s="26"/>
      <c r="G11" s="28" t="s">
        <v>10</v>
      </c>
      <c r="H11" s="29">
        <v>116326</v>
      </c>
      <c r="I11" s="29">
        <v>3912.88</v>
      </c>
      <c r="J11" s="30">
        <f t="shared" si="1"/>
        <v>29.728997567009465</v>
      </c>
    </row>
    <row r="12" spans="1:16" ht="15" hidden="1" customHeight="1">
      <c r="D12" s="26">
        <f>H12/22</f>
        <v>19059.31818181818</v>
      </c>
      <c r="E12" s="27">
        <f t="shared" si="0"/>
        <v>2.4407241873543475</v>
      </c>
      <c r="F12" s="26"/>
      <c r="G12" s="28" t="s">
        <v>4</v>
      </c>
      <c r="H12" s="29">
        <v>419305</v>
      </c>
      <c r="I12" s="29">
        <v>11869</v>
      </c>
      <c r="J12" s="30">
        <f t="shared" si="1"/>
        <v>35.327744544612017</v>
      </c>
    </row>
    <row r="13" spans="1:16" ht="15" hidden="1" customHeight="1">
      <c r="A13" s="31">
        <f>AVERAGE(D11:D13)</f>
        <v>13335.91717171717</v>
      </c>
      <c r="B13" s="27">
        <f>A13/A10-1</f>
        <v>0.38812291399465959</v>
      </c>
      <c r="C13" s="27"/>
      <c r="D13" s="26">
        <f>H13/20</f>
        <v>15409.1</v>
      </c>
      <c r="E13" s="27">
        <f t="shared" si="0"/>
        <v>-0.19151882281394206</v>
      </c>
      <c r="F13" s="26"/>
      <c r="G13" s="28" t="s">
        <v>8</v>
      </c>
      <c r="H13" s="29">
        <v>308182</v>
      </c>
      <c r="I13" s="29">
        <v>4539.99</v>
      </c>
      <c r="J13" s="30">
        <f t="shared" si="1"/>
        <v>67.881647316403786</v>
      </c>
      <c r="K13" s="32">
        <f>H13+H12+H11</f>
        <v>843813</v>
      </c>
      <c r="L13" s="27">
        <f>K13/K10-1</f>
        <v>0.39415383039433216</v>
      </c>
      <c r="M13" s="32"/>
      <c r="N13" s="32">
        <f>AVERAGE(J11:J13)</f>
        <v>44.312796476008423</v>
      </c>
      <c r="O13" s="58">
        <f>N13/N10-1</f>
        <v>0.31604599351896634</v>
      </c>
    </row>
    <row r="14" spans="1:16" ht="15" hidden="1" customHeight="1">
      <c r="D14" s="26">
        <f>H14/20</f>
        <v>17436.349999999999</v>
      </c>
      <c r="E14" s="27">
        <f t="shared" si="0"/>
        <v>0.13156186928503266</v>
      </c>
      <c r="F14" s="26"/>
      <c r="G14" s="28" t="s">
        <v>11</v>
      </c>
      <c r="H14" s="29">
        <v>348727</v>
      </c>
      <c r="I14" s="29">
        <v>19480</v>
      </c>
      <c r="J14" s="30">
        <f t="shared" si="1"/>
        <v>17.901796714579056</v>
      </c>
    </row>
    <row r="15" spans="1:16" ht="15" hidden="1" customHeight="1">
      <c r="A15" s="31"/>
      <c r="B15" s="31"/>
      <c r="C15" s="31"/>
      <c r="D15" s="26">
        <f>H15/22</f>
        <v>715.13636363636363</v>
      </c>
      <c r="E15" s="27">
        <f t="shared" si="0"/>
        <v>-0.95898589076060281</v>
      </c>
      <c r="F15" s="26"/>
      <c r="G15" s="28" t="s">
        <v>9</v>
      </c>
      <c r="H15" s="29">
        <v>15733</v>
      </c>
      <c r="I15" s="29">
        <v>22.9</v>
      </c>
      <c r="J15" s="30">
        <f t="shared" si="1"/>
        <v>687.03056768558952</v>
      </c>
    </row>
    <row r="16" spans="1:16" ht="15" hidden="1" customHeight="1">
      <c r="A16" s="31">
        <f>AVERAGE(D14:D16)</f>
        <v>7114.4803030303019</v>
      </c>
      <c r="B16" s="27">
        <f>A16/A13-1</f>
        <v>-0.46651735974195307</v>
      </c>
      <c r="C16" s="27"/>
      <c r="D16" s="26">
        <f>H16/22</f>
        <v>3191.9545454545455</v>
      </c>
      <c r="E16" s="27">
        <f t="shared" si="0"/>
        <v>3.4634208351871862</v>
      </c>
      <c r="F16" s="26"/>
      <c r="G16" s="28" t="s">
        <v>13</v>
      </c>
      <c r="H16" s="29">
        <v>70223</v>
      </c>
      <c r="I16" s="29">
        <v>1177.23</v>
      </c>
      <c r="J16" s="30">
        <f t="shared" si="1"/>
        <v>59.651045250290935</v>
      </c>
      <c r="K16" s="32">
        <f>H16+H15+H14</f>
        <v>434683</v>
      </c>
      <c r="L16" s="27">
        <f>K16/K13-1</f>
        <v>-0.48485861203844927</v>
      </c>
      <c r="M16" s="32"/>
      <c r="N16" s="32">
        <f>AVERAGE(J14:J16)</f>
        <v>254.86113655015319</v>
      </c>
      <c r="O16" s="58">
        <f>N16/N13-1</f>
        <v>4.7514117098914896</v>
      </c>
    </row>
    <row r="17" spans="1:15" ht="15" hidden="1" customHeight="1">
      <c r="D17" s="26">
        <f>H17/20</f>
        <v>10675.05</v>
      </c>
      <c r="E17" s="27">
        <f t="shared" si="0"/>
        <v>2.3443615339703512</v>
      </c>
      <c r="F17" s="33">
        <f t="shared" ref="F17:F22" si="2">D17/D5-1</f>
        <v>2112.871287128713</v>
      </c>
      <c r="G17" s="39" t="s">
        <v>162</v>
      </c>
      <c r="H17" s="29">
        <v>213501</v>
      </c>
      <c r="I17" s="29">
        <v>702.47</v>
      </c>
      <c r="J17" s="30">
        <f t="shared" si="1"/>
        <v>303.92899340897117</v>
      </c>
    </row>
    <row r="18" spans="1:15" hidden="1">
      <c r="D18" s="26">
        <f>H18/20</f>
        <v>18854.8</v>
      </c>
      <c r="E18" s="27">
        <f t="shared" si="0"/>
        <v>0.76624933841059306</v>
      </c>
      <c r="F18" s="33">
        <f t="shared" si="2"/>
        <v>0.59319134553545849</v>
      </c>
      <c r="G18" s="39" t="s">
        <v>163</v>
      </c>
      <c r="H18" s="29">
        <v>377096</v>
      </c>
      <c r="I18" s="29">
        <v>5171.6499999999996</v>
      </c>
      <c r="J18" s="30">
        <f t="shared" si="1"/>
        <v>72.915993928436777</v>
      </c>
    </row>
    <row r="19" spans="1:15" ht="17.399999999999999" hidden="1">
      <c r="A19" s="31">
        <f>AVERAGE(D17:D19)</f>
        <v>19022.328787878785</v>
      </c>
      <c r="B19" s="27">
        <f>A19/A16-1</f>
        <v>1.6737481836553152</v>
      </c>
      <c r="C19" s="27">
        <f>A19/A7-1</f>
        <v>2.9484583217769331</v>
      </c>
      <c r="D19" s="26">
        <f>H19/22</f>
        <v>27537.136363636364</v>
      </c>
      <c r="E19" s="27">
        <f t="shared" si="0"/>
        <v>0.4604841400405395</v>
      </c>
      <c r="F19" s="33">
        <f t="shared" si="2"/>
        <v>9.5372306193797503</v>
      </c>
      <c r="G19" s="39" t="s">
        <v>158</v>
      </c>
      <c r="H19" s="29">
        <v>605817</v>
      </c>
      <c r="I19" s="29">
        <v>10699.49</v>
      </c>
      <c r="J19" s="30">
        <f t="shared" si="1"/>
        <v>56.621109978139145</v>
      </c>
      <c r="K19" s="32">
        <f>H19+H18+H17</f>
        <v>1196414</v>
      </c>
      <c r="L19" s="27">
        <f>K19/K16-1</f>
        <v>1.7523827708928117</v>
      </c>
      <c r="M19" s="27">
        <f>K19/K7-1</f>
        <v>3.4210600220976506</v>
      </c>
      <c r="N19" s="32">
        <f>AVERAGE(J17:J19)</f>
        <v>144.48869910518235</v>
      </c>
      <c r="O19" s="58">
        <f>N19/N16-1</f>
        <v>-0.43306892113482764</v>
      </c>
    </row>
    <row r="20" spans="1:15" hidden="1">
      <c r="D20" s="26">
        <f>H20/20</f>
        <v>14322.45</v>
      </c>
      <c r="E20" s="27">
        <f t="shared" si="0"/>
        <v>-0.47988600517978197</v>
      </c>
      <c r="F20" s="33">
        <f t="shared" si="2"/>
        <v>1.2826700211743813</v>
      </c>
      <c r="G20" s="39" t="s">
        <v>154</v>
      </c>
      <c r="H20" s="29">
        <v>286449</v>
      </c>
      <c r="I20" s="29">
        <v>7996.8</v>
      </c>
      <c r="J20" s="30">
        <f t="shared" si="1"/>
        <v>35.820453181272505</v>
      </c>
    </row>
    <row r="21" spans="1:15" hidden="1">
      <c r="D21" s="26">
        <f>H21/21</f>
        <v>7225.0476190476193</v>
      </c>
      <c r="E21" s="27">
        <f t="shared" si="0"/>
        <v>-0.49554387559058544</v>
      </c>
      <c r="F21" s="33">
        <f t="shared" si="2"/>
        <v>-0.44943828379006034</v>
      </c>
      <c r="G21" s="39" t="s">
        <v>155</v>
      </c>
      <c r="H21" s="29">
        <v>151726</v>
      </c>
      <c r="I21" s="29">
        <v>89.68</v>
      </c>
      <c r="J21" s="30">
        <f t="shared" si="1"/>
        <v>1691.8599464763602</v>
      </c>
    </row>
    <row r="22" spans="1:15" ht="17.399999999999999" hidden="1">
      <c r="A22" s="31">
        <f>AVERAGE(D20:D22)</f>
        <v>15697.657936507938</v>
      </c>
      <c r="B22" s="27">
        <f>A22/A19-1</f>
        <v>-0.17477727824204992</v>
      </c>
      <c r="C22" s="27">
        <f>A22/A10-1</f>
        <v>0.63395426029862012</v>
      </c>
      <c r="D22" s="26">
        <f>H22/21</f>
        <v>25545.476190476191</v>
      </c>
      <c r="E22" s="27">
        <f t="shared" si="0"/>
        <v>2.5356827438935978</v>
      </c>
      <c r="F22" s="33">
        <f t="shared" si="2"/>
        <v>1.7106829573934839</v>
      </c>
      <c r="G22" s="39" t="s">
        <v>156</v>
      </c>
      <c r="H22" s="29">
        <v>536455</v>
      </c>
      <c r="I22" s="29">
        <v>14434</v>
      </c>
      <c r="J22" s="30">
        <f t="shared" si="1"/>
        <v>37.16606623250658</v>
      </c>
      <c r="K22" s="32">
        <f>H22+H21+H20</f>
        <v>974630</v>
      </c>
      <c r="L22" s="27">
        <f>K22/K19-1</f>
        <v>-0.18537395918135358</v>
      </c>
      <c r="M22" s="27">
        <f>K22/K10-1</f>
        <v>0.61029060670696955</v>
      </c>
      <c r="N22" s="32">
        <f>AVERAGE(J20:J22)</f>
        <v>588.28215529671309</v>
      </c>
      <c r="O22" s="58">
        <f>N22/N19-1</f>
        <v>3.0714752014513316</v>
      </c>
    </row>
    <row r="23" spans="1:15" hidden="1">
      <c r="A23" s="31"/>
      <c r="B23" s="27"/>
      <c r="C23" s="27"/>
      <c r="D23" s="26">
        <f>H23/21</f>
        <v>22627.285714285714</v>
      </c>
      <c r="E23" s="27">
        <f t="shared" ref="E23:E28" si="3">D23/D22-1</f>
        <v>-0.11423511757742966</v>
      </c>
      <c r="F23" s="33">
        <f t="shared" ref="F23:F28" si="4">D23/D11-1</f>
        <v>3.0848391589154618</v>
      </c>
      <c r="G23" s="39" t="s">
        <v>168</v>
      </c>
      <c r="H23" s="29">
        <v>475173</v>
      </c>
      <c r="I23" s="29">
        <v>5894.39</v>
      </c>
      <c r="J23" s="30">
        <f t="shared" si="1"/>
        <v>80.61444865371989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34399</v>
      </c>
      <c r="E24" s="27">
        <f t="shared" si="3"/>
        <v>0.52024420579452113</v>
      </c>
      <c r="F24" s="33">
        <f t="shared" si="4"/>
        <v>0.80483895970713459</v>
      </c>
      <c r="G24" s="39" t="s">
        <v>176</v>
      </c>
      <c r="H24" s="29">
        <v>756778</v>
      </c>
      <c r="I24" s="29">
        <v>14666.2</v>
      </c>
      <c r="J24" s="30">
        <f t="shared" si="1"/>
        <v>51.600141822694354</v>
      </c>
      <c r="K24" s="32"/>
      <c r="L24" s="27"/>
      <c r="M24" s="27"/>
      <c r="N24" s="27"/>
    </row>
    <row r="25" spans="1:15" ht="17.399999999999999" hidden="1">
      <c r="A25" s="31">
        <f>AVERAGE(D23:D25)</f>
        <v>20537.604010025061</v>
      </c>
      <c r="B25" s="27">
        <f>A25/A22-1</f>
        <v>0.308322814339131</v>
      </c>
      <c r="C25" s="27">
        <f>A25/A13-1</f>
        <v>0.54002186318172685</v>
      </c>
      <c r="D25" s="26">
        <f>H25/19</f>
        <v>4586.5263157894733</v>
      </c>
      <c r="E25" s="27">
        <f t="shared" si="3"/>
        <v>-0.86666687067096504</v>
      </c>
      <c r="F25" s="33">
        <f t="shared" si="4"/>
        <v>-0.70234950024404585</v>
      </c>
      <c r="G25" s="39" t="s">
        <v>190</v>
      </c>
      <c r="H25" s="29">
        <v>87144</v>
      </c>
      <c r="I25" s="29">
        <v>2011.21</v>
      </c>
      <c r="J25" s="30">
        <f t="shared" si="1"/>
        <v>43.329140169350786</v>
      </c>
      <c r="K25" s="32">
        <f>H25+H24+H23</f>
        <v>1319095</v>
      </c>
      <c r="L25" s="27">
        <f>K25/K22-1</f>
        <v>0.35343155864276699</v>
      </c>
      <c r="M25" s="27">
        <f>K25/K13-1</f>
        <v>0.56325512880223472</v>
      </c>
      <c r="N25" s="32">
        <f>AVERAGE(J23:J25)</f>
        <v>58.51457688192167</v>
      </c>
      <c r="O25" s="58">
        <f>N25/N22-1</f>
        <v>-0.90053314322884981</v>
      </c>
    </row>
    <row r="26" spans="1:15" ht="17.399999999999999" hidden="1">
      <c r="D26" s="26">
        <f>H26/19</f>
        <v>46460.947368421053</v>
      </c>
      <c r="E26" s="27">
        <f t="shared" si="3"/>
        <v>9.1298769852198678</v>
      </c>
      <c r="F26" s="33">
        <f t="shared" si="4"/>
        <v>1.6646028193068538</v>
      </c>
      <c r="G26" s="39" t="s">
        <v>202</v>
      </c>
      <c r="H26" s="29">
        <v>882758</v>
      </c>
      <c r="I26" s="29">
        <v>9057.4</v>
      </c>
      <c r="J26" s="30">
        <f t="shared" si="1"/>
        <v>97.462627244021462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225730.81818181818</v>
      </c>
      <c r="E27" s="27">
        <f t="shared" si="3"/>
        <v>3.8585065730976611</v>
      </c>
      <c r="F27" s="33">
        <f t="shared" si="4"/>
        <v>314.64723828894682</v>
      </c>
      <c r="G27" s="39" t="s">
        <v>203</v>
      </c>
      <c r="H27" s="29">
        <v>4966078</v>
      </c>
      <c r="I27" s="29">
        <v>33561.199999999997</v>
      </c>
      <c r="J27" s="30">
        <f t="shared" si="1"/>
        <v>147.97081153236476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110739.0446570973</v>
      </c>
      <c r="B28" s="27">
        <f>A28/A25-1</f>
        <v>4.3920138202607291</v>
      </c>
      <c r="C28" s="27">
        <f>A28/A16-1</f>
        <v>14.565303429110589</v>
      </c>
      <c r="D28" s="26">
        <f>H28/19</f>
        <v>60025.368421052633</v>
      </c>
      <c r="E28" s="27">
        <f t="shared" si="3"/>
        <v>-0.73408430047551443</v>
      </c>
      <c r="F28" s="33">
        <f t="shared" si="4"/>
        <v>17.80520777043359</v>
      </c>
      <c r="G28" s="39" t="s">
        <v>208</v>
      </c>
      <c r="H28" s="29">
        <v>1140482</v>
      </c>
      <c r="I28" s="29">
        <v>4591.7</v>
      </c>
      <c r="J28" s="30">
        <f t="shared" si="1"/>
        <v>248.37903173116712</v>
      </c>
      <c r="K28" s="32">
        <f>H28+H27+H26</f>
        <v>6989318</v>
      </c>
      <c r="L28" s="27">
        <f>K28/K25-1</f>
        <v>4.2985706109112689</v>
      </c>
      <c r="M28" s="27">
        <f>K28/K16-1</f>
        <v>15.079115125275202</v>
      </c>
      <c r="N28" s="32">
        <f>AVERAGE(J26:J28)</f>
        <v>164.60415683585111</v>
      </c>
      <c r="O28" s="58">
        <f>N28/N25-1</f>
        <v>1.8130453231852091</v>
      </c>
    </row>
    <row r="29" spans="1:15" hidden="1">
      <c r="D29" s="26">
        <f>H29/22</f>
        <v>8830.045454545454</v>
      </c>
      <c r="E29" s="27">
        <f t="shared" ref="E29:E41" si="5">D29/D28-1</f>
        <v>-0.85289477287991955</v>
      </c>
      <c r="F29" s="33">
        <f t="shared" ref="F29:F41" si="6">D29/D17-1</f>
        <v>-0.17283333993325978</v>
      </c>
      <c r="G29" s="39" t="s">
        <v>215</v>
      </c>
      <c r="H29" s="29">
        <v>194261</v>
      </c>
      <c r="I29" s="29">
        <v>3262.1</v>
      </c>
      <c r="J29" s="30">
        <f t="shared" si="1"/>
        <v>59.550902792679565</v>
      </c>
    </row>
    <row r="30" spans="1:15" hidden="1">
      <c r="D30" s="26">
        <f>H30/19</f>
        <v>6592.105263157895</v>
      </c>
      <c r="E30" s="27">
        <f t="shared" si="5"/>
        <v>-0.25344605561860745</v>
      </c>
      <c r="F30" s="33">
        <f t="shared" si="6"/>
        <v>-0.65037522205709442</v>
      </c>
      <c r="G30" s="39" t="s">
        <v>210</v>
      </c>
      <c r="H30" s="29">
        <v>125250</v>
      </c>
      <c r="I30" s="29">
        <v>3514.02</v>
      </c>
      <c r="J30" s="30">
        <f t="shared" si="1"/>
        <v>35.642938856352551</v>
      </c>
    </row>
    <row r="31" spans="1:15" ht="17.399999999999999" hidden="1">
      <c r="A31" s="31">
        <f>AVERAGE(D29:D31)</f>
        <v>5875.2169059011167</v>
      </c>
      <c r="B31" s="27">
        <f>A31/A28-1</f>
        <v>-0.94694538927896943</v>
      </c>
      <c r="C31" s="27">
        <f>A31/A19-1</f>
        <v>-0.69114102845047753</v>
      </c>
      <c r="D31" s="26">
        <f>H31/20</f>
        <v>2203.5</v>
      </c>
      <c r="E31" s="27">
        <f t="shared" si="5"/>
        <v>-0.66573652694610774</v>
      </c>
      <c r="F31" s="33">
        <f t="shared" si="6"/>
        <v>-0.91998078627704405</v>
      </c>
      <c r="G31" s="39" t="s">
        <v>211</v>
      </c>
      <c r="H31" s="29">
        <v>44070</v>
      </c>
      <c r="I31" s="29">
        <v>337.27</v>
      </c>
      <c r="J31" s="30">
        <f t="shared" si="1"/>
        <v>130.66682479912237</v>
      </c>
      <c r="K31" s="32">
        <f>H31+H30+H29</f>
        <v>363581</v>
      </c>
      <c r="L31" s="27">
        <f>K31/K28-1</f>
        <v>-0.94798047534823859</v>
      </c>
      <c r="M31" s="27">
        <f>K31/K19-1</f>
        <v>-0.69610770184902548</v>
      </c>
      <c r="N31" s="32">
        <f>AVERAGE(J29:J31)</f>
        <v>75.286888816051501</v>
      </c>
      <c r="O31" s="58">
        <f>N31/N28-1</f>
        <v>-0.5426185446147016</v>
      </c>
    </row>
    <row r="32" spans="1:15" ht="17.399999999999999" hidden="1">
      <c r="D32" s="26">
        <f>H32/21</f>
        <v>4026.0952380952381</v>
      </c>
      <c r="E32" s="27">
        <f t="shared" si="5"/>
        <v>0.82713648200373857</v>
      </c>
      <c r="F32" s="33">
        <f t="shared" si="6"/>
        <v>-0.71889619177618092</v>
      </c>
      <c r="G32" s="39" t="s">
        <v>222</v>
      </c>
      <c r="H32" s="29">
        <v>84548</v>
      </c>
      <c r="I32" s="29">
        <v>4888.53</v>
      </c>
      <c r="J32" s="30">
        <f t="shared" si="1"/>
        <v>17.295178714255616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2967.7619047619046</v>
      </c>
      <c r="E33" s="27">
        <f t="shared" si="5"/>
        <v>-0.26286842976770597</v>
      </c>
      <c r="F33" s="33">
        <f t="shared" si="6"/>
        <v>-0.58923981387501156</v>
      </c>
      <c r="G33" s="39" t="s">
        <v>223</v>
      </c>
      <c r="H33" s="29">
        <v>62323</v>
      </c>
      <c r="I33" s="29">
        <v>1292.8399999999999</v>
      </c>
      <c r="J33" s="30">
        <f t="shared" si="1"/>
        <v>48.206274558336688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3968.8822055137848</v>
      </c>
      <c r="B34" s="27">
        <f>A34/A31-1</f>
        <v>-0.32447052269212284</v>
      </c>
      <c r="C34" s="27">
        <f>A34/A22-1</f>
        <v>-0.74716723847808009</v>
      </c>
      <c r="D34" s="26">
        <f>H34/19</f>
        <v>4912.7894736842109</v>
      </c>
      <c r="E34" s="27">
        <f t="shared" si="5"/>
        <v>0.65538531436818559</v>
      </c>
      <c r="F34" s="33">
        <f t="shared" si="6"/>
        <v>-0.8076845607788754</v>
      </c>
      <c r="G34" s="39" t="s">
        <v>220</v>
      </c>
      <c r="H34" s="29">
        <v>93343</v>
      </c>
      <c r="I34" s="29">
        <v>126.19</v>
      </c>
      <c r="J34" s="30">
        <f t="shared" si="1"/>
        <v>739.70203661145888</v>
      </c>
      <c r="K34" s="32">
        <f>H34+H33+H32</f>
        <v>240214</v>
      </c>
      <c r="L34" s="27">
        <f>K34/K31-1</f>
        <v>-0.33931091008606062</v>
      </c>
      <c r="M34" s="27">
        <f>K34/K22-1</f>
        <v>-0.75353313565147806</v>
      </c>
      <c r="N34" s="32">
        <f>AVERAGE(J32:J34)</f>
        <v>268.40116329468373</v>
      </c>
      <c r="O34" s="58">
        <f>N34/N31-1</f>
        <v>2.5650452225548652</v>
      </c>
      <c r="P34" s="58"/>
    </row>
    <row r="35" spans="1:16" ht="17.399999999999999" hidden="1">
      <c r="D35" s="26">
        <f>H35/23</f>
        <v>44705.869565217392</v>
      </c>
      <c r="E35" s="27">
        <f t="shared" si="5"/>
        <v>8.0998952437690068</v>
      </c>
      <c r="F35" s="33">
        <f t="shared" si="6"/>
        <v>0.97575043377794035</v>
      </c>
      <c r="G35" s="39" t="s">
        <v>226</v>
      </c>
      <c r="H35" s="68">
        <v>1028235</v>
      </c>
      <c r="I35" s="68">
        <v>36837.78</v>
      </c>
      <c r="J35" s="30">
        <f t="shared" si="1"/>
        <v>27.912512643270034</v>
      </c>
      <c r="P35" s="16"/>
    </row>
    <row r="36" spans="1:16" ht="17.399999999999999" hidden="1">
      <c r="D36" s="26">
        <f>H36/21</f>
        <v>67227</v>
      </c>
      <c r="E36" s="27">
        <f t="shared" si="5"/>
        <v>0.50376227224321291</v>
      </c>
      <c r="F36" s="33">
        <f t="shared" si="6"/>
        <v>0.95433006773452722</v>
      </c>
      <c r="G36" s="39" t="s">
        <v>228</v>
      </c>
      <c r="H36" s="68">
        <v>1411767</v>
      </c>
      <c r="I36" s="68">
        <v>11017.18</v>
      </c>
      <c r="J36" s="30">
        <f t="shared" si="1"/>
        <v>128.14231954093515</v>
      </c>
      <c r="P36" s="16"/>
    </row>
    <row r="37" spans="1:16" ht="17.399999999999999" hidden="1">
      <c r="A37" s="31">
        <f>AVERAGE(D35:D37)</f>
        <v>37712.789855072464</v>
      </c>
      <c r="B37" s="27">
        <f>A37/A34-1</f>
        <v>8.502118708053322</v>
      </c>
      <c r="C37" s="27">
        <f>A37/A25-1</f>
        <v>0.83627992031902298</v>
      </c>
      <c r="D37" s="26">
        <f>H37/18</f>
        <v>1205.5</v>
      </c>
      <c r="E37" s="27">
        <f t="shared" si="5"/>
        <v>-0.98206821663914801</v>
      </c>
      <c r="F37" s="33">
        <f t="shared" si="6"/>
        <v>-0.73716492242724685</v>
      </c>
      <c r="G37" s="39" t="s">
        <v>225</v>
      </c>
      <c r="H37" s="68">
        <v>21699</v>
      </c>
      <c r="I37" s="68">
        <v>899.98</v>
      </c>
      <c r="J37" s="30">
        <f t="shared" si="1"/>
        <v>24.110535789684214</v>
      </c>
      <c r="K37" s="32">
        <f>H37+H36+H35</f>
        <v>2461701</v>
      </c>
      <c r="L37" s="27">
        <f>K37/K34-1</f>
        <v>9.2479497448108763</v>
      </c>
      <c r="M37" s="27">
        <f>K37/K25-1</f>
        <v>0.8662044811025742</v>
      </c>
      <c r="N37" s="32">
        <f>AVERAGE(J35:J37)</f>
        <v>60.055122657963125</v>
      </c>
      <c r="O37" s="16">
        <f>N37/N34-1</f>
        <v>-0.77624864989118081</v>
      </c>
      <c r="P37" s="16"/>
    </row>
    <row r="38" spans="1:16" ht="17.399999999999999" hidden="1">
      <c r="A38" s="31"/>
      <c r="B38" s="27"/>
      <c r="C38" s="27"/>
      <c r="D38" s="26">
        <f>H38/20</f>
        <v>2147.1999999999998</v>
      </c>
      <c r="E38" s="27">
        <f t="shared" si="5"/>
        <v>0.78116963915387783</v>
      </c>
      <c r="F38" s="33">
        <f t="shared" si="6"/>
        <v>-0.95378484250496742</v>
      </c>
      <c r="G38" s="39" t="s">
        <v>231</v>
      </c>
      <c r="H38" s="68">
        <v>42944</v>
      </c>
      <c r="I38" s="68">
        <v>1532.31</v>
      </c>
      <c r="J38" s="30">
        <f t="shared" si="1"/>
        <v>28.025660603924795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8011.9523809523807</v>
      </c>
      <c r="E39" s="27">
        <f t="shared" si="5"/>
        <v>2.7313489106521898</v>
      </c>
      <c r="F39" s="33">
        <f t="shared" si="6"/>
        <v>-0.96450660815618439</v>
      </c>
      <c r="G39" s="39" t="s">
        <v>234</v>
      </c>
      <c r="H39" s="68">
        <v>168251</v>
      </c>
      <c r="I39" s="68">
        <v>3189.9</v>
      </c>
      <c r="J39" s="30">
        <f t="shared" si="1"/>
        <v>52.744913633656225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50546.526984126984</v>
      </c>
      <c r="B40" s="27">
        <f>A40/A37-1</f>
        <v>0.34030198185744531</v>
      </c>
      <c r="C40" s="27">
        <f>A40/A28-1</f>
        <v>-0.54355279891890018</v>
      </c>
      <c r="D40" s="26">
        <f>H40/21</f>
        <v>141480.42857142858</v>
      </c>
      <c r="E40" s="27">
        <f t="shared" si="5"/>
        <v>16.658670676548731</v>
      </c>
      <c r="F40" s="33">
        <f t="shared" si="6"/>
        <v>1.3570105822425456</v>
      </c>
      <c r="G40" s="39" t="s">
        <v>236</v>
      </c>
      <c r="H40" s="68">
        <v>2971089</v>
      </c>
      <c r="I40" s="68">
        <v>108898.87</v>
      </c>
      <c r="J40" s="30">
        <f t="shared" si="1"/>
        <v>27.283010374671473</v>
      </c>
      <c r="K40" s="32">
        <f>H40+H39+H38</f>
        <v>3182284</v>
      </c>
      <c r="L40" s="27">
        <f>K40/K37-1</f>
        <v>0.2927175152465713</v>
      </c>
      <c r="M40" s="27">
        <f>K40/K28-1</f>
        <v>-0.54469320182598646</v>
      </c>
      <c r="N40" s="32">
        <f>AVERAGE(J38:J40)</f>
        <v>36.017861537417495</v>
      </c>
      <c r="O40" s="58">
        <f>N40/N37-1</f>
        <v>-0.40025330157840189</v>
      </c>
    </row>
    <row r="41" spans="1:16" ht="17.399999999999999">
      <c r="A41" s="31"/>
      <c r="B41" s="27"/>
      <c r="C41" s="27"/>
      <c r="D41" s="26">
        <f>H41/18</f>
        <v>7871.1111111111113</v>
      </c>
      <c r="E41" s="27">
        <f t="shared" si="5"/>
        <v>-0.9443660781170361</v>
      </c>
      <c r="F41" s="33">
        <f t="shared" si="6"/>
        <v>-0.10859902685333411</v>
      </c>
      <c r="G41" s="39" t="s">
        <v>370</v>
      </c>
      <c r="H41" s="68">
        <v>141680</v>
      </c>
      <c r="I41" s="68">
        <v>4807.37</v>
      </c>
      <c r="J41" s="30">
        <f t="shared" si="1"/>
        <v>29.471415763712798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150.65</v>
      </c>
      <c r="E42" s="27">
        <f t="shared" ref="E42" si="7">D42/D41-1</f>
        <v>-0.98086038961038957</v>
      </c>
      <c r="F42" s="33">
        <f t="shared" ref="F42" si="8">D42/D30-1</f>
        <v>-0.97714690618762479</v>
      </c>
      <c r="G42" s="39" t="s">
        <v>405</v>
      </c>
      <c r="H42" s="68">
        <v>3013</v>
      </c>
      <c r="I42" s="68">
        <v>216.71</v>
      </c>
      <c r="J42" s="30">
        <f t="shared" si="1"/>
        <v>13.903373171519542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48315.870370370372</v>
      </c>
      <c r="B43" s="27">
        <f>A43/A40-1</f>
        <v>-4.4130759259822128E-2</v>
      </c>
      <c r="C43" s="27">
        <f>A43/A31-1</f>
        <v>7.2236743160650825</v>
      </c>
      <c r="D43" s="26">
        <f>H43/20</f>
        <v>136925.85</v>
      </c>
      <c r="E43" s="27">
        <f t="shared" ref="E43" si="9">D43/D42-1</f>
        <v>907.90043146365747</v>
      </c>
      <c r="F43" s="33">
        <f t="shared" ref="F43" si="10">D43/D31-1</f>
        <v>61.140163376446566</v>
      </c>
      <c r="G43" s="39" t="s">
        <v>444</v>
      </c>
      <c r="H43" s="68">
        <v>2738517</v>
      </c>
      <c r="I43" s="68">
        <v>38300</v>
      </c>
      <c r="J43" s="30">
        <f t="shared" si="1"/>
        <v>71.501749347258482</v>
      </c>
      <c r="K43" s="32">
        <f>H43+H42+H41</f>
        <v>2883210</v>
      </c>
      <c r="L43" s="27">
        <f>K43/K40-1</f>
        <v>-9.3980926906586548E-2</v>
      </c>
      <c r="M43" s="27">
        <f>K43/K31-1</f>
        <v>6.9300348478055787</v>
      </c>
      <c r="N43" s="32">
        <f>AVERAGE(J41:J43)</f>
        <v>38.29217942749694</v>
      </c>
      <c r="O43" s="58">
        <f>N43/N40-1</f>
        <v>6.3144167726802758E-2</v>
      </c>
    </row>
    <row r="44" spans="1:16" ht="17.399999999999999">
      <c r="A44" s="31"/>
      <c r="B44" s="27"/>
      <c r="C44" s="27"/>
      <c r="D44" s="26">
        <f>H44/22</f>
        <v>258.59090909090907</v>
      </c>
      <c r="E44" s="27">
        <f t="shared" ref="E44" si="11">D44/D43-1</f>
        <v>-0.99811145295726911</v>
      </c>
      <c r="F44" s="33">
        <f t="shared" ref="F44" si="12">D44/D32-1</f>
        <v>-0.93577128860636449</v>
      </c>
      <c r="G44" s="39" t="s">
        <v>462</v>
      </c>
      <c r="H44" s="68">
        <v>5689</v>
      </c>
      <c r="I44" s="68">
        <v>1431.34</v>
      </c>
      <c r="J44" s="30">
        <f t="shared" si="1"/>
        <v>3.9745972305671611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340729.65</v>
      </c>
      <c r="E45" s="27">
        <f t="shared" ref="E45" si="13">D45/D44-1</f>
        <v>1316.6397082088242</v>
      </c>
      <c r="F45" s="33">
        <f t="shared" ref="F45" si="14">D45/D33-1</f>
        <v>113.8103051842819</v>
      </c>
      <c r="G45" s="39" t="s">
        <v>498</v>
      </c>
      <c r="H45" s="68">
        <v>6814593</v>
      </c>
      <c r="I45" s="68">
        <v>98490.05</v>
      </c>
      <c r="J45" s="30">
        <f t="shared" si="1"/>
        <v>69.190674590986603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113776.9750398724</v>
      </c>
      <c r="B46" s="27">
        <f>A46/A43-1</f>
        <v>1.3548571963560434</v>
      </c>
      <c r="C46" s="27">
        <f>A46/A34-1</f>
        <v>27.667259230270755</v>
      </c>
      <c r="D46" s="26">
        <f>H46/19</f>
        <v>342.68421052631578</v>
      </c>
      <c r="E46" s="27">
        <f t="shared" ref="E46" si="15">D46/D45-1</f>
        <v>-0.99899426360304622</v>
      </c>
      <c r="F46" s="33">
        <f t="shared" ref="F46" si="16">D46/D34-1</f>
        <v>-0.93024651018287396</v>
      </c>
      <c r="G46" s="39" t="s">
        <v>548</v>
      </c>
      <c r="H46" s="68">
        <v>6511</v>
      </c>
      <c r="I46" s="68">
        <v>157.5</v>
      </c>
      <c r="J46" s="30">
        <f t="shared" si="1"/>
        <v>41.339682539682542</v>
      </c>
      <c r="K46" s="32">
        <f>H46+H45+H44</f>
        <v>6826793</v>
      </c>
      <c r="L46" s="27">
        <f>K46/K43-1</f>
        <v>1.367775153388064</v>
      </c>
      <c r="M46" s="27">
        <f>K46/K34-1</f>
        <v>27.419629996586377</v>
      </c>
      <c r="N46" s="32">
        <f>AVERAGE(J44:J46)</f>
        <v>38.168318120412103</v>
      </c>
      <c r="O46" s="58">
        <f>N46/N43-1</f>
        <v>-3.2346371749186753E-3</v>
      </c>
    </row>
    <row r="47" spans="1:16" ht="17.399999999999999">
      <c r="A47" s="31"/>
      <c r="B47" s="27"/>
      <c r="C47" s="27"/>
      <c r="D47" s="26">
        <f>H47/19</f>
        <v>1977.6315789473683</v>
      </c>
      <c r="E47" s="27">
        <f t="shared" ref="E47" si="17">D47/D46-1</f>
        <v>4.7710029181385343</v>
      </c>
      <c r="F47" s="33">
        <f t="shared" ref="F47" si="18">D47/D35-1</f>
        <v>-0.95576349150166118</v>
      </c>
      <c r="G47" s="39" t="s">
        <v>601</v>
      </c>
      <c r="H47" s="68">
        <v>37575</v>
      </c>
      <c r="I47" s="68">
        <v>338.48</v>
      </c>
      <c r="J47" s="30">
        <f t="shared" si="1"/>
        <v>111.01099030961947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4403.6000000000004</v>
      </c>
      <c r="E48" s="27">
        <f t="shared" ref="E48" si="19">D48/D47-1</f>
        <v>1.2267039254823691</v>
      </c>
      <c r="F48" s="33">
        <f t="shared" ref="F48" si="20">D48/D36-1</f>
        <v>-0.93449655644309582</v>
      </c>
      <c r="G48" s="39" t="s">
        <v>632</v>
      </c>
      <c r="H48" s="68">
        <v>88072</v>
      </c>
      <c r="I48" s="68">
        <v>3986.05</v>
      </c>
      <c r="J48" s="30">
        <f t="shared" si="1"/>
        <v>22.095056509577148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2859.9256778309409</v>
      </c>
      <c r="B49" s="27">
        <f>A49/A46-1</f>
        <v>-0.97486375712811224</v>
      </c>
      <c r="C49" s="27">
        <f>A49/A37-1</f>
        <v>-0.92416562951663273</v>
      </c>
      <c r="D49" s="26">
        <f>H49/22</f>
        <v>2198.5454545454545</v>
      </c>
      <c r="E49" s="27">
        <f t="shared" ref="E49" si="21">D49/D48-1</f>
        <v>-0.50073906473216134</v>
      </c>
      <c r="F49" s="33">
        <f t="shared" ref="F49" si="22">D49/D37-1</f>
        <v>0.82376230157233876</v>
      </c>
      <c r="G49" s="39" t="s">
        <v>672</v>
      </c>
      <c r="H49" s="68">
        <v>48368</v>
      </c>
      <c r="I49" s="68">
        <v>2891.35</v>
      </c>
      <c r="J49" s="30">
        <f t="shared" si="1"/>
        <v>16.728517820395318</v>
      </c>
      <c r="K49" s="32">
        <f>H49+H48+H47</f>
        <v>174015</v>
      </c>
      <c r="L49" s="27">
        <f>K49/K46-1</f>
        <v>-0.97450999319885634</v>
      </c>
      <c r="M49" s="27">
        <f>K49/K37-1</f>
        <v>-0.92931107392814971</v>
      </c>
      <c r="N49" s="32">
        <f>AVERAGE(J47:J49)</f>
        <v>49.944854879863982</v>
      </c>
      <c r="O49" s="58">
        <f>N49/N46-1</f>
        <v>0.30854219780655945</v>
      </c>
    </row>
    <row r="50" spans="1:15" s="37" customFormat="1" ht="17.399999999999999">
      <c r="A50" s="92"/>
      <c r="B50" s="130"/>
      <c r="C50" s="130"/>
      <c r="D50" s="93">
        <f>H50/18</f>
        <v>45498.555555555555</v>
      </c>
      <c r="E50" s="130">
        <f t="shared" ref="E50" si="23">D50/D49-1</f>
        <v>19.694844157753518</v>
      </c>
      <c r="F50" s="131">
        <f t="shared" ref="F50" si="24">D50/D38-1</f>
        <v>20.189714770657396</v>
      </c>
      <c r="G50" s="132" t="s">
        <v>714</v>
      </c>
      <c r="H50" s="95">
        <v>818974</v>
      </c>
      <c r="I50" s="95">
        <v>4691.6000000000004</v>
      </c>
      <c r="J50" s="133">
        <f t="shared" ref="J50" si="25">H50/I50</f>
        <v>174.56176997186461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357.7</v>
      </c>
      <c r="E51" s="130">
        <f t="shared" ref="E51" si="26">D51/D50-1</f>
        <v>-0.99213821195788876</v>
      </c>
      <c r="F51" s="131">
        <f t="shared" ref="F51" si="27">D51/D39-1</f>
        <v>-0.95535420294678786</v>
      </c>
      <c r="G51" s="132" t="s">
        <v>721</v>
      </c>
      <c r="H51" s="95">
        <v>7154</v>
      </c>
      <c r="I51" s="95">
        <v>42.12</v>
      </c>
      <c r="J51" s="133">
        <f t="shared" ref="J51" si="28">H51/I51</f>
        <v>169.84805318138652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15323.736700336698</v>
      </c>
      <c r="B52" s="27">
        <f>A52/A49-1</f>
        <v>4.3580891346654536</v>
      </c>
      <c r="C52" s="27">
        <f>A52/A40-1</f>
        <v>-0.69683897955741303</v>
      </c>
      <c r="D52" s="93">
        <f>H52/22</f>
        <v>114.95454545454545</v>
      </c>
      <c r="E52" s="130">
        <f t="shared" ref="E52:E53" si="29">D52/D51-1</f>
        <v>-0.67862861209240855</v>
      </c>
      <c r="F52" s="131">
        <f t="shared" ref="F52:F53" si="30">D52/D40-1</f>
        <v>-0.99918748800370993</v>
      </c>
      <c r="G52" s="132" t="s">
        <v>726</v>
      </c>
      <c r="H52" s="95">
        <v>2529</v>
      </c>
      <c r="I52" s="95">
        <v>6.43</v>
      </c>
      <c r="J52" s="133">
        <f t="shared" ref="J52" si="31">H52/I52</f>
        <v>393.31259720062212</v>
      </c>
      <c r="K52" s="32">
        <f>H52+H51+H50</f>
        <v>828657</v>
      </c>
      <c r="L52" s="27">
        <f>K52/K49-1</f>
        <v>3.7619860356865784</v>
      </c>
      <c r="M52" s="27">
        <f>K52/K40-1</f>
        <v>-0.73960306496843153</v>
      </c>
      <c r="N52" s="32">
        <f>AVERAGE(J50:J52)</f>
        <v>245.90747345129111</v>
      </c>
      <c r="O52" s="58">
        <f>N52/N49-1</f>
        <v>3.9235796969035226</v>
      </c>
    </row>
    <row r="53" spans="1:15" s="37" customFormat="1" ht="17.399999999999999">
      <c r="A53" s="31"/>
      <c r="B53" s="27"/>
      <c r="C53" s="27"/>
      <c r="D53" s="93">
        <f>H53/21</f>
        <v>1160.952380952381</v>
      </c>
      <c r="E53" s="130">
        <f t="shared" si="29"/>
        <v>9.0992298857067535</v>
      </c>
      <c r="F53" s="131">
        <f t="shared" si="30"/>
        <v>-0.85250463821892397</v>
      </c>
      <c r="G53" s="132" t="s">
        <v>729</v>
      </c>
      <c r="H53" s="95">
        <v>24380</v>
      </c>
      <c r="I53" s="95">
        <v>1941.5</v>
      </c>
      <c r="J53" s="133">
        <f t="shared" ref="J53" si="32">H53/I53</f>
        <v>12.557301055884626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20615.705882352941</v>
      </c>
      <c r="E54" s="130">
        <f t="shared" ref="E54" si="33">D54/D53-1</f>
        <v>16.757580948704337</v>
      </c>
      <c r="F54" s="131">
        <f t="shared" ref="F54" si="34">D54/D42-1</f>
        <v>135.84504402491166</v>
      </c>
      <c r="G54" s="132" t="s">
        <v>742</v>
      </c>
      <c r="H54" s="95">
        <v>350467</v>
      </c>
      <c r="I54" s="95">
        <v>1199.08</v>
      </c>
      <c r="J54" s="133">
        <f t="shared" ref="J54" si="35">H54/I54</f>
        <v>292.27991460119426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7974.3940242763774</v>
      </c>
      <c r="B55" s="27">
        <f>A55/A52-1</f>
        <v>-0.47960512633311159</v>
      </c>
      <c r="C55" s="27">
        <f>A55/A43-1</f>
        <v>-0.83495290547085621</v>
      </c>
      <c r="D55" s="93">
        <f>H55/21</f>
        <v>2146.5238095238096</v>
      </c>
      <c r="E55" s="130">
        <f t="shared" ref="E55" si="36">D55/D54-1</f>
        <v>-0.89587919900616964</v>
      </c>
      <c r="F55" s="131">
        <f t="shared" ref="F55" si="37">D55/D43-1</f>
        <v>-0.98432345821096745</v>
      </c>
      <c r="G55" s="132" t="s">
        <v>749</v>
      </c>
      <c r="H55" s="95">
        <v>45077</v>
      </c>
      <c r="I55" s="95">
        <v>805.9</v>
      </c>
      <c r="J55" s="133">
        <f t="shared" ref="J55" si="38">H55/I55</f>
        <v>55.933738677255242</v>
      </c>
      <c r="K55" s="32">
        <f>H55+H54+H53</f>
        <v>419924</v>
      </c>
      <c r="L55" s="27">
        <f>K55/K52-1</f>
        <v>-0.49324750771428949</v>
      </c>
      <c r="M55" s="27">
        <f>K55/K43-1</f>
        <v>-0.85435538861199845</v>
      </c>
      <c r="N55" s="32">
        <f>AVERAGE(J53:J55)</f>
        <v>120.25698477811137</v>
      </c>
      <c r="O55" s="58">
        <f>N55/N52-1</f>
        <v>-0.51096653106831402</v>
      </c>
    </row>
    <row r="56" spans="1:15" s="124" customFormat="1" ht="17.399999999999999">
      <c r="A56" s="94"/>
      <c r="B56" s="45"/>
      <c r="C56" s="45"/>
      <c r="D56" s="98">
        <f>H56/22</f>
        <v>41735.681818181816</v>
      </c>
      <c r="E56" s="118">
        <f t="shared" ref="E56" si="39">D56/D55-1</f>
        <v>18.443381728638066</v>
      </c>
      <c r="F56" s="158">
        <f t="shared" ref="F56" si="40">D56/D44-1</f>
        <v>160.39655475478995</v>
      </c>
      <c r="G56" s="122" t="s">
        <v>752</v>
      </c>
      <c r="H56" s="96">
        <v>918185</v>
      </c>
      <c r="I56" s="96">
        <v>16200.56</v>
      </c>
      <c r="J56" s="125">
        <f t="shared" ref="J56" si="41">H56/I56</f>
        <v>56.676127244984123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40416</v>
      </c>
      <c r="E57" s="118">
        <f t="shared" ref="E57" si="42">D57/D56-1</f>
        <v>-3.1619989435680118E-2</v>
      </c>
      <c r="F57" s="158">
        <f t="shared" ref="F57" si="43">D57/D45-1</f>
        <v>-0.88138396526395635</v>
      </c>
      <c r="G57" s="122" t="s">
        <v>756</v>
      </c>
      <c r="H57" s="96">
        <v>727488</v>
      </c>
      <c r="I57" s="96">
        <v>7761.91</v>
      </c>
      <c r="J57" s="125">
        <f t="shared" ref="J57" si="44">H57/I57</f>
        <v>93.725384602501194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41075.840909090912</v>
      </c>
      <c r="B58" s="27">
        <f>A58/A55-1</f>
        <v>4.1509670558093932</v>
      </c>
      <c r="C58" s="27">
        <f>A58/A46-1</f>
        <v>-0.63897931989582113</v>
      </c>
      <c r="K58" s="32">
        <f>H58+H57+H56</f>
        <v>1645673</v>
      </c>
      <c r="L58" s="27">
        <f>K58/K55-1</f>
        <v>2.9189781960545242</v>
      </c>
      <c r="M58" s="27">
        <f>K58/K46-1</f>
        <v>-0.75893908018010803</v>
      </c>
      <c r="N58" s="32">
        <f>AVERAGE(J56:J58)</f>
        <v>75.200755923742662</v>
      </c>
      <c r="O58" s="58">
        <f>N58/N55-1</f>
        <v>-0.37466621117686327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77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제이브이엠</v>
      </c>
      <c r="G1" s="19"/>
      <c r="H1" s="19"/>
      <c r="I1" s="19"/>
      <c r="J1" s="20"/>
      <c r="P1" t="s">
        <v>311</v>
      </c>
    </row>
    <row r="2" spans="1:16" ht="15" customHeight="1">
      <c r="G2" s="21"/>
      <c r="H2" s="21"/>
      <c r="I2" s="21"/>
      <c r="J2" s="22"/>
      <c r="P2" s="112" t="s">
        <v>365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320029.7</v>
      </c>
      <c r="E5" s="27"/>
      <c r="F5" s="26"/>
      <c r="G5" s="28" t="s">
        <v>7</v>
      </c>
      <c r="H5" s="29">
        <v>6400594</v>
      </c>
      <c r="I5" s="29">
        <v>76580.83</v>
      </c>
      <c r="J5" s="30">
        <f>H5/I5</f>
        <v>83.579585125938181</v>
      </c>
    </row>
    <row r="6" spans="1:16" ht="15" hidden="1" customHeight="1">
      <c r="D6" s="26">
        <f>H6/18</f>
        <v>262141.38888888888</v>
      </c>
      <c r="E6" s="27">
        <f t="shared" ref="E6:E22" si="0">D6/D5-1</f>
        <v>-0.18088418390890326</v>
      </c>
      <c r="F6" s="26"/>
      <c r="G6" s="28" t="s">
        <v>3</v>
      </c>
      <c r="H6" s="29">
        <v>4718545</v>
      </c>
      <c r="I6" s="29">
        <v>97177.57</v>
      </c>
      <c r="J6" s="30">
        <f t="shared" ref="J6:J49" si="1">H6/I6</f>
        <v>48.555906471009713</v>
      </c>
    </row>
    <row r="7" spans="1:16" ht="15" hidden="1" customHeight="1">
      <c r="A7" s="31">
        <f>AVERAGE(D5:D7)</f>
        <v>249776.19629629632</v>
      </c>
      <c r="B7" s="31"/>
      <c r="C7" s="31"/>
      <c r="D7" s="26">
        <f>H7/22</f>
        <v>167157.5</v>
      </c>
      <c r="E7" s="27">
        <f t="shared" si="0"/>
        <v>-0.36233839033006998</v>
      </c>
      <c r="F7" s="26"/>
      <c r="G7" s="28" t="s">
        <v>6</v>
      </c>
      <c r="H7" s="29">
        <v>3677465</v>
      </c>
      <c r="I7" s="29">
        <v>56914.37</v>
      </c>
      <c r="J7" s="30">
        <f t="shared" si="1"/>
        <v>64.613998187101075</v>
      </c>
      <c r="K7" s="32">
        <f>H7+H6+H5</f>
        <v>14796604</v>
      </c>
      <c r="L7" s="32"/>
      <c r="M7" s="32"/>
      <c r="N7" s="32">
        <f>AVERAGE(J5:J7)</f>
        <v>65.583163261349668</v>
      </c>
      <c r="O7" s="32"/>
    </row>
    <row r="8" spans="1:16" ht="15" hidden="1" customHeight="1">
      <c r="D8" s="26">
        <f>H8/21</f>
        <v>382100.19047619047</v>
      </c>
      <c r="E8" s="27">
        <f t="shared" si="0"/>
        <v>1.2858692578926489</v>
      </c>
      <c r="F8" s="26"/>
      <c r="G8" s="28" t="s">
        <v>2</v>
      </c>
      <c r="H8" s="29">
        <v>8024104</v>
      </c>
      <c r="I8" s="29">
        <v>104570.88</v>
      </c>
      <c r="J8" s="30">
        <f t="shared" si="1"/>
        <v>76.733637509792402</v>
      </c>
    </row>
    <row r="9" spans="1:16" ht="15" hidden="1" customHeight="1">
      <c r="D9" s="26">
        <f>H9/21</f>
        <v>324283.04761904763</v>
      </c>
      <c r="E9" s="27">
        <f t="shared" si="0"/>
        <v>-0.15131409064488688</v>
      </c>
      <c r="F9" s="26"/>
      <c r="G9" s="28" t="s">
        <v>5</v>
      </c>
      <c r="H9" s="29">
        <v>6809944</v>
      </c>
      <c r="I9" s="29">
        <v>107841.76</v>
      </c>
      <c r="J9" s="30">
        <f t="shared" si="1"/>
        <v>63.147559906292337</v>
      </c>
    </row>
    <row r="10" spans="1:16" ht="15" hidden="1" customHeight="1">
      <c r="A10" s="31">
        <f>AVERAGE(D8:D10)</f>
        <v>303987.65079365083</v>
      </c>
      <c r="B10" s="27">
        <f>A10/A7-1</f>
        <v>0.21704011551623736</v>
      </c>
      <c r="C10" s="27"/>
      <c r="D10" s="26">
        <f>H10/21</f>
        <v>205579.71428571429</v>
      </c>
      <c r="E10" s="27">
        <f t="shared" si="0"/>
        <v>-0.36604853138293059</v>
      </c>
      <c r="F10" s="26"/>
      <c r="G10" s="28" t="s">
        <v>0</v>
      </c>
      <c r="H10" s="29">
        <v>4317174</v>
      </c>
      <c r="I10" s="29">
        <v>63541.43</v>
      </c>
      <c r="J10" s="30">
        <f t="shared" si="1"/>
        <v>67.942663550379649</v>
      </c>
      <c r="K10" s="32">
        <f>H10+H9+H8</f>
        <v>19151222</v>
      </c>
      <c r="L10" s="27">
        <f>K10/K7-1</f>
        <v>0.29429847551505728</v>
      </c>
      <c r="M10" s="32"/>
      <c r="N10" s="32">
        <f>AVERAGE(J8:J10)</f>
        <v>69.274620322154803</v>
      </c>
      <c r="O10" s="58">
        <f>N10/N7-1</f>
        <v>5.6286657691313691E-2</v>
      </c>
    </row>
    <row r="11" spans="1:16" ht="15" hidden="1" customHeight="1">
      <c r="D11" s="26">
        <f>H11/21</f>
        <v>291296.04761904763</v>
      </c>
      <c r="E11" s="27">
        <f t="shared" si="0"/>
        <v>0.4169493747530213</v>
      </c>
      <c r="F11" s="26"/>
      <c r="G11" s="28" t="s">
        <v>10</v>
      </c>
      <c r="H11" s="29">
        <v>6117217</v>
      </c>
      <c r="I11" s="29">
        <v>96843.33</v>
      </c>
      <c r="J11" s="30">
        <f t="shared" si="1"/>
        <v>63.166115828524276</v>
      </c>
    </row>
    <row r="12" spans="1:16" ht="15" hidden="1" customHeight="1">
      <c r="D12" s="26">
        <f>H12/22</f>
        <v>166942.40909090909</v>
      </c>
      <c r="E12" s="27">
        <f t="shared" si="0"/>
        <v>-0.42689778850266535</v>
      </c>
      <c r="F12" s="26"/>
      <c r="G12" s="28" t="s">
        <v>4</v>
      </c>
      <c r="H12" s="29">
        <v>3672733</v>
      </c>
      <c r="I12" s="29">
        <v>40610.83</v>
      </c>
      <c r="J12" s="30">
        <f t="shared" si="1"/>
        <v>90.437279907847241</v>
      </c>
    </row>
    <row r="13" spans="1:16" ht="15" hidden="1" customHeight="1">
      <c r="A13" s="31">
        <f>AVERAGE(D11:D13)</f>
        <v>206437.18556998557</v>
      </c>
      <c r="B13" s="27">
        <f>A13/A10-1</f>
        <v>-0.32090272407112774</v>
      </c>
      <c r="C13" s="27"/>
      <c r="D13" s="26">
        <f>H13/20</f>
        <v>161073.1</v>
      </c>
      <c r="E13" s="27">
        <f t="shared" si="0"/>
        <v>-3.515768774915029E-2</v>
      </c>
      <c r="F13" s="26"/>
      <c r="G13" s="28" t="s">
        <v>8</v>
      </c>
      <c r="H13" s="29">
        <v>3221462</v>
      </c>
      <c r="I13" s="29">
        <v>36280.9</v>
      </c>
      <c r="J13" s="30">
        <f t="shared" si="1"/>
        <v>88.792229520215869</v>
      </c>
      <c r="K13" s="32">
        <f>H13+H12+H11</f>
        <v>13011412</v>
      </c>
      <c r="L13" s="27">
        <f>K13/K10-1</f>
        <v>-0.32059625229136812</v>
      </c>
      <c r="M13" s="32"/>
      <c r="N13" s="32">
        <f>AVERAGE(J11:J13)</f>
        <v>80.798541752195788</v>
      </c>
      <c r="O13" s="58">
        <f>N13/N10-1</f>
        <v>0.16635127520656368</v>
      </c>
    </row>
    <row r="14" spans="1:16" ht="15" hidden="1" customHeight="1">
      <c r="D14" s="26">
        <f>H14/20</f>
        <v>237002.35</v>
      </c>
      <c r="E14" s="27">
        <f t="shared" si="0"/>
        <v>0.4713962169971273</v>
      </c>
      <c r="F14" s="26"/>
      <c r="G14" s="28" t="s">
        <v>11</v>
      </c>
      <c r="H14" s="29">
        <v>4740047</v>
      </c>
      <c r="I14" s="29">
        <v>90311.11</v>
      </c>
      <c r="J14" s="30">
        <f t="shared" si="1"/>
        <v>52.485757289440912</v>
      </c>
    </row>
    <row r="15" spans="1:16" ht="15" hidden="1" customHeight="1">
      <c r="A15" s="31"/>
      <c r="B15" s="31"/>
      <c r="C15" s="31"/>
      <c r="D15" s="26">
        <f>H15/22</f>
        <v>135704.40909090909</v>
      </c>
      <c r="E15" s="27">
        <f t="shared" si="0"/>
        <v>-0.42741323412654308</v>
      </c>
      <c r="F15" s="26"/>
      <c r="G15" s="28" t="s">
        <v>9</v>
      </c>
      <c r="H15" s="29">
        <v>2985497</v>
      </c>
      <c r="I15" s="29">
        <v>51178.559999999998</v>
      </c>
      <c r="J15" s="30">
        <f t="shared" si="1"/>
        <v>58.334916027336448</v>
      </c>
    </row>
    <row r="16" spans="1:16" ht="15" hidden="1" customHeight="1">
      <c r="A16" s="31">
        <f>AVERAGE(D14:D16)</f>
        <v>171479.08636363636</v>
      </c>
      <c r="B16" s="27">
        <f>A16/A13-1</f>
        <v>-0.16934012692445777</v>
      </c>
      <c r="C16" s="27"/>
      <c r="D16" s="26">
        <f>H16/22</f>
        <v>141730.5</v>
      </c>
      <c r="E16" s="27">
        <f t="shared" si="0"/>
        <v>4.4406006772071738E-2</v>
      </c>
      <c r="F16" s="26"/>
      <c r="G16" s="28" t="s">
        <v>13</v>
      </c>
      <c r="H16" s="29">
        <v>3118071</v>
      </c>
      <c r="I16" s="29">
        <v>51426.89</v>
      </c>
      <c r="J16" s="30">
        <f t="shared" si="1"/>
        <v>60.631140634792423</v>
      </c>
      <c r="K16" s="32">
        <f>H16+H15+H14</f>
        <v>10843615</v>
      </c>
      <c r="L16" s="27">
        <f>K16/K13-1</f>
        <v>-0.16660735975465235</v>
      </c>
      <c r="M16" s="32"/>
      <c r="N16" s="32">
        <f>AVERAGE(J14:J16)</f>
        <v>57.150604650523263</v>
      </c>
      <c r="O16" s="58">
        <f>N16/N13-1</f>
        <v>-0.29267777101967152</v>
      </c>
    </row>
    <row r="17" spans="1:15" ht="15" hidden="1" customHeight="1">
      <c r="D17" s="26">
        <f>H17/20</f>
        <v>104620.9</v>
      </c>
      <c r="E17" s="27">
        <f t="shared" si="0"/>
        <v>-0.26183213916552894</v>
      </c>
      <c r="F17" s="33">
        <f t="shared" ref="F17:F22" si="2">D17/D5-1</f>
        <v>-0.67309002883169911</v>
      </c>
      <c r="G17" s="39" t="s">
        <v>162</v>
      </c>
      <c r="H17" s="29">
        <v>2092418</v>
      </c>
      <c r="I17" s="29">
        <v>29168.33</v>
      </c>
      <c r="J17" s="30">
        <f t="shared" si="1"/>
        <v>71.735954715268235</v>
      </c>
    </row>
    <row r="18" spans="1:15" hidden="1">
      <c r="D18" s="26">
        <f>H18/20</f>
        <v>387201.8</v>
      </c>
      <c r="E18" s="27">
        <f t="shared" si="0"/>
        <v>2.7009985576495712</v>
      </c>
      <c r="F18" s="33">
        <f t="shared" si="2"/>
        <v>0.47707236022968957</v>
      </c>
      <c r="G18" s="39" t="s">
        <v>163</v>
      </c>
      <c r="H18" s="29">
        <v>7744036</v>
      </c>
      <c r="I18" s="29">
        <v>153335.07999999999</v>
      </c>
      <c r="J18" s="30">
        <f t="shared" si="1"/>
        <v>50.504007302177691</v>
      </c>
    </row>
    <row r="19" spans="1:15" ht="17.399999999999999" hidden="1">
      <c r="A19" s="31">
        <f>AVERAGE(D17:D19)</f>
        <v>229579.94545454544</v>
      </c>
      <c r="B19" s="27">
        <f>A19/A16-1</f>
        <v>0.33882183724551185</v>
      </c>
      <c r="C19" s="27">
        <f>A19/A7-1</f>
        <v>-8.0857388098716676E-2</v>
      </c>
      <c r="D19" s="26">
        <f>H19/22</f>
        <v>196917.13636363635</v>
      </c>
      <c r="E19" s="27">
        <f t="shared" si="0"/>
        <v>-0.49143537978481411</v>
      </c>
      <c r="F19" s="33">
        <f t="shared" si="2"/>
        <v>0.17803350949635144</v>
      </c>
      <c r="G19" s="39" t="s">
        <v>158</v>
      </c>
      <c r="H19" s="29">
        <v>4332177</v>
      </c>
      <c r="I19" s="29">
        <v>58407.54</v>
      </c>
      <c r="J19" s="30">
        <f t="shared" si="1"/>
        <v>74.171536757069376</v>
      </c>
      <c r="K19" s="32">
        <f>H19+H18+H17</f>
        <v>14168631</v>
      </c>
      <c r="L19" s="27">
        <f>K19/K16-1</f>
        <v>0.30663353503421131</v>
      </c>
      <c r="M19" s="27">
        <f>K19/K7-1</f>
        <v>-4.2440346447063071E-2</v>
      </c>
      <c r="N19" s="32">
        <f>AVERAGE(J17:J19)</f>
        <v>65.470499591505089</v>
      </c>
      <c r="O19" s="58">
        <f>N19/N16-1</f>
        <v>0.14557842374298757</v>
      </c>
    </row>
    <row r="20" spans="1:15" hidden="1">
      <c r="D20" s="26">
        <f>H20/20</f>
        <v>203490.6</v>
      </c>
      <c r="E20" s="27">
        <f t="shared" si="0"/>
        <v>3.3381877056269937E-2</v>
      </c>
      <c r="F20" s="33">
        <f t="shared" si="2"/>
        <v>-0.46744177293813738</v>
      </c>
      <c r="G20" s="39" t="s">
        <v>154</v>
      </c>
      <c r="H20" s="29">
        <v>4069812</v>
      </c>
      <c r="I20" s="29">
        <v>46370.69</v>
      </c>
      <c r="J20" s="30">
        <f t="shared" si="1"/>
        <v>87.766906207347787</v>
      </c>
    </row>
    <row r="21" spans="1:15" hidden="1">
      <c r="D21" s="26">
        <f>H21/21</f>
        <v>244872.04761904763</v>
      </c>
      <c r="E21" s="27">
        <f t="shared" si="0"/>
        <v>0.20335803039082712</v>
      </c>
      <c r="F21" s="33">
        <f t="shared" si="2"/>
        <v>-0.24488174939470864</v>
      </c>
      <c r="G21" s="39" t="s">
        <v>155</v>
      </c>
      <c r="H21" s="29">
        <v>5142313</v>
      </c>
      <c r="I21" s="29">
        <v>73442.14</v>
      </c>
      <c r="J21" s="30">
        <f t="shared" si="1"/>
        <v>70.018561550630196</v>
      </c>
    </row>
    <row r="22" spans="1:15" ht="17.399999999999999" hidden="1">
      <c r="A22" s="31">
        <f>AVERAGE(D20:D22)</f>
        <v>276705.69206349208</v>
      </c>
      <c r="B22" s="27">
        <f>A22/A19-1</f>
        <v>0.20526943899930972</v>
      </c>
      <c r="C22" s="27">
        <f>A22/A10-1</f>
        <v>-8.9746931031346233E-2</v>
      </c>
      <c r="D22" s="26">
        <f>H22/21</f>
        <v>381754.42857142858</v>
      </c>
      <c r="E22" s="27">
        <f t="shared" si="0"/>
        <v>0.55899553372188726</v>
      </c>
      <c r="F22" s="33">
        <f t="shared" si="2"/>
        <v>0.85696545934910207</v>
      </c>
      <c r="G22" s="39" t="s">
        <v>156</v>
      </c>
      <c r="H22" s="29">
        <v>8016843</v>
      </c>
      <c r="I22" s="29">
        <v>98494.41</v>
      </c>
      <c r="J22" s="30">
        <f t="shared" si="1"/>
        <v>81.393888241982467</v>
      </c>
      <c r="K22" s="32">
        <f>H22+H21+H20</f>
        <v>17228968</v>
      </c>
      <c r="L22" s="27">
        <f>K22/K19-1</f>
        <v>0.21599383878371881</v>
      </c>
      <c r="M22" s="27">
        <f>K22/K10-1</f>
        <v>-0.10037239399135989</v>
      </c>
      <c r="N22" s="32">
        <f>AVERAGE(J20:J22)</f>
        <v>79.726451999986821</v>
      </c>
      <c r="O22" s="58">
        <f>N22/N19-1</f>
        <v>0.21774619863037481</v>
      </c>
    </row>
    <row r="23" spans="1:15" hidden="1">
      <c r="A23" s="31"/>
      <c r="B23" s="27"/>
      <c r="C23" s="27"/>
      <c r="D23" s="26">
        <f>H23/21</f>
        <v>154168.57142857142</v>
      </c>
      <c r="E23" s="27">
        <f t="shared" ref="E23:E28" si="3">D23/D22-1</f>
        <v>-0.59615773939941197</v>
      </c>
      <c r="F23" s="33">
        <f t="shared" ref="F23:F28" si="4">D23/D11-1</f>
        <v>-0.47074952547866133</v>
      </c>
      <c r="G23" s="39" t="s">
        <v>168</v>
      </c>
      <c r="H23" s="29">
        <v>3237540</v>
      </c>
      <c r="I23" s="29">
        <v>69086.259999999995</v>
      </c>
      <c r="J23" s="30">
        <f t="shared" si="1"/>
        <v>46.862284917435105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262660.81818181818</v>
      </c>
      <c r="E24" s="27">
        <f t="shared" si="3"/>
        <v>0.70372479778417629</v>
      </c>
      <c r="F24" s="33">
        <f t="shared" si="4"/>
        <v>0.5733618534208722</v>
      </c>
      <c r="G24" s="39" t="s">
        <v>176</v>
      </c>
      <c r="H24" s="29">
        <v>5778538</v>
      </c>
      <c r="I24" s="29">
        <v>79150.95</v>
      </c>
      <c r="J24" s="30">
        <f t="shared" si="1"/>
        <v>73.006552669298344</v>
      </c>
      <c r="K24" s="32"/>
      <c r="L24" s="27"/>
      <c r="M24" s="27"/>
      <c r="N24" s="27"/>
    </row>
    <row r="25" spans="1:15" ht="17.399999999999999" hidden="1">
      <c r="A25" s="31">
        <f>AVERAGE(D23:D25)</f>
        <v>274738.49829118251</v>
      </c>
      <c r="B25" s="27">
        <f>A25/A22-1</f>
        <v>-7.1093361240223141E-3</v>
      </c>
      <c r="C25" s="27">
        <f>A25/A13-1</f>
        <v>0.33085760461523872</v>
      </c>
      <c r="D25" s="26">
        <f>H25/19</f>
        <v>407386.10526315792</v>
      </c>
      <c r="E25" s="27">
        <f t="shared" si="3"/>
        <v>0.55099686387620439</v>
      </c>
      <c r="F25" s="33">
        <f t="shared" si="4"/>
        <v>1.5292001287810186</v>
      </c>
      <c r="G25" s="39" t="s">
        <v>190</v>
      </c>
      <c r="H25" s="29">
        <v>7740336</v>
      </c>
      <c r="I25" s="29">
        <v>141921.37</v>
      </c>
      <c r="J25" s="30">
        <f t="shared" si="1"/>
        <v>54.539608798872223</v>
      </c>
      <c r="K25" s="32">
        <f>H25+H24+H23</f>
        <v>16756414</v>
      </c>
      <c r="L25" s="27">
        <f>K25/K22-1</f>
        <v>-2.7427876121193129E-2</v>
      </c>
      <c r="M25" s="27">
        <f>K25/K13-1</f>
        <v>0.28782441137057213</v>
      </c>
      <c r="N25" s="32">
        <f>AVERAGE(J23:J25)</f>
        <v>58.136148795201883</v>
      </c>
      <c r="O25" s="58">
        <f>N25/N22-1</f>
        <v>-0.27080476633763295</v>
      </c>
    </row>
    <row r="26" spans="1:15" ht="17.399999999999999" hidden="1">
      <c r="D26" s="26">
        <f>H26/19</f>
        <v>120234</v>
      </c>
      <c r="E26" s="27">
        <f t="shared" si="3"/>
        <v>-0.70486475005736193</v>
      </c>
      <c r="F26" s="33">
        <f t="shared" si="4"/>
        <v>-0.49268857460696069</v>
      </c>
      <c r="G26" s="39" t="s">
        <v>202</v>
      </c>
      <c r="H26" s="29">
        <v>2284446</v>
      </c>
      <c r="I26" s="29">
        <v>28379.79</v>
      </c>
      <c r="J26" s="30">
        <f t="shared" si="1"/>
        <v>80.495521637052278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161433.31818181818</v>
      </c>
      <c r="E27" s="27">
        <f t="shared" si="3"/>
        <v>0.34265946555731475</v>
      </c>
      <c r="F27" s="33">
        <f t="shared" si="4"/>
        <v>0.18959523322247507</v>
      </c>
      <c r="G27" s="39" t="s">
        <v>203</v>
      </c>
      <c r="H27" s="29">
        <v>3551533</v>
      </c>
      <c r="I27" s="29">
        <v>80160.37</v>
      </c>
      <c r="J27" s="30">
        <f t="shared" si="1"/>
        <v>44.305346893982652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266431.96570972889</v>
      </c>
      <c r="B28" s="27">
        <f>A28/A25-1</f>
        <v>-3.0234323304227706E-2</v>
      </c>
      <c r="C28" s="27">
        <f>A28/A16-1</f>
        <v>0.55372862871882034</v>
      </c>
      <c r="D28" s="26">
        <f>H28/19</f>
        <v>517628.57894736843</v>
      </c>
      <c r="E28" s="27">
        <f t="shared" si="3"/>
        <v>2.2064544344208841</v>
      </c>
      <c r="F28" s="33">
        <f t="shared" si="4"/>
        <v>2.6522031527961056</v>
      </c>
      <c r="G28" s="39" t="s">
        <v>208</v>
      </c>
      <c r="H28" s="29">
        <v>9834943</v>
      </c>
      <c r="I28" s="29">
        <v>185276.82</v>
      </c>
      <c r="J28" s="30">
        <f t="shared" si="1"/>
        <v>53.082425529540068</v>
      </c>
      <c r="K28" s="32">
        <f>H28+H27+H26</f>
        <v>15670922</v>
      </c>
      <c r="L28" s="27">
        <f>K28/K25-1</f>
        <v>-6.4780686368813734E-2</v>
      </c>
      <c r="M28" s="27">
        <f>K28/K16-1</f>
        <v>0.44517506385093908</v>
      </c>
      <c r="N28" s="32">
        <f>AVERAGE(J26:J28)</f>
        <v>59.294431353524999</v>
      </c>
      <c r="O28" s="58">
        <f>N28/N25-1</f>
        <v>1.9923620369203254E-2</v>
      </c>
    </row>
    <row r="29" spans="1:15" hidden="1">
      <c r="D29" s="26">
        <f>H29/22</f>
        <v>192038.18181818182</v>
      </c>
      <c r="E29" s="27">
        <f t="shared" ref="E29:E41" si="5">D29/D28-1</f>
        <v>-0.62900390428846875</v>
      </c>
      <c r="F29" s="33">
        <f t="shared" ref="F29:F41" si="6">D29/D17-1</f>
        <v>0.83556231898389166</v>
      </c>
      <c r="G29" s="39" t="s">
        <v>215</v>
      </c>
      <c r="H29" s="29">
        <v>4224840</v>
      </c>
      <c r="I29" s="29">
        <v>78354.67</v>
      </c>
      <c r="J29" s="30">
        <f t="shared" si="1"/>
        <v>53.919440921645133</v>
      </c>
    </row>
    <row r="30" spans="1:15" hidden="1">
      <c r="D30" s="26">
        <f>H30/19</f>
        <v>169373</v>
      </c>
      <c r="E30" s="27">
        <f t="shared" si="5"/>
        <v>-0.11802435121803434</v>
      </c>
      <c r="F30" s="33">
        <f t="shared" si="6"/>
        <v>-0.56257176490398542</v>
      </c>
      <c r="G30" s="39" t="s">
        <v>210</v>
      </c>
      <c r="H30" s="29">
        <v>3218087</v>
      </c>
      <c r="I30" s="29">
        <v>63682.25</v>
      </c>
      <c r="J30" s="30">
        <f t="shared" si="1"/>
        <v>50.533500308170645</v>
      </c>
    </row>
    <row r="31" spans="1:15" ht="17.399999999999999" hidden="1">
      <c r="A31" s="31">
        <f>AVERAGE(D29:D31)</f>
        <v>215879.6106060606</v>
      </c>
      <c r="B31" s="27">
        <f>A31/A28-1</f>
        <v>-0.18973832576359795</v>
      </c>
      <c r="C31" s="27">
        <f>A31/A19-1</f>
        <v>-5.9675660351602322E-2</v>
      </c>
      <c r="D31" s="26">
        <f>H31/20</f>
        <v>286227.65000000002</v>
      </c>
      <c r="E31" s="27">
        <f t="shared" si="5"/>
        <v>0.68992489948220803</v>
      </c>
      <c r="F31" s="33">
        <f t="shared" si="6"/>
        <v>0.4535436340666601</v>
      </c>
      <c r="G31" s="39" t="s">
        <v>211</v>
      </c>
      <c r="H31" s="29">
        <v>5724553</v>
      </c>
      <c r="I31" s="29">
        <v>92745.87</v>
      </c>
      <c r="J31" s="30">
        <f t="shared" si="1"/>
        <v>61.722996398653656</v>
      </c>
      <c r="K31" s="32">
        <f>H31+H30+H29</f>
        <v>13167480</v>
      </c>
      <c r="L31" s="27">
        <f>K31/K28-1</f>
        <v>-0.15975077918197789</v>
      </c>
      <c r="M31" s="27">
        <f>K31/K19-1</f>
        <v>-7.065968476418083E-2</v>
      </c>
      <c r="N31" s="32">
        <f>AVERAGE(J29:J31)</f>
        <v>55.391979209489811</v>
      </c>
      <c r="O31" s="58">
        <f>N31/N28-1</f>
        <v>-6.5814816922149189E-2</v>
      </c>
    </row>
    <row r="32" spans="1:15" ht="17.399999999999999" hidden="1">
      <c r="D32" s="26">
        <f>H32/21</f>
        <v>169112.19047619047</v>
      </c>
      <c r="E32" s="27">
        <f t="shared" si="5"/>
        <v>-0.40916892384020043</v>
      </c>
      <c r="F32" s="33">
        <f t="shared" si="6"/>
        <v>-0.16894347711299451</v>
      </c>
      <c r="G32" s="39" t="s">
        <v>222</v>
      </c>
      <c r="H32" s="29">
        <v>3551356</v>
      </c>
      <c r="I32" s="29">
        <v>49763.93</v>
      </c>
      <c r="J32" s="30">
        <f t="shared" si="1"/>
        <v>71.364058264690911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403433.57142857142</v>
      </c>
      <c r="E33" s="27">
        <f t="shared" si="5"/>
        <v>1.3855972197661965</v>
      </c>
      <c r="F33" s="33">
        <f t="shared" si="6"/>
        <v>0.64752806762248794</v>
      </c>
      <c r="G33" s="39" t="s">
        <v>223</v>
      </c>
      <c r="H33" s="29">
        <v>8472105</v>
      </c>
      <c r="I33" s="29">
        <v>217772.05</v>
      </c>
      <c r="J33" s="30">
        <f t="shared" si="1"/>
        <v>38.903546162145233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277240.83291562239</v>
      </c>
      <c r="B34" s="27">
        <f>A34/A31-1</f>
        <v>0.28423815541123254</v>
      </c>
      <c r="C34" s="27">
        <f>A34/A22-1</f>
        <v>1.9339712462709269E-3</v>
      </c>
      <c r="D34" s="26">
        <f>H34/19</f>
        <v>259176.73684210525</v>
      </c>
      <c r="E34" s="27">
        <f t="shared" si="5"/>
        <v>-0.35757270788260886</v>
      </c>
      <c r="F34" s="33">
        <f t="shared" si="6"/>
        <v>-0.32109042503586382</v>
      </c>
      <c r="G34" s="39" t="s">
        <v>220</v>
      </c>
      <c r="H34" s="29">
        <v>4924358</v>
      </c>
      <c r="I34" s="29">
        <v>60040.3</v>
      </c>
      <c r="J34" s="30">
        <f t="shared" si="1"/>
        <v>82.017544882354017</v>
      </c>
      <c r="K34" s="32">
        <f>H34+H33+H32</f>
        <v>16947819</v>
      </c>
      <c r="L34" s="27">
        <f>K34/K31-1</f>
        <v>0.28709661985436852</v>
      </c>
      <c r="M34" s="27">
        <f>K34/K22-1</f>
        <v>-1.6318388890152913E-2</v>
      </c>
      <c r="N34" s="32">
        <f>AVERAGE(J32:J34)</f>
        <v>64.095049769730053</v>
      </c>
      <c r="O34" s="58">
        <f>N34/N31-1</f>
        <v>0.15711788393271964</v>
      </c>
      <c r="P34" s="58"/>
    </row>
    <row r="35" spans="1:16" ht="17.399999999999999" hidden="1">
      <c r="D35" s="26">
        <f>H35/23</f>
        <v>417166.60869565216</v>
      </c>
      <c r="E35" s="27">
        <f t="shared" si="5"/>
        <v>0.60958353661886311</v>
      </c>
      <c r="F35" s="33">
        <f t="shared" si="6"/>
        <v>1.7059121377986668</v>
      </c>
      <c r="G35" s="39" t="s">
        <v>226</v>
      </c>
      <c r="H35" s="68">
        <v>9594832</v>
      </c>
      <c r="I35" s="68">
        <v>161022.9</v>
      </c>
      <c r="J35" s="30">
        <f t="shared" si="1"/>
        <v>59.586754430580996</v>
      </c>
      <c r="P35" s="16"/>
    </row>
    <row r="36" spans="1:16" ht="17.399999999999999" hidden="1">
      <c r="D36" s="26">
        <f>H36/21</f>
        <v>519376.09523809527</v>
      </c>
      <c r="E36" s="27">
        <f t="shared" si="5"/>
        <v>0.24500879124055452</v>
      </c>
      <c r="F36" s="33">
        <f t="shared" si="6"/>
        <v>0.97736418714181617</v>
      </c>
      <c r="G36" s="39" t="s">
        <v>228</v>
      </c>
      <c r="H36" s="68">
        <v>10906898</v>
      </c>
      <c r="I36" s="68">
        <v>239737.31</v>
      </c>
      <c r="J36" s="30">
        <f t="shared" si="1"/>
        <v>45.495204730544444</v>
      </c>
      <c r="P36" s="16"/>
    </row>
    <row r="37" spans="1:16" ht="17.399999999999999" hidden="1">
      <c r="A37" s="31">
        <f>AVERAGE(D35:D37)</f>
        <v>409358.75316310098</v>
      </c>
      <c r="B37" s="27">
        <f>A37/A34-1</f>
        <v>0.47654567640001422</v>
      </c>
      <c r="C37" s="27">
        <f>A37/A25-1</f>
        <v>0.48999414246357542</v>
      </c>
      <c r="D37" s="26">
        <f>H37/18</f>
        <v>291533.55555555556</v>
      </c>
      <c r="E37" s="27">
        <f t="shared" si="5"/>
        <v>-0.43868507189975858</v>
      </c>
      <c r="F37" s="33">
        <f t="shared" si="6"/>
        <v>-0.28438021869392294</v>
      </c>
      <c r="G37" s="39" t="s">
        <v>225</v>
      </c>
      <c r="H37" s="68">
        <v>5247604</v>
      </c>
      <c r="I37" s="68">
        <v>183796.07</v>
      </c>
      <c r="J37" s="30">
        <f t="shared" si="1"/>
        <v>28.551230720003968</v>
      </c>
      <c r="K37" s="32">
        <f>H37+H36+H35</f>
        <v>25749334</v>
      </c>
      <c r="L37" s="27">
        <f>K37/K34-1</f>
        <v>0.51933024538437667</v>
      </c>
      <c r="M37" s="27">
        <f>K37/K25-1</f>
        <v>0.53668523587445383</v>
      </c>
      <c r="N37" s="32">
        <f>AVERAGE(J35:J37)</f>
        <v>44.544396627043135</v>
      </c>
      <c r="O37" s="16">
        <f>N37/N34-1</f>
        <v>-0.30502594526293725</v>
      </c>
      <c r="P37" s="16"/>
    </row>
    <row r="38" spans="1:16" ht="17.399999999999999" hidden="1">
      <c r="A38" s="31"/>
      <c r="B38" s="27"/>
      <c r="C38" s="27"/>
      <c r="D38" s="26">
        <f>H38/20</f>
        <v>331114.05</v>
      </c>
      <c r="E38" s="27">
        <f t="shared" si="5"/>
        <v>0.13576651363174497</v>
      </c>
      <c r="F38" s="33">
        <f t="shared" si="6"/>
        <v>1.753913618444034</v>
      </c>
      <c r="G38" s="39" t="s">
        <v>231</v>
      </c>
      <c r="H38" s="68">
        <v>6622281</v>
      </c>
      <c r="I38" s="68">
        <v>68811.22</v>
      </c>
      <c r="J38" s="30">
        <f t="shared" si="1"/>
        <v>96.238389611461614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378736.14285714284</v>
      </c>
      <c r="E39" s="27">
        <f t="shared" si="5"/>
        <v>0.1438238360985975</v>
      </c>
      <c r="F39" s="33">
        <f t="shared" si="6"/>
        <v>1.3460841115251196</v>
      </c>
      <c r="G39" s="39" t="s">
        <v>234</v>
      </c>
      <c r="H39" s="68">
        <v>7953459</v>
      </c>
      <c r="I39" s="68">
        <v>187950.23</v>
      </c>
      <c r="J39" s="30">
        <f t="shared" si="1"/>
        <v>42.316835685702536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489607.61984126986</v>
      </c>
      <c r="B40" s="27">
        <f>A40/A37-1</f>
        <v>0.19603554598036244</v>
      </c>
      <c r="C40" s="27">
        <f>A40/A28-1</f>
        <v>0.83764593913136309</v>
      </c>
      <c r="D40" s="26">
        <f>H40/21</f>
        <v>758972.66666666663</v>
      </c>
      <c r="E40" s="27">
        <f t="shared" si="5"/>
        <v>1.0039615467936653</v>
      </c>
      <c r="F40" s="33">
        <f t="shared" si="6"/>
        <v>0.46624954172755917</v>
      </c>
      <c r="G40" s="39" t="s">
        <v>236</v>
      </c>
      <c r="H40" s="68">
        <v>15938426</v>
      </c>
      <c r="I40" s="68">
        <v>361086.03</v>
      </c>
      <c r="J40" s="30">
        <f t="shared" si="1"/>
        <v>44.140245470033825</v>
      </c>
      <c r="K40" s="32">
        <f>H40+H39+H38</f>
        <v>30514166</v>
      </c>
      <c r="L40" s="27">
        <f>K40/K37-1</f>
        <v>0.18504680548242525</v>
      </c>
      <c r="M40" s="27">
        <f>K40/K28-1</f>
        <v>0.94718383513107907</v>
      </c>
      <c r="N40" s="32">
        <f>AVERAGE(J38:J40)</f>
        <v>60.898490255732661</v>
      </c>
      <c r="O40" s="58">
        <f>N40/N37-1</f>
        <v>0.36714143342466721</v>
      </c>
    </row>
    <row r="41" spans="1:16" ht="17.399999999999999">
      <c r="A41" s="31"/>
      <c r="B41" s="27"/>
      <c r="C41" s="27"/>
      <c r="D41" s="26">
        <f>H41/18</f>
        <v>98327.111111111109</v>
      </c>
      <c r="E41" s="27">
        <f t="shared" si="5"/>
        <v>-0.87044709851943136</v>
      </c>
      <c r="F41" s="33">
        <f t="shared" si="6"/>
        <v>-0.48798145150007</v>
      </c>
      <c r="G41" s="39" t="s">
        <v>370</v>
      </c>
      <c r="H41" s="68">
        <v>1769888</v>
      </c>
      <c r="I41" s="68">
        <v>28486.03</v>
      </c>
      <c r="J41" s="30">
        <f t="shared" si="1"/>
        <v>62.131788810164146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586057.1</v>
      </c>
      <c r="E42" s="27">
        <f t="shared" ref="E42" si="7">D42/D41-1</f>
        <v>4.9602798595165343</v>
      </c>
      <c r="F42" s="33">
        <f t="shared" ref="F42" si="8">D42/D30-1</f>
        <v>2.4601565774946419</v>
      </c>
      <c r="G42" s="39" t="s">
        <v>405</v>
      </c>
      <c r="H42" s="68">
        <v>11721142</v>
      </c>
      <c r="I42" s="68">
        <v>231362.04</v>
      </c>
      <c r="J42" s="30">
        <f t="shared" si="1"/>
        <v>50.661474112175014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364365.68703703705</v>
      </c>
      <c r="B43" s="27">
        <f>A43/A40-1</f>
        <v>-0.25580062018813365</v>
      </c>
      <c r="C43" s="27">
        <f>A43/A31-1</f>
        <v>0.68781890060907802</v>
      </c>
      <c r="D43" s="26">
        <f>H43/20</f>
        <v>408712.85</v>
      </c>
      <c r="E43" s="27">
        <f t="shared" ref="E43" si="9">D43/D42-1</f>
        <v>-0.3026057529206625</v>
      </c>
      <c r="F43" s="33">
        <f t="shared" ref="F43" si="10">D43/D31-1</f>
        <v>0.42792930731884193</v>
      </c>
      <c r="G43" s="39" t="s">
        <v>429</v>
      </c>
      <c r="H43" s="68">
        <v>8174257</v>
      </c>
      <c r="I43" s="68">
        <v>139487.67000000001</v>
      </c>
      <c r="J43" s="30">
        <f t="shared" si="1"/>
        <v>58.602004033761546</v>
      </c>
      <c r="K43" s="32">
        <f>H43+H42+H41</f>
        <v>21665287</v>
      </c>
      <c r="L43" s="27">
        <f>K43/K40-1</f>
        <v>-0.2899924907008764</v>
      </c>
      <c r="M43" s="27">
        <f>K43/K31-1</f>
        <v>0.64536319781765372</v>
      </c>
      <c r="N43" s="32">
        <f>AVERAGE(J41:J43)</f>
        <v>57.131755652033569</v>
      </c>
      <c r="O43" s="58">
        <f>N43/N40-1</f>
        <v>-6.1852676279515961E-2</v>
      </c>
    </row>
    <row r="44" spans="1:16" ht="17.399999999999999">
      <c r="A44" s="31"/>
      <c r="B44" s="27"/>
      <c r="C44" s="27"/>
      <c r="D44" s="26">
        <f>H44/22</f>
        <v>1951794.1818181819</v>
      </c>
      <c r="E44" s="27">
        <f t="shared" ref="E44" si="11">D44/D43-1</f>
        <v>3.7754656645079354</v>
      </c>
      <c r="F44" s="33">
        <f t="shared" ref="F44" si="12">D44/D32-1</f>
        <v>10.541416241622024</v>
      </c>
      <c r="G44" s="39" t="s">
        <v>462</v>
      </c>
      <c r="H44" s="68">
        <v>42939472</v>
      </c>
      <c r="I44" s="68">
        <v>793585.14</v>
      </c>
      <c r="J44" s="30">
        <f t="shared" si="1"/>
        <v>54.108210745982468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2161256.5</v>
      </c>
      <c r="E45" s="27">
        <f t="shared" ref="E45" si="13">D45/D44-1</f>
        <v>0.10731783101571435</v>
      </c>
      <c r="F45" s="33">
        <f t="shared" ref="F45" si="14">D45/D33-1</f>
        <v>4.357155807204939</v>
      </c>
      <c r="G45" s="39" t="s">
        <v>501</v>
      </c>
      <c r="H45" s="68">
        <v>43225130</v>
      </c>
      <c r="I45" s="68">
        <v>791381.08</v>
      </c>
      <c r="J45" s="30">
        <f t="shared" si="1"/>
        <v>54.619867839145208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2075147.1220095691</v>
      </c>
      <c r="B46" s="27">
        <f>A46/A43-1</f>
        <v>4.6952320041009639</v>
      </c>
      <c r="C46" s="27">
        <f>A46/A34-1</f>
        <v>6.4849981519177415</v>
      </c>
      <c r="D46" s="26">
        <f>H46/19</f>
        <v>2112390.6842105263</v>
      </c>
      <c r="E46" s="27">
        <f t="shared" ref="E46" si="15">D46/D45-1</f>
        <v>-2.2609910387533239E-2</v>
      </c>
      <c r="F46" s="33">
        <f t="shared" ref="F46" si="16">D46/D34-1</f>
        <v>7.1503869133803839</v>
      </c>
      <c r="G46" s="39" t="s">
        <v>558</v>
      </c>
      <c r="H46" s="68">
        <v>40135423</v>
      </c>
      <c r="I46" s="68">
        <v>704886.77</v>
      </c>
      <c r="J46" s="30">
        <f t="shared" si="1"/>
        <v>56.938822954500907</v>
      </c>
      <c r="K46" s="32">
        <f>H46+H45+H44</f>
        <v>126300025</v>
      </c>
      <c r="L46" s="27">
        <f>K46/K43-1</f>
        <v>4.8296031342672725</v>
      </c>
      <c r="M46" s="27">
        <f>K46/K34-1</f>
        <v>6.4522878135528829</v>
      </c>
      <c r="N46" s="32">
        <f>AVERAGE(J44:J46)</f>
        <v>55.222300513209525</v>
      </c>
      <c r="O46" s="58">
        <f>N46/N43-1</f>
        <v>-3.3421958016724762E-2</v>
      </c>
    </row>
    <row r="47" spans="1:16" ht="17.399999999999999">
      <c r="A47" s="31"/>
      <c r="B47" s="27"/>
      <c r="C47" s="27"/>
      <c r="D47" s="26">
        <f>H47/19</f>
        <v>645954.89473684214</v>
      </c>
      <c r="E47" s="27">
        <f t="shared" ref="E47" si="17">D47/D46-1</f>
        <v>-0.69420671111402021</v>
      </c>
      <c r="F47" s="33">
        <f t="shared" ref="F47" si="18">D47/D35-1</f>
        <v>0.54843384219206448</v>
      </c>
      <c r="G47" s="39" t="s">
        <v>601</v>
      </c>
      <c r="H47" s="68">
        <v>12273143</v>
      </c>
      <c r="I47" s="68">
        <v>279019.5</v>
      </c>
      <c r="J47" s="30">
        <f t="shared" si="1"/>
        <v>43.986685518395667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225577</v>
      </c>
      <c r="E48" s="27">
        <f t="shared" ref="E48" si="19">D48/D47-1</f>
        <v>-0.65078521451269655</v>
      </c>
      <c r="F48" s="33">
        <f t="shared" ref="F48" si="20">D48/D36-1</f>
        <v>-0.56567696883201801</v>
      </c>
      <c r="G48" s="39" t="s">
        <v>632</v>
      </c>
      <c r="H48" s="68">
        <v>4511540</v>
      </c>
      <c r="I48" s="68">
        <v>73797.2</v>
      </c>
      <c r="J48" s="30">
        <f t="shared" si="1"/>
        <v>61.134297778235492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374150.61642743222</v>
      </c>
      <c r="B49" s="27">
        <f>A49/A46-1</f>
        <v>-0.81969923363067121</v>
      </c>
      <c r="C49" s="27">
        <f>A49/A37-1</f>
        <v>-8.6008022214296598E-2</v>
      </c>
      <c r="D49" s="26">
        <f>H49/22</f>
        <v>250919.95454545456</v>
      </c>
      <c r="E49" s="27">
        <f t="shared" ref="E49" si="21">D49/D48-1</f>
        <v>0.11234724526638162</v>
      </c>
      <c r="F49" s="33">
        <f t="shared" ref="F49" si="22">D49/D37-1</f>
        <v>-0.1393102105612043</v>
      </c>
      <c r="G49" s="39" t="s">
        <v>672</v>
      </c>
      <c r="H49" s="68">
        <v>5520239</v>
      </c>
      <c r="I49" s="68">
        <v>97552.37</v>
      </c>
      <c r="J49" s="30">
        <f t="shared" si="1"/>
        <v>56.587441186718479</v>
      </c>
      <c r="K49" s="32">
        <f>H49+H48+H47</f>
        <v>22304922</v>
      </c>
      <c r="L49" s="27">
        <f>K49/K46-1</f>
        <v>-0.82339732711850222</v>
      </c>
      <c r="M49" s="27">
        <f>K49/K37-1</f>
        <v>-0.13376703257645417</v>
      </c>
      <c r="N49" s="32">
        <f>AVERAGE(J47:J49)</f>
        <v>53.902808161116546</v>
      </c>
      <c r="O49" s="58">
        <f>N49/N46-1</f>
        <v>-2.3894193828041366E-2</v>
      </c>
    </row>
    <row r="50" spans="1:15" s="37" customFormat="1" ht="17.399999999999999">
      <c r="A50" s="92"/>
      <c r="B50" s="130"/>
      <c r="C50" s="130"/>
      <c r="D50" s="93">
        <f>H50/18</f>
        <v>79373.166666666672</v>
      </c>
      <c r="E50" s="130">
        <f t="shared" ref="E50" si="23">D50/D49-1</f>
        <v>-0.68367136519511806</v>
      </c>
      <c r="F50" s="131">
        <f t="shared" ref="F50" si="24">D50/D38-1</f>
        <v>-0.76028451022641086</v>
      </c>
      <c r="G50" s="132" t="s">
        <v>714</v>
      </c>
      <c r="H50" s="95">
        <v>1428717</v>
      </c>
      <c r="I50" s="95">
        <v>24242.93</v>
      </c>
      <c r="J50" s="133">
        <f t="shared" ref="J50" si="25">H50/I50</f>
        <v>58.933346753053364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2715824.5</v>
      </c>
      <c r="E51" s="130">
        <f t="shared" ref="E51" si="26">D51/D50-1</f>
        <v>33.215902099576049</v>
      </c>
      <c r="F51" s="131">
        <f t="shared" ref="F51" si="27">D51/D39-1</f>
        <v>6.170756082353603</v>
      </c>
      <c r="G51" s="132" t="s">
        <v>721</v>
      </c>
      <c r="H51" s="95">
        <v>54316490</v>
      </c>
      <c r="I51" s="95">
        <v>1325334.6200000001</v>
      </c>
      <c r="J51" s="133">
        <f t="shared" ref="J51" si="28">H51/I51</f>
        <v>40.983227315076093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1793379.9343434342</v>
      </c>
      <c r="B52" s="27">
        <f>A52/A49-1</f>
        <v>3.7932032064185206</v>
      </c>
      <c r="C52" s="27">
        <f>A52/A40-1</f>
        <v>2.6628922052415067</v>
      </c>
      <c r="D52" s="93">
        <f>H52/22</f>
        <v>2584942.1363636362</v>
      </c>
      <c r="E52" s="130">
        <f t="shared" ref="E52:E53" si="29">D52/D51-1</f>
        <v>-4.8192496840780308E-2</v>
      </c>
      <c r="F52" s="131">
        <f t="shared" ref="F52:F53" si="30">D52/D40-1</f>
        <v>2.4058435170220926</v>
      </c>
      <c r="G52" s="132" t="s">
        <v>726</v>
      </c>
      <c r="H52" s="95">
        <v>56868727</v>
      </c>
      <c r="I52" s="95">
        <v>987380.29</v>
      </c>
      <c r="J52" s="133">
        <f t="shared" ref="J52" si="31">H52/I52</f>
        <v>57.59556634455403</v>
      </c>
      <c r="K52" s="32">
        <f>H52+H51+H50</f>
        <v>112613934</v>
      </c>
      <c r="L52" s="27">
        <f>K52/K49-1</f>
        <v>4.0488378305021646</v>
      </c>
      <c r="M52" s="27">
        <f>K52/K40-1</f>
        <v>2.6905460237713852</v>
      </c>
      <c r="N52" s="32">
        <f>AVERAGE(J50:J52)</f>
        <v>52.504046804227833</v>
      </c>
      <c r="O52" s="58">
        <f>N52/N49-1</f>
        <v>-2.5949693617219105E-2</v>
      </c>
    </row>
    <row r="53" spans="1:15" s="37" customFormat="1" ht="17.399999999999999">
      <c r="A53" s="31"/>
      <c r="B53" s="27"/>
      <c r="C53" s="27"/>
      <c r="D53" s="93">
        <f>H53/21</f>
        <v>244455.23809523811</v>
      </c>
      <c r="E53" s="130">
        <f t="shared" si="29"/>
        <v>-0.9054310598847195</v>
      </c>
      <c r="F53" s="131">
        <f t="shared" si="30"/>
        <v>1.4861427874047881</v>
      </c>
      <c r="G53" s="132" t="s">
        <v>729</v>
      </c>
      <c r="H53" s="95">
        <v>5133560</v>
      </c>
      <c r="I53" s="95">
        <v>68318.39</v>
      </c>
      <c r="J53" s="133">
        <f t="shared" ref="J53" si="32">H53/I53</f>
        <v>75.141700499675125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304866.9411764706</v>
      </c>
      <c r="E54" s="130">
        <f t="shared" ref="E54" si="33">D54/D53-1</f>
        <v>0.24712787319245955</v>
      </c>
      <c r="F54" s="131">
        <f t="shared" ref="F54" si="34">D54/D42-1</f>
        <v>-0.47979993557544032</v>
      </c>
      <c r="G54" s="132" t="s">
        <v>742</v>
      </c>
      <c r="H54" s="95">
        <v>5182738</v>
      </c>
      <c r="I54" s="95">
        <v>95471.46</v>
      </c>
      <c r="J54" s="133">
        <f t="shared" ref="J54" si="35">H54/I54</f>
        <v>54.28573104464936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308282.82166199811</v>
      </c>
      <c r="B55" s="27">
        <f>A55/A52-1</f>
        <v>-0.82809954781006179</v>
      </c>
      <c r="C55" s="27">
        <f>A55/A43-1</f>
        <v>-0.15391917343012107</v>
      </c>
      <c r="D55" s="93">
        <f>H55/21</f>
        <v>375526.28571428574</v>
      </c>
      <c r="E55" s="130">
        <f t="shared" ref="E55" si="36">D55/D54-1</f>
        <v>0.23177109418667463</v>
      </c>
      <c r="F55" s="131">
        <f t="shared" ref="F55" si="37">D55/D43-1</f>
        <v>-8.1197751149038377E-2</v>
      </c>
      <c r="G55" s="132" t="s">
        <v>749</v>
      </c>
      <c r="H55" s="95">
        <v>7886052</v>
      </c>
      <c r="I55" s="95">
        <v>149572.85</v>
      </c>
      <c r="J55" s="133">
        <f t="shared" ref="J55" si="38">H55/I55</f>
        <v>52.723819864367094</v>
      </c>
      <c r="K55" s="32">
        <f>H55+H54+H53</f>
        <v>18202350</v>
      </c>
      <c r="L55" s="27">
        <f>K55/K52-1</f>
        <v>-0.83836502861182349</v>
      </c>
      <c r="M55" s="27">
        <f>K55/K43-1</f>
        <v>-0.15983803953300968</v>
      </c>
      <c r="N55" s="32">
        <f>AVERAGE(J53:J55)</f>
        <v>60.7170838028972</v>
      </c>
      <c r="O55" s="58">
        <f>N55/N52-1</f>
        <v>0.15642674229080611</v>
      </c>
    </row>
    <row r="56" spans="1:15" s="124" customFormat="1" ht="17.399999999999999">
      <c r="A56" s="94"/>
      <c r="B56" s="45"/>
      <c r="C56" s="45"/>
      <c r="D56" s="98">
        <f>H56/22</f>
        <v>321572.59090909088</v>
      </c>
      <c r="E56" s="118">
        <f t="shared" ref="E56" si="39">D56/D55-1</f>
        <v>-0.14367488204605949</v>
      </c>
      <c r="F56" s="158">
        <f t="shared" ref="F56" si="40">D56/D44-1</f>
        <v>-0.83524257121745704</v>
      </c>
      <c r="G56" s="122" t="s">
        <v>752</v>
      </c>
      <c r="H56" s="96">
        <v>7074597</v>
      </c>
      <c r="I56" s="96">
        <v>188058.43</v>
      </c>
      <c r="J56" s="125">
        <f t="shared" ref="J56" si="41">H56/I56</f>
        <v>37.619143156730601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532037.16666666663</v>
      </c>
      <c r="E57" s="118">
        <f t="shared" ref="E57" si="42">D57/D56-1</f>
        <v>0.65448543099581036</v>
      </c>
      <c r="F57" s="158">
        <f t="shared" ref="F57" si="43">D57/D45-1</f>
        <v>-0.75382969736971683</v>
      </c>
      <c r="G57" s="122" t="s">
        <v>756</v>
      </c>
      <c r="H57" s="96">
        <v>9576669</v>
      </c>
      <c r="I57" s="96">
        <v>225370.76</v>
      </c>
      <c r="J57" s="125">
        <f t="shared" ref="J57" si="44">H57/I57</f>
        <v>42.492952501912846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426804.87878787878</v>
      </c>
      <c r="B58" s="27">
        <f>A58/A55-1</f>
        <v>0.38445884362583294</v>
      </c>
      <c r="C58" s="27">
        <f>A58/A46-1</f>
        <v>-0.79432548455910845</v>
      </c>
      <c r="K58" s="32">
        <f>H58+H57+H56</f>
        <v>16651266</v>
      </c>
      <c r="L58" s="27">
        <f>K58/K55-1</f>
        <v>-8.5213392776207431E-2</v>
      </c>
      <c r="M58" s="27">
        <f>K58/K46-1</f>
        <v>-0.86816102372109583</v>
      </c>
      <c r="N58" s="32">
        <f>AVERAGE(J56:J58)</f>
        <v>40.056047829321727</v>
      </c>
      <c r="O58" s="58">
        <f>N58/N55-1</f>
        <v>-0.34028373366293985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172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우양</v>
      </c>
      <c r="G1" s="19"/>
      <c r="H1" s="19"/>
      <c r="I1" s="19"/>
      <c r="J1" s="20"/>
      <c r="P1" s="18" t="s">
        <v>277</v>
      </c>
    </row>
    <row r="2" spans="1:16" ht="15" customHeight="1">
      <c r="G2" s="21"/>
      <c r="H2" s="21"/>
      <c r="I2" s="21"/>
      <c r="J2" s="22"/>
      <c r="P2" t="s">
        <v>120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88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104102.3</v>
      </c>
      <c r="E5" s="27"/>
      <c r="F5" s="26"/>
      <c r="G5" s="28" t="s">
        <v>7</v>
      </c>
      <c r="H5" s="29">
        <f>'우양 서천'!H5+우양강남!H5</f>
        <v>2082046</v>
      </c>
      <c r="I5" s="29">
        <f>'우양 서천'!I5+우양강남!I5</f>
        <v>383734.38</v>
      </c>
      <c r="J5" s="30">
        <f>H5/I5</f>
        <v>5.4257478832102564</v>
      </c>
    </row>
    <row r="6" spans="1:16" ht="15" hidden="1" customHeight="1">
      <c r="D6" s="26">
        <f>H6/18</f>
        <v>119502.88888888889</v>
      </c>
      <c r="E6" s="27">
        <f t="shared" ref="E6:E22" si="0">D6/D5-1</f>
        <v>0.14793706660553019</v>
      </c>
      <c r="F6" s="26"/>
      <c r="G6" s="28" t="s">
        <v>3</v>
      </c>
      <c r="H6" s="29">
        <f>'우양 서천'!H6+우양강남!H6</f>
        <v>2151052</v>
      </c>
      <c r="I6" s="29">
        <f>'우양 서천'!I6+우양강남!I6</f>
        <v>395768.42</v>
      </c>
      <c r="J6" s="30">
        <f t="shared" ref="J6:J49" si="1">H6/I6</f>
        <v>5.4351279467927229</v>
      </c>
    </row>
    <row r="7" spans="1:16" ht="15" hidden="1" customHeight="1">
      <c r="A7" s="31">
        <f>AVERAGE(D5:D7)</f>
        <v>114231.97205387206</v>
      </c>
      <c r="B7" s="31"/>
      <c r="C7" s="31"/>
      <c r="D7" s="26">
        <f>H7/22</f>
        <v>119090.72727272728</v>
      </c>
      <c r="E7" s="27">
        <f t="shared" si="0"/>
        <v>-3.4489678031535131E-3</v>
      </c>
      <c r="F7" s="26"/>
      <c r="G7" s="28" t="s">
        <v>6</v>
      </c>
      <c r="H7" s="29">
        <f>'우양 서천'!H7+우양강남!H7</f>
        <v>2619996</v>
      </c>
      <c r="I7" s="29">
        <f>'우양 서천'!I7+우양강남!I7</f>
        <v>499230.78</v>
      </c>
      <c r="J7" s="30">
        <f t="shared" si="1"/>
        <v>5.2480658344022775</v>
      </c>
      <c r="K7" s="32">
        <f>H7+H6+H5</f>
        <v>6853094</v>
      </c>
      <c r="L7" s="32"/>
      <c r="M7" s="32"/>
      <c r="N7" s="32">
        <f>AVERAGE(J5:J7)</f>
        <v>5.3696472214684192</v>
      </c>
      <c r="O7" s="35"/>
    </row>
    <row r="8" spans="1:16" ht="15" hidden="1" customHeight="1">
      <c r="D8" s="26">
        <f>H8/21</f>
        <v>97472.28571428571</v>
      </c>
      <c r="E8" s="27">
        <f t="shared" si="0"/>
        <v>-0.18152917572611349</v>
      </c>
      <c r="F8" s="26"/>
      <c r="G8" s="28" t="s">
        <v>2</v>
      </c>
      <c r="H8" s="29">
        <f>'우양 서천'!H8+우양강남!H8</f>
        <v>2046918</v>
      </c>
      <c r="I8" s="29">
        <f>'우양 서천'!I8+우양강남!I8</f>
        <v>391674.8</v>
      </c>
      <c r="J8" s="30">
        <f t="shared" si="1"/>
        <v>5.2260650927759462</v>
      </c>
    </row>
    <row r="9" spans="1:16" ht="15" hidden="1" customHeight="1">
      <c r="D9" s="26">
        <f>H9/21</f>
        <v>101478</v>
      </c>
      <c r="E9" s="27">
        <f t="shared" si="0"/>
        <v>4.1095930564878591E-2</v>
      </c>
      <c r="F9" s="26"/>
      <c r="G9" s="28" t="s">
        <v>5</v>
      </c>
      <c r="H9" s="29">
        <f>'우양 서천'!H9+우양강남!H9</f>
        <v>2131038</v>
      </c>
      <c r="I9" s="29">
        <f>'우양 서천'!I9+우양강남!I9</f>
        <v>432197.78</v>
      </c>
      <c r="J9" s="30">
        <f t="shared" si="1"/>
        <v>4.9307009397410599</v>
      </c>
    </row>
    <row r="10" spans="1:16" ht="15" hidden="1" customHeight="1">
      <c r="A10" s="31">
        <f>AVERAGE(D8:D10)</f>
        <v>95113.079365079364</v>
      </c>
      <c r="B10" s="27">
        <f>A10/A7-1</f>
        <v>-0.16736901539068394</v>
      </c>
      <c r="C10" s="27"/>
      <c r="D10" s="26">
        <f>H10/21</f>
        <v>86388.952380952382</v>
      </c>
      <c r="E10" s="27">
        <f t="shared" si="0"/>
        <v>-0.14869279665590196</v>
      </c>
      <c r="F10" s="26"/>
      <c r="G10" s="28" t="s">
        <v>0</v>
      </c>
      <c r="H10" s="29">
        <f>'우양 서천'!H10+우양강남!H10</f>
        <v>1814168</v>
      </c>
      <c r="I10" s="29">
        <f>'우양 서천'!I10+우양강남!I10</f>
        <v>365736.16</v>
      </c>
      <c r="J10" s="30">
        <f t="shared" si="1"/>
        <v>4.9603189359236453</v>
      </c>
      <c r="K10" s="32">
        <f>H10+H9+H8</f>
        <v>5992124</v>
      </c>
      <c r="L10" s="27">
        <f>K10/K7-1</f>
        <v>-0.12563230564180206</v>
      </c>
      <c r="M10" s="32"/>
      <c r="N10" s="32">
        <f>AVERAGE(J8:J10)</f>
        <v>5.0390283228135502</v>
      </c>
      <c r="O10" s="58">
        <f>N10/N7-1</f>
        <v>-6.157181003121015E-2</v>
      </c>
    </row>
    <row r="11" spans="1:16" ht="15" hidden="1" customHeight="1">
      <c r="D11" s="26">
        <f>H11/21</f>
        <v>101042.19047619047</v>
      </c>
      <c r="E11" s="27">
        <f t="shared" si="0"/>
        <v>0.16961935168077047</v>
      </c>
      <c r="F11" s="26"/>
      <c r="G11" s="28" t="s">
        <v>10</v>
      </c>
      <c r="H11" s="29">
        <f>'우양 서천'!H11+우양강남!H11</f>
        <v>2121886</v>
      </c>
      <c r="I11" s="29">
        <f>'우양 서천'!I11+우양강남!I11</f>
        <v>401722.92</v>
      </c>
      <c r="J11" s="30">
        <f t="shared" si="1"/>
        <v>5.2819639964779705</v>
      </c>
    </row>
    <row r="12" spans="1:16" ht="15" hidden="1" customHeight="1">
      <c r="D12" s="26">
        <f>H12/22</f>
        <v>81201.090909090912</v>
      </c>
      <c r="E12" s="27">
        <f t="shared" si="0"/>
        <v>-0.19636450351672563</v>
      </c>
      <c r="F12" s="26"/>
      <c r="G12" s="28" t="s">
        <v>4</v>
      </c>
      <c r="H12" s="29">
        <f>'우양 서천'!H12+우양강남!H12</f>
        <v>1786424</v>
      </c>
      <c r="I12" s="29">
        <f>'우양 서천'!I12+우양강남!I12</f>
        <v>364117.74</v>
      </c>
      <c r="J12" s="30">
        <f t="shared" si="1"/>
        <v>4.9061712840467484</v>
      </c>
    </row>
    <row r="13" spans="1:16" ht="15" hidden="1" customHeight="1">
      <c r="A13" s="31">
        <f>AVERAGE(D11:D13)</f>
        <v>86624.093795093795</v>
      </c>
      <c r="B13" s="27">
        <f>A13/A10-1</f>
        <v>-8.9251505961674193E-2</v>
      </c>
      <c r="C13" s="27"/>
      <c r="D13" s="26">
        <f>H13/20</f>
        <v>77629</v>
      </c>
      <c r="E13" s="27">
        <f t="shared" si="0"/>
        <v>-4.3990676345593283E-2</v>
      </c>
      <c r="F13" s="26"/>
      <c r="G13" s="28" t="s">
        <v>8</v>
      </c>
      <c r="H13" s="29">
        <f>'우양 서천'!H13+우양강남!H13</f>
        <v>1552580</v>
      </c>
      <c r="I13" s="29">
        <f>'우양 서천'!I13+우양강남!I13</f>
        <v>294535.26</v>
      </c>
      <c r="J13" s="30">
        <f t="shared" si="1"/>
        <v>5.2712873833849301</v>
      </c>
      <c r="K13" s="32">
        <f>H13+H12+H11</f>
        <v>5460890</v>
      </c>
      <c r="L13" s="27">
        <f>K13/K10-1</f>
        <v>-8.8655374955525001E-2</v>
      </c>
      <c r="M13" s="32"/>
      <c r="N13" s="32">
        <f>AVERAGE(J11:J13)</f>
        <v>5.153140887969883</v>
      </c>
      <c r="O13" s="58">
        <f>N13/N10-1</f>
        <v>2.2645747919237236E-2</v>
      </c>
    </row>
    <row r="14" spans="1:16" ht="15" hidden="1" customHeight="1">
      <c r="D14" s="26">
        <f>H14/20</f>
        <v>74222.8</v>
      </c>
      <c r="E14" s="27">
        <f t="shared" si="0"/>
        <v>-4.3877932216053295E-2</v>
      </c>
      <c r="F14" s="26"/>
      <c r="G14" s="28" t="s">
        <v>11</v>
      </c>
      <c r="H14" s="29">
        <f>'우양 서천'!H14+우양강남!H14</f>
        <v>1484456</v>
      </c>
      <c r="I14" s="29">
        <f>'우양 서천'!I14+우양강남!I14</f>
        <v>308126.42</v>
      </c>
      <c r="J14" s="30">
        <f t="shared" si="1"/>
        <v>4.8176848969977977</v>
      </c>
    </row>
    <row r="15" spans="1:16" ht="15" hidden="1" customHeight="1">
      <c r="A15" s="31"/>
      <c r="B15" s="31"/>
      <c r="C15" s="31"/>
      <c r="D15" s="26">
        <f>H15/22</f>
        <v>68572.363636363632</v>
      </c>
      <c r="E15" s="27">
        <f t="shared" si="0"/>
        <v>-7.6128041028314386E-2</v>
      </c>
      <c r="F15" s="26"/>
      <c r="G15" s="28" t="s">
        <v>9</v>
      </c>
      <c r="H15" s="29">
        <f>'우양 서천'!H15+우양강남!H15</f>
        <v>1508592</v>
      </c>
      <c r="I15" s="29">
        <f>'우양 서천'!I15+우양강남!I15</f>
        <v>254242.42</v>
      </c>
      <c r="J15" s="30">
        <f t="shared" si="1"/>
        <v>5.9336754267836183</v>
      </c>
    </row>
    <row r="16" spans="1:16" ht="15" hidden="1" customHeight="1">
      <c r="A16" s="31">
        <f>AVERAGE(D14:D16)</f>
        <v>75744.327272727271</v>
      </c>
      <c r="B16" s="27">
        <f>A16/A13-1</f>
        <v>-0.12559746423555351</v>
      </c>
      <c r="C16" s="27"/>
      <c r="D16" s="26">
        <f>H16/22</f>
        <v>84437.818181818177</v>
      </c>
      <c r="E16" s="27">
        <f t="shared" si="0"/>
        <v>0.23136805710225161</v>
      </c>
      <c r="F16" s="26"/>
      <c r="G16" s="28" t="s">
        <v>13</v>
      </c>
      <c r="H16" s="29">
        <f>'우양 서천'!H16+우양강남!H16</f>
        <v>1857632</v>
      </c>
      <c r="I16" s="29">
        <f>'우양 서천'!I16+우양강남!I16</f>
        <v>350772.1</v>
      </c>
      <c r="J16" s="30">
        <f t="shared" si="1"/>
        <v>5.2958373827336898</v>
      </c>
      <c r="K16" s="32">
        <f>H16+H15+H14</f>
        <v>4850680</v>
      </c>
      <c r="L16" s="27">
        <f>K16/K13-1</f>
        <v>-0.11174185892775723</v>
      </c>
      <c r="M16" s="32"/>
      <c r="N16" s="32">
        <f>AVERAGE(J14:J16)</f>
        <v>5.3490659021717022</v>
      </c>
      <c r="O16" s="58">
        <f>N16/N13-1</f>
        <v>3.8020504088916107E-2</v>
      </c>
    </row>
    <row r="17" spans="1:15" ht="15" hidden="1" customHeight="1">
      <c r="D17" s="26">
        <f>H17/20</f>
        <v>49275</v>
      </c>
      <c r="E17" s="27">
        <f t="shared" si="0"/>
        <v>-0.41643447141306777</v>
      </c>
      <c r="F17" s="33">
        <f t="shared" ref="F17:F22" si="2">D17/D5-1</f>
        <v>-0.52666751839296544</v>
      </c>
      <c r="G17" s="39" t="s">
        <v>162</v>
      </c>
      <c r="H17" s="29">
        <f>'우양 서천'!H17+우양강남!H17</f>
        <v>985500</v>
      </c>
      <c r="I17" s="29">
        <f>'우양 서천'!I17+우양강남!I17</f>
        <v>158644.71000000002</v>
      </c>
      <c r="J17" s="30">
        <f t="shared" si="1"/>
        <v>6.2119940841393317</v>
      </c>
    </row>
    <row r="18" spans="1:15" hidden="1">
      <c r="D18" s="26">
        <f>H18/20</f>
        <v>47970.5</v>
      </c>
      <c r="E18" s="27">
        <f t="shared" si="0"/>
        <v>-2.6473871131405424E-2</v>
      </c>
      <c r="F18" s="33">
        <f t="shared" si="2"/>
        <v>-0.59858292593577467</v>
      </c>
      <c r="G18" s="39" t="s">
        <v>163</v>
      </c>
      <c r="H18" s="29">
        <f>'우양 서천'!H18+우양강남!H18</f>
        <v>959410</v>
      </c>
      <c r="I18" s="29">
        <f>'우양 서천'!I18+우양강남!I18</f>
        <v>152571.9</v>
      </c>
      <c r="J18" s="30">
        <f t="shared" si="1"/>
        <v>6.2882483602812842</v>
      </c>
    </row>
    <row r="19" spans="1:15" ht="17.399999999999999" hidden="1">
      <c r="A19" s="31">
        <f>AVERAGE(D17:D19)</f>
        <v>51184.575757575753</v>
      </c>
      <c r="B19" s="27">
        <f>A19/A16-1</f>
        <v>-0.32424542403975609</v>
      </c>
      <c r="C19" s="27">
        <f>A19/A7-1</f>
        <v>-0.55192425695463798</v>
      </c>
      <c r="D19" s="26">
        <f>H19/22</f>
        <v>56308.227272727272</v>
      </c>
      <c r="E19" s="27">
        <f t="shared" si="0"/>
        <v>0.17380947191976892</v>
      </c>
      <c r="F19" s="33">
        <f t="shared" si="2"/>
        <v>-0.52718210256809561</v>
      </c>
      <c r="G19" s="39" t="s">
        <v>158</v>
      </c>
      <c r="H19" s="29">
        <f>'우양 서천'!H19+우양강남!H19</f>
        <v>1238781</v>
      </c>
      <c r="I19" s="29">
        <f>'우양 서천'!I19+우양강남!I19</f>
        <v>192843.73</v>
      </c>
      <c r="J19" s="30">
        <f t="shared" si="1"/>
        <v>6.4237556491984469</v>
      </c>
      <c r="K19" s="32">
        <f>H19+H18+H17</f>
        <v>3183691</v>
      </c>
      <c r="L19" s="27">
        <f>K19/K16-1</f>
        <v>-0.3436608887826037</v>
      </c>
      <c r="M19" s="27">
        <f>K19/K7-1</f>
        <v>-0.53543742432250307</v>
      </c>
      <c r="N19" s="32">
        <f>AVERAGE(J17:J19)</f>
        <v>6.307999364539687</v>
      </c>
      <c r="O19" s="58">
        <f>N19/N16-1</f>
        <v>0.17927119985167161</v>
      </c>
    </row>
    <row r="20" spans="1:15" hidden="1">
      <c r="D20" s="26">
        <f>H20/20</f>
        <v>74888.600000000006</v>
      </c>
      <c r="E20" s="27">
        <f t="shared" si="0"/>
        <v>0.32997616204962799</v>
      </c>
      <c r="F20" s="33">
        <f t="shared" si="2"/>
        <v>-0.23169340442558017</v>
      </c>
      <c r="G20" s="39" t="s">
        <v>154</v>
      </c>
      <c r="H20" s="29">
        <f>'우양 서천'!H20+우양강남!H20</f>
        <v>1497772</v>
      </c>
      <c r="I20" s="29">
        <f>'우양 서천'!I20+우양강남!I20</f>
        <v>217507.77000000002</v>
      </c>
      <c r="J20" s="30">
        <f t="shared" si="1"/>
        <v>6.8860620473466296</v>
      </c>
    </row>
    <row r="21" spans="1:15" hidden="1">
      <c r="D21" s="26">
        <f>H21/21</f>
        <v>63068.857142857145</v>
      </c>
      <c r="E21" s="27">
        <f t="shared" si="0"/>
        <v>-0.15783100307847742</v>
      </c>
      <c r="F21" s="33">
        <f t="shared" si="2"/>
        <v>-0.37849723937348845</v>
      </c>
      <c r="G21" s="39" t="s">
        <v>155</v>
      </c>
      <c r="H21" s="29">
        <f>'우양 서천'!H21+우양강남!H21</f>
        <v>1324446</v>
      </c>
      <c r="I21" s="29">
        <f>'우양 서천'!I21+우양강남!I21</f>
        <v>227121.22</v>
      </c>
      <c r="J21" s="30">
        <f t="shared" si="1"/>
        <v>5.8314498310637815</v>
      </c>
    </row>
    <row r="22" spans="1:15" ht="17.399999999999999" hidden="1">
      <c r="A22" s="31">
        <f>AVERAGE(D20:D22)</f>
        <v>86700.660317460322</v>
      </c>
      <c r="B22" s="27">
        <f>A22/A19-1</f>
        <v>0.69388256196746712</v>
      </c>
      <c r="C22" s="27">
        <f>A22/A10-1</f>
        <v>-8.8446500773348369E-2</v>
      </c>
      <c r="D22" s="26">
        <f>H22/21</f>
        <v>122144.52380952382</v>
      </c>
      <c r="E22" s="27">
        <f t="shared" si="0"/>
        <v>0.93668522536970178</v>
      </c>
      <c r="F22" s="33">
        <f t="shared" si="2"/>
        <v>0.4138905547887517</v>
      </c>
      <c r="G22" s="39" t="s">
        <v>156</v>
      </c>
      <c r="H22" s="29">
        <f>'우양 서천'!H22+우양강남!H22</f>
        <v>2565035</v>
      </c>
      <c r="I22" s="29">
        <f>'우양 서천'!I22+우양강남!I22</f>
        <v>374723.45</v>
      </c>
      <c r="J22" s="30">
        <f t="shared" si="1"/>
        <v>6.8451413969421981</v>
      </c>
      <c r="K22" s="32">
        <f>H22+H21+H20</f>
        <v>5387253</v>
      </c>
      <c r="L22" s="27">
        <f>K22/K19-1</f>
        <v>0.69214066314852785</v>
      </c>
      <c r="M22" s="27">
        <f>K22/K10-1</f>
        <v>-0.10094433960311899</v>
      </c>
      <c r="N22" s="32">
        <f>AVERAGE(J20:J22)</f>
        <v>6.5208844251175364</v>
      </c>
      <c r="O22" s="58">
        <f>N22/N19-1</f>
        <v>3.3748427714590301E-2</v>
      </c>
    </row>
    <row r="23" spans="1:15" hidden="1">
      <c r="A23" s="31"/>
      <c r="B23" s="27"/>
      <c r="C23" s="27"/>
      <c r="D23" s="26">
        <f>H23/21</f>
        <v>95043.238095238092</v>
      </c>
      <c r="E23" s="27">
        <f t="shared" ref="E23:E28" si="3">D23/D22-1</f>
        <v>-0.22187884375846734</v>
      </c>
      <c r="F23" s="33">
        <f t="shared" ref="F23:F28" si="4">D23/D11-1</f>
        <v>-5.9370767326802687E-2</v>
      </c>
      <c r="G23" s="39" t="s">
        <v>168</v>
      </c>
      <c r="H23" s="29">
        <f>'우양 서천'!H23+우양강남!H23</f>
        <v>1995908</v>
      </c>
      <c r="I23" s="29">
        <f>'우양 서천'!I23+우양강남!I23</f>
        <v>297299.07</v>
      </c>
      <c r="J23" s="30">
        <f t="shared" si="1"/>
        <v>6.7134686966898345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89294.681818181823</v>
      </c>
      <c r="E24" s="27">
        <f t="shared" si="3"/>
        <v>-6.0483590334916015E-2</v>
      </c>
      <c r="F24" s="33">
        <f t="shared" si="4"/>
        <v>9.9673425793652681E-2</v>
      </c>
      <c r="G24" s="39" t="s">
        <v>176</v>
      </c>
      <c r="H24" s="29">
        <f>'우양 서천'!H24+우양강남!H24</f>
        <v>1964483</v>
      </c>
      <c r="I24" s="29">
        <f>'우양 서천'!I24+우양강남!I24</f>
        <v>285708.76</v>
      </c>
      <c r="J24" s="30">
        <f t="shared" si="1"/>
        <v>6.8758234784260726</v>
      </c>
      <c r="K24" s="32"/>
      <c r="L24" s="27"/>
      <c r="M24" s="27"/>
      <c r="N24" s="27"/>
    </row>
    <row r="25" spans="1:15" ht="17.399999999999999" hidden="1">
      <c r="A25" s="31">
        <f>AVERAGE(D23:D25)</f>
        <v>90908.780322017163</v>
      </c>
      <c r="B25" s="27">
        <f>A25/A22-1</f>
        <v>4.8536193255605209E-2</v>
      </c>
      <c r="C25" s="27">
        <f>A25/A13-1</f>
        <v>4.9462988173459399E-2</v>
      </c>
      <c r="D25" s="26">
        <f>H25/19</f>
        <v>88388.421052631573</v>
      </c>
      <c r="E25" s="27">
        <f t="shared" si="3"/>
        <v>-1.0149101235340519E-2</v>
      </c>
      <c r="F25" s="33">
        <f t="shared" si="4"/>
        <v>0.13860053656019744</v>
      </c>
      <c r="G25" s="39" t="s">
        <v>190</v>
      </c>
      <c r="H25" s="29">
        <f>'우양 서천'!H25+우양강남!H25</f>
        <v>1679380</v>
      </c>
      <c r="I25" s="29">
        <f>'우양 서천'!I25+우양강남!I25</f>
        <v>241045.19</v>
      </c>
      <c r="J25" s="30">
        <f t="shared" si="1"/>
        <v>6.9670753438390536</v>
      </c>
      <c r="K25" s="32">
        <f>H25+H24+H23</f>
        <v>5639771</v>
      </c>
      <c r="L25" s="27">
        <f>K25/K22-1</f>
        <v>4.6873239478450346E-2</v>
      </c>
      <c r="M25" s="27">
        <f>K25/K13-1</f>
        <v>3.2756748442103856E-2</v>
      </c>
      <c r="N25" s="32">
        <f>AVERAGE(J23:J25)</f>
        <v>6.8521225063183202</v>
      </c>
      <c r="O25" s="58">
        <f>N25/N22-1</f>
        <v>5.0796496242887068E-2</v>
      </c>
    </row>
    <row r="26" spans="1:15" ht="17.399999999999999" hidden="1">
      <c r="A26" s="31"/>
      <c r="B26" s="27"/>
      <c r="C26" s="27"/>
      <c r="D26" s="26">
        <f>H26/19</f>
        <v>132359.63157894736</v>
      </c>
      <c r="E26" s="27">
        <f t="shared" si="3"/>
        <v>0.49747704509997748</v>
      </c>
      <c r="F26" s="33">
        <f t="shared" si="4"/>
        <v>0.78327456763888392</v>
      </c>
      <c r="G26" s="39" t="s">
        <v>202</v>
      </c>
      <c r="H26" s="29">
        <f>'우양 서천'!H26+우양강남!H26</f>
        <v>2514833</v>
      </c>
      <c r="I26" s="29">
        <f>'우양 서천'!I26+우양강남!I26</f>
        <v>356254.01</v>
      </c>
      <c r="J26" s="30">
        <f t="shared" si="1"/>
        <v>7.0591008926467937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196507.86363636365</v>
      </c>
      <c r="E27" s="27">
        <f t="shared" si="3"/>
        <v>0.48465103213251526</v>
      </c>
      <c r="F27" s="33">
        <f t="shared" si="4"/>
        <v>1.8657006002948449</v>
      </c>
      <c r="G27" s="39" t="s">
        <v>203</v>
      </c>
      <c r="H27" s="29">
        <f>'우양 서천'!H27+우양강남!H27</f>
        <v>4323173</v>
      </c>
      <c r="I27" s="29">
        <f>'우양 서천'!I27+우양강남!I27</f>
        <v>571900.30999999994</v>
      </c>
      <c r="J27" s="30">
        <f t="shared" si="1"/>
        <v>7.559312216494515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159302.84928229664</v>
      </c>
      <c r="B28" s="27">
        <f>A28/A25-1</f>
        <v>0.75233732889181826</v>
      </c>
      <c r="C28" s="27">
        <f>A28/A16-1</f>
        <v>1.1031654120935825</v>
      </c>
      <c r="D28" s="26">
        <f>H28/19</f>
        <v>149041.05263157896</v>
      </c>
      <c r="E28" s="27">
        <f t="shared" si="3"/>
        <v>-0.24155171262062913</v>
      </c>
      <c r="F28" s="33">
        <f t="shared" si="4"/>
        <v>0.76509833911923208</v>
      </c>
      <c r="G28" s="39" t="s">
        <v>208</v>
      </c>
      <c r="H28" s="29">
        <f>'우양 서천'!H28+우양강남!H28</f>
        <v>2831780</v>
      </c>
      <c r="I28" s="29">
        <f>'우양 서천'!I28+우양강남!I28</f>
        <v>387429.13</v>
      </c>
      <c r="J28" s="30">
        <f t="shared" si="1"/>
        <v>7.3091561287608906</v>
      </c>
      <c r="K28" s="32">
        <f>H28+H27+H26</f>
        <v>9669786</v>
      </c>
      <c r="L28" s="27">
        <f>K28/K25-1</f>
        <v>0.71457068026343618</v>
      </c>
      <c r="M28" s="27">
        <f>K28/K16-1</f>
        <v>0.99349080953598268</v>
      </c>
      <c r="N28" s="32">
        <f>AVERAGE(J26:J28)</f>
        <v>7.3091897459673989</v>
      </c>
      <c r="O28" s="58">
        <f>N28/N25-1</f>
        <v>6.6704475763184057E-2</v>
      </c>
    </row>
    <row r="29" spans="1:15" hidden="1">
      <c r="D29" s="26">
        <f>H29/22</f>
        <v>52511.045454545456</v>
      </c>
      <c r="E29" s="27">
        <f t="shared" ref="E29:E41" si="5">D29/D28-1</f>
        <v>-0.64767394937588252</v>
      </c>
      <c r="F29" s="33">
        <f t="shared" ref="F29:F41" si="6">D29/D17-1</f>
        <v>6.5673170056731678E-2</v>
      </c>
      <c r="G29" s="39" t="s">
        <v>215</v>
      </c>
      <c r="H29" s="29">
        <f>'우양 서천'!H29+우양강남!H29</f>
        <v>1155243</v>
      </c>
      <c r="I29" s="29">
        <f>'우양 서천'!I29+우양강남!I29</f>
        <v>189035.5</v>
      </c>
      <c r="J29" s="30">
        <f t="shared" si="1"/>
        <v>6.1112489453039247</v>
      </c>
    </row>
    <row r="30" spans="1:15" hidden="1">
      <c r="D30" s="26">
        <f>H30/19</f>
        <v>55104.789473684214</v>
      </c>
      <c r="E30" s="27">
        <f t="shared" si="5"/>
        <v>4.9394255945331533E-2</v>
      </c>
      <c r="F30" s="33">
        <f t="shared" si="6"/>
        <v>0.14872243303038779</v>
      </c>
      <c r="G30" s="39" t="s">
        <v>210</v>
      </c>
      <c r="H30" s="29">
        <f>'우양 서천'!H30+우양강남!H30</f>
        <v>1046991</v>
      </c>
      <c r="I30" s="29">
        <f>'우양 서천'!I30+우양강남!I30</f>
        <v>177845.19</v>
      </c>
      <c r="J30" s="30">
        <f t="shared" si="1"/>
        <v>5.8870920264978768</v>
      </c>
    </row>
    <row r="31" spans="1:15" ht="17.399999999999999" hidden="1">
      <c r="A31" s="31">
        <f>AVERAGE(D29:D31)</f>
        <v>55335.711642743227</v>
      </c>
      <c r="B31" s="27">
        <f>A31/A28-1</f>
        <v>-0.65263828053267159</v>
      </c>
      <c r="C31" s="27">
        <f>A31/A19-1</f>
        <v>8.1101304909283467E-2</v>
      </c>
      <c r="D31" s="26">
        <f>H31/20</f>
        <v>58391.3</v>
      </c>
      <c r="E31" s="27">
        <f t="shared" si="5"/>
        <v>5.9641104842353077E-2</v>
      </c>
      <c r="F31" s="33">
        <f t="shared" si="6"/>
        <v>3.6994109531870434E-2</v>
      </c>
      <c r="G31" s="39" t="s">
        <v>211</v>
      </c>
      <c r="H31" s="29">
        <f>'우양 서천'!H31+우양강남!H31</f>
        <v>1167826</v>
      </c>
      <c r="I31" s="29">
        <f>'우양 서천'!I31+우양강남!I31</f>
        <v>209956.71</v>
      </c>
      <c r="J31" s="30">
        <f t="shared" si="1"/>
        <v>5.5622228029768612</v>
      </c>
      <c r="K31" s="32">
        <f>H31+H30+H29</f>
        <v>3370060</v>
      </c>
      <c r="L31" s="27">
        <f>K31/K28-1</f>
        <v>-0.65148556545098302</v>
      </c>
      <c r="M31" s="27">
        <f>K31/K19-1</f>
        <v>5.8538658431361634E-2</v>
      </c>
      <c r="N31" s="32">
        <f>AVERAGE(J29:J31)</f>
        <v>5.8535212582595548</v>
      </c>
      <c r="O31" s="58">
        <f>N31/N28-1</f>
        <v>-0.19915593086237238</v>
      </c>
    </row>
    <row r="32" spans="1:15" ht="17.399999999999999" hidden="1">
      <c r="D32" s="26">
        <f>H32/21</f>
        <v>56189.380952380954</v>
      </c>
      <c r="E32" s="27">
        <f t="shared" si="5"/>
        <v>-3.7709710994943579E-2</v>
      </c>
      <c r="F32" s="33">
        <f t="shared" si="6"/>
        <v>-0.24969379915793655</v>
      </c>
      <c r="G32" s="39" t="s">
        <v>222</v>
      </c>
      <c r="H32" s="29">
        <f>'우양 서천'!H32+우양강남!H32</f>
        <v>1179977</v>
      </c>
      <c r="I32" s="29">
        <f>'우양 서천'!I32+우양강남!I32</f>
        <v>198343.28</v>
      </c>
      <c r="J32" s="30">
        <f t="shared" si="1"/>
        <v>5.9491655073970744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92084.142857142855</v>
      </c>
      <c r="E33" s="27">
        <f t="shared" si="5"/>
        <v>0.63881753627401205</v>
      </c>
      <c r="F33" s="33">
        <f t="shared" si="6"/>
        <v>0.46005726167771277</v>
      </c>
      <c r="G33" s="39" t="s">
        <v>223</v>
      </c>
      <c r="H33" s="29">
        <f>'우양 서천'!H33+우양강남!H33</f>
        <v>1933767</v>
      </c>
      <c r="I33" s="29">
        <f>'우양 서천'!I33+우양강남!I33</f>
        <v>289897.07</v>
      </c>
      <c r="J33" s="30">
        <f t="shared" si="1"/>
        <v>6.6705296469536579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75489.981620718463</v>
      </c>
      <c r="B34" s="27">
        <f>A34/A31-1</f>
        <v>0.36421814014238452</v>
      </c>
      <c r="C34" s="27">
        <f>A34/A22-1</f>
        <v>-0.1293032677685868</v>
      </c>
      <c r="D34" s="26">
        <f>H34/19</f>
        <v>78196.421052631573</v>
      </c>
      <c r="E34" s="27">
        <f t="shared" si="5"/>
        <v>-0.150815562523684</v>
      </c>
      <c r="F34" s="33">
        <f t="shared" si="6"/>
        <v>-0.35980411881114183</v>
      </c>
      <c r="G34" s="39" t="s">
        <v>220</v>
      </c>
      <c r="H34" s="29">
        <f>'우양 서천'!H34+우양강남!H34</f>
        <v>1485732</v>
      </c>
      <c r="I34" s="29">
        <f>'우양 서천'!I34+우양강남!I34</f>
        <v>243831.79</v>
      </c>
      <c r="J34" s="30">
        <f t="shared" si="1"/>
        <v>6.0932661815754212</v>
      </c>
      <c r="K34" s="32">
        <f>H34+H33+H32</f>
        <v>4599476</v>
      </c>
      <c r="L34" s="27">
        <f>K34/K31-1</f>
        <v>0.36480537438502569</v>
      </c>
      <c r="M34" s="27">
        <f>K34/K22-1</f>
        <v>-0.14622981322763196</v>
      </c>
      <c r="N34" s="32">
        <f>AVERAGE(J32:J34)</f>
        <v>6.2376537786420512</v>
      </c>
      <c r="O34" s="58">
        <f>N34/N31-1</f>
        <v>6.5624177898127467E-2</v>
      </c>
      <c r="P34" s="58"/>
    </row>
    <row r="35" spans="1:16" ht="17.399999999999999" hidden="1">
      <c r="D35" s="26">
        <f>H35/23</f>
        <v>89063.086956521744</v>
      </c>
      <c r="E35" s="27">
        <f t="shared" si="5"/>
        <v>0.13896628205754014</v>
      </c>
      <c r="F35" s="33">
        <f t="shared" si="6"/>
        <v>-6.2920321935201029E-2</v>
      </c>
      <c r="G35" s="39" t="s">
        <v>226</v>
      </c>
      <c r="H35" s="68">
        <f>'우양 서천'!H35+우양강남!H35</f>
        <v>2048451</v>
      </c>
      <c r="I35" s="68">
        <f>'우양 서천'!I35+우양강남!I35</f>
        <v>328915.7</v>
      </c>
      <c r="J35" s="30">
        <f t="shared" si="1"/>
        <v>6.2278906114849484</v>
      </c>
      <c r="P35" s="16"/>
    </row>
    <row r="36" spans="1:16" ht="17.399999999999999" hidden="1">
      <c r="D36" s="26">
        <f>H36/21</f>
        <v>124448.23809523809</v>
      </c>
      <c r="E36" s="27">
        <f t="shared" si="5"/>
        <v>0.39730434176383822</v>
      </c>
      <c r="F36" s="33">
        <f t="shared" si="6"/>
        <v>0.39368029048621844</v>
      </c>
      <c r="G36" s="39" t="s">
        <v>228</v>
      </c>
      <c r="H36" s="68">
        <f>'우양 서천'!H36+우양강남!H36</f>
        <v>2613413</v>
      </c>
      <c r="I36" s="68">
        <f>'우양 서천'!I36+우양강남!I36</f>
        <v>372338.48</v>
      </c>
      <c r="J36" s="30">
        <f t="shared" si="1"/>
        <v>7.0189173034170418</v>
      </c>
      <c r="P36" s="16"/>
    </row>
    <row r="37" spans="1:16" ht="17.399999999999999" hidden="1">
      <c r="A37" s="31">
        <f>AVERAGE(D35:D37)</f>
        <v>104997.08983206809</v>
      </c>
      <c r="B37" s="27">
        <f>A37/A34-1</f>
        <v>0.39087449192398926</v>
      </c>
      <c r="C37" s="27">
        <f>A37/A25-1</f>
        <v>0.15497193406563481</v>
      </c>
      <c r="D37" s="26">
        <f>H37/18</f>
        <v>101479.94444444444</v>
      </c>
      <c r="E37" s="27">
        <f t="shared" si="5"/>
        <v>-0.18456101912199363</v>
      </c>
      <c r="F37" s="33">
        <f t="shared" si="6"/>
        <v>0.14811355645800495</v>
      </c>
      <c r="G37" s="39" t="s">
        <v>225</v>
      </c>
      <c r="H37" s="68">
        <f>'우양 서천'!H37+우양강남!H37</f>
        <v>1826639</v>
      </c>
      <c r="I37" s="68">
        <f>'우양 서천'!I37+우양강남!I37</f>
        <v>241120.09</v>
      </c>
      <c r="J37" s="30">
        <f t="shared" si="1"/>
        <v>7.5756400057747157</v>
      </c>
      <c r="K37" s="32">
        <f>H37+H36+H35</f>
        <v>6488503</v>
      </c>
      <c r="L37" s="27">
        <f>K37/K34-1</f>
        <v>0.41070482811520259</v>
      </c>
      <c r="M37" s="27">
        <f>K37/K25-1</f>
        <v>0.15049050750464876</v>
      </c>
      <c r="N37" s="32">
        <f>AVERAGE(J35:J37)</f>
        <v>6.9408159735589017</v>
      </c>
      <c r="O37" s="16">
        <f>N37/N34-1</f>
        <v>0.1127286348153056</v>
      </c>
      <c r="P37" s="16"/>
    </row>
    <row r="38" spans="1:16" ht="17.399999999999999" hidden="1">
      <c r="A38" s="31"/>
      <c r="B38" s="27"/>
      <c r="C38" s="27"/>
      <c r="D38" s="26">
        <f>H38/20</f>
        <v>128509.7</v>
      </c>
      <c r="E38" s="27">
        <f t="shared" si="5"/>
        <v>0.26635564005805201</v>
      </c>
      <c r="F38" s="33">
        <f t="shared" si="6"/>
        <v>-2.9086901595453796E-2</v>
      </c>
      <c r="G38" s="39" t="s">
        <v>231</v>
      </c>
      <c r="H38" s="68">
        <f>'우양 서천'!H38+우양강남!H38</f>
        <v>2570194</v>
      </c>
      <c r="I38" s="68">
        <f>'우양 서천'!I38+우양강남!I38</f>
        <v>352501.14999999997</v>
      </c>
      <c r="J38" s="30">
        <f t="shared" si="1"/>
        <v>7.2913067092121553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102006.76190476191</v>
      </c>
      <c r="E39" s="27">
        <f t="shared" si="5"/>
        <v>-0.20623297770703763</v>
      </c>
      <c r="F39" s="33">
        <f t="shared" si="6"/>
        <v>-0.48090239231583798</v>
      </c>
      <c r="G39" s="39" t="s">
        <v>234</v>
      </c>
      <c r="H39" s="68">
        <f>'우양 서천'!H39+우양강남!H39</f>
        <v>2142142</v>
      </c>
      <c r="I39" s="68">
        <f>'우양 서천'!I39+우양강남!I39</f>
        <v>308344.58</v>
      </c>
      <c r="J39" s="30">
        <f t="shared" si="1"/>
        <v>6.9472341625074128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107744.43968253968</v>
      </c>
      <c r="B40" s="27">
        <f>A40/A37-1</f>
        <v>2.6165961883950262E-2</v>
      </c>
      <c r="C40" s="27">
        <f>A40/A28-1</f>
        <v>-0.32365026634515226</v>
      </c>
      <c r="D40" s="26">
        <f>H40/21</f>
        <v>92716.857142857145</v>
      </c>
      <c r="E40" s="27">
        <f t="shared" si="5"/>
        <v>-9.1071460248666969E-2</v>
      </c>
      <c r="F40" s="33">
        <f t="shared" si="6"/>
        <v>-0.37791061250722668</v>
      </c>
      <c r="G40" s="39" t="s">
        <v>236</v>
      </c>
      <c r="H40" s="68">
        <f>'우양 서천'!H40+우양강남!H40</f>
        <v>1947054</v>
      </c>
      <c r="I40" s="68">
        <f>'우양 서천'!I40+우양강남!I40</f>
        <v>278462.46000000002</v>
      </c>
      <c r="J40" s="30">
        <f t="shared" si="1"/>
        <v>6.9921597331288385</v>
      </c>
      <c r="K40" s="32">
        <f>H40+H39+H38</f>
        <v>6659390</v>
      </c>
      <c r="L40" s="27">
        <f>K40/K37-1</f>
        <v>2.6336891575760912E-2</v>
      </c>
      <c r="M40" s="27">
        <f>K40/K28-1</f>
        <v>-0.31131981617793814</v>
      </c>
      <c r="N40" s="32">
        <f>AVERAGE(J38:J40)</f>
        <v>7.0769002016161364</v>
      </c>
      <c r="O40" s="58">
        <f>N40/N37-1</f>
        <v>1.9606373166447311E-2</v>
      </c>
    </row>
    <row r="41" spans="1:16" ht="17.399999999999999">
      <c r="A41" s="31"/>
      <c r="B41" s="27"/>
      <c r="C41" s="27"/>
      <c r="D41" s="26">
        <f>H41/18</f>
        <v>60834.333333333336</v>
      </c>
      <c r="E41" s="27">
        <f t="shared" si="5"/>
        <v>-0.34386976426950666</v>
      </c>
      <c r="F41" s="33">
        <f t="shared" si="6"/>
        <v>0.15850546883498384</v>
      </c>
      <c r="G41" s="39" t="s">
        <v>370</v>
      </c>
      <c r="H41" s="68">
        <f>'우양 서천'!H41+우양강남!H41</f>
        <v>1095018</v>
      </c>
      <c r="I41" s="68">
        <f>'우양 서천'!I41+우양강남!I41</f>
        <v>180819.5</v>
      </c>
      <c r="J41" s="30">
        <f t="shared" si="1"/>
        <v>6.0558623378562597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55686.7</v>
      </c>
      <c r="E42" s="27">
        <f t="shared" ref="E42" si="7">D42/D41-1</f>
        <v>-8.4617239168671254E-2</v>
      </c>
      <c r="F42" s="33">
        <f t="shared" ref="F42" si="8">D42/D30-1</f>
        <v>1.0560071672058191E-2</v>
      </c>
      <c r="G42" s="39" t="s">
        <v>405</v>
      </c>
      <c r="H42" s="68">
        <f>'우양 서천'!H42+우양강남!H42</f>
        <v>1113734</v>
      </c>
      <c r="I42" s="68">
        <f>'우양 서천'!I42+우양강남!I42</f>
        <v>164868.47</v>
      </c>
      <c r="J42" s="30">
        <f t="shared" si="1"/>
        <v>6.7552880183821689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54147.094444444439</v>
      </c>
      <c r="B43" s="27">
        <f>A43/A40-1</f>
        <v>-0.49744882794894574</v>
      </c>
      <c r="C43" s="27">
        <f>A43/A31-1</f>
        <v>-2.1480110456926993E-2</v>
      </c>
      <c r="D43" s="26">
        <f>H43/20</f>
        <v>45920.25</v>
      </c>
      <c r="E43" s="27">
        <f t="shared" ref="E43" si="9">D43/D42-1</f>
        <v>-0.17538209303119057</v>
      </c>
      <c r="F43" s="33">
        <f t="shared" ref="F43" si="10">D43/D31-1</f>
        <v>-0.2135771938627844</v>
      </c>
      <c r="G43" s="39" t="s">
        <v>429</v>
      </c>
      <c r="H43" s="68">
        <f>'우양 서천'!H43+우양강남!H43</f>
        <v>918405</v>
      </c>
      <c r="I43" s="68">
        <f>'우양 서천'!I43+우양강남!I43</f>
        <v>151958.30000000002</v>
      </c>
      <c r="J43" s="30">
        <f t="shared" si="1"/>
        <v>6.0437962256750692</v>
      </c>
      <c r="K43" s="32">
        <f>H43+H42+H41</f>
        <v>3127157</v>
      </c>
      <c r="L43" s="27">
        <f>K43/K40-1</f>
        <v>-0.53041389676832262</v>
      </c>
      <c r="M43" s="27">
        <f>K43/K31-1</f>
        <v>-7.2076758277300645E-2</v>
      </c>
      <c r="N43" s="32">
        <f>AVERAGE(J41:J43)</f>
        <v>6.2849821939711665</v>
      </c>
      <c r="O43" s="58">
        <f>N43/N40-1</f>
        <v>-0.1119018193112461</v>
      </c>
    </row>
    <row r="44" spans="1:16" ht="17.399999999999999">
      <c r="A44" s="31"/>
      <c r="B44" s="27"/>
      <c r="C44" s="27"/>
      <c r="D44" s="26">
        <f>H44/22</f>
        <v>59261.272727272728</v>
      </c>
      <c r="E44" s="27">
        <f t="shared" ref="E44" si="11">D44/D43-1</f>
        <v>0.29052591672024275</v>
      </c>
      <c r="F44" s="33">
        <f t="shared" ref="F44" si="12">D44/D32-1</f>
        <v>5.4670326008665615E-2</v>
      </c>
      <c r="G44" s="39" t="s">
        <v>464</v>
      </c>
      <c r="H44" s="68">
        <f>'우양 서천'!H44+우양강남!H44</f>
        <v>1303748</v>
      </c>
      <c r="I44" s="68">
        <f>'우양 서천'!I44+우양강남!I44</f>
        <v>221792.36</v>
      </c>
      <c r="J44" s="30">
        <f t="shared" si="1"/>
        <v>5.8782367435920699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67157.149999999994</v>
      </c>
      <c r="E45" s="27">
        <f t="shared" ref="E45" si="13">D45/D44-1</f>
        <v>0.13323840189975344</v>
      </c>
      <c r="F45" s="33">
        <f t="shared" ref="F45" si="14">D45/D33-1</f>
        <v>-0.27069799515660375</v>
      </c>
      <c r="G45" s="39" t="s">
        <v>498</v>
      </c>
      <c r="H45" s="68">
        <f>'우양 서천'!H45+우양강남!H45</f>
        <v>1343143</v>
      </c>
      <c r="I45" s="68">
        <f>'우양 서천'!I45+우양강남!I45</f>
        <v>234055.26</v>
      </c>
      <c r="J45" s="30">
        <f t="shared" si="1"/>
        <v>5.7385721645392627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70439.737400318976</v>
      </c>
      <c r="B46" s="27">
        <f>A46/A43-1</f>
        <v>0.30089597831682324</v>
      </c>
      <c r="C46" s="27">
        <f>A46/A34-1</f>
        <v>-6.68995290762322E-2</v>
      </c>
      <c r="D46" s="26">
        <f>H46/19</f>
        <v>84900.789473684214</v>
      </c>
      <c r="E46" s="27">
        <f t="shared" ref="E46" si="15">D46/D45-1</f>
        <v>0.26421072772868137</v>
      </c>
      <c r="F46" s="33">
        <f t="shared" ref="F46" si="16">D46/D34-1</f>
        <v>8.5737535437077517E-2</v>
      </c>
      <c r="G46" s="39" t="s">
        <v>559</v>
      </c>
      <c r="H46" s="68">
        <f>'우양 서천'!H46+우양강남!H46</f>
        <v>1613115</v>
      </c>
      <c r="I46" s="68">
        <f>'우양 서천'!I46+우양강남!I46</f>
        <v>292538.45999999996</v>
      </c>
      <c r="J46" s="30">
        <f t="shared" si="1"/>
        <v>5.5141980305769032</v>
      </c>
      <c r="K46" s="32">
        <f>H46+H45+H44</f>
        <v>4260006</v>
      </c>
      <c r="L46" s="27">
        <f>K46/K43-1</f>
        <v>0.36226163253076193</v>
      </c>
      <c r="M46" s="27">
        <f>K46/K34-1</f>
        <v>-7.3806233579651215E-2</v>
      </c>
      <c r="N46" s="32">
        <f>AVERAGE(J44:J46)</f>
        <v>5.7103356462360786</v>
      </c>
      <c r="O46" s="58">
        <f>N46/N43-1</f>
        <v>-9.1431690655593978E-2</v>
      </c>
    </row>
    <row r="47" spans="1:16" ht="17.399999999999999">
      <c r="A47" s="31"/>
      <c r="B47" s="27"/>
      <c r="C47" s="27"/>
      <c r="D47" s="26">
        <f>H47/19</f>
        <v>57729.84210526316</v>
      </c>
      <c r="E47" s="27">
        <f t="shared" ref="E47" si="17">D47/D46-1</f>
        <v>-0.32003173983255995</v>
      </c>
      <c r="F47" s="33">
        <f t="shared" ref="F47" si="18">D47/D35-1</f>
        <v>-0.35180955345231468</v>
      </c>
      <c r="G47" s="39" t="s">
        <v>598</v>
      </c>
      <c r="H47" s="68">
        <f>'우양 서천'!H47+우양강남!H47</f>
        <v>1096867</v>
      </c>
      <c r="I47" s="68">
        <f>'우양 서천'!I47+우양강남!I47</f>
        <v>159102.72</v>
      </c>
      <c r="J47" s="30">
        <f t="shared" si="1"/>
        <v>6.8940807548733298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71977.25</v>
      </c>
      <c r="E48" s="27">
        <f t="shared" ref="E48" si="19">D48/D47-1</f>
        <v>0.24679450653543222</v>
      </c>
      <c r="F48" s="33">
        <f t="shared" ref="F48" si="20">D48/D36-1</f>
        <v>-0.42162901539098485</v>
      </c>
      <c r="G48" s="39" t="s">
        <v>632</v>
      </c>
      <c r="H48" s="68">
        <f>'우양 서천'!H48+우양강남!H48</f>
        <v>1439545</v>
      </c>
      <c r="I48" s="68">
        <f>'우양 서천'!I48+우양강남!I48</f>
        <v>206581.4</v>
      </c>
      <c r="J48" s="30">
        <f t="shared" si="1"/>
        <v>6.9684153558839279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70902.242822966509</v>
      </c>
      <c r="B49" s="27">
        <f>A49/A46-1</f>
        <v>6.5659731242189157E-3</v>
      </c>
      <c r="C49" s="27">
        <f>A49/A37-1</f>
        <v>-0.32472182861099042</v>
      </c>
      <c r="D49" s="26">
        <f>H49/22</f>
        <v>82999.636363636368</v>
      </c>
      <c r="E49" s="27">
        <f t="shared" ref="E49" si="21">D49/D48-1</f>
        <v>0.15313708656049463</v>
      </c>
      <c r="F49" s="33">
        <f t="shared" ref="F49" si="22">D49/D37-1</f>
        <v>-0.18210798381866655</v>
      </c>
      <c r="G49" s="39" t="s">
        <v>674</v>
      </c>
      <c r="H49" s="68">
        <f>'우양 서천'!H49+우양강남!H49</f>
        <v>1825992</v>
      </c>
      <c r="I49" s="68">
        <f>'우양 서천'!I49+우양강남!I49</f>
        <v>248809.2</v>
      </c>
      <c r="J49" s="30">
        <f t="shared" si="1"/>
        <v>7.3389247664475423</v>
      </c>
      <c r="K49" s="32">
        <f>H49+H48+H47</f>
        <v>4362404</v>
      </c>
      <c r="L49" s="27">
        <f>K49/K46-1</f>
        <v>2.4037055346870506E-2</v>
      </c>
      <c r="M49" s="27">
        <f>K49/K37-1</f>
        <v>-0.32767172951912016</v>
      </c>
      <c r="N49" s="32">
        <f>AVERAGE(J47:J49)</f>
        <v>7.0671402924016</v>
      </c>
      <c r="O49" s="58">
        <f>N49/N46-1</f>
        <v>0.23760506040653628</v>
      </c>
    </row>
    <row r="50" spans="1:15" s="37" customFormat="1" ht="17.399999999999999">
      <c r="A50" s="92"/>
      <c r="B50" s="130"/>
      <c r="C50" s="130"/>
      <c r="D50" s="93">
        <f>H50/18</f>
        <v>64649.833333333336</v>
      </c>
      <c r="E50" s="130">
        <f t="shared" ref="E50" si="23">D50/D49-1</f>
        <v>-0.22108293282044322</v>
      </c>
      <c r="F50" s="131">
        <f t="shared" ref="F50" si="24">D50/D38-1</f>
        <v>-0.49692643175314133</v>
      </c>
      <c r="G50" s="132" t="s">
        <v>714</v>
      </c>
      <c r="H50" s="95">
        <f>'우양 서천'!H50+우양강남!H50</f>
        <v>1163697</v>
      </c>
      <c r="I50" s="95">
        <f>'우양 서천'!I50+우양강남!I50</f>
        <v>175524.97000000003</v>
      </c>
      <c r="J50" s="133">
        <f t="shared" ref="J50" si="25">H50/I50</f>
        <v>6.6298088528372903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69151.95</v>
      </c>
      <c r="E51" s="130">
        <f t="shared" ref="E51" si="26">D51/D50-1</f>
        <v>6.9638488369395013E-2</v>
      </c>
      <c r="F51" s="131">
        <f t="shared" ref="F51" si="27">D51/D39-1</f>
        <v>-0.32208464704954209</v>
      </c>
      <c r="G51" s="132" t="s">
        <v>721</v>
      </c>
      <c r="H51" s="95">
        <f>'우양 서천'!H51+우양강남!H51</f>
        <v>1383039</v>
      </c>
      <c r="I51" s="95">
        <f>'우양 서천'!I51+우양강남!I51</f>
        <v>206763.94</v>
      </c>
      <c r="J51" s="133">
        <f t="shared" ref="J51" si="28">H51/I51</f>
        <v>6.6889758436601658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65134.230808080807</v>
      </c>
      <c r="B52" s="27">
        <f>A52/A49-1</f>
        <v>-8.1351615763237017E-2</v>
      </c>
      <c r="C52" s="27">
        <f>A52/A40-1</f>
        <v>-0.39547478273594838</v>
      </c>
      <c r="D52" s="93">
        <f>H52/22</f>
        <v>61600.909090909088</v>
      </c>
      <c r="E52" s="130">
        <f t="shared" ref="E52:E53" si="29">D52/D51-1</f>
        <v>-0.10919490931334419</v>
      </c>
      <c r="F52" s="131">
        <f t="shared" ref="F52:F53" si="30">D52/D40-1</f>
        <v>-0.33560184211167698</v>
      </c>
      <c r="G52" s="132" t="s">
        <v>726</v>
      </c>
      <c r="H52" s="95">
        <f>'우양 서천'!H52+우양강남!H52</f>
        <v>1355220</v>
      </c>
      <c r="I52" s="95">
        <f>'우양 서천'!I52+우양강남!I52</f>
        <v>200939.56</v>
      </c>
      <c r="J52" s="133">
        <f t="shared" ref="J52" si="31">H52/I52</f>
        <v>6.7444160821293728</v>
      </c>
      <c r="K52" s="32">
        <f>H52+H51+H50</f>
        <v>3901956</v>
      </c>
      <c r="L52" s="27">
        <f>K52/K49-1</f>
        <v>-0.10554914217023459</v>
      </c>
      <c r="M52" s="27">
        <f>K52/K40-1</f>
        <v>-0.41406705418964795</v>
      </c>
      <c r="N52" s="32">
        <f>AVERAGE(J50:J52)</f>
        <v>6.6877335928756096</v>
      </c>
      <c r="O52" s="58">
        <f>N52/N49-1</f>
        <v>-5.3686029119008438E-2</v>
      </c>
    </row>
    <row r="53" spans="1:15" s="37" customFormat="1" ht="17.399999999999999">
      <c r="A53" s="31"/>
      <c r="B53" s="27"/>
      <c r="C53" s="27"/>
      <c r="D53" s="93">
        <f>H53/21</f>
        <v>72656.476190476184</v>
      </c>
      <c r="E53" s="130">
        <f t="shared" si="29"/>
        <v>0.17947084325089357</v>
      </c>
      <c r="F53" s="131">
        <f t="shared" si="30"/>
        <v>0.19433340039028701</v>
      </c>
      <c r="G53" s="132" t="s">
        <v>729</v>
      </c>
      <c r="H53" s="95">
        <f>'우양 서천'!H53+우양강남!H53</f>
        <v>1525786</v>
      </c>
      <c r="I53" s="95">
        <f>'우양 서천'!I53+우양강남!I53</f>
        <v>221910.56</v>
      </c>
      <c r="J53" s="133">
        <f t="shared" ref="J53" si="32">H53/I53</f>
        <v>6.8756800036915777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97466.588235294112</v>
      </c>
      <c r="E54" s="130">
        <f t="shared" ref="E54" si="33">D54/D53-1</f>
        <v>0.34147144680917019</v>
      </c>
      <c r="F54" s="131">
        <f t="shared" ref="F54" si="34">D54/D42-1</f>
        <v>0.75026690817186359</v>
      </c>
      <c r="G54" s="132" t="s">
        <v>742</v>
      </c>
      <c r="H54" s="95">
        <f>'우양 서천'!H54+우양강남!H54</f>
        <v>1656932</v>
      </c>
      <c r="I54" s="95">
        <f>'우양 서천'!I54+우양강남!I54</f>
        <v>238610.2</v>
      </c>
      <c r="J54" s="133">
        <f t="shared" ref="J54" si="35">H54/I54</f>
        <v>6.9440954326344801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83363.132586367879</v>
      </c>
      <c r="B55" s="27">
        <f>A55/A52-1</f>
        <v>0.27986669301429012</v>
      </c>
      <c r="C55" s="27">
        <f>A55/A43-1</f>
        <v>0.53956797574613069</v>
      </c>
      <c r="D55" s="93">
        <f>H55/21</f>
        <v>79966.333333333328</v>
      </c>
      <c r="E55" s="130">
        <f t="shared" ref="E55" si="36">D55/D54-1</f>
        <v>-0.17955132336953683</v>
      </c>
      <c r="F55" s="131">
        <f t="shared" ref="F55" si="37">D55/D43-1</f>
        <v>0.74141763891384138</v>
      </c>
      <c r="G55" s="132" t="s">
        <v>749</v>
      </c>
      <c r="H55" s="95">
        <f>'우양 서천'!H55+우양강남!H55</f>
        <v>1679293</v>
      </c>
      <c r="I55" s="95">
        <f>'우양 서천'!I55+우양강남!I55</f>
        <v>242500.22999999998</v>
      </c>
      <c r="J55" s="133">
        <f t="shared" ref="J55" si="38">H55/I55</f>
        <v>6.9249130196701261</v>
      </c>
      <c r="K55" s="32">
        <f>H55+H54+H53</f>
        <v>4862011</v>
      </c>
      <c r="L55" s="27">
        <f>K55/K52-1</f>
        <v>0.24604454791391794</v>
      </c>
      <c r="M55" s="27">
        <f>K55/K43-1</f>
        <v>0.55477035530995078</v>
      </c>
      <c r="N55" s="32">
        <f>AVERAGE(J53:J55)</f>
        <v>6.914896151998728</v>
      </c>
      <c r="O55" s="58">
        <f>N55/N52-1</f>
        <v>3.3967046678580637E-2</v>
      </c>
    </row>
    <row r="56" spans="1:15" s="124" customFormat="1" ht="17.399999999999999">
      <c r="A56" s="94"/>
      <c r="B56" s="45"/>
      <c r="C56" s="45"/>
      <c r="D56" s="98">
        <f>H56/22</f>
        <v>105538.22727272728</v>
      </c>
      <c r="E56" s="118">
        <f t="shared" ref="E56" si="39">D56/D55-1</f>
        <v>0.31978324969333705</v>
      </c>
      <c r="F56" s="158">
        <f t="shared" ref="F56" si="40">D56/D44-1</f>
        <v>0.78089707520164953</v>
      </c>
      <c r="G56" s="122" t="s">
        <v>752</v>
      </c>
      <c r="H56" s="96">
        <f>'우양 서천'!H56+우양강남!H56</f>
        <v>2321841</v>
      </c>
      <c r="I56" s="96">
        <f>'우양 서천'!I56+우양강남!I56</f>
        <v>330109.14</v>
      </c>
      <c r="J56" s="125">
        <f t="shared" ref="J56" si="41">H56/I56</f>
        <v>7.0335556295108939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120229.72222222222</v>
      </c>
      <c r="E57" s="118">
        <f t="shared" ref="E57" si="42">D57/D56-1</f>
        <v>0.13920543606943303</v>
      </c>
      <c r="F57" s="158">
        <f t="shared" ref="F57" si="43">D57/D45-1</f>
        <v>0.7902743374640262</v>
      </c>
      <c r="G57" s="122" t="s">
        <v>756</v>
      </c>
      <c r="H57" s="96">
        <f>'우양 서천'!H57+우양강남!H57</f>
        <v>2164135</v>
      </c>
      <c r="I57" s="96">
        <f>'우양 서천'!I57+우양강남!I57</f>
        <v>294861.34999999998</v>
      </c>
      <c r="J57" s="125">
        <f t="shared" ref="J57" si="44">H57/I57</f>
        <v>7.3395004126515744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112883.97474747474</v>
      </c>
      <c r="B58" s="27">
        <f>A58/A55-1</f>
        <v>0.3541234745529982</v>
      </c>
      <c r="C58" s="27">
        <f>A58/A46-1</f>
        <v>0.60256098210501796</v>
      </c>
      <c r="K58" s="32">
        <f>H58+H57+H56</f>
        <v>4485976</v>
      </c>
      <c r="L58" s="27">
        <f>K58/K55-1</f>
        <v>-7.7341453978610919E-2</v>
      </c>
      <c r="M58" s="27">
        <f>K58/K46-1</f>
        <v>5.3044526228366751E-2</v>
      </c>
      <c r="N58" s="32">
        <f>AVERAGE(J56:J58)</f>
        <v>7.1865280210812337</v>
      </c>
      <c r="O58" s="58">
        <f>N58/N55-1</f>
        <v>3.9282132820460669E-2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73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5" style="18" bestFit="1" customWidth="1"/>
    <col min="12" max="12" width="5.19921875" style="18" bestFit="1" customWidth="1"/>
    <col min="13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우양</v>
      </c>
      <c r="G1" s="19"/>
      <c r="H1" s="19"/>
      <c r="I1" s="19"/>
      <c r="J1" s="20"/>
      <c r="P1" s="18" t="s">
        <v>277</v>
      </c>
    </row>
    <row r="2" spans="1:16" ht="15" customHeight="1">
      <c r="G2" s="21"/>
      <c r="H2" s="21"/>
      <c r="I2" s="21"/>
      <c r="J2" s="22"/>
      <c r="P2" s="110" t="s">
        <v>535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88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52051.15</v>
      </c>
      <c r="E5" s="27"/>
      <c r="F5" s="26"/>
      <c r="G5" s="28" t="s">
        <v>7</v>
      </c>
      <c r="H5" s="29">
        <v>1041023</v>
      </c>
      <c r="I5" s="29">
        <v>191867.19</v>
      </c>
      <c r="J5" s="30">
        <f>H5/I5</f>
        <v>5.4257478832102564</v>
      </c>
    </row>
    <row r="6" spans="1:16" ht="15" hidden="1" customHeight="1">
      <c r="D6" s="26">
        <f>H6/18</f>
        <v>59751.444444444445</v>
      </c>
      <c r="E6" s="27">
        <f t="shared" ref="E6:E22" si="0">D6/D5-1</f>
        <v>0.14793706660553019</v>
      </c>
      <c r="F6" s="26"/>
      <c r="G6" s="28" t="s">
        <v>3</v>
      </c>
      <c r="H6" s="29">
        <v>1075526</v>
      </c>
      <c r="I6" s="29">
        <v>197884.21</v>
      </c>
      <c r="J6" s="30">
        <f t="shared" ref="J6:J49" si="1">H6/I6</f>
        <v>5.4351279467927229</v>
      </c>
    </row>
    <row r="7" spans="1:16" ht="15" hidden="1" customHeight="1">
      <c r="A7" s="31">
        <f>AVERAGE(D5:D7)</f>
        <v>57115.986026936029</v>
      </c>
      <c r="B7" s="31"/>
      <c r="C7" s="31"/>
      <c r="D7" s="26">
        <f>H7/22</f>
        <v>59545.36363636364</v>
      </c>
      <c r="E7" s="27">
        <f t="shared" si="0"/>
        <v>-3.4489678031535131E-3</v>
      </c>
      <c r="F7" s="26"/>
      <c r="G7" s="28" t="s">
        <v>6</v>
      </c>
      <c r="H7" s="29">
        <v>1309998</v>
      </c>
      <c r="I7" s="29">
        <v>249615.39</v>
      </c>
      <c r="J7" s="30">
        <f t="shared" si="1"/>
        <v>5.2480658344022775</v>
      </c>
      <c r="K7" s="32">
        <f>H7+H6+H5</f>
        <v>3426547</v>
      </c>
      <c r="L7" s="32"/>
      <c r="M7" s="32"/>
      <c r="N7" s="32">
        <f>AVERAGE(J5:J7)</f>
        <v>5.3696472214684192</v>
      </c>
      <c r="O7" s="35"/>
    </row>
    <row r="8" spans="1:16" ht="15" hidden="1" customHeight="1">
      <c r="D8" s="26">
        <f>H8/21</f>
        <v>48736.142857142855</v>
      </c>
      <c r="E8" s="27">
        <f t="shared" si="0"/>
        <v>-0.18152917572611349</v>
      </c>
      <c r="F8" s="26"/>
      <c r="G8" s="28" t="s">
        <v>2</v>
      </c>
      <c r="H8" s="29">
        <v>1023459</v>
      </c>
      <c r="I8" s="29">
        <v>195837.4</v>
      </c>
      <c r="J8" s="30">
        <f t="shared" si="1"/>
        <v>5.2260650927759462</v>
      </c>
    </row>
    <row r="9" spans="1:16" ht="15" hidden="1" customHeight="1">
      <c r="D9" s="26">
        <f>H9/21</f>
        <v>50739</v>
      </c>
      <c r="E9" s="27">
        <f t="shared" si="0"/>
        <v>4.1095930564878591E-2</v>
      </c>
      <c r="F9" s="26"/>
      <c r="G9" s="28" t="s">
        <v>5</v>
      </c>
      <c r="H9" s="29">
        <v>1065519</v>
      </c>
      <c r="I9" s="29">
        <v>216098.89</v>
      </c>
      <c r="J9" s="30">
        <f t="shared" si="1"/>
        <v>4.9307009397410599</v>
      </c>
    </row>
    <row r="10" spans="1:16" ht="15" hidden="1" customHeight="1">
      <c r="A10" s="31">
        <f>AVERAGE(D8:D10)</f>
        <v>47556.539682539682</v>
      </c>
      <c r="B10" s="27">
        <f>A10/A7-1</f>
        <v>-0.16736901539068394</v>
      </c>
      <c r="C10" s="27"/>
      <c r="D10" s="26">
        <f>H10/21</f>
        <v>43194.476190476191</v>
      </c>
      <c r="E10" s="27">
        <f t="shared" si="0"/>
        <v>-0.14869279665590196</v>
      </c>
      <c r="F10" s="26"/>
      <c r="G10" s="28" t="s">
        <v>0</v>
      </c>
      <c r="H10" s="29">
        <v>907084</v>
      </c>
      <c r="I10" s="29">
        <v>182868.08</v>
      </c>
      <c r="J10" s="30">
        <f t="shared" si="1"/>
        <v>4.9603189359236453</v>
      </c>
      <c r="K10" s="32">
        <f>H10+H9+H8</f>
        <v>2996062</v>
      </c>
      <c r="L10" s="27">
        <f>K10/K7-1</f>
        <v>-0.12563230564180206</v>
      </c>
      <c r="M10" s="32"/>
      <c r="N10" s="32">
        <f>AVERAGE(J8:J10)</f>
        <v>5.0390283228135502</v>
      </c>
      <c r="O10" s="58">
        <f>N10/N7-1</f>
        <v>-6.157181003121015E-2</v>
      </c>
    </row>
    <row r="11" spans="1:16" ht="15" hidden="1" customHeight="1">
      <c r="D11" s="26">
        <f>H11/21</f>
        <v>50521.095238095237</v>
      </c>
      <c r="E11" s="27">
        <f t="shared" si="0"/>
        <v>0.16961935168077047</v>
      </c>
      <c r="F11" s="26"/>
      <c r="G11" s="28" t="s">
        <v>10</v>
      </c>
      <c r="H11" s="29">
        <v>1060943</v>
      </c>
      <c r="I11" s="29">
        <v>200861.46</v>
      </c>
      <c r="J11" s="30">
        <f t="shared" si="1"/>
        <v>5.2819639964779705</v>
      </c>
    </row>
    <row r="12" spans="1:16" ht="15" hidden="1" customHeight="1">
      <c r="D12" s="26">
        <f>H12/22</f>
        <v>40600.545454545456</v>
      </c>
      <c r="E12" s="27">
        <f t="shared" si="0"/>
        <v>-0.19636450351672563</v>
      </c>
      <c r="F12" s="26"/>
      <c r="G12" s="28" t="s">
        <v>4</v>
      </c>
      <c r="H12" s="29">
        <v>893212</v>
      </c>
      <c r="I12" s="29">
        <v>182058.87</v>
      </c>
      <c r="J12" s="30">
        <f t="shared" si="1"/>
        <v>4.9061712840467484</v>
      </c>
    </row>
    <row r="13" spans="1:16" ht="15" hidden="1" customHeight="1">
      <c r="A13" s="31">
        <f>AVERAGE(D11:D13)</f>
        <v>43312.046897546898</v>
      </c>
      <c r="B13" s="27">
        <f>A13/A10-1</f>
        <v>-8.9251505961674193E-2</v>
      </c>
      <c r="C13" s="27"/>
      <c r="D13" s="26">
        <f>H13/20</f>
        <v>38814.5</v>
      </c>
      <c r="E13" s="27">
        <f t="shared" si="0"/>
        <v>-4.3990676345593283E-2</v>
      </c>
      <c r="F13" s="26"/>
      <c r="G13" s="28" t="s">
        <v>8</v>
      </c>
      <c r="H13" s="29">
        <v>776290</v>
      </c>
      <c r="I13" s="29">
        <v>147267.63</v>
      </c>
      <c r="J13" s="30">
        <f t="shared" si="1"/>
        <v>5.2712873833849301</v>
      </c>
      <c r="K13" s="32">
        <f>H13+H12+H11</f>
        <v>2730445</v>
      </c>
      <c r="L13" s="27">
        <f>K13/K10-1</f>
        <v>-8.8655374955525001E-2</v>
      </c>
      <c r="M13" s="32"/>
      <c r="N13" s="32">
        <f>AVERAGE(J11:J13)</f>
        <v>5.153140887969883</v>
      </c>
      <c r="O13" s="58">
        <f>N13/N10-1</f>
        <v>2.2645747919237236E-2</v>
      </c>
    </row>
    <row r="14" spans="1:16" ht="15" hidden="1" customHeight="1">
      <c r="D14" s="26">
        <f>H14/20</f>
        <v>37111.4</v>
      </c>
      <c r="E14" s="27">
        <f t="shared" si="0"/>
        <v>-4.3877932216053295E-2</v>
      </c>
      <c r="F14" s="26"/>
      <c r="G14" s="28" t="s">
        <v>11</v>
      </c>
      <c r="H14" s="29">
        <v>742228</v>
      </c>
      <c r="I14" s="29">
        <v>154063.21</v>
      </c>
      <c r="J14" s="30">
        <f t="shared" si="1"/>
        <v>4.8176848969977977</v>
      </c>
    </row>
    <row r="15" spans="1:16" ht="15" hidden="1" customHeight="1">
      <c r="A15" s="31"/>
      <c r="B15" s="31"/>
      <c r="C15" s="31"/>
      <c r="D15" s="26">
        <f>H15/22</f>
        <v>34286.181818181816</v>
      </c>
      <c r="E15" s="27">
        <f t="shared" si="0"/>
        <v>-7.6128041028314386E-2</v>
      </c>
      <c r="F15" s="26"/>
      <c r="G15" s="28" t="s">
        <v>9</v>
      </c>
      <c r="H15" s="29">
        <v>754296</v>
      </c>
      <c r="I15" s="29">
        <v>127121.21</v>
      </c>
      <c r="J15" s="30">
        <f t="shared" si="1"/>
        <v>5.9336754267836183</v>
      </c>
    </row>
    <row r="16" spans="1:16" ht="15" hidden="1" customHeight="1">
      <c r="A16" s="31">
        <f>AVERAGE(D14:D16)</f>
        <v>37872.163636363635</v>
      </c>
      <c r="B16" s="27">
        <f>A16/A13-1</f>
        <v>-0.12559746423555351</v>
      </c>
      <c r="C16" s="27"/>
      <c r="D16" s="26">
        <f>H16/22</f>
        <v>42218.909090909088</v>
      </c>
      <c r="E16" s="27">
        <f t="shared" si="0"/>
        <v>0.23136805710225161</v>
      </c>
      <c r="F16" s="26"/>
      <c r="G16" s="28" t="s">
        <v>13</v>
      </c>
      <c r="H16" s="29">
        <v>928816</v>
      </c>
      <c r="I16" s="29">
        <v>175386.05</v>
      </c>
      <c r="J16" s="30">
        <f t="shared" si="1"/>
        <v>5.2958373827336898</v>
      </c>
      <c r="K16" s="32">
        <f>H16+H15+H14</f>
        <v>2425340</v>
      </c>
      <c r="L16" s="27">
        <f>K16/K13-1</f>
        <v>-0.11174185892775723</v>
      </c>
      <c r="M16" s="32"/>
      <c r="N16" s="32">
        <f>AVERAGE(J14:J16)</f>
        <v>5.3490659021717022</v>
      </c>
      <c r="O16" s="58">
        <f>N16/N13-1</f>
        <v>3.8020504088916107E-2</v>
      </c>
    </row>
    <row r="17" spans="1:15" ht="15" hidden="1" customHeight="1">
      <c r="D17" s="26">
        <f>H17/20</f>
        <v>9724.7000000000007</v>
      </c>
      <c r="E17" s="27">
        <f t="shared" si="0"/>
        <v>-0.76966008337496339</v>
      </c>
      <c r="F17" s="33">
        <f t="shared" ref="F17:F22" si="2">D17/D5-1</f>
        <v>-0.81317031420055086</v>
      </c>
      <c r="G17" s="39" t="s">
        <v>162</v>
      </c>
      <c r="H17" s="29">
        <v>194494</v>
      </c>
      <c r="I17" s="29">
        <v>22759.919999999998</v>
      </c>
      <c r="J17" s="30">
        <f t="shared" si="1"/>
        <v>8.5454606167332763</v>
      </c>
    </row>
    <row r="18" spans="1:15" hidden="1">
      <c r="D18" s="26">
        <f>H18/20</f>
        <v>2084</v>
      </c>
      <c r="E18" s="27">
        <f t="shared" si="0"/>
        <v>-0.78570033008730344</v>
      </c>
      <c r="F18" s="33">
        <f t="shared" si="2"/>
        <v>-0.96512218207649092</v>
      </c>
      <c r="G18" s="39" t="s">
        <v>163</v>
      </c>
      <c r="H18" s="29">
        <v>41680</v>
      </c>
      <c r="I18" s="29">
        <v>5193.5200000000004</v>
      </c>
      <c r="J18" s="30">
        <f t="shared" si="1"/>
        <v>8.0253854803678415</v>
      </c>
    </row>
    <row r="19" spans="1:15" ht="17.399999999999999" hidden="1">
      <c r="A19" s="31">
        <f>AVERAGE(D17:D19)</f>
        <v>8566.7939393939396</v>
      </c>
      <c r="B19" s="27">
        <f>A19/A16-1</f>
        <v>-0.77379708163363614</v>
      </c>
      <c r="C19" s="27">
        <f>A19/A7-1</f>
        <v>-0.85001057435384519</v>
      </c>
      <c r="D19" s="26">
        <f>H19/22</f>
        <v>13891.681818181818</v>
      </c>
      <c r="E19" s="27">
        <f t="shared" si="0"/>
        <v>5.665874192985517</v>
      </c>
      <c r="F19" s="33">
        <f t="shared" si="2"/>
        <v>-0.76670422397591453</v>
      </c>
      <c r="G19" s="39" t="s">
        <v>158</v>
      </c>
      <c r="H19" s="29">
        <v>305617</v>
      </c>
      <c r="I19" s="29">
        <v>36227.040000000001</v>
      </c>
      <c r="J19" s="30">
        <f t="shared" si="1"/>
        <v>8.4361570804570292</v>
      </c>
      <c r="K19" s="32">
        <f>H19+H18+H17</f>
        <v>541791</v>
      </c>
      <c r="L19" s="27">
        <f>K19/K16-1</f>
        <v>-0.7766123512579679</v>
      </c>
      <c r="M19" s="27">
        <f>K19/K7-1</f>
        <v>-0.841884264246193</v>
      </c>
      <c r="N19" s="32">
        <f>AVERAGE(J17:J19)</f>
        <v>8.3356677258527156</v>
      </c>
      <c r="O19" s="58">
        <f>N19/N16-1</f>
        <v>0.55834081656546108</v>
      </c>
    </row>
    <row r="20" spans="1:15" hidden="1">
      <c r="D20" s="26">
        <f>H20/20</f>
        <v>34193.1</v>
      </c>
      <c r="E20" s="27">
        <f t="shared" si="0"/>
        <v>1.4614082331807459</v>
      </c>
      <c r="F20" s="33">
        <f t="shared" si="2"/>
        <v>-0.29840364880273662</v>
      </c>
      <c r="G20" s="39" t="s">
        <v>154</v>
      </c>
      <c r="H20" s="29">
        <v>683862</v>
      </c>
      <c r="I20" s="29">
        <v>82550.8</v>
      </c>
      <c r="J20" s="30">
        <f t="shared" si="1"/>
        <v>8.2841353445393615</v>
      </c>
    </row>
    <row r="21" spans="1:15" hidden="1">
      <c r="D21" s="26">
        <f>H21/21</f>
        <v>10815.809523809523</v>
      </c>
      <c r="E21" s="27">
        <f t="shared" si="0"/>
        <v>-0.68368444148645424</v>
      </c>
      <c r="F21" s="33">
        <f t="shared" si="2"/>
        <v>-0.78683439713416659</v>
      </c>
      <c r="G21" s="39" t="s">
        <v>155</v>
      </c>
      <c r="H21" s="29">
        <v>227132</v>
      </c>
      <c r="I21" s="29">
        <v>28398.74</v>
      </c>
      <c r="J21" s="30">
        <f t="shared" si="1"/>
        <v>7.9979604728942197</v>
      </c>
    </row>
    <row r="22" spans="1:15" ht="17.399999999999999" hidden="1">
      <c r="A22" s="31">
        <f>AVERAGE(D20:D22)</f>
        <v>37432.763492063488</v>
      </c>
      <c r="B22" s="27">
        <f>A22/A19-1</f>
        <v>3.3695183702191018</v>
      </c>
      <c r="C22" s="27">
        <f>A22/A10-1</f>
        <v>-0.21287873882449704</v>
      </c>
      <c r="D22" s="26">
        <f>H22/21</f>
        <v>67289.380952380947</v>
      </c>
      <c r="E22" s="27">
        <f t="shared" si="0"/>
        <v>5.2213910853600547</v>
      </c>
      <c r="F22" s="33">
        <f t="shared" si="2"/>
        <v>0.55782375171428433</v>
      </c>
      <c r="G22" s="39" t="s">
        <v>156</v>
      </c>
      <c r="H22" s="29">
        <v>1413077</v>
      </c>
      <c r="I22" s="29">
        <v>165831.76</v>
      </c>
      <c r="J22" s="30">
        <f t="shared" si="1"/>
        <v>8.5211481805415321</v>
      </c>
      <c r="K22" s="32">
        <f>H22+H21+H20</f>
        <v>2324071</v>
      </c>
      <c r="L22" s="27">
        <f>K22/K19-1</f>
        <v>3.2896079853670512</v>
      </c>
      <c r="M22" s="27">
        <f>K22/K10-1</f>
        <v>-0.22429141987048329</v>
      </c>
      <c r="N22" s="32">
        <f>AVERAGE(J20:J22)</f>
        <v>8.2677479993250387</v>
      </c>
      <c r="O22" s="58">
        <f>N22/N19-1</f>
        <v>-8.1480846839692145E-3</v>
      </c>
    </row>
    <row r="23" spans="1:15" hidden="1">
      <c r="A23" s="31"/>
      <c r="B23" s="27"/>
      <c r="C23" s="27"/>
      <c r="D23" s="26">
        <f>H23/21</f>
        <v>42801.571428571428</v>
      </c>
      <c r="E23" s="27">
        <f t="shared" ref="E23:E28" si="3">D23/D22-1</f>
        <v>-0.36391788982482909</v>
      </c>
      <c r="F23" s="33">
        <f t="shared" ref="F23:F28" si="4">D23/D11-1</f>
        <v>-0.15279802967737188</v>
      </c>
      <c r="G23" s="39" t="s">
        <v>168</v>
      </c>
      <c r="H23" s="29">
        <v>898833</v>
      </c>
      <c r="I23" s="29">
        <v>105662.39999999999</v>
      </c>
      <c r="J23" s="30">
        <f t="shared" si="1"/>
        <v>8.5066494798528147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52779.954545454544</v>
      </c>
      <c r="E24" s="27">
        <f t="shared" si="3"/>
        <v>0.23313123289259008</v>
      </c>
      <c r="F24" s="33">
        <f t="shared" si="4"/>
        <v>0.29998141538626877</v>
      </c>
      <c r="G24" s="39" t="s">
        <v>176</v>
      </c>
      <c r="H24" s="29">
        <v>1161159</v>
      </c>
      <c r="I24" s="29">
        <v>142141.79999999999</v>
      </c>
      <c r="J24" s="30">
        <f t="shared" si="1"/>
        <v>8.1690185434544951</v>
      </c>
      <c r="K24" s="32"/>
      <c r="L24" s="27"/>
      <c r="M24" s="27"/>
      <c r="N24" s="27"/>
    </row>
    <row r="25" spans="1:15" ht="17.399999999999999" hidden="1">
      <c r="A25" s="31">
        <f>AVERAGE(D23:D25)</f>
        <v>47135.877079061291</v>
      </c>
      <c r="B25" s="27">
        <f>A25/A22-1</f>
        <v>0.2592144603231088</v>
      </c>
      <c r="C25" s="27">
        <f>A25/A13-1</f>
        <v>8.8285603092357334E-2</v>
      </c>
      <c r="D25" s="26">
        <f>H25/19</f>
        <v>45826.105263157893</v>
      </c>
      <c r="E25" s="27">
        <f t="shared" si="3"/>
        <v>-0.13175171032608479</v>
      </c>
      <c r="F25" s="33">
        <f t="shared" si="4"/>
        <v>0.18064396715551911</v>
      </c>
      <c r="G25" s="39" t="s">
        <v>190</v>
      </c>
      <c r="H25" s="29">
        <v>870696</v>
      </c>
      <c r="I25" s="29">
        <v>109483.68</v>
      </c>
      <c r="J25" s="30">
        <f t="shared" si="1"/>
        <v>7.9527469299533964</v>
      </c>
      <c r="K25" s="32">
        <f>H25+H24+H23</f>
        <v>2930688</v>
      </c>
      <c r="L25" s="27">
        <f>K25/K22-1</f>
        <v>0.26101483130248604</v>
      </c>
      <c r="M25" s="27">
        <f>K25/K13-1</f>
        <v>7.3337130028255482E-2</v>
      </c>
      <c r="N25" s="32">
        <f>AVERAGE(J23:J25)</f>
        <v>8.2094716510869024</v>
      </c>
      <c r="O25" s="58">
        <f>N25/N22-1</f>
        <v>-7.048636248092488E-3</v>
      </c>
    </row>
    <row r="26" spans="1:15" ht="17.399999999999999" hidden="1">
      <c r="A26" s="31"/>
      <c r="B26" s="27"/>
      <c r="C26" s="27"/>
      <c r="D26" s="26">
        <f>H26/19</f>
        <v>15270.631578947368</v>
      </c>
      <c r="E26" s="27">
        <f t="shared" si="3"/>
        <v>-0.66677003225006204</v>
      </c>
      <c r="F26" s="33">
        <f t="shared" si="4"/>
        <v>-0.58851911868193141</v>
      </c>
      <c r="G26" s="39" t="s">
        <v>202</v>
      </c>
      <c r="H26" s="29">
        <v>290142</v>
      </c>
      <c r="I26" s="29">
        <v>36527.199999999997</v>
      </c>
      <c r="J26" s="30">
        <f t="shared" si="1"/>
        <v>7.9431765916905768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1088.4545454545455</v>
      </c>
      <c r="E27" s="27">
        <f t="shared" si="3"/>
        <v>-0.92872236227903449</v>
      </c>
      <c r="F27" s="33">
        <f t="shared" si="4"/>
        <v>-0.96825384199306375</v>
      </c>
      <c r="G27" s="39" t="s">
        <v>203</v>
      </c>
      <c r="H27" s="29">
        <v>23946</v>
      </c>
      <c r="I27" s="29">
        <v>3019.2</v>
      </c>
      <c r="J27" s="30">
        <f t="shared" si="1"/>
        <v>7.9312400635930054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6868.1339712918661</v>
      </c>
      <c r="B28" s="27">
        <f>A28/A25-1</f>
        <v>-0.85429073570070835</v>
      </c>
      <c r="C28" s="27">
        <f>A28/A16-1</f>
        <v>-0.81864954859095229</v>
      </c>
      <c r="D28" s="26">
        <f>H28/19</f>
        <v>4245.3157894736842</v>
      </c>
      <c r="E28" s="27">
        <f t="shared" si="3"/>
        <v>2.9003151828456128</v>
      </c>
      <c r="F28" s="33">
        <f t="shared" si="4"/>
        <v>-0.89944515666351454</v>
      </c>
      <c r="G28" s="39" t="s">
        <v>208</v>
      </c>
      <c r="H28" s="29">
        <v>80661</v>
      </c>
      <c r="I28" s="29">
        <v>10700</v>
      </c>
      <c r="J28" s="30">
        <f t="shared" si="1"/>
        <v>7.5384112149532712</v>
      </c>
      <c r="K28" s="32">
        <f>H28+H27+H26</f>
        <v>394749</v>
      </c>
      <c r="L28" s="27">
        <f>K28/K25-1</f>
        <v>-0.86530500687893075</v>
      </c>
      <c r="M28" s="27">
        <f>K28/K16-1</f>
        <v>-0.83723972721350415</v>
      </c>
      <c r="N28" s="32">
        <f>AVERAGE(J26:J28)</f>
        <v>7.8042759567456175</v>
      </c>
      <c r="O28" s="58">
        <f>N28/N25-1</f>
        <v>-4.9357097699172736E-2</v>
      </c>
    </row>
    <row r="29" spans="1:15" hidden="1">
      <c r="D29" s="26">
        <f>H29/22</f>
        <v>1663.3181818181818</v>
      </c>
      <c r="E29" s="27">
        <f t="shared" ref="E29:E41" si="5">D29/D28-1</f>
        <v>-0.60819918604349743</v>
      </c>
      <c r="F29" s="33">
        <f t="shared" ref="F29:F41" si="6">D29/D17-1</f>
        <v>-0.82895943506553604</v>
      </c>
      <c r="G29" s="39" t="s">
        <v>215</v>
      </c>
      <c r="H29" s="29">
        <v>36593</v>
      </c>
      <c r="I29" s="29">
        <v>4490.3900000000003</v>
      </c>
      <c r="J29" s="30">
        <f t="shared" si="1"/>
        <v>8.1491808061215174</v>
      </c>
    </row>
    <row r="30" spans="1:15" hidden="1">
      <c r="D30" s="26">
        <f>H30/19</f>
        <v>8124.6842105263158</v>
      </c>
      <c r="E30" s="27">
        <f t="shared" si="5"/>
        <v>3.8846241803508583</v>
      </c>
      <c r="F30" s="33">
        <f t="shared" si="6"/>
        <v>2.8986008687746239</v>
      </c>
      <c r="G30" s="39" t="s">
        <v>210</v>
      </c>
      <c r="H30" s="29">
        <v>154369</v>
      </c>
      <c r="I30" s="29">
        <v>20437.12</v>
      </c>
      <c r="J30" s="30">
        <f t="shared" si="1"/>
        <v>7.553363683336987</v>
      </c>
    </row>
    <row r="31" spans="1:15" ht="17.399999999999999" hidden="1">
      <c r="A31" s="31">
        <f>AVERAGE(D29:D31)</f>
        <v>4124.3507974481654</v>
      </c>
      <c r="B31" s="27">
        <f>A31/A28-1</f>
        <v>-0.39949470777833518</v>
      </c>
      <c r="C31" s="27">
        <f>A31/A19-1</f>
        <v>-0.51856542521904714</v>
      </c>
      <c r="D31" s="26">
        <f>H31/20</f>
        <v>2585.0500000000002</v>
      </c>
      <c r="E31" s="27">
        <f t="shared" si="5"/>
        <v>-0.68182763378657629</v>
      </c>
      <c r="F31" s="33">
        <f t="shared" si="6"/>
        <v>-0.81391382023905734</v>
      </c>
      <c r="G31" s="39" t="s">
        <v>211</v>
      </c>
      <c r="H31" s="29">
        <v>51701</v>
      </c>
      <c r="I31" s="29">
        <v>7185.6</v>
      </c>
      <c r="J31" s="30">
        <f t="shared" si="1"/>
        <v>7.1950846136717876</v>
      </c>
      <c r="K31" s="32">
        <f>H31+H30+H29</f>
        <v>242663</v>
      </c>
      <c r="L31" s="27">
        <f>K31/K28-1</f>
        <v>-0.38527266693519169</v>
      </c>
      <c r="M31" s="27">
        <f>K31/K19-1</f>
        <v>-0.55210957730933141</v>
      </c>
      <c r="N31" s="32">
        <f>AVERAGE(J29:J31)</f>
        <v>7.6325430343767637</v>
      </c>
      <c r="O31" s="58">
        <f>N31/N28-1</f>
        <v>-2.2004978209466897E-2</v>
      </c>
    </row>
    <row r="32" spans="1:15" ht="17.399999999999999" hidden="1">
      <c r="D32" s="26">
        <f>H32/21</f>
        <v>3744.6190476190477</v>
      </c>
      <c r="E32" s="27">
        <f t="shared" si="5"/>
        <v>0.44856735754397303</v>
      </c>
      <c r="F32" s="33">
        <f t="shared" si="6"/>
        <v>-0.89048612007630057</v>
      </c>
      <c r="G32" s="39" t="s">
        <v>222</v>
      </c>
      <c r="H32" s="29">
        <v>78637</v>
      </c>
      <c r="I32" s="29">
        <v>9014.4</v>
      </c>
      <c r="J32" s="30">
        <f t="shared" si="1"/>
        <v>8.7234868654597086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8869.4761904761908</v>
      </c>
      <c r="E33" s="27">
        <f t="shared" si="5"/>
        <v>1.3685923928939303</v>
      </c>
      <c r="F33" s="33">
        <f t="shared" si="6"/>
        <v>-0.17995262666643175</v>
      </c>
      <c r="G33" s="39" t="s">
        <v>223</v>
      </c>
      <c r="H33" s="29">
        <v>186259</v>
      </c>
      <c r="I33" s="29">
        <v>23790.400000000001</v>
      </c>
      <c r="J33" s="30">
        <f t="shared" si="1"/>
        <v>7.8291663864415897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5841.6106934001682</v>
      </c>
      <c r="B34" s="27">
        <f>A34/A31-1</f>
        <v>0.4163709587978095</v>
      </c>
      <c r="C34" s="27">
        <f>A34/A22-1</f>
        <v>-0.84394391040248173</v>
      </c>
      <c r="D34" s="26">
        <f>H34/19</f>
        <v>4910.7368421052633</v>
      </c>
      <c r="E34" s="27">
        <f t="shared" si="5"/>
        <v>-0.44633293594290468</v>
      </c>
      <c r="F34" s="33">
        <f t="shared" si="6"/>
        <v>-0.92702062684184194</v>
      </c>
      <c r="G34" s="39" t="s">
        <v>220</v>
      </c>
      <c r="H34" s="29">
        <v>93304</v>
      </c>
      <c r="I34" s="29">
        <v>12864</v>
      </c>
      <c r="J34" s="30">
        <f t="shared" si="1"/>
        <v>7.253109452736318</v>
      </c>
      <c r="K34" s="32">
        <f>H34+H33+H32</f>
        <v>358200</v>
      </c>
      <c r="L34" s="27">
        <f>K34/K31-1</f>
        <v>0.47612120512809941</v>
      </c>
      <c r="M34" s="27">
        <f>K34/K22-1</f>
        <v>-0.84587389972165217</v>
      </c>
      <c r="N34" s="32">
        <f>AVERAGE(J32:J34)</f>
        <v>7.9352542348792054</v>
      </c>
      <c r="O34" s="58">
        <f>N34/N31-1</f>
        <v>3.9660595313912861E-2</v>
      </c>
      <c r="P34" s="58"/>
    </row>
    <row r="35" spans="1:16" ht="17.399999999999999" hidden="1">
      <c r="D35" s="26">
        <f>H35/23</f>
        <v>3412.478260869565</v>
      </c>
      <c r="E35" s="27">
        <f t="shared" si="5"/>
        <v>-0.305098527860309</v>
      </c>
      <c r="F35" s="33">
        <f t="shared" si="6"/>
        <v>-0.9202721267707562</v>
      </c>
      <c r="G35" s="39" t="s">
        <v>226</v>
      </c>
      <c r="H35" s="68">
        <v>78487</v>
      </c>
      <c r="I35" s="68">
        <v>9870</v>
      </c>
      <c r="J35" s="30">
        <f t="shared" si="1"/>
        <v>7.9520770010131709</v>
      </c>
      <c r="P35" s="16"/>
    </row>
    <row r="36" spans="1:16" ht="17.399999999999999" hidden="1">
      <c r="D36" s="26">
        <f>H36/21</f>
        <v>12219.380952380952</v>
      </c>
      <c r="E36" s="27">
        <f t="shared" si="5"/>
        <v>2.5807937862927863</v>
      </c>
      <c r="F36" s="33">
        <f t="shared" si="6"/>
        <v>-0.76848443585040382</v>
      </c>
      <c r="G36" s="39" t="s">
        <v>228</v>
      </c>
      <c r="H36" s="68">
        <v>256607</v>
      </c>
      <c r="I36" s="68">
        <v>29222.6</v>
      </c>
      <c r="J36" s="30">
        <f t="shared" si="1"/>
        <v>8.781114616769214</v>
      </c>
      <c r="P36" s="16"/>
    </row>
    <row r="37" spans="1:16" ht="17.399999999999999" hidden="1">
      <c r="A37" s="31">
        <f>AVERAGE(D35:D37)</f>
        <v>8406.9160340464678</v>
      </c>
      <c r="B37" s="27">
        <f>A37/A34-1</f>
        <v>0.43914349573903877</v>
      </c>
      <c r="C37" s="27">
        <f>A37/A25-1</f>
        <v>-0.82164507048536517</v>
      </c>
      <c r="D37" s="26">
        <f>H37/18</f>
        <v>9588.8888888888887</v>
      </c>
      <c r="E37" s="27">
        <f t="shared" si="5"/>
        <v>-0.21527212170101884</v>
      </c>
      <c r="F37" s="33">
        <f t="shared" si="6"/>
        <v>-0.79075488013165462</v>
      </c>
      <c r="G37" s="39" t="s">
        <v>225</v>
      </c>
      <c r="H37" s="68">
        <v>172600</v>
      </c>
      <c r="I37" s="68">
        <v>22726</v>
      </c>
      <c r="J37" s="30">
        <f t="shared" si="1"/>
        <v>7.5948253102173719</v>
      </c>
      <c r="K37" s="32">
        <f>H37+H36+H35</f>
        <v>507694</v>
      </c>
      <c r="L37" s="27">
        <f>K37/K34-1</f>
        <v>0.41734785036292577</v>
      </c>
      <c r="M37" s="27">
        <f>K37/K25-1</f>
        <v>-0.82676627467679942</v>
      </c>
      <c r="N37" s="32">
        <f>AVERAGE(J35:J37)</f>
        <v>8.1093389759999184</v>
      </c>
      <c r="O37" s="16">
        <f>N37/N34-1</f>
        <v>2.1938142870776334E-2</v>
      </c>
      <c r="P37" s="16"/>
    </row>
    <row r="38" spans="1:16" ht="17.399999999999999" hidden="1">
      <c r="A38" s="31"/>
      <c r="B38" s="27"/>
      <c r="C38" s="27"/>
      <c r="D38" s="26">
        <f>H38/20</f>
        <v>1701.85</v>
      </c>
      <c r="E38" s="27">
        <f t="shared" si="5"/>
        <v>-0.822518539976825</v>
      </c>
      <c r="F38" s="33">
        <f t="shared" si="6"/>
        <v>-0.88855405284309064</v>
      </c>
      <c r="G38" s="39" t="s">
        <v>231</v>
      </c>
      <c r="H38" s="68">
        <v>34037</v>
      </c>
      <c r="I38" s="68">
        <v>3984.8</v>
      </c>
      <c r="J38" s="30">
        <f t="shared" si="1"/>
        <v>8.5417084922706277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10095.761904761905</v>
      </c>
      <c r="E39" s="27">
        <f t="shared" si="5"/>
        <v>4.9322278137097308</v>
      </c>
      <c r="F39" s="33">
        <f t="shared" si="6"/>
        <v>8.2753178779237402</v>
      </c>
      <c r="G39" s="39" t="s">
        <v>234</v>
      </c>
      <c r="H39" s="68">
        <v>212011</v>
      </c>
      <c r="I39" s="68">
        <v>27821.8</v>
      </c>
      <c r="J39" s="30">
        <f t="shared" si="1"/>
        <v>7.6203193179449213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5400.6642857142861</v>
      </c>
      <c r="B40" s="27">
        <f>A40/A37-1</f>
        <v>-0.35759269346302658</v>
      </c>
      <c r="C40" s="27">
        <f>A40/A28-1</f>
        <v>-0.21366352079203188</v>
      </c>
      <c r="D40" s="26">
        <f>H40/21</f>
        <v>4404.3809523809523</v>
      </c>
      <c r="E40" s="27">
        <f t="shared" si="5"/>
        <v>-0.56373961728400879</v>
      </c>
      <c r="F40" s="33">
        <f t="shared" si="6"/>
        <v>3.7468393588451665E-2</v>
      </c>
      <c r="G40" s="39" t="s">
        <v>236</v>
      </c>
      <c r="H40" s="68">
        <v>92492</v>
      </c>
      <c r="I40" s="68">
        <v>11920</v>
      </c>
      <c r="J40" s="30">
        <f t="shared" si="1"/>
        <v>7.759395973154362</v>
      </c>
      <c r="K40" s="32">
        <f>H40+H39+H38</f>
        <v>338540</v>
      </c>
      <c r="L40" s="27">
        <f>K40/K37-1</f>
        <v>-0.33318101060875249</v>
      </c>
      <c r="M40" s="27">
        <f>K40/K28-1</f>
        <v>-0.14239174766750518</v>
      </c>
      <c r="N40" s="32">
        <f>AVERAGE(J38:J40)</f>
        <v>7.9738079277899701</v>
      </c>
      <c r="O40" s="58">
        <f>N40/N37-1</f>
        <v>-1.6712958801088584E-2</v>
      </c>
    </row>
    <row r="41" spans="1:16" ht="17.399999999999999">
      <c r="A41" s="31"/>
      <c r="B41" s="27"/>
      <c r="C41" s="27"/>
      <c r="D41" s="26">
        <f>H41/18</f>
        <v>6848.9444444444443</v>
      </c>
      <c r="E41" s="27">
        <f t="shared" si="5"/>
        <v>0.55502998457524244</v>
      </c>
      <c r="F41" s="33">
        <f t="shared" si="6"/>
        <v>3.1176393785089438</v>
      </c>
      <c r="G41" s="39" t="s">
        <v>370</v>
      </c>
      <c r="H41" s="68">
        <v>123281</v>
      </c>
      <c r="I41" s="68">
        <v>17178</v>
      </c>
      <c r="J41" s="30">
        <f t="shared" si="1"/>
        <v>7.1766794737454882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7364.7</v>
      </c>
      <c r="E42" s="27">
        <f t="shared" ref="E42" si="7">D42/D41-1</f>
        <v>7.5304385915104577E-2</v>
      </c>
      <c r="F42" s="33">
        <f t="shared" ref="F42" si="8">D42/D30-1</f>
        <v>-9.3540153787353697E-2</v>
      </c>
      <c r="G42" s="39" t="s">
        <v>406</v>
      </c>
      <c r="H42" s="68">
        <v>147294</v>
      </c>
      <c r="I42" s="68">
        <v>19336.400000000001</v>
      </c>
      <c r="J42" s="30">
        <f t="shared" si="1"/>
        <v>7.6174468877350483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7284.1648148148151</v>
      </c>
      <c r="B43" s="27">
        <f>A43/A40-1</f>
        <v>0.34875349206258233</v>
      </c>
      <c r="C43" s="27">
        <f>A43/A31-1</f>
        <v>0.76613609572728447</v>
      </c>
      <c r="D43" s="26">
        <f>H43/20</f>
        <v>7638.85</v>
      </c>
      <c r="E43" s="27">
        <f t="shared" ref="E43" si="9">D43/D42-1</f>
        <v>3.722486998791541E-2</v>
      </c>
      <c r="F43" s="33">
        <f t="shared" ref="F43" si="10">D43/D31-1</f>
        <v>1.9550105413821783</v>
      </c>
      <c r="G43" s="39" t="s">
        <v>429</v>
      </c>
      <c r="H43" s="68">
        <v>152777</v>
      </c>
      <c r="I43" s="68">
        <v>21494.09</v>
      </c>
      <c r="J43" s="30">
        <f t="shared" si="1"/>
        <v>7.107860811972035</v>
      </c>
      <c r="K43" s="32">
        <f>H43+H42+H41</f>
        <v>423352</v>
      </c>
      <c r="L43" s="27">
        <f>K43/K40-1</f>
        <v>0.25052283334317949</v>
      </c>
      <c r="M43" s="27">
        <f>K43/K31-1</f>
        <v>0.74460877842934448</v>
      </c>
      <c r="N43" s="32">
        <f>AVERAGE(J41:J43)</f>
        <v>7.3006623911508575</v>
      </c>
      <c r="O43" s="58">
        <f>N43/N40-1</f>
        <v>-8.4419582555167239E-2</v>
      </c>
    </row>
    <row r="44" spans="1:16" ht="17.399999999999999">
      <c r="A44" s="31"/>
      <c r="B44" s="27"/>
      <c r="C44" s="27"/>
      <c r="D44" s="26">
        <f>H44/22</f>
        <v>4012.1363636363635</v>
      </c>
      <c r="E44" s="27">
        <f t="shared" ref="E44" si="11">D44/D43-1</f>
        <v>-0.47477220214608695</v>
      </c>
      <c r="F44" s="33">
        <f t="shared" ref="F44" si="12">D44/D32-1</f>
        <v>7.1440462331518573E-2</v>
      </c>
      <c r="G44" s="39" t="s">
        <v>462</v>
      </c>
      <c r="H44" s="68">
        <v>88267</v>
      </c>
      <c r="I44" s="68">
        <v>11720</v>
      </c>
      <c r="J44" s="30">
        <f t="shared" si="1"/>
        <v>7.5313139931740611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10847.95</v>
      </c>
      <c r="E45" s="27">
        <f t="shared" ref="E45" si="13">D45/D44-1</f>
        <v>1.7037839736254776</v>
      </c>
      <c r="F45" s="33">
        <f t="shared" ref="F45" si="14">D45/D33-1</f>
        <v>0.22306546260851823</v>
      </c>
      <c r="G45" s="39" t="s">
        <v>498</v>
      </c>
      <c r="H45" s="68">
        <v>216959</v>
      </c>
      <c r="I45" s="68">
        <v>28232</v>
      </c>
      <c r="J45" s="30">
        <f t="shared" si="1"/>
        <v>7.6848611504675546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10912.502472089314</v>
      </c>
      <c r="B46" s="27">
        <f>A46/A43-1</f>
        <v>0.49811306436875857</v>
      </c>
      <c r="C46" s="27">
        <f>A46/A34-1</f>
        <v>0.86806397153754578</v>
      </c>
      <c r="D46" s="26">
        <f>H46/19</f>
        <v>17877.42105263158</v>
      </c>
      <c r="E46" s="27">
        <f t="shared" ref="E46" si="15">D46/D45-1</f>
        <v>0.6479999495417641</v>
      </c>
      <c r="F46" s="33">
        <f t="shared" ref="F46" si="16">D46/D34-1</f>
        <v>2.6404762925490868</v>
      </c>
      <c r="G46" s="39" t="s">
        <v>551</v>
      </c>
      <c r="H46" s="68">
        <v>339671</v>
      </c>
      <c r="I46" s="68">
        <v>54240</v>
      </c>
      <c r="J46" s="30">
        <f t="shared" si="1"/>
        <v>6.2623709439528019</v>
      </c>
      <c r="K46" s="32">
        <f>H46+H45+H44</f>
        <v>644897</v>
      </c>
      <c r="L46" s="27">
        <f>K46/K43-1</f>
        <v>0.52331157051342614</v>
      </c>
      <c r="M46" s="27">
        <f>K46/K34-1</f>
        <v>0.80038246789503065</v>
      </c>
      <c r="N46" s="32">
        <f>AVERAGE(J44:J46)</f>
        <v>7.1595153625314722</v>
      </c>
      <c r="O46" s="58">
        <f>N46/N43-1</f>
        <v>-1.9333455110932096E-2</v>
      </c>
    </row>
    <row r="47" spans="1:16" ht="17.399999999999999">
      <c r="A47" s="31"/>
      <c r="B47" s="27"/>
      <c r="C47" s="27"/>
      <c r="D47" s="26">
        <f>H47/19</f>
        <v>12798.947368421053</v>
      </c>
      <c r="E47" s="27">
        <f t="shared" ref="E47" si="17">D47/D46-1</f>
        <v>-0.28407194020095916</v>
      </c>
      <c r="F47" s="33">
        <f t="shared" ref="F47" si="18">D47/D35-1</f>
        <v>2.750631180624616</v>
      </c>
      <c r="G47" s="39" t="s">
        <v>598</v>
      </c>
      <c r="H47" s="68">
        <v>243180</v>
      </c>
      <c r="I47" s="68">
        <v>31414.46</v>
      </c>
      <c r="J47" s="30">
        <f t="shared" si="1"/>
        <v>7.7410211730521548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10325</v>
      </c>
      <c r="E48" s="27">
        <f t="shared" ref="E48" si="19">D48/D47-1</f>
        <v>-0.19329303396660913</v>
      </c>
      <c r="F48" s="33">
        <f t="shared" ref="F48" si="20">D48/D36-1</f>
        <v>-0.15503084483275986</v>
      </c>
      <c r="G48" s="39" t="s">
        <v>632</v>
      </c>
      <c r="H48" s="68">
        <v>206500</v>
      </c>
      <c r="I48" s="68">
        <v>28676</v>
      </c>
      <c r="J48" s="30">
        <f t="shared" si="1"/>
        <v>7.2011438136420702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11984.982456140351</v>
      </c>
      <c r="B49" s="27">
        <f>A49/A46-1</f>
        <v>9.8279930455374087E-2</v>
      </c>
      <c r="C49" s="27">
        <f>A49/A37-1</f>
        <v>0.42560986782827026</v>
      </c>
      <c r="D49" s="26">
        <f>H49/22</f>
        <v>12831</v>
      </c>
      <c r="E49" s="27">
        <f t="shared" ref="E49" si="21">D49/D48-1</f>
        <v>0.24271186440677961</v>
      </c>
      <c r="F49" s="33">
        <f t="shared" ref="F49" si="22">D49/D37-1</f>
        <v>0.33811123986095026</v>
      </c>
      <c r="G49" s="39" t="s">
        <v>672</v>
      </c>
      <c r="H49" s="68">
        <v>282282</v>
      </c>
      <c r="I49" s="68">
        <v>41720.44</v>
      </c>
      <c r="J49" s="30">
        <f t="shared" si="1"/>
        <v>6.7660360245481588</v>
      </c>
      <c r="K49" s="32">
        <f>H49+H48+H47</f>
        <v>731962</v>
      </c>
      <c r="L49" s="27">
        <f>K49/K46-1</f>
        <v>0.13500605523052522</v>
      </c>
      <c r="M49" s="27">
        <f>K49/K37-1</f>
        <v>0.4417385275382415</v>
      </c>
      <c r="N49" s="32">
        <f>AVERAGE(J47:J49)</f>
        <v>7.2360670037474613</v>
      </c>
      <c r="O49" s="58">
        <f>N49/N46-1</f>
        <v>1.069229372935121E-2</v>
      </c>
    </row>
    <row r="50" spans="1:15" s="37" customFormat="1" ht="17.399999999999999">
      <c r="A50" s="92"/>
      <c r="B50" s="130"/>
      <c r="C50" s="130"/>
      <c r="D50" s="93">
        <f>H50/18</f>
        <v>13489.055555555555</v>
      </c>
      <c r="E50" s="130">
        <f t="shared" ref="E50" si="23">D50/D49-1</f>
        <v>5.128638107361505E-2</v>
      </c>
      <c r="F50" s="131">
        <f t="shared" ref="F50" si="24">D50/D38-1</f>
        <v>6.9261130860860565</v>
      </c>
      <c r="G50" s="132" t="s">
        <v>714</v>
      </c>
      <c r="H50" s="95">
        <v>242803</v>
      </c>
      <c r="I50" s="95">
        <v>40684.800000000003</v>
      </c>
      <c r="J50" s="133">
        <f t="shared" ref="J50" si="25">H50/I50</f>
        <v>5.9679044753814692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6651.4</v>
      </c>
      <c r="E51" s="130">
        <f t="shared" ref="E51" si="26">D51/D50-1</f>
        <v>-0.50690395093965068</v>
      </c>
      <c r="F51" s="131">
        <f t="shared" ref="F51" si="27">D51/D39-1</f>
        <v>-0.34116909028305142</v>
      </c>
      <c r="G51" s="132" t="s">
        <v>721</v>
      </c>
      <c r="H51" s="95">
        <v>133028</v>
      </c>
      <c r="I51" s="95">
        <v>17348</v>
      </c>
      <c r="J51" s="133">
        <f t="shared" ref="J51" si="28">H51/I51</f>
        <v>7.6682038275305509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8825.5457912457914</v>
      </c>
      <c r="B52" s="27">
        <f>A52/A49-1</f>
        <v>-0.26361629451329427</v>
      </c>
      <c r="C52" s="27">
        <f>A52/A40-1</f>
        <v>0.63415930417873301</v>
      </c>
      <c r="D52" s="93">
        <f>H52/22</f>
        <v>6336.181818181818</v>
      </c>
      <c r="E52" s="130">
        <f t="shared" ref="E52:E53" si="29">D52/D51-1</f>
        <v>-4.739125324265292E-2</v>
      </c>
      <c r="F52" s="131">
        <f t="shared" ref="F52:F53" si="30">D52/D40-1</f>
        <v>0.43860894111726623</v>
      </c>
      <c r="G52" s="132" t="s">
        <v>726</v>
      </c>
      <c r="H52" s="95">
        <v>139396</v>
      </c>
      <c r="I52" s="95">
        <v>20833.2</v>
      </c>
      <c r="J52" s="133">
        <f t="shared" ref="J52" si="31">H52/I52</f>
        <v>6.6910508227252654</v>
      </c>
      <c r="K52" s="32">
        <f>H52+H51+H50</f>
        <v>515227</v>
      </c>
      <c r="L52" s="27">
        <f>K52/K49-1</f>
        <v>-0.29610143695984215</v>
      </c>
      <c r="M52" s="27">
        <f>K52/K40-1</f>
        <v>0.52190878478170966</v>
      </c>
      <c r="N52" s="32">
        <f>AVERAGE(J50:J52)</f>
        <v>6.7757197085457621</v>
      </c>
      <c r="O52" s="58">
        <f>N52/N49-1</f>
        <v>-6.3618440095053241E-2</v>
      </c>
    </row>
    <row r="53" spans="1:15" s="37" customFormat="1" ht="17.399999999999999">
      <c r="A53" s="31"/>
      <c r="B53" s="27"/>
      <c r="C53" s="27"/>
      <c r="D53" s="93">
        <f>H53/21</f>
        <v>4800.8095238095239</v>
      </c>
      <c r="E53" s="130">
        <f t="shared" si="29"/>
        <v>-0.2423182191468225</v>
      </c>
      <c r="F53" s="131">
        <f t="shared" si="30"/>
        <v>-0.2990438800093167</v>
      </c>
      <c r="G53" s="132" t="s">
        <v>729</v>
      </c>
      <c r="H53" s="95">
        <v>100817</v>
      </c>
      <c r="I53" s="95">
        <v>15663.6</v>
      </c>
      <c r="J53" s="133">
        <f t="shared" ref="J53" si="32">H53/I53</f>
        <v>6.4363875482009245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12714.176470588236</v>
      </c>
      <c r="E54" s="130">
        <f t="shared" ref="E54" si="33">D54/D53-1</f>
        <v>1.6483401200427799</v>
      </c>
      <c r="F54" s="131">
        <f t="shared" ref="F54" si="34">D54/D42-1</f>
        <v>0.72636719358402058</v>
      </c>
      <c r="G54" s="132" t="s">
        <v>742</v>
      </c>
      <c r="H54" s="95">
        <v>216141</v>
      </c>
      <c r="I54" s="95">
        <v>37027.19</v>
      </c>
      <c r="J54" s="133">
        <f t="shared" ref="J54" si="35">H54/I54</f>
        <v>5.8373589786316487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8398.3762838468738</v>
      </c>
      <c r="B55" s="27">
        <f>A55/A52-1</f>
        <v>-4.8401483319324479E-2</v>
      </c>
      <c r="C55" s="27">
        <f>A55/A43-1</f>
        <v>0.15296351707555167</v>
      </c>
      <c r="D55" s="93">
        <f>H55/21</f>
        <v>7680.1428571428569</v>
      </c>
      <c r="E55" s="130">
        <f t="shared" ref="E55" si="36">D55/D54-1</f>
        <v>-0.39593863000805696</v>
      </c>
      <c r="F55" s="131">
        <f t="shared" ref="F55" si="37">D55/D43-1</f>
        <v>5.4056379092215501E-3</v>
      </c>
      <c r="G55" s="132" t="s">
        <v>749</v>
      </c>
      <c r="H55" s="95">
        <v>161283</v>
      </c>
      <c r="I55" s="95">
        <v>23598.9</v>
      </c>
      <c r="J55" s="133">
        <f t="shared" ref="J55" si="38">H55/I55</f>
        <v>6.8343439736597889</v>
      </c>
      <c r="K55" s="32">
        <f>H55+H54+H53</f>
        <v>478241</v>
      </c>
      <c r="L55" s="27">
        <f>K55/K52-1</f>
        <v>-7.1785834205117305E-2</v>
      </c>
      <c r="M55" s="27">
        <f>K55/K43-1</f>
        <v>0.12965333812052382</v>
      </c>
      <c r="N55" s="32">
        <f>AVERAGE(J53:J55)</f>
        <v>6.3693635001641207</v>
      </c>
      <c r="O55" s="58">
        <f>N55/N52-1</f>
        <v>-5.9972405273661433E-2</v>
      </c>
    </row>
    <row r="56" spans="1:15" s="124" customFormat="1" ht="17.399999999999999">
      <c r="A56" s="94"/>
      <c r="B56" s="45"/>
      <c r="C56" s="45"/>
      <c r="D56" s="98">
        <f>H56/22</f>
        <v>12001.818181818182</v>
      </c>
      <c r="E56" s="118">
        <f t="shared" ref="E56" si="39">D56/D55-1</f>
        <v>0.5627076742011361</v>
      </c>
      <c r="F56" s="158">
        <f t="shared" ref="F56" si="40">D56/D44-1</f>
        <v>1.9913784313503351</v>
      </c>
      <c r="G56" s="122" t="s">
        <v>752</v>
      </c>
      <c r="H56" s="96">
        <v>264040</v>
      </c>
      <c r="I56" s="96">
        <v>39927.19</v>
      </c>
      <c r="J56" s="125">
        <f t="shared" ref="J56" si="41">H56/I56</f>
        <v>6.6130373812932985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17126</v>
      </c>
      <c r="E57" s="118">
        <f t="shared" ref="E57" si="42">D57/D56-1</f>
        <v>0.42695046205120435</v>
      </c>
      <c r="F57" s="158">
        <f t="shared" ref="F57" si="43">D57/D45-1</f>
        <v>0.57873146539207854</v>
      </c>
      <c r="G57" s="122" t="s">
        <v>756</v>
      </c>
      <c r="H57" s="96">
        <v>308268</v>
      </c>
      <c r="I57" s="96">
        <v>46169.2</v>
      </c>
      <c r="J57" s="125">
        <f t="shared" ref="J57" si="44">H57/I57</f>
        <v>6.6769188116753169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14563.909090909092</v>
      </c>
      <c r="B58" s="27">
        <f>A58/A55-1</f>
        <v>0.73413390858906569</v>
      </c>
      <c r="C58" s="27">
        <f>A58/A46-1</f>
        <v>0.33460763268177085</v>
      </c>
      <c r="K58" s="32">
        <f>H58+H57+H56</f>
        <v>572308</v>
      </c>
      <c r="L58" s="27">
        <f>K58/K55-1</f>
        <v>0.19669371718443207</v>
      </c>
      <c r="M58" s="27">
        <f>K58/K46-1</f>
        <v>-0.11255905981885483</v>
      </c>
      <c r="N58" s="32">
        <f>AVERAGE(J56:J58)</f>
        <v>6.6449780964843077</v>
      </c>
      <c r="O58" s="58">
        <f>N58/N55-1</f>
        <v>4.3271921332969088E-2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74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우양</v>
      </c>
      <c r="G1" s="19"/>
      <c r="H1" s="19"/>
      <c r="I1" s="19"/>
      <c r="J1" s="20"/>
      <c r="P1" s="18" t="s">
        <v>277</v>
      </c>
    </row>
    <row r="2" spans="1:16" ht="15" customHeight="1">
      <c r="G2" s="21"/>
      <c r="H2" s="21"/>
      <c r="I2" s="21"/>
      <c r="J2" s="22"/>
      <c r="P2" s="110" t="s">
        <v>723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88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52051.15</v>
      </c>
      <c r="E5" s="27"/>
      <c r="F5" s="26"/>
      <c r="G5" s="28" t="s">
        <v>7</v>
      </c>
      <c r="H5" s="29">
        <v>1041023</v>
      </c>
      <c r="I5" s="29">
        <v>191867.19</v>
      </c>
      <c r="J5" s="30">
        <f>H5/I5</f>
        <v>5.4257478832102564</v>
      </c>
    </row>
    <row r="6" spans="1:16" ht="15" hidden="1" customHeight="1">
      <c r="D6" s="26">
        <f>H6/18</f>
        <v>59751.444444444445</v>
      </c>
      <c r="E6" s="27">
        <f t="shared" ref="E6:E22" si="0">D6/D5-1</f>
        <v>0.14793706660553019</v>
      </c>
      <c r="F6" s="26"/>
      <c r="G6" s="28" t="s">
        <v>3</v>
      </c>
      <c r="H6" s="29">
        <v>1075526</v>
      </c>
      <c r="I6" s="29">
        <v>197884.21</v>
      </c>
      <c r="J6" s="30">
        <f t="shared" ref="J6:J49" si="1">H6/I6</f>
        <v>5.4351279467927229</v>
      </c>
    </row>
    <row r="7" spans="1:16" ht="15" hidden="1" customHeight="1">
      <c r="A7" s="31">
        <f>AVERAGE(D5:D7)</f>
        <v>57115.986026936029</v>
      </c>
      <c r="B7" s="31"/>
      <c r="C7" s="31"/>
      <c r="D7" s="26">
        <f>H7/22</f>
        <v>59545.36363636364</v>
      </c>
      <c r="E7" s="27">
        <f t="shared" si="0"/>
        <v>-3.4489678031535131E-3</v>
      </c>
      <c r="F7" s="26"/>
      <c r="G7" s="28" t="s">
        <v>6</v>
      </c>
      <c r="H7" s="29">
        <v>1309998</v>
      </c>
      <c r="I7" s="29">
        <v>249615.39</v>
      </c>
      <c r="J7" s="30">
        <f t="shared" si="1"/>
        <v>5.2480658344022775</v>
      </c>
      <c r="K7" s="32">
        <f>H7+H6+H5</f>
        <v>3426547</v>
      </c>
      <c r="L7" s="32"/>
      <c r="M7" s="32"/>
      <c r="N7" s="32">
        <f>AVERAGE(J5:J7)</f>
        <v>5.3696472214684192</v>
      </c>
      <c r="O7" s="35"/>
    </row>
    <row r="8" spans="1:16" ht="15" hidden="1" customHeight="1">
      <c r="D8" s="26">
        <f>H8/21</f>
        <v>48736.142857142855</v>
      </c>
      <c r="E8" s="27">
        <f t="shared" si="0"/>
        <v>-0.18152917572611349</v>
      </c>
      <c r="F8" s="26"/>
      <c r="G8" s="28" t="s">
        <v>2</v>
      </c>
      <c r="H8" s="29">
        <v>1023459</v>
      </c>
      <c r="I8" s="29">
        <v>195837.4</v>
      </c>
      <c r="J8" s="30">
        <f t="shared" si="1"/>
        <v>5.2260650927759462</v>
      </c>
    </row>
    <row r="9" spans="1:16" ht="15" hidden="1" customHeight="1">
      <c r="D9" s="26">
        <f>H9/21</f>
        <v>50739</v>
      </c>
      <c r="E9" s="27">
        <f t="shared" si="0"/>
        <v>4.1095930564878591E-2</v>
      </c>
      <c r="F9" s="26"/>
      <c r="G9" s="28" t="s">
        <v>5</v>
      </c>
      <c r="H9" s="29">
        <v>1065519</v>
      </c>
      <c r="I9" s="29">
        <v>216098.89</v>
      </c>
      <c r="J9" s="30">
        <f t="shared" si="1"/>
        <v>4.9307009397410599</v>
      </c>
    </row>
    <row r="10" spans="1:16" ht="15" hidden="1" customHeight="1">
      <c r="A10" s="31">
        <f>AVERAGE(D8:D10)</f>
        <v>47556.539682539682</v>
      </c>
      <c r="B10" s="27">
        <f>A10/A7-1</f>
        <v>-0.16736901539068394</v>
      </c>
      <c r="C10" s="27"/>
      <c r="D10" s="26">
        <f>H10/21</f>
        <v>43194.476190476191</v>
      </c>
      <c r="E10" s="27">
        <f t="shared" si="0"/>
        <v>-0.14869279665590196</v>
      </c>
      <c r="F10" s="26"/>
      <c r="G10" s="28" t="s">
        <v>0</v>
      </c>
      <c r="H10" s="29">
        <v>907084</v>
      </c>
      <c r="I10" s="29">
        <v>182868.08</v>
      </c>
      <c r="J10" s="30">
        <f t="shared" si="1"/>
        <v>4.9603189359236453</v>
      </c>
      <c r="K10" s="32">
        <f>H10+H9+H8</f>
        <v>2996062</v>
      </c>
      <c r="L10" s="27">
        <f>K10/K7-1</f>
        <v>-0.12563230564180206</v>
      </c>
      <c r="M10" s="32"/>
      <c r="N10" s="32">
        <f>AVERAGE(J8:J10)</f>
        <v>5.0390283228135502</v>
      </c>
      <c r="O10" s="58">
        <f>N10/N7-1</f>
        <v>-6.157181003121015E-2</v>
      </c>
    </row>
    <row r="11" spans="1:16" ht="15" hidden="1" customHeight="1">
      <c r="D11" s="26">
        <f>H11/21</f>
        <v>50521.095238095237</v>
      </c>
      <c r="E11" s="27">
        <f t="shared" si="0"/>
        <v>0.16961935168077047</v>
      </c>
      <c r="F11" s="26"/>
      <c r="G11" s="28" t="s">
        <v>10</v>
      </c>
      <c r="H11" s="29">
        <v>1060943</v>
      </c>
      <c r="I11" s="29">
        <v>200861.46</v>
      </c>
      <c r="J11" s="30">
        <f t="shared" si="1"/>
        <v>5.2819639964779705</v>
      </c>
    </row>
    <row r="12" spans="1:16" ht="15" hidden="1" customHeight="1">
      <c r="D12" s="26">
        <f>H12/22</f>
        <v>40600.545454545456</v>
      </c>
      <c r="E12" s="27">
        <f t="shared" si="0"/>
        <v>-0.19636450351672563</v>
      </c>
      <c r="F12" s="26"/>
      <c r="G12" s="28" t="s">
        <v>4</v>
      </c>
      <c r="H12" s="29">
        <v>893212</v>
      </c>
      <c r="I12" s="29">
        <v>182058.87</v>
      </c>
      <c r="J12" s="30">
        <f t="shared" si="1"/>
        <v>4.9061712840467484</v>
      </c>
    </row>
    <row r="13" spans="1:16" ht="15" hidden="1" customHeight="1">
      <c r="A13" s="31">
        <f>AVERAGE(D11:D13)</f>
        <v>43312.046897546898</v>
      </c>
      <c r="B13" s="27">
        <f>A13/A10-1</f>
        <v>-8.9251505961674193E-2</v>
      </c>
      <c r="C13" s="27"/>
      <c r="D13" s="26">
        <f>H13/20</f>
        <v>38814.5</v>
      </c>
      <c r="E13" s="27">
        <f t="shared" si="0"/>
        <v>-4.3990676345593283E-2</v>
      </c>
      <c r="F13" s="26"/>
      <c r="G13" s="28" t="s">
        <v>8</v>
      </c>
      <c r="H13" s="29">
        <v>776290</v>
      </c>
      <c r="I13" s="29">
        <v>147267.63</v>
      </c>
      <c r="J13" s="30">
        <f t="shared" si="1"/>
        <v>5.2712873833849301</v>
      </c>
      <c r="K13" s="32">
        <f>H13+H12+H11</f>
        <v>2730445</v>
      </c>
      <c r="L13" s="27">
        <f>K13/K10-1</f>
        <v>-8.8655374955525001E-2</v>
      </c>
      <c r="M13" s="32"/>
      <c r="N13" s="32">
        <f>AVERAGE(J11:J13)</f>
        <v>5.153140887969883</v>
      </c>
      <c r="O13" s="58">
        <f>N13/N10-1</f>
        <v>2.2645747919237236E-2</v>
      </c>
    </row>
    <row r="14" spans="1:16" ht="15" hidden="1" customHeight="1">
      <c r="D14" s="26">
        <f>H14/20</f>
        <v>37111.4</v>
      </c>
      <c r="E14" s="27">
        <f t="shared" si="0"/>
        <v>-4.3877932216053295E-2</v>
      </c>
      <c r="F14" s="26"/>
      <c r="G14" s="28" t="s">
        <v>11</v>
      </c>
      <c r="H14" s="29">
        <v>742228</v>
      </c>
      <c r="I14" s="29">
        <v>154063.21</v>
      </c>
      <c r="J14" s="30">
        <f t="shared" si="1"/>
        <v>4.8176848969977977</v>
      </c>
    </row>
    <row r="15" spans="1:16" ht="15" hidden="1" customHeight="1">
      <c r="A15" s="31"/>
      <c r="B15" s="31"/>
      <c r="C15" s="31"/>
      <c r="D15" s="26">
        <f>H15/22</f>
        <v>34286.181818181816</v>
      </c>
      <c r="E15" s="27">
        <f t="shared" si="0"/>
        <v>-7.6128041028314386E-2</v>
      </c>
      <c r="F15" s="26"/>
      <c r="G15" s="28" t="s">
        <v>9</v>
      </c>
      <c r="H15" s="29">
        <v>754296</v>
      </c>
      <c r="I15" s="29">
        <v>127121.21</v>
      </c>
      <c r="J15" s="30">
        <f t="shared" si="1"/>
        <v>5.9336754267836183</v>
      </c>
    </row>
    <row r="16" spans="1:16" ht="15" hidden="1" customHeight="1">
      <c r="A16" s="31">
        <f>AVERAGE(D14:D16)</f>
        <v>37872.163636363635</v>
      </c>
      <c r="B16" s="27">
        <f>A16/A13-1</f>
        <v>-0.12559746423555351</v>
      </c>
      <c r="C16" s="27"/>
      <c r="D16" s="26">
        <f>H16/22</f>
        <v>42218.909090909088</v>
      </c>
      <c r="E16" s="27">
        <f t="shared" si="0"/>
        <v>0.23136805710225161</v>
      </c>
      <c r="F16" s="26"/>
      <c r="G16" s="28" t="s">
        <v>13</v>
      </c>
      <c r="H16" s="29">
        <v>928816</v>
      </c>
      <c r="I16" s="29">
        <v>175386.05</v>
      </c>
      <c r="J16" s="30">
        <f t="shared" si="1"/>
        <v>5.2958373827336898</v>
      </c>
      <c r="K16" s="32">
        <f>H16+H15+H14</f>
        <v>2425340</v>
      </c>
      <c r="L16" s="27">
        <f>K16/K13-1</f>
        <v>-0.11174185892775723</v>
      </c>
      <c r="M16" s="32"/>
      <c r="N16" s="32">
        <f>AVERAGE(J14:J16)</f>
        <v>5.3490659021717022</v>
      </c>
      <c r="O16" s="58">
        <f>N16/N13-1</f>
        <v>3.8020504088916107E-2</v>
      </c>
    </row>
    <row r="17" spans="1:15" ht="15" hidden="1" customHeight="1">
      <c r="D17" s="26">
        <f>H17/20</f>
        <v>39550.300000000003</v>
      </c>
      <c r="E17" s="27">
        <f t="shared" si="0"/>
        <v>-6.3208859451172161E-2</v>
      </c>
      <c r="F17" s="33">
        <f t="shared" ref="F17:F22" si="2">D17/D5-1</f>
        <v>-0.24016472258537991</v>
      </c>
      <c r="G17" s="39" t="s">
        <v>162</v>
      </c>
      <c r="H17" s="29">
        <v>791006</v>
      </c>
      <c r="I17" s="29">
        <v>135884.79</v>
      </c>
      <c r="J17" s="30">
        <f t="shared" si="1"/>
        <v>5.8211518743194137</v>
      </c>
    </row>
    <row r="18" spans="1:15" hidden="1">
      <c r="D18" s="26">
        <f>H18/20</f>
        <v>45886.5</v>
      </c>
      <c r="E18" s="27">
        <f t="shared" si="0"/>
        <v>0.16020611727344658</v>
      </c>
      <c r="F18" s="33">
        <f t="shared" si="2"/>
        <v>-0.23204366979505842</v>
      </c>
      <c r="G18" s="39" t="s">
        <v>163</v>
      </c>
      <c r="H18" s="29">
        <v>917730</v>
      </c>
      <c r="I18" s="29">
        <v>147378.38</v>
      </c>
      <c r="J18" s="30">
        <f t="shared" si="1"/>
        <v>6.2270327574505835</v>
      </c>
    </row>
    <row r="19" spans="1:15" ht="17.399999999999999" hidden="1">
      <c r="A19" s="31">
        <f>AVERAGE(D17:D19)</f>
        <v>42617.781818181822</v>
      </c>
      <c r="B19" s="27">
        <f>A19/A16-1</f>
        <v>0.12530623355412418</v>
      </c>
      <c r="C19" s="27">
        <f>A19/A7-1</f>
        <v>-0.25383793955543066</v>
      </c>
      <c r="D19" s="26">
        <f>H19/22</f>
        <v>42416.545454545456</v>
      </c>
      <c r="E19" s="27">
        <f t="shared" si="0"/>
        <v>-7.5620379533295035E-2</v>
      </c>
      <c r="F19" s="33">
        <f t="shared" si="2"/>
        <v>-0.28765998116027658</v>
      </c>
      <c r="G19" s="39" t="s">
        <v>158</v>
      </c>
      <c r="H19" s="29">
        <v>933164</v>
      </c>
      <c r="I19" s="29">
        <v>156616.69</v>
      </c>
      <c r="J19" s="30">
        <f t="shared" si="1"/>
        <v>5.9582666445064056</v>
      </c>
      <c r="K19" s="32">
        <f>H19+H18+H17</f>
        <v>2641900</v>
      </c>
      <c r="L19" s="27">
        <f>K19/K16-1</f>
        <v>8.92905736927605E-2</v>
      </c>
      <c r="M19" s="27">
        <f>K19/K7-1</f>
        <v>-0.22899058439881315</v>
      </c>
      <c r="N19" s="32">
        <f>AVERAGE(J17:J19)</f>
        <v>6.0021504254254667</v>
      </c>
      <c r="O19" s="58">
        <f>N19/N16-1</f>
        <v>0.12209319069870017</v>
      </c>
    </row>
    <row r="20" spans="1:15" hidden="1">
      <c r="D20" s="26">
        <f>H20/20</f>
        <v>40695.5</v>
      </c>
      <c r="E20" s="27">
        <f t="shared" si="0"/>
        <v>-4.0574861439146792E-2</v>
      </c>
      <c r="F20" s="33">
        <f t="shared" si="2"/>
        <v>-0.16498316004842395</v>
      </c>
      <c r="G20" s="39" t="s">
        <v>154</v>
      </c>
      <c r="H20" s="29">
        <v>813910</v>
      </c>
      <c r="I20" s="29">
        <v>134956.97</v>
      </c>
      <c r="J20" s="30">
        <f t="shared" si="1"/>
        <v>6.0308852517954428</v>
      </c>
    </row>
    <row r="21" spans="1:15" hidden="1">
      <c r="D21" s="26">
        <f>H21/21</f>
        <v>52253.047619047618</v>
      </c>
      <c r="E21" s="27">
        <f t="shared" si="0"/>
        <v>0.28400062953023353</v>
      </c>
      <c r="F21" s="33">
        <f t="shared" si="2"/>
        <v>2.9839918387189801E-2</v>
      </c>
      <c r="G21" s="39" t="s">
        <v>155</v>
      </c>
      <c r="H21" s="29">
        <v>1097314</v>
      </c>
      <c r="I21" s="29">
        <v>198722.48</v>
      </c>
      <c r="J21" s="30">
        <f t="shared" si="1"/>
        <v>5.5218413135745887</v>
      </c>
    </row>
    <row r="22" spans="1:15" ht="17.399999999999999" hidden="1">
      <c r="A22" s="31">
        <f>AVERAGE(D20:D22)</f>
        <v>49267.896825396827</v>
      </c>
      <c r="B22" s="27">
        <f>A22/A19-1</f>
        <v>0.15604085251517952</v>
      </c>
      <c r="C22" s="27">
        <f>A22/A10-1</f>
        <v>3.5985737277800078E-2</v>
      </c>
      <c r="D22" s="26">
        <f>H22/21</f>
        <v>54855.142857142855</v>
      </c>
      <c r="E22" s="27">
        <f t="shared" si="0"/>
        <v>4.9797961203447594E-2</v>
      </c>
      <c r="F22" s="33">
        <f t="shared" si="2"/>
        <v>0.26995735786321884</v>
      </c>
      <c r="G22" s="39" t="s">
        <v>156</v>
      </c>
      <c r="H22" s="29">
        <v>1151958</v>
      </c>
      <c r="I22" s="29">
        <v>208891.69</v>
      </c>
      <c r="J22" s="30">
        <f t="shared" si="1"/>
        <v>5.5146186045026493</v>
      </c>
      <c r="K22" s="32">
        <f>H22+H21+H20</f>
        <v>3063182</v>
      </c>
      <c r="L22" s="27">
        <f>K22/K19-1</f>
        <v>0.15946175101252891</v>
      </c>
      <c r="M22" s="27">
        <f>K22/K10-1</f>
        <v>2.2402740664245302E-2</v>
      </c>
      <c r="N22" s="32">
        <f>AVERAGE(J20:J22)</f>
        <v>5.6891150566242272</v>
      </c>
      <c r="O22" s="58">
        <f>N22/N19-1</f>
        <v>-5.2153869299110367E-2</v>
      </c>
    </row>
    <row r="23" spans="1:15" hidden="1">
      <c r="A23" s="31"/>
      <c r="B23" s="27"/>
      <c r="C23" s="27"/>
      <c r="D23" s="26">
        <f>H23/21</f>
        <v>52241.666666666664</v>
      </c>
      <c r="E23" s="27">
        <f t="shared" ref="E23:E28" si="3">D23/D22-1</f>
        <v>-4.764323004831772E-2</v>
      </c>
      <c r="F23" s="33">
        <f t="shared" ref="F23:F28" si="4">D23/D11-1</f>
        <v>3.4056495023766509E-2</v>
      </c>
      <c r="G23" s="39" t="s">
        <v>168</v>
      </c>
      <c r="H23" s="29">
        <v>1097075</v>
      </c>
      <c r="I23" s="29">
        <v>191636.67</v>
      </c>
      <c r="J23" s="30">
        <f t="shared" si="1"/>
        <v>5.7247655159109154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36514.727272727272</v>
      </c>
      <c r="E24" s="27">
        <f t="shared" si="3"/>
        <v>-0.30104206847547088</v>
      </c>
      <c r="F24" s="33">
        <f t="shared" si="4"/>
        <v>-0.10063456379896374</v>
      </c>
      <c r="G24" s="39" t="s">
        <v>176</v>
      </c>
      <c r="H24" s="29">
        <v>803324</v>
      </c>
      <c r="I24" s="29">
        <v>143566.96</v>
      </c>
      <c r="J24" s="30">
        <f t="shared" si="1"/>
        <v>5.5954656976786303</v>
      </c>
      <c r="K24" s="32"/>
      <c r="L24" s="27"/>
      <c r="M24" s="27"/>
      <c r="N24" s="27"/>
    </row>
    <row r="25" spans="1:15" ht="17.399999999999999" hidden="1">
      <c r="A25" s="31">
        <f>AVERAGE(D23:D25)</f>
        <v>43772.903242955879</v>
      </c>
      <c r="B25" s="27">
        <f>A25/A22-1</f>
        <v>-0.11153294409775505</v>
      </c>
      <c r="C25" s="27">
        <f>A25/A13-1</f>
        <v>1.0640373254561686E-2</v>
      </c>
      <c r="D25" s="26">
        <f>H25/19</f>
        <v>42562.315789473687</v>
      </c>
      <c r="E25" s="27">
        <f t="shared" si="3"/>
        <v>0.1656205309046177</v>
      </c>
      <c r="F25" s="33">
        <f t="shared" si="4"/>
        <v>9.6557105964876211E-2</v>
      </c>
      <c r="G25" s="39" t="s">
        <v>190</v>
      </c>
      <c r="H25" s="29">
        <v>808684</v>
      </c>
      <c r="I25" s="29">
        <v>131561.51</v>
      </c>
      <c r="J25" s="30">
        <f t="shared" si="1"/>
        <v>6.1468130002460439</v>
      </c>
      <c r="K25" s="32">
        <f>H25+H24+H23</f>
        <v>2709083</v>
      </c>
      <c r="L25" s="27">
        <f>K25/K22-1</f>
        <v>-0.11559842020487188</v>
      </c>
      <c r="M25" s="27">
        <f>K25/K13-1</f>
        <v>-7.8236331440479923E-3</v>
      </c>
      <c r="N25" s="32">
        <f>AVERAGE(J23:J25)</f>
        <v>5.8223480712785296</v>
      </c>
      <c r="O25" s="58">
        <f>N25/N22-1</f>
        <v>2.3418934812923231E-2</v>
      </c>
    </row>
    <row r="26" spans="1:15" ht="17.399999999999999" hidden="1">
      <c r="A26" s="31"/>
      <c r="B26" s="27"/>
      <c r="C26" s="27"/>
      <c r="D26" s="26">
        <f>H26/19</f>
        <v>117089</v>
      </c>
      <c r="E26" s="27">
        <f t="shared" si="3"/>
        <v>1.7510016273352753</v>
      </c>
      <c r="F26" s="33">
        <f t="shared" si="4"/>
        <v>2.1550682539596995</v>
      </c>
      <c r="G26" s="39" t="s">
        <v>202</v>
      </c>
      <c r="H26" s="29">
        <v>2224691</v>
      </c>
      <c r="I26" s="29">
        <v>319726.81</v>
      </c>
      <c r="J26" s="30">
        <f t="shared" si="1"/>
        <v>6.9580996351228723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195419.40909090909</v>
      </c>
      <c r="E27" s="27">
        <f t="shared" si="3"/>
        <v>0.66898179240500033</v>
      </c>
      <c r="F27" s="33">
        <f t="shared" si="4"/>
        <v>4.6996550425827532</v>
      </c>
      <c r="G27" s="39" t="s">
        <v>203</v>
      </c>
      <c r="H27" s="29">
        <v>4299227</v>
      </c>
      <c r="I27" s="29">
        <v>568881.11</v>
      </c>
      <c r="J27" s="30">
        <f t="shared" si="1"/>
        <v>7.5573382986824784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152434.71531100478</v>
      </c>
      <c r="B28" s="27">
        <f>A28/A25-1</f>
        <v>2.4823990189760883</v>
      </c>
      <c r="C28" s="27">
        <f>A28/A16-1</f>
        <v>3.0249803727781179</v>
      </c>
      <c r="D28" s="26">
        <f>H28/19</f>
        <v>144795.73684210525</v>
      </c>
      <c r="E28" s="27">
        <f t="shared" si="3"/>
        <v>-0.25905140376948799</v>
      </c>
      <c r="F28" s="33">
        <f t="shared" si="4"/>
        <v>2.4296418349019784</v>
      </c>
      <c r="G28" s="39" t="s">
        <v>208</v>
      </c>
      <c r="H28" s="29">
        <v>2751119</v>
      </c>
      <c r="I28" s="29">
        <v>376729.13</v>
      </c>
      <c r="J28" s="30">
        <f t="shared" si="1"/>
        <v>7.3026447410636921</v>
      </c>
      <c r="K28" s="32">
        <f>H28+H27+H26</f>
        <v>9275037</v>
      </c>
      <c r="L28" s="27">
        <f>K28/K25-1</f>
        <v>2.4236813711503116</v>
      </c>
      <c r="M28" s="27">
        <f>K28/K16-1</f>
        <v>2.8242213462854693</v>
      </c>
      <c r="N28" s="32">
        <f>AVERAGE(J26:J28)</f>
        <v>7.2726942249563473</v>
      </c>
      <c r="O28" s="58">
        <f>N28/N25-1</f>
        <v>0.24909987103524989</v>
      </c>
    </row>
    <row r="29" spans="1:15" hidden="1">
      <c r="D29" s="26">
        <f>H29/22</f>
        <v>50847.727272727272</v>
      </c>
      <c r="E29" s="27">
        <f t="shared" ref="E29:E41" si="5">D29/D28-1</f>
        <v>-0.64883132347898509</v>
      </c>
      <c r="F29" s="33">
        <f t="shared" ref="F29:F41" si="6">D29/D17-1</f>
        <v>0.28564706899131664</v>
      </c>
      <c r="G29" s="39" t="s">
        <v>215</v>
      </c>
      <c r="H29" s="29">
        <v>1118650</v>
      </c>
      <c r="I29" s="29">
        <v>184545.11</v>
      </c>
      <c r="J29" s="30">
        <f t="shared" si="1"/>
        <v>6.0616615633976973</v>
      </c>
    </row>
    <row r="30" spans="1:15" hidden="1">
      <c r="D30" s="26">
        <f>H30/19</f>
        <v>46980.105263157893</v>
      </c>
      <c r="E30" s="27">
        <f t="shared" si="5"/>
        <v>-7.6062829491374773E-2</v>
      </c>
      <c r="F30" s="33">
        <f t="shared" si="6"/>
        <v>2.3832832383334779E-2</v>
      </c>
      <c r="G30" s="39" t="s">
        <v>210</v>
      </c>
      <c r="H30" s="29">
        <v>892622</v>
      </c>
      <c r="I30" s="29">
        <v>157408.07</v>
      </c>
      <c r="J30" s="30">
        <f t="shared" si="1"/>
        <v>5.6707511882967623</v>
      </c>
    </row>
    <row r="31" spans="1:15" ht="17.399999999999999" hidden="1">
      <c r="A31" s="31">
        <f>AVERAGE(D29:D31)</f>
        <v>51211.36084529505</v>
      </c>
      <c r="B31" s="27">
        <f>A31/A28-1</f>
        <v>-0.66404397619786859</v>
      </c>
      <c r="C31" s="27">
        <f>A31/A19-1</f>
        <v>0.20164303866812205</v>
      </c>
      <c r="D31" s="26">
        <f>H31/20</f>
        <v>55806.25</v>
      </c>
      <c r="E31" s="27">
        <f t="shared" si="5"/>
        <v>0.18786983740037777</v>
      </c>
      <c r="F31" s="33">
        <f t="shared" si="6"/>
        <v>0.31567173615784583</v>
      </c>
      <c r="G31" s="39" t="s">
        <v>211</v>
      </c>
      <c r="H31" s="29">
        <v>1116125</v>
      </c>
      <c r="I31" s="29">
        <v>202771.11</v>
      </c>
      <c r="J31" s="30">
        <f t="shared" si="1"/>
        <v>5.5043590775826008</v>
      </c>
      <c r="K31" s="32">
        <f>H31+H30+H29</f>
        <v>3127397</v>
      </c>
      <c r="L31" s="27">
        <f>K31/K28-1</f>
        <v>-0.66281568472449215</v>
      </c>
      <c r="M31" s="27">
        <f>K31/K19-1</f>
        <v>0.18376812142776022</v>
      </c>
      <c r="N31" s="32">
        <f>AVERAGE(J29:J31)</f>
        <v>5.7455906097590201</v>
      </c>
      <c r="O31" s="58">
        <f>N31/N28-1</f>
        <v>-0.20997770124269088</v>
      </c>
    </row>
    <row r="32" spans="1:15" ht="17.399999999999999" hidden="1">
      <c r="D32" s="26">
        <f>H32/21</f>
        <v>52444.761904761908</v>
      </c>
      <c r="E32" s="27">
        <f t="shared" si="5"/>
        <v>-6.0234975387847944E-2</v>
      </c>
      <c r="F32" s="33">
        <f t="shared" si="6"/>
        <v>0.28871157510687695</v>
      </c>
      <c r="G32" s="39" t="s">
        <v>222</v>
      </c>
      <c r="H32" s="29">
        <v>1101340</v>
      </c>
      <c r="I32" s="29">
        <v>189328.88</v>
      </c>
      <c r="J32" s="30">
        <f t="shared" si="1"/>
        <v>5.8170734438401581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83214.666666666672</v>
      </c>
      <c r="E33" s="27">
        <f t="shared" si="5"/>
        <v>0.58671073419652431</v>
      </c>
      <c r="F33" s="33">
        <f t="shared" si="6"/>
        <v>0.59253231071507351</v>
      </c>
      <c r="G33" s="39" t="s">
        <v>223</v>
      </c>
      <c r="H33" s="29">
        <v>1747508</v>
      </c>
      <c r="I33" s="29">
        <v>266106.67</v>
      </c>
      <c r="J33" s="30">
        <f t="shared" si="1"/>
        <v>6.5669455034704693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69648.370927318305</v>
      </c>
      <c r="B34" s="27">
        <f>A34/A31-1</f>
        <v>0.3600179682340372</v>
      </c>
      <c r="C34" s="27">
        <f>A34/A22-1</f>
        <v>0.41366641190609266</v>
      </c>
      <c r="D34" s="26">
        <f>H34/19</f>
        <v>73285.68421052632</v>
      </c>
      <c r="E34" s="27">
        <f t="shared" si="5"/>
        <v>-0.11931769787545887</v>
      </c>
      <c r="F34" s="33">
        <f t="shared" si="6"/>
        <v>0.33598565956489113</v>
      </c>
      <c r="G34" s="39" t="s">
        <v>220</v>
      </c>
      <c r="H34" s="29">
        <v>1392428</v>
      </c>
      <c r="I34" s="29">
        <v>230967.79</v>
      </c>
      <c r="J34" s="30">
        <f t="shared" si="1"/>
        <v>6.0286674605147326</v>
      </c>
      <c r="K34" s="32">
        <f>H34+H33+H32</f>
        <v>4241276</v>
      </c>
      <c r="L34" s="27">
        <f>K34/K31-1</f>
        <v>0.35616808483221041</v>
      </c>
      <c r="M34" s="27">
        <f>K34/K22-1</f>
        <v>0.38459810745819212</v>
      </c>
      <c r="N34" s="32">
        <f>AVERAGE(J32:J34)</f>
        <v>6.1375621359417876</v>
      </c>
      <c r="O34" s="58">
        <f>N34/N31-1</f>
        <v>6.8221276593740443E-2</v>
      </c>
      <c r="P34" s="58"/>
    </row>
    <row r="35" spans="1:16" ht="17.399999999999999" hidden="1">
      <c r="D35" s="26">
        <f>H35/23</f>
        <v>85650.608695652176</v>
      </c>
      <c r="E35" s="27">
        <f t="shared" si="5"/>
        <v>0.16872223570438916</v>
      </c>
      <c r="F35" s="33">
        <f t="shared" si="6"/>
        <v>0.63950758390146145</v>
      </c>
      <c r="G35" s="39" t="s">
        <v>226</v>
      </c>
      <c r="H35" s="68">
        <v>1969964</v>
      </c>
      <c r="I35" s="68">
        <v>319045.7</v>
      </c>
      <c r="J35" s="30">
        <f t="shared" si="1"/>
        <v>6.1745511693152419</v>
      </c>
      <c r="P35" s="16"/>
    </row>
    <row r="36" spans="1:16" ht="17.399999999999999" hidden="1">
      <c r="D36" s="26">
        <f>H36/21</f>
        <v>112228.85714285714</v>
      </c>
      <c r="E36" s="27">
        <f t="shared" si="5"/>
        <v>0.3103100941366006</v>
      </c>
      <c r="F36" s="33">
        <f t="shared" si="6"/>
        <v>2.0735230830186291</v>
      </c>
      <c r="G36" s="39" t="s">
        <v>228</v>
      </c>
      <c r="H36" s="68">
        <v>2356806</v>
      </c>
      <c r="I36" s="68">
        <v>343115.88</v>
      </c>
      <c r="J36" s="30">
        <f t="shared" si="1"/>
        <v>6.8688339344713514</v>
      </c>
      <c r="P36" s="16"/>
    </row>
    <row r="37" spans="1:16" ht="17.399999999999999" hidden="1">
      <c r="A37" s="31">
        <f>AVERAGE(D35:D37)</f>
        <v>96590.173798021628</v>
      </c>
      <c r="B37" s="27">
        <f>A37/A34-1</f>
        <v>0.38682603070240495</v>
      </c>
      <c r="C37" s="27">
        <f>A37/A25-1</f>
        <v>1.2066202294581712</v>
      </c>
      <c r="D37" s="26">
        <f>H37/18</f>
        <v>91891.055555555562</v>
      </c>
      <c r="E37" s="27">
        <f t="shared" si="5"/>
        <v>-0.18121722082060776</v>
      </c>
      <c r="F37" s="33">
        <f t="shared" si="6"/>
        <v>1.1589768754613119</v>
      </c>
      <c r="G37" s="39" t="s">
        <v>225</v>
      </c>
      <c r="H37" s="68">
        <v>1654039</v>
      </c>
      <c r="I37" s="68">
        <v>218394.09</v>
      </c>
      <c r="J37" s="30">
        <f t="shared" si="1"/>
        <v>7.573643590813286</v>
      </c>
      <c r="K37" s="32">
        <f>H37+H36+H35</f>
        <v>5980809</v>
      </c>
      <c r="L37" s="27">
        <f>K37/K34-1</f>
        <v>0.41014378691695619</v>
      </c>
      <c r="M37" s="27">
        <f>K37/K25-1</f>
        <v>1.2076876197591582</v>
      </c>
      <c r="N37" s="32">
        <f>AVERAGE(J35:J37)</f>
        <v>6.8723428981999604</v>
      </c>
      <c r="O37" s="16">
        <f>N37/N34-1</f>
        <v>0.11971866776798401</v>
      </c>
      <c r="P37" s="16"/>
    </row>
    <row r="38" spans="1:16" ht="17.399999999999999" hidden="1">
      <c r="A38" s="31"/>
      <c r="B38" s="27"/>
      <c r="C38" s="27"/>
      <c r="D38" s="26">
        <f>H38/20</f>
        <v>126807.85</v>
      </c>
      <c r="E38" s="27">
        <f t="shared" si="5"/>
        <v>0.37998033903674577</v>
      </c>
      <c r="F38" s="33">
        <f t="shared" si="6"/>
        <v>8.3003954257018231E-2</v>
      </c>
      <c r="G38" s="39" t="s">
        <v>231</v>
      </c>
      <c r="H38" s="68">
        <v>2536157</v>
      </c>
      <c r="I38" s="68">
        <v>348516.35</v>
      </c>
      <c r="J38" s="30">
        <f t="shared" si="1"/>
        <v>7.2770101029693448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91911</v>
      </c>
      <c r="E39" s="27">
        <f t="shared" si="5"/>
        <v>-0.27519471389192396</v>
      </c>
      <c r="F39" s="33">
        <f t="shared" si="6"/>
        <v>-0.52967312495944041</v>
      </c>
      <c r="G39" s="39" t="s">
        <v>234</v>
      </c>
      <c r="H39" s="68">
        <v>1930131</v>
      </c>
      <c r="I39" s="68">
        <v>280522.78000000003</v>
      </c>
      <c r="J39" s="30">
        <f t="shared" si="1"/>
        <v>6.8804786548885613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102343.7753968254</v>
      </c>
      <c r="B40" s="27">
        <f>A40/A37-1</f>
        <v>5.956715235687482E-2</v>
      </c>
      <c r="C40" s="27">
        <f>A40/A28-1</f>
        <v>-0.32860585472266857</v>
      </c>
      <c r="D40" s="26">
        <f>H40/21</f>
        <v>88312.476190476184</v>
      </c>
      <c r="E40" s="27">
        <f t="shared" si="5"/>
        <v>-3.915226479446221E-2</v>
      </c>
      <c r="F40" s="33">
        <f t="shared" si="6"/>
        <v>-0.39008925182115073</v>
      </c>
      <c r="G40" s="39" t="s">
        <v>236</v>
      </c>
      <c r="H40" s="68">
        <v>1854562</v>
      </c>
      <c r="I40" s="68">
        <v>266542.46000000002</v>
      </c>
      <c r="J40" s="30">
        <f t="shared" si="1"/>
        <v>6.9578482917881068</v>
      </c>
      <c r="K40" s="32">
        <f>H40+H39+H38</f>
        <v>6320850</v>
      </c>
      <c r="L40" s="27">
        <f>K40/K37-1</f>
        <v>5.6855351842869384E-2</v>
      </c>
      <c r="M40" s="27">
        <f>K40/K28-1</f>
        <v>-0.31850945715903878</v>
      </c>
      <c r="N40" s="32">
        <f>AVERAGE(J38:J40)</f>
        <v>7.038445683215337</v>
      </c>
      <c r="O40" s="58">
        <f>N40/N37-1</f>
        <v>2.4169746398842173E-2</v>
      </c>
    </row>
    <row r="41" spans="1:16" ht="17.399999999999999">
      <c r="A41" s="31"/>
      <c r="B41" s="27"/>
      <c r="C41" s="27"/>
      <c r="D41" s="26">
        <f>H41/18</f>
        <v>53985.388888888891</v>
      </c>
      <c r="E41" s="27">
        <f t="shared" si="5"/>
        <v>-0.38870031486320389</v>
      </c>
      <c r="F41" s="33">
        <f t="shared" si="6"/>
        <v>6.1707017883659399E-2</v>
      </c>
      <c r="G41" s="39" t="s">
        <v>370</v>
      </c>
      <c r="H41" s="68">
        <v>971737</v>
      </c>
      <c r="I41" s="68">
        <v>163641.5</v>
      </c>
      <c r="J41" s="30">
        <f t="shared" si="1"/>
        <v>5.9382063840773887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48322</v>
      </c>
      <c r="E42" s="27">
        <f t="shared" ref="E42" si="7">D42/D41-1</f>
        <v>-0.10490595706451444</v>
      </c>
      <c r="F42" s="33">
        <f t="shared" ref="F42" si="8">D42/D30-1</f>
        <v>2.8563042362836688E-2</v>
      </c>
      <c r="G42" s="39" t="s">
        <v>405</v>
      </c>
      <c r="H42" s="68">
        <v>966440</v>
      </c>
      <c r="I42" s="68">
        <v>145532.07</v>
      </c>
      <c r="J42" s="30">
        <f t="shared" si="1"/>
        <v>6.6407356124323655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46862.929629629631</v>
      </c>
      <c r="B43" s="27">
        <f>A43/A40-1</f>
        <v>-0.54210278594937122</v>
      </c>
      <c r="C43" s="27">
        <f>A43/A31-1</f>
        <v>-8.491145604979411E-2</v>
      </c>
      <c r="D43" s="26">
        <f>H43/20</f>
        <v>38281.4</v>
      </c>
      <c r="E43" s="27">
        <f t="shared" ref="E43" si="9">D43/D42-1</f>
        <v>-0.20778527378833656</v>
      </c>
      <c r="F43" s="33">
        <f t="shared" ref="F43" si="10">D43/D31-1</f>
        <v>-0.31403023854854961</v>
      </c>
      <c r="G43" s="39" t="s">
        <v>429</v>
      </c>
      <c r="H43" s="68">
        <v>765628</v>
      </c>
      <c r="I43" s="68">
        <v>130464.21</v>
      </c>
      <c r="J43" s="30">
        <f t="shared" si="1"/>
        <v>5.8684906764851448</v>
      </c>
      <c r="K43" s="32">
        <f>H43+H42+H41</f>
        <v>2703805</v>
      </c>
      <c r="L43" s="27">
        <f>K43/K40-1</f>
        <v>-0.5722402841390003</v>
      </c>
      <c r="M43" s="27">
        <f>K43/K31-1</f>
        <v>-0.13544554784697949</v>
      </c>
      <c r="N43" s="32">
        <f>AVERAGE(J41:J43)</f>
        <v>6.149144224331633</v>
      </c>
      <c r="O43" s="58">
        <f>N43/N40-1</f>
        <v>-0.12634912577423618</v>
      </c>
    </row>
    <row r="44" spans="1:16" ht="17.399999999999999">
      <c r="A44" s="31"/>
      <c r="B44" s="27"/>
      <c r="C44" s="27"/>
      <c r="D44" s="26">
        <f>H44/22</f>
        <v>55249.13636363636</v>
      </c>
      <c r="E44" s="27">
        <f t="shared" ref="E44" si="11">D44/D43-1</f>
        <v>0.44323709069251271</v>
      </c>
      <c r="F44" s="33">
        <f t="shared" ref="F44" si="12">D44/D32-1</f>
        <v>5.3472918114627177E-2</v>
      </c>
      <c r="G44" s="39" t="s">
        <v>464</v>
      </c>
      <c r="H44" s="68">
        <v>1215481</v>
      </c>
      <c r="I44" s="68">
        <v>210072.36</v>
      </c>
      <c r="J44" s="30">
        <f t="shared" si="1"/>
        <v>5.7860110678053989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56309.2</v>
      </c>
      <c r="E45" s="27">
        <f t="shared" ref="E45" si="13">D45/D44-1</f>
        <v>1.9186972071138841E-2</v>
      </c>
      <c r="F45" s="33">
        <f t="shared" ref="F45" si="14">D45/D33-1</f>
        <v>-0.32332601624713597</v>
      </c>
      <c r="G45" s="39" t="s">
        <v>498</v>
      </c>
      <c r="H45" s="68">
        <v>1126184</v>
      </c>
      <c r="I45" s="68">
        <v>205823.26</v>
      </c>
      <c r="J45" s="30">
        <f t="shared" si="1"/>
        <v>5.4716070477165699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59527.234928229671</v>
      </c>
      <c r="B46" s="27">
        <f>A46/A43-1</f>
        <v>0.27024143387298794</v>
      </c>
      <c r="C46" s="27">
        <f>A46/A34-1</f>
        <v>-0.14531762716532981</v>
      </c>
      <c r="D46" s="26">
        <f>H46/19</f>
        <v>67023.368421052626</v>
      </c>
      <c r="E46" s="27">
        <f t="shared" ref="E46" si="15">D46/D45-1</f>
        <v>0.19027385260406171</v>
      </c>
      <c r="F46" s="33">
        <f t="shared" ref="F46" si="16">D46/D34-1</f>
        <v>-8.5450737847845737E-2</v>
      </c>
      <c r="G46" s="39" t="s">
        <v>548</v>
      </c>
      <c r="H46" s="68">
        <v>1273444</v>
      </c>
      <c r="I46" s="68">
        <v>238298.46</v>
      </c>
      <c r="J46" s="30">
        <f t="shared" si="1"/>
        <v>5.3439036072662827</v>
      </c>
      <c r="K46" s="32">
        <f>H46+H45+H44</f>
        <v>3615109</v>
      </c>
      <c r="L46" s="27">
        <f>K46/K43-1</f>
        <v>0.33704501619014682</v>
      </c>
      <c r="M46" s="27">
        <f>K46/K34-1</f>
        <v>-0.14763646600692815</v>
      </c>
      <c r="N46" s="32">
        <f>AVERAGE(J44:J46)</f>
        <v>5.5338405742627499</v>
      </c>
      <c r="O46" s="58">
        <f>N46/N43-1</f>
        <v>-0.1000632978543875</v>
      </c>
    </row>
    <row r="47" spans="1:16" ht="17.399999999999999">
      <c r="A47" s="31"/>
      <c r="B47" s="27"/>
      <c r="C47" s="27"/>
      <c r="D47" s="26">
        <f>H47/19</f>
        <v>44930.894736842107</v>
      </c>
      <c r="E47" s="27">
        <f t="shared" ref="E47" si="17">D47/D46-1</f>
        <v>-0.32962344633921858</v>
      </c>
      <c r="F47" s="33">
        <f t="shared" ref="F47" si="18">D47/D35-1</f>
        <v>-0.47541651575999944</v>
      </c>
      <c r="G47" s="39" t="s">
        <v>606</v>
      </c>
      <c r="H47" s="68">
        <v>853687</v>
      </c>
      <c r="I47" s="68">
        <v>127688.26</v>
      </c>
      <c r="J47" s="30">
        <f t="shared" si="1"/>
        <v>6.6857125314418102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61652.25</v>
      </c>
      <c r="E48" s="27">
        <f t="shared" ref="E48" si="19">D48/D47-1</f>
        <v>0.37215718407331955</v>
      </c>
      <c r="F48" s="33">
        <f t="shared" ref="F48" si="20">D48/D36-1</f>
        <v>-0.45065599374747012</v>
      </c>
      <c r="G48" s="39" t="s">
        <v>632</v>
      </c>
      <c r="H48" s="68">
        <v>1233045</v>
      </c>
      <c r="I48" s="68">
        <v>177905.4</v>
      </c>
      <c r="J48" s="30">
        <f t="shared" si="1"/>
        <v>6.9309026032936609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58917.260366826165</v>
      </c>
      <c r="B49" s="27">
        <f>A49/A46-1</f>
        <v>-1.0246982950559258E-2</v>
      </c>
      <c r="C49" s="27">
        <f>A49/A37-1</f>
        <v>-0.39002842576898944</v>
      </c>
      <c r="D49" s="26">
        <f>H49/22</f>
        <v>70168.636363636368</v>
      </c>
      <c r="E49" s="27">
        <f t="shared" ref="E49" si="21">D49/D48-1</f>
        <v>0.1381358565767894</v>
      </c>
      <c r="F49" s="33">
        <f t="shared" ref="F49" si="22">D49/D37-1</f>
        <v>-0.23639318386963393</v>
      </c>
      <c r="G49" s="39" t="s">
        <v>672</v>
      </c>
      <c r="H49" s="68">
        <v>1543710</v>
      </c>
      <c r="I49" s="68">
        <v>207088.76</v>
      </c>
      <c r="J49" s="30">
        <f t="shared" si="1"/>
        <v>7.4543398685665023</v>
      </c>
      <c r="K49" s="32">
        <f>H49+H48+H47</f>
        <v>3630442</v>
      </c>
      <c r="L49" s="27">
        <f>K49/K46-1</f>
        <v>4.2413658896591766E-3</v>
      </c>
      <c r="M49" s="27">
        <f>K49/K37-1</f>
        <v>-0.392984795200783</v>
      </c>
      <c r="N49" s="32">
        <f>AVERAGE(J47:J49)</f>
        <v>7.0236516677673251</v>
      </c>
      <c r="O49" s="58">
        <f>N49/N46-1</f>
        <v>0.26921828945226811</v>
      </c>
    </row>
    <row r="50" spans="1:15" s="37" customFormat="1" ht="17.399999999999999">
      <c r="A50" s="92"/>
      <c r="B50" s="130"/>
      <c r="C50" s="130"/>
      <c r="D50" s="93">
        <f>H50/18</f>
        <v>51160.777777777781</v>
      </c>
      <c r="E50" s="130">
        <f t="shared" ref="E50" si="23">D50/D49-1</f>
        <v>-0.27088824253835819</v>
      </c>
      <c r="F50" s="131">
        <f t="shared" ref="F50" si="24">D50/D38-1</f>
        <v>-0.59654881162500761</v>
      </c>
      <c r="G50" s="132" t="s">
        <v>714</v>
      </c>
      <c r="H50" s="95">
        <v>920894</v>
      </c>
      <c r="I50" s="95">
        <v>134840.17000000001</v>
      </c>
      <c r="J50" s="133">
        <f t="shared" ref="J50" si="25">H50/I50</f>
        <v>6.8295226860066993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62500.55</v>
      </c>
      <c r="E51" s="130">
        <f t="shared" ref="E51" si="26">D51/D50-1</f>
        <v>0.22164972298657615</v>
      </c>
      <c r="F51" s="131">
        <f t="shared" ref="F51" si="27">D51/D39-1</f>
        <v>-0.3199883583031411</v>
      </c>
      <c r="G51" s="132" t="s">
        <v>721</v>
      </c>
      <c r="H51" s="95">
        <v>1250011</v>
      </c>
      <c r="I51" s="95">
        <v>189415.94</v>
      </c>
      <c r="J51" s="133">
        <f t="shared" ref="J51" si="28">H51/I51</f>
        <v>6.5992914851833486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56308.685016835021</v>
      </c>
      <c r="B52" s="27">
        <f>A52/A49-1</f>
        <v>-4.4275231634156587E-2</v>
      </c>
      <c r="C52" s="27">
        <f>A52/A40-1</f>
        <v>-0.44980840506904285</v>
      </c>
      <c r="D52" s="93">
        <f>H52/22</f>
        <v>55264.727272727272</v>
      </c>
      <c r="E52" s="130">
        <f t="shared" ref="E52:E53" si="29">D52/D51-1</f>
        <v>-0.11577214484148912</v>
      </c>
      <c r="F52" s="131">
        <f t="shared" ref="F52:F53" si="30">D52/D40-1</f>
        <v>-0.37421381828848388</v>
      </c>
      <c r="G52" s="132" t="s">
        <v>726</v>
      </c>
      <c r="H52" s="95">
        <v>1215824</v>
      </c>
      <c r="I52" s="95">
        <v>180106.36</v>
      </c>
      <c r="J52" s="133">
        <f t="shared" ref="J52" si="31">H52/I52</f>
        <v>6.750588929785712</v>
      </c>
      <c r="K52" s="32">
        <f>H52+H51+H50</f>
        <v>3386729</v>
      </c>
      <c r="L52" s="27">
        <f>K52/K49-1</f>
        <v>-6.7130393489277629E-2</v>
      </c>
      <c r="M52" s="27">
        <f>K52/K40-1</f>
        <v>-0.46419722031055954</v>
      </c>
      <c r="N52" s="32">
        <f>AVERAGE(J50:J52)</f>
        <v>6.7264677003252542</v>
      </c>
      <c r="O52" s="58">
        <f>N52/N49-1</f>
        <v>-4.2311888672653897E-2</v>
      </c>
    </row>
    <row r="53" spans="1:15" s="37" customFormat="1" ht="17.399999999999999">
      <c r="A53" s="31"/>
      <c r="B53" s="27"/>
      <c r="C53" s="27"/>
      <c r="D53" s="93">
        <f>H53/21</f>
        <v>67855.666666666672</v>
      </c>
      <c r="E53" s="130">
        <f t="shared" si="29"/>
        <v>0.22782957621059197</v>
      </c>
      <c r="F53" s="131">
        <f t="shared" si="30"/>
        <v>0.25692651406707778</v>
      </c>
      <c r="G53" s="132" t="s">
        <v>729</v>
      </c>
      <c r="H53" s="95">
        <v>1424969</v>
      </c>
      <c r="I53" s="95">
        <v>206246.96</v>
      </c>
      <c r="J53" s="133">
        <f t="shared" ref="J53" si="32">H53/I53</f>
        <v>6.9090424411588902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84752.411764705888</v>
      </c>
      <c r="E54" s="130">
        <f t="shared" ref="E54" si="33">D54/D53-1</f>
        <v>0.24901008166410876</v>
      </c>
      <c r="F54" s="131">
        <f t="shared" ref="F54" si="34">D54/D42-1</f>
        <v>0.75390943596510684</v>
      </c>
      <c r="G54" s="132" t="s">
        <v>742</v>
      </c>
      <c r="H54" s="95">
        <v>1440791</v>
      </c>
      <c r="I54" s="95">
        <v>201583.01</v>
      </c>
      <c r="J54" s="133">
        <f t="shared" ref="J54" si="35">H54/I54</f>
        <v>7.1473831053519836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74964.756302521011</v>
      </c>
      <c r="B55" s="27">
        <f>A55/A52-1</f>
        <v>0.33131782921423669</v>
      </c>
      <c r="C55" s="27">
        <f>A55/A43-1</f>
        <v>0.59966004889126001</v>
      </c>
      <c r="D55" s="93">
        <f>H55/21</f>
        <v>72286.190476190473</v>
      </c>
      <c r="E55" s="130">
        <f t="shared" ref="E55" si="36">D55/D54-1</f>
        <v>-0.14708987070627322</v>
      </c>
      <c r="F55" s="131">
        <f t="shared" ref="F55" si="37">D55/D43-1</f>
        <v>0.88828492364935641</v>
      </c>
      <c r="G55" s="132" t="s">
        <v>749</v>
      </c>
      <c r="H55" s="95">
        <v>1518010</v>
      </c>
      <c r="I55" s="95">
        <v>218901.33</v>
      </c>
      <c r="J55" s="133">
        <f t="shared" ref="J55" si="38">H55/I55</f>
        <v>6.9346769158506261</v>
      </c>
      <c r="K55" s="32">
        <f>H55+H54+H53</f>
        <v>4383770</v>
      </c>
      <c r="L55" s="27">
        <f>K55/K52-1</f>
        <v>0.29439645156137373</v>
      </c>
      <c r="M55" s="27">
        <f>K55/K43-1</f>
        <v>0.62133363907530303</v>
      </c>
      <c r="N55" s="32">
        <f>AVERAGE(J53:J55)</f>
        <v>6.9970341541204997</v>
      </c>
      <c r="O55" s="58">
        <f>N55/N52-1</f>
        <v>4.02241511963497E-2</v>
      </c>
    </row>
    <row r="56" spans="1:15" s="124" customFormat="1" ht="17.399999999999999">
      <c r="A56" s="94"/>
      <c r="B56" s="45"/>
      <c r="C56" s="45"/>
      <c r="D56" s="98">
        <f>H56/22</f>
        <v>93536.409090909088</v>
      </c>
      <c r="E56" s="118">
        <f t="shared" ref="E56" si="39">D56/D55-1</f>
        <v>0.29397341974630664</v>
      </c>
      <c r="F56" s="158">
        <f t="shared" ref="F56" si="40">D56/D44-1</f>
        <v>0.69299314427786207</v>
      </c>
      <c r="G56" s="122" t="s">
        <v>752</v>
      </c>
      <c r="H56" s="96">
        <v>2057801</v>
      </c>
      <c r="I56" s="96">
        <v>290181.95</v>
      </c>
      <c r="J56" s="125">
        <f t="shared" ref="J56" si="41">H56/I56</f>
        <v>7.091416264864165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103103.72222222222</v>
      </c>
      <c r="E57" s="118">
        <f t="shared" ref="E57" si="42">D57/D56-1</f>
        <v>0.10228437486855579</v>
      </c>
      <c r="F57" s="158">
        <f t="shared" ref="F57" si="43">D57/D45-1</f>
        <v>0.83102800647535791</v>
      </c>
      <c r="G57" s="122" t="s">
        <v>756</v>
      </c>
      <c r="H57" s="96">
        <v>1855867</v>
      </c>
      <c r="I57" s="96">
        <v>248692.15</v>
      </c>
      <c r="J57" s="125">
        <f t="shared" ref="J57" si="44">H57/I57</f>
        <v>7.4625073610083792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98320.065656565654</v>
      </c>
      <c r="B58" s="27">
        <f>A58/A55-1</f>
        <v>0.31155052728770394</v>
      </c>
      <c r="C58" s="27">
        <f>A58/A46-1</f>
        <v>0.65168205402295976</v>
      </c>
      <c r="K58" s="32">
        <f>H58+H57+H56</f>
        <v>3913668</v>
      </c>
      <c r="L58" s="27">
        <f>K58/K55-1</f>
        <v>-0.10723692164506804</v>
      </c>
      <c r="M58" s="27">
        <f>K58/K46-1</f>
        <v>8.2586444834719996E-2</v>
      </c>
      <c r="N58" s="32">
        <f>AVERAGE(J56:J58)</f>
        <v>7.2769618129362721</v>
      </c>
      <c r="O58" s="58">
        <f>N58/N55-1</f>
        <v>4.0006616039014897E-2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4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3984375" style="18" bestFit="1" customWidth="1"/>
    <col min="13" max="13" width="5.59765625" style="18" bestFit="1" customWidth="1"/>
    <col min="14" max="14" width="5" style="18" bestFit="1" customWidth="1"/>
    <col min="15" max="15" width="5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아이센스</v>
      </c>
      <c r="G1" s="19"/>
      <c r="H1" s="19"/>
      <c r="I1" s="19"/>
      <c r="J1" s="20"/>
      <c r="P1" s="18" t="s">
        <v>328</v>
      </c>
    </row>
    <row r="2" spans="1:16" ht="15" customHeight="1">
      <c r="G2" s="21"/>
      <c r="H2" s="21"/>
      <c r="I2" s="21"/>
      <c r="J2" s="22"/>
      <c r="P2" s="49" t="s">
        <v>724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32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376792.55</v>
      </c>
      <c r="E5" s="27"/>
      <c r="F5" s="26"/>
      <c r="G5" s="28" t="s">
        <v>7</v>
      </c>
      <c r="H5" s="29">
        <v>7535851</v>
      </c>
      <c r="I5" s="29">
        <v>75253.5</v>
      </c>
      <c r="J5" s="30">
        <f>H5/I5</f>
        <v>100.13954168244666</v>
      </c>
    </row>
    <row r="6" spans="1:16" ht="15" hidden="1" customHeight="1">
      <c r="D6" s="26">
        <f>H6/18</f>
        <v>444942.88888888888</v>
      </c>
      <c r="E6" s="27">
        <f t="shared" ref="E6:E16" si="0">D6/D5-1</f>
        <v>0.18086965596556759</v>
      </c>
      <c r="F6" s="26"/>
      <c r="G6" s="28" t="s">
        <v>3</v>
      </c>
      <c r="H6" s="29">
        <v>8008972</v>
      </c>
      <c r="I6" s="29">
        <v>97376.960000000006</v>
      </c>
      <c r="J6" s="48">
        <f t="shared" ref="J6:J49" si="1">H6/I6</f>
        <v>82.24709417915696</v>
      </c>
    </row>
    <row r="7" spans="1:16" ht="15" hidden="1" customHeight="1">
      <c r="A7" s="31">
        <f>AVERAGE(D5:D7)</f>
        <v>399959.87356902356</v>
      </c>
      <c r="B7" s="31"/>
      <c r="C7" s="31"/>
      <c r="D7" s="26">
        <f>H7/22</f>
        <v>378144.18181818182</v>
      </c>
      <c r="E7" s="27">
        <f t="shared" si="0"/>
        <v>-0.15012872154787493</v>
      </c>
      <c r="F7" s="26"/>
      <c r="G7" s="28" t="s">
        <v>6</v>
      </c>
      <c r="H7" s="29">
        <v>8319172</v>
      </c>
      <c r="I7" s="29">
        <v>86498.8</v>
      </c>
      <c r="J7" s="48">
        <f t="shared" si="1"/>
        <v>96.176733087626644</v>
      </c>
      <c r="K7" s="32">
        <f>H7+H6+H5</f>
        <v>23863995</v>
      </c>
      <c r="L7" s="32"/>
      <c r="M7" s="32"/>
      <c r="N7" s="32">
        <f>AVERAGE(J5:J7)</f>
        <v>92.854456316410094</v>
      </c>
      <c r="O7" s="32"/>
    </row>
    <row r="8" spans="1:16" ht="15" hidden="1" customHeight="1">
      <c r="D8" s="26">
        <f>H8/21</f>
        <v>359545.80952380953</v>
      </c>
      <c r="E8" s="27">
        <f t="shared" si="0"/>
        <v>-4.9183282960875263E-2</v>
      </c>
      <c r="F8" s="26"/>
      <c r="G8" s="28" t="s">
        <v>2</v>
      </c>
      <c r="H8" s="29">
        <v>7550462</v>
      </c>
      <c r="I8" s="29">
        <v>82328.66</v>
      </c>
      <c r="J8" s="48">
        <f t="shared" si="1"/>
        <v>91.71122182724703</v>
      </c>
    </row>
    <row r="9" spans="1:16" ht="15" hidden="1" customHeight="1">
      <c r="D9" s="26">
        <f>H9/21</f>
        <v>360113.14285714284</v>
      </c>
      <c r="E9" s="27">
        <f t="shared" si="0"/>
        <v>1.5779166890714791E-3</v>
      </c>
      <c r="F9" s="26"/>
      <c r="G9" s="28" t="s">
        <v>5</v>
      </c>
      <c r="H9" s="29">
        <v>7562376</v>
      </c>
      <c r="I9" s="29">
        <v>75836.009999999995</v>
      </c>
      <c r="J9" s="48">
        <f t="shared" si="1"/>
        <v>99.720119768959364</v>
      </c>
    </row>
    <row r="10" spans="1:16" ht="15" hidden="1" customHeight="1">
      <c r="A10" s="31">
        <f>AVERAGE(D8:D10)</f>
        <v>376389.23809523811</v>
      </c>
      <c r="B10" s="27">
        <f>A10/A7-1</f>
        <v>-5.8932500561753809E-2</v>
      </c>
      <c r="C10" s="27"/>
      <c r="D10" s="26">
        <f>H10/21</f>
        <v>409508.76190476189</v>
      </c>
      <c r="E10" s="27">
        <f t="shared" si="0"/>
        <v>0.13716694329930168</v>
      </c>
      <c r="F10" s="26"/>
      <c r="G10" s="28" t="s">
        <v>0</v>
      </c>
      <c r="H10" s="29">
        <v>8599684</v>
      </c>
      <c r="I10" s="29">
        <v>89396.800000000003</v>
      </c>
      <c r="J10" s="48">
        <f t="shared" si="1"/>
        <v>96.196776618402438</v>
      </c>
      <c r="K10" s="32">
        <f>H10+H9+H8</f>
        <v>23712522</v>
      </c>
      <c r="L10" s="27">
        <f>K10/K7-1</f>
        <v>-6.3473446084781893E-3</v>
      </c>
      <c r="M10" s="32"/>
      <c r="N10" s="32">
        <f>AVERAGE(J8:J10)</f>
        <v>95.876039404869616</v>
      </c>
      <c r="O10" s="58">
        <f>N10/N7-1</f>
        <v>3.2541067045432914E-2</v>
      </c>
    </row>
    <row r="11" spans="1:16" ht="15" hidden="1" customHeight="1">
      <c r="D11" s="26">
        <f>H11/21</f>
        <v>399654</v>
      </c>
      <c r="E11" s="27">
        <f t="shared" si="0"/>
        <v>-2.4064837731246791E-2</v>
      </c>
      <c r="F11" s="26"/>
      <c r="G11" s="28" t="s">
        <v>10</v>
      </c>
      <c r="H11" s="29">
        <v>8392734</v>
      </c>
      <c r="I11" s="29">
        <v>103424.5</v>
      </c>
      <c r="J11" s="48">
        <f t="shared" si="1"/>
        <v>81.148412610164897</v>
      </c>
    </row>
    <row r="12" spans="1:16" ht="15" hidden="1" customHeight="1">
      <c r="D12" s="26">
        <f>H12/22</f>
        <v>266720.18181818182</v>
      </c>
      <c r="E12" s="27">
        <f t="shared" si="0"/>
        <v>-0.33262226371265691</v>
      </c>
      <c r="F12" s="26"/>
      <c r="G12" s="28" t="s">
        <v>4</v>
      </c>
      <c r="H12" s="29">
        <v>5867844</v>
      </c>
      <c r="I12" s="29">
        <v>59269.45</v>
      </c>
      <c r="J12" s="48">
        <f t="shared" si="1"/>
        <v>99.002842104996759</v>
      </c>
    </row>
    <row r="13" spans="1:16" ht="15" hidden="1" customHeight="1">
      <c r="A13" s="31">
        <f>AVERAGE(D11:D13)</f>
        <v>350780.24393939396</v>
      </c>
      <c r="B13" s="27">
        <f>A13/A10-1</f>
        <v>-6.8038592934913544E-2</v>
      </c>
      <c r="C13" s="27"/>
      <c r="D13" s="26">
        <f>H13/20</f>
        <v>385966.55</v>
      </c>
      <c r="E13" s="27">
        <f t="shared" si="0"/>
        <v>0.44708415901990572</v>
      </c>
      <c r="F13" s="26"/>
      <c r="G13" s="28" t="s">
        <v>8</v>
      </c>
      <c r="H13" s="29">
        <v>7719331</v>
      </c>
      <c r="I13" s="29">
        <v>79671.8</v>
      </c>
      <c r="J13" s="48">
        <f t="shared" si="1"/>
        <v>96.889125135869904</v>
      </c>
      <c r="K13" s="32">
        <f>H13+H12+H11</f>
        <v>21979909</v>
      </c>
      <c r="L13" s="27">
        <f>K13/K10-1</f>
        <v>-7.3067428255838784E-2</v>
      </c>
      <c r="M13" s="32"/>
      <c r="N13" s="32">
        <f>AVERAGE(J11:J13)</f>
        <v>92.346793283677187</v>
      </c>
      <c r="O13" s="58">
        <f>N13/N10-1</f>
        <v>-3.6810512231204795E-2</v>
      </c>
    </row>
    <row r="14" spans="1:16" ht="15" hidden="1" customHeight="1">
      <c r="D14" s="26">
        <f>H14/20</f>
        <v>268416.40000000002</v>
      </c>
      <c r="E14" s="27">
        <f t="shared" si="0"/>
        <v>-0.30456045996732095</v>
      </c>
      <c r="F14" s="26"/>
      <c r="G14" s="28" t="s">
        <v>11</v>
      </c>
      <c r="H14" s="29">
        <v>5368328</v>
      </c>
      <c r="I14" s="29">
        <v>57264.4</v>
      </c>
      <c r="J14" s="48">
        <f t="shared" si="1"/>
        <v>93.746341531562365</v>
      </c>
    </row>
    <row r="15" spans="1:16" ht="15" hidden="1" customHeight="1">
      <c r="A15" s="31"/>
      <c r="B15" s="31"/>
      <c r="C15" s="31"/>
      <c r="D15" s="26">
        <f>H15/22</f>
        <v>343960.77272727271</v>
      </c>
      <c r="E15" s="27">
        <f t="shared" si="0"/>
        <v>0.28144469833912034</v>
      </c>
      <c r="F15" s="26"/>
      <c r="G15" s="28" t="s">
        <v>9</v>
      </c>
      <c r="H15" s="29">
        <v>7567137</v>
      </c>
      <c r="I15" s="29">
        <v>87806.5</v>
      </c>
      <c r="J15" s="48">
        <f t="shared" si="1"/>
        <v>86.179690569604759</v>
      </c>
    </row>
    <row r="16" spans="1:16" ht="15" hidden="1" customHeight="1">
      <c r="A16" s="31">
        <f>AVERAGE(D14:D16)</f>
        <v>329490.05757575756</v>
      </c>
      <c r="B16" s="27">
        <f>A16/A13-1</f>
        <v>-6.0693801123289037E-2</v>
      </c>
      <c r="C16" s="27"/>
      <c r="D16" s="26">
        <f>H16/22</f>
        <v>376093</v>
      </c>
      <c r="E16" s="27">
        <f t="shared" si="0"/>
        <v>9.3418290167073925E-2</v>
      </c>
      <c r="F16" s="26"/>
      <c r="G16" s="28" t="s">
        <v>13</v>
      </c>
      <c r="H16" s="29">
        <v>8274046</v>
      </c>
      <c r="I16" s="29">
        <v>87389.8</v>
      </c>
      <c r="J16" s="48">
        <f t="shared" si="1"/>
        <v>94.679768119391511</v>
      </c>
      <c r="K16" s="32">
        <f>H16+H15+H14</f>
        <v>21209511</v>
      </c>
      <c r="L16" s="27">
        <f>K16/K13-1</f>
        <v>-3.5050099615972052E-2</v>
      </c>
      <c r="M16" s="32"/>
      <c r="N16" s="32">
        <f>AVERAGE(J14:J16)</f>
        <v>91.535266740186216</v>
      </c>
      <c r="O16" s="58">
        <f>N16/N13-1</f>
        <v>-8.7878150895620566E-3</v>
      </c>
    </row>
    <row r="17" spans="1:15" ht="15" hidden="1" customHeight="1">
      <c r="D17" s="26">
        <f>H17/20</f>
        <v>325715.3</v>
      </c>
      <c r="E17" s="27">
        <f t="shared" ref="E17:E22" si="2">D17/D16-1</f>
        <v>-0.13395011340280205</v>
      </c>
      <c r="F17" s="33">
        <f t="shared" ref="F17:F22" si="3">D17/D5-1</f>
        <v>-0.1355580146157348</v>
      </c>
      <c r="G17" s="39" t="s">
        <v>162</v>
      </c>
      <c r="H17" s="29">
        <v>6514306</v>
      </c>
      <c r="I17" s="29">
        <v>66003.259999999995</v>
      </c>
      <c r="J17" s="48">
        <f t="shared" si="1"/>
        <v>98.69673104025469</v>
      </c>
    </row>
    <row r="18" spans="1:15" hidden="1">
      <c r="D18" s="26">
        <f>H18/20</f>
        <v>412699.15</v>
      </c>
      <c r="E18" s="27">
        <f t="shared" si="2"/>
        <v>0.26705484820639391</v>
      </c>
      <c r="F18" s="33">
        <f t="shared" si="3"/>
        <v>-7.2467140601815028E-2</v>
      </c>
      <c r="G18" s="39" t="s">
        <v>163</v>
      </c>
      <c r="H18" s="29">
        <v>8253983</v>
      </c>
      <c r="I18" s="29">
        <v>89279.15</v>
      </c>
      <c r="J18" s="48">
        <f t="shared" si="1"/>
        <v>92.451406627415253</v>
      </c>
    </row>
    <row r="19" spans="1:15" ht="17.399999999999999" hidden="1">
      <c r="A19" s="31">
        <f>AVERAGE(D17:D19)</f>
        <v>334013.21060606063</v>
      </c>
      <c r="B19" s="27">
        <f>A19/A16-1</f>
        <v>1.3727737533516082E-2</v>
      </c>
      <c r="C19" s="27">
        <f>A19/A7-1</f>
        <v>-0.16488319784305083</v>
      </c>
      <c r="D19" s="26">
        <f>H19/22</f>
        <v>263625.18181818182</v>
      </c>
      <c r="E19" s="27">
        <f t="shared" si="2"/>
        <v>-0.36121704680472011</v>
      </c>
      <c r="F19" s="33">
        <f t="shared" si="3"/>
        <v>-0.30284480234331013</v>
      </c>
      <c r="G19" s="39" t="s">
        <v>158</v>
      </c>
      <c r="H19" s="29">
        <v>5799754</v>
      </c>
      <c r="I19" s="29">
        <v>65753.08</v>
      </c>
      <c r="J19" s="48">
        <f t="shared" si="1"/>
        <v>88.20505442482694</v>
      </c>
      <c r="K19" s="32">
        <f>H19+H18+H17</f>
        <v>20568043</v>
      </c>
      <c r="L19" s="27">
        <f>K19/K16-1</f>
        <v>-3.02443559401252E-2</v>
      </c>
      <c r="M19" s="27">
        <f>K19/K7-1</f>
        <v>-0.138114008153287</v>
      </c>
      <c r="N19" s="32">
        <f>AVERAGE(J17:J19)</f>
        <v>93.11773069749897</v>
      </c>
      <c r="O19" s="58">
        <f>N19/N16-1</f>
        <v>1.728802475448532E-2</v>
      </c>
    </row>
    <row r="20" spans="1:15" hidden="1">
      <c r="D20" s="26">
        <f>H20/20</f>
        <v>258210.25</v>
      </c>
      <c r="E20" s="27">
        <f t="shared" si="2"/>
        <v>-2.0540267742390483E-2</v>
      </c>
      <c r="F20" s="33">
        <f t="shared" si="3"/>
        <v>-0.28184325012164824</v>
      </c>
      <c r="G20" s="39" t="s">
        <v>154</v>
      </c>
      <c r="H20" s="29">
        <v>5164205</v>
      </c>
      <c r="I20" s="29">
        <v>51438.3</v>
      </c>
      <c r="J20" s="48">
        <f t="shared" si="1"/>
        <v>100.39610562557471</v>
      </c>
    </row>
    <row r="21" spans="1:15" hidden="1">
      <c r="D21" s="26">
        <f>H21/21</f>
        <v>280045.28571428574</v>
      </c>
      <c r="E21" s="27">
        <f t="shared" si="2"/>
        <v>8.4563009076075613E-2</v>
      </c>
      <c r="F21" s="33">
        <f t="shared" si="3"/>
        <v>-0.22234083573733954</v>
      </c>
      <c r="G21" s="39" t="s">
        <v>155</v>
      </c>
      <c r="H21" s="29">
        <v>5880951</v>
      </c>
      <c r="I21" s="29">
        <v>67031.199999999997</v>
      </c>
      <c r="J21" s="48">
        <f t="shared" si="1"/>
        <v>87.734532575875122</v>
      </c>
    </row>
    <row r="22" spans="1:15" ht="17.399999999999999" hidden="1">
      <c r="A22" s="31">
        <f>AVERAGE(D20:D22)</f>
        <v>328394.94047619047</v>
      </c>
      <c r="B22" s="27">
        <f>A22/A19-1</f>
        <v>-1.6820502756989542E-2</v>
      </c>
      <c r="C22" s="27">
        <f>A22/A10-1</f>
        <v>-0.1275124067359853</v>
      </c>
      <c r="D22" s="26">
        <f>H22/21</f>
        <v>446929.28571428574</v>
      </c>
      <c r="E22" s="27">
        <f t="shared" si="2"/>
        <v>0.59591790511432574</v>
      </c>
      <c r="F22" s="33">
        <f t="shared" si="3"/>
        <v>9.137905532342816E-2</v>
      </c>
      <c r="G22" s="39" t="s">
        <v>156</v>
      </c>
      <c r="H22" s="29">
        <v>9385515</v>
      </c>
      <c r="I22" s="29">
        <v>94626.3</v>
      </c>
      <c r="J22" s="48">
        <f t="shared" si="1"/>
        <v>99.185057431179274</v>
      </c>
      <c r="K22" s="32">
        <f>H22+H21+H20</f>
        <v>20430671</v>
      </c>
      <c r="L22" s="27">
        <f>K22/K19-1</f>
        <v>-6.6789047455803052E-3</v>
      </c>
      <c r="M22" s="27">
        <f>K22/K10-1</f>
        <v>-0.13840160063952711</v>
      </c>
      <c r="N22" s="32">
        <f>AVERAGE(J20:J22)</f>
        <v>95.771898544209691</v>
      </c>
      <c r="O22" s="58">
        <f>N22/N19-1</f>
        <v>2.8503356201119434E-2</v>
      </c>
    </row>
    <row r="23" spans="1:15" hidden="1">
      <c r="A23" s="31"/>
      <c r="B23" s="27"/>
      <c r="C23" s="27"/>
      <c r="D23" s="26">
        <f>H23/21</f>
        <v>197436.23809523811</v>
      </c>
      <c r="E23" s="27">
        <f t="shared" ref="E23:E28" si="4">D23/D22-1</f>
        <v>-0.55823830658200424</v>
      </c>
      <c r="F23" s="33">
        <f t="shared" ref="F23:F28" si="5">D23/D11-1</f>
        <v>-0.50598207926046501</v>
      </c>
      <c r="G23" s="39" t="s">
        <v>168</v>
      </c>
      <c r="H23" s="29">
        <v>4146161</v>
      </c>
      <c r="I23" s="29">
        <v>47848.1</v>
      </c>
      <c r="J23" s="48">
        <f t="shared" si="1"/>
        <v>86.652573456417286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381642.90909090912</v>
      </c>
      <c r="E24" s="27">
        <f t="shared" si="4"/>
        <v>0.93299321731816276</v>
      </c>
      <c r="F24" s="33">
        <f t="shared" si="5"/>
        <v>0.43087375874341594</v>
      </c>
      <c r="G24" s="39" t="s">
        <v>176</v>
      </c>
      <c r="H24" s="29">
        <v>8396144</v>
      </c>
      <c r="I24" s="29">
        <v>85797.6</v>
      </c>
      <c r="J24" s="48">
        <f t="shared" si="1"/>
        <v>97.859893516834958</v>
      </c>
      <c r="K24" s="32"/>
      <c r="L24" s="27"/>
      <c r="M24" s="27"/>
      <c r="N24" s="27"/>
    </row>
    <row r="25" spans="1:15" ht="17.399999999999999" hidden="1">
      <c r="A25" s="31">
        <f>AVERAGE(D23:D25)</f>
        <v>311330.97888661054</v>
      </c>
      <c r="B25" s="27">
        <f>A25/A22-1</f>
        <v>-5.1961706732863377E-2</v>
      </c>
      <c r="C25" s="27">
        <f>A25/A13-1</f>
        <v>-0.11246147904384052</v>
      </c>
      <c r="D25" s="26">
        <f>H25/19</f>
        <v>354913.78947368421</v>
      </c>
      <c r="E25" s="27">
        <f t="shared" si="4"/>
        <v>-7.0036987405045492E-2</v>
      </c>
      <c r="F25" s="33">
        <f t="shared" si="5"/>
        <v>-8.0454538162221034E-2</v>
      </c>
      <c r="G25" s="39" t="s">
        <v>190</v>
      </c>
      <c r="H25" s="29">
        <v>6743362</v>
      </c>
      <c r="I25" s="29">
        <v>70407</v>
      </c>
      <c r="J25" s="48">
        <f t="shared" si="1"/>
        <v>95.776868777252261</v>
      </c>
      <c r="K25" s="32">
        <f>H25+H24+H23</f>
        <v>19285667</v>
      </c>
      <c r="L25" s="27">
        <f>K25/K22-1</f>
        <v>-5.6043386925471061E-2</v>
      </c>
      <c r="M25" s="27">
        <f>K25/K13-1</f>
        <v>-0.12257748655829281</v>
      </c>
      <c r="N25" s="32">
        <f>AVERAGE(J23:J25)</f>
        <v>93.429778583501502</v>
      </c>
      <c r="O25" s="58">
        <f>N25/N22-1</f>
        <v>-2.4455189844931779E-2</v>
      </c>
    </row>
    <row r="26" spans="1:15" ht="17.399999999999999" hidden="1">
      <c r="A26" s="31"/>
      <c r="B26" s="27"/>
      <c r="C26" s="27"/>
      <c r="D26" s="26">
        <f>H26/19</f>
        <v>395841.57894736843</v>
      </c>
      <c r="E26" s="27">
        <f t="shared" si="4"/>
        <v>0.11531755228326768</v>
      </c>
      <c r="F26" s="33">
        <f t="shared" si="5"/>
        <v>0.47472948354634226</v>
      </c>
      <c r="G26" s="39" t="s">
        <v>202</v>
      </c>
      <c r="H26" s="29">
        <v>7520990</v>
      </c>
      <c r="I26" s="29">
        <v>81317.789999999994</v>
      </c>
      <c r="J26" s="48">
        <f t="shared" si="1"/>
        <v>92.488863752937704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434959.22727272729</v>
      </c>
      <c r="E27" s="27">
        <f t="shared" si="4"/>
        <v>9.8821474058843117E-2</v>
      </c>
      <c r="F27" s="33">
        <f t="shared" si="5"/>
        <v>0.26456055969384473</v>
      </c>
      <c r="G27" s="39" t="s">
        <v>203</v>
      </c>
      <c r="H27" s="29">
        <v>9569103</v>
      </c>
      <c r="I27" s="29">
        <v>93286.8</v>
      </c>
      <c r="J27" s="48">
        <f t="shared" si="1"/>
        <v>102.57724565533387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444812.60207336518</v>
      </c>
      <c r="B28" s="27">
        <f>A28/A25-1</f>
        <v>0.42874507273293161</v>
      </c>
      <c r="C28" s="27">
        <f>A28/A16-1</f>
        <v>0.35000310888316322</v>
      </c>
      <c r="D28" s="26">
        <f>H28/19</f>
        <v>503637</v>
      </c>
      <c r="E28" s="27">
        <f t="shared" si="4"/>
        <v>0.15789473684210531</v>
      </c>
      <c r="F28" s="33">
        <f t="shared" si="5"/>
        <v>0.33912888567455379</v>
      </c>
      <c r="G28" s="39" t="s">
        <v>208</v>
      </c>
      <c r="H28" s="29">
        <v>9569103</v>
      </c>
      <c r="I28" s="29">
        <v>93286.8</v>
      </c>
      <c r="J28" s="48">
        <f t="shared" si="1"/>
        <v>102.57724565533387</v>
      </c>
      <c r="K28" s="32">
        <f>H28+H27+H26</f>
        <v>26659196</v>
      </c>
      <c r="L28" s="27">
        <f>K28/K25-1</f>
        <v>0.38233207075492914</v>
      </c>
      <c r="M28" s="27">
        <f>K28/K16-1</f>
        <v>0.25694533928670027</v>
      </c>
      <c r="N28" s="32">
        <f>AVERAGE(J26:J28)</f>
        <v>99.214451687868475</v>
      </c>
      <c r="O28" s="58">
        <f>N28/N25-1</f>
        <v>6.1914661386005543E-2</v>
      </c>
    </row>
    <row r="29" spans="1:15" hidden="1">
      <c r="D29" s="26">
        <f>H29/22</f>
        <v>173134.63636363635</v>
      </c>
      <c r="E29" s="27">
        <f t="shared" ref="E29:E41" si="6">D29/D28-1</f>
        <v>-0.65623130079077518</v>
      </c>
      <c r="F29" s="33">
        <f t="shared" ref="F29:F41" si="7">D29/D17-1</f>
        <v>-0.46844794713777227</v>
      </c>
      <c r="G29" s="39" t="s">
        <v>215</v>
      </c>
      <c r="H29" s="29">
        <v>3808962</v>
      </c>
      <c r="I29" s="29">
        <v>43045.8</v>
      </c>
      <c r="J29" s="48">
        <f t="shared" si="1"/>
        <v>88.486263468212925</v>
      </c>
    </row>
    <row r="30" spans="1:15" hidden="1">
      <c r="D30" s="26">
        <f>H30/19</f>
        <v>253706.52631578947</v>
      </c>
      <c r="E30" s="27">
        <f t="shared" si="6"/>
        <v>0.46537129510542985</v>
      </c>
      <c r="F30" s="33">
        <f t="shared" si="7"/>
        <v>-0.38525066912352635</v>
      </c>
      <c r="G30" s="39" t="s">
        <v>210</v>
      </c>
      <c r="H30" s="29">
        <v>4820424</v>
      </c>
      <c r="I30" s="29">
        <v>50296.25</v>
      </c>
      <c r="J30" s="48">
        <f t="shared" si="1"/>
        <v>95.840624301016476</v>
      </c>
    </row>
    <row r="31" spans="1:15" ht="17.399999999999999" hidden="1">
      <c r="A31" s="31">
        <f>AVERAGE(D29:D31)</f>
        <v>297079.58755980857</v>
      </c>
      <c r="B31" s="27">
        <f>A31/A28-1</f>
        <v>-0.33212416605316919</v>
      </c>
      <c r="C31" s="27">
        <f>A31/A19-1</f>
        <v>-0.1105753361648083</v>
      </c>
      <c r="D31" s="26">
        <f>H31/20</f>
        <v>464397.6</v>
      </c>
      <c r="E31" s="27">
        <f t="shared" si="6"/>
        <v>0.8304519270504005</v>
      </c>
      <c r="F31" s="33">
        <f t="shared" si="7"/>
        <v>0.76158285334171061</v>
      </c>
      <c r="G31" s="39" t="s">
        <v>211</v>
      </c>
      <c r="H31" s="29">
        <v>9287952</v>
      </c>
      <c r="I31" s="29">
        <v>93349.1</v>
      </c>
      <c r="J31" s="48">
        <f t="shared" si="1"/>
        <v>99.496963548657661</v>
      </c>
      <c r="K31" s="32">
        <f>H31+H30+H29</f>
        <v>17917338</v>
      </c>
      <c r="L31" s="27">
        <f>K31/K28-1</f>
        <v>-0.32791153941776785</v>
      </c>
      <c r="M31" s="27">
        <f>K31/K19-1</f>
        <v>-0.12887492504756048</v>
      </c>
      <c r="N31" s="32">
        <f>AVERAGE(J29:J31)</f>
        <v>94.607950439295692</v>
      </c>
      <c r="O31" s="58">
        <f>N31/N28-1</f>
        <v>-4.6429740528778685E-2</v>
      </c>
    </row>
    <row r="32" spans="1:15" ht="17.399999999999999" hidden="1">
      <c r="D32" s="26">
        <f>H32/21</f>
        <v>324781.57142857142</v>
      </c>
      <c r="E32" s="27">
        <f t="shared" si="6"/>
        <v>-0.30063899678083728</v>
      </c>
      <c r="F32" s="33">
        <f t="shared" si="7"/>
        <v>0.25781827572132165</v>
      </c>
      <c r="G32" s="39" t="s">
        <v>222</v>
      </c>
      <c r="H32" s="29">
        <v>6820413</v>
      </c>
      <c r="I32" s="29">
        <v>83736</v>
      </c>
      <c r="J32" s="48">
        <f t="shared" si="1"/>
        <v>81.451382917741469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230228.38095238095</v>
      </c>
      <c r="E33" s="27">
        <f t="shared" si="6"/>
        <v>-0.29112855775742608</v>
      </c>
      <c r="F33" s="33">
        <f t="shared" si="7"/>
        <v>-0.17788874622488782</v>
      </c>
      <c r="G33" s="39" t="s">
        <v>223</v>
      </c>
      <c r="H33" s="29">
        <v>4834796</v>
      </c>
      <c r="I33" s="29">
        <v>46171</v>
      </c>
      <c r="J33" s="48">
        <f t="shared" si="1"/>
        <v>104.71499426046653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336079.59816207184</v>
      </c>
      <c r="B34" s="27">
        <f>A34/A31-1</f>
        <v>0.13127798824081682</v>
      </c>
      <c r="C34" s="27">
        <f>A34/A22-1</f>
        <v>2.340065798437152E-2</v>
      </c>
      <c r="D34" s="26">
        <f>H34/19</f>
        <v>453228.84210526315</v>
      </c>
      <c r="E34" s="27">
        <f t="shared" si="6"/>
        <v>0.96860543530906495</v>
      </c>
      <c r="F34" s="33">
        <f t="shared" si="7"/>
        <v>1.4095197142674154E-2</v>
      </c>
      <c r="G34" s="39" t="s">
        <v>220</v>
      </c>
      <c r="H34" s="29">
        <v>8611348</v>
      </c>
      <c r="I34" s="29">
        <v>92013</v>
      </c>
      <c r="J34" s="48">
        <f t="shared" si="1"/>
        <v>93.588384250051618</v>
      </c>
      <c r="K34" s="32">
        <f>H34+H33+H32</f>
        <v>20266557</v>
      </c>
      <c r="L34" s="27">
        <f>K34/K31-1</f>
        <v>0.13111428717815121</v>
      </c>
      <c r="M34" s="27">
        <f>K34/K22-1</f>
        <v>-8.0327268742177438E-3</v>
      </c>
      <c r="N34" s="32">
        <f>AVERAGE(J32:J34)</f>
        <v>93.251587142753195</v>
      </c>
      <c r="O34" s="58">
        <f>N34/N31-1</f>
        <v>-1.4336673506237685E-2</v>
      </c>
      <c r="P34" s="58"/>
    </row>
    <row r="35" spans="1:16" ht="17.399999999999999" hidden="1">
      <c r="D35" s="26">
        <f>H35/23</f>
        <v>260027.47826086957</v>
      </c>
      <c r="E35" s="27">
        <f t="shared" si="6"/>
        <v>-0.42627773410660885</v>
      </c>
      <c r="F35" s="33">
        <f t="shared" si="7"/>
        <v>0.31702002008080754</v>
      </c>
      <c r="G35" s="39" t="s">
        <v>226</v>
      </c>
      <c r="H35" s="68">
        <v>5980632</v>
      </c>
      <c r="I35" s="68">
        <v>63502</v>
      </c>
      <c r="J35" s="48">
        <f t="shared" si="1"/>
        <v>94.180214796384362</v>
      </c>
      <c r="P35" s="16"/>
    </row>
    <row r="36" spans="1:16" ht="17.399999999999999" hidden="1">
      <c r="D36" s="26">
        <f>H36/21</f>
        <v>261336.80952380953</v>
      </c>
      <c r="E36" s="27">
        <f t="shared" si="6"/>
        <v>5.0353573079933156E-3</v>
      </c>
      <c r="F36" s="33">
        <f t="shared" si="7"/>
        <v>-0.31523211017774244</v>
      </c>
      <c r="G36" s="39" t="s">
        <v>228</v>
      </c>
      <c r="H36" s="68">
        <v>5488073</v>
      </c>
      <c r="I36" s="68">
        <v>57752</v>
      </c>
      <c r="J36" s="48">
        <f t="shared" si="1"/>
        <v>95.028276077018973</v>
      </c>
      <c r="P36" s="16"/>
    </row>
    <row r="37" spans="1:16" ht="17.399999999999999" hidden="1">
      <c r="A37" s="31">
        <f>AVERAGE(D35:D37)</f>
        <v>280082.79963193007</v>
      </c>
      <c r="B37" s="27">
        <f>A37/A34-1</f>
        <v>-0.16661766687526725</v>
      </c>
      <c r="C37" s="27">
        <f>A37/A25-1</f>
        <v>-0.1003696431573593</v>
      </c>
      <c r="D37" s="26">
        <f>H37/18</f>
        <v>318884.11111111112</v>
      </c>
      <c r="E37" s="27">
        <f t="shared" si="6"/>
        <v>0.22020358208306146</v>
      </c>
      <c r="F37" s="33">
        <f t="shared" si="7"/>
        <v>-0.10151670470736829</v>
      </c>
      <c r="G37" s="39" t="s">
        <v>225</v>
      </c>
      <c r="H37" s="68">
        <v>5739914</v>
      </c>
      <c r="I37" s="68">
        <v>56760</v>
      </c>
      <c r="J37" s="48">
        <f t="shared" si="1"/>
        <v>101.12603946441156</v>
      </c>
      <c r="K37" s="32">
        <f>H37+H36+H35</f>
        <v>17208619</v>
      </c>
      <c r="L37" s="27">
        <f>K37/K34-1</f>
        <v>-0.15088591515569216</v>
      </c>
      <c r="M37" s="27">
        <f>K37/K25-1</f>
        <v>-0.10769904924729856</v>
      </c>
      <c r="N37" s="32">
        <f>AVERAGE(J35:J37)</f>
        <v>96.778176779271632</v>
      </c>
      <c r="O37" s="16">
        <f>N37/N34-1</f>
        <v>3.7818011945681906E-2</v>
      </c>
      <c r="P37" s="16"/>
    </row>
    <row r="38" spans="1:16" ht="17.399999999999999" hidden="1">
      <c r="A38" s="31"/>
      <c r="B38" s="27"/>
      <c r="C38" s="27"/>
      <c r="D38" s="26">
        <f>H38/20</f>
        <v>314006.3</v>
      </c>
      <c r="E38" s="27">
        <f t="shared" si="6"/>
        <v>-1.529650095802837E-2</v>
      </c>
      <c r="F38" s="33">
        <f t="shared" si="7"/>
        <v>-0.20673745078772876</v>
      </c>
      <c r="G38" s="39" t="s">
        <v>231</v>
      </c>
      <c r="H38" s="68">
        <v>6280126</v>
      </c>
      <c r="I38" s="68">
        <v>63156</v>
      </c>
      <c r="J38" s="48">
        <f t="shared" si="1"/>
        <v>99.438311482677818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287098.33333333331</v>
      </c>
      <c r="E39" s="27">
        <f t="shared" si="6"/>
        <v>-8.5692442051852669E-2</v>
      </c>
      <c r="F39" s="33">
        <f t="shared" si="7"/>
        <v>-0.33994196390891263</v>
      </c>
      <c r="G39" s="39" t="s">
        <v>234</v>
      </c>
      <c r="H39" s="68">
        <v>6029065</v>
      </c>
      <c r="I39" s="68">
        <v>65793</v>
      </c>
      <c r="J39" s="48">
        <f t="shared" si="1"/>
        <v>91.636876263432285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343381.81428571424</v>
      </c>
      <c r="B40" s="27">
        <f>A40/A37-1</f>
        <v>0.22600107802752745</v>
      </c>
      <c r="C40" s="27">
        <f>A40/A28-1</f>
        <v>-0.22803038249110008</v>
      </c>
      <c r="D40" s="26">
        <f>H40/21</f>
        <v>429040.80952380953</v>
      </c>
      <c r="E40" s="27">
        <f t="shared" si="6"/>
        <v>0.49440369277823359</v>
      </c>
      <c r="F40" s="33">
        <f t="shared" si="7"/>
        <v>-0.14811499249695803</v>
      </c>
      <c r="G40" s="39" t="s">
        <v>236</v>
      </c>
      <c r="H40" s="68">
        <v>9009857</v>
      </c>
      <c r="I40" s="68">
        <v>89166</v>
      </c>
      <c r="J40" s="48">
        <f t="shared" si="1"/>
        <v>101.04588071686517</v>
      </c>
      <c r="K40" s="32">
        <f>H40+H39+H38</f>
        <v>21319048</v>
      </c>
      <c r="L40" s="27">
        <f>K40/K37-1</f>
        <v>0.23885873700847227</v>
      </c>
      <c r="M40" s="27">
        <f>K40/K28-1</f>
        <v>-0.20031166731359795</v>
      </c>
      <c r="N40" s="32">
        <f>AVERAGE(J38:J40)</f>
        <v>97.37368948765841</v>
      </c>
      <c r="O40" s="58">
        <f>N40/N37-1</f>
        <v>6.1533780466334065E-3</v>
      </c>
    </row>
    <row r="41" spans="1:16" ht="17.399999999999999">
      <c r="A41" s="31"/>
      <c r="B41" s="27"/>
      <c r="C41" s="27"/>
      <c r="D41" s="26">
        <f>H41/18</f>
        <v>288922</v>
      </c>
      <c r="E41" s="27">
        <f t="shared" si="6"/>
        <v>-0.32658620442033648</v>
      </c>
      <c r="F41" s="33">
        <f t="shared" si="7"/>
        <v>0.66877065195189678</v>
      </c>
      <c r="G41" s="39" t="s">
        <v>373</v>
      </c>
      <c r="H41" s="68">
        <v>5200596</v>
      </c>
      <c r="I41" s="68">
        <v>62508</v>
      </c>
      <c r="J41" s="48">
        <f t="shared" si="1"/>
        <v>83.198886542522558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294301.2</v>
      </c>
      <c r="E42" s="27">
        <f t="shared" ref="E42" si="8">D42/D41-1</f>
        <v>1.8618173763160994E-2</v>
      </c>
      <c r="F42" s="33">
        <f t="shared" ref="F42" si="9">D42/D30-1</f>
        <v>0.16000642267153276</v>
      </c>
      <c r="G42" s="39" t="s">
        <v>415</v>
      </c>
      <c r="H42" s="68">
        <v>5886024</v>
      </c>
      <c r="I42" s="68">
        <v>58240.5</v>
      </c>
      <c r="J42" s="48">
        <f t="shared" si="1"/>
        <v>101.06410487547325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325774.41666666669</v>
      </c>
      <c r="B43" s="27">
        <f>A43/A40-1</f>
        <v>-5.1276441810622964E-2</v>
      </c>
      <c r="C43" s="27">
        <f>A43/A31-1</f>
        <v>9.6589702922895038E-2</v>
      </c>
      <c r="D43" s="26">
        <f>H43/20</f>
        <v>394100.05</v>
      </c>
      <c r="E43" s="27">
        <f t="shared" ref="E43" si="10">D43/D42-1</f>
        <v>0.33910446168755004</v>
      </c>
      <c r="F43" s="33">
        <f t="shared" ref="F43" si="11">D43/D31-1</f>
        <v>-0.15137362897654938</v>
      </c>
      <c r="G43" s="39" t="s">
        <v>429</v>
      </c>
      <c r="H43" s="68">
        <v>7882001</v>
      </c>
      <c r="I43" s="68">
        <v>85999</v>
      </c>
      <c r="J43" s="48">
        <f t="shared" si="1"/>
        <v>91.65224014232723</v>
      </c>
      <c r="K43" s="32">
        <f>H43+H42+H41</f>
        <v>18968621</v>
      </c>
      <c r="L43" s="27">
        <f>K43/K40-1</f>
        <v>-0.11025009184275025</v>
      </c>
      <c r="M43" s="27">
        <f>K43/K31-1</f>
        <v>5.8674061961659696E-2</v>
      </c>
      <c r="N43" s="32">
        <f>AVERAGE(J41:J43)</f>
        <v>91.971743853441012</v>
      </c>
      <c r="O43" s="58">
        <f>N43/N40-1</f>
        <v>-5.5476439915548958E-2</v>
      </c>
    </row>
    <row r="44" spans="1:16" ht="17.399999999999999">
      <c r="A44" s="31"/>
      <c r="B44" s="27"/>
      <c r="C44" s="27"/>
      <c r="D44" s="26">
        <f>H44/22</f>
        <v>319447.81818181818</v>
      </c>
      <c r="E44" s="27">
        <f t="shared" ref="E44" si="12">D44/D43-1</f>
        <v>-0.18942456824905707</v>
      </c>
      <c r="F44" s="33">
        <f t="shared" ref="F44" si="13">D44/D32-1</f>
        <v>-1.642258587299894E-2</v>
      </c>
      <c r="G44" s="39" t="s">
        <v>462</v>
      </c>
      <c r="H44" s="68">
        <v>7027852</v>
      </c>
      <c r="I44" s="68">
        <v>72720.25</v>
      </c>
      <c r="J44" s="48">
        <f t="shared" si="1"/>
        <v>96.642297021806172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254821.35</v>
      </c>
      <c r="E45" s="27">
        <f t="shared" ref="E45" si="14">D45/D44-1</f>
        <v>-0.20230680725775096</v>
      </c>
      <c r="F45" s="33">
        <f t="shared" ref="F45" si="15">D45/D33-1</f>
        <v>0.10681988443773016</v>
      </c>
      <c r="G45" s="39" t="s">
        <v>498</v>
      </c>
      <c r="H45" s="68">
        <v>5096427</v>
      </c>
      <c r="I45" s="68">
        <v>53165</v>
      </c>
      <c r="J45" s="48">
        <f t="shared" si="1"/>
        <v>95.860566161948654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324613.93325358856</v>
      </c>
      <c r="B46" s="27">
        <f>A46/A43-1</f>
        <v>-3.5622300392775808E-3</v>
      </c>
      <c r="C46" s="27">
        <f>A46/A34-1</f>
        <v>-3.4115920666371591E-2</v>
      </c>
      <c r="D46" s="26">
        <f>H46/19</f>
        <v>399572.63157894736</v>
      </c>
      <c r="E46" s="27">
        <f t="shared" ref="E46" si="16">D46/D45-1</f>
        <v>0.56805005380807905</v>
      </c>
      <c r="F46" s="33">
        <f t="shared" ref="F46" si="17">D46/D34-1</f>
        <v>-0.11838657548156228</v>
      </c>
      <c r="G46" s="39" t="s">
        <v>551</v>
      </c>
      <c r="H46" s="68">
        <v>7591880</v>
      </c>
      <c r="I46" s="68">
        <v>82312</v>
      </c>
      <c r="J46" s="48">
        <f t="shared" si="1"/>
        <v>92.232967246574006</v>
      </c>
      <c r="K46" s="32">
        <f>H46+H45+H44</f>
        <v>19716159</v>
      </c>
      <c r="L46" s="27">
        <f>K46/K43-1</f>
        <v>3.9409190578482134E-2</v>
      </c>
      <c r="M46" s="27">
        <f>K46/K34-1</f>
        <v>-2.7157943009263996E-2</v>
      </c>
      <c r="N46" s="32">
        <f>AVERAGE(J44:J46)</f>
        <v>94.911943476776273</v>
      </c>
      <c r="O46" s="58">
        <f>N46/N43-1</f>
        <v>3.196851011132873E-2</v>
      </c>
    </row>
    <row r="47" spans="1:16" ht="17.399999999999999">
      <c r="A47" s="31"/>
      <c r="B47" s="27"/>
      <c r="C47" s="27"/>
      <c r="D47" s="26">
        <f>H47/19</f>
        <v>283081.78947368421</v>
      </c>
      <c r="E47" s="27">
        <f t="shared" ref="E47" si="18">D47/D46-1</f>
        <v>-0.29153859123168435</v>
      </c>
      <c r="F47" s="33">
        <f t="shared" ref="F47" si="19">D47/D35-1</f>
        <v>8.8661057542871236E-2</v>
      </c>
      <c r="G47" s="39" t="s">
        <v>598</v>
      </c>
      <c r="H47" s="68">
        <v>5378554</v>
      </c>
      <c r="I47" s="68">
        <v>63193.88</v>
      </c>
      <c r="J47" s="48">
        <f t="shared" si="1"/>
        <v>85.11194438448787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268097.34999999998</v>
      </c>
      <c r="E48" s="27">
        <f t="shared" ref="E48" si="20">D48/D47-1</f>
        <v>-5.2933251204691945E-2</v>
      </c>
      <c r="F48" s="33">
        <f t="shared" ref="F48" si="21">D48/D36-1</f>
        <v>2.5869070983567388E-2</v>
      </c>
      <c r="G48" s="39" t="s">
        <v>632</v>
      </c>
      <c r="H48" s="68">
        <v>5361947</v>
      </c>
      <c r="I48" s="68">
        <v>59713</v>
      </c>
      <c r="J48" s="48">
        <f t="shared" si="1"/>
        <v>89.795304205114462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290399.50103668257</v>
      </c>
      <c r="B49" s="27">
        <f>A49/A46-1</f>
        <v>-0.10540038092011794</v>
      </c>
      <c r="C49" s="27">
        <f>A49/A37-1</f>
        <v>3.683446972934501E-2</v>
      </c>
      <c r="D49" s="26">
        <f>H49/22</f>
        <v>320019.36363636365</v>
      </c>
      <c r="E49" s="27">
        <f t="shared" ref="E49" si="22">D49/D48-1</f>
        <v>0.19366850748940134</v>
      </c>
      <c r="F49" s="33">
        <f t="shared" ref="F49" si="23">D49/D37-1</f>
        <v>3.5600786796710082E-3</v>
      </c>
      <c r="G49" s="39" t="s">
        <v>672</v>
      </c>
      <c r="H49" s="68">
        <v>7040426</v>
      </c>
      <c r="I49" s="68">
        <v>80087</v>
      </c>
      <c r="J49" s="48">
        <f t="shared" si="1"/>
        <v>87.909723176046043</v>
      </c>
      <c r="K49" s="32">
        <f>H49+H48+H47</f>
        <v>17780927</v>
      </c>
      <c r="L49" s="27">
        <f>K49/K46-1</f>
        <v>-9.8154615206744844E-2</v>
      </c>
      <c r="M49" s="27">
        <f>K49/K37-1</f>
        <v>3.325705566495496E-2</v>
      </c>
      <c r="N49" s="32">
        <f>AVERAGE(J47:J49)</f>
        <v>87.605657255216116</v>
      </c>
      <c r="O49" s="58">
        <f>N49/N46-1</f>
        <v>-7.697962926391777E-2</v>
      </c>
    </row>
    <row r="50" spans="1:15" s="37" customFormat="1" ht="17.399999999999999">
      <c r="A50" s="92"/>
      <c r="B50" s="130"/>
      <c r="C50" s="130"/>
      <c r="D50" s="93">
        <f>H50/18</f>
        <v>179422.44444444444</v>
      </c>
      <c r="E50" s="130">
        <f t="shared" ref="E50" si="24">D50/D49-1</f>
        <v>-0.43933878748561839</v>
      </c>
      <c r="F50" s="131">
        <f t="shared" ref="F50" si="25">D50/D38-1</f>
        <v>-0.4286024056063702</v>
      </c>
      <c r="G50" s="132" t="s">
        <v>714</v>
      </c>
      <c r="H50" s="95">
        <v>3229604</v>
      </c>
      <c r="I50" s="95">
        <v>35339</v>
      </c>
      <c r="J50" s="136">
        <f t="shared" ref="J50" si="26">H50/I50</f>
        <v>91.389230029146276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254279.15</v>
      </c>
      <c r="E51" s="130">
        <f t="shared" ref="E51" si="27">D51/D50-1</f>
        <v>0.41720926156891069</v>
      </c>
      <c r="F51" s="131">
        <f t="shared" ref="F51" si="28">D51/D39-1</f>
        <v>-0.11431338856024931</v>
      </c>
      <c r="G51" s="132" t="s">
        <v>721</v>
      </c>
      <c r="H51" s="95">
        <v>5085583</v>
      </c>
      <c r="I51" s="95">
        <v>62398</v>
      </c>
      <c r="J51" s="136">
        <f t="shared" ref="J51" si="29">H51/I51</f>
        <v>81.502339818583934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275743.8951178451</v>
      </c>
      <c r="B52" s="27">
        <f>A52/A49-1</f>
        <v>-5.0467049242575057E-2</v>
      </c>
      <c r="C52" s="27">
        <f>A52/A40-1</f>
        <v>-0.19697583376267658</v>
      </c>
      <c r="D52" s="93">
        <f>H52/22</f>
        <v>393530.09090909088</v>
      </c>
      <c r="E52" s="130">
        <f t="shared" ref="E52:E53" si="30">D52/D51-1</f>
        <v>0.54763019661301726</v>
      </c>
      <c r="F52" s="131">
        <f t="shared" ref="F52:F53" si="31">D52/D40-1</f>
        <v>-8.276769441613685E-2</v>
      </c>
      <c r="G52" s="132" t="s">
        <v>726</v>
      </c>
      <c r="H52" s="95">
        <v>8657662</v>
      </c>
      <c r="I52" s="95">
        <v>92189.5</v>
      </c>
      <c r="J52" s="136">
        <f t="shared" ref="J52" si="32">H52/I52</f>
        <v>93.911584291052662</v>
      </c>
      <c r="K52" s="32">
        <f>H52+H51+H50</f>
        <v>16972849</v>
      </c>
      <c r="L52" s="27">
        <f>K52/K49-1</f>
        <v>-4.5446336965446199E-2</v>
      </c>
      <c r="M52" s="27">
        <f>K52/K40-1</f>
        <v>-0.20386459095171605</v>
      </c>
      <c r="N52" s="32">
        <f>AVERAGE(J50:J52)</f>
        <v>88.934384712927624</v>
      </c>
      <c r="O52" s="58">
        <f>N52/N49-1</f>
        <v>1.5167142161157665E-2</v>
      </c>
    </row>
    <row r="53" spans="1:15" s="37" customFormat="1" ht="17.399999999999999">
      <c r="A53" s="31"/>
      <c r="B53" s="27"/>
      <c r="C53" s="27"/>
      <c r="D53" s="93">
        <f>H53/21</f>
        <v>232332.66666666666</v>
      </c>
      <c r="E53" s="130">
        <f t="shared" si="30"/>
        <v>-0.40961905573737267</v>
      </c>
      <c r="F53" s="131">
        <f t="shared" si="31"/>
        <v>-0.19586370485228999</v>
      </c>
      <c r="G53" s="132" t="s">
        <v>729</v>
      </c>
      <c r="H53" s="95">
        <v>4878986</v>
      </c>
      <c r="I53" s="95">
        <v>50230.1</v>
      </c>
      <c r="J53" s="136">
        <f t="shared" ref="J53" si="33">H53/I53</f>
        <v>97.132715244445066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281769.8823529412</v>
      </c>
      <c r="E54" s="130">
        <f t="shared" ref="E54" si="34">D54/D53-1</f>
        <v>0.21278633089165777</v>
      </c>
      <c r="F54" s="131">
        <f t="shared" ref="F54" si="35">D54/D42-1</f>
        <v>-4.2579906731806783E-2</v>
      </c>
      <c r="G54" s="132" t="s">
        <v>742</v>
      </c>
      <c r="H54" s="95">
        <v>4790088</v>
      </c>
      <c r="I54" s="95">
        <v>44748</v>
      </c>
      <c r="J54" s="136">
        <f t="shared" ref="J54" si="36">H54/I54</f>
        <v>107.04585679806918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261351.64332399625</v>
      </c>
      <c r="B55" s="27">
        <f>A55/A52-1</f>
        <v>-5.2194271745156895E-2</v>
      </c>
      <c r="C55" s="27">
        <f>A55/A43-1</f>
        <v>-0.19775270876653273</v>
      </c>
      <c r="D55" s="93">
        <f>H55/21</f>
        <v>269952.38095238095</v>
      </c>
      <c r="E55" s="130">
        <f t="shared" ref="E55" si="37">D55/D54-1</f>
        <v>-4.1940257425233995E-2</v>
      </c>
      <c r="F55" s="131">
        <f t="shared" ref="F55" si="38">D55/D43-1</f>
        <v>-0.31501561354183805</v>
      </c>
      <c r="G55" s="132" t="s">
        <v>749</v>
      </c>
      <c r="H55" s="95">
        <v>5669000</v>
      </c>
      <c r="I55" s="95">
        <v>60356.85</v>
      </c>
      <c r="J55" s="136">
        <f t="shared" ref="J55" si="39">H55/I55</f>
        <v>93.924716084421235</v>
      </c>
      <c r="K55" s="32">
        <f>H55+H54+H53</f>
        <v>15338074</v>
      </c>
      <c r="L55" s="27">
        <f>K55/K52-1</f>
        <v>-9.6317064978307387E-2</v>
      </c>
      <c r="M55" s="27">
        <f>K55/K43-1</f>
        <v>-0.19139751909218916</v>
      </c>
      <c r="N55" s="32">
        <f>AVERAGE(J53:J55)</f>
        <v>99.367762708978489</v>
      </c>
      <c r="O55" s="58">
        <f>N55/N52-1</f>
        <v>0.11731545711738933</v>
      </c>
    </row>
    <row r="56" spans="1:15" s="124" customFormat="1" ht="17.399999999999999">
      <c r="A56" s="94"/>
      <c r="B56" s="45"/>
      <c r="C56" s="45"/>
      <c r="D56" s="98">
        <f>H56/22</f>
        <v>337959.31818181818</v>
      </c>
      <c r="E56" s="118">
        <f t="shared" ref="E56" si="40">D56/D55-1</f>
        <v>0.25192197597780597</v>
      </c>
      <c r="F56" s="158">
        <f t="shared" ref="F56" si="41">D56/D44-1</f>
        <v>5.7948431469529993E-2</v>
      </c>
      <c r="G56" s="122" t="s">
        <v>752</v>
      </c>
      <c r="H56" s="96">
        <v>7435105</v>
      </c>
      <c r="I56" s="96">
        <v>87362.5</v>
      </c>
      <c r="J56" s="123">
        <f t="shared" ref="J56" si="42">H56/I56</f>
        <v>85.106367148376023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305585.16666666669</v>
      </c>
      <c r="E57" s="118">
        <f t="shared" ref="E57" si="43">D57/D56-1</f>
        <v>-9.5793043048259974E-2</v>
      </c>
      <c r="F57" s="158">
        <f t="shared" ref="F57" si="44">D57/D45-1</f>
        <v>0.19921335738417012</v>
      </c>
      <c r="G57" s="122" t="s">
        <v>756</v>
      </c>
      <c r="H57" s="96">
        <v>5500533</v>
      </c>
      <c r="I57" s="96">
        <v>63449</v>
      </c>
      <c r="J57" s="123">
        <f t="shared" ref="J57" si="45">H57/I57</f>
        <v>86.692193730397648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321772.24242424243</v>
      </c>
      <c r="B58" s="27">
        <f>A58/A55-1</f>
        <v>0.23118507437637614</v>
      </c>
      <c r="C58" s="27">
        <f>A58/A46-1</f>
        <v>-8.7540630214606452E-3</v>
      </c>
      <c r="K58" s="32">
        <f>H58+H57+H56</f>
        <v>12935638</v>
      </c>
      <c r="L58" s="27">
        <f>K58/K55-1</f>
        <v>-0.15663218211100038</v>
      </c>
      <c r="M58" s="27">
        <f>K58/K46-1</f>
        <v>-0.34390679239298083</v>
      </c>
      <c r="N58" s="32">
        <f>AVERAGE(J56:J58)</f>
        <v>85.899280439386843</v>
      </c>
      <c r="O58" s="58">
        <f>N58/N55-1</f>
        <v>-0.13554176830001918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79"/>
  <dimension ref="A1:Q58"/>
  <sheetViews>
    <sheetView topLeftCell="A41" zoomScale="85" zoomScaleNormal="85" zoomScaleSheetLayoutView="100" workbookViewId="0">
      <selection activeCell="A59" sqref="A59:XFD335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5.8984375" style="18" bestFit="1" customWidth="1"/>
    <col min="13" max="13" width="5.199218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인텔리안테크</v>
      </c>
      <c r="G1" s="19"/>
      <c r="H1" s="19"/>
      <c r="I1" s="19"/>
      <c r="J1" s="20"/>
      <c r="P1" t="s">
        <v>306</v>
      </c>
      <c r="Q1"/>
    </row>
    <row r="2" spans="1:17" ht="15" customHeight="1">
      <c r="G2" s="21"/>
      <c r="H2" s="21"/>
      <c r="I2" s="21"/>
      <c r="J2" s="22"/>
      <c r="P2" s="59" t="s">
        <v>285</v>
      </c>
      <c r="Q2" s="60" t="s">
        <v>131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59" t="s">
        <v>286</v>
      </c>
      <c r="Q3" s="60" t="s">
        <v>61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344301.05</v>
      </c>
      <c r="E5" s="27"/>
      <c r="F5" s="26"/>
      <c r="G5" s="28" t="s">
        <v>7</v>
      </c>
      <c r="H5" s="29">
        <f>인텔리안테크안테나시스템!H5+'인텔리안테크 안테나'!H5</f>
        <v>6886021</v>
      </c>
      <c r="I5" s="29">
        <f>인텔리안테크안테나시스템!I5+'인텔리안테크 안테나'!I5</f>
        <v>54346.400000000001</v>
      </c>
      <c r="J5" s="30">
        <f>H5/I5</f>
        <v>126.70611116835705</v>
      </c>
    </row>
    <row r="6" spans="1:17" ht="15" hidden="1" customHeight="1">
      <c r="D6" s="26">
        <f>H6/18</f>
        <v>558269.77777777775</v>
      </c>
      <c r="E6" s="27">
        <f t="shared" ref="E6:E22" si="0">D6/D5-1</f>
        <v>0.62145824933667138</v>
      </c>
      <c r="F6" s="26"/>
      <c r="G6" s="28" t="s">
        <v>3</v>
      </c>
      <c r="H6" s="29">
        <f>인텔리안테크안테나시스템!H6+'인텔리안테크 안테나'!H6</f>
        <v>10048856</v>
      </c>
      <c r="I6" s="29">
        <f>인텔리안테크안테나시스템!I6+'인텔리안테크 안테나'!I6</f>
        <v>73601.5</v>
      </c>
      <c r="J6" s="30">
        <f t="shared" ref="J6:J49" si="1">H6/I6</f>
        <v>136.53058701249296</v>
      </c>
    </row>
    <row r="7" spans="1:17" ht="15" hidden="1" customHeight="1">
      <c r="A7" s="31">
        <f>AVERAGE(D5:D7)</f>
        <v>475980.2607744108</v>
      </c>
      <c r="B7" s="31"/>
      <c r="C7" s="31"/>
      <c r="D7" s="26">
        <f>H7/22</f>
        <v>525369.95454545459</v>
      </c>
      <c r="E7" s="27">
        <f t="shared" si="0"/>
        <v>-5.8931764788132779E-2</v>
      </c>
      <c r="F7" s="26"/>
      <c r="G7" s="28" t="s">
        <v>6</v>
      </c>
      <c r="H7" s="29">
        <f>인텔리안테크안테나시스템!H7+'인텔리안테크 안테나'!H7</f>
        <v>11558139</v>
      </c>
      <c r="I7" s="29">
        <f>인텔리안테크안테나시스템!I7+'인텔리안테크 안테나'!I7</f>
        <v>102290.65</v>
      </c>
      <c r="J7" s="30">
        <f t="shared" si="1"/>
        <v>112.9931132513089</v>
      </c>
      <c r="K7" s="32">
        <f>H7+H6+H5</f>
        <v>28493016</v>
      </c>
      <c r="L7" s="32"/>
      <c r="M7" s="32"/>
      <c r="N7" s="32">
        <f>AVERAGE(J5:J7)</f>
        <v>125.40993714405296</v>
      </c>
      <c r="O7" s="32"/>
    </row>
    <row r="8" spans="1:17" ht="15" hidden="1" customHeight="1">
      <c r="D8" s="26">
        <f>H8/21</f>
        <v>466599.95238095237</v>
      </c>
      <c r="E8" s="27">
        <f t="shared" si="0"/>
        <v>-0.11186403344163354</v>
      </c>
      <c r="F8" s="26"/>
      <c r="G8" s="28" t="s">
        <v>2</v>
      </c>
      <c r="H8" s="29">
        <f>인텔리안테크안테나시스템!H8+'인텔리안테크 안테나'!H8</f>
        <v>9798599</v>
      </c>
      <c r="I8" s="29">
        <f>인텔리안테크안테나시스템!I8+'인텔리안테크 안테나'!I8</f>
        <v>74571.3</v>
      </c>
      <c r="J8" s="30">
        <f t="shared" si="1"/>
        <v>131.3990637148608</v>
      </c>
    </row>
    <row r="9" spans="1:17" ht="15" hidden="1" customHeight="1">
      <c r="D9" s="26">
        <f>H9/21</f>
        <v>452390.23809523811</v>
      </c>
      <c r="E9" s="27">
        <f t="shared" si="0"/>
        <v>-3.0453741397111878E-2</v>
      </c>
      <c r="F9" s="26"/>
      <c r="G9" s="28" t="s">
        <v>5</v>
      </c>
      <c r="H9" s="29">
        <f>인텔리안테크안테나시스템!H9+'인텔리안테크 안테나'!H9</f>
        <v>9500195</v>
      </c>
      <c r="I9" s="29">
        <f>인텔리안테크안테나시스템!I9+'인텔리안테크 안테나'!I9</f>
        <v>79765.569999999992</v>
      </c>
      <c r="J9" s="30">
        <f t="shared" si="1"/>
        <v>119.10144940981429</v>
      </c>
    </row>
    <row r="10" spans="1:17" ht="15" hidden="1" customHeight="1">
      <c r="A10" s="31">
        <f>AVERAGE(D8:D10)</f>
        <v>412086.01587301586</v>
      </c>
      <c r="B10" s="27">
        <f>A10/A7-1</f>
        <v>-0.13423717361186416</v>
      </c>
      <c r="C10" s="27"/>
      <c r="D10" s="26">
        <f>H10/21</f>
        <v>317267.85714285716</v>
      </c>
      <c r="E10" s="27">
        <f t="shared" si="0"/>
        <v>-0.29868544803554031</v>
      </c>
      <c r="F10" s="26"/>
      <c r="G10" s="28" t="s">
        <v>0</v>
      </c>
      <c r="H10" s="29">
        <f>인텔리안테크안테나시스템!H10+'인텔리안테크 안테나'!H10</f>
        <v>6662625</v>
      </c>
      <c r="I10" s="29">
        <f>인텔리안테크안테나시스템!I10+'인텔리안테크 안테나'!I10</f>
        <v>60331.27</v>
      </c>
      <c r="J10" s="30">
        <f t="shared" si="1"/>
        <v>110.43402534042463</v>
      </c>
      <c r="K10" s="32">
        <f>H10+H9+H8</f>
        <v>25961419</v>
      </c>
      <c r="L10" s="27">
        <f>K10/K7-1</f>
        <v>-8.8849737774337356E-2</v>
      </c>
      <c r="M10" s="32"/>
      <c r="N10" s="32">
        <f>AVERAGE(J8:J10)</f>
        <v>120.31151282169991</v>
      </c>
      <c r="O10" s="58">
        <f>N10/N7-1</f>
        <v>-4.0654069673097037E-2</v>
      </c>
    </row>
    <row r="11" spans="1:17" ht="15" hidden="1" customHeight="1">
      <c r="D11" s="26">
        <f>H11/21</f>
        <v>641765.04761904757</v>
      </c>
      <c r="E11" s="27">
        <f t="shared" si="0"/>
        <v>1.0227862141423234</v>
      </c>
      <c r="F11" s="26"/>
      <c r="G11" s="28" t="s">
        <v>10</v>
      </c>
      <c r="H11" s="29">
        <f>인텔리안테크안테나시스템!H11+'인텔리안테크 안테나'!H11</f>
        <v>13477066</v>
      </c>
      <c r="I11" s="29">
        <f>인텔리안테크안테나시스템!I11+'인텔리안테크 안테나'!I11</f>
        <v>126307.05</v>
      </c>
      <c r="J11" s="30">
        <f t="shared" si="1"/>
        <v>106.70082152975625</v>
      </c>
    </row>
    <row r="12" spans="1:17" ht="15" hidden="1" customHeight="1">
      <c r="D12" s="26">
        <f>H12/22</f>
        <v>413447.90909090912</v>
      </c>
      <c r="E12" s="27">
        <f t="shared" si="0"/>
        <v>-0.35576437105011638</v>
      </c>
      <c r="F12" s="26"/>
      <c r="G12" s="28" t="s">
        <v>4</v>
      </c>
      <c r="H12" s="29">
        <f>인텔리안테크안테나시스템!H12+'인텔리안테크 안테나'!H12</f>
        <v>9095854</v>
      </c>
      <c r="I12" s="29">
        <f>인텔리안테크안테나시스템!I12+'인텔리안테크 안테나'!I12</f>
        <v>82149.81</v>
      </c>
      <c r="J12" s="30">
        <f t="shared" si="1"/>
        <v>110.72276369233234</v>
      </c>
    </row>
    <row r="13" spans="1:17" ht="15" hidden="1" customHeight="1">
      <c r="A13" s="31">
        <f>AVERAGE(D11:D13)</f>
        <v>516281.91890331893</v>
      </c>
      <c r="B13" s="27">
        <f>A13/A10-1</f>
        <v>0.25284988817094689</v>
      </c>
      <c r="C13" s="27"/>
      <c r="D13" s="26">
        <f>H13/20</f>
        <v>493632.8</v>
      </c>
      <c r="E13" s="27">
        <f t="shared" si="0"/>
        <v>0.19394194321940517</v>
      </c>
      <c r="F13" s="26"/>
      <c r="G13" s="28" t="s">
        <v>8</v>
      </c>
      <c r="H13" s="29">
        <f>인텔리안테크안테나시스템!H13+'인텔리안테크 안테나'!H13</f>
        <v>9872656</v>
      </c>
      <c r="I13" s="29">
        <f>인텔리안테크안테나시스템!I13+'인텔리안테크 안테나'!I13</f>
        <v>84504.83</v>
      </c>
      <c r="J13" s="30">
        <f t="shared" si="1"/>
        <v>116.82948773460642</v>
      </c>
      <c r="K13" s="32">
        <f>H13+H12+H11</f>
        <v>32445576</v>
      </c>
      <c r="L13" s="27">
        <f>K13/K10-1</f>
        <v>0.24976127075334364</v>
      </c>
      <c r="M13" s="32"/>
      <c r="N13" s="32">
        <f>AVERAGE(J11:J13)</f>
        <v>111.417690985565</v>
      </c>
      <c r="O13" s="58">
        <f>N13/N10-1</f>
        <v>-7.3923281550913877E-2</v>
      </c>
    </row>
    <row r="14" spans="1:17" ht="15" hidden="1" customHeight="1">
      <c r="D14" s="26">
        <f>H14/20</f>
        <v>511944.4</v>
      </c>
      <c r="E14" s="27">
        <f t="shared" si="0"/>
        <v>3.7095590082344643E-2</v>
      </c>
      <c r="F14" s="26"/>
      <c r="G14" s="28" t="s">
        <v>11</v>
      </c>
      <c r="H14" s="29">
        <f>인텔리안테크안테나시스템!H14+'인텔리안테크 안테나'!H14</f>
        <v>10238888</v>
      </c>
      <c r="I14" s="29">
        <f>인텔리안테크안테나시스템!I14+'인텔리안테크 안테나'!I14</f>
        <v>91684.900000000009</v>
      </c>
      <c r="J14" s="30">
        <f t="shared" si="1"/>
        <v>111.67474687762106</v>
      </c>
    </row>
    <row r="15" spans="1:17" ht="15" hidden="1" customHeight="1">
      <c r="A15" s="31"/>
      <c r="B15" s="31"/>
      <c r="C15" s="31"/>
      <c r="D15" s="26">
        <f>H15/22</f>
        <v>445241.18181818182</v>
      </c>
      <c r="E15" s="27">
        <f t="shared" si="0"/>
        <v>-0.13029387211153831</v>
      </c>
      <c r="F15" s="26"/>
      <c r="G15" s="28" t="s">
        <v>9</v>
      </c>
      <c r="H15" s="29">
        <f>인텔리안테크안테나시스템!H15+'인텔리안테크 안테나'!H15</f>
        <v>9795306</v>
      </c>
      <c r="I15" s="29">
        <f>인텔리안테크안테나시스템!I15+'인텔리안테크 안테나'!I15</f>
        <v>58403</v>
      </c>
      <c r="J15" s="30">
        <f t="shared" si="1"/>
        <v>167.71922675205042</v>
      </c>
    </row>
    <row r="16" spans="1:17" ht="15" hidden="1" customHeight="1">
      <c r="A16" s="31">
        <f>AVERAGE(D14:D16)</f>
        <v>579838.45151515154</v>
      </c>
      <c r="B16" s="27">
        <f>A16/A13-1</f>
        <v>0.12310431623644447</v>
      </c>
      <c r="C16" s="27"/>
      <c r="D16" s="26">
        <f>H16/22</f>
        <v>782329.77272727271</v>
      </c>
      <c r="E16" s="27">
        <f t="shared" si="0"/>
        <v>0.75709212147124338</v>
      </c>
      <c r="F16" s="26"/>
      <c r="G16" s="28" t="s">
        <v>13</v>
      </c>
      <c r="H16" s="29">
        <f>인텔리안테크안테나시스템!H16+'인텔리안테크 안테나'!H16</f>
        <v>17211255</v>
      </c>
      <c r="I16" s="29">
        <f>인텔리안테크안테나시스템!I16+'인텔리안테크 안테나'!I16</f>
        <v>138080.95000000001</v>
      </c>
      <c r="J16" s="30">
        <f t="shared" si="1"/>
        <v>124.64612243759909</v>
      </c>
      <c r="K16" s="32">
        <f>H16+H15+H14</f>
        <v>37245449</v>
      </c>
      <c r="L16" s="27">
        <f>K16/K13-1</f>
        <v>0.14793613156998653</v>
      </c>
      <c r="M16" s="32"/>
      <c r="N16" s="32">
        <f>AVERAGE(J14:J16)</f>
        <v>134.68003202242352</v>
      </c>
      <c r="O16" s="58">
        <f>N16/N13-1</f>
        <v>0.20878498585895411</v>
      </c>
    </row>
    <row r="17" spans="1:15" ht="15" hidden="1" customHeight="1">
      <c r="D17" s="26">
        <f>H17/20</f>
        <v>410064.1</v>
      </c>
      <c r="E17" s="27">
        <f t="shared" si="0"/>
        <v>-0.47584239499095216</v>
      </c>
      <c r="F17" s="33">
        <f t="shared" ref="F17:F22" si="2">D17/D5-1</f>
        <v>0.19100450027672</v>
      </c>
      <c r="G17" s="39" t="s">
        <v>162</v>
      </c>
      <c r="H17" s="29">
        <f>인텔리안테크안테나시스템!H17+'인텔리안테크 안테나'!H17</f>
        <v>8201282</v>
      </c>
      <c r="I17" s="29">
        <f>인텔리안테크안테나시스템!I17+'인텔리안테크 안테나'!I17</f>
        <v>69747.78</v>
      </c>
      <c r="J17" s="30">
        <f t="shared" si="1"/>
        <v>117.58484642808703</v>
      </c>
    </row>
    <row r="18" spans="1:15" hidden="1">
      <c r="D18" s="26">
        <f>H18/20</f>
        <v>668587.19999999995</v>
      </c>
      <c r="E18" s="27">
        <f t="shared" si="0"/>
        <v>0.63044558155663943</v>
      </c>
      <c r="F18" s="33">
        <f t="shared" si="2"/>
        <v>0.19760593643694357</v>
      </c>
      <c r="G18" s="39" t="s">
        <v>163</v>
      </c>
      <c r="H18" s="29">
        <f>인텔리안테크안테나시스템!H18+'인텔리안테크 안테나'!H18</f>
        <v>13371744</v>
      </c>
      <c r="I18" s="29">
        <f>인텔리안테크안테나시스템!I18+'인텔리안테크 안테나'!I18</f>
        <v>131508.31</v>
      </c>
      <c r="J18" s="30">
        <f t="shared" si="1"/>
        <v>101.6798406123537</v>
      </c>
    </row>
    <row r="19" spans="1:15" ht="17.399999999999999" hidden="1">
      <c r="A19" s="31">
        <f>AVERAGE(D17:D19)</f>
        <v>550033.99393939378</v>
      </c>
      <c r="B19" s="27">
        <f>A19/A16-1</f>
        <v>-5.1401312724047465E-2</v>
      </c>
      <c r="C19" s="27">
        <f>A19/A7-1</f>
        <v>0.15558152147843063</v>
      </c>
      <c r="D19" s="26">
        <f>H19/22</f>
        <v>571450.68181818177</v>
      </c>
      <c r="E19" s="27">
        <f t="shared" si="0"/>
        <v>-0.14528623668209351</v>
      </c>
      <c r="F19" s="33">
        <f t="shared" si="2"/>
        <v>8.7711006071132802E-2</v>
      </c>
      <c r="G19" s="39" t="s">
        <v>158</v>
      </c>
      <c r="H19" s="29">
        <f>인텔리안테크안테나시스템!H19+'인텔리안테크 안테나'!H19</f>
        <v>12571915</v>
      </c>
      <c r="I19" s="29">
        <f>인텔리안테크안테나시스템!I19+'인텔리안테크 안테나'!I19</f>
        <v>103416.90000000001</v>
      </c>
      <c r="J19" s="30">
        <f t="shared" si="1"/>
        <v>121.56538244716288</v>
      </c>
      <c r="K19" s="32">
        <f>H19+H18+H17</f>
        <v>34144941</v>
      </c>
      <c r="L19" s="27">
        <f>K19/K16-1</f>
        <v>-8.324528454469704E-2</v>
      </c>
      <c r="M19" s="27">
        <f>K19/K7-1</f>
        <v>0.19836176696773689</v>
      </c>
      <c r="N19" s="32">
        <f>AVERAGE(J17:J19)</f>
        <v>113.61002316253455</v>
      </c>
      <c r="O19" s="58">
        <f>N19/N16-1</f>
        <v>-0.15644493503224688</v>
      </c>
    </row>
    <row r="20" spans="1:15" hidden="1">
      <c r="D20" s="26">
        <f>H20/20</f>
        <v>485699.75</v>
      </c>
      <c r="E20" s="27">
        <f t="shared" si="0"/>
        <v>-0.15005832444778688</v>
      </c>
      <c r="F20" s="33">
        <f t="shared" si="2"/>
        <v>4.093398964484618E-2</v>
      </c>
      <c r="G20" s="39" t="s">
        <v>154</v>
      </c>
      <c r="H20" s="29">
        <f>인텔리안테크안테나시스템!H20+'인텔리안테크 안테나'!H20</f>
        <v>9713995</v>
      </c>
      <c r="I20" s="29">
        <f>인텔리안테크안테나시스템!I20+'인텔리안테크 안테나'!I20</f>
        <v>82212.800000000003</v>
      </c>
      <c r="J20" s="30">
        <f t="shared" si="1"/>
        <v>118.15672255415215</v>
      </c>
    </row>
    <row r="21" spans="1:15" hidden="1">
      <c r="D21" s="26">
        <f>H21/21</f>
        <v>369467.57142857142</v>
      </c>
      <c r="E21" s="27">
        <f t="shared" si="0"/>
        <v>-0.23930870578259222</v>
      </c>
      <c r="F21" s="33">
        <f t="shared" si="2"/>
        <v>-0.18329897438947307</v>
      </c>
      <c r="G21" s="39" t="s">
        <v>155</v>
      </c>
      <c r="H21" s="29">
        <f>인텔리안테크안테나시스템!H21+'인텔리안테크 안테나'!H21</f>
        <v>7758819</v>
      </c>
      <c r="I21" s="29">
        <f>인텔리안테크안테나시스템!I21+'인텔리안테크 안테나'!I21</f>
        <v>47468.369999999995</v>
      </c>
      <c r="J21" s="30">
        <f t="shared" si="1"/>
        <v>163.45239998761281</v>
      </c>
    </row>
    <row r="22" spans="1:15" ht="17.399999999999999" hidden="1">
      <c r="A22" s="31">
        <f>AVERAGE(D20:D22)</f>
        <v>505774.66269841261</v>
      </c>
      <c r="B22" s="27">
        <f>A22/A19-1</f>
        <v>-8.0466537938849503E-2</v>
      </c>
      <c r="C22" s="27">
        <f>A22/A10-1</f>
        <v>0.22735216245306145</v>
      </c>
      <c r="D22" s="26">
        <f>H22/21</f>
        <v>662156.66666666663</v>
      </c>
      <c r="E22" s="27">
        <f t="shared" si="0"/>
        <v>0.79219156936126489</v>
      </c>
      <c r="F22" s="33">
        <f t="shared" si="2"/>
        <v>1.0870587793850017</v>
      </c>
      <c r="G22" s="39" t="s">
        <v>156</v>
      </c>
      <c r="H22" s="29">
        <f>인텔리안테크안테나시스템!H22+'인텔리안테크 안테나'!H22</f>
        <v>13905290</v>
      </c>
      <c r="I22" s="29">
        <f>인텔리안테크안테나시스템!I22+'인텔리안테크 안테나'!I22</f>
        <v>79841.61</v>
      </c>
      <c r="J22" s="30">
        <f t="shared" si="1"/>
        <v>174.16094189483402</v>
      </c>
      <c r="K22" s="32">
        <f>H22+H21+H20</f>
        <v>31378104</v>
      </c>
      <c r="L22" s="27">
        <f>K22/K19-1</f>
        <v>-8.1032121273836744E-2</v>
      </c>
      <c r="M22" s="27">
        <f>K22/K10-1</f>
        <v>0.20864364155133441</v>
      </c>
      <c r="N22" s="32">
        <f>AVERAGE(J20:J22)</f>
        <v>151.92335481219968</v>
      </c>
      <c r="O22" s="58">
        <f>N22/N19-1</f>
        <v>0.33723548841155249</v>
      </c>
    </row>
    <row r="23" spans="1:15" hidden="1">
      <c r="A23" s="31"/>
      <c r="B23" s="27"/>
      <c r="C23" s="27"/>
      <c r="D23" s="26">
        <f>H23/21</f>
        <v>512675.66666666669</v>
      </c>
      <c r="E23" s="27">
        <f t="shared" ref="E23:E28" si="3">D23/D22-1</f>
        <v>-0.22574868988708607</v>
      </c>
      <c r="F23" s="33">
        <f t="shared" ref="F23:F28" si="4">D23/D11-1</f>
        <v>-0.20114741591381968</v>
      </c>
      <c r="G23" s="39" t="s">
        <v>168</v>
      </c>
      <c r="H23" s="29">
        <f>인텔리안테크안테나시스템!H23+'인텔리안테크 안테나'!H23</f>
        <v>10766189</v>
      </c>
      <c r="I23" s="29">
        <f>인텔리안테크안테나시스템!I23+'인텔리안테크 안테나'!I23</f>
        <v>104518.94</v>
      </c>
      <c r="J23" s="30">
        <f t="shared" si="1"/>
        <v>103.00706264338311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325635.5</v>
      </c>
      <c r="E24" s="27">
        <f t="shared" si="3"/>
        <v>-0.36483137162091439</v>
      </c>
      <c r="F24" s="33">
        <f t="shared" si="4"/>
        <v>-0.21239050231017342</v>
      </c>
      <c r="G24" s="39" t="s">
        <v>176</v>
      </c>
      <c r="H24" s="29">
        <f>인텔리안테크안테나시스템!H24+'인텔리안테크 안테나'!H24</f>
        <v>7163981</v>
      </c>
      <c r="I24" s="29">
        <f>인텔리안테크안테나시스템!I24+'인텔리안테크 안테나'!I24</f>
        <v>70557.179999999993</v>
      </c>
      <c r="J24" s="30">
        <f t="shared" si="1"/>
        <v>101.53440089300622</v>
      </c>
      <c r="K24" s="32"/>
      <c r="L24" s="27"/>
      <c r="M24" s="27"/>
      <c r="N24" s="27"/>
    </row>
    <row r="25" spans="1:15" ht="17.399999999999999" hidden="1">
      <c r="A25" s="31">
        <f>AVERAGE(D23:D25)</f>
        <v>462888.56432748539</v>
      </c>
      <c r="B25" s="27">
        <f>A25/A22-1</f>
        <v>-8.4792895994672768E-2</v>
      </c>
      <c r="C25" s="27">
        <f>A25/A13-1</f>
        <v>-0.10341898993722498</v>
      </c>
      <c r="D25" s="26">
        <f>H25/19</f>
        <v>550354.52631578944</v>
      </c>
      <c r="E25" s="27">
        <f t="shared" si="3"/>
        <v>0.69009375917487326</v>
      </c>
      <c r="F25" s="33">
        <f t="shared" si="4"/>
        <v>0.11490672077663699</v>
      </c>
      <c r="G25" s="39" t="s">
        <v>190</v>
      </c>
      <c r="H25" s="29">
        <f>인텔리안테크안테나시스템!H25+'인텔리안테크 안테나'!H25</f>
        <v>10456736</v>
      </c>
      <c r="I25" s="29">
        <f>인텔리안테크안테나시스템!I25+'인텔리안테크 안테나'!I25</f>
        <v>77693.14</v>
      </c>
      <c r="J25" s="30">
        <f t="shared" si="1"/>
        <v>134.59020963755617</v>
      </c>
      <c r="K25" s="32">
        <f>H25+H24+H23</f>
        <v>28386906</v>
      </c>
      <c r="L25" s="27">
        <f>K25/K22-1</f>
        <v>-9.5327557076106295E-2</v>
      </c>
      <c r="M25" s="27">
        <f>K25/K13-1</f>
        <v>-0.12509163036587789</v>
      </c>
      <c r="N25" s="32">
        <f>AVERAGE(J23:J25)</f>
        <v>113.04389105798184</v>
      </c>
      <c r="O25" s="58">
        <f>N25/N22-1</f>
        <v>-0.2559149895174363</v>
      </c>
    </row>
    <row r="26" spans="1:15" ht="17.399999999999999" hidden="1">
      <c r="A26" s="31"/>
      <c r="B26" s="27"/>
      <c r="C26" s="27"/>
      <c r="D26" s="26">
        <f>H26/19</f>
        <v>425720.21052631579</v>
      </c>
      <c r="E26" s="27">
        <f t="shared" si="3"/>
        <v>-0.2264618710848203</v>
      </c>
      <c r="F26" s="33">
        <f t="shared" si="4"/>
        <v>-0.16842490995835535</v>
      </c>
      <c r="G26" s="39" t="s">
        <v>202</v>
      </c>
      <c r="H26" s="29">
        <f>인텔리안테크안테나시스템!H26+'인텔리안테크 안테나'!H26</f>
        <v>8088684</v>
      </c>
      <c r="I26" s="29">
        <f>인텔리안테크안테나시스템!I26+'인텔리안테크 안테나'!I26</f>
        <v>69512.55</v>
      </c>
      <c r="J26" s="30">
        <f t="shared" si="1"/>
        <v>116.36293014714609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376961.18181818182</v>
      </c>
      <c r="E27" s="27">
        <f t="shared" si="3"/>
        <v>-0.11453303719796015</v>
      </c>
      <c r="F27" s="33">
        <f t="shared" si="4"/>
        <v>-0.15335508660985164</v>
      </c>
      <c r="G27" s="39" t="s">
        <v>203</v>
      </c>
      <c r="H27" s="29">
        <f>인텔리안테크안테나시스템!H27+'인텔리안테크 안테나'!H27</f>
        <v>8293146</v>
      </c>
      <c r="I27" s="29">
        <f>인텔리안테크안테나시스템!I27+'인텔리안테크 안테나'!I27</f>
        <v>77813.33</v>
      </c>
      <c r="J27" s="30">
        <f t="shared" si="1"/>
        <v>106.57744630643619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425901.37639553426</v>
      </c>
      <c r="B28" s="27">
        <f>A28/A25-1</f>
        <v>-7.9905166777426317E-2</v>
      </c>
      <c r="C28" s="27">
        <f>A28/A16-1</f>
        <v>-0.26548269559800797</v>
      </c>
      <c r="D28" s="26">
        <f>H28/19</f>
        <v>475022.73684210528</v>
      </c>
      <c r="E28" s="27">
        <f t="shared" si="3"/>
        <v>0.26013701079497653</v>
      </c>
      <c r="F28" s="33">
        <f t="shared" si="4"/>
        <v>-0.39281009952346202</v>
      </c>
      <c r="G28" s="39" t="s">
        <v>208</v>
      </c>
      <c r="H28" s="29">
        <f>인텔리안테크안테나시스템!H28+'인텔리안테크 안테나'!H28</f>
        <v>9025432</v>
      </c>
      <c r="I28" s="29">
        <f>인텔리안테크안테나시스템!I28+'인텔리안테크 안테나'!I28</f>
        <v>108659.92</v>
      </c>
      <c r="J28" s="30">
        <f t="shared" si="1"/>
        <v>83.061279632821382</v>
      </c>
      <c r="K28" s="32">
        <f>H28+H27+H26</f>
        <v>25407262</v>
      </c>
      <c r="L28" s="27">
        <f>K28/K25-1</f>
        <v>-0.10496543723363161</v>
      </c>
      <c r="M28" s="27">
        <f>K28/K16-1</f>
        <v>-0.3178425101010327</v>
      </c>
      <c r="N28" s="32">
        <f>AVERAGE(J26:J28)</f>
        <v>102.00055202880122</v>
      </c>
      <c r="O28" s="58">
        <f>N28/N25-1</f>
        <v>-9.769071929341433E-2</v>
      </c>
    </row>
    <row r="29" spans="1:15" hidden="1">
      <c r="D29" s="26">
        <f>H29/22</f>
        <v>178225.22727272726</v>
      </c>
      <c r="E29" s="27">
        <f t="shared" ref="E29:E41" si="5">D29/D28-1</f>
        <v>-0.62480695459432656</v>
      </c>
      <c r="F29" s="33">
        <f t="shared" ref="F29:F41" si="6">D29/D17-1</f>
        <v>-0.56537227405976953</v>
      </c>
      <c r="G29" s="39" t="s">
        <v>215</v>
      </c>
      <c r="H29" s="29">
        <f>인텔리안테크안테나시스템!H29+'인텔리안테크 안테나'!H29</f>
        <v>3920955</v>
      </c>
      <c r="I29" s="29">
        <f>인텔리안테크안테나시스템!I29+'인텔리안테크 안테나'!I29</f>
        <v>28134.55</v>
      </c>
      <c r="J29" s="30">
        <f t="shared" si="1"/>
        <v>139.36441137320483</v>
      </c>
    </row>
    <row r="30" spans="1:15" hidden="1">
      <c r="D30" s="26">
        <f>H30/19</f>
        <v>291409.4736842105</v>
      </c>
      <c r="E30" s="27">
        <f t="shared" si="5"/>
        <v>0.63506299385038378</v>
      </c>
      <c r="F30" s="33">
        <f t="shared" si="6"/>
        <v>-0.56414141089717162</v>
      </c>
      <c r="G30" s="39" t="s">
        <v>210</v>
      </c>
      <c r="H30" s="29">
        <f>인텔리안테크안테나시스템!H30+'인텔리안테크 안테나'!H30</f>
        <v>5536780</v>
      </c>
      <c r="I30" s="29">
        <f>인텔리안테크안테나시스템!I30+'인텔리안테크 안테나'!I30</f>
        <v>56508.01</v>
      </c>
      <c r="J30" s="30">
        <f t="shared" si="1"/>
        <v>97.982215264703171</v>
      </c>
    </row>
    <row r="31" spans="1:15" ht="17.399999999999999" hidden="1">
      <c r="A31" s="31">
        <f>AVERAGE(D29:D31)</f>
        <v>292244.13365231262</v>
      </c>
      <c r="B31" s="27">
        <f>A31/A28-1</f>
        <v>-0.31382204930724211</v>
      </c>
      <c r="C31" s="27">
        <f>A31/A19-1</f>
        <v>-0.46867986911275539</v>
      </c>
      <c r="D31" s="26">
        <f>H31/20</f>
        <v>407097.7</v>
      </c>
      <c r="E31" s="27">
        <f t="shared" si="5"/>
        <v>0.39699541972048746</v>
      </c>
      <c r="F31" s="33">
        <f t="shared" si="6"/>
        <v>-0.28760658976774811</v>
      </c>
      <c r="G31" s="39" t="s">
        <v>211</v>
      </c>
      <c r="H31" s="29">
        <f>인텔리안테크안테나시스템!H31+'인텔리안테크 안테나'!H31</f>
        <v>8141954</v>
      </c>
      <c r="I31" s="29">
        <f>인텔리안테크안테나시스템!I31+'인텔리안테크 안테나'!I31</f>
        <v>57631.31</v>
      </c>
      <c r="J31" s="30">
        <f t="shared" si="1"/>
        <v>141.27657344592723</v>
      </c>
      <c r="K31" s="32">
        <f>H31+H30+H29</f>
        <v>17599689</v>
      </c>
      <c r="L31" s="27">
        <f>K31/K28-1</f>
        <v>-0.30729690590036818</v>
      </c>
      <c r="M31" s="27">
        <f>K31/K19-1</f>
        <v>-0.48455939636855716</v>
      </c>
      <c r="N31" s="32">
        <f>AVERAGE(J29:J31)</f>
        <v>126.20773336127841</v>
      </c>
      <c r="O31" s="58">
        <f>N31/N28-1</f>
        <v>0.23732402277236675</v>
      </c>
    </row>
    <row r="32" spans="1:15" ht="17.399999999999999" hidden="1">
      <c r="D32" s="26">
        <f>H32/21</f>
        <v>308991.80952380953</v>
      </c>
      <c r="E32" s="27">
        <f t="shared" si="5"/>
        <v>-0.24098856484866038</v>
      </c>
      <c r="F32" s="33">
        <f t="shared" si="6"/>
        <v>-0.36382135357531165</v>
      </c>
      <c r="G32" s="39" t="s">
        <v>222</v>
      </c>
      <c r="H32" s="29">
        <f>인텔리안테크안테나시스템!H32+'인텔리안테크 안테나'!H32</f>
        <v>6488828</v>
      </c>
      <c r="I32" s="29">
        <f>인텔리안테크안테나시스템!I32+'인텔리안테크 안테나'!I32</f>
        <v>55705.14</v>
      </c>
      <c r="J32" s="30">
        <f t="shared" si="1"/>
        <v>116.48526509402903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417542.52380952379</v>
      </c>
      <c r="E33" s="27">
        <f t="shared" si="5"/>
        <v>0.35130612184511589</v>
      </c>
      <c r="F33" s="33">
        <f t="shared" si="6"/>
        <v>0.13011954525553437</v>
      </c>
      <c r="G33" s="39" t="s">
        <v>223</v>
      </c>
      <c r="H33" s="29">
        <f>인텔리안테크안테나시스템!H33+'인텔리안테크 안테나'!H33</f>
        <v>8768393</v>
      </c>
      <c r="I33" s="29">
        <f>인텔리안테크안테나시스템!I33+'인텔리안테크 안테나'!I33</f>
        <v>63049.440000000002</v>
      </c>
      <c r="J33" s="30">
        <f t="shared" si="1"/>
        <v>139.07170309522178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371014.6198830409</v>
      </c>
      <c r="B34" s="27">
        <f>A34/A31-1</f>
        <v>0.26953658657334323</v>
      </c>
      <c r="C34" s="27">
        <f>A34/A22-1</f>
        <v>-0.26644285045122462</v>
      </c>
      <c r="D34" s="26">
        <f>H34/19</f>
        <v>386509.5263157895</v>
      </c>
      <c r="E34" s="27">
        <f t="shared" si="5"/>
        <v>-7.4322962869983189E-2</v>
      </c>
      <c r="F34" s="33">
        <f t="shared" si="6"/>
        <v>-0.41628689134627328</v>
      </c>
      <c r="G34" s="39" t="s">
        <v>220</v>
      </c>
      <c r="H34" s="29">
        <f>인텔리안테크안테나시스템!H34+'인텔리안테크 안테나'!H34</f>
        <v>7343681</v>
      </c>
      <c r="I34" s="29">
        <f>인텔리안테크안테나시스템!I34+'인텔리안테크 안테나'!I34</f>
        <v>64271.979999999996</v>
      </c>
      <c r="J34" s="30">
        <f t="shared" si="1"/>
        <v>114.25944867421232</v>
      </c>
      <c r="K34" s="32">
        <f>H34+H33+H32</f>
        <v>22600902</v>
      </c>
      <c r="L34" s="27">
        <f>K34/K31-1</f>
        <v>0.28416485086753518</v>
      </c>
      <c r="M34" s="27">
        <f>K34/K22-1</f>
        <v>-0.27972378445810497</v>
      </c>
      <c r="N34" s="32">
        <f>AVERAGE(J32:J34)</f>
        <v>123.27213895448772</v>
      </c>
      <c r="O34" s="58">
        <f>N34/N31-1</f>
        <v>-2.3260020036865336E-2</v>
      </c>
      <c r="P34" s="58"/>
    </row>
    <row r="35" spans="1:16" ht="17.399999999999999" hidden="1">
      <c r="D35" s="26">
        <f>H35/23</f>
        <v>323998.08695652173</v>
      </c>
      <c r="E35" s="27">
        <f t="shared" si="5"/>
        <v>-0.16173324356356</v>
      </c>
      <c r="F35" s="33">
        <f t="shared" si="6"/>
        <v>-0.36802522916075908</v>
      </c>
      <c r="G35" s="39" t="s">
        <v>226</v>
      </c>
      <c r="H35" s="68">
        <f>인텔리안테크안테나시스템!H35+'인텔리안테크 안테나'!H35</f>
        <v>7451956</v>
      </c>
      <c r="I35" s="68">
        <f>인텔리안테크안테나시스템!I35+'인텔리안테크 안테나'!I35</f>
        <v>63512.160000000003</v>
      </c>
      <c r="J35" s="30">
        <f t="shared" si="1"/>
        <v>117.33116933828104</v>
      </c>
      <c r="P35" s="16"/>
    </row>
    <row r="36" spans="1:16" ht="17.399999999999999" hidden="1">
      <c r="D36" s="26">
        <f>H36/21</f>
        <v>376761.38095238095</v>
      </c>
      <c r="E36" s="27">
        <f t="shared" si="5"/>
        <v>0.16285063437099767</v>
      </c>
      <c r="F36" s="33">
        <f t="shared" si="6"/>
        <v>0.1570034008957284</v>
      </c>
      <c r="G36" s="39" t="s">
        <v>228</v>
      </c>
      <c r="H36" s="68">
        <f>인텔리안테크안테나시스템!H36+'인텔리안테크 안테나'!H36</f>
        <v>7911989</v>
      </c>
      <c r="I36" s="68">
        <f>인텔리안테크안테나시스템!I36+'인텔리안테크 안테나'!I36</f>
        <v>74411.360000000001</v>
      </c>
      <c r="J36" s="30">
        <f t="shared" si="1"/>
        <v>106.32770318940548</v>
      </c>
      <c r="P36" s="16"/>
    </row>
    <row r="37" spans="1:16" ht="17.399999999999999" hidden="1">
      <c r="A37" s="31">
        <f>AVERAGE(D35:D37)</f>
        <v>424649.24856222683</v>
      </c>
      <c r="B37" s="27">
        <f>A37/A34-1</f>
        <v>0.14456203557717973</v>
      </c>
      <c r="C37" s="27">
        <f>A37/A25-1</f>
        <v>-8.261019759867072E-2</v>
      </c>
      <c r="D37" s="26">
        <f>H37/18</f>
        <v>573188.27777777775</v>
      </c>
      <c r="E37" s="27">
        <f t="shared" si="5"/>
        <v>0.52135623966784239</v>
      </c>
      <c r="F37" s="33">
        <f t="shared" si="6"/>
        <v>4.1489168109224428E-2</v>
      </c>
      <c r="G37" s="39" t="s">
        <v>225</v>
      </c>
      <c r="H37" s="68">
        <f>인텔리안테크안테나시스템!H37+'인텔리안테크 안테나'!H37</f>
        <v>10317389</v>
      </c>
      <c r="I37" s="68">
        <f>인텔리안테크안테나시스템!I37+'인텔리안테크 안테나'!I37</f>
        <v>86347.14</v>
      </c>
      <c r="J37" s="30">
        <f t="shared" si="1"/>
        <v>119.4873275478493</v>
      </c>
      <c r="K37" s="32">
        <f>H37+H36+H35</f>
        <v>25681334</v>
      </c>
      <c r="L37" s="27">
        <f>K37/K34-1</f>
        <v>0.13629686107218197</v>
      </c>
      <c r="M37" s="27">
        <f>K37/K25-1</f>
        <v>-9.5310563257580805E-2</v>
      </c>
      <c r="N37" s="32">
        <f>AVERAGE(J35:J37)</f>
        <v>114.38206669184528</v>
      </c>
      <c r="O37" s="16">
        <f>N37/N34-1</f>
        <v>-7.2117449555447966E-2</v>
      </c>
      <c r="P37" s="16"/>
    </row>
    <row r="38" spans="1:16" ht="17.399999999999999" hidden="1">
      <c r="A38" s="31"/>
      <c r="B38" s="27"/>
      <c r="C38" s="27"/>
      <c r="D38" s="26">
        <f>H38/20</f>
        <v>492843.9</v>
      </c>
      <c r="E38" s="27">
        <f t="shared" si="5"/>
        <v>-0.14017100644358749</v>
      </c>
      <c r="F38" s="33">
        <f t="shared" si="6"/>
        <v>0.15767090171899412</v>
      </c>
      <c r="G38" s="39" t="s">
        <v>231</v>
      </c>
      <c r="H38" s="68">
        <f>인텔리안테크안테나시스템!H38+'인텔리안테크 안테나'!H38</f>
        <v>9856878</v>
      </c>
      <c r="I38" s="68">
        <f>인텔리안테크안테나시스템!I38+'인텔리안테크 안테나'!I38</f>
        <v>82364.27</v>
      </c>
      <c r="J38" s="30">
        <f t="shared" si="1"/>
        <v>119.67419853293181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348174.47619047621</v>
      </c>
      <c r="E39" s="27">
        <f t="shared" si="5"/>
        <v>-0.29354005154476659</v>
      </c>
      <c r="F39" s="33">
        <f t="shared" si="6"/>
        <v>-7.6365172373611068E-2</v>
      </c>
      <c r="G39" s="39" t="s">
        <v>234</v>
      </c>
      <c r="H39" s="68">
        <f>인텔리안테크안테나시스템!H39+'인텔리안테크 안테나'!H39</f>
        <v>7311664</v>
      </c>
      <c r="I39" s="68">
        <f>인텔리안테크안테나시스템!I39+'인텔리안테크 안테나'!I39</f>
        <v>34465.08</v>
      </c>
      <c r="J39" s="30">
        <f t="shared" si="1"/>
        <v>212.14701953397466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384882.28412698413</v>
      </c>
      <c r="B40" s="27">
        <f>A40/A37-1</f>
        <v>-9.3646614399731765E-2</v>
      </c>
      <c r="C40" s="27">
        <f>A40/A28-1</f>
        <v>-9.631124608166497E-2</v>
      </c>
      <c r="D40" s="26">
        <f>H40/21</f>
        <v>313628.47619047621</v>
      </c>
      <c r="E40" s="27">
        <f t="shared" si="5"/>
        <v>-9.9220368988509278E-2</v>
      </c>
      <c r="F40" s="33">
        <f t="shared" si="6"/>
        <v>-0.33976112748741027</v>
      </c>
      <c r="G40" s="39" t="s">
        <v>236</v>
      </c>
      <c r="H40" s="68">
        <f>인텔리안테크안테나시스템!H40+'인텔리안테크 안테나'!H40</f>
        <v>6586198</v>
      </c>
      <c r="I40" s="68">
        <f>인텔리안테크안테나시스템!I40+'인텔리안테크 안테나'!I40</f>
        <v>63928.72</v>
      </c>
      <c r="J40" s="30">
        <f t="shared" si="1"/>
        <v>103.02408682670324</v>
      </c>
      <c r="K40" s="32">
        <f>H40+H39+H38</f>
        <v>23754740</v>
      </c>
      <c r="L40" s="27">
        <f>K40/K37-1</f>
        <v>-7.5019233813944375E-2</v>
      </c>
      <c r="M40" s="27">
        <f>K40/K28-1</f>
        <v>-6.5041325586361887E-2</v>
      </c>
      <c r="N40" s="32">
        <f>AVERAGE(J38:J40)</f>
        <v>144.94843496453657</v>
      </c>
      <c r="O40" s="58">
        <f>N40/N37-1</f>
        <v>0.26723042480985781</v>
      </c>
    </row>
    <row r="41" spans="1:16" ht="17.399999999999999">
      <c r="A41" s="31"/>
      <c r="B41" s="27"/>
      <c r="C41" s="27"/>
      <c r="D41" s="26">
        <f>H41/18</f>
        <v>272194.16666666669</v>
      </c>
      <c r="E41" s="27">
        <f t="shared" si="5"/>
        <v>-0.13211271510513345</v>
      </c>
      <c r="F41" s="33">
        <f t="shared" si="6"/>
        <v>0.52724825117010199</v>
      </c>
      <c r="G41" s="39" t="s">
        <v>370</v>
      </c>
      <c r="H41" s="68">
        <f>인텔리안테크안테나시스템!H41+'인텔리안테크 안테나'!H41</f>
        <v>4899495</v>
      </c>
      <c r="I41" s="68">
        <f>인텔리안테크안테나시스템!I41+'인텔리안테크 안테나'!I41</f>
        <v>31946.55</v>
      </c>
      <c r="J41" s="30">
        <f t="shared" si="1"/>
        <v>153.36538687276092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408759.45</v>
      </c>
      <c r="E42" s="27">
        <f t="shared" ref="E42" si="7">D42/D41-1</f>
        <v>0.50172009564251008</v>
      </c>
      <c r="F42" s="33">
        <f t="shared" ref="F42" si="8">D42/D30-1</f>
        <v>0.40269787674424506</v>
      </c>
      <c r="G42" s="39" t="s">
        <v>405</v>
      </c>
      <c r="H42" s="68">
        <f>인텔리안테크안테나시스템!H42+'인텔리안테크 안테나'!H42</f>
        <v>8175189</v>
      </c>
      <c r="I42" s="68">
        <f>인텔리안테크안테나시스템!I42+'인텔리안테크 안테나'!I42</f>
        <v>64436.81</v>
      </c>
      <c r="J42" s="30">
        <f t="shared" si="1"/>
        <v>126.87141092180076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407780.6555555556</v>
      </c>
      <c r="B43" s="27">
        <f>A43/A40-1</f>
        <v>5.9494480190251053E-2</v>
      </c>
      <c r="C43" s="27">
        <f>A43/A31-1</f>
        <v>0.39534248458413401</v>
      </c>
      <c r="D43" s="26">
        <f>H43/20</f>
        <v>542388.35</v>
      </c>
      <c r="E43" s="27">
        <f t="shared" ref="E43" si="9">D43/D42-1</f>
        <v>0.32691329827359339</v>
      </c>
      <c r="F43" s="33">
        <f t="shared" ref="F43" si="10">D43/D31-1</f>
        <v>0.33232968400460128</v>
      </c>
      <c r="G43" s="39" t="s">
        <v>429</v>
      </c>
      <c r="H43" s="68">
        <f>인텔리안테크안테나시스템!H43+'인텔리안테크 안테나'!H43</f>
        <v>10847767</v>
      </c>
      <c r="I43" s="68">
        <f>인텔리안테크안테나시스템!I43+'인텔리안테크 안테나'!I43</f>
        <v>94819.87</v>
      </c>
      <c r="J43" s="30">
        <f t="shared" si="1"/>
        <v>114.40394297102496</v>
      </c>
      <c r="K43" s="32">
        <f>H43+H42+H41</f>
        <v>23922451</v>
      </c>
      <c r="L43" s="27">
        <f>K43/K40-1</f>
        <v>7.0601067408020413E-3</v>
      </c>
      <c r="M43" s="27">
        <f>K43/K31-1</f>
        <v>0.3592541890939096</v>
      </c>
      <c r="N43" s="32">
        <f>AVERAGE(J41:J43)</f>
        <v>131.54691358852887</v>
      </c>
      <c r="O43" s="58">
        <f>N43/N40-1</f>
        <v>-9.2457165055190527E-2</v>
      </c>
    </row>
    <row r="44" spans="1:16" ht="17.399999999999999">
      <c r="A44" s="31"/>
      <c r="B44" s="27"/>
      <c r="C44" s="27"/>
      <c r="D44" s="26">
        <f>H44/22</f>
        <v>509519.63636363635</v>
      </c>
      <c r="E44" s="27">
        <f t="shared" ref="E44" si="11">D44/D43-1</f>
        <v>-6.0599962437179244E-2</v>
      </c>
      <c r="F44" s="33">
        <f t="shared" ref="F44" si="12">D44/D32-1</f>
        <v>0.6489745703902714</v>
      </c>
      <c r="G44" s="39" t="s">
        <v>462</v>
      </c>
      <c r="H44" s="68">
        <f>인텔리안테크안테나시스템!H44+'인텔리안테크 안테나'!H44</f>
        <v>11209432</v>
      </c>
      <c r="I44" s="68">
        <f>인텔리안테크안테나시스템!I44+'인텔리안테크 안테나'!I44</f>
        <v>71958.850000000006</v>
      </c>
      <c r="J44" s="30">
        <f t="shared" si="1"/>
        <v>155.7755856298426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571155.80000000005</v>
      </c>
      <c r="E45" s="27">
        <f t="shared" ref="E45" si="13">D45/D44-1</f>
        <v>0.12096916239823763</v>
      </c>
      <c r="F45" s="33">
        <f t="shared" ref="F45" si="14">D45/D33-1</f>
        <v>0.36789851914712335</v>
      </c>
      <c r="G45" s="39" t="s">
        <v>498</v>
      </c>
      <c r="H45" s="68">
        <f>인텔리안테크안테나시스템!H45+'인텔리안테크 안테나'!H45</f>
        <v>11423116</v>
      </c>
      <c r="I45" s="68">
        <f>인텔리안테크안테나시스템!I45+'인텔리안테크 안테나'!I45</f>
        <v>98441.1</v>
      </c>
      <c r="J45" s="30">
        <f t="shared" si="1"/>
        <v>116.04010926330567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539862.49633173842</v>
      </c>
      <c r="B46" s="27">
        <f>A46/A43-1</f>
        <v>0.32390413565900045</v>
      </c>
      <c r="C46" s="27">
        <f>A46/A34-1</f>
        <v>0.45509763604982822</v>
      </c>
      <c r="D46" s="26">
        <f>H46/19</f>
        <v>538912.05263157899</v>
      </c>
      <c r="E46" s="27">
        <f t="shared" ref="E46" si="15">D46/D45-1</f>
        <v>-5.6453505975814444E-2</v>
      </c>
      <c r="F46" s="33">
        <f t="shared" ref="F46" si="16">D46/D34-1</f>
        <v>0.39430470904169179</v>
      </c>
      <c r="G46" s="39" t="s">
        <v>548</v>
      </c>
      <c r="H46" s="68">
        <f>인텔리안테크안테나시스템!H46+'인텔리안테크 안테나'!H46</f>
        <v>10239329</v>
      </c>
      <c r="I46" s="68">
        <f>인텔리안테크안테나시스템!I46+'인텔리안테크 안테나'!I46</f>
        <v>81059.360000000001</v>
      </c>
      <c r="J46" s="30">
        <f t="shared" si="1"/>
        <v>126.31889765722305</v>
      </c>
      <c r="K46" s="32">
        <f>H46+H45+H44</f>
        <v>32871877</v>
      </c>
      <c r="L46" s="27">
        <f>K46/K43-1</f>
        <v>0.37410155004602164</v>
      </c>
      <c r="M46" s="27">
        <f>K46/K34-1</f>
        <v>0.45444978257947399</v>
      </c>
      <c r="N46" s="32">
        <f>AVERAGE(J44:J46)</f>
        <v>132.71153085012375</v>
      </c>
      <c r="O46" s="58">
        <f>N46/N43-1</f>
        <v>8.8532465705561947E-3</v>
      </c>
    </row>
    <row r="47" spans="1:16" ht="17.399999999999999">
      <c r="A47" s="31"/>
      <c r="B47" s="27"/>
      <c r="C47" s="27"/>
      <c r="D47" s="26">
        <f>H47/19</f>
        <v>506495.78947368421</v>
      </c>
      <c r="E47" s="27">
        <f t="shared" ref="E47" si="17">D47/D46-1</f>
        <v>-6.0151304836479125E-2</v>
      </c>
      <c r="F47" s="33">
        <f t="shared" ref="F47" si="18">D47/D35-1</f>
        <v>0.56326783973157357</v>
      </c>
      <c r="G47" s="39" t="s">
        <v>601</v>
      </c>
      <c r="H47" s="68">
        <f>인텔리안테크안테나시스템!H47+'인텔리안테크 안테나'!H47</f>
        <v>9623420</v>
      </c>
      <c r="I47" s="68">
        <f>인텔리안테크안테나시스템!I47+'인텔리안테크 안테나'!I47</f>
        <v>71314.48</v>
      </c>
      <c r="J47" s="30">
        <f t="shared" si="1"/>
        <v>134.94342242977865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361548.6</v>
      </c>
      <c r="E48" s="27">
        <f t="shared" ref="E48" si="19">D48/D47-1</f>
        <v>-0.28617649442713722</v>
      </c>
      <c r="F48" s="33">
        <f t="shared" ref="F48" si="20">D48/D36-1</f>
        <v>-4.037776088920253E-2</v>
      </c>
      <c r="G48" s="39" t="s">
        <v>632</v>
      </c>
      <c r="H48" s="68">
        <f>인텔리안테크안테나시스템!H48+'인텔리안테크 안테나'!H48</f>
        <v>7230972</v>
      </c>
      <c r="I48" s="68">
        <f>인텔리안테크안테나시스템!I48+'인텔리안테크 안테나'!I48</f>
        <v>55221.13</v>
      </c>
      <c r="J48" s="30">
        <f t="shared" si="1"/>
        <v>130.94574486251912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444074.40255183406</v>
      </c>
      <c r="B49" s="27">
        <f>A49/A46-1</f>
        <v>-0.17743053912943751</v>
      </c>
      <c r="C49" s="27">
        <f>A49/A37-1</f>
        <v>4.5743997087894783E-2</v>
      </c>
      <c r="D49" s="26">
        <f>H49/22</f>
        <v>464178.81818181818</v>
      </c>
      <c r="E49" s="27">
        <f t="shared" ref="E49" si="21">D49/D48-1</f>
        <v>0.2838628560083436</v>
      </c>
      <c r="F49" s="33">
        <f t="shared" ref="F49" si="22">D49/D37-1</f>
        <v>-0.19018089486858281</v>
      </c>
      <c r="G49" s="39" t="s">
        <v>672</v>
      </c>
      <c r="H49" s="68">
        <f>인텔리안테크안테나시스템!H49+'인텔리안테크 안테나'!H49</f>
        <v>10211934</v>
      </c>
      <c r="I49" s="68">
        <f>인텔리안테크안테나시스템!I49+'인텔리안테크 안테나'!I49</f>
        <v>76744.289999999994</v>
      </c>
      <c r="J49" s="30">
        <f t="shared" si="1"/>
        <v>133.064414303657</v>
      </c>
      <c r="K49" s="32">
        <f>H49+H48+H47</f>
        <v>27066326</v>
      </c>
      <c r="L49" s="27">
        <f>K49/K46-1</f>
        <v>-0.17661148464384924</v>
      </c>
      <c r="M49" s="27">
        <f>K49/K37-1</f>
        <v>5.3929908781218394E-2</v>
      </c>
      <c r="N49" s="32">
        <f>AVERAGE(J47:J49)</f>
        <v>132.98452719865159</v>
      </c>
      <c r="O49" s="58">
        <f>N49/N46-1</f>
        <v>2.0570657785279334E-3</v>
      </c>
    </row>
    <row r="50" spans="1:15" s="37" customFormat="1" ht="17.399999999999999">
      <c r="A50" s="92"/>
      <c r="B50" s="130"/>
      <c r="C50" s="130"/>
      <c r="D50" s="93">
        <f>H50/18</f>
        <v>276005.33333333331</v>
      </c>
      <c r="E50" s="130">
        <f t="shared" ref="E50" si="23">D50/D49-1</f>
        <v>-0.40539007269990845</v>
      </c>
      <c r="F50" s="131">
        <f t="shared" ref="F50" si="24">D50/D38-1</f>
        <v>-0.43997413109235339</v>
      </c>
      <c r="G50" s="132" t="s">
        <v>714</v>
      </c>
      <c r="H50" s="95">
        <f>인텔리안테크안테나시스템!H50+'인텔리안테크 안테나'!H50</f>
        <v>4968096</v>
      </c>
      <c r="I50" s="95">
        <f>인텔리안테크안테나시스템!I50+'인텔리안테크 안테나'!I50</f>
        <v>34154.79</v>
      </c>
      <c r="J50" s="133">
        <f t="shared" ref="J50" si="25">H50/I50</f>
        <v>145.45825051186085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542485</v>
      </c>
      <c r="E51" s="130">
        <f t="shared" ref="E51" si="26">D51/D50-1</f>
        <v>0.96548738188634053</v>
      </c>
      <c r="F51" s="131">
        <f t="shared" ref="F51" si="27">D51/D39-1</f>
        <v>0.55808376861956455</v>
      </c>
      <c r="G51" s="132" t="s">
        <v>721</v>
      </c>
      <c r="H51" s="95">
        <f>인텔리안테크안테나시스템!H51+'인텔리안테크 안테나'!H51</f>
        <v>10849700</v>
      </c>
      <c r="I51" s="95">
        <f>인텔리안테크안테나시스템!I51+'인텔리안테크 안테나'!I51</f>
        <v>85622.35</v>
      </c>
      <c r="J51" s="133">
        <f t="shared" ref="J51" si="28">H51/I51</f>
        <v>126.7157465311335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584683.65656565654</v>
      </c>
      <c r="B52" s="27">
        <f>A52/A49-1</f>
        <v>0.316634449555804</v>
      </c>
      <c r="C52" s="27">
        <f>A52/A40-1</f>
        <v>0.5191233285571335</v>
      </c>
      <c r="D52" s="93">
        <f>H52/22</f>
        <v>935560.63636363635</v>
      </c>
      <c r="E52" s="130">
        <f t="shared" ref="E52:E53" si="29">D52/D51-1</f>
        <v>0.72458341956669092</v>
      </c>
      <c r="F52" s="131">
        <f t="shared" ref="F52:F53" si="30">D52/D40-1</f>
        <v>1.9830219746865128</v>
      </c>
      <c r="G52" s="132" t="s">
        <v>726</v>
      </c>
      <c r="H52" s="95">
        <f>인텔리안테크안테나시스템!H52+'인텔리안테크 안테나'!H52</f>
        <v>20582334</v>
      </c>
      <c r="I52" s="95">
        <f>인텔리안테크안테나시스템!I52+'인텔리안테크 안테나'!I52</f>
        <v>122727.67</v>
      </c>
      <c r="J52" s="133">
        <f t="shared" ref="J52" si="31">H52/I52</f>
        <v>167.70736379171868</v>
      </c>
      <c r="K52" s="32">
        <f>H52+H51+H50</f>
        <v>36400130</v>
      </c>
      <c r="L52" s="27">
        <f>K52/K49-1</f>
        <v>0.34484931571429378</v>
      </c>
      <c r="M52" s="27">
        <f>K52/K40-1</f>
        <v>0.53233123157736095</v>
      </c>
      <c r="N52" s="32">
        <f>AVERAGE(J50:J52)</f>
        <v>146.6271202782377</v>
      </c>
      <c r="O52" s="58">
        <f>N52/N49-1</f>
        <v>0.10258782256079213</v>
      </c>
    </row>
    <row r="53" spans="1:15" s="37" customFormat="1" ht="17.399999999999999">
      <c r="A53" s="31"/>
      <c r="B53" s="27"/>
      <c r="C53" s="27"/>
      <c r="D53" s="93">
        <f>H53/21</f>
        <v>311268.66666666669</v>
      </c>
      <c r="E53" s="130">
        <f t="shared" si="29"/>
        <v>-0.66729183062199526</v>
      </c>
      <c r="F53" s="131">
        <f t="shared" si="30"/>
        <v>0.14355377441960848</v>
      </c>
      <c r="G53" s="132" t="s">
        <v>729</v>
      </c>
      <c r="H53" s="95">
        <f>인텔리안테크안테나시스템!H53+'인텔리안테크 안테나'!H53</f>
        <v>6536642</v>
      </c>
      <c r="I53" s="95">
        <f>인텔리안테크안테나시스템!I53+'인텔리안테크 안테나'!I53</f>
        <v>43752.979999999996</v>
      </c>
      <c r="J53" s="133">
        <f t="shared" ref="J53" si="32">H53/I53</f>
        <v>149.3987838085543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336294.82352941175</v>
      </c>
      <c r="E54" s="130">
        <f t="shared" ref="E54" si="33">D54/D53-1</f>
        <v>8.0400501376340694E-2</v>
      </c>
      <c r="F54" s="131">
        <f t="shared" ref="F54" si="34">D54/D42-1</f>
        <v>-0.17727939126688874</v>
      </c>
      <c r="G54" s="132" t="s">
        <v>742</v>
      </c>
      <c r="H54" s="95">
        <f>인텔리안테크안테나시스템!H54+'인텔리안테크 안테나'!H54</f>
        <v>5717012</v>
      </c>
      <c r="I54" s="95">
        <f>인텔리안테크안테나시스템!I54+'인텔리안테크 안테나'!I54</f>
        <v>35130.550000000003</v>
      </c>
      <c r="J54" s="133">
        <f t="shared" ref="J54" si="35">H54/I54</f>
        <v>162.73619399639344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308788.32212885155</v>
      </c>
      <c r="B55" s="27">
        <f>A55/A52-1</f>
        <v>-0.47187112439121781</v>
      </c>
      <c r="C55" s="27">
        <f>A55/A43-1</f>
        <v>-0.24275877748991803</v>
      </c>
      <c r="D55" s="93">
        <f>H55/21</f>
        <v>278801.47619047621</v>
      </c>
      <c r="E55" s="130">
        <f t="shared" ref="E55" si="36">D55/D54-1</f>
        <v>-0.1709611427721166</v>
      </c>
      <c r="F55" s="131">
        <f t="shared" ref="F55" si="37">D55/D43-1</f>
        <v>-0.485974438443458</v>
      </c>
      <c r="G55" s="132" t="s">
        <v>749</v>
      </c>
      <c r="H55" s="95">
        <f>인텔리안테크안테나시스템!H55+'인텔리안테크 안테나'!H55</f>
        <v>5854831</v>
      </c>
      <c r="I55" s="95">
        <f>인텔리안테크안테나시스템!I55+'인텔리안테크 안테나'!I55</f>
        <v>49829.16</v>
      </c>
      <c r="J55" s="133">
        <f t="shared" ref="J55" si="38">H55/I55</f>
        <v>117.49808746525126</v>
      </c>
      <c r="K55" s="32">
        <f>H55+H54+H53</f>
        <v>18108485</v>
      </c>
      <c r="L55" s="27">
        <f>K55/K52-1</f>
        <v>-0.50251592508048737</v>
      </c>
      <c r="M55" s="27">
        <f>K55/K43-1</f>
        <v>-0.24303387642010432</v>
      </c>
      <c r="N55" s="32">
        <f>AVERAGE(J53:J55)</f>
        <v>143.211021756733</v>
      </c>
      <c r="O55" s="58">
        <f>N55/N52-1</f>
        <v>-2.3297862735231711E-2</v>
      </c>
    </row>
    <row r="56" spans="1:15" s="124" customFormat="1" ht="17.399999999999999">
      <c r="A56" s="94"/>
      <c r="B56" s="45"/>
      <c r="C56" s="45"/>
      <c r="D56" s="98">
        <f>H56/22</f>
        <v>222869.63636363635</v>
      </c>
      <c r="E56" s="118">
        <f t="shared" ref="E56" si="39">D56/D55-1</f>
        <v>-0.20061529297150282</v>
      </c>
      <c r="F56" s="158">
        <f t="shared" ref="F56" si="40">D56/D44-1</f>
        <v>-0.56258871992800352</v>
      </c>
      <c r="G56" s="122" t="s">
        <v>752</v>
      </c>
      <c r="H56" s="96">
        <f>인텔리안테크안테나시스템!H56+'인텔리안테크 안테나'!H56</f>
        <v>4903132</v>
      </c>
      <c r="I56" s="96">
        <f>인텔리안테크안테나시스템!I56+'인텔리안테크 안테나'!I56</f>
        <v>45659.040000000001</v>
      </c>
      <c r="J56" s="125">
        <f t="shared" ref="J56" si="41">H56/I56</f>
        <v>107.38578822507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215491.55555555556</v>
      </c>
      <c r="E57" s="118">
        <f t="shared" ref="E57" si="42">D57/D56-1</f>
        <v>-3.310491697506357E-2</v>
      </c>
      <c r="F57" s="158">
        <f t="shared" ref="F57" si="43">D57/D45-1</f>
        <v>-0.62270967824268697</v>
      </c>
      <c r="G57" s="122" t="s">
        <v>756</v>
      </c>
      <c r="H57" s="96">
        <f>인텔리안테크안테나시스템!H57+'인텔리안테크 안테나'!H57</f>
        <v>3878848</v>
      </c>
      <c r="I57" s="96">
        <f>인텔리안테크안테나시스템!I57+'인텔리안테크 안테나'!I57</f>
        <v>36212.01</v>
      </c>
      <c r="J57" s="125">
        <f t="shared" ref="J57" si="44">H57/I57</f>
        <v>107.1149599262786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219180.59595959596</v>
      </c>
      <c r="B58" s="27">
        <f>A58/A55-1</f>
        <v>-0.29019143454480756</v>
      </c>
      <c r="C58" s="27">
        <f>A58/A46-1</f>
        <v>-0.59400662678203087</v>
      </c>
      <c r="K58" s="32">
        <f>H58+H57+H56</f>
        <v>8781980</v>
      </c>
      <c r="L58" s="27">
        <f>K58/K55-1</f>
        <v>-0.51503507885944078</v>
      </c>
      <c r="M58" s="27">
        <f>K58/K46-1</f>
        <v>-0.73284214953712556</v>
      </c>
      <c r="N58" s="32">
        <f>AVERAGE(J56:J58)</f>
        <v>107.2503740756743</v>
      </c>
      <c r="O58" s="58">
        <f>N58/N55-1</f>
        <v>-0.25110251459656263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80"/>
  <dimension ref="A1:Q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5.8984375" style="18" bestFit="1" customWidth="1"/>
    <col min="13" max="13" width="5.19921875" style="18" bestFit="1" customWidth="1"/>
    <col min="14" max="14" width="4.8984375" style="18" bestFit="1" customWidth="1"/>
    <col min="15" max="15" width="6.19921875" style="18" bestFit="1" customWidth="1"/>
    <col min="16" max="16" width="25" style="18" customWidth="1"/>
    <col min="17" max="17" width="19.09765625" style="18" bestFit="1" customWidth="1"/>
    <col min="18" max="16384" width="8.69921875" style="18"/>
  </cols>
  <sheetData>
    <row r="1" spans="1:17" ht="15" customHeight="1">
      <c r="A1" s="18" t="str">
        <f>P1</f>
        <v>인텔리안테크</v>
      </c>
      <c r="G1" s="19"/>
      <c r="H1" s="19"/>
      <c r="I1" s="19"/>
      <c r="J1" s="20"/>
      <c r="P1" t="s">
        <v>306</v>
      </c>
      <c r="Q1"/>
    </row>
    <row r="2" spans="1:17" ht="15" customHeight="1">
      <c r="G2" s="21"/>
      <c r="H2" s="21"/>
      <c r="I2" s="21"/>
      <c r="J2" s="22"/>
      <c r="P2" s="59" t="s">
        <v>285</v>
      </c>
      <c r="Q2" s="111" t="s">
        <v>336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327816.45</v>
      </c>
      <c r="E5" s="27"/>
      <c r="F5" s="26"/>
      <c r="G5" s="28" t="s">
        <v>7</v>
      </c>
      <c r="H5" s="29">
        <v>6556329</v>
      </c>
      <c r="I5" s="29">
        <v>54119.1</v>
      </c>
      <c r="J5" s="30">
        <f>H5/I5</f>
        <v>121.14630509376542</v>
      </c>
    </row>
    <row r="6" spans="1:17" ht="15" hidden="1" customHeight="1">
      <c r="D6" s="26">
        <f>H6/18</f>
        <v>520997.38888888888</v>
      </c>
      <c r="E6" s="27">
        <f t="shared" ref="E6:E22" si="0">D6/D5-1</f>
        <v>0.58929604932543467</v>
      </c>
      <c r="F6" s="26"/>
      <c r="G6" s="28" t="s">
        <v>3</v>
      </c>
      <c r="H6" s="29">
        <v>9377953</v>
      </c>
      <c r="I6" s="29">
        <v>73300.5</v>
      </c>
      <c r="J6" s="30">
        <f t="shared" ref="J6:J49" si="1">H6/I6</f>
        <v>127.93845880996719</v>
      </c>
    </row>
    <row r="7" spans="1:17" ht="15" hidden="1" customHeight="1">
      <c r="A7" s="31">
        <f>AVERAGE(D5:D7)</f>
        <v>456066.08265993273</v>
      </c>
      <c r="B7" s="31"/>
      <c r="C7" s="31"/>
      <c r="D7" s="26">
        <f>H7/22</f>
        <v>519384.40909090912</v>
      </c>
      <c r="E7" s="27">
        <f t="shared" si="0"/>
        <v>-3.0959460304008646E-3</v>
      </c>
      <c r="F7" s="26"/>
      <c r="G7" s="28" t="s">
        <v>6</v>
      </c>
      <c r="H7" s="29">
        <v>11426457</v>
      </c>
      <c r="I7" s="29">
        <v>102231.5</v>
      </c>
      <c r="J7" s="30">
        <f t="shared" si="1"/>
        <v>111.77041322879934</v>
      </c>
      <c r="K7" s="32">
        <f>H7+H6+H5</f>
        <v>27360739</v>
      </c>
      <c r="L7" s="32"/>
      <c r="M7" s="32"/>
      <c r="N7" s="32">
        <f>AVERAGE(J5:J7)</f>
        <v>120.28505904417732</v>
      </c>
      <c r="O7" s="32"/>
    </row>
    <row r="8" spans="1:17" ht="15" hidden="1" customHeight="1">
      <c r="D8" s="26">
        <f>H8/21</f>
        <v>457906</v>
      </c>
      <c r="E8" s="27">
        <f t="shared" si="0"/>
        <v>-0.11836783702944842</v>
      </c>
      <c r="F8" s="26"/>
      <c r="G8" s="28" t="s">
        <v>2</v>
      </c>
      <c r="H8" s="29">
        <v>9616026</v>
      </c>
      <c r="I8" s="29">
        <v>74485.7</v>
      </c>
      <c r="J8" s="30">
        <f t="shared" si="1"/>
        <v>129.09895456443317</v>
      </c>
    </row>
    <row r="9" spans="1:17" ht="15" hidden="1" customHeight="1">
      <c r="D9" s="26">
        <f>H9/21</f>
        <v>442493.19047619047</v>
      </c>
      <c r="E9" s="27">
        <f t="shared" si="0"/>
        <v>-3.3659330787999098E-2</v>
      </c>
      <c r="F9" s="26"/>
      <c r="G9" s="28" t="s">
        <v>5</v>
      </c>
      <c r="H9" s="29">
        <v>9292357</v>
      </c>
      <c r="I9" s="29">
        <v>79676.59</v>
      </c>
      <c r="J9" s="30">
        <f t="shared" si="1"/>
        <v>116.62593743030419</v>
      </c>
    </row>
    <row r="10" spans="1:17" ht="15" hidden="1" customHeight="1">
      <c r="A10" s="31">
        <f>AVERAGE(D8:D10)</f>
        <v>402874.63492063497</v>
      </c>
      <c r="B10" s="27">
        <f>A10/A7-1</f>
        <v>-0.11663100976303065</v>
      </c>
      <c r="C10" s="27"/>
      <c r="D10" s="26">
        <f>H10/21</f>
        <v>308224.71428571426</v>
      </c>
      <c r="E10" s="27">
        <f t="shared" si="0"/>
        <v>-0.30343625411722774</v>
      </c>
      <c r="F10" s="26"/>
      <c r="G10" s="28" t="s">
        <v>0</v>
      </c>
      <c r="H10" s="29">
        <v>6472719</v>
      </c>
      <c r="I10" s="29">
        <v>60225.5</v>
      </c>
      <c r="J10" s="30">
        <f t="shared" si="1"/>
        <v>107.47472416169231</v>
      </c>
      <c r="K10" s="32">
        <f>H10+H9+H8</f>
        <v>25381102</v>
      </c>
      <c r="L10" s="27">
        <f>K10/K7-1</f>
        <v>-7.235319923193595E-2</v>
      </c>
      <c r="M10" s="32"/>
      <c r="N10" s="32">
        <f>AVERAGE(J8:J10)</f>
        <v>117.73320538547655</v>
      </c>
      <c r="O10" s="58">
        <f>N10/N7-1</f>
        <v>-2.1215050971239435E-2</v>
      </c>
    </row>
    <row r="11" spans="1:17" ht="15" hidden="1" customHeight="1">
      <c r="D11" s="26">
        <f>H11/21</f>
        <v>628405.95238095243</v>
      </c>
      <c r="E11" s="27">
        <f t="shared" si="0"/>
        <v>1.0387915804780032</v>
      </c>
      <c r="F11" s="26"/>
      <c r="G11" s="28" t="s">
        <v>10</v>
      </c>
      <c r="H11" s="29">
        <v>13196525</v>
      </c>
      <c r="I11" s="29">
        <v>126188.8</v>
      </c>
      <c r="J11" s="30">
        <f t="shared" si="1"/>
        <v>104.57762495562206</v>
      </c>
    </row>
    <row r="12" spans="1:17" ht="15" hidden="1" customHeight="1">
      <c r="D12" s="26">
        <f>H12/22</f>
        <v>400626.59090909088</v>
      </c>
      <c r="E12" s="27">
        <f t="shared" si="0"/>
        <v>-0.36247168030288979</v>
      </c>
      <c r="F12" s="26"/>
      <c r="G12" s="28" t="s">
        <v>4</v>
      </c>
      <c r="H12" s="29">
        <v>8813785</v>
      </c>
      <c r="I12" s="29">
        <v>82015.87</v>
      </c>
      <c r="J12" s="30">
        <f t="shared" si="1"/>
        <v>107.46438463677823</v>
      </c>
    </row>
    <row r="13" spans="1:17" ht="15" hidden="1" customHeight="1">
      <c r="A13" s="31">
        <f>AVERAGE(D11:D13)</f>
        <v>503528.86443001445</v>
      </c>
      <c r="B13" s="27">
        <f>A13/A10-1</f>
        <v>0.24984007625401405</v>
      </c>
      <c r="C13" s="27"/>
      <c r="D13" s="26">
        <f>H13/20</f>
        <v>481554.05</v>
      </c>
      <c r="E13" s="27">
        <f t="shared" si="0"/>
        <v>0.20200221584710776</v>
      </c>
      <c r="F13" s="26"/>
      <c r="G13" s="28" t="s">
        <v>8</v>
      </c>
      <c r="H13" s="29">
        <v>9631081</v>
      </c>
      <c r="I13" s="29">
        <v>84431</v>
      </c>
      <c r="J13" s="30">
        <f t="shared" si="1"/>
        <v>114.07043621418673</v>
      </c>
      <c r="K13" s="32">
        <f>H13+H12+H11</f>
        <v>31641391</v>
      </c>
      <c r="L13" s="27">
        <f>K13/K10-1</f>
        <v>0.24665158352856387</v>
      </c>
      <c r="M13" s="32"/>
      <c r="N13" s="32">
        <f>AVERAGE(J11:J13)</f>
        <v>108.70414860219567</v>
      </c>
      <c r="O13" s="58">
        <f>N13/N10-1</f>
        <v>-7.6690826124357736E-2</v>
      </c>
    </row>
    <row r="14" spans="1:17" ht="15" hidden="1" customHeight="1">
      <c r="D14" s="26">
        <f>H14/20</f>
        <v>500725.2</v>
      </c>
      <c r="E14" s="27">
        <f t="shared" si="0"/>
        <v>3.9811003562320924E-2</v>
      </c>
      <c r="F14" s="26"/>
      <c r="G14" s="28" t="s">
        <v>11</v>
      </c>
      <c r="H14" s="29">
        <v>10014504</v>
      </c>
      <c r="I14" s="29">
        <v>91575.85</v>
      </c>
      <c r="J14" s="30">
        <f t="shared" si="1"/>
        <v>109.35747798136735</v>
      </c>
    </row>
    <row r="15" spans="1:17" ht="15" hidden="1" customHeight="1">
      <c r="A15" s="31"/>
      <c r="B15" s="31"/>
      <c r="C15" s="31"/>
      <c r="D15" s="26">
        <f>H15/22</f>
        <v>428203.72727272729</v>
      </c>
      <c r="E15" s="27">
        <f t="shared" si="0"/>
        <v>-0.14483287984561732</v>
      </c>
      <c r="F15" s="26"/>
      <c r="G15" s="28" t="s">
        <v>9</v>
      </c>
      <c r="H15" s="29">
        <v>9420482</v>
      </c>
      <c r="I15" s="29">
        <v>58241.22</v>
      </c>
      <c r="J15" s="30">
        <f t="shared" si="1"/>
        <v>161.74939329911015</v>
      </c>
    </row>
    <row r="16" spans="1:17" ht="15" hidden="1" customHeight="1">
      <c r="A16" s="31">
        <f>AVERAGE(D14:D16)</f>
        <v>564776.02121212112</v>
      </c>
      <c r="B16" s="27">
        <f>A16/A13-1</f>
        <v>0.12163584078032419</v>
      </c>
      <c r="C16" s="27"/>
      <c r="D16" s="26">
        <f>H16/22</f>
        <v>765399.13636363635</v>
      </c>
      <c r="E16" s="27">
        <f t="shared" si="0"/>
        <v>0.78746490890805787</v>
      </c>
      <c r="F16" s="26"/>
      <c r="G16" s="28" t="s">
        <v>13</v>
      </c>
      <c r="H16" s="29">
        <v>16838781</v>
      </c>
      <c r="I16" s="29">
        <v>137934.92000000001</v>
      </c>
      <c r="J16" s="30">
        <f t="shared" si="1"/>
        <v>122.07772332053405</v>
      </c>
      <c r="K16" s="32">
        <f>H16+H15+H14</f>
        <v>36273767</v>
      </c>
      <c r="L16" s="27">
        <f>K16/K13-1</f>
        <v>0.14640241321881198</v>
      </c>
      <c r="M16" s="32"/>
      <c r="N16" s="32">
        <f>AVERAGE(J14:J16)</f>
        <v>131.06153153367052</v>
      </c>
      <c r="O16" s="58">
        <f>N16/N13-1</f>
        <v>0.20567184618953216</v>
      </c>
    </row>
    <row r="17" spans="1:15" ht="15" hidden="1" customHeight="1">
      <c r="D17" s="26">
        <f>H17/20</f>
        <v>395730</v>
      </c>
      <c r="E17" s="27">
        <f t="shared" si="0"/>
        <v>-0.48297563820088873</v>
      </c>
      <c r="F17" s="33">
        <f t="shared" ref="F17:F22" si="2">D17/D5-1</f>
        <v>0.20716943887349148</v>
      </c>
      <c r="G17" s="39" t="s">
        <v>162</v>
      </c>
      <c r="H17" s="29">
        <v>7914600</v>
      </c>
      <c r="I17" s="29">
        <v>69622.100000000006</v>
      </c>
      <c r="J17" s="30">
        <f t="shared" si="1"/>
        <v>113.67942075863841</v>
      </c>
    </row>
    <row r="18" spans="1:15" hidden="1">
      <c r="D18" s="26">
        <f>H18/20</f>
        <v>653819.25</v>
      </c>
      <c r="E18" s="27">
        <f t="shared" si="0"/>
        <v>0.65218520203168828</v>
      </c>
      <c r="F18" s="33">
        <f t="shared" si="2"/>
        <v>0.25493767136602208</v>
      </c>
      <c r="G18" s="39" t="s">
        <v>163</v>
      </c>
      <c r="H18" s="29">
        <v>13076385</v>
      </c>
      <c r="I18" s="29">
        <v>131381.13</v>
      </c>
      <c r="J18" s="30">
        <f t="shared" si="1"/>
        <v>99.530160838166026</v>
      </c>
    </row>
    <row r="19" spans="1:15" ht="17.399999999999999" hidden="1">
      <c r="A19" s="31">
        <f>AVERAGE(D17:D19)</f>
        <v>535652.59848484851</v>
      </c>
      <c r="B19" s="27">
        <f>A19/A16-1</f>
        <v>-5.1566322990781344E-2</v>
      </c>
      <c r="C19" s="27">
        <f>A19/A7-1</f>
        <v>0.17450654379018959</v>
      </c>
      <c r="D19" s="26">
        <f>H19/22</f>
        <v>557408.54545454541</v>
      </c>
      <c r="E19" s="27">
        <f t="shared" si="0"/>
        <v>-0.14745773322742428</v>
      </c>
      <c r="F19" s="33">
        <f t="shared" si="2"/>
        <v>7.3210007266469201E-2</v>
      </c>
      <c r="G19" s="39" t="s">
        <v>158</v>
      </c>
      <c r="H19" s="29">
        <v>12262988</v>
      </c>
      <c r="I19" s="29">
        <v>103321.71</v>
      </c>
      <c r="J19" s="30">
        <f t="shared" si="1"/>
        <v>118.68742784067355</v>
      </c>
      <c r="K19" s="32">
        <f>H19+H18+H17</f>
        <v>33253973</v>
      </c>
      <c r="L19" s="27">
        <f>K19/K16-1</f>
        <v>-8.3250079871770688E-2</v>
      </c>
      <c r="M19" s="27">
        <f>K19/K7-1</f>
        <v>0.21539016179351012</v>
      </c>
      <c r="N19" s="32">
        <f>AVERAGE(J17:J19)</f>
        <v>110.63233647915933</v>
      </c>
      <c r="O19" s="58">
        <f>N19/N16-1</f>
        <v>-0.15587483844764016</v>
      </c>
    </row>
    <row r="20" spans="1:15" hidden="1">
      <c r="D20" s="26">
        <f>H20/20</f>
        <v>471964.95</v>
      </c>
      <c r="E20" s="27">
        <f t="shared" si="0"/>
        <v>-0.15328720047675159</v>
      </c>
      <c r="F20" s="33">
        <f t="shared" si="2"/>
        <v>3.0702698807178797E-2</v>
      </c>
      <c r="G20" s="39" t="s">
        <v>154</v>
      </c>
      <c r="H20" s="29">
        <v>9439299</v>
      </c>
      <c r="I20" s="29">
        <v>82091.06</v>
      </c>
      <c r="J20" s="30">
        <f t="shared" si="1"/>
        <v>114.98571220788233</v>
      </c>
    </row>
    <row r="21" spans="1:15" hidden="1">
      <c r="D21" s="26">
        <f>H21/21</f>
        <v>361768.61904761905</v>
      </c>
      <c r="E21" s="27">
        <f t="shared" si="0"/>
        <v>-0.23348414104136539</v>
      </c>
      <c r="F21" s="33">
        <f t="shared" si="2"/>
        <v>-0.18243121739726531</v>
      </c>
      <c r="G21" s="39" t="s">
        <v>155</v>
      </c>
      <c r="H21" s="29">
        <v>7597141</v>
      </c>
      <c r="I21" s="29">
        <v>47406.1</v>
      </c>
      <c r="J21" s="30">
        <f t="shared" si="1"/>
        <v>160.25661254564287</v>
      </c>
    </row>
    <row r="22" spans="1:15" ht="17.399999999999999" hidden="1">
      <c r="A22" s="31">
        <f>AVERAGE(D20:D22)</f>
        <v>493028.17380952387</v>
      </c>
      <c r="B22" s="27">
        <f>A22/A19-1</f>
        <v>-7.957475572020456E-2</v>
      </c>
      <c r="C22" s="27">
        <f>A22/A10-1</f>
        <v>0.22377566387779391</v>
      </c>
      <c r="D22" s="26">
        <f>H22/21</f>
        <v>645350.95238095243</v>
      </c>
      <c r="E22" s="27">
        <f t="shared" si="0"/>
        <v>0.78387764555113582</v>
      </c>
      <c r="F22" s="33">
        <f t="shared" si="2"/>
        <v>1.0937677041132177</v>
      </c>
      <c r="G22" s="39" t="s">
        <v>156</v>
      </c>
      <c r="H22" s="29">
        <v>13552370</v>
      </c>
      <c r="I22" s="29">
        <v>79657.72</v>
      </c>
      <c r="J22" s="30">
        <f t="shared" si="1"/>
        <v>170.1325370598104</v>
      </c>
      <c r="K22" s="32">
        <f>H22+H21+H20</f>
        <v>30588810</v>
      </c>
      <c r="L22" s="27">
        <f>K22/K19-1</f>
        <v>-8.014570168803592E-2</v>
      </c>
      <c r="M22" s="27">
        <f>K22/K10-1</f>
        <v>0.20518053156242</v>
      </c>
      <c r="N22" s="32">
        <f>AVERAGE(J20:J22)</f>
        <v>148.45828727111186</v>
      </c>
      <c r="O22" s="58">
        <f>N22/N19-1</f>
        <v>0.34190682395176641</v>
      </c>
    </row>
    <row r="23" spans="1:15" hidden="1">
      <c r="A23" s="31"/>
      <c r="B23" s="27"/>
      <c r="C23" s="27"/>
      <c r="D23" s="26">
        <f>H23/21</f>
        <v>494502.52380952379</v>
      </c>
      <c r="E23" s="27">
        <f t="shared" ref="E23:E28" si="3">D23/D22-1</f>
        <v>-0.23374634842466679</v>
      </c>
      <c r="F23" s="33">
        <f t="shared" ref="F23:F28" si="4">D23/D11-1</f>
        <v>-0.21308427786860562</v>
      </c>
      <c r="G23" s="39" t="s">
        <v>168</v>
      </c>
      <c r="H23" s="29">
        <v>10384553</v>
      </c>
      <c r="I23" s="29">
        <v>104348.12</v>
      </c>
      <c r="J23" s="30">
        <f t="shared" si="1"/>
        <v>99.518352606640164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307855.72727272729</v>
      </c>
      <c r="E24" s="27">
        <f t="shared" si="3"/>
        <v>-0.37744356712058058</v>
      </c>
      <c r="F24" s="33">
        <f t="shared" si="4"/>
        <v>-0.23156441869185584</v>
      </c>
      <c r="G24" s="39" t="s">
        <v>176</v>
      </c>
      <c r="H24" s="29">
        <v>6772826</v>
      </c>
      <c r="I24" s="29">
        <v>70252.679999999993</v>
      </c>
      <c r="J24" s="30">
        <f t="shared" si="1"/>
        <v>96.406656657084127</v>
      </c>
      <c r="K24" s="32"/>
      <c r="L24" s="27"/>
      <c r="M24" s="27"/>
      <c r="N24" s="27"/>
    </row>
    <row r="25" spans="1:15" ht="17.399999999999999" hidden="1">
      <c r="A25" s="31">
        <f>AVERAGE(D23:D25)</f>
        <v>445763.32930811885</v>
      </c>
      <c r="B25" s="27">
        <f>A25/A22-1</f>
        <v>-9.5866416996415516E-2</v>
      </c>
      <c r="C25" s="27">
        <f>A25/A13-1</f>
        <v>-0.11472139772421019</v>
      </c>
      <c r="D25" s="26">
        <f>H25/19</f>
        <v>534931.73684210528</v>
      </c>
      <c r="E25" s="27">
        <f t="shared" si="3"/>
        <v>0.73760527887861227</v>
      </c>
      <c r="F25" s="33">
        <f t="shared" si="4"/>
        <v>0.11084464317578746</v>
      </c>
      <c r="G25" s="39" t="s">
        <v>190</v>
      </c>
      <c r="H25" s="29">
        <v>10163703</v>
      </c>
      <c r="I25" s="29">
        <v>77526.36</v>
      </c>
      <c r="J25" s="30">
        <f t="shared" si="1"/>
        <v>131.09996393484744</v>
      </c>
      <c r="K25" s="32">
        <f>H25+H24+H23</f>
        <v>27321082</v>
      </c>
      <c r="L25" s="27">
        <f>K25/K22-1</f>
        <v>-0.10682756210522737</v>
      </c>
      <c r="M25" s="27">
        <f>K25/K13-1</f>
        <v>-0.13653979371513725</v>
      </c>
      <c r="N25" s="32">
        <f>AVERAGE(J23:J25)</f>
        <v>109.00832439952391</v>
      </c>
      <c r="O25" s="58">
        <f>N25/N22-1</f>
        <v>-0.26573095781136913</v>
      </c>
    </row>
    <row r="26" spans="1:15" ht="17.399999999999999" hidden="1">
      <c r="A26" s="31"/>
      <c r="B26" s="27"/>
      <c r="C26" s="27"/>
      <c r="D26" s="26">
        <f>H26/19</f>
        <v>419994.21052631579</v>
      </c>
      <c r="E26" s="27">
        <f t="shared" si="3"/>
        <v>-0.21486391328042553</v>
      </c>
      <c r="F26" s="33">
        <f t="shared" si="4"/>
        <v>-0.1612281336623046</v>
      </c>
      <c r="G26" s="39" t="s">
        <v>202</v>
      </c>
      <c r="H26" s="29">
        <v>7979890</v>
      </c>
      <c r="I26" s="29">
        <v>69446.850000000006</v>
      </c>
      <c r="J26" s="30">
        <f t="shared" si="1"/>
        <v>114.90643564106938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371361.77272727271</v>
      </c>
      <c r="E27" s="27">
        <f t="shared" si="3"/>
        <v>-0.11579311471484177</v>
      </c>
      <c r="F27" s="33">
        <f t="shared" si="4"/>
        <v>-0.1327451185618741</v>
      </c>
      <c r="G27" s="39" t="s">
        <v>203</v>
      </c>
      <c r="H27" s="29">
        <v>8169959</v>
      </c>
      <c r="I27" s="29">
        <v>77757.3</v>
      </c>
      <c r="J27" s="30">
        <f t="shared" si="1"/>
        <v>105.06999342826975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416931.02950558212</v>
      </c>
      <c r="B28" s="27">
        <f>A28/A25-1</f>
        <v>-6.4680735060212546E-2</v>
      </c>
      <c r="C28" s="27">
        <f>A28/A16-1</f>
        <v>-0.26177632575341003</v>
      </c>
      <c r="D28" s="26">
        <f>H28/19</f>
        <v>459437.10526315792</v>
      </c>
      <c r="E28" s="27">
        <f t="shared" si="3"/>
        <v>0.23716854831088807</v>
      </c>
      <c r="F28" s="33">
        <f t="shared" si="4"/>
        <v>-0.39974180341264165</v>
      </c>
      <c r="G28" s="39" t="s">
        <v>208</v>
      </c>
      <c r="H28" s="29">
        <v>8729305</v>
      </c>
      <c r="I28" s="29">
        <v>108592.45</v>
      </c>
      <c r="J28" s="30">
        <f t="shared" si="1"/>
        <v>80.385929224361362</v>
      </c>
      <c r="K28" s="32">
        <f>H28+H27+H26</f>
        <v>24879154</v>
      </c>
      <c r="L28" s="27">
        <f>K28/K25-1</f>
        <v>-8.9378890631051866E-2</v>
      </c>
      <c r="M28" s="27">
        <f>K28/K16-1</f>
        <v>-0.31412819628024846</v>
      </c>
      <c r="N28" s="32">
        <f>AVERAGE(J26:J28)</f>
        <v>100.12078609790017</v>
      </c>
      <c r="O28" s="58">
        <f>N28/N25-1</f>
        <v>-8.1530822077864773E-2</v>
      </c>
    </row>
    <row r="29" spans="1:15" hidden="1">
      <c r="D29" s="26">
        <f>H29/22</f>
        <v>166173.86363636365</v>
      </c>
      <c r="E29" s="27">
        <f t="shared" ref="E29:E41" si="5">D29/D28-1</f>
        <v>-0.63830987586171983</v>
      </c>
      <c r="F29" s="33">
        <f t="shared" ref="F29:F41" si="6">D29/D17-1</f>
        <v>-0.58008272398765914</v>
      </c>
      <c r="G29" s="39" t="s">
        <v>215</v>
      </c>
      <c r="H29" s="29">
        <v>3655825</v>
      </c>
      <c r="I29" s="29">
        <v>27966.19</v>
      </c>
      <c r="J29" s="30">
        <f t="shared" si="1"/>
        <v>130.72302662607956</v>
      </c>
    </row>
    <row r="30" spans="1:15" hidden="1">
      <c r="D30" s="26">
        <f>H30/19</f>
        <v>280593.26315789472</v>
      </c>
      <c r="E30" s="27">
        <f t="shared" si="5"/>
        <v>0.68855232115150034</v>
      </c>
      <c r="F30" s="33">
        <f t="shared" si="6"/>
        <v>-0.57083970354513924</v>
      </c>
      <c r="G30" s="39" t="s">
        <v>210</v>
      </c>
      <c r="H30" s="29">
        <v>5331272</v>
      </c>
      <c r="I30" s="29">
        <v>56343.97</v>
      </c>
      <c r="J30" s="30">
        <f t="shared" si="1"/>
        <v>94.620098654745135</v>
      </c>
    </row>
    <row r="31" spans="1:15" ht="17.399999999999999" hidden="1">
      <c r="A31" s="31">
        <f>AVERAGE(D29:D31)</f>
        <v>279367.69226475275</v>
      </c>
      <c r="B31" s="27">
        <f>A31/A28-1</f>
        <v>-0.32994267038353786</v>
      </c>
      <c r="C31" s="27">
        <f>A31/A19-1</f>
        <v>-0.4784535852995494</v>
      </c>
      <c r="D31" s="26">
        <f>H31/20</f>
        <v>391335.95</v>
      </c>
      <c r="E31" s="27">
        <f t="shared" si="5"/>
        <v>0.3946733631298498</v>
      </c>
      <c r="F31" s="33">
        <f t="shared" si="6"/>
        <v>-0.29793693837097446</v>
      </c>
      <c r="G31" s="39" t="s">
        <v>211</v>
      </c>
      <c r="H31" s="29">
        <v>7826719</v>
      </c>
      <c r="I31" s="29">
        <v>57370.25</v>
      </c>
      <c r="J31" s="30">
        <f t="shared" si="1"/>
        <v>136.42469746950729</v>
      </c>
      <c r="K31" s="32">
        <f>H31+H30+H29</f>
        <v>16813816</v>
      </c>
      <c r="L31" s="27">
        <f>K31/K28-1</f>
        <v>-0.32418055694337522</v>
      </c>
      <c r="M31" s="27">
        <f>K31/K19-1</f>
        <v>-0.49438173898799997</v>
      </c>
      <c r="N31" s="32">
        <f>AVERAGE(J29:J31)</f>
        <v>120.58927425011068</v>
      </c>
      <c r="O31" s="58">
        <f>N31/N28-1</f>
        <v>0.20443794890100042</v>
      </c>
    </row>
    <row r="32" spans="1:15" ht="17.399999999999999" hidden="1">
      <c r="D32" s="26">
        <f>H32/21</f>
        <v>305335.38095238095</v>
      </c>
      <c r="E32" s="27">
        <f t="shared" si="5"/>
        <v>-0.21976148382896854</v>
      </c>
      <c r="F32" s="33">
        <f t="shared" si="6"/>
        <v>-0.35305496530540892</v>
      </c>
      <c r="G32" s="39" t="s">
        <v>222</v>
      </c>
      <c r="H32" s="29">
        <v>6412043</v>
      </c>
      <c r="I32" s="29">
        <v>55648.51</v>
      </c>
      <c r="J32" s="30">
        <f t="shared" si="1"/>
        <v>115.22398353522853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402200.33333333331</v>
      </c>
      <c r="E33" s="27">
        <f t="shared" si="5"/>
        <v>0.31724116634900912</v>
      </c>
      <c r="F33" s="33">
        <f t="shared" si="6"/>
        <v>0.11176125334517284</v>
      </c>
      <c r="G33" s="39" t="s">
        <v>223</v>
      </c>
      <c r="H33" s="29">
        <v>8446207</v>
      </c>
      <c r="I33" s="29">
        <v>62829.83</v>
      </c>
      <c r="J33" s="30">
        <f t="shared" si="1"/>
        <v>134.42988784149185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357862.62406015041</v>
      </c>
      <c r="B34" s="27">
        <f>A34/A31-1</f>
        <v>0.28097354836939825</v>
      </c>
      <c r="C34" s="27">
        <f>A34/A22-1</f>
        <v>-0.27415380485252594</v>
      </c>
      <c r="D34" s="26">
        <f>H34/19</f>
        <v>366052.15789473685</v>
      </c>
      <c r="E34" s="27">
        <f t="shared" si="5"/>
        <v>-8.9876045449812647E-2</v>
      </c>
      <c r="F34" s="33">
        <f t="shared" si="6"/>
        <v>-0.43278590270266581</v>
      </c>
      <c r="G34" s="39" t="s">
        <v>220</v>
      </c>
      <c r="H34" s="29">
        <v>6954991</v>
      </c>
      <c r="I34" s="29">
        <v>64006.6</v>
      </c>
      <c r="J34" s="30">
        <f t="shared" si="1"/>
        <v>108.66052875797183</v>
      </c>
      <c r="K34" s="32">
        <f>H34+H33+H32</f>
        <v>21813241</v>
      </c>
      <c r="L34" s="27">
        <f>K34/K31-1</f>
        <v>0.29734029443405352</v>
      </c>
      <c r="M34" s="27">
        <f>K34/K22-1</f>
        <v>-0.28688821173494494</v>
      </c>
      <c r="N34" s="32">
        <f>AVERAGE(J32:J34)</f>
        <v>119.43813337823072</v>
      </c>
      <c r="O34" s="58">
        <f>N34/N31-1</f>
        <v>-9.5459640091407616E-3</v>
      </c>
      <c r="P34" s="58"/>
    </row>
    <row r="35" spans="1:16" ht="17.399999999999999" hidden="1">
      <c r="D35" s="26">
        <f>H35/23</f>
        <v>313757.13043478259</v>
      </c>
      <c r="E35" s="27">
        <f t="shared" si="5"/>
        <v>-0.14286222969075457</v>
      </c>
      <c r="F35" s="33">
        <f t="shared" si="6"/>
        <v>-0.36550954681145786</v>
      </c>
      <c r="G35" s="39" t="s">
        <v>226</v>
      </c>
      <c r="H35" s="68">
        <v>7216414</v>
      </c>
      <c r="I35" s="68">
        <v>63314.8</v>
      </c>
      <c r="J35" s="30">
        <f t="shared" si="1"/>
        <v>113.97673213845735</v>
      </c>
      <c r="P35" s="16"/>
    </row>
    <row r="36" spans="1:16" ht="17.399999999999999" hidden="1">
      <c r="D36" s="26">
        <f>H36/21</f>
        <v>355358.14285714284</v>
      </c>
      <c r="E36" s="27">
        <f t="shared" si="5"/>
        <v>0.13258985497704057</v>
      </c>
      <c r="F36" s="33">
        <f t="shared" si="6"/>
        <v>0.15430089933760915</v>
      </c>
      <c r="G36" s="39" t="s">
        <v>228</v>
      </c>
      <c r="H36" s="68">
        <v>7462521</v>
      </c>
      <c r="I36" s="68">
        <v>74069.09</v>
      </c>
      <c r="J36" s="30">
        <f t="shared" si="1"/>
        <v>100.7508125184203</v>
      </c>
      <c r="P36" s="16"/>
    </row>
    <row r="37" spans="1:16" ht="17.399999999999999" hidden="1">
      <c r="A37" s="31">
        <f>AVERAGE(D35:D37)</f>
        <v>406274.97998619732</v>
      </c>
      <c r="B37" s="27">
        <f>A37/A34-1</f>
        <v>0.13528195645798879</v>
      </c>
      <c r="C37" s="27">
        <f>A37/A25-1</f>
        <v>-8.8585908094352295E-2</v>
      </c>
      <c r="D37" s="26">
        <f>H37/18</f>
        <v>549709.66666666663</v>
      </c>
      <c r="E37" s="27">
        <f t="shared" si="5"/>
        <v>0.5469173219077037</v>
      </c>
      <c r="F37" s="33">
        <f t="shared" si="6"/>
        <v>2.76258236458371E-2</v>
      </c>
      <c r="G37" s="39" t="s">
        <v>225</v>
      </c>
      <c r="H37" s="68">
        <v>9894774</v>
      </c>
      <c r="I37" s="68">
        <v>86013.19</v>
      </c>
      <c r="J37" s="30">
        <f t="shared" si="1"/>
        <v>115.03786802931039</v>
      </c>
      <c r="K37" s="32">
        <f>H37+H36+H35</f>
        <v>24573709</v>
      </c>
      <c r="L37" s="27">
        <f>K37/K34-1</f>
        <v>0.12655010779920328</v>
      </c>
      <c r="M37" s="27">
        <f>K37/K25-1</f>
        <v>-0.10055871872131561</v>
      </c>
      <c r="N37" s="32">
        <f>AVERAGE(J35:J37)</f>
        <v>109.92180422872934</v>
      </c>
      <c r="O37" s="16">
        <f>N37/N34-1</f>
        <v>-7.9675802696660858E-2</v>
      </c>
      <c r="P37" s="16"/>
    </row>
    <row r="38" spans="1:16" ht="17.399999999999999" hidden="1">
      <c r="A38" s="31"/>
      <c r="B38" s="27"/>
      <c r="C38" s="27"/>
      <c r="D38" s="26">
        <f>H38/20</f>
        <v>478283.25</v>
      </c>
      <c r="E38" s="27">
        <f t="shared" si="5"/>
        <v>-0.12993480194696705</v>
      </c>
      <c r="F38" s="33">
        <f t="shared" si="6"/>
        <v>0.13878534039942902</v>
      </c>
      <c r="G38" s="39" t="s">
        <v>231</v>
      </c>
      <c r="H38" s="68">
        <v>9565665</v>
      </c>
      <c r="I38" s="68">
        <v>82086.92</v>
      </c>
      <c r="J38" s="30">
        <f t="shared" si="1"/>
        <v>116.53092843537071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330754</v>
      </c>
      <c r="E39" s="27">
        <f t="shared" si="5"/>
        <v>-0.30845581566989855</v>
      </c>
      <c r="F39" s="33">
        <f t="shared" si="6"/>
        <v>-0.10934828436715527</v>
      </c>
      <c r="G39" s="39" t="s">
        <v>234</v>
      </c>
      <c r="H39" s="68">
        <v>6945834</v>
      </c>
      <c r="I39" s="68">
        <v>34192</v>
      </c>
      <c r="J39" s="30">
        <f t="shared" si="1"/>
        <v>203.14208001871782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371257.84523809521</v>
      </c>
      <c r="B40" s="27">
        <f>A40/A37-1</f>
        <v>-8.6190724196926305E-2</v>
      </c>
      <c r="C40" s="27">
        <f>A40/A28-1</f>
        <v>-0.10954613841442429</v>
      </c>
      <c r="D40" s="26">
        <f>H40/21</f>
        <v>304736.28571428574</v>
      </c>
      <c r="E40" s="27">
        <f t="shared" si="5"/>
        <v>-7.8661828082847829E-2</v>
      </c>
      <c r="F40" s="33">
        <f t="shared" si="6"/>
        <v>-0.33671816615739414</v>
      </c>
      <c r="G40" s="39" t="s">
        <v>236</v>
      </c>
      <c r="H40" s="68">
        <v>6399462</v>
      </c>
      <c r="I40" s="68">
        <v>63817.65</v>
      </c>
      <c r="J40" s="30">
        <f t="shared" si="1"/>
        <v>100.2773057296845</v>
      </c>
      <c r="K40" s="32">
        <f>H40+H39+H38</f>
        <v>22910961</v>
      </c>
      <c r="L40" s="27">
        <f>K40/K37-1</f>
        <v>-6.7663697002353196E-2</v>
      </c>
      <c r="M40" s="27">
        <f>K40/K28-1</f>
        <v>-7.9110125689965227E-2</v>
      </c>
      <c r="N40" s="32">
        <f>AVERAGE(J38:J40)</f>
        <v>139.98343806125766</v>
      </c>
      <c r="O40" s="58">
        <f>N40/N37-1</f>
        <v>0.27348199061557388</v>
      </c>
    </row>
    <row r="41" spans="1:16" ht="17.399999999999999">
      <c r="A41" s="31"/>
      <c r="B41" s="27"/>
      <c r="C41" s="27"/>
      <c r="D41" s="26">
        <f>H41/18</f>
        <v>257314.72222222222</v>
      </c>
      <c r="E41" s="27">
        <f t="shared" si="5"/>
        <v>-0.15561508660155088</v>
      </c>
      <c r="F41" s="33">
        <f t="shared" si="6"/>
        <v>0.54846686832353519</v>
      </c>
      <c r="G41" s="39" t="s">
        <v>370</v>
      </c>
      <c r="H41" s="68">
        <v>4631665</v>
      </c>
      <c r="I41" s="68">
        <v>31751.200000000001</v>
      </c>
      <c r="J41" s="30">
        <f t="shared" si="1"/>
        <v>145.87369926176018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398339.25</v>
      </c>
      <c r="E42" s="27">
        <f t="shared" ref="E42" si="7">D42/D41-1</f>
        <v>0.54806241384037913</v>
      </c>
      <c r="F42" s="33">
        <f t="shared" ref="F42" si="8">D42/D30-1</f>
        <v>0.41963226599580739</v>
      </c>
      <c r="G42" s="39" t="s">
        <v>414</v>
      </c>
      <c r="H42" s="68">
        <v>7966785</v>
      </c>
      <c r="I42" s="68">
        <v>64277.43</v>
      </c>
      <c r="J42" s="30">
        <f t="shared" si="1"/>
        <v>123.94373888315074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394765.60740740737</v>
      </c>
      <c r="B43" s="27">
        <f>A43/A40-1</f>
        <v>6.3319233440672917E-2</v>
      </c>
      <c r="C43" s="27">
        <f>A43/A31-1</f>
        <v>0.41306821918868719</v>
      </c>
      <c r="D43" s="26">
        <f>H43/20</f>
        <v>528642.85</v>
      </c>
      <c r="E43" s="27">
        <f t="shared" ref="E43" si="9">D43/D42-1</f>
        <v>0.32711714951514304</v>
      </c>
      <c r="F43" s="33">
        <f t="shared" ref="F43" si="10">D43/D31-1</f>
        <v>0.35086707469630629</v>
      </c>
      <c r="G43" s="39" t="s">
        <v>429</v>
      </c>
      <c r="H43" s="68">
        <v>10572857</v>
      </c>
      <c r="I43" s="68">
        <v>94613.36</v>
      </c>
      <c r="J43" s="30">
        <f t="shared" si="1"/>
        <v>111.74803431566113</v>
      </c>
      <c r="K43" s="32">
        <f>H43+H42+H41</f>
        <v>23171307</v>
      </c>
      <c r="L43" s="27">
        <f>K43/K40-1</f>
        <v>1.1363381920121096E-2</v>
      </c>
      <c r="M43" s="27">
        <f>K43/K31-1</f>
        <v>0.37811113194054213</v>
      </c>
      <c r="N43" s="32">
        <f>AVERAGE(J41:J43)</f>
        <v>127.18849082019068</v>
      </c>
      <c r="O43" s="58">
        <f>N43/N40-1</f>
        <v>-9.1403293262934615E-2</v>
      </c>
    </row>
    <row r="44" spans="1:16" ht="17.399999999999999">
      <c r="A44" s="31"/>
      <c r="B44" s="27"/>
      <c r="C44" s="27"/>
      <c r="D44" s="26">
        <f>H44/22</f>
        <v>485761.54545454547</v>
      </c>
      <c r="E44" s="27">
        <f t="shared" ref="E44" si="11">D44/D43-1</f>
        <v>-8.1115831880549383E-2</v>
      </c>
      <c r="F44" s="33">
        <f t="shared" ref="F44" si="12">D44/D32-1</f>
        <v>0.5909114231681627</v>
      </c>
      <c r="G44" s="39" t="s">
        <v>462</v>
      </c>
      <c r="H44" s="68">
        <v>10686754</v>
      </c>
      <c r="I44" s="68">
        <v>71523.240000000005</v>
      </c>
      <c r="J44" s="30">
        <f t="shared" si="1"/>
        <v>149.41652531400982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551392.6</v>
      </c>
      <c r="E45" s="27">
        <f t="shared" ref="E45" si="13">D45/D44-1</f>
        <v>0.13510961326516902</v>
      </c>
      <c r="F45" s="33">
        <f t="shared" ref="F45" si="14">D45/D33-1</f>
        <v>0.37094018652396277</v>
      </c>
      <c r="G45" s="39" t="s">
        <v>498</v>
      </c>
      <c r="H45" s="68">
        <v>11027852</v>
      </c>
      <c r="I45" s="68">
        <v>98113.600000000006</v>
      </c>
      <c r="J45" s="30">
        <f t="shared" si="1"/>
        <v>112.39881117398606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518189.85550239234</v>
      </c>
      <c r="B46" s="27">
        <f>A46/A43-1</f>
        <v>0.31265197823479141</v>
      </c>
      <c r="C46" s="27">
        <f>A46/A34-1</f>
        <v>0.44801334552136329</v>
      </c>
      <c r="D46" s="26">
        <f>H46/19</f>
        <v>517415.42105263157</v>
      </c>
      <c r="E46" s="27">
        <f t="shared" ref="E46" si="15">D46/D45-1</f>
        <v>-6.1620665470244584E-2</v>
      </c>
      <c r="F46" s="33">
        <f t="shared" ref="F46" si="16">D46/D34-1</f>
        <v>0.41350190100893003</v>
      </c>
      <c r="G46" s="39" t="s">
        <v>548</v>
      </c>
      <c r="H46" s="68">
        <v>9830893</v>
      </c>
      <c r="I46" s="68">
        <v>80750.89</v>
      </c>
      <c r="J46" s="30">
        <f t="shared" si="1"/>
        <v>121.74346313706263</v>
      </c>
      <c r="K46" s="32">
        <f>H46+H45+H44</f>
        <v>31545499</v>
      </c>
      <c r="L46" s="27">
        <f>K46/K43-1</f>
        <v>0.36140352376324736</v>
      </c>
      <c r="M46" s="27">
        <f>K46/K34-1</f>
        <v>0.44616286043875819</v>
      </c>
      <c r="N46" s="32">
        <f>AVERAGE(J44:J46)</f>
        <v>127.85293320835284</v>
      </c>
      <c r="O46" s="58">
        <f>N46/N43-1</f>
        <v>5.224076360033969E-3</v>
      </c>
    </row>
    <row r="47" spans="1:16" ht="17.399999999999999">
      <c r="A47" s="31"/>
      <c r="B47" s="27"/>
      <c r="C47" s="27"/>
      <c r="D47" s="26">
        <f>H47/19</f>
        <v>481337.78947368421</v>
      </c>
      <c r="E47" s="27">
        <f t="shared" ref="E47" si="17">D47/D46-1</f>
        <v>-6.9726626055232166E-2</v>
      </c>
      <c r="F47" s="33">
        <f t="shared" ref="F47" si="18">D47/D35-1</f>
        <v>0.53410948400337577</v>
      </c>
      <c r="G47" s="39" t="s">
        <v>598</v>
      </c>
      <c r="H47" s="68">
        <v>9145418</v>
      </c>
      <c r="I47" s="68">
        <v>70981.25</v>
      </c>
      <c r="J47" s="30">
        <f t="shared" si="1"/>
        <v>128.84272959408295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342607.15</v>
      </c>
      <c r="E48" s="27">
        <f t="shared" ref="E48" si="19">D48/D47-1</f>
        <v>-0.28821888184881217</v>
      </c>
      <c r="F48" s="33">
        <f t="shared" ref="F48" si="20">D48/D36-1</f>
        <v>-3.588208998004816E-2</v>
      </c>
      <c r="G48" s="39" t="s">
        <v>632</v>
      </c>
      <c r="H48" s="68">
        <v>6852143</v>
      </c>
      <c r="I48" s="68">
        <v>54877.93</v>
      </c>
      <c r="J48" s="30">
        <f t="shared" si="1"/>
        <v>124.86154270031686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420717.32830940984</v>
      </c>
      <c r="B49" s="27">
        <f>A49/A46-1</f>
        <v>-0.18810195946132813</v>
      </c>
      <c r="C49" s="27">
        <f>A49/A37-1</f>
        <v>3.5548210041640216E-2</v>
      </c>
      <c r="D49" s="26">
        <f>H49/22</f>
        <v>438207.04545454547</v>
      </c>
      <c r="E49" s="27">
        <f t="shared" ref="E49" si="21">D49/D48-1</f>
        <v>0.27903648670071668</v>
      </c>
      <c r="F49" s="33">
        <f t="shared" ref="F49" si="22">D49/D37-1</f>
        <v>-0.20283911303261515</v>
      </c>
      <c r="G49" s="39" t="s">
        <v>674</v>
      </c>
      <c r="H49" s="68">
        <v>9640555</v>
      </c>
      <c r="I49" s="68">
        <v>76296.25</v>
      </c>
      <c r="J49" s="30">
        <f t="shared" si="1"/>
        <v>126.35686550780675</v>
      </c>
      <c r="K49" s="32">
        <f>H49+H48+H47</f>
        <v>25638116</v>
      </c>
      <c r="L49" s="27">
        <f>K49/K46-1</f>
        <v>-0.18726547961723472</v>
      </c>
      <c r="M49" s="27">
        <f>K49/K37-1</f>
        <v>4.3314869562425473E-2</v>
      </c>
      <c r="N49" s="32">
        <f>AVERAGE(J47:J49)</f>
        <v>126.68704593406885</v>
      </c>
      <c r="O49" s="58">
        <f>N49/N46-1</f>
        <v>-9.1189716577251279E-3</v>
      </c>
    </row>
    <row r="50" spans="1:15" s="37" customFormat="1" ht="17.399999999999999">
      <c r="A50" s="92"/>
      <c r="B50" s="130"/>
      <c r="C50" s="130"/>
      <c r="D50" s="93">
        <f>H50/18</f>
        <v>260374.16666666666</v>
      </c>
      <c r="E50" s="130">
        <f t="shared" ref="E50" si="23">D50/D49-1</f>
        <v>-0.40581930535465371</v>
      </c>
      <c r="F50" s="131">
        <f t="shared" ref="F50" si="24">D50/D38-1</f>
        <v>-0.45560676300776437</v>
      </c>
      <c r="G50" s="132" t="s">
        <v>714</v>
      </c>
      <c r="H50" s="95">
        <v>4686735</v>
      </c>
      <c r="I50" s="95">
        <v>33880.36</v>
      </c>
      <c r="J50" s="133">
        <f t="shared" ref="J50" si="25">H50/I50</f>
        <v>138.33191264791756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526961.25</v>
      </c>
      <c r="E51" s="130">
        <f t="shared" ref="E51" si="26">D51/D50-1</f>
        <v>1.0238614941958528</v>
      </c>
      <c r="F51" s="131">
        <f t="shared" ref="F51" si="27">D51/D39-1</f>
        <v>0.5932120246467163</v>
      </c>
      <c r="G51" s="132" t="s">
        <v>721</v>
      </c>
      <c r="H51" s="95">
        <v>10539225</v>
      </c>
      <c r="I51" s="95">
        <v>85325.77</v>
      </c>
      <c r="J51" s="133">
        <f t="shared" ref="J51" si="28">H51/I51</f>
        <v>123.51749067134114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570790.3055555555</v>
      </c>
      <c r="B52" s="27">
        <f>A52/A49-1</f>
        <v>0.35670738319524808</v>
      </c>
      <c r="C52" s="27">
        <f>A52/A40-1</f>
        <v>0.53744981520726132</v>
      </c>
      <c r="D52" s="93">
        <f>H52/22</f>
        <v>925035.5</v>
      </c>
      <c r="E52" s="130">
        <f t="shared" ref="E52:E53" si="29">D52/D51-1</f>
        <v>0.75541465335449232</v>
      </c>
      <c r="F52" s="131">
        <f t="shared" ref="F52:F53" si="30">D52/D40-1</f>
        <v>2.035527908439803</v>
      </c>
      <c r="G52" s="132" t="s">
        <v>726</v>
      </c>
      <c r="H52" s="95">
        <v>20350781</v>
      </c>
      <c r="I52" s="95">
        <v>122527.24</v>
      </c>
      <c r="J52" s="133">
        <f t="shared" ref="J52" si="31">H52/I52</f>
        <v>166.09189107662917</v>
      </c>
      <c r="K52" s="32">
        <f>H52+H51+H50</f>
        <v>35576741</v>
      </c>
      <c r="L52" s="27">
        <f>K52/K49-1</f>
        <v>0.38765036401270669</v>
      </c>
      <c r="M52" s="27">
        <f>K52/K40-1</f>
        <v>0.55282622147538896</v>
      </c>
      <c r="N52" s="32">
        <f>AVERAGE(J50:J52)</f>
        <v>142.64709813196262</v>
      </c>
      <c r="O52" s="58">
        <f>N52/N49-1</f>
        <v>0.12598014327526275</v>
      </c>
    </row>
    <row r="53" spans="1:15" s="37" customFormat="1" ht="17.399999999999999">
      <c r="A53" s="31"/>
      <c r="B53" s="27"/>
      <c r="C53" s="27"/>
      <c r="D53" s="93">
        <f>H53/21</f>
        <v>295256.76190476189</v>
      </c>
      <c r="E53" s="130">
        <f t="shared" si="29"/>
        <v>-0.6808157504174035</v>
      </c>
      <c r="F53" s="131">
        <f t="shared" si="30"/>
        <v>0.14745382368666871</v>
      </c>
      <c r="G53" s="132" t="s">
        <v>729</v>
      </c>
      <c r="H53" s="95">
        <v>6200392</v>
      </c>
      <c r="I53" s="95">
        <v>43434.46</v>
      </c>
      <c r="J53" s="133">
        <f t="shared" ref="J53" si="32">H53/I53</f>
        <v>142.75282805403819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322134.8823529412</v>
      </c>
      <c r="E54" s="130">
        <f t="shared" ref="E54" si="33">D54/D53-1</f>
        <v>9.1033039429082141E-2</v>
      </c>
      <c r="F54" s="131">
        <f t="shared" ref="F54" si="34">D54/D42-1</f>
        <v>-0.19130519437152826</v>
      </c>
      <c r="G54" s="132" t="s">
        <v>742</v>
      </c>
      <c r="H54" s="95">
        <v>5476293</v>
      </c>
      <c r="I54" s="95">
        <v>34910.720000000001</v>
      </c>
      <c r="J54" s="133">
        <f t="shared" ref="J54" si="35">H54/I54</f>
        <v>156.86565616521227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298731.04014939308</v>
      </c>
      <c r="B55" s="27">
        <f>A55/A52-1</f>
        <v>-0.47663610043510574</v>
      </c>
      <c r="C55" s="27">
        <f>A55/A43-1</f>
        <v>-0.24326984280295816</v>
      </c>
      <c r="D55" s="93">
        <f>H55/21</f>
        <v>278801.47619047621</v>
      </c>
      <c r="E55" s="130">
        <f t="shared" ref="E55" si="36">D55/D54-1</f>
        <v>-0.13451944677940075</v>
      </c>
      <c r="F55" s="131">
        <f t="shared" ref="F55" si="37">D55/D43-1</f>
        <v>-0.47260900967358921</v>
      </c>
      <c r="G55" s="132" t="s">
        <v>749</v>
      </c>
      <c r="H55" s="95">
        <v>5854831</v>
      </c>
      <c r="I55" s="95">
        <v>49829.16</v>
      </c>
      <c r="J55" s="133">
        <f t="shared" ref="J55" si="38">H55/I55</f>
        <v>117.49808746525126</v>
      </c>
      <c r="K55" s="32">
        <f>H55+H54+H53</f>
        <v>17531516</v>
      </c>
      <c r="L55" s="27">
        <f>K55/K52-1</f>
        <v>-0.50721973100346651</v>
      </c>
      <c r="M55" s="27">
        <f>K55/K43-1</f>
        <v>-0.24339546319074712</v>
      </c>
      <c r="N55" s="32">
        <f>AVERAGE(J53:J55)</f>
        <v>139.03885722816725</v>
      </c>
      <c r="O55" s="58">
        <f>N55/N52-1</f>
        <v>-2.5294877716036002E-2</v>
      </c>
    </row>
    <row r="56" spans="1:15" s="124" customFormat="1" ht="17.399999999999999">
      <c r="A56" s="94"/>
      <c r="B56" s="45"/>
      <c r="C56" s="45"/>
      <c r="D56" s="98">
        <f>H56/22</f>
        <v>222869.63636363635</v>
      </c>
      <c r="E56" s="118">
        <f t="shared" ref="E56" si="39">D56/D55-1</f>
        <v>-0.20061529297150282</v>
      </c>
      <c r="F56" s="158">
        <f t="shared" ref="F56" si="40">D56/D44-1</f>
        <v>-0.54119539010629425</v>
      </c>
      <c r="G56" s="122" t="s">
        <v>752</v>
      </c>
      <c r="H56" s="96">
        <v>4903132</v>
      </c>
      <c r="I56" s="96">
        <v>45659.040000000001</v>
      </c>
      <c r="J56" s="125">
        <f t="shared" ref="J56" si="41">H56/I56</f>
        <v>107.38578822507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215491.55555555556</v>
      </c>
      <c r="E57" s="118">
        <f t="shared" ref="E57" si="42">D57/D56-1</f>
        <v>-3.310491697506357E-2</v>
      </c>
      <c r="F57" s="158">
        <f t="shared" ref="F57" si="43">D57/D45-1</f>
        <v>-0.60918671096500832</v>
      </c>
      <c r="G57" s="122" t="s">
        <v>756</v>
      </c>
      <c r="H57" s="96">
        <v>3878848</v>
      </c>
      <c r="I57" s="96">
        <v>36212.01</v>
      </c>
      <c r="J57" s="125">
        <f t="shared" ref="J57" si="44">H57/I57</f>
        <v>107.1149599262786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219180.59595959596</v>
      </c>
      <c r="B58" s="27">
        <f>A58/A55-1</f>
        <v>-0.26629453755463295</v>
      </c>
      <c r="C58" s="27">
        <f>A58/A46-1</f>
        <v>-0.57702646311534345</v>
      </c>
      <c r="K58" s="32">
        <f>H58+H57+H56</f>
        <v>8781980</v>
      </c>
      <c r="L58" s="27">
        <f>K58/K55-1</f>
        <v>-0.49907469496648205</v>
      </c>
      <c r="M58" s="27">
        <f>K58/K46-1</f>
        <v>-0.72160909548458885</v>
      </c>
      <c r="N58" s="32">
        <f>AVERAGE(J56:J58)</f>
        <v>107.2503740756743</v>
      </c>
      <c r="O58" s="58">
        <f>N58/N55-1</f>
        <v>-0.22863021018884688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81"/>
  <dimension ref="A1:Q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5.8984375" style="18" bestFit="1" customWidth="1"/>
    <col min="13" max="13" width="5" style="18" bestFit="1" customWidth="1"/>
    <col min="14" max="14" width="5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인텔리안테크</v>
      </c>
      <c r="G1" s="19"/>
      <c r="H1" s="19"/>
      <c r="I1" s="19"/>
      <c r="J1" s="20"/>
      <c r="P1" t="s">
        <v>306</v>
      </c>
      <c r="Q1"/>
    </row>
    <row r="2" spans="1:17" ht="15" customHeight="1">
      <c r="G2" s="21"/>
      <c r="H2" s="21"/>
      <c r="I2" s="21"/>
      <c r="J2" s="22"/>
      <c r="P2" s="59" t="s">
        <v>286</v>
      </c>
      <c r="Q2" s="111" t="s">
        <v>711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16484.599999999999</v>
      </c>
      <c r="E5" s="27"/>
      <c r="F5" s="26"/>
      <c r="G5" s="28" t="s">
        <v>7</v>
      </c>
      <c r="H5" s="29">
        <v>329692</v>
      </c>
      <c r="I5" s="29">
        <v>227.3</v>
      </c>
      <c r="J5" s="30">
        <f>H5/I5</f>
        <v>1450.4707435107787</v>
      </c>
    </row>
    <row r="6" spans="1:17" ht="15" hidden="1" customHeight="1">
      <c r="D6" s="26">
        <f>H6/18</f>
        <v>37272.388888888891</v>
      </c>
      <c r="E6" s="27">
        <f t="shared" ref="E6:E22" si="0">D6/D5-1</f>
        <v>1.2610429667015817</v>
      </c>
      <c r="F6" s="26"/>
      <c r="G6" s="28" t="s">
        <v>3</v>
      </c>
      <c r="H6" s="29">
        <v>670903</v>
      </c>
      <c r="I6" s="29">
        <v>301</v>
      </c>
      <c r="J6" s="30">
        <f t="shared" ref="J6:J49" si="1">H6/I6</f>
        <v>2228.9136212624585</v>
      </c>
    </row>
    <row r="7" spans="1:17" ht="15" hidden="1" customHeight="1">
      <c r="A7" s="31">
        <f>AVERAGE(D5:D7)</f>
        <v>19914.178114478116</v>
      </c>
      <c r="B7" s="31"/>
      <c r="C7" s="31"/>
      <c r="D7" s="26">
        <f>H7/22</f>
        <v>5985.545454545455</v>
      </c>
      <c r="E7" s="27">
        <f t="shared" si="0"/>
        <v>-0.83941073719774961</v>
      </c>
      <c r="F7" s="26"/>
      <c r="G7" s="28" t="s">
        <v>6</v>
      </c>
      <c r="H7" s="29">
        <v>131682</v>
      </c>
      <c r="I7" s="29">
        <v>59.15</v>
      </c>
      <c r="J7" s="30">
        <f t="shared" si="1"/>
        <v>2226.2383770076081</v>
      </c>
      <c r="K7" s="32">
        <f>H7+H6+H5</f>
        <v>1132277</v>
      </c>
      <c r="L7" s="32"/>
      <c r="M7" s="32"/>
      <c r="N7" s="32">
        <f>AVERAGE(J5:J7)</f>
        <v>1968.5409139269486</v>
      </c>
      <c r="O7" s="32"/>
    </row>
    <row r="8" spans="1:17" ht="15" hidden="1" customHeight="1">
      <c r="D8" s="26">
        <f>H8/21</f>
        <v>8693.9523809523816</v>
      </c>
      <c r="E8" s="27">
        <f t="shared" si="0"/>
        <v>0.45249124695062637</v>
      </c>
      <c r="F8" s="26"/>
      <c r="G8" s="28" t="s">
        <v>2</v>
      </c>
      <c r="H8" s="29">
        <v>182573</v>
      </c>
      <c r="I8" s="29">
        <v>85.6</v>
      </c>
      <c r="J8" s="30">
        <f t="shared" si="1"/>
        <v>2132.8621495327106</v>
      </c>
    </row>
    <row r="9" spans="1:17" ht="15" hidden="1" customHeight="1">
      <c r="D9" s="26">
        <f>H9/21</f>
        <v>9897.0476190476184</v>
      </c>
      <c r="E9" s="27">
        <f t="shared" si="0"/>
        <v>0.13838300296319805</v>
      </c>
      <c r="F9" s="26"/>
      <c r="G9" s="28" t="s">
        <v>5</v>
      </c>
      <c r="H9" s="29">
        <v>207838</v>
      </c>
      <c r="I9" s="29">
        <v>88.98</v>
      </c>
      <c r="J9" s="30">
        <f t="shared" si="1"/>
        <v>2335.7833220948528</v>
      </c>
    </row>
    <row r="10" spans="1:17" ht="15" hidden="1" customHeight="1">
      <c r="A10" s="31">
        <f>AVERAGE(D8:D10)</f>
        <v>9211.3809523809523</v>
      </c>
      <c r="B10" s="27">
        <f>A10/A7-1</f>
        <v>-0.53744608994513099</v>
      </c>
      <c r="C10" s="27"/>
      <c r="D10" s="26">
        <f>H10/21</f>
        <v>9043.1428571428569</v>
      </c>
      <c r="E10" s="27">
        <f t="shared" si="0"/>
        <v>-8.6278736323482708E-2</v>
      </c>
      <c r="F10" s="26"/>
      <c r="G10" s="28" t="s">
        <v>0</v>
      </c>
      <c r="H10" s="29">
        <v>189906</v>
      </c>
      <c r="I10" s="29">
        <v>105.77</v>
      </c>
      <c r="J10" s="30">
        <f t="shared" si="1"/>
        <v>1795.4618511865369</v>
      </c>
      <c r="K10" s="32">
        <f>H10+H9+H8</f>
        <v>580317</v>
      </c>
      <c r="L10" s="27">
        <f>K10/K7-1</f>
        <v>-0.48747788747806409</v>
      </c>
      <c r="M10" s="32"/>
      <c r="N10" s="32">
        <f>AVERAGE(J8:J10)</f>
        <v>2088.0357742713672</v>
      </c>
      <c r="O10" s="58">
        <f>N10/N7-1</f>
        <v>6.0702248807236625E-2</v>
      </c>
    </row>
    <row r="11" spans="1:17" ht="15" hidden="1" customHeight="1">
      <c r="D11" s="26">
        <f>H11/21</f>
        <v>13359.095238095239</v>
      </c>
      <c r="E11" s="27">
        <f t="shared" si="0"/>
        <v>0.47726243509947031</v>
      </c>
      <c r="F11" s="26"/>
      <c r="G11" s="28" t="s">
        <v>10</v>
      </c>
      <c r="H11" s="29">
        <v>280541</v>
      </c>
      <c r="I11" s="29">
        <v>118.25</v>
      </c>
      <c r="J11" s="30">
        <f t="shared" si="1"/>
        <v>2372.4397463002115</v>
      </c>
    </row>
    <row r="12" spans="1:17" ht="15" hidden="1" customHeight="1">
      <c r="D12" s="26">
        <f>H12/22</f>
        <v>12821.318181818182</v>
      </c>
      <c r="E12" s="27">
        <f t="shared" si="0"/>
        <v>-4.0255499844294329E-2</v>
      </c>
      <c r="F12" s="26"/>
      <c r="G12" s="28" t="s">
        <v>4</v>
      </c>
      <c r="H12" s="29">
        <v>282069</v>
      </c>
      <c r="I12" s="29">
        <v>133.94</v>
      </c>
      <c r="J12" s="30">
        <f t="shared" si="1"/>
        <v>2105.9354935045544</v>
      </c>
    </row>
    <row r="13" spans="1:17" ht="15" hidden="1" customHeight="1">
      <c r="A13" s="31">
        <f>AVERAGE(D11:D13)</f>
        <v>12753.054473304474</v>
      </c>
      <c r="B13" s="27">
        <f>A13/A10-1</f>
        <v>0.38448887731736603</v>
      </c>
      <c r="C13" s="27"/>
      <c r="D13" s="26">
        <f>H13/20</f>
        <v>12078.75</v>
      </c>
      <c r="E13" s="27">
        <f t="shared" si="0"/>
        <v>-5.7916679961286133E-2</v>
      </c>
      <c r="F13" s="26"/>
      <c r="G13" s="28" t="s">
        <v>8</v>
      </c>
      <c r="H13" s="29">
        <v>241575</v>
      </c>
      <c r="I13" s="29">
        <v>73.83</v>
      </c>
      <c r="J13" s="30">
        <f t="shared" si="1"/>
        <v>3272.0438845997564</v>
      </c>
      <c r="K13" s="32">
        <f>H13+H12+H11</f>
        <v>804185</v>
      </c>
      <c r="L13" s="27">
        <f>K13/K10-1</f>
        <v>0.38576846792356601</v>
      </c>
      <c r="M13" s="32"/>
      <c r="N13" s="32">
        <f>AVERAGE(J11:J13)</f>
        <v>2583.473041468174</v>
      </c>
      <c r="O13" s="58">
        <f>N13/N10-1</f>
        <v>0.23727431938741206</v>
      </c>
    </row>
    <row r="14" spans="1:17" ht="15" hidden="1" customHeight="1">
      <c r="D14" s="26">
        <f>H14/20</f>
        <v>11219.2</v>
      </c>
      <c r="E14" s="27">
        <f t="shared" si="0"/>
        <v>-7.116216495912242E-2</v>
      </c>
      <c r="F14" s="26"/>
      <c r="G14" s="28" t="s">
        <v>11</v>
      </c>
      <c r="H14" s="29">
        <v>224384</v>
      </c>
      <c r="I14" s="29">
        <v>109.05</v>
      </c>
      <c r="J14" s="30">
        <f t="shared" si="1"/>
        <v>2057.6249426868408</v>
      </c>
    </row>
    <row r="15" spans="1:17" ht="15" hidden="1" customHeight="1">
      <c r="A15" s="31"/>
      <c r="B15" s="31"/>
      <c r="C15" s="31"/>
      <c r="D15" s="26">
        <f>H15/22</f>
        <v>17037.454545454544</v>
      </c>
      <c r="E15" s="27">
        <f t="shared" si="0"/>
        <v>0.51859798786495848</v>
      </c>
      <c r="F15" s="26"/>
      <c r="G15" s="28" t="s">
        <v>9</v>
      </c>
      <c r="H15" s="29">
        <v>374824</v>
      </c>
      <c r="I15" s="29">
        <v>161.78</v>
      </c>
      <c r="J15" s="30">
        <f t="shared" si="1"/>
        <v>2316.8747682037333</v>
      </c>
    </row>
    <row r="16" spans="1:17" ht="15" hidden="1" customHeight="1">
      <c r="A16" s="31">
        <f>AVERAGE(D14:D16)</f>
        <v>15062.430303030304</v>
      </c>
      <c r="B16" s="27">
        <f>A16/A13-1</f>
        <v>0.18108413435855431</v>
      </c>
      <c r="C16" s="27"/>
      <c r="D16" s="26">
        <f>H16/22</f>
        <v>16930.636363636364</v>
      </c>
      <c r="E16" s="27">
        <f t="shared" si="0"/>
        <v>-6.2696092032525907E-3</v>
      </c>
      <c r="F16" s="26"/>
      <c r="G16" s="28" t="s">
        <v>13</v>
      </c>
      <c r="H16" s="29">
        <v>372474</v>
      </c>
      <c r="I16" s="29">
        <v>146.03</v>
      </c>
      <c r="J16" s="30">
        <f t="shared" si="1"/>
        <v>2550.6676710265015</v>
      </c>
      <c r="K16" s="32">
        <f>H16+H15+H14</f>
        <v>971682</v>
      </c>
      <c r="L16" s="27">
        <f>K16/K13-1</f>
        <v>0.20828167647991447</v>
      </c>
      <c r="M16" s="32"/>
      <c r="N16" s="32">
        <f>AVERAGE(J14:J16)</f>
        <v>2308.389127305692</v>
      </c>
      <c r="O16" s="58">
        <f>N16/N13-1</f>
        <v>-0.10647833739583101</v>
      </c>
    </row>
    <row r="17" spans="1:15" ht="15" hidden="1" customHeight="1">
      <c r="D17" s="26">
        <f>H17/20</f>
        <v>14334.1</v>
      </c>
      <c r="E17" s="27">
        <f t="shared" si="0"/>
        <v>-0.15336318776612601</v>
      </c>
      <c r="F17" s="33">
        <f t="shared" ref="F17:F22" si="2">D17/D5-1</f>
        <v>-0.1304550914186573</v>
      </c>
      <c r="G17" s="39" t="s">
        <v>162</v>
      </c>
      <c r="H17" s="29">
        <v>286682</v>
      </c>
      <c r="I17" s="29">
        <v>125.68</v>
      </c>
      <c r="J17" s="30">
        <f t="shared" si="1"/>
        <v>2281.0471037555694</v>
      </c>
    </row>
    <row r="18" spans="1:15" hidden="1">
      <c r="D18" s="26">
        <f>H18/20</f>
        <v>14767.95</v>
      </c>
      <c r="E18" s="27">
        <f t="shared" si="0"/>
        <v>3.0266985719368478E-2</v>
      </c>
      <c r="F18" s="33">
        <f t="shared" si="2"/>
        <v>-0.60378311022606845</v>
      </c>
      <c r="G18" s="39" t="s">
        <v>163</v>
      </c>
      <c r="H18" s="29">
        <v>295359</v>
      </c>
      <c r="I18" s="29">
        <v>127.18</v>
      </c>
      <c r="J18" s="30">
        <f t="shared" si="1"/>
        <v>2322.3698694763325</v>
      </c>
    </row>
    <row r="19" spans="1:15" ht="17.399999999999999" hidden="1">
      <c r="A19" s="31">
        <f>AVERAGE(D17:D19)</f>
        <v>14381.395454545456</v>
      </c>
      <c r="B19" s="27">
        <f>A19/A16-1</f>
        <v>-4.5214141063798619E-2</v>
      </c>
      <c r="C19" s="27">
        <f>A19/A7-1</f>
        <v>-0.27783133344128252</v>
      </c>
      <c r="D19" s="26">
        <f>H19/22</f>
        <v>14042.136363636364</v>
      </c>
      <c r="E19" s="27">
        <f t="shared" si="0"/>
        <v>-4.9147893672692344E-2</v>
      </c>
      <c r="F19" s="33">
        <f t="shared" si="2"/>
        <v>1.3460078066858037</v>
      </c>
      <c r="G19" s="39" t="s">
        <v>158</v>
      </c>
      <c r="H19" s="29">
        <v>308927</v>
      </c>
      <c r="I19" s="29">
        <v>95.19</v>
      </c>
      <c r="J19" s="30">
        <f t="shared" si="1"/>
        <v>3245.3724130685996</v>
      </c>
      <c r="K19" s="32">
        <f>H19+H18+H17</f>
        <v>890968</v>
      </c>
      <c r="L19" s="27">
        <f>K19/K16-1</f>
        <v>-8.3066270652332741E-2</v>
      </c>
      <c r="M19" s="27">
        <f>K19/K7-1</f>
        <v>-0.21311834471600144</v>
      </c>
      <c r="N19" s="32">
        <f>AVERAGE(J17:J19)</f>
        <v>2616.2631287668341</v>
      </c>
      <c r="O19" s="58">
        <f>N19/N16-1</f>
        <v>0.13337179499735674</v>
      </c>
    </row>
    <row r="20" spans="1:15" hidden="1">
      <c r="D20" s="26">
        <f>H20/20</f>
        <v>13734.8</v>
      </c>
      <c r="E20" s="27">
        <f t="shared" si="0"/>
        <v>-2.1886724048076123E-2</v>
      </c>
      <c r="F20" s="33">
        <f t="shared" si="2"/>
        <v>0.57981081539986734</v>
      </c>
      <c r="G20" s="39" t="s">
        <v>154</v>
      </c>
      <c r="H20" s="29">
        <v>274696</v>
      </c>
      <c r="I20" s="29">
        <v>121.74</v>
      </c>
      <c r="J20" s="30">
        <f t="shared" si="1"/>
        <v>2256.4153113192051</v>
      </c>
    </row>
    <row r="21" spans="1:15" hidden="1">
      <c r="D21" s="26">
        <f>H21/21</f>
        <v>7698.9523809523807</v>
      </c>
      <c r="E21" s="27">
        <f t="shared" si="0"/>
        <v>-0.43945653515505279</v>
      </c>
      <c r="F21" s="33">
        <f t="shared" si="2"/>
        <v>-0.22209605558175116</v>
      </c>
      <c r="G21" s="39" t="s">
        <v>155</v>
      </c>
      <c r="H21" s="29">
        <v>161678</v>
      </c>
      <c r="I21" s="29">
        <v>62.27</v>
      </c>
      <c r="J21" s="30">
        <f t="shared" si="1"/>
        <v>2596.402762164766</v>
      </c>
    </row>
    <row r="22" spans="1:15" ht="17.399999999999999" hidden="1">
      <c r="A22" s="31">
        <f>AVERAGE(D20:D22)</f>
        <v>12746.488888888889</v>
      </c>
      <c r="B22" s="27">
        <f>A22/A19-1</f>
        <v>-0.11368205337402293</v>
      </c>
      <c r="C22" s="27">
        <f>A22/A10-1</f>
        <v>0.38377610857514077</v>
      </c>
      <c r="D22" s="26">
        <f>H22/21</f>
        <v>16805.714285714286</v>
      </c>
      <c r="E22" s="27">
        <f t="shared" si="0"/>
        <v>1.1828572842316212</v>
      </c>
      <c r="F22" s="33">
        <f t="shared" si="2"/>
        <v>0.85839309974408406</v>
      </c>
      <c r="G22" s="39" t="s">
        <v>156</v>
      </c>
      <c r="H22" s="29">
        <v>352920</v>
      </c>
      <c r="I22" s="29">
        <v>183.89</v>
      </c>
      <c r="J22" s="30">
        <f t="shared" si="1"/>
        <v>1919.1908205992715</v>
      </c>
      <c r="K22" s="32">
        <f>H22+H21+H20</f>
        <v>789294</v>
      </c>
      <c r="L22" s="27">
        <f>K22/K19-1</f>
        <v>-0.11411633189968662</v>
      </c>
      <c r="M22" s="27">
        <f>K22/K10-1</f>
        <v>0.36010835457172541</v>
      </c>
      <c r="N22" s="32">
        <f>AVERAGE(J20:J22)</f>
        <v>2257.3362980277475</v>
      </c>
      <c r="O22" s="58">
        <f>N22/N19-1</f>
        <v>-0.13719064676352544</v>
      </c>
    </row>
    <row r="23" spans="1:15" hidden="1">
      <c r="A23" s="31"/>
      <c r="B23" s="27"/>
      <c r="C23" s="27"/>
      <c r="D23" s="26">
        <f>H23/21</f>
        <v>18173.142857142859</v>
      </c>
      <c r="E23" s="27">
        <f t="shared" ref="E23:E28" si="3">D23/D22-1</f>
        <v>8.1366882012920749E-2</v>
      </c>
      <c r="F23" s="33">
        <f t="shared" ref="F23:F28" si="4">D23/D11-1</f>
        <v>0.36035730962675694</v>
      </c>
      <c r="G23" s="39" t="s">
        <v>168</v>
      </c>
      <c r="H23" s="29">
        <v>381636</v>
      </c>
      <c r="I23" s="29">
        <v>170.82</v>
      </c>
      <c r="J23" s="30">
        <f t="shared" si="1"/>
        <v>2234.1412012644892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17779.772727272728</v>
      </c>
      <c r="E24" s="27">
        <f t="shared" si="3"/>
        <v>-2.1645685226951206E-2</v>
      </c>
      <c r="F24" s="33">
        <f t="shared" si="4"/>
        <v>0.38673516054582402</v>
      </c>
      <c r="G24" s="39" t="s">
        <v>176</v>
      </c>
      <c r="H24" s="29">
        <v>391155</v>
      </c>
      <c r="I24" s="29">
        <v>304.5</v>
      </c>
      <c r="J24" s="30">
        <f t="shared" si="1"/>
        <v>1284.5812807881773</v>
      </c>
      <c r="K24" s="32"/>
      <c r="L24" s="27"/>
      <c r="M24" s="27"/>
      <c r="N24" s="27"/>
    </row>
    <row r="25" spans="1:15" ht="17.399999999999999" hidden="1">
      <c r="A25" s="31">
        <f>AVERAGE(D23:D25)</f>
        <v>17125.235019366603</v>
      </c>
      <c r="B25" s="27">
        <f>A25/A22-1</f>
        <v>0.34352566959005193</v>
      </c>
      <c r="C25" s="27">
        <f>A25/A13-1</f>
        <v>0.34283398970923096</v>
      </c>
      <c r="D25" s="26">
        <f>H25/19</f>
        <v>15422.78947368421</v>
      </c>
      <c r="E25" s="27">
        <f t="shared" si="3"/>
        <v>-0.13256543206388105</v>
      </c>
      <c r="F25" s="33">
        <f t="shared" si="4"/>
        <v>0.2768531076215841</v>
      </c>
      <c r="G25" s="39" t="s">
        <v>190</v>
      </c>
      <c r="H25" s="29">
        <v>293033</v>
      </c>
      <c r="I25" s="29">
        <v>166.78</v>
      </c>
      <c r="J25" s="30">
        <f t="shared" si="1"/>
        <v>1757.0032377982971</v>
      </c>
      <c r="K25" s="32">
        <f>H25+H24+H23</f>
        <v>1065824</v>
      </c>
      <c r="L25" s="27">
        <f>K25/K22-1</f>
        <v>0.35035107323760228</v>
      </c>
      <c r="M25" s="27">
        <f>K25/K13-1</f>
        <v>0.32534677965890935</v>
      </c>
      <c r="N25" s="32">
        <f>AVERAGE(J23:J25)</f>
        <v>1758.575239950321</v>
      </c>
      <c r="O25" s="58">
        <f>N25/N22-1</f>
        <v>-0.2209511531415137</v>
      </c>
    </row>
    <row r="26" spans="1:15" ht="17.399999999999999" hidden="1">
      <c r="A26" s="31"/>
      <c r="B26" s="27"/>
      <c r="C26" s="27"/>
      <c r="D26" s="26">
        <f>H26/19</f>
        <v>5726</v>
      </c>
      <c r="E26" s="27">
        <f t="shared" si="3"/>
        <v>-0.62873123504861228</v>
      </c>
      <c r="F26" s="33">
        <f t="shared" si="4"/>
        <v>-0.48962492869366803</v>
      </c>
      <c r="G26" s="39" t="s">
        <v>202</v>
      </c>
      <c r="H26" s="29">
        <v>108794</v>
      </c>
      <c r="I26" s="29">
        <v>65.7</v>
      </c>
      <c r="J26" s="30">
        <f t="shared" si="1"/>
        <v>1655.9208523592085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5599.409090909091</v>
      </c>
      <c r="E27" s="27">
        <f t="shared" si="3"/>
        <v>-2.2108087511510499E-2</v>
      </c>
      <c r="F27" s="33">
        <f t="shared" si="4"/>
        <v>-0.67134708556549205</v>
      </c>
      <c r="G27" s="39" t="s">
        <v>203</v>
      </c>
      <c r="H27" s="29">
        <v>123187</v>
      </c>
      <c r="I27" s="29">
        <v>56.03</v>
      </c>
      <c r="J27" s="30">
        <f t="shared" si="1"/>
        <v>2198.5900410494378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8970.346889952154</v>
      </c>
      <c r="B28" s="27">
        <f>A28/A25-1</f>
        <v>-0.47619131183847929</v>
      </c>
      <c r="C28" s="27">
        <f>A28/A16-1</f>
        <v>-0.4044555420683027</v>
      </c>
      <c r="D28" s="26">
        <f>H28/19</f>
        <v>15585.631578947368</v>
      </c>
      <c r="E28" s="27">
        <f t="shared" si="3"/>
        <v>1.7834422036159832</v>
      </c>
      <c r="F28" s="33">
        <f t="shared" si="4"/>
        <v>-7.9442069146189787E-2</v>
      </c>
      <c r="G28" s="39" t="s">
        <v>208</v>
      </c>
      <c r="H28" s="29">
        <v>296127</v>
      </c>
      <c r="I28" s="29">
        <v>67.47</v>
      </c>
      <c r="J28" s="30">
        <f t="shared" si="1"/>
        <v>4389.0173410404623</v>
      </c>
      <c r="K28" s="32">
        <f>H28+H27+H26</f>
        <v>528108</v>
      </c>
      <c r="L28" s="27">
        <f>K28/K25-1</f>
        <v>-0.5045073107755127</v>
      </c>
      <c r="M28" s="27">
        <f>K28/K16-1</f>
        <v>-0.45650120101020708</v>
      </c>
      <c r="N28" s="32">
        <f>AVERAGE(J26:J28)</f>
        <v>2747.8427448163698</v>
      </c>
      <c r="O28" s="58">
        <f>N28/N25-1</f>
        <v>0.56253919786451401</v>
      </c>
    </row>
    <row r="29" spans="1:15" hidden="1">
      <c r="D29" s="26">
        <f>H29/22</f>
        <v>12051.363636363636</v>
      </c>
      <c r="E29" s="27">
        <f t="shared" ref="E29:E41" si="5">D29/D28-1</f>
        <v>-0.22676449938401733</v>
      </c>
      <c r="F29" s="33">
        <f t="shared" ref="F29:F41" si="6">D29/D17-1</f>
        <v>-0.15925215839406481</v>
      </c>
      <c r="G29" s="39" t="s">
        <v>215</v>
      </c>
      <c r="H29" s="29">
        <v>265130</v>
      </c>
      <c r="I29" s="29">
        <v>168.36</v>
      </c>
      <c r="J29" s="30">
        <f t="shared" si="1"/>
        <v>1574.7802328344023</v>
      </c>
    </row>
    <row r="30" spans="1:15" hidden="1">
      <c r="D30" s="26">
        <f>H30/19</f>
        <v>10816.21052631579</v>
      </c>
      <c r="E30" s="27">
        <f t="shared" si="5"/>
        <v>-0.10249073443613554</v>
      </c>
      <c r="F30" s="33">
        <f t="shared" si="6"/>
        <v>-0.26758889850549405</v>
      </c>
      <c r="G30" s="39" t="s">
        <v>210</v>
      </c>
      <c r="H30" s="29">
        <v>205508</v>
      </c>
      <c r="I30" s="29">
        <v>164.04</v>
      </c>
      <c r="J30" s="30">
        <f t="shared" si="1"/>
        <v>1252.7920019507437</v>
      </c>
    </row>
    <row r="31" spans="1:15" ht="17.399999999999999" hidden="1">
      <c r="A31" s="31">
        <f>AVERAGE(D29:D31)</f>
        <v>12876.441387559809</v>
      </c>
      <c r="B31" s="27">
        <f>A31/A28-1</f>
        <v>0.43544520022775735</v>
      </c>
      <c r="C31" s="27">
        <f>A31/A19-1</f>
        <v>-0.10464589974889982</v>
      </c>
      <c r="D31" s="26">
        <f>H31/20</f>
        <v>15761.75</v>
      </c>
      <c r="E31" s="27">
        <f t="shared" si="5"/>
        <v>0.45723402495279974</v>
      </c>
      <c r="F31" s="33">
        <f t="shared" si="6"/>
        <v>0.12246096974366116</v>
      </c>
      <c r="G31" s="39" t="s">
        <v>211</v>
      </c>
      <c r="H31" s="29">
        <v>315235</v>
      </c>
      <c r="I31" s="29">
        <v>261.06</v>
      </c>
      <c r="J31" s="30">
        <f t="shared" si="1"/>
        <v>1207.5193442120585</v>
      </c>
      <c r="K31" s="32">
        <f>H31+H30+H29</f>
        <v>785873</v>
      </c>
      <c r="L31" s="27">
        <f>K31/K28-1</f>
        <v>0.4880914509910852</v>
      </c>
      <c r="M31" s="27">
        <f>K31/K19-1</f>
        <v>-0.11795597597220098</v>
      </c>
      <c r="N31" s="32">
        <f>AVERAGE(J29:J31)</f>
        <v>1345.0305263324015</v>
      </c>
      <c r="O31" s="58">
        <f>N31/N28-1</f>
        <v>-0.51051400999212349</v>
      </c>
    </row>
    <row r="32" spans="1:15" ht="17.399999999999999" hidden="1">
      <c r="D32" s="26">
        <f>H32/21</f>
        <v>3656.4285714285716</v>
      </c>
      <c r="E32" s="27">
        <f t="shared" si="5"/>
        <v>-0.76801887027591653</v>
      </c>
      <c r="F32" s="33">
        <f t="shared" si="6"/>
        <v>-0.73378363198382424</v>
      </c>
      <c r="G32" s="39" t="s">
        <v>222</v>
      </c>
      <c r="H32" s="29">
        <v>76785</v>
      </c>
      <c r="I32" s="29">
        <v>56.63</v>
      </c>
      <c r="J32" s="30">
        <f t="shared" si="1"/>
        <v>1355.9067631997175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15342.190476190477</v>
      </c>
      <c r="E33" s="27">
        <f t="shared" si="5"/>
        <v>3.1959497297649282</v>
      </c>
      <c r="F33" s="33">
        <f t="shared" si="6"/>
        <v>0.99276339390640667</v>
      </c>
      <c r="G33" s="39" t="s">
        <v>223</v>
      </c>
      <c r="H33" s="29">
        <v>322186</v>
      </c>
      <c r="I33" s="29">
        <v>219.61</v>
      </c>
      <c r="J33" s="30">
        <f t="shared" si="1"/>
        <v>1467.0825554391877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13151.99582289056</v>
      </c>
      <c r="B34" s="27">
        <f>A34/A31-1</f>
        <v>2.1399890469502747E-2</v>
      </c>
      <c r="C34" s="27">
        <f>A34/A22-1</f>
        <v>3.1813226178320386E-2</v>
      </c>
      <c r="D34" s="26">
        <f>H34/19</f>
        <v>20457.36842105263</v>
      </c>
      <c r="E34" s="27">
        <f t="shared" si="5"/>
        <v>0.33340597307798969</v>
      </c>
      <c r="F34" s="33">
        <f t="shared" si="6"/>
        <v>0.21728645824012593</v>
      </c>
      <c r="G34" s="39" t="s">
        <v>220</v>
      </c>
      <c r="H34" s="29">
        <v>388690</v>
      </c>
      <c r="I34" s="29">
        <v>265.38</v>
      </c>
      <c r="J34" s="30">
        <f t="shared" si="1"/>
        <v>1464.6544577586858</v>
      </c>
      <c r="K34" s="32">
        <f>H34+H33+H32</f>
        <v>787661</v>
      </c>
      <c r="L34" s="27">
        <f>K34/K31-1</f>
        <v>2.2751767779272125E-3</v>
      </c>
      <c r="M34" s="27">
        <f>K34/K22-1</f>
        <v>-2.0689375568545554E-3</v>
      </c>
      <c r="N34" s="32">
        <f>AVERAGE(J32:J34)</f>
        <v>1429.2145921325302</v>
      </c>
      <c r="O34" s="58">
        <f>N34/N31-1</f>
        <v>6.2588962965532069E-2</v>
      </c>
      <c r="P34" s="58"/>
    </row>
    <row r="35" spans="1:16" ht="17.399999999999999" hidden="1">
      <c r="D35" s="26">
        <f>H35/23</f>
        <v>10240.95652173913</v>
      </c>
      <c r="E35" s="27">
        <f t="shared" si="5"/>
        <v>-0.4994001031334907</v>
      </c>
      <c r="F35" s="33">
        <f t="shared" si="6"/>
        <v>-0.4364785110510494</v>
      </c>
      <c r="G35" s="39" t="s">
        <v>226</v>
      </c>
      <c r="H35" s="68">
        <v>235542</v>
      </c>
      <c r="I35" s="68">
        <v>197.36</v>
      </c>
      <c r="J35" s="30">
        <f t="shared" si="1"/>
        <v>1193.4637211187676</v>
      </c>
      <c r="P35" s="16"/>
    </row>
    <row r="36" spans="1:16" ht="17.399999999999999" hidden="1">
      <c r="D36" s="26">
        <f>H36/21</f>
        <v>21403.238095238095</v>
      </c>
      <c r="E36" s="27">
        <f t="shared" si="5"/>
        <v>1.0899647459496657</v>
      </c>
      <c r="F36" s="33">
        <f t="shared" si="6"/>
        <v>0.20379705767595468</v>
      </c>
      <c r="G36" s="39" t="s">
        <v>228</v>
      </c>
      <c r="H36" s="68">
        <v>449468</v>
      </c>
      <c r="I36" s="68">
        <v>342.27</v>
      </c>
      <c r="J36" s="30">
        <f t="shared" si="1"/>
        <v>1313.1971835100944</v>
      </c>
      <c r="P36" s="16"/>
    </row>
    <row r="37" spans="1:16" ht="17.399999999999999" hidden="1">
      <c r="A37" s="31">
        <f>AVERAGE(D35:D37)</f>
        <v>18374.268576029444</v>
      </c>
      <c r="B37" s="27">
        <f>A37/A34-1</f>
        <v>0.39707074298561684</v>
      </c>
      <c r="C37" s="27">
        <f>A37/A25-1</f>
        <v>7.293526513652715E-2</v>
      </c>
      <c r="D37" s="26">
        <f>H37/18</f>
        <v>23478.611111111109</v>
      </c>
      <c r="E37" s="27">
        <f t="shared" si="5"/>
        <v>9.6965375362280115E-2</v>
      </c>
      <c r="F37" s="33">
        <f t="shared" si="6"/>
        <v>0.52233233496265297</v>
      </c>
      <c r="G37" s="39" t="s">
        <v>225</v>
      </c>
      <c r="H37" s="68">
        <v>422615</v>
      </c>
      <c r="I37" s="68">
        <v>333.95</v>
      </c>
      <c r="J37" s="30">
        <f t="shared" si="1"/>
        <v>1265.5038179368169</v>
      </c>
      <c r="K37" s="32">
        <f>H37+H36+H35</f>
        <v>1107625</v>
      </c>
      <c r="L37" s="27">
        <f>K37/K34-1</f>
        <v>0.4062204425507927</v>
      </c>
      <c r="M37" s="27">
        <f>K37/K25-1</f>
        <v>3.9219420842465658E-2</v>
      </c>
      <c r="N37" s="32">
        <f>AVERAGE(J35:J37)</f>
        <v>1257.3882408552263</v>
      </c>
      <c r="O37" s="16">
        <f>N37/N34-1</f>
        <v>-0.12022431916324194</v>
      </c>
      <c r="P37" s="16"/>
    </row>
    <row r="38" spans="1:16" ht="17.399999999999999" hidden="1">
      <c r="A38" s="31"/>
      <c r="B38" s="27"/>
      <c r="C38" s="27"/>
      <c r="D38" s="26">
        <f>H38/20</f>
        <v>14560.65</v>
      </c>
      <c r="E38" s="27">
        <f t="shared" si="5"/>
        <v>-0.37983341812287774</v>
      </c>
      <c r="F38" s="33">
        <f t="shared" si="6"/>
        <v>1.5429008033531262</v>
      </c>
      <c r="G38" s="39" t="s">
        <v>231</v>
      </c>
      <c r="H38" s="68">
        <v>291213</v>
      </c>
      <c r="I38" s="68">
        <v>277.35000000000002</v>
      </c>
      <c r="J38" s="30">
        <f t="shared" si="1"/>
        <v>1049.9837750135207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17420.476190476191</v>
      </c>
      <c r="E39" s="27">
        <f t="shared" si="5"/>
        <v>0.19640786575298441</v>
      </c>
      <c r="F39" s="33">
        <f t="shared" si="6"/>
        <v>2.1111276042965263</v>
      </c>
      <c r="G39" s="39" t="s">
        <v>234</v>
      </c>
      <c r="H39" s="68">
        <v>365830</v>
      </c>
      <c r="I39" s="68">
        <v>273.08</v>
      </c>
      <c r="J39" s="30">
        <f t="shared" si="1"/>
        <v>1339.6440603486158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13624.438888888888</v>
      </c>
      <c r="B40" s="27">
        <f>A40/A37-1</f>
        <v>-0.25850442250185957</v>
      </c>
      <c r="C40" s="27">
        <f>A40/A28-1</f>
        <v>0.51883077165609559</v>
      </c>
      <c r="D40" s="26">
        <f>H40/21</f>
        <v>8892.1904761904771</v>
      </c>
      <c r="E40" s="27">
        <f t="shared" si="5"/>
        <v>-0.48955525790667798</v>
      </c>
      <c r="F40" s="33">
        <f t="shared" si="6"/>
        <v>-0.42946229473293873</v>
      </c>
      <c r="G40" s="39" t="s">
        <v>236</v>
      </c>
      <c r="H40" s="68">
        <v>186736</v>
      </c>
      <c r="I40" s="68">
        <v>111.07</v>
      </c>
      <c r="J40" s="30">
        <f t="shared" si="1"/>
        <v>1681.2460610425858</v>
      </c>
      <c r="K40" s="32">
        <f>H40+H39+H38</f>
        <v>843779</v>
      </c>
      <c r="L40" s="27">
        <f>K40/K37-1</f>
        <v>-0.23820878004739876</v>
      </c>
      <c r="M40" s="27">
        <f>K40/K28-1</f>
        <v>0.59773947753111112</v>
      </c>
      <c r="N40" s="32">
        <f>AVERAGE(J38:J40)</f>
        <v>1356.9579654682409</v>
      </c>
      <c r="O40" s="58">
        <f>N40/N37-1</f>
        <v>7.9187733253566206E-2</v>
      </c>
    </row>
    <row r="41" spans="1:16" ht="17.399999999999999">
      <c r="A41" s="31"/>
      <c r="B41" s="27"/>
      <c r="C41" s="27"/>
      <c r="D41" s="26">
        <f>H41/18</f>
        <v>14879.444444444445</v>
      </c>
      <c r="E41" s="27">
        <f t="shared" si="5"/>
        <v>0.67331598263502124</v>
      </c>
      <c r="F41" s="33">
        <f t="shared" si="6"/>
        <v>0.23466894647070413</v>
      </c>
      <c r="G41" s="39" t="s">
        <v>370</v>
      </c>
      <c r="H41" s="68">
        <v>267830</v>
      </c>
      <c r="I41" s="68">
        <v>195.35</v>
      </c>
      <c r="J41" s="30">
        <f t="shared" si="1"/>
        <v>1371.026362938316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10420.200000000001</v>
      </c>
      <c r="E42" s="27">
        <f t="shared" ref="E42" si="7">D42/D41-1</f>
        <v>-0.29969159541500201</v>
      </c>
      <c r="F42" s="33">
        <f t="shared" ref="F42" si="8">D42/D30-1</f>
        <v>-3.6612686610740242E-2</v>
      </c>
      <c r="G42" s="39" t="s">
        <v>405</v>
      </c>
      <c r="H42" s="68">
        <v>208404</v>
      </c>
      <c r="I42" s="68">
        <v>159.38</v>
      </c>
      <c r="J42" s="30">
        <f t="shared" si="1"/>
        <v>1307.5919186849039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13015.048148148149</v>
      </c>
      <c r="B43" s="27">
        <f>A43/A40-1</f>
        <v>-4.472776792574662E-2</v>
      </c>
      <c r="C43" s="27">
        <f>A43/A31-1</f>
        <v>1.076436854069418E-2</v>
      </c>
      <c r="D43" s="26">
        <f>H43/20</f>
        <v>13745.5</v>
      </c>
      <c r="E43" s="27">
        <f t="shared" ref="E43" si="9">D43/D42-1</f>
        <v>0.3191205543079787</v>
      </c>
      <c r="F43" s="33">
        <f t="shared" ref="F43" si="10">D43/D31-1</f>
        <v>-0.12792044030643801</v>
      </c>
      <c r="G43" s="39" t="s">
        <v>429</v>
      </c>
      <c r="H43" s="68">
        <v>274910</v>
      </c>
      <c r="I43" s="68">
        <v>206.51</v>
      </c>
      <c r="J43" s="30">
        <f t="shared" si="1"/>
        <v>1331.2188271754394</v>
      </c>
      <c r="K43" s="32">
        <f>H43+H42+H41</f>
        <v>751144</v>
      </c>
      <c r="L43" s="27">
        <f>K43/K40-1</f>
        <v>-0.10978585624908888</v>
      </c>
      <c r="M43" s="27">
        <f>K43/K31-1</f>
        <v>-4.4191618747558503E-2</v>
      </c>
      <c r="N43" s="32">
        <f>AVERAGE(J41:J43)</f>
        <v>1336.6123695995532</v>
      </c>
      <c r="O43" s="58">
        <f>N43/N40-1</f>
        <v>-1.499353435142492E-2</v>
      </c>
    </row>
    <row r="44" spans="1:16" ht="17.399999999999999">
      <c r="A44" s="31"/>
      <c r="B44" s="27"/>
      <c r="C44" s="27"/>
      <c r="D44" s="26">
        <f>H44/22</f>
        <v>23758.090909090908</v>
      </c>
      <c r="E44" s="27">
        <f t="shared" ref="E44" si="11">D44/D43-1</f>
        <v>0.7284268239853704</v>
      </c>
      <c r="F44" s="33">
        <f t="shared" ref="F44" si="12">D44/D32-1</f>
        <v>5.497622049761139</v>
      </c>
      <c r="G44" s="39" t="s">
        <v>464</v>
      </c>
      <c r="H44" s="68">
        <v>522678</v>
      </c>
      <c r="I44" s="68">
        <v>435.61</v>
      </c>
      <c r="J44" s="30">
        <f t="shared" si="1"/>
        <v>1199.8760359036753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19763.2</v>
      </c>
      <c r="E45" s="27">
        <f t="shared" ref="E45" si="13">D45/D44-1</f>
        <v>-0.16814864983794986</v>
      </c>
      <c r="F45" s="33">
        <f t="shared" ref="F45" si="14">D45/D33-1</f>
        <v>0.28816025525628053</v>
      </c>
      <c r="G45" s="39" t="s">
        <v>498</v>
      </c>
      <c r="H45" s="68">
        <v>395264</v>
      </c>
      <c r="I45" s="68">
        <v>327.5</v>
      </c>
      <c r="J45" s="30">
        <f t="shared" si="1"/>
        <v>1206.9129770992367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21672.640829346095</v>
      </c>
      <c r="B46" s="27">
        <f>A46/A43-1</f>
        <v>0.66519866716204157</v>
      </c>
      <c r="C46" s="27">
        <f>A46/A34-1</f>
        <v>0.64785946720159915</v>
      </c>
      <c r="D46" s="26">
        <f>H46/19</f>
        <v>21496.63157894737</v>
      </c>
      <c r="E46" s="27">
        <f t="shared" ref="E46" si="15">D46/D45-1</f>
        <v>8.7710066130351816E-2</v>
      </c>
      <c r="F46" s="33">
        <f t="shared" ref="F46" si="16">D46/D34-1</f>
        <v>5.0801409863902025E-2</v>
      </c>
      <c r="G46" s="39" t="s">
        <v>551</v>
      </c>
      <c r="H46" s="68">
        <v>408436</v>
      </c>
      <c r="I46" s="68">
        <v>308.47000000000003</v>
      </c>
      <c r="J46" s="30">
        <f t="shared" si="1"/>
        <v>1324.0704120335849</v>
      </c>
      <c r="K46" s="32">
        <f>H46+H45+H44</f>
        <v>1326378</v>
      </c>
      <c r="L46" s="27">
        <f>K46/K43-1</f>
        <v>0.76581055030726475</v>
      </c>
      <c r="M46" s="27">
        <f>K46/K34-1</f>
        <v>0.68394525055829858</v>
      </c>
      <c r="N46" s="32">
        <f>AVERAGE(J44:J46)</f>
        <v>1243.619808345499</v>
      </c>
      <c r="O46" s="58">
        <f>N46/N43-1</f>
        <v>-6.9573320858847487E-2</v>
      </c>
    </row>
    <row r="47" spans="1:16" ht="17.399999999999999">
      <c r="A47" s="31"/>
      <c r="B47" s="27"/>
      <c r="C47" s="27"/>
      <c r="D47" s="26">
        <f>H47/19</f>
        <v>25158</v>
      </c>
      <c r="E47" s="27">
        <f t="shared" ref="E47" si="17">D47/D46-1</f>
        <v>0.17032289024473846</v>
      </c>
      <c r="F47" s="33">
        <f t="shared" ref="F47" si="18">D47/D35-1</f>
        <v>1.4566064650890289</v>
      </c>
      <c r="G47" s="39" t="s">
        <v>598</v>
      </c>
      <c r="H47" s="68">
        <v>478002</v>
      </c>
      <c r="I47" s="68">
        <v>333.23</v>
      </c>
      <c r="J47" s="30">
        <f t="shared" si="1"/>
        <v>1434.4506797107103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18941.45</v>
      </c>
      <c r="E48" s="27">
        <f t="shared" ref="E48" si="19">D48/D47-1</f>
        <v>-0.24710032594005882</v>
      </c>
      <c r="F48" s="33">
        <f t="shared" ref="F48" si="20">D48/D36-1</f>
        <v>-0.11501942296225753</v>
      </c>
      <c r="G48" s="39" t="s">
        <v>632</v>
      </c>
      <c r="H48" s="68">
        <v>378829</v>
      </c>
      <c r="I48" s="68">
        <v>343.2</v>
      </c>
      <c r="J48" s="30">
        <f t="shared" si="1"/>
        <v>1103.8141025641025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23357.074242424238</v>
      </c>
      <c r="B49" s="27">
        <f>A49/A46-1</f>
        <v>7.7721650367467809E-2</v>
      </c>
      <c r="C49" s="27">
        <f>A49/A37-1</f>
        <v>0.27118389207041527</v>
      </c>
      <c r="D49" s="26">
        <f>H49/22</f>
        <v>25971.772727272728</v>
      </c>
      <c r="E49" s="27">
        <f t="shared" ref="E49" si="21">D49/D48-1</f>
        <v>0.37116074678932853</v>
      </c>
      <c r="F49" s="33">
        <f t="shared" ref="F49" si="22">D49/D37-1</f>
        <v>0.10618863289497327</v>
      </c>
      <c r="G49" s="39" t="s">
        <v>672</v>
      </c>
      <c r="H49" s="68">
        <v>571379</v>
      </c>
      <c r="I49" s="68">
        <v>448.04</v>
      </c>
      <c r="J49" s="30">
        <f t="shared" si="1"/>
        <v>1275.2856887777875</v>
      </c>
      <c r="K49" s="32">
        <f>H49+H48+H47</f>
        <v>1428210</v>
      </c>
      <c r="L49" s="27">
        <f>K49/K46-1</f>
        <v>7.6774494148726724E-2</v>
      </c>
      <c r="M49" s="27">
        <f>K49/K37-1</f>
        <v>0.28943460106082841</v>
      </c>
      <c r="N49" s="32">
        <f>AVERAGE(J47:J49)</f>
        <v>1271.1834903508668</v>
      </c>
      <c r="O49" s="58">
        <f>N49/N46-1</f>
        <v>2.21640744385041E-2</v>
      </c>
    </row>
    <row r="50" spans="1:15" s="37" customFormat="1" ht="17.399999999999999">
      <c r="A50" s="92"/>
      <c r="B50" s="130"/>
      <c r="C50" s="130"/>
      <c r="D50" s="93">
        <f>H50/18</f>
        <v>15631.166666666666</v>
      </c>
      <c r="E50" s="130">
        <f t="shared" ref="E50" si="23">D50/D49-1</f>
        <v>-0.39814787266128671</v>
      </c>
      <c r="F50" s="131">
        <f t="shared" ref="F50" si="24">D50/D38-1</f>
        <v>7.3521214139936397E-2</v>
      </c>
      <c r="G50" s="132" t="s">
        <v>714</v>
      </c>
      <c r="H50" s="95">
        <v>281361</v>
      </c>
      <c r="I50" s="95">
        <v>274.43</v>
      </c>
      <c r="J50" s="133">
        <f t="shared" ref="J50" si="25">H50/I50</f>
        <v>1025.2559851328208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15523.75</v>
      </c>
      <c r="E51" s="130">
        <f t="shared" ref="E51" si="26">D51/D50-1</f>
        <v>-6.8719545352766698E-3</v>
      </c>
      <c r="F51" s="131">
        <f t="shared" ref="F51" si="27">D51/D39-1</f>
        <v>-0.10887912418336387</v>
      </c>
      <c r="G51" s="132" t="s">
        <v>721</v>
      </c>
      <c r="H51" s="95">
        <v>310475</v>
      </c>
      <c r="I51" s="95">
        <v>296.58</v>
      </c>
      <c r="J51" s="133">
        <f t="shared" ref="J51" si="28">H51/I51</f>
        <v>1046.8507653921372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13893.351010101009</v>
      </c>
      <c r="B52" s="27">
        <f>A52/A49-1</f>
        <v>-0.40517588521998837</v>
      </c>
      <c r="C52" s="27">
        <f>A52/A40-1</f>
        <v>1.9737482284971408E-2</v>
      </c>
      <c r="D52" s="93">
        <f>H52/22</f>
        <v>10525.136363636364</v>
      </c>
      <c r="E52" s="130">
        <f t="shared" ref="E52:E53" si="29">D52/D51-1</f>
        <v>-0.32199781859174725</v>
      </c>
      <c r="F52" s="131">
        <f t="shared" ref="F52:F53" si="30">D52/D40-1</f>
        <v>0.18363820386194218</v>
      </c>
      <c r="G52" s="132" t="s">
        <v>726</v>
      </c>
      <c r="H52" s="95">
        <v>231553</v>
      </c>
      <c r="I52" s="95">
        <v>200.43</v>
      </c>
      <c r="J52" s="133">
        <f t="shared" ref="J52" si="31">H52/I52</f>
        <v>1155.2811455370952</v>
      </c>
      <c r="K52" s="32">
        <f>H52+H51+H50</f>
        <v>823389</v>
      </c>
      <c r="L52" s="27">
        <f>K52/K49-1</f>
        <v>-0.42348184090574914</v>
      </c>
      <c r="M52" s="27">
        <f>K52/K40-1</f>
        <v>-2.4165095362648326E-2</v>
      </c>
      <c r="N52" s="32">
        <f>AVERAGE(J50:J52)</f>
        <v>1075.7959653540177</v>
      </c>
      <c r="O52" s="58">
        <f>N52/N49-1</f>
        <v>-0.15370520973562918</v>
      </c>
    </row>
    <row r="53" spans="1:15" s="37" customFormat="1" ht="17.399999999999999">
      <c r="A53" s="31"/>
      <c r="B53" s="27"/>
      <c r="C53" s="27"/>
      <c r="D53" s="93">
        <f>H53/21</f>
        <v>16011.904761904761</v>
      </c>
      <c r="E53" s="130">
        <f t="shared" si="29"/>
        <v>0.52130140728863261</v>
      </c>
      <c r="F53" s="131">
        <f t="shared" si="30"/>
        <v>7.6109045716632462E-2</v>
      </c>
      <c r="G53" s="132" t="s">
        <v>729</v>
      </c>
      <c r="H53" s="95">
        <v>336250</v>
      </c>
      <c r="I53" s="95">
        <v>318.52</v>
      </c>
      <c r="J53" s="133">
        <f t="shared" ref="J53" si="32">H53/I53</f>
        <v>1055.663694587467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14159.941176470587</v>
      </c>
      <c r="E54" s="130">
        <f t="shared" ref="E54" si="33">D54/D53-1</f>
        <v>-0.11566166630220864</v>
      </c>
      <c r="F54" s="131">
        <f t="shared" ref="F54" si="34">D54/D42-1</f>
        <v>0.35889341629436933</v>
      </c>
      <c r="G54" s="132" t="s">
        <v>742</v>
      </c>
      <c r="H54" s="95">
        <v>240719</v>
      </c>
      <c r="I54" s="95">
        <v>219.83</v>
      </c>
      <c r="J54" s="133">
        <f t="shared" ref="J54" si="35">H54/I54</f>
        <v>1095.0234271937406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10057.28197945845</v>
      </c>
      <c r="B55" s="27">
        <f>A55/A52-1</f>
        <v>-0.27610826415121781</v>
      </c>
      <c r="C55" s="27">
        <f>A55/A43-1</f>
        <v>-0.2272574127288608</v>
      </c>
      <c r="D55" s="93">
        <f>H55/21</f>
        <v>0</v>
      </c>
      <c r="E55" s="130">
        <f t="shared" ref="E55" si="36">D55/D54-1</f>
        <v>-1</v>
      </c>
      <c r="F55" s="131">
        <f t="shared" ref="F55" si="37">D55/D43-1</f>
        <v>-1</v>
      </c>
      <c r="G55" s="132" t="s">
        <v>749</v>
      </c>
      <c r="H55" s="95">
        <v>0</v>
      </c>
      <c r="I55" s="95">
        <v>0</v>
      </c>
      <c r="J55" s="133" t="e">
        <f t="shared" ref="J55" si="38">H55/I55</f>
        <v>#DIV/0!</v>
      </c>
      <c r="K55" s="32">
        <f>H55+H54+H53</f>
        <v>576969</v>
      </c>
      <c r="L55" s="27">
        <f>K55/K52-1</f>
        <v>-0.29927531215500813</v>
      </c>
      <c r="M55" s="27">
        <f>K55/K43-1</f>
        <v>-0.23187963958974578</v>
      </c>
      <c r="N55" s="32" t="e">
        <f>AVERAGE(J53:J55)</f>
        <v>#DIV/0!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0</v>
      </c>
      <c r="E56" s="118" t="e">
        <f t="shared" ref="E56" si="39">D56/D55-1</f>
        <v>#DIV/0!</v>
      </c>
      <c r="F56" s="158">
        <f t="shared" ref="F56" si="40">D56/D44-1</f>
        <v>-1</v>
      </c>
      <c r="G56" s="122" t="s">
        <v>752</v>
      </c>
      <c r="H56" s="96">
        <v>0</v>
      </c>
      <c r="I56" s="96">
        <v>0</v>
      </c>
      <c r="J56" s="125" t="e">
        <f t="shared" ref="J56" si="41">H56/I56</f>
        <v>#DIV/0!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0</v>
      </c>
      <c r="E57" s="118" t="e">
        <f t="shared" ref="E57" si="42">D57/D56-1</f>
        <v>#DIV/0!</v>
      </c>
      <c r="F57" s="158">
        <f t="shared" ref="F57" si="43">D57/D45-1</f>
        <v>-1</v>
      </c>
      <c r="G57" s="122" t="s">
        <v>756</v>
      </c>
      <c r="H57" s="96">
        <v>0</v>
      </c>
      <c r="I57" s="96">
        <v>0</v>
      </c>
      <c r="J57" s="125" t="e">
        <f t="shared" ref="J57" si="44">H57/I57</f>
        <v>#DIV/0!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0</v>
      </c>
      <c r="B58" s="27">
        <f>A58/A55-1</f>
        <v>-1</v>
      </c>
      <c r="C58" s="27">
        <f>A58/A46-1</f>
        <v>-1</v>
      </c>
      <c r="K58" s="32">
        <f>H58+H57+H56</f>
        <v>0</v>
      </c>
      <c r="L58" s="27">
        <f>K58/K55-1</f>
        <v>-1</v>
      </c>
      <c r="M58" s="27">
        <f>K58/K46-1</f>
        <v>-1</v>
      </c>
      <c r="N58" s="32" t="e">
        <f>AVERAGE(J56:J58)</f>
        <v>#DIV/0!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82"/>
  <dimension ref="A1:P46"/>
  <sheetViews>
    <sheetView zoomScaleNormal="85" zoomScaleSheetLayoutView="100" workbookViewId="0">
      <selection activeCell="F52" sqref="F52"/>
    </sheetView>
  </sheetViews>
  <sheetFormatPr defaultColWidth="8.69921875" defaultRowHeight="15.6"/>
  <cols>
    <col min="1" max="1" width="14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제테마, 휴메딕스</v>
      </c>
      <c r="G1" s="19"/>
      <c r="H1" s="19"/>
      <c r="I1" s="19"/>
      <c r="J1" s="20"/>
      <c r="P1" s="18" t="s">
        <v>207</v>
      </c>
    </row>
    <row r="2" spans="1:16" ht="15" customHeight="1">
      <c r="G2" s="21"/>
      <c r="H2" s="21"/>
      <c r="I2" s="21"/>
      <c r="J2" s="22"/>
      <c r="P2" s="23" t="s">
        <v>74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23" t="s">
        <v>78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 t="e">
        <f>H5/20</f>
        <v>#REF!</v>
      </c>
      <c r="E5" s="27"/>
      <c r="F5" s="26"/>
      <c r="G5" s="28" t="s">
        <v>7</v>
      </c>
      <c r="H5" s="29" t="e">
        <f>'제테마(필러)(용인)'!H5+#REF!</f>
        <v>#REF!</v>
      </c>
      <c r="I5" s="29" t="e">
        <f>'제테마(필러)(용인)'!I5+#REF!</f>
        <v>#REF!</v>
      </c>
      <c r="J5" s="30" t="e">
        <f>H5/I5</f>
        <v>#REF!</v>
      </c>
    </row>
    <row r="6" spans="1:16" ht="15" hidden="1" customHeight="1">
      <c r="D6" s="26" t="e">
        <f>H6/18</f>
        <v>#REF!</v>
      </c>
      <c r="E6" s="27" t="e">
        <f t="shared" ref="E6:E22" si="0">D6/D5-1</f>
        <v>#REF!</v>
      </c>
      <c r="F6" s="26"/>
      <c r="G6" s="28" t="s">
        <v>3</v>
      </c>
      <c r="H6" s="29" t="e">
        <f>'제테마(필러)(용인)'!H6+#REF!</f>
        <v>#REF!</v>
      </c>
      <c r="I6" s="29" t="e">
        <f>'제테마(필러)(용인)'!I6+#REF!</f>
        <v>#REF!</v>
      </c>
      <c r="J6" s="30" t="e">
        <f t="shared" ref="J6:J42" si="1">H6/I6</f>
        <v>#REF!</v>
      </c>
    </row>
    <row r="7" spans="1:16" ht="15" hidden="1" customHeight="1">
      <c r="A7" s="31" t="e">
        <f>AVERAGE(D5:D7)</f>
        <v>#REF!</v>
      </c>
      <c r="B7" s="31"/>
      <c r="C7" s="31"/>
      <c r="D7" s="26" t="e">
        <f>H7/22</f>
        <v>#REF!</v>
      </c>
      <c r="E7" s="27" t="e">
        <f t="shared" si="0"/>
        <v>#REF!</v>
      </c>
      <c r="F7" s="26"/>
      <c r="G7" s="28" t="s">
        <v>6</v>
      </c>
      <c r="H7" s="29" t="e">
        <f>'제테마(필러)(용인)'!H7+#REF!</f>
        <v>#REF!</v>
      </c>
      <c r="I7" s="29" t="e">
        <f>'제테마(필러)(용인)'!I7+#REF!</f>
        <v>#REF!</v>
      </c>
      <c r="J7" s="30" t="e">
        <f t="shared" si="1"/>
        <v>#REF!</v>
      </c>
      <c r="K7" s="32" t="e">
        <f>H7+H6+H5</f>
        <v>#REF!</v>
      </c>
      <c r="L7" s="32"/>
      <c r="M7" s="32"/>
      <c r="N7" s="32" t="e">
        <f>AVERAGE(J5:J7)</f>
        <v>#REF!</v>
      </c>
      <c r="O7" s="32"/>
    </row>
    <row r="8" spans="1:16" ht="15" hidden="1" customHeight="1">
      <c r="D8" s="26" t="e">
        <f>H8/21</f>
        <v>#REF!</v>
      </c>
      <c r="E8" s="27" t="e">
        <f t="shared" si="0"/>
        <v>#REF!</v>
      </c>
      <c r="F8" s="26"/>
      <c r="G8" s="28" t="s">
        <v>2</v>
      </c>
      <c r="H8" s="29" t="e">
        <f>'제테마(필러)(용인)'!H8+#REF!</f>
        <v>#REF!</v>
      </c>
      <c r="I8" s="29" t="e">
        <f>'제테마(필러)(용인)'!I8+#REF!</f>
        <v>#REF!</v>
      </c>
      <c r="J8" s="30" t="e">
        <f t="shared" si="1"/>
        <v>#REF!</v>
      </c>
    </row>
    <row r="9" spans="1:16" ht="15" hidden="1" customHeight="1">
      <c r="D9" s="26" t="e">
        <f>H9/21</f>
        <v>#REF!</v>
      </c>
      <c r="E9" s="27" t="e">
        <f t="shared" si="0"/>
        <v>#REF!</v>
      </c>
      <c r="F9" s="26"/>
      <c r="G9" s="28" t="s">
        <v>5</v>
      </c>
      <c r="H9" s="29" t="e">
        <f>'제테마(필러)(용인)'!H9+#REF!</f>
        <v>#REF!</v>
      </c>
      <c r="I9" s="29" t="e">
        <f>'제테마(필러)(용인)'!I9+#REF!</f>
        <v>#REF!</v>
      </c>
      <c r="J9" s="30" t="e">
        <f t="shared" si="1"/>
        <v>#REF!</v>
      </c>
    </row>
    <row r="10" spans="1:16" ht="15" hidden="1" customHeight="1">
      <c r="A10" s="31" t="e">
        <f>AVERAGE(D8:D10)</f>
        <v>#REF!</v>
      </c>
      <c r="B10" s="27" t="e">
        <f>A10/A7-1</f>
        <v>#REF!</v>
      </c>
      <c r="C10" s="27"/>
      <c r="D10" s="26" t="e">
        <f>H10/21</f>
        <v>#REF!</v>
      </c>
      <c r="E10" s="27" t="e">
        <f t="shared" si="0"/>
        <v>#REF!</v>
      </c>
      <c r="F10" s="26"/>
      <c r="G10" s="28" t="s">
        <v>0</v>
      </c>
      <c r="H10" s="29" t="e">
        <f>'제테마(필러)(용인)'!H10+#REF!</f>
        <v>#REF!</v>
      </c>
      <c r="I10" s="29" t="e">
        <f>'제테마(필러)(용인)'!I10+#REF!</f>
        <v>#REF!</v>
      </c>
      <c r="J10" s="30" t="e">
        <f t="shared" si="1"/>
        <v>#REF!</v>
      </c>
      <c r="K10" s="32" t="e">
        <f>H10+H9+H8</f>
        <v>#REF!</v>
      </c>
      <c r="L10" s="27" t="e">
        <f>K10/K7-1</f>
        <v>#REF!</v>
      </c>
      <c r="M10" s="32"/>
      <c r="N10" s="32" t="e">
        <f>AVERAGE(J8:J10)</f>
        <v>#REF!</v>
      </c>
      <c r="O10" s="58" t="e">
        <f>N10/N7-1</f>
        <v>#REF!</v>
      </c>
    </row>
    <row r="11" spans="1:16" ht="15" hidden="1" customHeight="1">
      <c r="D11" s="26" t="e">
        <f>H11/21</f>
        <v>#REF!</v>
      </c>
      <c r="E11" s="27" t="e">
        <f t="shared" si="0"/>
        <v>#REF!</v>
      </c>
      <c r="F11" s="26"/>
      <c r="G11" s="28" t="s">
        <v>10</v>
      </c>
      <c r="H11" s="29" t="e">
        <f>'제테마(필러)(용인)'!H11+#REF!</f>
        <v>#REF!</v>
      </c>
      <c r="I11" s="29" t="e">
        <f>'제테마(필러)(용인)'!I11+#REF!</f>
        <v>#REF!</v>
      </c>
      <c r="J11" s="30" t="e">
        <f t="shared" si="1"/>
        <v>#REF!</v>
      </c>
    </row>
    <row r="12" spans="1:16" ht="15" hidden="1" customHeight="1">
      <c r="D12" s="26" t="e">
        <f>H12/22</f>
        <v>#REF!</v>
      </c>
      <c r="E12" s="27" t="e">
        <f t="shared" si="0"/>
        <v>#REF!</v>
      </c>
      <c r="F12" s="26"/>
      <c r="G12" s="28" t="s">
        <v>4</v>
      </c>
      <c r="H12" s="29" t="e">
        <f>'제테마(필러)(용인)'!H12+#REF!</f>
        <v>#REF!</v>
      </c>
      <c r="I12" s="29" t="e">
        <f>'제테마(필러)(용인)'!I12+#REF!</f>
        <v>#REF!</v>
      </c>
      <c r="J12" s="30" t="e">
        <f t="shared" si="1"/>
        <v>#REF!</v>
      </c>
    </row>
    <row r="13" spans="1:16" ht="15" hidden="1" customHeight="1">
      <c r="A13" s="31" t="e">
        <f>AVERAGE(D11:D13)</f>
        <v>#REF!</v>
      </c>
      <c r="B13" s="27" t="e">
        <f>A13/A10-1</f>
        <v>#REF!</v>
      </c>
      <c r="C13" s="27"/>
      <c r="D13" s="26" t="e">
        <f>H13/22</f>
        <v>#REF!</v>
      </c>
      <c r="E13" s="27" t="e">
        <f t="shared" si="0"/>
        <v>#REF!</v>
      </c>
      <c r="F13" s="26"/>
      <c r="G13" s="28" t="s">
        <v>8</v>
      </c>
      <c r="H13" s="29" t="e">
        <f>'제테마(필러)(용인)'!H13+#REF!</f>
        <v>#REF!</v>
      </c>
      <c r="I13" s="29" t="e">
        <f>'제테마(필러)(용인)'!I13+#REF!</f>
        <v>#REF!</v>
      </c>
      <c r="J13" s="30" t="e">
        <f t="shared" si="1"/>
        <v>#REF!</v>
      </c>
      <c r="K13" s="32" t="e">
        <f>H13+H12+H11</f>
        <v>#REF!</v>
      </c>
      <c r="L13" s="27" t="e">
        <f>K13/K10-1</f>
        <v>#REF!</v>
      </c>
      <c r="M13" s="32"/>
      <c r="N13" s="32" t="e">
        <f>AVERAGE(J11:J13)</f>
        <v>#REF!</v>
      </c>
      <c r="O13" s="58" t="e">
        <f>N13/N10-1</f>
        <v>#REF!</v>
      </c>
    </row>
    <row r="14" spans="1:16" ht="15" hidden="1" customHeight="1">
      <c r="D14" s="26" t="e">
        <f>H14/20</f>
        <v>#REF!</v>
      </c>
      <c r="E14" s="27" t="e">
        <f t="shared" si="0"/>
        <v>#REF!</v>
      </c>
      <c r="F14" s="26"/>
      <c r="G14" s="28" t="s">
        <v>11</v>
      </c>
      <c r="H14" s="29" t="e">
        <f>'제테마(필러)(용인)'!H14+#REF!</f>
        <v>#REF!</v>
      </c>
      <c r="I14" s="29" t="e">
        <f>'제테마(필러)(용인)'!I14+#REF!</f>
        <v>#REF!</v>
      </c>
      <c r="J14" s="30" t="e">
        <f t="shared" si="1"/>
        <v>#REF!</v>
      </c>
    </row>
    <row r="15" spans="1:16" ht="15" hidden="1" customHeight="1">
      <c r="A15" s="31"/>
      <c r="B15" s="31"/>
      <c r="C15" s="31"/>
      <c r="D15" s="26" t="e">
        <f>H15/22</f>
        <v>#REF!</v>
      </c>
      <c r="E15" s="27" t="e">
        <f t="shared" si="0"/>
        <v>#REF!</v>
      </c>
      <c r="F15" s="26"/>
      <c r="G15" s="28" t="s">
        <v>9</v>
      </c>
      <c r="H15" s="29" t="e">
        <f>'제테마(필러)(용인)'!H15+#REF!</f>
        <v>#REF!</v>
      </c>
      <c r="I15" s="29" t="e">
        <f>'제테마(필러)(용인)'!I15+#REF!</f>
        <v>#REF!</v>
      </c>
      <c r="J15" s="30" t="e">
        <f t="shared" si="1"/>
        <v>#REF!</v>
      </c>
    </row>
    <row r="16" spans="1:16" ht="15" hidden="1" customHeight="1">
      <c r="A16" s="31" t="e">
        <f>AVERAGE(D14:D16)</f>
        <v>#REF!</v>
      </c>
      <c r="B16" s="27" t="e">
        <f>A16/A13-1</f>
        <v>#REF!</v>
      </c>
      <c r="C16" s="27"/>
      <c r="D16" s="26" t="e">
        <f>H16/22</f>
        <v>#REF!</v>
      </c>
      <c r="E16" s="27" t="e">
        <f t="shared" si="0"/>
        <v>#REF!</v>
      </c>
      <c r="F16" s="26"/>
      <c r="G16" s="28" t="s">
        <v>13</v>
      </c>
      <c r="H16" s="29" t="e">
        <f>'제테마(필러)(용인)'!H16+#REF!</f>
        <v>#REF!</v>
      </c>
      <c r="I16" s="29" t="e">
        <f>'제테마(필러)(용인)'!I16+#REF!</f>
        <v>#REF!</v>
      </c>
      <c r="J16" s="30" t="e">
        <f t="shared" si="1"/>
        <v>#REF!</v>
      </c>
      <c r="K16" s="32" t="e">
        <f>H16+H15+H14</f>
        <v>#REF!</v>
      </c>
      <c r="L16" s="27" t="e">
        <f>K16/K13-1</f>
        <v>#REF!</v>
      </c>
      <c r="M16" s="32"/>
      <c r="N16" s="32" t="e">
        <f>AVERAGE(J14:J16)</f>
        <v>#REF!</v>
      </c>
      <c r="O16" s="58" t="e">
        <f>N16/N13-1</f>
        <v>#REF!</v>
      </c>
    </row>
    <row r="17" spans="1:15" ht="15" hidden="1" customHeight="1">
      <c r="D17" s="26" t="e">
        <f>H17/20</f>
        <v>#REF!</v>
      </c>
      <c r="E17" s="27" t="e">
        <f t="shared" si="0"/>
        <v>#REF!</v>
      </c>
      <c r="F17" s="33" t="e">
        <f t="shared" ref="F17:F22" si="2">D17/D5-1</f>
        <v>#REF!</v>
      </c>
      <c r="G17" s="39" t="s">
        <v>162</v>
      </c>
      <c r="H17" s="29" t="e">
        <f>'제테마(필러)(용인)'!H17+#REF!</f>
        <v>#REF!</v>
      </c>
      <c r="I17" s="29" t="e">
        <f>'제테마(필러)(용인)'!I17+#REF!</f>
        <v>#REF!</v>
      </c>
      <c r="J17" s="30" t="e">
        <f t="shared" si="1"/>
        <v>#REF!</v>
      </c>
    </row>
    <row r="18" spans="1:15" hidden="1">
      <c r="D18" s="26" t="e">
        <f>H18/20</f>
        <v>#REF!</v>
      </c>
      <c r="E18" s="27" t="e">
        <f t="shared" si="0"/>
        <v>#REF!</v>
      </c>
      <c r="F18" s="33" t="e">
        <f t="shared" si="2"/>
        <v>#REF!</v>
      </c>
      <c r="G18" s="39" t="s">
        <v>163</v>
      </c>
      <c r="H18" s="29" t="e">
        <f>'제테마(필러)(용인)'!H18+#REF!</f>
        <v>#REF!</v>
      </c>
      <c r="I18" s="29" t="e">
        <f>'제테마(필러)(용인)'!I18+#REF!</f>
        <v>#REF!</v>
      </c>
      <c r="J18" s="30" t="e">
        <f t="shared" si="1"/>
        <v>#REF!</v>
      </c>
    </row>
    <row r="19" spans="1:15" ht="17.399999999999999" hidden="1">
      <c r="A19" s="31" t="e">
        <f>AVERAGE(D17:D19)</f>
        <v>#REF!</v>
      </c>
      <c r="B19" s="27" t="e">
        <f>A19/A16-1</f>
        <v>#REF!</v>
      </c>
      <c r="C19" s="27" t="e">
        <f>A19/A7-1</f>
        <v>#REF!</v>
      </c>
      <c r="D19" s="26" t="e">
        <f>H19/22</f>
        <v>#REF!</v>
      </c>
      <c r="E19" s="27" t="e">
        <f t="shared" si="0"/>
        <v>#REF!</v>
      </c>
      <c r="F19" s="33" t="e">
        <f t="shared" si="2"/>
        <v>#REF!</v>
      </c>
      <c r="G19" s="39" t="s">
        <v>158</v>
      </c>
      <c r="H19" s="29" t="e">
        <f>'제테마(필러)(용인)'!H19+#REF!</f>
        <v>#REF!</v>
      </c>
      <c r="I19" s="29" t="e">
        <f>'제테마(필러)(용인)'!I19+#REF!</f>
        <v>#REF!</v>
      </c>
      <c r="J19" s="30" t="e">
        <f t="shared" si="1"/>
        <v>#REF!</v>
      </c>
      <c r="K19" s="32" t="e">
        <f>H19+H18+H17</f>
        <v>#REF!</v>
      </c>
      <c r="L19" s="27" t="e">
        <f>K19/K16-1</f>
        <v>#REF!</v>
      </c>
      <c r="M19" s="27" t="e">
        <f>K19/K7-1</f>
        <v>#REF!</v>
      </c>
      <c r="N19" s="32" t="e">
        <f>AVERAGE(J17:J19)</f>
        <v>#REF!</v>
      </c>
      <c r="O19" s="58" t="e">
        <f>N19/N16-1</f>
        <v>#REF!</v>
      </c>
    </row>
    <row r="20" spans="1:15" hidden="1">
      <c r="D20" s="26" t="e">
        <f>H20/20</f>
        <v>#REF!</v>
      </c>
      <c r="E20" s="27" t="e">
        <f t="shared" si="0"/>
        <v>#REF!</v>
      </c>
      <c r="F20" s="33" t="e">
        <f t="shared" si="2"/>
        <v>#REF!</v>
      </c>
      <c r="G20" s="39" t="s">
        <v>154</v>
      </c>
      <c r="H20" s="29" t="e">
        <f>'제테마(필러)(용인)'!H20+#REF!</f>
        <v>#REF!</v>
      </c>
      <c r="I20" s="29" t="e">
        <f>'제테마(필러)(용인)'!I20+#REF!</f>
        <v>#REF!</v>
      </c>
      <c r="J20" s="30" t="e">
        <f t="shared" si="1"/>
        <v>#REF!</v>
      </c>
    </row>
    <row r="21" spans="1:15" hidden="1">
      <c r="D21" s="26" t="e">
        <f>H21/21</f>
        <v>#REF!</v>
      </c>
      <c r="E21" s="27" t="e">
        <f t="shared" si="0"/>
        <v>#REF!</v>
      </c>
      <c r="F21" s="33" t="e">
        <f t="shared" si="2"/>
        <v>#REF!</v>
      </c>
      <c r="G21" s="39" t="s">
        <v>155</v>
      </c>
      <c r="H21" s="29" t="e">
        <f>'제테마(필러)(용인)'!H21+#REF!</f>
        <v>#REF!</v>
      </c>
      <c r="I21" s="29" t="e">
        <f>'제테마(필러)(용인)'!I21+#REF!</f>
        <v>#REF!</v>
      </c>
      <c r="J21" s="30" t="e">
        <f t="shared" si="1"/>
        <v>#REF!</v>
      </c>
    </row>
    <row r="22" spans="1:15" ht="17.399999999999999" hidden="1">
      <c r="A22" s="31" t="e">
        <f>AVERAGE(D20:D22)</f>
        <v>#REF!</v>
      </c>
      <c r="B22" s="27" t="e">
        <f>A22/A19-1</f>
        <v>#REF!</v>
      </c>
      <c r="C22" s="27" t="e">
        <f>A22/A10-1</f>
        <v>#REF!</v>
      </c>
      <c r="D22" s="26" t="e">
        <f>H22/21</f>
        <v>#REF!</v>
      </c>
      <c r="E22" s="27" t="e">
        <f t="shared" si="0"/>
        <v>#REF!</v>
      </c>
      <c r="F22" s="33" t="e">
        <f t="shared" si="2"/>
        <v>#REF!</v>
      </c>
      <c r="G22" s="39" t="s">
        <v>156</v>
      </c>
      <c r="H22" s="29" t="e">
        <f>'제테마(필러)(용인)'!H22+#REF!</f>
        <v>#REF!</v>
      </c>
      <c r="I22" s="29" t="e">
        <f>'제테마(필러)(용인)'!I22+#REF!</f>
        <v>#REF!</v>
      </c>
      <c r="J22" s="30" t="e">
        <f t="shared" si="1"/>
        <v>#REF!</v>
      </c>
      <c r="K22" s="32" t="e">
        <f>H22+H21+H20</f>
        <v>#REF!</v>
      </c>
      <c r="L22" s="27" t="e">
        <f>K22/K19-1</f>
        <v>#REF!</v>
      </c>
      <c r="M22" s="27" t="e">
        <f>K22/K10-1</f>
        <v>#REF!</v>
      </c>
      <c r="N22" s="32" t="e">
        <f>AVERAGE(J20:J22)</f>
        <v>#REF!</v>
      </c>
      <c r="O22" s="58" t="e">
        <f>N22/N19-1</f>
        <v>#REF!</v>
      </c>
    </row>
    <row r="23" spans="1:15" hidden="1">
      <c r="A23" s="31"/>
      <c r="B23" s="27"/>
      <c r="C23" s="27"/>
      <c r="D23" s="26" t="e">
        <f>H23/21</f>
        <v>#REF!</v>
      </c>
      <c r="E23" s="27" t="e">
        <f t="shared" ref="E23:E28" si="3">D23/D22-1</f>
        <v>#REF!</v>
      </c>
      <c r="F23" s="33" t="e">
        <f t="shared" ref="F23:F28" si="4">D23/D11-1</f>
        <v>#REF!</v>
      </c>
      <c r="G23" s="39" t="s">
        <v>168</v>
      </c>
      <c r="H23" s="29" t="e">
        <f>'제테마(필러)(용인)'!H23+#REF!</f>
        <v>#REF!</v>
      </c>
      <c r="I23" s="29" t="e">
        <f>'제테마(필러)(용인)'!I23+#REF!</f>
        <v>#REF!</v>
      </c>
      <c r="J23" s="30" t="e">
        <f t="shared" si="1"/>
        <v>#REF!</v>
      </c>
      <c r="K23" s="32"/>
      <c r="L23" s="27"/>
      <c r="M23" s="27"/>
      <c r="N23" s="27"/>
    </row>
    <row r="24" spans="1:15" hidden="1">
      <c r="A24" s="31"/>
      <c r="B24" s="27"/>
      <c r="C24" s="27"/>
      <c r="D24" s="26" t="e">
        <f>H24/22</f>
        <v>#REF!</v>
      </c>
      <c r="E24" s="27" t="e">
        <f t="shared" si="3"/>
        <v>#REF!</v>
      </c>
      <c r="F24" s="33" t="e">
        <f t="shared" si="4"/>
        <v>#REF!</v>
      </c>
      <c r="G24" s="39" t="s">
        <v>176</v>
      </c>
      <c r="H24" s="29" t="e">
        <f>'제테마(필러)(용인)'!H24+#REF!</f>
        <v>#REF!</v>
      </c>
      <c r="I24" s="29" t="e">
        <f>'제테마(필러)(용인)'!I24+#REF!</f>
        <v>#REF!</v>
      </c>
      <c r="J24" s="30" t="e">
        <f t="shared" si="1"/>
        <v>#REF!</v>
      </c>
      <c r="K24" s="32"/>
      <c r="L24" s="27"/>
      <c r="M24" s="27"/>
      <c r="N24" s="27"/>
    </row>
    <row r="25" spans="1:15" ht="17.399999999999999" hidden="1">
      <c r="A25" s="31" t="e">
        <f>AVERAGE(D23:D25)</f>
        <v>#REF!</v>
      </c>
      <c r="B25" s="27" t="e">
        <f>A25/A22-1</f>
        <v>#REF!</v>
      </c>
      <c r="C25" s="27" t="e">
        <f>A25/A13-1</f>
        <v>#REF!</v>
      </c>
      <c r="D25" s="26" t="e">
        <f>H25/19</f>
        <v>#REF!</v>
      </c>
      <c r="E25" s="27" t="e">
        <f t="shared" si="3"/>
        <v>#REF!</v>
      </c>
      <c r="F25" s="33" t="e">
        <f t="shared" si="4"/>
        <v>#REF!</v>
      </c>
      <c r="G25" s="39" t="s">
        <v>190</v>
      </c>
      <c r="H25" s="29" t="e">
        <f>'제테마(필러)(용인)'!H25+#REF!</f>
        <v>#REF!</v>
      </c>
      <c r="I25" s="29" t="e">
        <f>'제테마(필러)(용인)'!I25+#REF!</f>
        <v>#REF!</v>
      </c>
      <c r="J25" s="30" t="e">
        <f t="shared" si="1"/>
        <v>#REF!</v>
      </c>
      <c r="K25" s="32" t="e">
        <f>H25+H24+H23</f>
        <v>#REF!</v>
      </c>
      <c r="L25" s="27" t="e">
        <f>K25/K22-1</f>
        <v>#REF!</v>
      </c>
      <c r="M25" s="27" t="e">
        <f>K25/K13-1</f>
        <v>#REF!</v>
      </c>
      <c r="N25" s="32" t="e">
        <f>AVERAGE(J23:J25)</f>
        <v>#REF!</v>
      </c>
      <c r="O25" s="58" t="e">
        <f>N25/N22-1</f>
        <v>#REF!</v>
      </c>
    </row>
    <row r="26" spans="1:15" ht="17.399999999999999" hidden="1">
      <c r="D26" s="26" t="e">
        <f>H26/19</f>
        <v>#REF!</v>
      </c>
      <c r="E26" s="27" t="e">
        <f t="shared" si="3"/>
        <v>#REF!</v>
      </c>
      <c r="F26" s="33" t="e">
        <f t="shared" si="4"/>
        <v>#REF!</v>
      </c>
      <c r="G26" s="39" t="s">
        <v>202</v>
      </c>
      <c r="H26" s="29" t="e">
        <f>'제테마(필러)(용인)'!H26+#REF!</f>
        <v>#REF!</v>
      </c>
      <c r="I26" s="29" t="e">
        <f>'제테마(필러)(용인)'!I26+#REF!</f>
        <v>#REF!</v>
      </c>
      <c r="J26" s="30" t="e">
        <f t="shared" si="1"/>
        <v>#REF!</v>
      </c>
      <c r="K26" s="32"/>
      <c r="L26" s="27"/>
      <c r="M26" s="27"/>
      <c r="N26" s="32"/>
      <c r="O26" s="58"/>
    </row>
    <row r="27" spans="1:15" ht="17.399999999999999" hidden="1">
      <c r="D27" s="26" t="e">
        <f>H27/22</f>
        <v>#REF!</v>
      </c>
      <c r="E27" s="27" t="e">
        <f t="shared" si="3"/>
        <v>#REF!</v>
      </c>
      <c r="F27" s="33" t="e">
        <f t="shared" si="4"/>
        <v>#REF!</v>
      </c>
      <c r="G27" s="39" t="s">
        <v>203</v>
      </c>
      <c r="H27" s="29" t="e">
        <f>'제테마(필러)(용인)'!H27+#REF!</f>
        <v>#REF!</v>
      </c>
      <c r="I27" s="29" t="e">
        <f>'제테마(필러)(용인)'!I27+#REF!</f>
        <v>#REF!</v>
      </c>
      <c r="J27" s="30" t="e">
        <f t="shared" si="1"/>
        <v>#REF!</v>
      </c>
      <c r="K27" s="32"/>
      <c r="L27" s="27"/>
      <c r="M27" s="27"/>
      <c r="N27" s="32"/>
      <c r="O27" s="58"/>
    </row>
    <row r="28" spans="1:15" ht="17.399999999999999" hidden="1">
      <c r="A28" s="31" t="e">
        <f>AVERAGE(D26:D28)</f>
        <v>#REF!</v>
      </c>
      <c r="B28" s="27" t="e">
        <f>A28/A25-1</f>
        <v>#REF!</v>
      </c>
      <c r="C28" s="27" t="e">
        <f>A28/A16-1</f>
        <v>#REF!</v>
      </c>
      <c r="D28" s="26" t="e">
        <f>H28/19</f>
        <v>#REF!</v>
      </c>
      <c r="E28" s="27" t="e">
        <f t="shared" si="3"/>
        <v>#REF!</v>
      </c>
      <c r="F28" s="33" t="e">
        <f t="shared" si="4"/>
        <v>#REF!</v>
      </c>
      <c r="G28" s="39" t="s">
        <v>208</v>
      </c>
      <c r="H28" s="29" t="e">
        <f>'제테마(필러)(용인)'!H28+#REF!</f>
        <v>#REF!</v>
      </c>
      <c r="I28" s="29" t="e">
        <f>'제테마(필러)(용인)'!I28+#REF!</f>
        <v>#REF!</v>
      </c>
      <c r="J28" s="30" t="e">
        <f t="shared" si="1"/>
        <v>#REF!</v>
      </c>
      <c r="K28" s="32" t="e">
        <f>H28+H27+H26</f>
        <v>#REF!</v>
      </c>
      <c r="L28" s="27" t="e">
        <f>K28/K25-1</f>
        <v>#REF!</v>
      </c>
      <c r="M28" s="27" t="e">
        <f>K28/K16-1</f>
        <v>#REF!</v>
      </c>
      <c r="N28" s="32" t="e">
        <f>AVERAGE(J26:J28)</f>
        <v>#REF!</v>
      </c>
      <c r="O28" s="58" t="e">
        <f>N28/N25-1</f>
        <v>#REF!</v>
      </c>
    </row>
    <row r="29" spans="1:15">
      <c r="D29" s="26" t="e">
        <f>H29/22</f>
        <v>#REF!</v>
      </c>
      <c r="E29" s="27" t="e">
        <f t="shared" ref="E29:E41" si="5">D29/D28-1</f>
        <v>#REF!</v>
      </c>
      <c r="F29" s="33" t="e">
        <f t="shared" ref="F29:F41" si="6">D29/D17-1</f>
        <v>#REF!</v>
      </c>
      <c r="G29" s="39" t="s">
        <v>215</v>
      </c>
      <c r="H29" s="29" t="e">
        <f>'제테마(필러)(용인)'!H29+#REF!</f>
        <v>#REF!</v>
      </c>
      <c r="I29" s="29" t="e">
        <f>'제테마(필러)(용인)'!I29+#REF!</f>
        <v>#REF!</v>
      </c>
      <c r="J29" s="30" t="e">
        <f t="shared" si="1"/>
        <v>#REF!</v>
      </c>
    </row>
    <row r="30" spans="1:15">
      <c r="D30" s="26" t="e">
        <f>H30/19</f>
        <v>#REF!</v>
      </c>
      <c r="E30" s="27" t="e">
        <f t="shared" si="5"/>
        <v>#REF!</v>
      </c>
      <c r="F30" s="33" t="e">
        <f t="shared" si="6"/>
        <v>#REF!</v>
      </c>
      <c r="G30" s="39" t="s">
        <v>210</v>
      </c>
      <c r="H30" s="29" t="e">
        <f>'제테마(필러)(용인)'!H30+#REF!</f>
        <v>#REF!</v>
      </c>
      <c r="I30" s="29" t="e">
        <f>'제테마(필러)(용인)'!I30+#REF!</f>
        <v>#REF!</v>
      </c>
      <c r="J30" s="30" t="e">
        <f t="shared" si="1"/>
        <v>#REF!</v>
      </c>
    </row>
    <row r="31" spans="1:15" ht="17.399999999999999">
      <c r="A31" s="31" t="e">
        <f>AVERAGE(D29:D31)</f>
        <v>#REF!</v>
      </c>
      <c r="B31" s="27" t="e">
        <f>A31/A28-1</f>
        <v>#REF!</v>
      </c>
      <c r="C31" s="27" t="e">
        <f>A31/A19-1</f>
        <v>#REF!</v>
      </c>
      <c r="D31" s="26" t="e">
        <f>H31/20</f>
        <v>#REF!</v>
      </c>
      <c r="E31" s="27" t="e">
        <f t="shared" si="5"/>
        <v>#REF!</v>
      </c>
      <c r="F31" s="33" t="e">
        <f t="shared" si="6"/>
        <v>#REF!</v>
      </c>
      <c r="G31" s="39" t="s">
        <v>211</v>
      </c>
      <c r="H31" s="29" t="e">
        <f>'제테마(필러)(용인)'!H31+#REF!</f>
        <v>#REF!</v>
      </c>
      <c r="I31" s="29" t="e">
        <f>'제테마(필러)(용인)'!I31+#REF!</f>
        <v>#REF!</v>
      </c>
      <c r="J31" s="30" t="e">
        <f t="shared" si="1"/>
        <v>#REF!</v>
      </c>
      <c r="K31" s="32" t="e">
        <f>H31+H30+H29</f>
        <v>#REF!</v>
      </c>
      <c r="L31" s="27" t="e">
        <f>K31/K28-1</f>
        <v>#REF!</v>
      </c>
      <c r="M31" s="27" t="e">
        <f>K31/K19-1</f>
        <v>#REF!</v>
      </c>
      <c r="N31" s="32" t="e">
        <f>AVERAGE(J29:J31)</f>
        <v>#REF!</v>
      </c>
      <c r="O31" s="58" t="e">
        <f>N31/N28-1</f>
        <v>#REF!</v>
      </c>
    </row>
    <row r="32" spans="1:15" ht="17.399999999999999">
      <c r="D32" s="26" t="e">
        <f>H32/21</f>
        <v>#REF!</v>
      </c>
      <c r="E32" s="27" t="e">
        <f t="shared" si="5"/>
        <v>#REF!</v>
      </c>
      <c r="F32" s="33" t="e">
        <f t="shared" si="6"/>
        <v>#REF!</v>
      </c>
      <c r="G32" s="39" t="s">
        <v>222</v>
      </c>
      <c r="H32" s="29" t="e">
        <f>'제테마(필러)(용인)'!H32+#REF!</f>
        <v>#REF!</v>
      </c>
      <c r="I32" s="29" t="e">
        <f>'제테마(필러)(용인)'!I32+#REF!</f>
        <v>#REF!</v>
      </c>
      <c r="J32" s="30" t="e">
        <f t="shared" si="1"/>
        <v>#REF!</v>
      </c>
      <c r="K32" s="32"/>
      <c r="L32" s="27"/>
      <c r="M32" s="27"/>
      <c r="N32" s="32"/>
      <c r="O32" s="58"/>
    </row>
    <row r="33" spans="1:16" ht="17.399999999999999">
      <c r="D33" s="26" t="e">
        <f>H33/21</f>
        <v>#REF!</v>
      </c>
      <c r="E33" s="27" t="e">
        <f t="shared" si="5"/>
        <v>#REF!</v>
      </c>
      <c r="F33" s="33" t="e">
        <f t="shared" si="6"/>
        <v>#REF!</v>
      </c>
      <c r="G33" s="39" t="s">
        <v>223</v>
      </c>
      <c r="H33" s="29" t="e">
        <f>'제테마(필러)(용인)'!H33+#REF!</f>
        <v>#REF!</v>
      </c>
      <c r="I33" s="29" t="e">
        <f>'제테마(필러)(용인)'!I33+#REF!</f>
        <v>#REF!</v>
      </c>
      <c r="J33" s="30" t="e">
        <f t="shared" si="1"/>
        <v>#REF!</v>
      </c>
      <c r="K33" s="32"/>
      <c r="L33" s="27"/>
      <c r="M33" s="27"/>
      <c r="N33" s="32"/>
      <c r="O33" s="58"/>
    </row>
    <row r="34" spans="1:16" ht="17.399999999999999">
      <c r="A34" s="31" t="e">
        <f>AVERAGE(D32:D34)</f>
        <v>#REF!</v>
      </c>
      <c r="B34" s="27" t="e">
        <f>A34/A31-1</f>
        <v>#REF!</v>
      </c>
      <c r="C34" s="27" t="e">
        <f>A34/A22-1</f>
        <v>#REF!</v>
      </c>
      <c r="D34" s="26" t="e">
        <f>H34/19</f>
        <v>#REF!</v>
      </c>
      <c r="E34" s="27" t="e">
        <f t="shared" si="5"/>
        <v>#REF!</v>
      </c>
      <c r="F34" s="33" t="e">
        <f t="shared" si="6"/>
        <v>#REF!</v>
      </c>
      <c r="G34" s="39" t="s">
        <v>220</v>
      </c>
      <c r="H34" s="29" t="e">
        <f>'제테마(필러)(용인)'!H34+#REF!</f>
        <v>#REF!</v>
      </c>
      <c r="I34" s="29" t="e">
        <f>'제테마(필러)(용인)'!I34+#REF!</f>
        <v>#REF!</v>
      </c>
      <c r="J34" s="30" t="e">
        <f t="shared" si="1"/>
        <v>#REF!</v>
      </c>
      <c r="K34" s="32" t="e">
        <f>H34+H33+H32</f>
        <v>#REF!</v>
      </c>
      <c r="L34" s="27" t="e">
        <f>K34/K31-1</f>
        <v>#REF!</v>
      </c>
      <c r="M34" s="27" t="e">
        <f>K34/K22-1</f>
        <v>#REF!</v>
      </c>
      <c r="N34" s="32" t="e">
        <f>AVERAGE(J32:J34)</f>
        <v>#REF!</v>
      </c>
      <c r="O34" s="58" t="e">
        <f>N34/N31-1</f>
        <v>#REF!</v>
      </c>
      <c r="P34" s="58"/>
    </row>
    <row r="35" spans="1:16" ht="17.399999999999999">
      <c r="D35" s="26" t="e">
        <f>H35/23</f>
        <v>#REF!</v>
      </c>
      <c r="E35" s="27" t="e">
        <f t="shared" si="5"/>
        <v>#REF!</v>
      </c>
      <c r="F35" s="33" t="e">
        <f t="shared" si="6"/>
        <v>#REF!</v>
      </c>
      <c r="G35" s="39" t="s">
        <v>226</v>
      </c>
      <c r="H35" s="68" t="e">
        <f>'제테마(필러)(용인)'!H35+#REF!</f>
        <v>#REF!</v>
      </c>
      <c r="I35" s="68" t="e">
        <f>'제테마(필러)(용인)'!I35+#REF!</f>
        <v>#REF!</v>
      </c>
      <c r="J35" s="30" t="e">
        <f t="shared" si="1"/>
        <v>#REF!</v>
      </c>
      <c r="P35" s="16"/>
    </row>
    <row r="36" spans="1:16" ht="17.399999999999999">
      <c r="D36" s="26" t="e">
        <f>H36/21</f>
        <v>#REF!</v>
      </c>
      <c r="E36" s="27" t="e">
        <f t="shared" si="5"/>
        <v>#REF!</v>
      </c>
      <c r="F36" s="33" t="e">
        <f t="shared" si="6"/>
        <v>#REF!</v>
      </c>
      <c r="G36" s="39" t="s">
        <v>228</v>
      </c>
      <c r="H36" s="68" t="e">
        <f>'제테마(필러)(용인)'!H36+#REF!</f>
        <v>#REF!</v>
      </c>
      <c r="I36" s="68" t="e">
        <f>'제테마(필러)(용인)'!I36+#REF!</f>
        <v>#REF!</v>
      </c>
      <c r="J36" s="30" t="e">
        <f t="shared" si="1"/>
        <v>#REF!</v>
      </c>
      <c r="P36" s="16"/>
    </row>
    <row r="37" spans="1:16" ht="17.399999999999999">
      <c r="A37" s="31" t="e">
        <f>AVERAGE(D35:D37)</f>
        <v>#REF!</v>
      </c>
      <c r="B37" s="27" t="e">
        <f>A37/A34-1</f>
        <v>#REF!</v>
      </c>
      <c r="C37" s="27" t="e">
        <f>A37/A25-1</f>
        <v>#REF!</v>
      </c>
      <c r="D37" s="26" t="e">
        <f>H37/18</f>
        <v>#REF!</v>
      </c>
      <c r="E37" s="27" t="e">
        <f t="shared" si="5"/>
        <v>#REF!</v>
      </c>
      <c r="F37" s="33" t="e">
        <f t="shared" si="6"/>
        <v>#REF!</v>
      </c>
      <c r="G37" s="39" t="s">
        <v>225</v>
      </c>
      <c r="H37" s="68" t="e">
        <f>'제테마(필러)(용인)'!H37+#REF!</f>
        <v>#REF!</v>
      </c>
      <c r="I37" s="68" t="e">
        <f>'제테마(필러)(용인)'!I37+#REF!</f>
        <v>#REF!</v>
      </c>
      <c r="J37" s="30" t="e">
        <f t="shared" si="1"/>
        <v>#REF!</v>
      </c>
      <c r="K37" s="32" t="e">
        <f>H37+H36+H35</f>
        <v>#REF!</v>
      </c>
      <c r="L37" s="27" t="e">
        <f>K37/K34-1</f>
        <v>#REF!</v>
      </c>
      <c r="M37" s="27" t="e">
        <f>K37/K25-1</f>
        <v>#REF!</v>
      </c>
      <c r="N37" s="32" t="e">
        <f>AVERAGE(J35:J37)</f>
        <v>#REF!</v>
      </c>
      <c r="O37" s="16" t="e">
        <f>N37/N34-1</f>
        <v>#REF!</v>
      </c>
      <c r="P37" s="16"/>
    </row>
    <row r="38" spans="1:16" ht="17.399999999999999">
      <c r="A38" s="31"/>
      <c r="B38" s="27"/>
      <c r="C38" s="27"/>
      <c r="D38" s="26" t="e">
        <f>H38/20</f>
        <v>#REF!</v>
      </c>
      <c r="E38" s="27" t="e">
        <f t="shared" si="5"/>
        <v>#REF!</v>
      </c>
      <c r="F38" s="33" t="e">
        <f t="shared" si="6"/>
        <v>#REF!</v>
      </c>
      <c r="G38" s="39" t="s">
        <v>231</v>
      </c>
      <c r="H38" s="68" t="e">
        <f>'제테마(필러)(용인)'!H38+#REF!</f>
        <v>#REF!</v>
      </c>
      <c r="I38" s="68" t="e">
        <f>'제테마(필러)(용인)'!I38+#REF!</f>
        <v>#REF!</v>
      </c>
      <c r="J38" s="30" t="e">
        <f t="shared" si="1"/>
        <v>#REF!</v>
      </c>
      <c r="K38" s="32"/>
      <c r="L38" s="27"/>
      <c r="M38" s="27"/>
      <c r="N38" s="32"/>
      <c r="O38" s="16"/>
      <c r="P38" s="16"/>
    </row>
    <row r="39" spans="1:16" ht="17.399999999999999">
      <c r="A39" s="31"/>
      <c r="B39" s="27"/>
      <c r="C39" s="27"/>
      <c r="D39" s="26" t="e">
        <f>H39/21</f>
        <v>#REF!</v>
      </c>
      <c r="E39" s="27" t="e">
        <f t="shared" si="5"/>
        <v>#REF!</v>
      </c>
      <c r="F39" s="33" t="e">
        <f t="shared" si="6"/>
        <v>#REF!</v>
      </c>
      <c r="G39" s="39" t="s">
        <v>234</v>
      </c>
      <c r="H39" s="68" t="e">
        <f>'제테마(필러)(용인)'!H39+#REF!</f>
        <v>#REF!</v>
      </c>
      <c r="I39" s="68" t="e">
        <f>'제테마(필러)(용인)'!I39+#REF!</f>
        <v>#REF!</v>
      </c>
      <c r="J39" s="30" t="e">
        <f t="shared" si="1"/>
        <v>#REF!</v>
      </c>
      <c r="K39" s="32"/>
      <c r="L39" s="27"/>
      <c r="M39" s="27"/>
      <c r="N39" s="32"/>
      <c r="O39" s="16"/>
      <c r="P39" s="16"/>
    </row>
    <row r="40" spans="1:16" ht="17.399999999999999">
      <c r="A40" s="92" t="e">
        <f>AVERAGE(D38:D40)</f>
        <v>#REF!</v>
      </c>
      <c r="B40" s="27" t="e">
        <f>A40/A37-1</f>
        <v>#REF!</v>
      </c>
      <c r="C40" s="27" t="e">
        <f>A40/A28-1</f>
        <v>#REF!</v>
      </c>
      <c r="D40" s="26" t="e">
        <f>H40/21</f>
        <v>#REF!</v>
      </c>
      <c r="E40" s="27" t="e">
        <f t="shared" si="5"/>
        <v>#REF!</v>
      </c>
      <c r="F40" s="33" t="e">
        <f t="shared" si="6"/>
        <v>#REF!</v>
      </c>
      <c r="G40" s="39" t="s">
        <v>236</v>
      </c>
      <c r="H40" s="68" t="e">
        <f>'제테마(필러)(용인)'!H40+#REF!</f>
        <v>#REF!</v>
      </c>
      <c r="I40" s="68" t="e">
        <f>'제테마(필러)(용인)'!I40+#REF!</f>
        <v>#REF!</v>
      </c>
      <c r="J40" s="30" t="e">
        <f t="shared" si="1"/>
        <v>#REF!</v>
      </c>
      <c r="K40" s="32" t="e">
        <f>H40+H39+H38</f>
        <v>#REF!</v>
      </c>
      <c r="L40" s="27" t="e">
        <f>K40/K37-1</f>
        <v>#REF!</v>
      </c>
      <c r="M40" s="27" t="e">
        <f>K40/K28-1</f>
        <v>#REF!</v>
      </c>
      <c r="N40" s="32" t="e">
        <f>AVERAGE(J38:J40)</f>
        <v>#REF!</v>
      </c>
      <c r="O40" s="16" t="e">
        <f>N40/N37-1</f>
        <v>#REF!</v>
      </c>
    </row>
    <row r="41" spans="1:16" ht="17.399999999999999">
      <c r="A41" s="31"/>
      <c r="B41" s="27"/>
      <c r="C41" s="27"/>
      <c r="D41" s="93" t="e">
        <f>H41/18</f>
        <v>#REF!</v>
      </c>
      <c r="E41" s="27" t="e">
        <f t="shared" si="5"/>
        <v>#REF!</v>
      </c>
      <c r="F41" s="33" t="e">
        <f t="shared" si="6"/>
        <v>#REF!</v>
      </c>
      <c r="G41" s="39" t="s">
        <v>370</v>
      </c>
      <c r="H41" s="68" t="e">
        <f>'제테마(필러)(용인)'!H41+#REF!</f>
        <v>#REF!</v>
      </c>
      <c r="I41" s="68" t="e">
        <f>'제테마(필러)(용인)'!I41+#REF!</f>
        <v>#REF!</v>
      </c>
      <c r="J41" s="30" t="e">
        <f t="shared" si="1"/>
        <v>#REF!</v>
      </c>
      <c r="K41" s="32"/>
      <c r="L41" s="27"/>
      <c r="M41" s="27"/>
      <c r="N41" s="32"/>
      <c r="O41" s="16"/>
    </row>
    <row r="42" spans="1:16" ht="17.399999999999999">
      <c r="A42" s="31"/>
      <c r="B42" s="27"/>
      <c r="C42" s="27"/>
      <c r="D42" s="93" t="e">
        <f>H42/20</f>
        <v>#REF!</v>
      </c>
      <c r="E42" s="27" t="e">
        <f t="shared" ref="E42" si="7">D42/D41-1</f>
        <v>#REF!</v>
      </c>
      <c r="F42" s="33" t="e">
        <f t="shared" ref="F42" si="8">D42/D30-1</f>
        <v>#REF!</v>
      </c>
      <c r="G42" s="39" t="s">
        <v>405</v>
      </c>
      <c r="H42" s="68" t="e">
        <f>'제테마(필러)(용인)'!H42+#REF!</f>
        <v>#REF!</v>
      </c>
      <c r="I42" s="68" t="e">
        <f>'제테마(필러)(용인)'!I42+#REF!</f>
        <v>#REF!</v>
      </c>
      <c r="J42" s="30" t="e">
        <f t="shared" si="1"/>
        <v>#REF!</v>
      </c>
      <c r="K42" s="32"/>
      <c r="L42" s="27"/>
      <c r="M42" s="27"/>
      <c r="N42" s="32"/>
      <c r="O42" s="16"/>
    </row>
    <row r="43" spans="1:16" ht="17.399999999999999">
      <c r="A43" s="92" t="e">
        <f>AVERAGE(D41:D43)</f>
        <v>#REF!</v>
      </c>
      <c r="B43" s="27" t="e">
        <f>A43/A40-1</f>
        <v>#REF!</v>
      </c>
      <c r="C43" s="27" t="e">
        <f>A43/A31-1</f>
        <v>#REF!</v>
      </c>
      <c r="D43" s="93" t="e">
        <f>H43/20</f>
        <v>#REF!</v>
      </c>
      <c r="E43" s="27" t="e">
        <f t="shared" ref="E43" si="9">D43/D42-1</f>
        <v>#REF!</v>
      </c>
      <c r="F43" s="33" t="e">
        <f t="shared" ref="F43" si="10">D43/D31-1</f>
        <v>#REF!</v>
      </c>
      <c r="G43" s="39" t="s">
        <v>429</v>
      </c>
      <c r="H43" s="68" t="e">
        <f>'제테마(필러)(용인)'!H43+#REF!</f>
        <v>#REF!</v>
      </c>
      <c r="I43" s="68" t="e">
        <f>'제테마(필러)(용인)'!I43+#REF!</f>
        <v>#REF!</v>
      </c>
      <c r="J43" s="30" t="e">
        <f t="shared" ref="J43" si="11">H43/I43</f>
        <v>#REF!</v>
      </c>
      <c r="K43" s="32" t="e">
        <f>H43+H42+H41</f>
        <v>#REF!</v>
      </c>
      <c r="L43" s="27" t="e">
        <f>K43/K40-1</f>
        <v>#REF!</v>
      </c>
      <c r="M43" s="27" t="e">
        <f>K43/K31-1</f>
        <v>#REF!</v>
      </c>
      <c r="N43" s="32" t="e">
        <f>AVERAGE(J41:J43)</f>
        <v>#REF!</v>
      </c>
      <c r="O43" s="16" t="e">
        <f>N43/N40-1</f>
        <v>#REF!</v>
      </c>
    </row>
    <row r="44" spans="1:16" s="97" customFormat="1" ht="17.399999999999999">
      <c r="A44" s="92"/>
      <c r="B44" s="27"/>
      <c r="C44" s="27"/>
      <c r="D44" s="98" t="e">
        <f>H44/22</f>
        <v>#REF!</v>
      </c>
      <c r="E44" s="45" t="e">
        <f t="shared" ref="E44" si="12">D44/D43-1</f>
        <v>#REF!</v>
      </c>
      <c r="F44" s="47" t="e">
        <f t="shared" ref="F44" si="13">D44/D32-1</f>
        <v>#REF!</v>
      </c>
      <c r="G44" s="50" t="s">
        <v>462</v>
      </c>
      <c r="H44" s="91" t="e">
        <f>'제테마(필러)(용인)'!H44+#REF!</f>
        <v>#REF!</v>
      </c>
      <c r="I44" s="91" t="e">
        <f>'제테마(필러)(용인)'!I44+#REF!</f>
        <v>#REF!</v>
      </c>
      <c r="J44" s="30" t="e">
        <f t="shared" ref="J44" si="14">H44/I44</f>
        <v>#REF!</v>
      </c>
      <c r="K44" s="32"/>
      <c r="L44" s="27"/>
      <c r="M44" s="27"/>
      <c r="N44" s="32"/>
      <c r="O44" s="16"/>
    </row>
    <row r="45" spans="1:16" s="97" customFormat="1" ht="17.399999999999999">
      <c r="A45" s="92"/>
      <c r="B45" s="27"/>
      <c r="C45" s="27"/>
      <c r="D45" s="98" t="e">
        <f>H45/20</f>
        <v>#REF!</v>
      </c>
      <c r="E45" s="45" t="e">
        <f t="shared" ref="E45" si="15">D45/D44-1</f>
        <v>#REF!</v>
      </c>
      <c r="F45" s="47" t="e">
        <f t="shared" ref="F45" si="16">D45/D33-1</f>
        <v>#REF!</v>
      </c>
      <c r="G45" s="50" t="s">
        <v>514</v>
      </c>
      <c r="H45" s="91" t="e">
        <f>'제테마(필러)(용인)'!H45+#REF!</f>
        <v>#REF!</v>
      </c>
      <c r="I45" s="91" t="e">
        <f>'제테마(필러)(용인)'!I45+#REF!</f>
        <v>#REF!</v>
      </c>
      <c r="J45" s="30" t="e">
        <f t="shared" ref="J45" si="17">H45/I45</f>
        <v>#REF!</v>
      </c>
      <c r="K45" s="32"/>
      <c r="L45" s="27"/>
      <c r="M45" s="27"/>
      <c r="N45" s="32"/>
      <c r="O45" s="16"/>
    </row>
    <row r="46" spans="1:16" ht="17.399999999999999">
      <c r="A46" s="92" t="e">
        <f>AVERAGE(D44:D46)</f>
        <v>#REF!</v>
      </c>
      <c r="B46" s="27" t="e">
        <f>A46/A43-1</f>
        <v>#REF!</v>
      </c>
      <c r="C46" s="27" t="e">
        <f>A46/A34-1</f>
        <v>#REF!</v>
      </c>
      <c r="K46" s="32" t="e">
        <f>H46+H45+H44</f>
        <v>#REF!</v>
      </c>
      <c r="L46" s="27" t="e">
        <f>K46/K43-1</f>
        <v>#REF!</v>
      </c>
      <c r="M46" s="27" t="e">
        <f>K46/K34-1</f>
        <v>#REF!</v>
      </c>
      <c r="N46" s="32" t="e">
        <f>AVERAGE(J44:J46)</f>
        <v>#REF!</v>
      </c>
      <c r="O46" s="16" t="e">
        <f>N46/N43-1</f>
        <v>#REF!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83"/>
  <dimension ref="A1:P46"/>
  <sheetViews>
    <sheetView topLeftCell="E1" zoomScaleNormal="85" zoomScaleSheetLayoutView="100" workbookViewId="0">
      <selection activeCell="F52" sqref="F52"/>
    </sheetView>
  </sheetViews>
  <sheetFormatPr defaultColWidth="8.69921875" defaultRowHeight="15.6"/>
  <cols>
    <col min="1" max="1" width="14.3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5.8984375" style="18" bestFit="1" customWidth="1"/>
    <col min="13" max="13" width="5.19921875" style="18" bestFit="1" customWidth="1"/>
    <col min="14" max="14" width="4.898437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제테마, 휴메딕스</v>
      </c>
      <c r="G1" s="19"/>
      <c r="H1" s="19"/>
      <c r="I1" s="19"/>
      <c r="J1" s="20"/>
      <c r="P1" s="18" t="s">
        <v>207</v>
      </c>
    </row>
    <row r="2" spans="1:16" ht="15" customHeight="1">
      <c r="G2" s="21"/>
      <c r="H2" s="21"/>
      <c r="I2" s="21"/>
      <c r="J2" s="22"/>
      <c r="P2" s="23" t="s">
        <v>344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43506.75</v>
      </c>
      <c r="E5" s="27"/>
      <c r="F5" s="26"/>
      <c r="G5" s="28" t="s">
        <v>7</v>
      </c>
      <c r="H5" s="29">
        <v>870135</v>
      </c>
      <c r="I5" s="29">
        <v>76452.22</v>
      </c>
      <c r="J5" s="30">
        <f>H5/I5</f>
        <v>11.381422279169918</v>
      </c>
    </row>
    <row r="6" spans="1:16" ht="15" hidden="1" customHeight="1">
      <c r="D6" s="26">
        <f>H6/18</f>
        <v>23466</v>
      </c>
      <c r="E6" s="27">
        <f t="shared" ref="E6:E22" si="0">D6/D5-1</f>
        <v>-0.46063541864193491</v>
      </c>
      <c r="F6" s="26"/>
      <c r="G6" s="28" t="s">
        <v>3</v>
      </c>
      <c r="H6" s="29">
        <v>422388</v>
      </c>
      <c r="I6" s="29">
        <v>14741.18</v>
      </c>
      <c r="J6" s="30">
        <f t="shared" ref="J6:J42" si="1">H6/I6</f>
        <v>28.653608462823193</v>
      </c>
    </row>
    <row r="7" spans="1:16" ht="15" hidden="1" customHeight="1">
      <c r="A7" s="31">
        <f>AVERAGE(D5:D7)</f>
        <v>30058.280303030304</v>
      </c>
      <c r="B7" s="31"/>
      <c r="C7" s="31"/>
      <c r="D7" s="26">
        <f>H7/22</f>
        <v>23202.090909090908</v>
      </c>
      <c r="E7" s="27">
        <f t="shared" si="0"/>
        <v>-1.1246445534351501E-2</v>
      </c>
      <c r="F7" s="26"/>
      <c r="G7" s="28" t="s">
        <v>6</v>
      </c>
      <c r="H7" s="29">
        <v>510446</v>
      </c>
      <c r="I7" s="29">
        <v>21131.21</v>
      </c>
      <c r="J7" s="30">
        <f t="shared" si="1"/>
        <v>24.156023247130666</v>
      </c>
      <c r="K7" s="32">
        <f>H7+H6+H5</f>
        <v>1802969</v>
      </c>
      <c r="L7" s="32"/>
      <c r="M7" s="32"/>
      <c r="N7" s="32">
        <f>AVERAGE(J5:J7)</f>
        <v>21.39701799637459</v>
      </c>
      <c r="O7" s="32"/>
    </row>
    <row r="8" spans="1:16" ht="15" hidden="1" customHeight="1">
      <c r="D8" s="26">
        <f>H8/21</f>
        <v>45542</v>
      </c>
      <c r="E8" s="27">
        <f t="shared" si="0"/>
        <v>0.96284033962456372</v>
      </c>
      <c r="F8" s="26"/>
      <c r="G8" s="28" t="s">
        <v>2</v>
      </c>
      <c r="H8" s="29">
        <v>956382</v>
      </c>
      <c r="I8" s="29">
        <v>48657.25</v>
      </c>
      <c r="J8" s="30">
        <f t="shared" si="1"/>
        <v>19.655488133834115</v>
      </c>
    </row>
    <row r="9" spans="1:16" ht="15" hidden="1" customHeight="1">
      <c r="D9" s="26">
        <f>H9/21</f>
        <v>47340.714285714283</v>
      </c>
      <c r="E9" s="27">
        <f t="shared" si="0"/>
        <v>3.9495724511753538E-2</v>
      </c>
      <c r="F9" s="26"/>
      <c r="G9" s="28" t="s">
        <v>5</v>
      </c>
      <c r="H9" s="29">
        <v>994155</v>
      </c>
      <c r="I9" s="29">
        <v>47936.43</v>
      </c>
      <c r="J9" s="30">
        <f t="shared" si="1"/>
        <v>20.739028751202373</v>
      </c>
    </row>
    <row r="10" spans="1:16" ht="15" hidden="1" customHeight="1">
      <c r="A10" s="31">
        <f>AVERAGE(D8:D10)</f>
        <v>35893.793650793654</v>
      </c>
      <c r="B10" s="27">
        <f>A10/A7-1</f>
        <v>0.19413996040136228</v>
      </c>
      <c r="C10" s="27"/>
      <c r="D10" s="26">
        <f>H10/21</f>
        <v>14798.666666666666</v>
      </c>
      <c r="E10" s="27">
        <f t="shared" si="0"/>
        <v>-0.68740085801509831</v>
      </c>
      <c r="F10" s="26"/>
      <c r="G10" s="28" t="s">
        <v>0</v>
      </c>
      <c r="H10" s="29">
        <v>310772</v>
      </c>
      <c r="I10" s="29">
        <v>18108.689999999999</v>
      </c>
      <c r="J10" s="30">
        <f t="shared" si="1"/>
        <v>17.161484348122368</v>
      </c>
      <c r="K10" s="32">
        <f>H10+H9+H8</f>
        <v>2261309</v>
      </c>
      <c r="L10" s="27">
        <f>K10/K7-1</f>
        <v>0.2542140214279891</v>
      </c>
      <c r="M10" s="32"/>
      <c r="N10" s="32">
        <f>AVERAGE(J8:J10)</f>
        <v>19.185333744386284</v>
      </c>
      <c r="O10" s="58">
        <f>N10/N7-1</f>
        <v>-0.1033641347763059</v>
      </c>
    </row>
    <row r="11" spans="1:16" ht="15" hidden="1" customHeight="1">
      <c r="D11" s="26">
        <f>H11/21</f>
        <v>31670.142857142859</v>
      </c>
      <c r="E11" s="27">
        <f t="shared" si="0"/>
        <v>1.1400673162318355</v>
      </c>
      <c r="F11" s="26"/>
      <c r="G11" s="28" t="s">
        <v>10</v>
      </c>
      <c r="H11" s="29">
        <v>665073</v>
      </c>
      <c r="I11" s="29">
        <v>27663.4</v>
      </c>
      <c r="J11" s="30">
        <f t="shared" si="1"/>
        <v>24.041621781848939</v>
      </c>
    </row>
    <row r="12" spans="1:16" ht="15" hidden="1" customHeight="1">
      <c r="D12" s="26">
        <f>H12/22</f>
        <v>20738.81818181818</v>
      </c>
      <c r="E12" s="27">
        <f t="shared" si="0"/>
        <v>-0.34516183664322297</v>
      </c>
      <c r="F12" s="26"/>
      <c r="G12" s="28" t="s">
        <v>4</v>
      </c>
      <c r="H12" s="29">
        <v>456254</v>
      </c>
      <c r="I12" s="29">
        <v>22459.47</v>
      </c>
      <c r="J12" s="30">
        <f t="shared" si="1"/>
        <v>20.314548829513786</v>
      </c>
    </row>
    <row r="13" spans="1:16" ht="15" hidden="1" customHeight="1">
      <c r="A13" s="31">
        <f>AVERAGE(D11:D13)</f>
        <v>30345.037012987013</v>
      </c>
      <c r="B13" s="27">
        <f>A13/A10-1</f>
        <v>-0.15458819125639989</v>
      </c>
      <c r="C13" s="27"/>
      <c r="D13" s="26">
        <f>H13/20</f>
        <v>38626.15</v>
      </c>
      <c r="E13" s="27">
        <f t="shared" si="0"/>
        <v>0.86250487666957465</v>
      </c>
      <c r="F13" s="26"/>
      <c r="G13" s="28" t="s">
        <v>8</v>
      </c>
      <c r="H13" s="29">
        <v>772523</v>
      </c>
      <c r="I13" s="29">
        <v>27481.3</v>
      </c>
      <c r="J13" s="30">
        <f t="shared" si="1"/>
        <v>28.110860839916597</v>
      </c>
      <c r="K13" s="32">
        <f>H13+H12+H11</f>
        <v>1893850</v>
      </c>
      <c r="L13" s="27">
        <f>K13/K10-1</f>
        <v>-0.16249835825179137</v>
      </c>
      <c r="M13" s="32"/>
      <c r="N13" s="32">
        <f>AVERAGE(J11:J13)</f>
        <v>24.155677150426442</v>
      </c>
      <c r="O13" s="58">
        <f>N13/N10-1</f>
        <v>0.25906994750583912</v>
      </c>
    </row>
    <row r="14" spans="1:16" ht="15" hidden="1" customHeight="1">
      <c r="D14" s="26">
        <f>H14/20</f>
        <v>38875.85</v>
      </c>
      <c r="E14" s="27">
        <f t="shared" si="0"/>
        <v>6.4645324475776089E-3</v>
      </c>
      <c r="F14" s="26"/>
      <c r="G14" s="28" t="s">
        <v>11</v>
      </c>
      <c r="H14" s="29">
        <v>777517</v>
      </c>
      <c r="I14" s="29">
        <v>29517.11</v>
      </c>
      <c r="J14" s="30">
        <f t="shared" si="1"/>
        <v>26.341230560850978</v>
      </c>
    </row>
    <row r="15" spans="1:16" ht="15" hidden="1" customHeight="1">
      <c r="A15" s="31"/>
      <c r="B15" s="31"/>
      <c r="C15" s="31"/>
      <c r="D15" s="26">
        <f>H15/22</f>
        <v>37191.318181818184</v>
      </c>
      <c r="E15" s="27">
        <f t="shared" si="0"/>
        <v>-4.3331060753187822E-2</v>
      </c>
      <c r="F15" s="26"/>
      <c r="G15" s="28" t="s">
        <v>9</v>
      </c>
      <c r="H15" s="29">
        <v>818209</v>
      </c>
      <c r="I15" s="29">
        <v>28110.06</v>
      </c>
      <c r="J15" s="30">
        <f t="shared" si="1"/>
        <v>29.107337373168182</v>
      </c>
    </row>
    <row r="16" spans="1:16" ht="15" hidden="1" customHeight="1">
      <c r="A16" s="31">
        <f>AVERAGE(D14:D16)</f>
        <v>43759.162121212117</v>
      </c>
      <c r="B16" s="27">
        <f>A16/A13-1</f>
        <v>0.44205334475236091</v>
      </c>
      <c r="C16" s="27"/>
      <c r="D16" s="26">
        <f>H16/22</f>
        <v>55210.318181818184</v>
      </c>
      <c r="E16" s="27">
        <f t="shared" si="0"/>
        <v>0.48449479289521369</v>
      </c>
      <c r="F16" s="26"/>
      <c r="G16" s="28" t="s">
        <v>13</v>
      </c>
      <c r="H16" s="29">
        <v>1214627</v>
      </c>
      <c r="I16" s="29">
        <v>24760.61</v>
      </c>
      <c r="J16" s="30">
        <f t="shared" si="1"/>
        <v>49.054809231274994</v>
      </c>
      <c r="K16" s="32">
        <f>H16+H15+H14</f>
        <v>2810353</v>
      </c>
      <c r="L16" s="27">
        <f>K16/K13-1</f>
        <v>0.48393642579929774</v>
      </c>
      <c r="M16" s="32"/>
      <c r="N16" s="32">
        <f>AVERAGE(J14:J16)</f>
        <v>34.834459055098051</v>
      </c>
      <c r="O16" s="58">
        <f>N16/N13-1</f>
        <v>0.44208166213560629</v>
      </c>
    </row>
    <row r="17" spans="1:15" ht="15" hidden="1" customHeight="1">
      <c r="D17" s="26">
        <f>H17/20</f>
        <v>31343.95</v>
      </c>
      <c r="E17" s="27">
        <f t="shared" si="0"/>
        <v>-0.43228093892199004</v>
      </c>
      <c r="F17" s="33">
        <f t="shared" ref="F17:F22" si="2">D17/D5-1</f>
        <v>-0.27956121751222507</v>
      </c>
      <c r="G17" s="39" t="s">
        <v>162</v>
      </c>
      <c r="H17" s="29">
        <v>626879</v>
      </c>
      <c r="I17" s="29">
        <v>25475.06</v>
      </c>
      <c r="J17" s="30">
        <f t="shared" si="1"/>
        <v>24.607557352171103</v>
      </c>
    </row>
    <row r="18" spans="1:15" hidden="1">
      <c r="D18" s="26">
        <f>H18/20</f>
        <v>37300.449999999997</v>
      </c>
      <c r="E18" s="27">
        <f t="shared" si="0"/>
        <v>0.19003667374405575</v>
      </c>
      <c r="F18" s="33">
        <f t="shared" si="2"/>
        <v>0.58955297025483655</v>
      </c>
      <c r="G18" s="39" t="s">
        <v>163</v>
      </c>
      <c r="H18" s="29">
        <v>746009</v>
      </c>
      <c r="I18" s="29">
        <v>27864.400000000001</v>
      </c>
      <c r="J18" s="30">
        <f t="shared" si="1"/>
        <v>26.77283558949771</v>
      </c>
    </row>
    <row r="19" spans="1:15" ht="17.399999999999999" hidden="1">
      <c r="A19" s="31">
        <f>AVERAGE(D17:D19)</f>
        <v>29909.830303030303</v>
      </c>
      <c r="B19" s="27">
        <f>A19/A16-1</f>
        <v>-0.31648987656160799</v>
      </c>
      <c r="C19" s="27">
        <f>A19/A7-1</f>
        <v>-4.9387389598943843E-3</v>
      </c>
      <c r="D19" s="26">
        <f>H19/22</f>
        <v>21085.090909090908</v>
      </c>
      <c r="E19" s="27">
        <f t="shared" si="0"/>
        <v>-0.43472288111561896</v>
      </c>
      <c r="F19" s="33">
        <f t="shared" si="2"/>
        <v>-9.1241776799112939E-2</v>
      </c>
      <c r="G19" s="39" t="s">
        <v>158</v>
      </c>
      <c r="H19" s="29">
        <v>463872</v>
      </c>
      <c r="I19" s="29">
        <v>15535.27</v>
      </c>
      <c r="J19" s="30">
        <f t="shared" si="1"/>
        <v>29.859281493015569</v>
      </c>
      <c r="K19" s="32">
        <f>H19+H18+H17</f>
        <v>1836760</v>
      </c>
      <c r="L19" s="27">
        <f>K19/K16-1</f>
        <v>-0.34643085761824222</v>
      </c>
      <c r="M19" s="27">
        <f>K19/K7-1</f>
        <v>1.8741864114136142E-2</v>
      </c>
      <c r="N19" s="32">
        <f>AVERAGE(J17:J19)</f>
        <v>27.079891478228131</v>
      </c>
      <c r="O19" s="58">
        <f>N19/N16-1</f>
        <v>-0.2226119706525207</v>
      </c>
    </row>
    <row r="20" spans="1:15" hidden="1">
      <c r="D20" s="26">
        <f>H20/20</f>
        <v>27320.400000000001</v>
      </c>
      <c r="E20" s="27">
        <f t="shared" si="0"/>
        <v>0.29572123344370871</v>
      </c>
      <c r="F20" s="33">
        <f t="shared" si="2"/>
        <v>-0.40010539721575689</v>
      </c>
      <c r="G20" s="39" t="s">
        <v>154</v>
      </c>
      <c r="H20" s="29">
        <v>546408</v>
      </c>
      <c r="I20" s="29">
        <v>17032.2</v>
      </c>
      <c r="J20" s="30">
        <f t="shared" si="1"/>
        <v>32.08088209391623</v>
      </c>
    </row>
    <row r="21" spans="1:15" hidden="1">
      <c r="D21" s="26">
        <f>H21/21</f>
        <v>28339.761904761905</v>
      </c>
      <c r="E21" s="27">
        <f t="shared" si="0"/>
        <v>3.7311382877333488E-2</v>
      </c>
      <c r="F21" s="33">
        <f t="shared" si="2"/>
        <v>-0.40136598417751757</v>
      </c>
      <c r="G21" s="39" t="s">
        <v>155</v>
      </c>
      <c r="H21" s="29">
        <v>595135</v>
      </c>
      <c r="I21" s="29">
        <v>4405.28</v>
      </c>
      <c r="J21" s="30">
        <f t="shared" si="1"/>
        <v>135.09583953800893</v>
      </c>
    </row>
    <row r="22" spans="1:15" ht="17.399999999999999" hidden="1">
      <c r="A22" s="31">
        <f>AVERAGE(D20:D22)</f>
        <v>35274.879365079367</v>
      </c>
      <c r="B22" s="27">
        <f>A22/A19-1</f>
        <v>0.17937410569345502</v>
      </c>
      <c r="C22" s="27">
        <f>A22/A10-1</f>
        <v>-1.7242933186044085E-2</v>
      </c>
      <c r="D22" s="26">
        <f>H22/21</f>
        <v>50164.476190476191</v>
      </c>
      <c r="E22" s="27">
        <f t="shared" si="0"/>
        <v>0.77010930293126778</v>
      </c>
      <c r="F22" s="33">
        <f t="shared" si="2"/>
        <v>2.3897970216106987</v>
      </c>
      <c r="G22" s="39" t="s">
        <v>156</v>
      </c>
      <c r="H22" s="29">
        <v>1053454</v>
      </c>
      <c r="I22" s="29">
        <v>21555.68</v>
      </c>
      <c r="J22" s="30">
        <f t="shared" si="1"/>
        <v>48.87129517602785</v>
      </c>
      <c r="K22" s="32">
        <f>H22+H21+H20</f>
        <v>2194997</v>
      </c>
      <c r="L22" s="27">
        <f>K22/K19-1</f>
        <v>0.19503745726169996</v>
      </c>
      <c r="M22" s="27">
        <f>K22/K10-1</f>
        <v>-2.9324608003594377E-2</v>
      </c>
      <c r="N22" s="32">
        <f>AVERAGE(J20:J22)</f>
        <v>72.016005602650992</v>
      </c>
      <c r="O22" s="58">
        <f>N22/N19-1</f>
        <v>1.6593904802222306</v>
      </c>
    </row>
    <row r="23" spans="1:15" hidden="1">
      <c r="A23" s="31"/>
      <c r="B23" s="27"/>
      <c r="C23" s="27"/>
      <c r="D23" s="26">
        <f>H23/21</f>
        <v>88515.28571428571</v>
      </c>
      <c r="E23" s="27">
        <f t="shared" ref="E23:E28" si="3">D23/D22-1</f>
        <v>0.76450134509907408</v>
      </c>
      <c r="F23" s="33">
        <f t="shared" ref="F23:F28" si="4">D23/D11-1</f>
        <v>1.7949127389023456</v>
      </c>
      <c r="G23" s="39" t="s">
        <v>168</v>
      </c>
      <c r="H23" s="29">
        <v>1858821</v>
      </c>
      <c r="I23" s="29">
        <v>27292.63</v>
      </c>
      <c r="J23" s="30">
        <f t="shared" si="1"/>
        <v>68.107067732204627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78196.681818181823</v>
      </c>
      <c r="E24" s="27">
        <f t="shared" si="3"/>
        <v>-0.11657425960766621</v>
      </c>
      <c r="F24" s="33">
        <f t="shared" si="4"/>
        <v>2.770546669179887</v>
      </c>
      <c r="G24" s="39" t="s">
        <v>176</v>
      </c>
      <c r="H24" s="29">
        <v>1720327</v>
      </c>
      <c r="I24" s="29">
        <v>19861.29</v>
      </c>
      <c r="J24" s="30">
        <f t="shared" si="1"/>
        <v>86.617082777604068</v>
      </c>
      <c r="K24" s="32"/>
      <c r="L24" s="27"/>
      <c r="M24" s="27"/>
      <c r="N24" s="27"/>
    </row>
    <row r="25" spans="1:15" ht="17.399999999999999" hidden="1">
      <c r="A25" s="31">
        <f>AVERAGE(D23:D25)</f>
        <v>75946.620756436547</v>
      </c>
      <c r="B25" s="27">
        <f>A25/A22-1</f>
        <v>1.152994485691154</v>
      </c>
      <c r="C25" s="27">
        <f>A25/A13-1</f>
        <v>1.5027690928151793</v>
      </c>
      <c r="D25" s="26">
        <f>H25/19</f>
        <v>61127.894736842107</v>
      </c>
      <c r="E25" s="27">
        <f t="shared" si="3"/>
        <v>-0.21828019660766451</v>
      </c>
      <c r="F25" s="33">
        <f t="shared" si="4"/>
        <v>0.58255209843181643</v>
      </c>
      <c r="G25" s="39" t="s">
        <v>190</v>
      </c>
      <c r="H25" s="29">
        <v>1161430</v>
      </c>
      <c r="I25" s="29">
        <v>14636.65</v>
      </c>
      <c r="J25" s="30">
        <f t="shared" si="1"/>
        <v>79.350807732643744</v>
      </c>
      <c r="K25" s="32">
        <f>H25+H24+H23</f>
        <v>4740578</v>
      </c>
      <c r="L25" s="27">
        <f>K25/K22-1</f>
        <v>1.1597195804823421</v>
      </c>
      <c r="M25" s="27">
        <f>K25/K13-1</f>
        <v>1.5031433323652879</v>
      </c>
      <c r="N25" s="32">
        <f>AVERAGE(J23:J25)</f>
        <v>78.02498608081747</v>
      </c>
      <c r="O25" s="58">
        <f>N25/N22-1</f>
        <v>8.3439513589813386E-2</v>
      </c>
    </row>
    <row r="26" spans="1:15" ht="17.399999999999999" hidden="1">
      <c r="D26" s="26">
        <f>H26/19</f>
        <v>44750.684210526313</v>
      </c>
      <c r="E26" s="27">
        <f t="shared" si="3"/>
        <v>-0.26791713663328831</v>
      </c>
      <c r="F26" s="33">
        <f t="shared" si="4"/>
        <v>0.15111783306413407</v>
      </c>
      <c r="G26" s="39" t="s">
        <v>202</v>
      </c>
      <c r="H26" s="29">
        <v>850263</v>
      </c>
      <c r="I26" s="29">
        <v>27755.61</v>
      </c>
      <c r="J26" s="30">
        <f t="shared" si="1"/>
        <v>30.633915089598101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45426.772727272728</v>
      </c>
      <c r="E27" s="27">
        <f t="shared" si="3"/>
        <v>1.5107892285306956E-2</v>
      </c>
      <c r="F27" s="33">
        <f t="shared" si="4"/>
        <v>0.22143486566390735</v>
      </c>
      <c r="G27" s="39" t="s">
        <v>203</v>
      </c>
      <c r="H27" s="29">
        <v>999389</v>
      </c>
      <c r="I27" s="29">
        <v>16428.46</v>
      </c>
      <c r="J27" s="30">
        <f t="shared" si="1"/>
        <v>60.832786518030296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61339.713716108447</v>
      </c>
      <c r="B28" s="27">
        <f>A28/A25-1</f>
        <v>-0.19233123073603187</v>
      </c>
      <c r="C28" s="27">
        <f>A28/A16-1</f>
        <v>0.40175704338667417</v>
      </c>
      <c r="D28" s="26">
        <f>H28/19</f>
        <v>93841.68421052632</v>
      </c>
      <c r="E28" s="27">
        <f t="shared" si="3"/>
        <v>1.0657792437495099</v>
      </c>
      <c r="F28" s="33">
        <f t="shared" si="4"/>
        <v>0.69971279465348535</v>
      </c>
      <c r="G28" s="39" t="s">
        <v>208</v>
      </c>
      <c r="H28" s="29">
        <v>1782992</v>
      </c>
      <c r="I28" s="29">
        <v>24122.73</v>
      </c>
      <c r="J28" s="30">
        <f t="shared" si="1"/>
        <v>73.913358894287668</v>
      </c>
      <c r="K28" s="32">
        <f>H28+H27+H26</f>
        <v>3632644</v>
      </c>
      <c r="L28" s="27">
        <f>K28/K25-1</f>
        <v>-0.23371285104896489</v>
      </c>
      <c r="M28" s="27">
        <f>K28/K16-1</f>
        <v>0.29259349270358559</v>
      </c>
      <c r="N28" s="32">
        <f>AVERAGE(J26:J28)</f>
        <v>55.126686833972023</v>
      </c>
      <c r="O28" s="58">
        <f>N28/N25-1</f>
        <v>-0.29347392927603511</v>
      </c>
    </row>
    <row r="29" spans="1:15">
      <c r="D29" s="26">
        <f>H29/22</f>
        <v>61716.5</v>
      </c>
      <c r="E29" s="27">
        <f t="shared" ref="E29:E41" si="5">D29/D28-1</f>
        <v>-0.34233384109407117</v>
      </c>
      <c r="F29" s="33">
        <f t="shared" ref="F29:F41" si="6">D29/D17-1</f>
        <v>0.96900837322673117</v>
      </c>
      <c r="G29" s="39" t="s">
        <v>215</v>
      </c>
      <c r="H29" s="29">
        <v>1357763</v>
      </c>
      <c r="I29" s="29">
        <v>20239.5</v>
      </c>
      <c r="J29" s="30">
        <f t="shared" si="1"/>
        <v>67.084809407347024</v>
      </c>
    </row>
    <row r="30" spans="1:15">
      <c r="D30" s="26">
        <f>H30/19</f>
        <v>37191</v>
      </c>
      <c r="E30" s="27">
        <f t="shared" si="5"/>
        <v>-0.39738967699075611</v>
      </c>
      <c r="F30" s="33">
        <f t="shared" si="6"/>
        <v>-2.9342809537149517E-3</v>
      </c>
      <c r="G30" s="39" t="s">
        <v>210</v>
      </c>
      <c r="H30" s="29">
        <v>706629</v>
      </c>
      <c r="I30" s="29">
        <v>7883.15</v>
      </c>
      <c r="J30" s="30">
        <f t="shared" si="1"/>
        <v>89.637898555780367</v>
      </c>
    </row>
    <row r="31" spans="1:15" ht="17.399999999999999">
      <c r="A31" s="31">
        <f>AVERAGE(D29:D31)</f>
        <v>53794.916666666664</v>
      </c>
      <c r="B31" s="27">
        <f>A31/A28-1</f>
        <v>-0.12300019990899369</v>
      </c>
      <c r="C31" s="27">
        <f>A31/A19-1</f>
        <v>0.79856977193268963</v>
      </c>
      <c r="D31" s="26">
        <f>H31/20</f>
        <v>62477.25</v>
      </c>
      <c r="E31" s="27">
        <f t="shared" si="5"/>
        <v>0.67990239574090516</v>
      </c>
      <c r="F31" s="33">
        <f t="shared" si="6"/>
        <v>1.9631008122930464</v>
      </c>
      <c r="G31" s="39" t="s">
        <v>211</v>
      </c>
      <c r="H31" s="29">
        <v>1249545</v>
      </c>
      <c r="I31" s="29">
        <v>10764.3</v>
      </c>
      <c r="J31" s="30">
        <f t="shared" si="1"/>
        <v>116.08232769432291</v>
      </c>
      <c r="K31" s="32">
        <f>H31+H30+H29</f>
        <v>3313937</v>
      </c>
      <c r="L31" s="27">
        <f>K31/K28-1</f>
        <v>-8.7734168280734326E-2</v>
      </c>
      <c r="M31" s="27">
        <f>K31/K19-1</f>
        <v>0.8042297306126005</v>
      </c>
      <c r="N31" s="32">
        <f>AVERAGE(J29:J31)</f>
        <v>90.935011885816763</v>
      </c>
      <c r="O31" s="58">
        <f>N31/N28-1</f>
        <v>0.64956425115281413</v>
      </c>
    </row>
    <row r="32" spans="1:15" ht="17.399999999999999">
      <c r="D32" s="26">
        <f>H32/21</f>
        <v>78241.428571428565</v>
      </c>
      <c r="E32" s="27">
        <f t="shared" si="5"/>
        <v>0.2523187011500756</v>
      </c>
      <c r="F32" s="33">
        <f t="shared" si="6"/>
        <v>1.8638463774845375</v>
      </c>
      <c r="G32" s="39" t="s">
        <v>222</v>
      </c>
      <c r="H32" s="29">
        <v>1643070</v>
      </c>
      <c r="I32" s="29">
        <v>26709.93</v>
      </c>
      <c r="J32" s="30">
        <f t="shared" si="1"/>
        <v>61.515324076102033</v>
      </c>
      <c r="K32" s="32"/>
      <c r="L32" s="27"/>
      <c r="M32" s="27"/>
      <c r="N32" s="32"/>
      <c r="O32" s="58"/>
    </row>
    <row r="33" spans="1:16" ht="17.399999999999999">
      <c r="D33" s="26">
        <f>H33/21</f>
        <v>33937.190476190473</v>
      </c>
      <c r="E33" s="27">
        <f t="shared" si="5"/>
        <v>-0.56625037277778789</v>
      </c>
      <c r="F33" s="33">
        <f t="shared" si="6"/>
        <v>0.19751148898989301</v>
      </c>
      <c r="G33" s="39" t="s">
        <v>223</v>
      </c>
      <c r="H33" s="29">
        <v>712681</v>
      </c>
      <c r="I33" s="29">
        <v>11320.41</v>
      </c>
      <c r="J33" s="30">
        <f t="shared" si="1"/>
        <v>62.955405325425495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60649.381787802842</v>
      </c>
      <c r="B34" s="27">
        <f>A34/A31-1</f>
        <v>0.12741845411916874</v>
      </c>
      <c r="C34" s="27">
        <f>A34/A22-1</f>
        <v>0.71933633450900336</v>
      </c>
      <c r="D34" s="26">
        <f>H34/19</f>
        <v>69769.526315789481</v>
      </c>
      <c r="E34" s="27">
        <f t="shared" si="5"/>
        <v>1.0558427299613422</v>
      </c>
      <c r="F34" s="33">
        <f t="shared" si="6"/>
        <v>0.39081540592335218</v>
      </c>
      <c r="G34" s="39" t="s">
        <v>220</v>
      </c>
      <c r="H34" s="29">
        <v>1325621</v>
      </c>
      <c r="I34" s="29">
        <v>27293.46</v>
      </c>
      <c r="J34" s="30">
        <f t="shared" si="1"/>
        <v>48.569181041905281</v>
      </c>
      <c r="K34" s="32">
        <f>H34+H33+H32</f>
        <v>3681372</v>
      </c>
      <c r="L34" s="27">
        <f>K34/K31-1</f>
        <v>0.11087567446212776</v>
      </c>
      <c r="M34" s="27">
        <f>K34/K22-1</f>
        <v>0.67716493462177851</v>
      </c>
      <c r="N34" s="32">
        <f>AVERAGE(J32:J34)</f>
        <v>57.679970147810934</v>
      </c>
      <c r="O34" s="58">
        <f>N34/N31-1</f>
        <v>-0.36570118646669092</v>
      </c>
      <c r="P34" s="58"/>
    </row>
    <row r="35" spans="1:16" ht="17.399999999999999">
      <c r="D35" s="26">
        <f>H35/23</f>
        <v>80688.173913043473</v>
      </c>
      <c r="E35" s="27">
        <f t="shared" si="5"/>
        <v>0.15649593990124311</v>
      </c>
      <c r="F35" s="33">
        <f t="shared" si="6"/>
        <v>-8.8426668208551051E-2</v>
      </c>
      <c r="G35" s="39" t="s">
        <v>226</v>
      </c>
      <c r="H35" s="68">
        <v>1855828</v>
      </c>
      <c r="I35" s="68">
        <v>48620.42</v>
      </c>
      <c r="J35" s="30">
        <f t="shared" si="1"/>
        <v>38.169723749815411</v>
      </c>
      <c r="P35" s="16"/>
    </row>
    <row r="36" spans="1:16" ht="17.399999999999999">
      <c r="D36" s="26">
        <f>H36/21</f>
        <v>87869.238095238092</v>
      </c>
      <c r="E36" s="27">
        <f t="shared" si="5"/>
        <v>8.8997728340382887E-2</v>
      </c>
      <c r="F36" s="33">
        <f t="shared" si="6"/>
        <v>0.12369522660240628</v>
      </c>
      <c r="G36" s="39" t="s">
        <v>228</v>
      </c>
      <c r="H36" s="68">
        <v>1845254</v>
      </c>
      <c r="I36" s="68">
        <v>40261.01</v>
      </c>
      <c r="J36" s="30">
        <f t="shared" si="1"/>
        <v>45.832282896032659</v>
      </c>
      <c r="P36" s="16"/>
    </row>
    <row r="37" spans="1:16" ht="17.399999999999999">
      <c r="A37" s="31">
        <f>AVERAGE(D35:D37)</f>
        <v>76363.081780538298</v>
      </c>
      <c r="B37" s="27">
        <f>A37/A34-1</f>
        <v>0.25909085186908909</v>
      </c>
      <c r="C37" s="27">
        <f>A37/A25-1</f>
        <v>5.4836017712671659E-3</v>
      </c>
      <c r="D37" s="26">
        <f>H37/18</f>
        <v>60531.833333333336</v>
      </c>
      <c r="E37" s="27">
        <f t="shared" si="5"/>
        <v>-0.31111462161848713</v>
      </c>
      <c r="F37" s="33">
        <f t="shared" si="6"/>
        <v>-9.7510540167436988E-3</v>
      </c>
      <c r="G37" s="39" t="s">
        <v>225</v>
      </c>
      <c r="H37" s="68">
        <v>1089573</v>
      </c>
      <c r="I37" s="68">
        <v>10978.35</v>
      </c>
      <c r="J37" s="30">
        <f t="shared" si="1"/>
        <v>99.247427892169583</v>
      </c>
      <c r="K37" s="32">
        <f>H37+H36+H35</f>
        <v>4790655</v>
      </c>
      <c r="L37" s="27">
        <f>K37/K34-1</f>
        <v>0.30132325665539916</v>
      </c>
      <c r="M37" s="27">
        <f>K37/K25-1</f>
        <v>1.0563479811955379E-2</v>
      </c>
      <c r="N37" s="32">
        <f>AVERAGE(J35:J37)</f>
        <v>61.083144846005887</v>
      </c>
      <c r="O37" s="16">
        <f>N37/N34-1</f>
        <v>5.9000978840210161E-2</v>
      </c>
      <c r="P37" s="16"/>
    </row>
    <row r="38" spans="1:16" ht="17.399999999999999">
      <c r="A38" s="31"/>
      <c r="B38" s="27"/>
      <c r="C38" s="27"/>
      <c r="D38" s="26">
        <f>H38/20</f>
        <v>56614.5</v>
      </c>
      <c r="E38" s="27">
        <f t="shared" si="5"/>
        <v>-6.4715260014703069E-2</v>
      </c>
      <c r="F38" s="33">
        <f t="shared" si="6"/>
        <v>0.26510914858108614</v>
      </c>
      <c r="G38" s="39" t="s">
        <v>231</v>
      </c>
      <c r="H38" s="68">
        <v>1132290</v>
      </c>
      <c r="I38" s="68">
        <v>11940.84</v>
      </c>
      <c r="J38" s="30">
        <f t="shared" si="1"/>
        <v>94.824987186831081</v>
      </c>
      <c r="K38" s="32"/>
      <c r="L38" s="27"/>
      <c r="M38" s="27"/>
      <c r="N38" s="32"/>
      <c r="O38" s="16"/>
      <c r="P38" s="16"/>
    </row>
    <row r="39" spans="1:16" ht="17.399999999999999">
      <c r="A39" s="31"/>
      <c r="B39" s="27"/>
      <c r="C39" s="27"/>
      <c r="D39" s="26">
        <f>H39/21</f>
        <v>27112.666666666668</v>
      </c>
      <c r="E39" s="27">
        <f t="shared" si="5"/>
        <v>-0.52110030704737009</v>
      </c>
      <c r="F39" s="33">
        <f t="shared" si="6"/>
        <v>-0.40315666205384826</v>
      </c>
      <c r="G39" s="39" t="s">
        <v>234</v>
      </c>
      <c r="H39" s="68">
        <v>569366</v>
      </c>
      <c r="I39" s="68">
        <v>10187.69</v>
      </c>
      <c r="J39" s="30">
        <f t="shared" si="1"/>
        <v>55.887644794845542</v>
      </c>
      <c r="K39" s="32"/>
      <c r="L39" s="27"/>
      <c r="M39" s="27"/>
      <c r="N39" s="32"/>
      <c r="O39" s="16"/>
      <c r="P39" s="16"/>
    </row>
    <row r="40" spans="1:16" ht="17.399999999999999">
      <c r="A40" s="92">
        <f>AVERAGE(D38:D40)</f>
        <v>46530.658730158735</v>
      </c>
      <c r="B40" s="27">
        <f>A40/A37-1</f>
        <v>-0.39066551997096821</v>
      </c>
      <c r="C40" s="27">
        <f>A40/A28-1</f>
        <v>-0.24142686831713567</v>
      </c>
      <c r="D40" s="26">
        <f>H40/21</f>
        <v>55864.809523809527</v>
      </c>
      <c r="E40" s="27">
        <f t="shared" si="5"/>
        <v>1.06046901290207</v>
      </c>
      <c r="F40" s="33">
        <f t="shared" si="6"/>
        <v>-0.40469088983440138</v>
      </c>
      <c r="G40" s="39" t="s">
        <v>236</v>
      </c>
      <c r="H40" s="68">
        <v>1173161</v>
      </c>
      <c r="I40" s="68">
        <v>12409.1</v>
      </c>
      <c r="J40" s="30">
        <f t="shared" si="1"/>
        <v>94.540377626096969</v>
      </c>
      <c r="K40" s="32">
        <f>H40+H39+H38</f>
        <v>2874817</v>
      </c>
      <c r="L40" s="27">
        <f>K40/K37-1</f>
        <v>-0.39991149435724338</v>
      </c>
      <c r="M40" s="27">
        <f>K40/K28-1</f>
        <v>-0.20861581812035535</v>
      </c>
      <c r="N40" s="32">
        <f>AVERAGE(J38:J40)</f>
        <v>81.751003202591207</v>
      </c>
      <c r="O40" s="16">
        <f>N40/N37-1</f>
        <v>0.33835616042183458</v>
      </c>
    </row>
    <row r="41" spans="1:16" ht="17.399999999999999">
      <c r="A41" s="31"/>
      <c r="B41" s="27"/>
      <c r="C41" s="27"/>
      <c r="D41" s="93">
        <f>H41/18</f>
        <v>70621.611111111109</v>
      </c>
      <c r="E41" s="27">
        <f t="shared" si="5"/>
        <v>0.26415200755338208</v>
      </c>
      <c r="F41" s="33">
        <f t="shared" si="6"/>
        <v>0.14429060479954492</v>
      </c>
      <c r="G41" s="39" t="s">
        <v>370</v>
      </c>
      <c r="H41" s="68">
        <v>1271189</v>
      </c>
      <c r="I41" s="68">
        <v>15617.76</v>
      </c>
      <c r="J41" s="30">
        <f t="shared" si="1"/>
        <v>81.393810636096347</v>
      </c>
      <c r="K41" s="32"/>
      <c r="L41" s="27"/>
      <c r="M41" s="27"/>
      <c r="N41" s="32"/>
      <c r="O41" s="16"/>
    </row>
    <row r="42" spans="1:16" ht="17.399999999999999">
      <c r="A42" s="31"/>
      <c r="B42" s="27"/>
      <c r="C42" s="27"/>
      <c r="D42" s="93">
        <f>H42/20</f>
        <v>27675.65</v>
      </c>
      <c r="E42" s="27">
        <f t="shared" ref="E42" si="7">D42/D41-1</f>
        <v>-0.60811358499798218</v>
      </c>
      <c r="F42" s="33">
        <f t="shared" ref="F42" si="8">D42/D30-1</f>
        <v>-0.25585087790056726</v>
      </c>
      <c r="G42" s="39" t="s">
        <v>405</v>
      </c>
      <c r="H42" s="68">
        <v>553513</v>
      </c>
      <c r="I42" s="68">
        <v>8227.09</v>
      </c>
      <c r="J42" s="30">
        <f t="shared" si="1"/>
        <v>67.279317474343898</v>
      </c>
      <c r="K42" s="32"/>
      <c r="L42" s="27"/>
      <c r="M42" s="27"/>
      <c r="N42" s="32"/>
      <c r="O42" s="16"/>
    </row>
    <row r="43" spans="1:16" ht="17.399999999999999">
      <c r="A43" s="92">
        <f>AVERAGE(D41:D43)</f>
        <v>57799.603703703709</v>
      </c>
      <c r="B43" s="27">
        <f>A43/A40-1</f>
        <v>0.24218322458953367</v>
      </c>
      <c r="C43" s="27">
        <f>A43/A31-1</f>
        <v>7.4443595885677727E-2</v>
      </c>
      <c r="D43" s="93">
        <f>H43/20</f>
        <v>75101.55</v>
      </c>
      <c r="E43" s="27">
        <f t="shared" ref="E43" si="9">D43/D42-1</f>
        <v>1.713632742139751</v>
      </c>
      <c r="F43" s="33">
        <f t="shared" ref="F43" si="10">D43/D31-1</f>
        <v>0.20206235069565337</v>
      </c>
      <c r="G43" s="39" t="s">
        <v>429</v>
      </c>
      <c r="H43" s="68">
        <v>1502031</v>
      </c>
      <c r="I43" s="68">
        <v>16838.59</v>
      </c>
      <c r="J43" s="30">
        <f t="shared" ref="J43" si="11">H43/I43</f>
        <v>89.201708694136499</v>
      </c>
      <c r="K43" s="32">
        <f>H43+H42+H41</f>
        <v>3326733</v>
      </c>
      <c r="L43" s="27">
        <f>K43/K40-1</f>
        <v>0.15719817991893059</v>
      </c>
      <c r="M43" s="27">
        <f>K43/K31-1</f>
        <v>3.8612683343104415E-3</v>
      </c>
      <c r="N43" s="32">
        <f>AVERAGE(J41:J43)</f>
        <v>79.291612268192253</v>
      </c>
      <c r="O43" s="16">
        <f>N43/N40-1</f>
        <v>-3.0083923597906348E-2</v>
      </c>
    </row>
    <row r="44" spans="1:16" s="97" customFormat="1" ht="17.399999999999999">
      <c r="A44" s="92"/>
      <c r="B44" s="27"/>
      <c r="C44" s="27"/>
      <c r="D44" s="98">
        <f>H44/22</f>
        <v>112797.31818181818</v>
      </c>
      <c r="E44" s="45">
        <f t="shared" ref="E44" si="12">D44/D43-1</f>
        <v>0.5019306283534517</v>
      </c>
      <c r="F44" s="47">
        <f t="shared" ref="F44" si="13">D44/D32-1</f>
        <v>0.44165719160971961</v>
      </c>
      <c r="G44" s="50" t="s">
        <v>473</v>
      </c>
      <c r="H44" s="91">
        <v>2481541</v>
      </c>
      <c r="I44" s="91">
        <v>21569.11</v>
      </c>
      <c r="J44" s="30">
        <f t="shared" ref="J44" si="14">H44/I44</f>
        <v>115.05069054773237</v>
      </c>
      <c r="K44" s="32"/>
      <c r="L44" s="27"/>
      <c r="M44" s="27"/>
      <c r="N44" s="32"/>
      <c r="O44" s="16"/>
    </row>
    <row r="45" spans="1:16" s="97" customFormat="1" ht="17.399999999999999">
      <c r="A45" s="92"/>
      <c r="B45" s="27"/>
      <c r="C45" s="27"/>
      <c r="D45" s="98">
        <f>H45/20</f>
        <v>124077.05</v>
      </c>
      <c r="E45" s="45">
        <f t="shared" ref="E45" si="15">D45/D44-1</f>
        <v>0.10000000000000009</v>
      </c>
      <c r="F45" s="47">
        <f t="shared" ref="F45" si="16">D45/D33-1</f>
        <v>2.6560790171198621</v>
      </c>
      <c r="G45" s="50" t="s">
        <v>498</v>
      </c>
      <c r="H45" s="91">
        <v>2481541</v>
      </c>
      <c r="I45" s="91">
        <v>21569.11</v>
      </c>
      <c r="J45" s="30">
        <f t="shared" ref="J45" si="17">H45/I45</f>
        <v>115.05069054773237</v>
      </c>
      <c r="K45" s="32"/>
      <c r="L45" s="27"/>
      <c r="M45" s="27"/>
      <c r="N45" s="32"/>
      <c r="O45" s="16"/>
    </row>
    <row r="46" spans="1:16" ht="17.399999999999999">
      <c r="A46" s="92">
        <f>AVERAGE(D44:D46)</f>
        <v>118437.18409090908</v>
      </c>
      <c r="B46" s="27">
        <f>A46/A43-1</f>
        <v>1.0491002792692123</v>
      </c>
      <c r="C46" s="27">
        <f>A46/A34-1</f>
        <v>0.95281766441233384</v>
      </c>
      <c r="K46" s="32">
        <f>H46+H45+H44</f>
        <v>4963082</v>
      </c>
      <c r="L46" s="27">
        <f>K46/K43-1</f>
        <v>0.49187866895239263</v>
      </c>
      <c r="M46" s="27">
        <f>K46/K34-1</f>
        <v>0.34816095738219333</v>
      </c>
      <c r="N46" s="32">
        <f>AVERAGE(J44:J46)</f>
        <v>115.05069054773237</v>
      </c>
      <c r="O46" s="16">
        <f>N46/N43-1</f>
        <v>0.45098185364916388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85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바디텍메드</v>
      </c>
      <c r="G1" s="19"/>
      <c r="H1" s="19"/>
      <c r="I1" s="19"/>
      <c r="J1" s="20"/>
      <c r="P1" s="18" t="s">
        <v>250</v>
      </c>
    </row>
    <row r="2" spans="1:16" ht="15" customHeight="1">
      <c r="G2" s="21"/>
      <c r="H2" s="21"/>
      <c r="I2" s="21"/>
      <c r="J2" s="22"/>
      <c r="P2" s="23" t="s">
        <v>754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410778.4</v>
      </c>
      <c r="E5" s="27"/>
      <c r="F5" s="26"/>
      <c r="G5" s="28" t="s">
        <v>7</v>
      </c>
      <c r="H5" s="29">
        <v>8215568</v>
      </c>
      <c r="I5" s="29">
        <v>77619.5</v>
      </c>
      <c r="J5" s="30">
        <f>H5/I5</f>
        <v>105.84412422136189</v>
      </c>
    </row>
    <row r="6" spans="1:16" ht="15" hidden="1" customHeight="1">
      <c r="D6" s="26">
        <f>H6/18</f>
        <v>292229.33333333331</v>
      </c>
      <c r="E6" s="27">
        <f t="shared" ref="E6:E22" si="0">D6/D5-1</f>
        <v>-0.2885961546825897</v>
      </c>
      <c r="F6" s="26"/>
      <c r="G6" s="28" t="s">
        <v>3</v>
      </c>
      <c r="H6" s="29">
        <v>5260128</v>
      </c>
      <c r="I6" s="29">
        <v>48907.4</v>
      </c>
      <c r="J6" s="30">
        <f t="shared" ref="J6:J49" si="1">H6/I6</f>
        <v>107.55280387017098</v>
      </c>
    </row>
    <row r="7" spans="1:16" ht="15" hidden="1" customHeight="1">
      <c r="A7" s="31">
        <f>AVERAGE(D5:D7)</f>
        <v>318080.89595959598</v>
      </c>
      <c r="B7" s="31"/>
      <c r="C7" s="31"/>
      <c r="D7" s="26">
        <f>H7/22</f>
        <v>251234.95454545456</v>
      </c>
      <c r="E7" s="27">
        <f t="shared" si="0"/>
        <v>-0.14028153272730581</v>
      </c>
      <c r="F7" s="26"/>
      <c r="G7" s="28" t="s">
        <v>6</v>
      </c>
      <c r="H7" s="29">
        <v>5527169</v>
      </c>
      <c r="I7" s="29">
        <v>60321.3</v>
      </c>
      <c r="J7" s="30">
        <f t="shared" si="1"/>
        <v>91.628811050159726</v>
      </c>
      <c r="K7" s="32">
        <f>H7+H6+H5</f>
        <v>19002865</v>
      </c>
      <c r="L7" s="32"/>
      <c r="M7" s="32"/>
      <c r="N7" s="32">
        <f>AVERAGE(J5:J7)</f>
        <v>101.6752463805642</v>
      </c>
      <c r="O7" s="32"/>
    </row>
    <row r="8" spans="1:16" ht="15" hidden="1" customHeight="1">
      <c r="D8" s="26">
        <f>H8/21</f>
        <v>217081.95238095237</v>
      </c>
      <c r="E8" s="27">
        <f t="shared" si="0"/>
        <v>-0.1359404873668687</v>
      </c>
      <c r="F8" s="26"/>
      <c r="G8" s="28" t="s">
        <v>2</v>
      </c>
      <c r="H8" s="29">
        <v>4558721</v>
      </c>
      <c r="I8" s="29">
        <v>46302.3</v>
      </c>
      <c r="J8" s="30">
        <f t="shared" si="1"/>
        <v>98.455605877029868</v>
      </c>
    </row>
    <row r="9" spans="1:16" ht="15" hidden="1" customHeight="1">
      <c r="D9" s="26">
        <f>H9/21</f>
        <v>152467.19047619047</v>
      </c>
      <c r="E9" s="27">
        <f t="shared" si="0"/>
        <v>-0.29765146847109092</v>
      </c>
      <c r="F9" s="26"/>
      <c r="G9" s="28" t="s">
        <v>5</v>
      </c>
      <c r="H9" s="29">
        <v>3201811</v>
      </c>
      <c r="I9" s="29">
        <v>33457.800000000003</v>
      </c>
      <c r="J9" s="30">
        <f t="shared" si="1"/>
        <v>95.696997411664839</v>
      </c>
    </row>
    <row r="10" spans="1:16" ht="15" hidden="1" customHeight="1">
      <c r="A10" s="31">
        <f>AVERAGE(D8:D10)</f>
        <v>185979.12698412698</v>
      </c>
      <c r="B10" s="27">
        <f>A10/A7-1</f>
        <v>-0.41530871754161913</v>
      </c>
      <c r="C10" s="27"/>
      <c r="D10" s="26">
        <f>H10/21</f>
        <v>188388.23809523811</v>
      </c>
      <c r="E10" s="27">
        <f t="shared" si="0"/>
        <v>0.23559854095073085</v>
      </c>
      <c r="F10" s="26"/>
      <c r="G10" s="28" t="s">
        <v>0</v>
      </c>
      <c r="H10" s="29">
        <v>3956153</v>
      </c>
      <c r="I10" s="29">
        <v>48565.8</v>
      </c>
      <c r="J10" s="30">
        <f t="shared" si="1"/>
        <v>81.459648559274214</v>
      </c>
      <c r="K10" s="32">
        <f>H10+H9+H8</f>
        <v>11716685</v>
      </c>
      <c r="L10" s="27">
        <f>K10/K7-1</f>
        <v>-0.38342534138931161</v>
      </c>
      <c r="M10" s="32"/>
      <c r="N10" s="32">
        <f>AVERAGE(J8:J10)</f>
        <v>91.87075061598965</v>
      </c>
      <c r="O10" s="58">
        <f>N10/N7-1</f>
        <v>-9.6429525509846625E-2</v>
      </c>
    </row>
    <row r="11" spans="1:16" ht="15" hidden="1" customHeight="1">
      <c r="D11" s="26">
        <f>H11/21</f>
        <v>225740.04761904763</v>
      </c>
      <c r="E11" s="27">
        <f t="shared" si="0"/>
        <v>0.19827039045254313</v>
      </c>
      <c r="F11" s="26"/>
      <c r="G11" s="28" t="s">
        <v>10</v>
      </c>
      <c r="H11" s="29">
        <v>4740541</v>
      </c>
      <c r="I11" s="29">
        <v>52449.2</v>
      </c>
      <c r="J11" s="30">
        <f t="shared" si="1"/>
        <v>90.383475820412897</v>
      </c>
    </row>
    <row r="12" spans="1:16" ht="15" hidden="1" customHeight="1">
      <c r="D12" s="26">
        <f>H12/22</f>
        <v>180855.45454545456</v>
      </c>
      <c r="E12" s="27">
        <f t="shared" si="0"/>
        <v>-0.1988330982783304</v>
      </c>
      <c r="F12" s="26"/>
      <c r="G12" s="28" t="s">
        <v>4</v>
      </c>
      <c r="H12" s="29">
        <v>3978820</v>
      </c>
      <c r="I12" s="29">
        <v>46677.9</v>
      </c>
      <c r="J12" s="30">
        <f t="shared" si="1"/>
        <v>85.239910107352728</v>
      </c>
    </row>
    <row r="13" spans="1:16" ht="15" hidden="1" customHeight="1">
      <c r="A13" s="31">
        <f>AVERAGE(D11:D13)</f>
        <v>215602.80072150074</v>
      </c>
      <c r="B13" s="27">
        <f>A13/A10-1</f>
        <v>0.15928493814202116</v>
      </c>
      <c r="C13" s="27"/>
      <c r="D13" s="26">
        <f>H13/20</f>
        <v>240212.9</v>
      </c>
      <c r="E13" s="27">
        <f t="shared" si="0"/>
        <v>0.32820378906308889</v>
      </c>
      <c r="F13" s="26"/>
      <c r="G13" s="28" t="s">
        <v>8</v>
      </c>
      <c r="H13" s="29">
        <v>4804258</v>
      </c>
      <c r="I13" s="29">
        <v>52767.8</v>
      </c>
      <c r="J13" s="30">
        <f t="shared" si="1"/>
        <v>91.045258661532216</v>
      </c>
      <c r="K13" s="32">
        <f>H13+H12+H11</f>
        <v>13523619</v>
      </c>
      <c r="L13" s="27">
        <f>K13/K10-1</f>
        <v>0.15421887675566937</v>
      </c>
      <c r="M13" s="32"/>
      <c r="N13" s="32">
        <f>AVERAGE(J11:J13)</f>
        <v>88.889548196432614</v>
      </c>
      <c r="O13" s="58">
        <f>N13/N10-1</f>
        <v>-3.2449962578602998E-2</v>
      </c>
    </row>
    <row r="14" spans="1:16" ht="15" hidden="1" customHeight="1">
      <c r="D14" s="26">
        <f>H14/20</f>
        <v>207409.65</v>
      </c>
      <c r="E14" s="27">
        <f t="shared" si="0"/>
        <v>-0.13655906905915549</v>
      </c>
      <c r="F14" s="26"/>
      <c r="G14" s="28" t="s">
        <v>11</v>
      </c>
      <c r="H14" s="29">
        <v>4148193</v>
      </c>
      <c r="I14" s="29">
        <v>43033.2</v>
      </c>
      <c r="J14" s="30">
        <f t="shared" si="1"/>
        <v>96.395178606285384</v>
      </c>
    </row>
    <row r="15" spans="1:16" ht="15" hidden="1" customHeight="1">
      <c r="A15" s="31"/>
      <c r="B15" s="31"/>
      <c r="C15" s="31"/>
      <c r="D15" s="26">
        <f>H15/22</f>
        <v>228777.18181818182</v>
      </c>
      <c r="E15" s="27">
        <f t="shared" si="0"/>
        <v>0.10302091449545303</v>
      </c>
      <c r="F15" s="26"/>
      <c r="G15" s="28" t="s">
        <v>9</v>
      </c>
      <c r="H15" s="29">
        <v>5033098</v>
      </c>
      <c r="I15" s="29">
        <v>55127</v>
      </c>
      <c r="J15" s="30">
        <f t="shared" si="1"/>
        <v>91.300052605801156</v>
      </c>
    </row>
    <row r="16" spans="1:16" ht="15" hidden="1" customHeight="1">
      <c r="A16" s="31">
        <f>AVERAGE(D14:D16)</f>
        <v>232949.70151515151</v>
      </c>
      <c r="B16" s="27">
        <f>A16/A13-1</f>
        <v>8.0457678358539342E-2</v>
      </c>
      <c r="C16" s="27"/>
      <c r="D16" s="26">
        <f>H16/22</f>
        <v>262662.27272727271</v>
      </c>
      <c r="E16" s="27">
        <f t="shared" si="0"/>
        <v>0.1481139449301403</v>
      </c>
      <c r="F16" s="26"/>
      <c r="G16" s="28" t="s">
        <v>13</v>
      </c>
      <c r="H16" s="29">
        <v>5778570</v>
      </c>
      <c r="I16" s="29">
        <v>64002.6</v>
      </c>
      <c r="J16" s="30">
        <f t="shared" si="1"/>
        <v>90.286488361410321</v>
      </c>
      <c r="K16" s="32">
        <f>H16+H15+H14</f>
        <v>14959861</v>
      </c>
      <c r="L16" s="27">
        <f>K16/K13-1</f>
        <v>0.10620248914140507</v>
      </c>
      <c r="M16" s="32"/>
      <c r="N16" s="32">
        <f>AVERAGE(J14:J16)</f>
        <v>92.660573191165611</v>
      </c>
      <c r="O16" s="58">
        <f>N16/N13-1</f>
        <v>4.2423716525137323E-2</v>
      </c>
    </row>
    <row r="17" spans="1:15" ht="15" hidden="1" customHeight="1">
      <c r="D17" s="26">
        <f>H17/20</f>
        <v>238701.65</v>
      </c>
      <c r="E17" s="27">
        <f t="shared" si="0"/>
        <v>-9.1222170883107689E-2</v>
      </c>
      <c r="F17" s="33">
        <f t="shared" ref="F17:F22" si="2">D17/D5-1</f>
        <v>-0.41890408551179914</v>
      </c>
      <c r="G17" s="39" t="s">
        <v>162</v>
      </c>
      <c r="H17" s="29">
        <v>4774033</v>
      </c>
      <c r="I17" s="29">
        <v>50088.800000000003</v>
      </c>
      <c r="J17" s="30">
        <f t="shared" si="1"/>
        <v>95.311386976729324</v>
      </c>
    </row>
    <row r="18" spans="1:15" hidden="1">
      <c r="D18" s="26">
        <f>H18/20</f>
        <v>223191.6</v>
      </c>
      <c r="E18" s="27">
        <f t="shared" si="0"/>
        <v>-6.4976718845470849E-2</v>
      </c>
      <c r="F18" s="33">
        <f t="shared" si="2"/>
        <v>-0.23624504955012493</v>
      </c>
      <c r="G18" s="39" t="s">
        <v>163</v>
      </c>
      <c r="H18" s="29">
        <v>4463832</v>
      </c>
      <c r="I18" s="29">
        <v>48745</v>
      </c>
      <c r="J18" s="30">
        <f t="shared" si="1"/>
        <v>91.57517694122474</v>
      </c>
    </row>
    <row r="19" spans="1:15" ht="17.399999999999999" hidden="1">
      <c r="A19" s="31">
        <f>AVERAGE(D17:D19)</f>
        <v>215360.14393939395</v>
      </c>
      <c r="B19" s="27">
        <f>A19/A16-1</f>
        <v>-7.5507963570468406E-2</v>
      </c>
      <c r="C19" s="27">
        <f>A19/A7-1</f>
        <v>-0.32293908035662122</v>
      </c>
      <c r="D19" s="26">
        <f>H19/22</f>
        <v>184187.18181818182</v>
      </c>
      <c r="E19" s="27">
        <f t="shared" si="0"/>
        <v>-0.17475755441431573</v>
      </c>
      <c r="F19" s="33">
        <f t="shared" si="2"/>
        <v>-0.26687278785939061</v>
      </c>
      <c r="G19" s="39" t="s">
        <v>158</v>
      </c>
      <c r="H19" s="29">
        <v>4052118</v>
      </c>
      <c r="I19" s="29">
        <v>40688.5</v>
      </c>
      <c r="J19" s="30">
        <f t="shared" si="1"/>
        <v>99.588778155990028</v>
      </c>
      <c r="K19" s="32">
        <f>H19+H18+H17</f>
        <v>13289983</v>
      </c>
      <c r="L19" s="27">
        <f>K19/K16-1</f>
        <v>-0.11162389810974849</v>
      </c>
      <c r="M19" s="27">
        <f>K19/K7-1</f>
        <v>-0.30063266775825648</v>
      </c>
      <c r="N19" s="32">
        <f>AVERAGE(J17:J19)</f>
        <v>95.491780691314702</v>
      </c>
      <c r="O19" s="58">
        <f>N19/N16-1</f>
        <v>3.0554608099694125E-2</v>
      </c>
    </row>
    <row r="20" spans="1:15" hidden="1">
      <c r="D20" s="26">
        <f>H20/20</f>
        <v>220996.3</v>
      </c>
      <c r="E20" s="27">
        <f t="shared" si="0"/>
        <v>0.19984625324336558</v>
      </c>
      <c r="F20" s="33">
        <f t="shared" si="2"/>
        <v>1.803165844104071E-2</v>
      </c>
      <c r="G20" s="39" t="s">
        <v>154</v>
      </c>
      <c r="H20" s="29">
        <v>4419926</v>
      </c>
      <c r="I20" s="29">
        <v>42214.8</v>
      </c>
      <c r="J20" s="30">
        <f t="shared" si="1"/>
        <v>104.70086320437382</v>
      </c>
    </row>
    <row r="21" spans="1:15" hidden="1">
      <c r="D21" s="26">
        <f>H21/21</f>
        <v>254670.28571428571</v>
      </c>
      <c r="E21" s="27">
        <f t="shared" si="0"/>
        <v>0.15237352713274266</v>
      </c>
      <c r="F21" s="33">
        <f t="shared" si="2"/>
        <v>0.67032844849368067</v>
      </c>
      <c r="G21" s="39" t="s">
        <v>155</v>
      </c>
      <c r="H21" s="29">
        <v>5348076</v>
      </c>
      <c r="I21" s="29">
        <v>47203.34</v>
      </c>
      <c r="J21" s="30">
        <f t="shared" si="1"/>
        <v>113.29867759357707</v>
      </c>
    </row>
    <row r="22" spans="1:15" ht="17.399999999999999" hidden="1">
      <c r="A22" s="31">
        <f>AVERAGE(D20:D22)</f>
        <v>237888.62380952379</v>
      </c>
      <c r="B22" s="27">
        <f>A22/A19-1</f>
        <v>0.10460839901959651</v>
      </c>
      <c r="C22" s="27">
        <f>A22/A10-1</f>
        <v>0.27911463865419273</v>
      </c>
      <c r="D22" s="26">
        <f>H22/21</f>
        <v>237999.28571428571</v>
      </c>
      <c r="E22" s="27">
        <f t="shared" si="0"/>
        <v>-6.5461111622198365E-2</v>
      </c>
      <c r="F22" s="33">
        <f t="shared" si="2"/>
        <v>0.26334471897320433</v>
      </c>
      <c r="G22" s="39" t="s">
        <v>156</v>
      </c>
      <c r="H22" s="29">
        <v>4997985</v>
      </c>
      <c r="I22" s="29">
        <v>49055.85</v>
      </c>
      <c r="J22" s="30">
        <f t="shared" si="1"/>
        <v>101.88356740327606</v>
      </c>
      <c r="K22" s="32">
        <f>H22+H21+H20</f>
        <v>14765987</v>
      </c>
      <c r="L22" s="27">
        <f>K22/K19-1</f>
        <v>0.11106139112442803</v>
      </c>
      <c r="M22" s="27">
        <f>K22/K10-1</f>
        <v>0.26025296404230369</v>
      </c>
      <c r="N22" s="32">
        <f>AVERAGE(J20:J22)</f>
        <v>106.62770273374231</v>
      </c>
      <c r="O22" s="58">
        <f>N22/N19-1</f>
        <v>0.11661655026023054</v>
      </c>
    </row>
    <row r="23" spans="1:15" hidden="1">
      <c r="A23" s="31"/>
      <c r="B23" s="27"/>
      <c r="C23" s="27"/>
      <c r="D23" s="26">
        <f>H23/21</f>
        <v>251960.14285714287</v>
      </c>
      <c r="E23" s="27">
        <f t="shared" ref="E23:E28" si="3">D23/D22-1</f>
        <v>5.8659239673588548E-2</v>
      </c>
      <c r="F23" s="33">
        <f t="shared" ref="F23:F28" si="4">D23/D11-1</f>
        <v>0.11615172192372136</v>
      </c>
      <c r="G23" s="39" t="s">
        <v>168</v>
      </c>
      <c r="H23" s="29">
        <v>5291163</v>
      </c>
      <c r="I23" s="29">
        <v>51768.5</v>
      </c>
      <c r="J23" s="30">
        <f t="shared" si="1"/>
        <v>102.20815747027633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254337.18181818182</v>
      </c>
      <c r="E24" s="27">
        <f t="shared" si="3"/>
        <v>9.4341864315685697E-3</v>
      </c>
      <c r="F24" s="33">
        <f t="shared" si="4"/>
        <v>0.40630086306995539</v>
      </c>
      <c r="G24" s="39" t="s">
        <v>176</v>
      </c>
      <c r="H24" s="29">
        <v>5595418</v>
      </c>
      <c r="I24" s="29">
        <v>53668.9</v>
      </c>
      <c r="J24" s="30">
        <f t="shared" si="1"/>
        <v>104.25810851349664</v>
      </c>
      <c r="K24" s="32"/>
      <c r="L24" s="27"/>
      <c r="M24" s="27"/>
      <c r="N24" s="27"/>
    </row>
    <row r="25" spans="1:15" ht="17.399999999999999" hidden="1">
      <c r="A25" s="31">
        <f>AVERAGE(D23:D25)</f>
        <v>298449.16085668717</v>
      </c>
      <c r="B25" s="27">
        <f>A25/A22-1</f>
        <v>0.25457517083983761</v>
      </c>
      <c r="C25" s="27">
        <f>A25/A13-1</f>
        <v>0.3842545637530983</v>
      </c>
      <c r="D25" s="26">
        <f>H25/19</f>
        <v>389050.15789473685</v>
      </c>
      <c r="E25" s="27">
        <f t="shared" si="3"/>
        <v>0.52966292664537495</v>
      </c>
      <c r="F25" s="33">
        <f t="shared" si="4"/>
        <v>0.61960559942757798</v>
      </c>
      <c r="G25" s="39" t="s">
        <v>190</v>
      </c>
      <c r="H25" s="29">
        <v>7391953</v>
      </c>
      <c r="I25" s="29">
        <v>74448.75</v>
      </c>
      <c r="J25" s="30">
        <f t="shared" si="1"/>
        <v>99.289148575362248</v>
      </c>
      <c r="K25" s="32">
        <f>H25+H24+H23</f>
        <v>18278534</v>
      </c>
      <c r="L25" s="27">
        <f>K25/K22-1</f>
        <v>0.23788094896738032</v>
      </c>
      <c r="M25" s="27">
        <f>K25/K13-1</f>
        <v>0.35160078082649315</v>
      </c>
      <c r="N25" s="32">
        <f>AVERAGE(J23:J25)</f>
        <v>101.91847151971176</v>
      </c>
      <c r="O25" s="58">
        <f>N25/N22-1</f>
        <v>-4.4165175590342276E-2</v>
      </c>
    </row>
    <row r="26" spans="1:15" ht="17.399999999999999" hidden="1">
      <c r="D26" s="26">
        <f>H26/19</f>
        <v>256071.26315789475</v>
      </c>
      <c r="E26" s="27">
        <f t="shared" si="3"/>
        <v>-0.34180398603724893</v>
      </c>
      <c r="F26" s="33">
        <f t="shared" si="4"/>
        <v>0.23461595522626233</v>
      </c>
      <c r="G26" s="39" t="s">
        <v>202</v>
      </c>
      <c r="H26" s="29">
        <v>4865354</v>
      </c>
      <c r="I26" s="29">
        <v>53960.95</v>
      </c>
      <c r="J26" s="30">
        <f t="shared" si="1"/>
        <v>90.164350331119081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295942.59090909088</v>
      </c>
      <c r="E27" s="27">
        <f t="shared" si="3"/>
        <v>0.15570403043082304</v>
      </c>
      <c r="F27" s="33">
        <f t="shared" si="4"/>
        <v>0.29358438878003157</v>
      </c>
      <c r="G27" s="39" t="s">
        <v>203</v>
      </c>
      <c r="H27" s="29">
        <v>6510737</v>
      </c>
      <c r="I27" s="29">
        <v>65179.15</v>
      </c>
      <c r="J27" s="30">
        <f t="shared" si="1"/>
        <v>99.889872758389757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277695.82854864438</v>
      </c>
      <c r="B28" s="27">
        <f>A28/A25-1</f>
        <v>-6.9537244629775952E-2</v>
      </c>
      <c r="C28" s="27">
        <f>A28/A16-1</f>
        <v>0.19208492967561286</v>
      </c>
      <c r="D28" s="26">
        <f>H28/19</f>
        <v>281073.63157894736</v>
      </c>
      <c r="E28" s="27">
        <f t="shared" si="3"/>
        <v>-5.0242715266053173E-2</v>
      </c>
      <c r="F28" s="33">
        <f t="shared" si="4"/>
        <v>7.009517834634571E-2</v>
      </c>
      <c r="G28" s="39" t="s">
        <v>208</v>
      </c>
      <c r="H28" s="29">
        <v>5340399</v>
      </c>
      <c r="I28" s="29">
        <v>50749.3</v>
      </c>
      <c r="J28" s="30">
        <f t="shared" si="1"/>
        <v>105.23098840772187</v>
      </c>
      <c r="K28" s="32">
        <f>H28+H27+H26</f>
        <v>16716490</v>
      </c>
      <c r="L28" s="27">
        <f>K28/K25-1</f>
        <v>-8.5457838139535669E-2</v>
      </c>
      <c r="M28" s="27">
        <f>K28/K16-1</f>
        <v>0.11742281562642853</v>
      </c>
      <c r="N28" s="32">
        <f>AVERAGE(J26:J28)</f>
        <v>98.42840383241024</v>
      </c>
      <c r="O28" s="58">
        <f>N28/N25-1</f>
        <v>-3.4243720841383607E-2</v>
      </c>
    </row>
    <row r="29" spans="1:15" hidden="1">
      <c r="D29" s="26">
        <f>H29/22</f>
        <v>186752.54545454544</v>
      </c>
      <c r="E29" s="27">
        <f t="shared" ref="E29:E41" si="5">D29/D28-1</f>
        <v>-0.33557429629577051</v>
      </c>
      <c r="F29" s="33">
        <f t="shared" ref="F29:F41" si="6">D29/D17-1</f>
        <v>-0.21763194575929645</v>
      </c>
      <c r="G29" s="39" t="s">
        <v>215</v>
      </c>
      <c r="H29" s="29">
        <v>4108556</v>
      </c>
      <c r="I29" s="29">
        <v>37218.400000000001</v>
      </c>
      <c r="J29" s="30">
        <f t="shared" si="1"/>
        <v>110.39045203447756</v>
      </c>
    </row>
    <row r="30" spans="1:15" hidden="1">
      <c r="D30" s="26">
        <f>H30/19</f>
        <v>291818.63157894736</v>
      </c>
      <c r="E30" s="27">
        <f t="shared" si="5"/>
        <v>0.5625952024839973</v>
      </c>
      <c r="F30" s="33">
        <f t="shared" si="6"/>
        <v>0.30748035131674922</v>
      </c>
      <c r="G30" s="39" t="s">
        <v>210</v>
      </c>
      <c r="H30" s="29">
        <v>5544554</v>
      </c>
      <c r="I30" s="29">
        <v>51796.2</v>
      </c>
      <c r="J30" s="30">
        <f t="shared" si="1"/>
        <v>107.04557477189447</v>
      </c>
    </row>
    <row r="31" spans="1:15" ht="17.399999999999999" hidden="1">
      <c r="A31" s="31">
        <f>AVERAGE(D29:D31)</f>
        <v>271812.47567783092</v>
      </c>
      <c r="B31" s="27">
        <f>A31/A28-1</f>
        <v>-2.1186320664456249E-2</v>
      </c>
      <c r="C31" s="27">
        <f>A31/A19-1</f>
        <v>0.26212989416613519</v>
      </c>
      <c r="D31" s="26">
        <f>H31/20</f>
        <v>336866.25</v>
      </c>
      <c r="E31" s="27">
        <f t="shared" si="5"/>
        <v>0.15436854794813071</v>
      </c>
      <c r="F31" s="33">
        <f t="shared" si="6"/>
        <v>0.82893427585277624</v>
      </c>
      <c r="G31" s="39" t="s">
        <v>211</v>
      </c>
      <c r="H31" s="29">
        <v>6737325</v>
      </c>
      <c r="I31" s="29">
        <v>63049.55</v>
      </c>
      <c r="J31" s="30">
        <f t="shared" si="1"/>
        <v>106.8576222986524</v>
      </c>
      <c r="K31" s="32">
        <f>H31+H30+H29</f>
        <v>16390435</v>
      </c>
      <c r="L31" s="27">
        <f>K31/K28-1</f>
        <v>-1.9504991777580138E-2</v>
      </c>
      <c r="M31" s="27">
        <f>K31/K19-1</f>
        <v>0.23329239774046373</v>
      </c>
      <c r="N31" s="32">
        <f>AVERAGE(J29:J31)</f>
        <v>108.09788303500814</v>
      </c>
      <c r="O31" s="58">
        <f>N31/N28-1</f>
        <v>9.8238707792739355E-2</v>
      </c>
    </row>
    <row r="32" spans="1:15" ht="17.399999999999999" hidden="1">
      <c r="D32" s="26">
        <f>H32/21</f>
        <v>288717.14285714284</v>
      </c>
      <c r="E32" s="27">
        <f t="shared" si="5"/>
        <v>-0.14293241647941035</v>
      </c>
      <c r="F32" s="33">
        <f t="shared" si="6"/>
        <v>0.30643428354747493</v>
      </c>
      <c r="G32" s="39" t="s">
        <v>222</v>
      </c>
      <c r="H32" s="29">
        <v>6063060</v>
      </c>
      <c r="I32" s="29">
        <v>55622.9</v>
      </c>
      <c r="J32" s="30">
        <f t="shared" si="1"/>
        <v>109.00294662809742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323295</v>
      </c>
      <c r="E33" s="27">
        <f t="shared" si="5"/>
        <v>0.11976378264440735</v>
      </c>
      <c r="F33" s="33">
        <f t="shared" si="6"/>
        <v>0.26946494402846932</v>
      </c>
      <c r="G33" s="39" t="s">
        <v>223</v>
      </c>
      <c r="H33" s="29">
        <v>6789195</v>
      </c>
      <c r="I33" s="29">
        <v>57411</v>
      </c>
      <c r="J33" s="30">
        <f t="shared" si="1"/>
        <v>118.2559962376548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309640.18796992482</v>
      </c>
      <c r="B34" s="27">
        <f>A34/A31-1</f>
        <v>0.13916841821833681</v>
      </c>
      <c r="C34" s="27">
        <f>A34/A22-1</f>
        <v>0.30161830780883481</v>
      </c>
      <c r="D34" s="26">
        <f>H34/19</f>
        <v>316908.42105263157</v>
      </c>
      <c r="E34" s="27">
        <f t="shared" si="5"/>
        <v>-1.9754648068693981E-2</v>
      </c>
      <c r="F34" s="33">
        <f t="shared" si="6"/>
        <v>0.33155198387055251</v>
      </c>
      <c r="G34" s="39" t="s">
        <v>220</v>
      </c>
      <c r="H34" s="29">
        <v>6021260</v>
      </c>
      <c r="I34" s="29">
        <v>52026.73</v>
      </c>
      <c r="J34" s="30">
        <f t="shared" si="1"/>
        <v>115.73396982666409</v>
      </c>
      <c r="K34" s="32">
        <f>H34+H33+H32</f>
        <v>18873515</v>
      </c>
      <c r="L34" s="27">
        <f>K34/K31-1</f>
        <v>0.15149567415385867</v>
      </c>
      <c r="M34" s="27">
        <f>K34/K22-1</f>
        <v>0.27817497062675178</v>
      </c>
      <c r="N34" s="32">
        <f>AVERAGE(J32:J34)</f>
        <v>114.33097089747211</v>
      </c>
      <c r="O34" s="58">
        <f>N34/N31-1</f>
        <v>5.7661516465085105E-2</v>
      </c>
      <c r="P34" s="58"/>
    </row>
    <row r="35" spans="1:16" ht="17.399999999999999" hidden="1">
      <c r="D35" s="26">
        <f>H35/23</f>
        <v>190463.08695652173</v>
      </c>
      <c r="E35" s="27">
        <f t="shared" si="5"/>
        <v>-0.39899644722634253</v>
      </c>
      <c r="F35" s="33">
        <f t="shared" si="6"/>
        <v>-0.24407453973975923</v>
      </c>
      <c r="G35" s="39" t="s">
        <v>226</v>
      </c>
      <c r="H35" s="68">
        <v>4380651</v>
      </c>
      <c r="I35" s="68">
        <v>34614.730000000003</v>
      </c>
      <c r="J35" s="30">
        <f t="shared" si="1"/>
        <v>126.55453328684059</v>
      </c>
      <c r="P35" s="16"/>
    </row>
    <row r="36" spans="1:16" ht="17.399999999999999" hidden="1">
      <c r="D36" s="26">
        <f>H36/21</f>
        <v>283536.57142857142</v>
      </c>
      <c r="E36" s="27">
        <f t="shared" si="5"/>
        <v>0.48866941074674597</v>
      </c>
      <c r="F36" s="33">
        <f t="shared" si="6"/>
        <v>0.11480582351998914</v>
      </c>
      <c r="G36" s="39" t="s">
        <v>228</v>
      </c>
      <c r="H36" s="68">
        <v>5954268</v>
      </c>
      <c r="I36" s="68">
        <v>46911.1</v>
      </c>
      <c r="J36" s="30">
        <f t="shared" si="1"/>
        <v>126.92663356860103</v>
      </c>
      <c r="P36" s="16"/>
    </row>
    <row r="37" spans="1:16" ht="17.399999999999999" hidden="1">
      <c r="A37" s="31">
        <f>AVERAGE(D35:D37)</f>
        <v>268563.96020243847</v>
      </c>
      <c r="B37" s="27">
        <f>A37/A34-1</f>
        <v>-0.13265793447805319</v>
      </c>
      <c r="C37" s="27">
        <f>A37/A25-1</f>
        <v>-0.1001349796677744</v>
      </c>
      <c r="D37" s="26">
        <f>H37/18</f>
        <v>331692.22222222225</v>
      </c>
      <c r="E37" s="27">
        <f t="shared" si="5"/>
        <v>0.16983929286801791</v>
      </c>
      <c r="F37" s="33">
        <f t="shared" si="6"/>
        <v>-0.14743069629606376</v>
      </c>
      <c r="G37" s="39" t="s">
        <v>225</v>
      </c>
      <c r="H37" s="68">
        <v>5970460</v>
      </c>
      <c r="I37" s="68">
        <v>53191.42</v>
      </c>
      <c r="J37" s="30">
        <f t="shared" si="1"/>
        <v>112.24479436721185</v>
      </c>
      <c r="K37" s="32">
        <f>H37+H36+H35</f>
        <v>16305379</v>
      </c>
      <c r="L37" s="27">
        <f>K37/K34-1</f>
        <v>-0.13607089087538804</v>
      </c>
      <c r="M37" s="27">
        <f>K37/K25-1</f>
        <v>-0.10794930271760306</v>
      </c>
      <c r="N37" s="32">
        <f>AVERAGE(J35:J37)</f>
        <v>121.9086537408845</v>
      </c>
      <c r="O37" s="16">
        <f>N37/N34-1</f>
        <v>6.6278478910213989E-2</v>
      </c>
      <c r="P37" s="16"/>
    </row>
    <row r="38" spans="1:16" ht="17.399999999999999" hidden="1">
      <c r="A38" s="31"/>
      <c r="B38" s="27"/>
      <c r="C38" s="27"/>
      <c r="D38" s="26">
        <f>H38/20</f>
        <v>320866.59999999998</v>
      </c>
      <c r="E38" s="27">
        <f t="shared" si="5"/>
        <v>-3.2637552215407317E-2</v>
      </c>
      <c r="F38" s="33">
        <f t="shared" si="6"/>
        <v>0.25303634637890671</v>
      </c>
      <c r="G38" s="39" t="s">
        <v>231</v>
      </c>
      <c r="H38" s="68">
        <v>6417332</v>
      </c>
      <c r="I38" s="68">
        <v>55734.7</v>
      </c>
      <c r="J38" s="30">
        <f t="shared" si="1"/>
        <v>115.1406933203193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284512.71428571426</v>
      </c>
      <c r="E39" s="27">
        <f t="shared" si="5"/>
        <v>-0.11329906482720764</v>
      </c>
      <c r="F39" s="33">
        <f t="shared" si="6"/>
        <v>-3.8621938762737007E-2</v>
      </c>
      <c r="G39" s="39" t="s">
        <v>234</v>
      </c>
      <c r="H39" s="68">
        <v>5974767</v>
      </c>
      <c r="I39" s="68">
        <v>50419.7</v>
      </c>
      <c r="J39" s="30">
        <f t="shared" si="1"/>
        <v>118.50064558099315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248451.7714285714</v>
      </c>
      <c r="B40" s="27">
        <f>A40/A37-1</f>
        <v>-7.488789172868493E-2</v>
      </c>
      <c r="C40" s="27">
        <f>A40/A28-1</f>
        <v>-0.10530967379998024</v>
      </c>
      <c r="D40" s="26">
        <f>H40/21</f>
        <v>139976</v>
      </c>
      <c r="E40" s="27">
        <f t="shared" si="5"/>
        <v>-0.5080149569012482</v>
      </c>
      <c r="F40" s="33">
        <f t="shared" si="6"/>
        <v>-0.50199526290076824</v>
      </c>
      <c r="G40" s="39" t="s">
        <v>236</v>
      </c>
      <c r="H40" s="68">
        <v>2939496</v>
      </c>
      <c r="I40" s="68">
        <v>23635.200000000001</v>
      </c>
      <c r="J40" s="30">
        <f t="shared" si="1"/>
        <v>124.36941510966693</v>
      </c>
      <c r="K40" s="32">
        <f>H40+H39+H38</f>
        <v>15331595</v>
      </c>
      <c r="L40" s="27">
        <f>K40/K37-1</f>
        <v>-5.9721641551539473E-2</v>
      </c>
      <c r="M40" s="27">
        <f>K40/K28-1</f>
        <v>-8.2846040047880876E-2</v>
      </c>
      <c r="N40" s="32">
        <f>AVERAGE(J38:J40)</f>
        <v>119.33691800365979</v>
      </c>
      <c r="O40" s="58">
        <f>N40/N37-1</f>
        <v>-2.1095596237908687E-2</v>
      </c>
    </row>
    <row r="41" spans="1:16" ht="17.399999999999999">
      <c r="A41" s="31"/>
      <c r="B41" s="27"/>
      <c r="C41" s="27"/>
      <c r="D41" s="26">
        <f>H41/18</f>
        <v>330026.61111111112</v>
      </c>
      <c r="E41" s="27">
        <f t="shared" si="5"/>
        <v>1.357737120014225</v>
      </c>
      <c r="F41" s="33">
        <f t="shared" si="6"/>
        <v>0.7671866817549633</v>
      </c>
      <c r="G41" s="39" t="s">
        <v>373</v>
      </c>
      <c r="H41" s="68">
        <v>5940479</v>
      </c>
      <c r="I41" s="68">
        <v>50942.2</v>
      </c>
      <c r="J41" s="30">
        <f t="shared" si="1"/>
        <v>116.61214081841774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303498.55</v>
      </c>
      <c r="E42" s="27">
        <f t="shared" ref="E42" si="7">D42/D41-1</f>
        <v>-8.0381582023941189E-2</v>
      </c>
      <c r="F42" s="33">
        <f t="shared" ref="F42" si="8">D42/D30-1</f>
        <v>4.0024580877019211E-2</v>
      </c>
      <c r="G42" s="39" t="s">
        <v>405</v>
      </c>
      <c r="H42" s="68">
        <v>6069971</v>
      </c>
      <c r="I42" s="68">
        <v>52495.8</v>
      </c>
      <c r="J42" s="30">
        <f t="shared" si="1"/>
        <v>115.62774545773185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307519.15370370372</v>
      </c>
      <c r="B43" s="27">
        <f>A43/A40-1</f>
        <v>0.23774184396231557</v>
      </c>
      <c r="C43" s="27">
        <f>A43/A31-1</f>
        <v>0.13136511831117925</v>
      </c>
      <c r="D43" s="26">
        <f>H43/20</f>
        <v>289032.3</v>
      </c>
      <c r="E43" s="27">
        <f t="shared" ref="E43" si="9">D43/D42-1</f>
        <v>-4.7664972369719671E-2</v>
      </c>
      <c r="F43" s="33">
        <f t="shared" ref="F43" si="10">D43/D31-1</f>
        <v>-0.14199686077189388</v>
      </c>
      <c r="G43" s="39" t="s">
        <v>429</v>
      </c>
      <c r="H43" s="68">
        <v>5780646</v>
      </c>
      <c r="I43" s="68">
        <v>53230</v>
      </c>
      <c r="J43" s="30">
        <f t="shared" si="1"/>
        <v>108.59752019537855</v>
      </c>
      <c r="K43" s="32">
        <f>H43+H42+H41</f>
        <v>17791096</v>
      </c>
      <c r="L43" s="27">
        <f>K43/K40-1</f>
        <v>0.16042042592437378</v>
      </c>
      <c r="M43" s="27">
        <f>K43/K31-1</f>
        <v>8.5455999184890441E-2</v>
      </c>
      <c r="N43" s="32">
        <f>AVERAGE(J41:J43)</f>
        <v>113.61246882384272</v>
      </c>
      <c r="O43" s="58">
        <f>N43/N40-1</f>
        <v>-4.7968803582153163E-2</v>
      </c>
    </row>
    <row r="44" spans="1:16" ht="17.399999999999999">
      <c r="A44" s="31"/>
      <c r="B44" s="27"/>
      <c r="C44" s="27"/>
      <c r="D44" s="26">
        <f>H44/22</f>
        <v>298632.72727272729</v>
      </c>
      <c r="E44" s="27">
        <f t="shared" ref="E44" si="11">D44/D43-1</f>
        <v>3.3215759182372739E-2</v>
      </c>
      <c r="F44" s="33">
        <f t="shared" ref="F44" si="12">D44/D32-1</f>
        <v>3.4343594278676726E-2</v>
      </c>
      <c r="G44" s="39" t="s">
        <v>462</v>
      </c>
      <c r="H44" s="68">
        <v>6569920</v>
      </c>
      <c r="I44" s="68">
        <v>55802.76</v>
      </c>
      <c r="J44" s="30">
        <f t="shared" si="1"/>
        <v>117.73467835641104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284697.34999999998</v>
      </c>
      <c r="E45" s="27">
        <f t="shared" ref="E45" si="13">D45/D44-1</f>
        <v>-4.6663931980907014E-2</v>
      </c>
      <c r="F45" s="33">
        <f t="shared" ref="F45" si="14">D45/D33-1</f>
        <v>-0.1193883295442244</v>
      </c>
      <c r="G45" s="39" t="s">
        <v>513</v>
      </c>
      <c r="H45" s="68">
        <v>5693947</v>
      </c>
      <c r="I45" s="68">
        <v>51802.3</v>
      </c>
      <c r="J45" s="30">
        <f t="shared" si="1"/>
        <v>109.91687627769423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299482.44681020733</v>
      </c>
      <c r="B46" s="27">
        <f>A46/A43-1</f>
        <v>-2.6134004326897275E-2</v>
      </c>
      <c r="C46" s="27">
        <f>A46/A34-1</f>
        <v>-3.2804983184883341E-2</v>
      </c>
      <c r="D46" s="26">
        <f>H46/19</f>
        <v>315117.26315789472</v>
      </c>
      <c r="E46" s="27">
        <f t="shared" ref="E46" si="15">D46/D45-1</f>
        <v>0.10685000460276406</v>
      </c>
      <c r="F46" s="33">
        <f t="shared" ref="F46" si="16">D46/D34-1</f>
        <v>-5.6519731750497293E-3</v>
      </c>
      <c r="G46" s="39" t="s">
        <v>551</v>
      </c>
      <c r="H46" s="68">
        <v>5987228</v>
      </c>
      <c r="I46" s="68">
        <v>51563.44</v>
      </c>
      <c r="J46" s="30">
        <f t="shared" si="1"/>
        <v>116.11382017956909</v>
      </c>
      <c r="K46" s="32">
        <f>H46+H45+H44</f>
        <v>18251095</v>
      </c>
      <c r="L46" s="27">
        <f>K46/K43-1</f>
        <v>2.5855574046703023E-2</v>
      </c>
      <c r="M46" s="27">
        <f>K46/K34-1</f>
        <v>-3.2978488638708781E-2</v>
      </c>
      <c r="N46" s="32">
        <f>AVERAGE(J44:J46)</f>
        <v>114.58845827122478</v>
      </c>
      <c r="O46" s="58">
        <f>N46/N43-1</f>
        <v>8.5905135016064449E-3</v>
      </c>
    </row>
    <row r="47" spans="1:16" ht="17.399999999999999">
      <c r="A47" s="31"/>
      <c r="B47" s="27"/>
      <c r="C47" s="27"/>
      <c r="D47" s="26">
        <f>H47/19</f>
        <v>322244.31578947371</v>
      </c>
      <c r="E47" s="27">
        <f t="shared" ref="E47" si="17">D47/D46-1</f>
        <v>2.2617144361297248E-2</v>
      </c>
      <c r="F47" s="33">
        <f t="shared" ref="F47" si="18">D47/D35-1</f>
        <v>0.69189904951521952</v>
      </c>
      <c r="G47" s="39" t="s">
        <v>598</v>
      </c>
      <c r="H47" s="68">
        <v>6122642</v>
      </c>
      <c r="I47" s="68">
        <v>51712.639999999999</v>
      </c>
      <c r="J47" s="30">
        <f t="shared" si="1"/>
        <v>118.39739761884135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296228.84999999998</v>
      </c>
      <c r="E48" s="27">
        <f t="shared" ref="E48" si="19">D48/D47-1</f>
        <v>-8.0732116952126343E-2</v>
      </c>
      <c r="F48" s="33">
        <f t="shared" ref="F48" si="20">D48/D36-1</f>
        <v>4.4764167484567352E-2</v>
      </c>
      <c r="G48" s="39" t="s">
        <v>634</v>
      </c>
      <c r="H48" s="68">
        <v>5924577</v>
      </c>
      <c r="I48" s="68">
        <v>51359.14</v>
      </c>
      <c r="J48" s="30">
        <f t="shared" si="1"/>
        <v>115.35584513292083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291192.32799043064</v>
      </c>
      <c r="B49" s="27">
        <f>A49/A46-1</f>
        <v>-2.7681484868562034E-2</v>
      </c>
      <c r="C49" s="27">
        <f>A49/A37-1</f>
        <v>8.4256903908235925E-2</v>
      </c>
      <c r="D49" s="26">
        <f>H49/22</f>
        <v>255103.81818181818</v>
      </c>
      <c r="E49" s="27">
        <f t="shared" ref="E49" si="21">D49/D48-1</f>
        <v>-0.13882858411050036</v>
      </c>
      <c r="F49" s="33">
        <f t="shared" ref="F49" si="22">D49/D37-1</f>
        <v>-0.23090201973169122</v>
      </c>
      <c r="G49" s="39" t="s">
        <v>672</v>
      </c>
      <c r="H49" s="68">
        <v>5612284</v>
      </c>
      <c r="I49" s="68">
        <v>46151.68</v>
      </c>
      <c r="J49" s="30">
        <f t="shared" si="1"/>
        <v>121.60519400377191</v>
      </c>
      <c r="K49" s="32">
        <f>H49+H48+H47</f>
        <v>17659503</v>
      </c>
      <c r="L49" s="27">
        <f>K49/K46-1</f>
        <v>-3.2414055156690602E-2</v>
      </c>
      <c r="M49" s="27">
        <f>K49/K37-1</f>
        <v>8.3047686288064915E-2</v>
      </c>
      <c r="N49" s="32">
        <f>AVERAGE(J47:J49)</f>
        <v>118.45281225184469</v>
      </c>
      <c r="O49" s="58">
        <f>N49/N46-1</f>
        <v>3.3723762749937602E-2</v>
      </c>
    </row>
    <row r="50" spans="1:15" s="37" customFormat="1" ht="17.399999999999999">
      <c r="A50" s="92"/>
      <c r="B50" s="130"/>
      <c r="C50" s="130"/>
      <c r="D50" s="93">
        <f>H50/18</f>
        <v>369963.27777777775</v>
      </c>
      <c r="E50" s="130">
        <f t="shared" ref="E50" si="23">D50/D49-1</f>
        <v>0.450245944629871</v>
      </c>
      <c r="F50" s="131">
        <f t="shared" ref="F50" si="24">D50/D38-1</f>
        <v>0.15301274042788426</v>
      </c>
      <c r="G50" s="132" t="s">
        <v>714</v>
      </c>
      <c r="H50" s="95">
        <v>6659339</v>
      </c>
      <c r="I50" s="95">
        <v>55467.5</v>
      </c>
      <c r="J50" s="133">
        <f t="shared" ref="J50" si="25">H50/I50</f>
        <v>120.05839455537026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328793.90000000002</v>
      </c>
      <c r="E51" s="130">
        <f t="shared" ref="E51" si="26">D51/D50-1</f>
        <v>-0.11127963300862131</v>
      </c>
      <c r="F51" s="131">
        <f t="shared" ref="F51" si="27">D51/D39-1</f>
        <v>0.1556386885045058</v>
      </c>
      <c r="G51" s="132" t="s">
        <v>721</v>
      </c>
      <c r="H51" s="95">
        <v>6575878</v>
      </c>
      <c r="I51" s="95">
        <v>53797.72</v>
      </c>
      <c r="J51" s="133">
        <f t="shared" ref="J51" si="28">H51/I51</f>
        <v>122.23339576472758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328100.72592592594</v>
      </c>
      <c r="B52" s="27">
        <f>A52/A49-1</f>
        <v>0.12674921138962225</v>
      </c>
      <c r="C52" s="27">
        <f>A52/A40-1</f>
        <v>0.32058114957032302</v>
      </c>
      <c r="D52" s="93">
        <f>H52/22</f>
        <v>285545</v>
      </c>
      <c r="E52" s="130">
        <f t="shared" ref="E52:E53" si="29">D52/D51-1</f>
        <v>-0.13153802427599792</v>
      </c>
      <c r="F52" s="131">
        <f t="shared" ref="F52:F53" si="30">D52/D40-1</f>
        <v>1.0399568497456708</v>
      </c>
      <c r="G52" s="132" t="s">
        <v>726</v>
      </c>
      <c r="H52" s="95">
        <v>6281990</v>
      </c>
      <c r="I52" s="95">
        <v>49250.5</v>
      </c>
      <c r="J52" s="133">
        <f t="shared" ref="J52" si="31">H52/I52</f>
        <v>127.55180150455325</v>
      </c>
      <c r="K52" s="32">
        <f>H52+H51+H50</f>
        <v>19517207</v>
      </c>
      <c r="L52" s="27">
        <f>K52/K49-1</f>
        <v>0.10519571247276893</v>
      </c>
      <c r="M52" s="27">
        <f>K52/K40-1</f>
        <v>0.27300564618358369</v>
      </c>
      <c r="N52" s="32">
        <f>AVERAGE(J50:J52)</f>
        <v>123.2811972748837</v>
      </c>
      <c r="O52" s="58">
        <f>N52/N49-1</f>
        <v>4.0762097000899278E-2</v>
      </c>
    </row>
    <row r="53" spans="1:15" s="37" customFormat="1" ht="17.399999999999999">
      <c r="A53" s="31"/>
      <c r="B53" s="27"/>
      <c r="C53" s="27"/>
      <c r="D53" s="93">
        <f>H53/21</f>
        <v>268759.90476190473</v>
      </c>
      <c r="E53" s="130">
        <f t="shared" si="29"/>
        <v>-5.878266206060434E-2</v>
      </c>
      <c r="F53" s="131">
        <f t="shared" si="30"/>
        <v>-0.18564171580872768</v>
      </c>
      <c r="G53" s="132" t="s">
        <v>729</v>
      </c>
      <c r="H53" s="95">
        <v>5643958</v>
      </c>
      <c r="I53" s="95">
        <v>47953.16</v>
      </c>
      <c r="J53" s="133">
        <f t="shared" ref="J53" si="32">H53/I53</f>
        <v>117.69731129293669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414210.9411764706</v>
      </c>
      <c r="E54" s="130">
        <f t="shared" ref="E54" si="33">D54/D53-1</f>
        <v>0.54119321311495994</v>
      </c>
      <c r="F54" s="131">
        <f t="shared" ref="F54" si="34">D54/D42-1</f>
        <v>0.36478721620406618</v>
      </c>
      <c r="G54" s="132" t="s">
        <v>742</v>
      </c>
      <c r="H54" s="95">
        <v>7041586</v>
      </c>
      <c r="I54" s="95">
        <v>64870.02</v>
      </c>
      <c r="J54" s="133">
        <f t="shared" ref="J54" si="35">H54/I54</f>
        <v>108.54915722239642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306263.28197945846</v>
      </c>
      <c r="B55" s="27">
        <f>A55/A52-1</f>
        <v>-6.6557133894905252E-2</v>
      </c>
      <c r="C55" s="27">
        <f>A55/A43-1</f>
        <v>-4.0838813098948989E-3</v>
      </c>
      <c r="D55" s="93">
        <f>H55/21</f>
        <v>235819</v>
      </c>
      <c r="E55" s="130">
        <f t="shared" ref="E55" si="36">D55/D54-1</f>
        <v>-0.43067896919813242</v>
      </c>
      <c r="F55" s="131">
        <f t="shared" ref="F55" si="37">D55/D43-1</f>
        <v>-0.18410848891283083</v>
      </c>
      <c r="G55" s="132" t="s">
        <v>749</v>
      </c>
      <c r="H55" s="95">
        <v>4952199</v>
      </c>
      <c r="I55" s="95">
        <v>43676.78</v>
      </c>
      <c r="J55" s="133">
        <f t="shared" ref="J55" si="38">H55/I55</f>
        <v>113.38287758392445</v>
      </c>
      <c r="K55" s="32">
        <f>H55+H54+H53</f>
        <v>17637743</v>
      </c>
      <c r="L55" s="27">
        <f>K55/K52-1</f>
        <v>-9.6297795068730929E-2</v>
      </c>
      <c r="M55" s="27">
        <f>K55/K43-1</f>
        <v>-8.6196488400714921E-3</v>
      </c>
      <c r="N55" s="32">
        <f>AVERAGE(J53:J55)</f>
        <v>113.20978203308584</v>
      </c>
      <c r="O55" s="58">
        <f>N55/N52-1</f>
        <v>-8.1694657939939685E-2</v>
      </c>
    </row>
    <row r="56" spans="1:15" s="124" customFormat="1" ht="17.399999999999999">
      <c r="A56" s="94"/>
      <c r="B56" s="45"/>
      <c r="C56" s="45"/>
      <c r="D56" s="98">
        <f>H56/22</f>
        <v>244827.36363636365</v>
      </c>
      <c r="E56" s="118">
        <f t="shared" ref="E56" si="39">D56/D55-1</f>
        <v>3.8200330068245858E-2</v>
      </c>
      <c r="F56" s="158">
        <f t="shared" ref="F56" si="40">D56/D44-1</f>
        <v>-0.18017236130729142</v>
      </c>
      <c r="G56" s="122" t="s">
        <v>752</v>
      </c>
      <c r="H56" s="96">
        <v>5386202</v>
      </c>
      <c r="I56" s="96">
        <v>43932.43</v>
      </c>
      <c r="J56" s="125">
        <f t="shared" ref="J56" si="41">H56/I56</f>
        <v>122.60195941813372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347685.61111111112</v>
      </c>
      <c r="E57" s="118">
        <f t="shared" ref="E57" si="42">D57/D56-1</f>
        <v>0.42012561809684157</v>
      </c>
      <c r="F57" s="158">
        <f t="shared" ref="F57" si="43">D57/D45-1</f>
        <v>0.22124639063591967</v>
      </c>
      <c r="G57" s="122" t="s">
        <v>756</v>
      </c>
      <c r="H57" s="96">
        <v>6258341</v>
      </c>
      <c r="I57" s="96">
        <v>53436.959999999999</v>
      </c>
      <c r="J57" s="125">
        <f t="shared" ref="J57" si="44">H57/I57</f>
        <v>117.1163367077768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296256.48737373739</v>
      </c>
      <c r="B58" s="27">
        <f>A58/A55-1</f>
        <v>-3.2673830636975487E-2</v>
      </c>
      <c r="C58" s="27">
        <f>A58/A46-1</f>
        <v>-1.0771781354231957E-2</v>
      </c>
      <c r="K58" s="32">
        <f>H58+H57+H56</f>
        <v>11644543</v>
      </c>
      <c r="L58" s="27">
        <f>K58/K55-1</f>
        <v>-0.33979404280921888</v>
      </c>
      <c r="M58" s="27">
        <f>K58/K46-1</f>
        <v>-0.36198113044724167</v>
      </c>
      <c r="N58" s="32">
        <f>AVERAGE(J56:J58)</f>
        <v>119.85914806295526</v>
      </c>
      <c r="O58" s="58">
        <f>N58/N55-1</f>
        <v>5.873490709421314E-2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86"/>
  <dimension ref="A1:P36"/>
  <sheetViews>
    <sheetView zoomScaleNormal="100" zoomScaleSheetLayoutView="100" workbookViewId="0">
      <selection activeCell="H31" sqref="H31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엘에스일렉 전기회로</v>
      </c>
      <c r="G1" s="19"/>
      <c r="H1" s="19"/>
      <c r="I1" s="19"/>
      <c r="J1" s="20"/>
      <c r="P1" s="18" t="s">
        <v>193</v>
      </c>
    </row>
    <row r="2" spans="1:16" ht="15" customHeight="1">
      <c r="G2" s="21"/>
      <c r="H2" s="21"/>
      <c r="I2" s="21"/>
      <c r="J2" s="22"/>
      <c r="P2" s="23" t="s">
        <v>239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3995506.2</v>
      </c>
      <c r="E5" s="27"/>
      <c r="F5" s="26"/>
      <c r="G5" s="28" t="s">
        <v>7</v>
      </c>
      <c r="H5" s="29">
        <f>'엘에스일렉 전기회로등(경기안양)'!H5+'엘에스일렉 전기회로등(충북청주)'!H5+'엘에스일렉 전기회로(부산강서)'!H5+'엘에스일렉 전기회로(천안)'!H5</f>
        <v>79910124</v>
      </c>
      <c r="I5" s="29">
        <f>'엘에스일렉 전기회로등(경기안양)'!I5+'엘에스일렉 전기회로등(충북청주)'!I5+'엘에스일렉 전기회로(부산강서)'!I5+'엘에스일렉 전기회로(천안)'!I5</f>
        <v>1615879.02</v>
      </c>
      <c r="J5" s="30">
        <f>H5/I5</f>
        <v>49.45303640367829</v>
      </c>
    </row>
    <row r="6" spans="1:16" ht="15" customHeight="1">
      <c r="D6" s="26">
        <f>H6/18</f>
        <v>3266875.111111111</v>
      </c>
      <c r="E6" s="27">
        <f t="shared" ref="E6:E22" si="0">D6/D5-1</f>
        <v>-0.18236264753859954</v>
      </c>
      <c r="F6" s="26"/>
      <c r="G6" s="28" t="s">
        <v>3</v>
      </c>
      <c r="H6" s="29">
        <f>'엘에스일렉 전기회로등(경기안양)'!H6+'엘에스일렉 전기회로등(충북청주)'!H6+'엘에스일렉 전기회로(부산강서)'!H6+'엘에스일렉 전기회로(천안)'!H6</f>
        <v>58803752</v>
      </c>
      <c r="I6" s="29">
        <f>'엘에스일렉 전기회로등(경기안양)'!I6+'엘에스일렉 전기회로등(충북청주)'!I6+'엘에스일렉 전기회로(부산강서)'!I6+'엘에스일렉 전기회로(천안)'!I6</f>
        <v>1125742.51</v>
      </c>
      <c r="J6" s="30">
        <f t="shared" ref="J6:J24" si="1">H6/I6</f>
        <v>52.235525866390176</v>
      </c>
    </row>
    <row r="7" spans="1:16" ht="15" customHeight="1">
      <c r="A7" s="31">
        <f>AVERAGE(D5:D7)</f>
        <v>3564245.9824915826</v>
      </c>
      <c r="B7" s="31"/>
      <c r="C7" s="31"/>
      <c r="D7" s="26">
        <f>H7/22</f>
        <v>3430356.6363636362</v>
      </c>
      <c r="E7" s="27">
        <f t="shared" si="0"/>
        <v>5.0042171706075056E-2</v>
      </c>
      <c r="F7" s="26"/>
      <c r="G7" s="28" t="s">
        <v>6</v>
      </c>
      <c r="H7" s="29">
        <f>'엘에스일렉 전기회로등(경기안양)'!H7+'엘에스일렉 전기회로등(충북청주)'!H7+'엘에스일렉 전기회로(부산강서)'!H7+'엘에스일렉 전기회로(천안)'!H7</f>
        <v>75467846</v>
      </c>
      <c r="I7" s="29">
        <f>'엘에스일렉 전기회로등(경기안양)'!I7+'엘에스일렉 전기회로등(충북청주)'!I7+'엘에스일렉 전기회로(부산강서)'!I7+'엘에스일렉 전기회로(천안)'!I7</f>
        <v>1456190.47</v>
      </c>
      <c r="J7" s="30">
        <f t="shared" si="1"/>
        <v>51.82553213660298</v>
      </c>
      <c r="K7" s="32">
        <f>H7+H6+H5</f>
        <v>214181722</v>
      </c>
      <c r="L7" s="32"/>
      <c r="M7" s="32"/>
      <c r="N7" s="32">
        <f>AVERAGE(J5:J7)</f>
        <v>51.17136480222382</v>
      </c>
      <c r="O7" s="35"/>
    </row>
    <row r="8" spans="1:16" ht="15" customHeight="1">
      <c r="D8" s="26">
        <f>H8/21</f>
        <v>3543207.1904761903</v>
      </c>
      <c r="E8" s="27">
        <f t="shared" si="0"/>
        <v>3.2897615634560395E-2</v>
      </c>
      <c r="F8" s="26"/>
      <c r="G8" s="28" t="s">
        <v>2</v>
      </c>
      <c r="H8" s="29">
        <f>'엘에스일렉 전기회로등(경기안양)'!H8+'엘에스일렉 전기회로등(충북청주)'!H8+'엘에스일렉 전기회로(부산강서)'!H8+'엘에스일렉 전기회로(천안)'!H8</f>
        <v>74407351</v>
      </c>
      <c r="I8" s="29">
        <f>'엘에스일렉 전기회로등(경기안양)'!I8+'엘에스일렉 전기회로등(충북청주)'!I8+'엘에스일렉 전기회로(부산강서)'!I8+'엘에스일렉 전기회로(천안)'!I8</f>
        <v>1440623.61</v>
      </c>
      <c r="J8" s="30">
        <f t="shared" si="1"/>
        <v>51.649404107711376</v>
      </c>
    </row>
    <row r="9" spans="1:16" ht="15" customHeight="1">
      <c r="D9" s="26">
        <f>H9/21</f>
        <v>3702976.3333333335</v>
      </c>
      <c r="E9" s="27">
        <f t="shared" si="0"/>
        <v>4.5091673805186305E-2</v>
      </c>
      <c r="F9" s="26"/>
      <c r="G9" s="28" t="s">
        <v>5</v>
      </c>
      <c r="H9" s="29">
        <f>'엘에스일렉 전기회로등(경기안양)'!H9+'엘에스일렉 전기회로등(충북청주)'!H9+'엘에스일렉 전기회로(부산강서)'!H9+'엘에스일렉 전기회로(천안)'!H9</f>
        <v>77762503</v>
      </c>
      <c r="I9" s="29">
        <f>'엘에스일렉 전기회로등(경기안양)'!I9+'엘에스일렉 전기회로등(충북청주)'!I9+'엘에스일렉 전기회로(부산강서)'!I9+'엘에스일렉 전기회로(천안)'!I9</f>
        <v>1583946.8199999998</v>
      </c>
      <c r="J9" s="30">
        <f t="shared" si="1"/>
        <v>49.094137516561325</v>
      </c>
    </row>
    <row r="10" spans="1:16" ht="15" customHeight="1">
      <c r="A10" s="31">
        <f>AVERAGE(D8:D10)</f>
        <v>3665064.8412698414</v>
      </c>
      <c r="B10" s="27">
        <f>A10/A7-1</f>
        <v>2.8286167473711155E-2</v>
      </c>
      <c r="C10" s="27"/>
      <c r="D10" s="26">
        <f>H10/21</f>
        <v>3749011</v>
      </c>
      <c r="E10" s="27">
        <f t="shared" si="0"/>
        <v>1.243180148149281E-2</v>
      </c>
      <c r="F10" s="26"/>
      <c r="G10" s="28" t="s">
        <v>0</v>
      </c>
      <c r="H10" s="29">
        <f>'엘에스일렉 전기회로등(경기안양)'!H10+'엘에스일렉 전기회로등(충북청주)'!H10+'엘에스일렉 전기회로(부산강서)'!H10+'엘에스일렉 전기회로(천안)'!H10</f>
        <v>78729231</v>
      </c>
      <c r="I10" s="29">
        <f>'엘에스일렉 전기회로등(경기안양)'!I10+'엘에스일렉 전기회로등(충북청주)'!I10+'엘에스일렉 전기회로(부산강서)'!I10+'엘에스일렉 전기회로(천안)'!I10</f>
        <v>1484849.2999999998</v>
      </c>
      <c r="J10" s="30">
        <f t="shared" si="1"/>
        <v>53.021697892169939</v>
      </c>
      <c r="K10" s="32">
        <f>H10+H9+H8</f>
        <v>230899085</v>
      </c>
      <c r="L10" s="27">
        <f>K10/K7-1</f>
        <v>7.805223921021609E-2</v>
      </c>
      <c r="M10" s="32"/>
      <c r="N10" s="32">
        <f>AVERAGE(J8:J10)</f>
        <v>51.255079838814218</v>
      </c>
      <c r="O10" s="58">
        <f>N10/N7-1</f>
        <v>1.6359742780742703E-3</v>
      </c>
    </row>
    <row r="11" spans="1:16" ht="15" customHeight="1">
      <c r="D11" s="26">
        <f>H11/21</f>
        <v>3664303.8095238097</v>
      </c>
      <c r="E11" s="27">
        <f t="shared" si="0"/>
        <v>-2.2594543061140726E-2</v>
      </c>
      <c r="F11" s="26"/>
      <c r="G11" s="28" t="s">
        <v>10</v>
      </c>
      <c r="H11" s="29">
        <f>'엘에스일렉 전기회로등(경기안양)'!H11+'엘에스일렉 전기회로등(충북청주)'!H11+'엘에스일렉 전기회로(부산강서)'!H11+'엘에스일렉 전기회로(천안)'!H11</f>
        <v>76950380</v>
      </c>
      <c r="I11" s="29">
        <f>'엘에스일렉 전기회로등(경기안양)'!I11+'엘에스일렉 전기회로등(충북청주)'!I11+'엘에스일렉 전기회로(부산강서)'!I11+'엘에스일렉 전기회로(천안)'!I11</f>
        <v>1497580.3599999999</v>
      </c>
      <c r="J11" s="30">
        <f t="shared" si="1"/>
        <v>51.383139132513733</v>
      </c>
    </row>
    <row r="12" spans="1:16" ht="15" customHeight="1">
      <c r="D12" s="26">
        <f>H12/22</f>
        <v>3017133.6818181816</v>
      </c>
      <c r="E12" s="27">
        <f t="shared" si="0"/>
        <v>-0.17661475722170816</v>
      </c>
      <c r="F12" s="26"/>
      <c r="G12" s="28" t="s">
        <v>4</v>
      </c>
      <c r="H12" s="29">
        <f>'엘에스일렉 전기회로등(경기안양)'!H12+'엘에스일렉 전기회로등(충북청주)'!H12+'엘에스일렉 전기회로(부산강서)'!H12+'엘에스일렉 전기회로(천안)'!H12</f>
        <v>66376941</v>
      </c>
      <c r="I12" s="29">
        <f>'엘에스일렉 전기회로등(경기안양)'!I12+'엘에스일렉 전기회로등(충북청주)'!I12+'엘에스일렉 전기회로(부산강서)'!I12+'엘에스일렉 전기회로(천안)'!I12</f>
        <v>1185189.08</v>
      </c>
      <c r="J12" s="30">
        <f t="shared" si="1"/>
        <v>56.005359921135955</v>
      </c>
    </row>
    <row r="13" spans="1:16" ht="15" customHeight="1">
      <c r="A13" s="31">
        <f>AVERAGE(D11:D13)</f>
        <v>3361048.4637806639</v>
      </c>
      <c r="B13" s="27">
        <f>A13/A10-1</f>
        <v>-8.294979506661182E-2</v>
      </c>
      <c r="C13" s="27"/>
      <c r="D13" s="26">
        <f>H13/20</f>
        <v>3401707.9</v>
      </c>
      <c r="E13" s="27">
        <f t="shared" si="0"/>
        <v>0.12746343342336308</v>
      </c>
      <c r="F13" s="26"/>
      <c r="G13" s="28" t="s">
        <v>8</v>
      </c>
      <c r="H13" s="29">
        <f>'엘에스일렉 전기회로등(경기안양)'!H13+'엘에스일렉 전기회로등(충북청주)'!H13+'엘에스일렉 전기회로(부산강서)'!H13+'엘에스일렉 전기회로(천안)'!H13</f>
        <v>68034158</v>
      </c>
      <c r="I13" s="29">
        <f>'엘에스일렉 전기회로등(경기안양)'!I13+'엘에스일렉 전기회로등(충북청주)'!I13+'엘에스일렉 전기회로(부산강서)'!I13+'엘에스일렉 전기회로(천안)'!I13</f>
        <v>1393342.08</v>
      </c>
      <c r="J13" s="30">
        <f t="shared" si="1"/>
        <v>48.828036543617486</v>
      </c>
      <c r="K13" s="32">
        <f>H13+H12+H11</f>
        <v>211361479</v>
      </c>
      <c r="L13" s="27">
        <f>K13/K10-1</f>
        <v>-8.4615346137036473E-2</v>
      </c>
      <c r="M13" s="32"/>
      <c r="N13" s="32">
        <f>AVERAGE(J11:J13)</f>
        <v>52.072178532422392</v>
      </c>
      <c r="O13" s="58">
        <f>N13/N10-1</f>
        <v>1.5941809010497465E-2</v>
      </c>
    </row>
    <row r="14" spans="1:16" ht="15" customHeight="1">
      <c r="D14" s="26">
        <f>H14/20</f>
        <v>2870156.95</v>
      </c>
      <c r="E14" s="27">
        <f t="shared" si="0"/>
        <v>-0.15626002162031605</v>
      </c>
      <c r="F14" s="26"/>
      <c r="G14" s="28" t="s">
        <v>11</v>
      </c>
      <c r="H14" s="29">
        <f>'엘에스일렉 전기회로등(경기안양)'!H14+'엘에스일렉 전기회로등(충북청주)'!H14+'엘에스일렉 전기회로(부산강서)'!H14+'엘에스일렉 전기회로(천안)'!H14</f>
        <v>57403139</v>
      </c>
      <c r="I14" s="29">
        <f>'엘에스일렉 전기회로등(경기안양)'!I14+'엘에스일렉 전기회로등(충북청주)'!I14+'엘에스일렉 전기회로(부산강서)'!I14+'엘에스일렉 전기회로(천안)'!I14</f>
        <v>1157710.58</v>
      </c>
      <c r="J14" s="30">
        <f t="shared" si="1"/>
        <v>49.583324184529779</v>
      </c>
    </row>
    <row r="15" spans="1:16" ht="15" customHeight="1">
      <c r="A15" s="31"/>
      <c r="B15" s="31"/>
      <c r="C15" s="31"/>
      <c r="D15" s="26">
        <f>H15/22</f>
        <v>2515223.7272727271</v>
      </c>
      <c r="E15" s="27">
        <f t="shared" si="0"/>
        <v>-0.12366334974373894</v>
      </c>
      <c r="F15" s="26"/>
      <c r="G15" s="28" t="s">
        <v>9</v>
      </c>
      <c r="H15" s="29">
        <f>'엘에스일렉 전기회로등(경기안양)'!H15+'엘에스일렉 전기회로등(충북청주)'!H15+'엘에스일렉 전기회로(부산강서)'!H15+'엘에스일렉 전기회로(천안)'!H15</f>
        <v>55334922</v>
      </c>
      <c r="I15" s="29">
        <f>'엘에스일렉 전기회로등(경기안양)'!I15+'엘에스일렉 전기회로등(충북청주)'!I15+'엘에스일렉 전기회로(부산강서)'!I15+'엘에스일렉 전기회로(천안)'!I15</f>
        <v>1081393.02</v>
      </c>
      <c r="J15" s="30">
        <f t="shared" si="1"/>
        <v>51.170038068120689</v>
      </c>
    </row>
    <row r="16" spans="1:16" ht="15" customHeight="1">
      <c r="A16" s="31">
        <f>AVERAGE(D14:D16)</f>
        <v>2609482.9075757577</v>
      </c>
      <c r="B16" s="27">
        <f>A16/A13-1</f>
        <v>-0.22361044903217797</v>
      </c>
      <c r="C16" s="27"/>
      <c r="D16" s="26">
        <f>H16/22</f>
        <v>2443068.0454545454</v>
      </c>
      <c r="E16" s="27">
        <f t="shared" si="0"/>
        <v>-2.8687579969842503E-2</v>
      </c>
      <c r="F16" s="26"/>
      <c r="G16" s="28" t="s">
        <v>13</v>
      </c>
      <c r="H16" s="29">
        <f>'엘에스일렉 전기회로등(경기안양)'!H16+'엘에스일렉 전기회로등(충북청주)'!H16+'엘에스일렉 전기회로(부산강서)'!H16+'엘에스일렉 전기회로(천안)'!H16</f>
        <v>53747497</v>
      </c>
      <c r="I16" s="29">
        <f>'엘에스일렉 전기회로등(경기안양)'!I16+'엘에스일렉 전기회로등(충북청주)'!I16+'엘에스일렉 전기회로(부산강서)'!I16+'엘에스일렉 전기회로(천안)'!I16</f>
        <v>1102386.08</v>
      </c>
      <c r="J16" s="30">
        <f t="shared" si="1"/>
        <v>48.755602030098203</v>
      </c>
      <c r="K16" s="32">
        <f>H16+H15+H14</f>
        <v>166485558</v>
      </c>
      <c r="L16" s="27">
        <f>K16/K13-1</f>
        <v>-0.21231835248465503</v>
      </c>
      <c r="M16" s="32"/>
      <c r="N16" s="32">
        <f>AVERAGE(J14:J16)</f>
        <v>49.836321427582895</v>
      </c>
      <c r="O16" s="58">
        <f>N16/N13-1</f>
        <v>-4.2937652463442721E-2</v>
      </c>
    </row>
    <row r="17" spans="1:15" ht="15" customHeight="1">
      <c r="D17" s="26">
        <f>H17/20</f>
        <v>2772569.8</v>
      </c>
      <c r="E17" s="27">
        <f t="shared" si="0"/>
        <v>0.13487211506798169</v>
      </c>
      <c r="F17" s="33">
        <f t="shared" ref="F17:F22" si="2">D17/D5-1</f>
        <v>-0.30607796328785586</v>
      </c>
      <c r="G17" s="39" t="s">
        <v>162</v>
      </c>
      <c r="H17" s="29">
        <f>'엘에스일렉 전기회로등(경기안양)'!H17+'엘에스일렉 전기회로등(충북청주)'!H17+'엘에스일렉 전기회로(부산강서)'!H17+'엘에스일렉 전기회로(천안)'!H17</f>
        <v>55451396</v>
      </c>
      <c r="I17" s="29">
        <f>'엘에스일렉 전기회로등(경기안양)'!I17+'엘에스일렉 전기회로등(충북청주)'!I17+'엘에스일렉 전기회로(부산강서)'!I17+'엘에스일렉 전기회로(천안)'!I17</f>
        <v>1174148.99</v>
      </c>
      <c r="J17" s="30">
        <f t="shared" si="1"/>
        <v>47.226882169357403</v>
      </c>
    </row>
    <row r="18" spans="1:15">
      <c r="D18" s="26">
        <f>H18/20</f>
        <v>2591306.85</v>
      </c>
      <c r="E18" s="27">
        <f t="shared" si="0"/>
        <v>-6.5377235949118262E-2</v>
      </c>
      <c r="F18" s="33">
        <f t="shared" si="2"/>
        <v>-0.20679341515486971</v>
      </c>
      <c r="G18" s="39" t="s">
        <v>163</v>
      </c>
      <c r="H18" s="29">
        <f>'엘에스일렉 전기회로등(경기안양)'!H18+'엘에스일렉 전기회로등(충북청주)'!H18+'엘에스일렉 전기회로(부산강서)'!H18+'엘에스일렉 전기회로(천안)'!H18</f>
        <v>51826137</v>
      </c>
      <c r="I18" s="29">
        <f>'엘에스일렉 전기회로등(경기안양)'!I18+'엘에스일렉 전기회로등(충북청주)'!I18+'엘에스일렉 전기회로(부산강서)'!I18+'엘에스일렉 전기회로(천안)'!I18</f>
        <v>1258650.9200000002</v>
      </c>
      <c r="J18" s="30">
        <f t="shared" si="1"/>
        <v>41.175941777407189</v>
      </c>
    </row>
    <row r="19" spans="1:15" ht="17.399999999999999">
      <c r="A19" s="31">
        <f>AVERAGE(D17:D19)</f>
        <v>2707084.7318181819</v>
      </c>
      <c r="B19" s="27">
        <f>A19/A16-1</f>
        <v>3.7402745179541119E-2</v>
      </c>
      <c r="C19" s="27">
        <f>A19/A7-1</f>
        <v>-0.24048880320942467</v>
      </c>
      <c r="D19" s="26">
        <f>H19/22</f>
        <v>2757377.5454545454</v>
      </c>
      <c r="E19" s="27">
        <f t="shared" si="0"/>
        <v>6.4087622604225958E-2</v>
      </c>
      <c r="F19" s="33">
        <f t="shared" si="2"/>
        <v>-0.19618341829976171</v>
      </c>
      <c r="G19" s="39" t="s">
        <v>158</v>
      </c>
      <c r="H19" s="29">
        <f>'엘에스일렉 전기회로등(경기안양)'!H19+'엘에스일렉 전기회로등(충북청주)'!H19+'엘에스일렉 전기회로(부산강서)'!H19+'엘에스일렉 전기회로(천안)'!H19</f>
        <v>60662306</v>
      </c>
      <c r="I19" s="29">
        <f>'엘에스일렉 전기회로등(경기안양)'!I19+'엘에스일렉 전기회로등(충북청주)'!I19+'엘에스일렉 전기회로(부산강서)'!I19+'엘에스일렉 전기회로(천안)'!I19</f>
        <v>1442635.85</v>
      </c>
      <c r="J19" s="30">
        <f t="shared" si="1"/>
        <v>42.049631582356696</v>
      </c>
      <c r="K19" s="32">
        <f>H19+H18+H17</f>
        <v>167939839</v>
      </c>
      <c r="L19" s="27">
        <f>K19/K16-1</f>
        <v>8.7351780987514616E-3</v>
      </c>
      <c r="M19" s="27">
        <f>K19/K7-1</f>
        <v>-0.21590022980579082</v>
      </c>
      <c r="N19" s="32">
        <f>AVERAGE(J17:J19)</f>
        <v>43.484151843040422</v>
      </c>
      <c r="O19" s="58">
        <f>N19/N16-1</f>
        <v>-0.12746064321325967</v>
      </c>
    </row>
    <row r="20" spans="1:15">
      <c r="D20" s="26">
        <f>H20/20</f>
        <v>2818254.7</v>
      </c>
      <c r="E20" s="27">
        <f t="shared" si="0"/>
        <v>2.2077917710546791E-2</v>
      </c>
      <c r="F20" s="33">
        <f t="shared" si="2"/>
        <v>-0.20460347123498579</v>
      </c>
      <c r="G20" s="39" t="s">
        <v>154</v>
      </c>
      <c r="H20" s="29">
        <f>'엘에스일렉 전기회로등(경기안양)'!H20+'엘에스일렉 전기회로등(충북청주)'!H20+'엘에스일렉 전기회로(부산강서)'!H20+'엘에스일렉 전기회로(천안)'!H20</f>
        <v>56365094</v>
      </c>
      <c r="I20" s="29">
        <f>'엘에스일렉 전기회로등(경기안양)'!I20+'엘에스일렉 전기회로등(충북청주)'!I20+'엘에스일렉 전기회로(부산강서)'!I20+'엘에스일렉 전기회로(천안)'!I20</f>
        <v>1235141.6500000001</v>
      </c>
      <c r="J20" s="30">
        <f t="shared" si="1"/>
        <v>45.634518113772614</v>
      </c>
    </row>
    <row r="21" spans="1:15">
      <c r="D21" s="26">
        <f>H21/21</f>
        <v>2873591</v>
      </c>
      <c r="E21" s="27">
        <f t="shared" si="0"/>
        <v>1.9634953505089481E-2</v>
      </c>
      <c r="F21" s="33">
        <f t="shared" si="2"/>
        <v>-0.22397802704473135</v>
      </c>
      <c r="G21" s="39" t="s">
        <v>155</v>
      </c>
      <c r="H21" s="29">
        <f>'엘에스일렉 전기회로등(경기안양)'!H21+'엘에스일렉 전기회로등(충북청주)'!H21+'엘에스일렉 전기회로(부산강서)'!H21+'엘에스일렉 전기회로(천안)'!H21</f>
        <v>60345411</v>
      </c>
      <c r="I21" s="29">
        <f>'엘에스일렉 전기회로등(경기안양)'!I21+'엘에스일렉 전기회로등(충북청주)'!I21+'엘에스일렉 전기회로(부산강서)'!I21+'엘에스일렉 전기회로(천안)'!I21</f>
        <v>1203270.94</v>
      </c>
      <c r="J21" s="30">
        <f t="shared" si="1"/>
        <v>50.151141354747587</v>
      </c>
    </row>
    <row r="22" spans="1:15" ht="17.399999999999999">
      <c r="A22" s="31">
        <f>AVERAGE(D20:D22)</f>
        <v>3185140.8047619048</v>
      </c>
      <c r="B22" s="27">
        <f>A22/A19-1</f>
        <v>0.1765944254809646</v>
      </c>
      <c r="C22" s="27">
        <f>A22/A10-1</f>
        <v>-0.13094557867130574</v>
      </c>
      <c r="D22" s="26">
        <f>H22/21</f>
        <v>3863576.7142857141</v>
      </c>
      <c r="E22" s="27">
        <f t="shared" si="0"/>
        <v>0.34451169783233393</v>
      </c>
      <c r="F22" s="33">
        <f t="shared" si="2"/>
        <v>3.0558916547781312E-2</v>
      </c>
      <c r="G22" s="39" t="s">
        <v>156</v>
      </c>
      <c r="H22" s="29">
        <f>'엘에스일렉 전기회로등(경기안양)'!H22+'엘에스일렉 전기회로등(충북청주)'!H22+'엘에스일렉 전기회로(부산강서)'!H22+'엘에스일렉 전기회로(천안)'!H22</f>
        <v>81135111</v>
      </c>
      <c r="I22" s="29">
        <f>'엘에스일렉 전기회로등(경기안양)'!I22+'엘에스일렉 전기회로등(충북청주)'!I22+'엘에스일렉 전기회로(부산강서)'!I22+'엘에스일렉 전기회로(천안)'!I22</f>
        <v>1432376.7700000003</v>
      </c>
      <c r="J22" s="30">
        <f t="shared" si="1"/>
        <v>56.643693684029785</v>
      </c>
      <c r="K22" s="32">
        <f>H22+H21+H20</f>
        <v>197845616</v>
      </c>
      <c r="L22" s="27">
        <f>K22/K19-1</f>
        <v>0.17807434601625416</v>
      </c>
      <c r="M22" s="27">
        <f>K22/K10-1</f>
        <v>-0.14315114761065428</v>
      </c>
      <c r="N22" s="32">
        <f>AVERAGE(J20:J22)</f>
        <v>50.809784384183331</v>
      </c>
      <c r="O22" s="58">
        <f>N22/N19-1</f>
        <v>0.16846672248743344</v>
      </c>
    </row>
    <row r="23" spans="1:15">
      <c r="A23" s="31"/>
      <c r="B23" s="27"/>
      <c r="C23" s="27"/>
      <c r="D23" s="26">
        <f>H23/21</f>
        <v>3129947</v>
      </c>
      <c r="E23" s="27">
        <f t="shared" ref="E23:E31" si="3">D23/D22-1</f>
        <v>-0.1898835634796876</v>
      </c>
      <c r="F23" s="33">
        <f t="shared" ref="F23:F31" si="4">D23/D11-1</f>
        <v>-0.14582764893428735</v>
      </c>
      <c r="G23" s="39" t="s">
        <v>168</v>
      </c>
      <c r="H23" s="29">
        <f>'엘에스일렉 전기회로등(경기안양)'!H23+'엘에스일렉 전기회로등(충북청주)'!H23+'엘에스일렉 전기회로(부산강서)'!H23+'엘에스일렉 전기회로(천안)'!H23</f>
        <v>65728887</v>
      </c>
      <c r="I23" s="29">
        <f>'엘에스일렉 전기회로등(경기안양)'!I23+'엘에스일렉 전기회로등(충북청주)'!I23+'엘에스일렉 전기회로(부산강서)'!I23+'엘에스일렉 전기회로(천안)'!I23</f>
        <v>1182471.28</v>
      </c>
      <c r="J23" s="30">
        <f>H23/I23</f>
        <v>55.586032499664597</v>
      </c>
    </row>
    <row r="24" spans="1:15">
      <c r="A24" s="31"/>
      <c r="B24" s="27"/>
      <c r="C24" s="27"/>
      <c r="D24" s="26">
        <f>H24/22</f>
        <v>2860616.7272727271</v>
      </c>
      <c r="E24" s="27">
        <f t="shared" si="3"/>
        <v>-8.6049467523658718E-2</v>
      </c>
      <c r="F24" s="33">
        <f t="shared" si="4"/>
        <v>-5.1876042314152437E-2</v>
      </c>
      <c r="G24" s="39" t="s">
        <v>176</v>
      </c>
      <c r="H24" s="29">
        <f>'엘에스일렉 전기회로등(경기안양)'!H24+'엘에스일렉 전기회로등(충북청주)'!H24+'엘에스일렉 전기회로(부산강서)'!H24+'엘에스일렉 전기회로(천안)'!H24</f>
        <v>62933568</v>
      </c>
      <c r="I24" s="29">
        <f>'엘에스일렉 전기회로등(경기안양)'!I24+'엘에스일렉 전기회로등(충북청주)'!I24+'엘에스일렉 전기회로(부산강서)'!I24+'엘에스일렉 전기회로(천안)'!I24</f>
        <v>1225845.1300000001</v>
      </c>
      <c r="J24" s="30">
        <f t="shared" si="1"/>
        <v>51.338922397154683</v>
      </c>
    </row>
    <row r="25" spans="1:15" ht="17.399999999999999">
      <c r="A25" s="31">
        <f>AVERAGE(D23:D25)</f>
        <v>3041250.9968102071</v>
      </c>
      <c r="B25" s="27">
        <f>A25/A22-1</f>
        <v>-4.517533659315065E-2</v>
      </c>
      <c r="C25" s="27">
        <f>A25/A13-1</f>
        <v>-9.5148127263459226E-2</v>
      </c>
      <c r="D25" s="26">
        <f>H25/19</f>
        <v>3133189.2631578948</v>
      </c>
      <c r="E25" s="27">
        <f t="shared" si="3"/>
        <v>9.5284535424301486E-2</v>
      </c>
      <c r="F25" s="33">
        <f t="shared" si="4"/>
        <v>-7.8936418039334044E-2</v>
      </c>
      <c r="G25" s="39" t="s">
        <v>190</v>
      </c>
      <c r="H25" s="29">
        <f>'엘에스일렉 전기회로등(경기안양)'!H25+'엘에스일렉 전기회로등(충북청주)'!H25+'엘에스일렉 전기회로(부산강서)'!H25+'엘에스일렉 전기회로(천안)'!H25</f>
        <v>59530596</v>
      </c>
      <c r="I25" s="29">
        <f>'엘에스일렉 전기회로등(경기안양)'!I25+'엘에스일렉 전기회로등(충북청주)'!I25+'엘에스일렉 전기회로(부산강서)'!I25+'엘에스일렉 전기회로(천안)'!I25</f>
        <v>1159493.1000000001</v>
      </c>
      <c r="J25" s="30">
        <f>H25/I25</f>
        <v>51.341914841925316</v>
      </c>
      <c r="K25" s="32">
        <f>H25+H24+H23</f>
        <v>188193051</v>
      </c>
      <c r="L25" s="27">
        <f>K25/K22-1</f>
        <v>-4.8788369412239074E-2</v>
      </c>
      <c r="M25" s="27">
        <f>K25/K13-1</f>
        <v>-0.1096151867862355</v>
      </c>
      <c r="N25" s="32">
        <f>AVERAGE(J23:J25)</f>
        <v>52.755623246248206</v>
      </c>
      <c r="O25" s="58">
        <f>N25/N22-1</f>
        <v>3.8296538464953622E-2</v>
      </c>
    </row>
    <row r="26" spans="1:15" ht="17.399999999999999">
      <c r="A26" s="31"/>
      <c r="B26" s="27"/>
      <c r="C26" s="27"/>
      <c r="D26" s="26">
        <f>H26/19</f>
        <v>2840192.9473684211</v>
      </c>
      <c r="E26" s="27">
        <f t="shared" si="3"/>
        <v>-9.3513762234129105E-2</v>
      </c>
      <c r="F26" s="33">
        <f t="shared" si="4"/>
        <v>-1.043984811756693E-2</v>
      </c>
      <c r="G26" s="39" t="s">
        <v>202</v>
      </c>
      <c r="H26" s="29">
        <f>'엘에스일렉 전기회로등(경기안양)'!H26+'엘에스일렉 전기회로등(충북청주)'!H26+'엘에스일렉 전기회로(부산강서)'!H26+'엘에스일렉 전기회로(천안)'!H26</f>
        <v>53963666</v>
      </c>
      <c r="I26" s="29">
        <f>'엘에스일렉 전기회로등(경기안양)'!I26+'엘에스일렉 전기회로등(충북청주)'!I26+'엘에스일렉 전기회로(부산강서)'!I26+'엘에스일렉 전기회로(천안)'!I26</f>
        <v>967293.68</v>
      </c>
      <c r="J26" s="30">
        <f>H26/I26</f>
        <v>55.788295856538625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2919677.3181818184</v>
      </c>
      <c r="E27" s="27">
        <f t="shared" si="3"/>
        <v>2.7985553195265522E-2</v>
      </c>
      <c r="F27" s="33">
        <f t="shared" si="4"/>
        <v>0.16080223262987547</v>
      </c>
      <c r="G27" s="39" t="s">
        <v>203</v>
      </c>
      <c r="H27" s="29">
        <f>'엘에스일렉 전기회로등(경기안양)'!H27+'엘에스일렉 전기회로등(충북청주)'!H27+'엘에스일렉 전기회로(부산강서)'!H27+'엘에스일렉 전기회로(천안)'!H27</f>
        <v>64232901</v>
      </c>
      <c r="I27" s="29">
        <f>'엘에스일렉 전기회로등(경기안양)'!I27+'엘에스일렉 전기회로등(충북청주)'!I27+'엘에스일렉 전기회로(부산강서)'!I27+'엘에스일렉 전기회로(천안)'!I27</f>
        <v>1280577.96</v>
      </c>
      <c r="J27" s="30">
        <f>H27/I27</f>
        <v>50.159305412378018</v>
      </c>
      <c r="K27" s="32"/>
      <c r="L27" s="27"/>
      <c r="M27" s="27"/>
      <c r="N27" s="32"/>
      <c r="O27" s="58"/>
    </row>
    <row r="28" spans="1:15" ht="17.399999999999999">
      <c r="A28" s="31">
        <f>AVERAGE(D26:D28)</f>
        <v>2660176.8915470494</v>
      </c>
      <c r="B28" s="27">
        <f>A28/A25-1</f>
        <v>-0.12530176090787781</v>
      </c>
      <c r="C28" s="27">
        <f>A28/A16-1</f>
        <v>1.9426831202503214E-2</v>
      </c>
      <c r="D28" s="26">
        <f>H28/22</f>
        <v>2220660.4090909092</v>
      </c>
      <c r="E28" s="27">
        <f t="shared" si="3"/>
        <v>-0.23941580966427156</v>
      </c>
      <c r="F28" s="33">
        <f t="shared" si="4"/>
        <v>-9.1036202113746745E-2</v>
      </c>
      <c r="G28" s="39" t="s">
        <v>208</v>
      </c>
      <c r="H28" s="29">
        <f>'엘에스일렉 전기회로등(경기안양)'!H28+'엘에스일렉 전기회로등(충북청주)'!H28+'엘에스일렉 전기회로(부산강서)'!H28+'엘에스일렉 전기회로(천안)'!H28</f>
        <v>48854529</v>
      </c>
      <c r="I28" s="29">
        <f>'엘에스일렉 전기회로등(경기안양)'!I28+'엘에스일렉 전기회로등(충북청주)'!I28+'엘에스일렉 전기회로(부산강서)'!I28+'엘에스일렉 전기회로(천안)'!I28</f>
        <v>1101698.9100000001</v>
      </c>
      <c r="J28" s="30">
        <f>H28/I28</f>
        <v>44.344719375278309</v>
      </c>
      <c r="K28" s="32">
        <f>H28+H27+H26</f>
        <v>167051096</v>
      </c>
      <c r="L28" s="27">
        <f>K28/K25-1</f>
        <v>-0.1123418473086979</v>
      </c>
      <c r="M28" s="27">
        <f>K28/K16-1</f>
        <v>3.3969192691176708E-3</v>
      </c>
      <c r="N28" s="32">
        <f>AVERAGE(J26:J28)</f>
        <v>50.097440214731648</v>
      </c>
      <c r="O28" s="58">
        <f>N28/N25-1</f>
        <v>-5.038672406747835E-2</v>
      </c>
    </row>
    <row r="29" spans="1:15" ht="17.399999999999999">
      <c r="D29" s="26">
        <f>H29/22</f>
        <v>2720823.6818181816</v>
      </c>
      <c r="E29" s="27">
        <f t="shared" si="3"/>
        <v>0.22523176919789756</v>
      </c>
      <c r="F29" s="33">
        <f t="shared" si="4"/>
        <v>-1.8663594396006955E-2</v>
      </c>
      <c r="G29" s="39" t="s">
        <v>215</v>
      </c>
      <c r="H29" s="29">
        <f>'엘에스일렉 전기회로등(경기안양)'!H29+'엘에스일렉 전기회로등(충북청주)'!H29+'엘에스일렉 전기회로(부산강서)'!H29+'엘에스일렉 전기회로(천안)'!H29</f>
        <v>59858121</v>
      </c>
      <c r="I29" s="29">
        <f>'엘에스일렉 전기회로등(경기안양)'!I29+'엘에스일렉 전기회로등(충북청주)'!I29+'엘에스일렉 전기회로(부산강서)'!I29+'엘에스일렉 전기회로(천안)'!I29</f>
        <v>1200855.1400000001</v>
      </c>
      <c r="J29" s="30">
        <f t="shared" ref="J29:J31" si="5">H29/I29</f>
        <v>49.846246234162763</v>
      </c>
      <c r="K29" s="32"/>
      <c r="L29" s="27"/>
      <c r="M29" s="27"/>
      <c r="N29" s="32"/>
      <c r="O29" s="58"/>
    </row>
    <row r="30" spans="1:15" ht="17.399999999999999">
      <c r="D30" s="26">
        <f>H30/22</f>
        <v>2591573.7272727271</v>
      </c>
      <c r="E30" s="27">
        <f t="shared" si="3"/>
        <v>-4.7503980286985659E-2</v>
      </c>
      <c r="F30" s="33">
        <f t="shared" si="4"/>
        <v>1.0298945210873711E-4</v>
      </c>
      <c r="G30" s="39" t="s">
        <v>210</v>
      </c>
      <c r="H30" s="29">
        <f>'엘에스일렉 전기회로등(경기안양)'!H30+'엘에스일렉 전기회로등(충북청주)'!H30+'엘에스일렉 전기회로(부산강서)'!H30+'엘에스일렉 전기회로(천안)'!H30</f>
        <v>57014622</v>
      </c>
      <c r="I30" s="29">
        <f>'엘에스일렉 전기회로등(경기안양)'!I30+'엘에스일렉 전기회로등(충북청주)'!I30+'엘에스일렉 전기회로(부산강서)'!I30+'엘에스일렉 전기회로(천안)'!I30</f>
        <v>1279423.54</v>
      </c>
      <c r="J30" s="30">
        <f t="shared" si="5"/>
        <v>44.562742686444551</v>
      </c>
      <c r="K30" s="32"/>
      <c r="L30" s="27"/>
      <c r="M30" s="27"/>
      <c r="N30" s="32"/>
      <c r="O30" s="58"/>
    </row>
    <row r="31" spans="1:15" ht="17.399999999999999">
      <c r="A31" s="31">
        <f>AVERAGE(D29:D31)</f>
        <v>2657579.7272727271</v>
      </c>
      <c r="B31" s="27">
        <f>A31/A28-1</f>
        <v>-9.7631262138053732E-4</v>
      </c>
      <c r="C31" s="27">
        <f>A31/A19-1</f>
        <v>-1.8287201713189649E-2</v>
      </c>
      <c r="D31" s="26">
        <f>H31/22</f>
        <v>2660341.7727272729</v>
      </c>
      <c r="E31" s="27">
        <f t="shared" si="3"/>
        <v>2.6535245642775873E-2</v>
      </c>
      <c r="F31" s="33">
        <f t="shared" si="4"/>
        <v>-3.5191326224888186E-2</v>
      </c>
      <c r="G31" s="39" t="s">
        <v>211</v>
      </c>
      <c r="H31" s="29">
        <f>'엘에스일렉 전기회로등(경기안양)'!H31+'엘에스일렉 전기회로등(충북청주)'!H31+'엘에스일렉 전기회로(부산강서)'!H31+'엘에스일렉 전기회로(천안)'!H31</f>
        <v>58527519</v>
      </c>
      <c r="I31" s="29">
        <f>'엘에스일렉 전기회로등(경기안양)'!I31+'엘에스일렉 전기회로등(충북청주)'!I31+'엘에스일렉 전기회로(부산강서)'!I31+'엘에스일렉 전기회로(천안)'!I31</f>
        <v>1240279.03</v>
      </c>
      <c r="J31" s="30">
        <f t="shared" si="5"/>
        <v>47.188993431582894</v>
      </c>
      <c r="K31" s="32">
        <f>H31+H30+H29</f>
        <v>175400262</v>
      </c>
      <c r="L31" s="27">
        <f>K31/K28-1</f>
        <v>4.9979713991221031E-2</v>
      </c>
      <c r="M31" s="27">
        <f>K31/K19-1</f>
        <v>4.4423187758325655E-2</v>
      </c>
      <c r="N31" s="32">
        <f>AVERAGE(J29:J31)</f>
        <v>47.199327450730067</v>
      </c>
      <c r="O31" s="58">
        <f>N31/N28-1</f>
        <v>-5.7849517891122915E-2</v>
      </c>
    </row>
    <row r="32" spans="1:15" ht="17.399999999999999">
      <c r="D32" s="26">
        <f>H32/21</f>
        <v>3146740.8571428573</v>
      </c>
      <c r="E32" s="27">
        <f>D32/D31-1</f>
        <v>0.18283330713442436</v>
      </c>
      <c r="F32" s="33">
        <f>D32/D20-1</f>
        <v>0.11655658984365647</v>
      </c>
      <c r="G32" s="39" t="s">
        <v>222</v>
      </c>
      <c r="H32" s="29">
        <f>'엘에스일렉 전기회로등(경기안양)'!H32+'엘에스일렉 전기회로등(충북청주)'!H32+'엘에스일렉 전기회로(부산강서)'!H32+'엘에스일렉 전기회로(천안)'!H32</f>
        <v>66081558</v>
      </c>
      <c r="I32" s="29">
        <f>'엘에스일렉 전기회로등(경기안양)'!I32+'엘에스일렉 전기회로등(충북청주)'!I32+'엘에스일렉 전기회로(부산강서)'!I32+'엘에스일렉 전기회로(천안)'!I32</f>
        <v>1384279.31</v>
      </c>
      <c r="J32" s="30">
        <f>H32/I32</f>
        <v>47.737156455802257</v>
      </c>
      <c r="K32" s="32"/>
      <c r="L32" s="27"/>
      <c r="M32" s="27"/>
      <c r="N32" s="32"/>
      <c r="O32" s="58"/>
    </row>
    <row r="33" spans="1:16" ht="17.399999999999999">
      <c r="D33" s="26">
        <f>H33/21</f>
        <v>3127780.5714285714</v>
      </c>
      <c r="E33" s="27">
        <f>D33/D32-1</f>
        <v>-6.0253724647352236E-3</v>
      </c>
      <c r="F33" s="33">
        <f>D33/D21-1</f>
        <v>8.8457115653748586E-2</v>
      </c>
      <c r="G33" s="39" t="s">
        <v>223</v>
      </c>
      <c r="H33" s="29">
        <f>'엘에스일렉 전기회로등(경기안양)'!H33+'엘에스일렉 전기회로등(충북청주)'!H33+'엘에스일렉 전기회로(부산강서)'!H33+'엘에스일렉 전기회로(천안)'!H33</f>
        <v>65683392</v>
      </c>
      <c r="I33" s="29">
        <f>'엘에스일렉 전기회로등(경기안양)'!I33+'엘에스일렉 전기회로등(충북청주)'!I33+'엘에스일렉 전기회로(부산강서)'!I33+'엘에스일렉 전기회로(천안)'!I33</f>
        <v>1350208.3199999998</v>
      </c>
      <c r="J33" s="30">
        <f>H33/I33</f>
        <v>48.646857693781662</v>
      </c>
      <c r="K33" s="32"/>
      <c r="L33" s="27"/>
      <c r="M33" s="27"/>
      <c r="N33" s="32"/>
      <c r="O33" s="58"/>
    </row>
    <row r="34" spans="1:16" ht="17.399999999999999">
      <c r="A34" s="31">
        <f>AVERAGE(D32:D34)</f>
        <v>3174257.739348371</v>
      </c>
      <c r="B34" s="27">
        <f>A34/A31-1</f>
        <v>0.19441674948577048</v>
      </c>
      <c r="C34" s="27">
        <f>A34/A22-1</f>
        <v>-3.4168239586969129E-3</v>
      </c>
      <c r="D34" s="26">
        <f>H34/19</f>
        <v>3248251.789473684</v>
      </c>
      <c r="E34" s="27">
        <f>D34/D33-1</f>
        <v>3.85165184366143E-2</v>
      </c>
      <c r="F34" s="33">
        <f>D34/D22-1</f>
        <v>-0.15926302758188904</v>
      </c>
      <c r="G34" s="39" t="s">
        <v>220</v>
      </c>
      <c r="H34" s="29">
        <f>'엘에스일렉 전기회로등(경기안양)'!H34+'엘에스일렉 전기회로등(충북청주)'!H34+'엘에스일렉 전기회로(부산강서)'!H34+'엘에스일렉 전기회로(천안)'!H34</f>
        <v>61716784</v>
      </c>
      <c r="I34" s="29">
        <f>'엘에스일렉 전기회로등(경기안양)'!I34+'엘에스일렉 전기회로등(충북청주)'!I34+'엘에스일렉 전기회로(부산강서)'!I34+'엘에스일렉 전기회로(천안)'!I34</f>
        <v>1322061.27</v>
      </c>
      <c r="J34" s="30">
        <f>H34/I34</f>
        <v>46.682241890347484</v>
      </c>
      <c r="K34" s="32">
        <f>H34+H33+H32</f>
        <v>193481734</v>
      </c>
      <c r="L34" s="27">
        <f>K34/K31-1</f>
        <v>0.10308691557142602</v>
      </c>
      <c r="M34" s="27">
        <f>K34/K22-1</f>
        <v>-2.2057006307382609E-2</v>
      </c>
      <c r="N34" s="32">
        <f>AVERAGE(J32:J34)</f>
        <v>47.68875201331047</v>
      </c>
      <c r="O34" s="58">
        <f>N34/N31-1</f>
        <v>1.0369312213003523E-2</v>
      </c>
      <c r="P34" s="58"/>
    </row>
    <row r="35" spans="1:16" ht="17.399999999999999">
      <c r="D35" s="70">
        <f>H35/23</f>
        <v>2683338.4347826089</v>
      </c>
      <c r="E35" s="69">
        <f>D35/D34-1</f>
        <v>-0.17391304347826075</v>
      </c>
      <c r="F35" s="71">
        <f>D35/D23-1</f>
        <v>-0.14268885869869075</v>
      </c>
      <c r="G35" s="72" t="s">
        <v>226</v>
      </c>
      <c r="H35" s="73">
        <f>'엘에스일렉 전기회로등(경기안양)'!H35+'엘에스일렉 전기회로등(충북청주)'!H35+'엘에스일렉 전기회로(부산강서)'!H35+'엘에스일렉 전기회로(천안)'!H35</f>
        <v>61716784</v>
      </c>
      <c r="I35" s="73">
        <f>'엘에스일렉 전기회로등(경기안양)'!I35+'엘에스일렉 전기회로등(충북청주)'!I35+'엘에스일렉 전기회로(부산강서)'!I35+'엘에스일렉 전기회로(천안)'!I35</f>
        <v>1322061.27</v>
      </c>
      <c r="J35" s="74">
        <f>H35/I35</f>
        <v>46.682241890347484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87"/>
  <dimension ref="A1:P36"/>
  <sheetViews>
    <sheetView topLeftCell="B24" zoomScaleNormal="100" zoomScaleSheetLayoutView="100" workbookViewId="0">
      <selection activeCell="H31" sqref="H31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엘에스일렉 전기회로</v>
      </c>
      <c r="G1" s="19"/>
      <c r="H1" s="19"/>
      <c r="I1" s="19"/>
      <c r="J1" s="20"/>
      <c r="P1" s="18" t="s">
        <v>193</v>
      </c>
    </row>
    <row r="2" spans="1:16" ht="15" customHeight="1">
      <c r="G2" s="21"/>
      <c r="H2" s="21"/>
      <c r="I2" s="21"/>
      <c r="J2" s="22"/>
      <c r="P2" s="23" t="s">
        <v>186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1481775.35</v>
      </c>
      <c r="E5" s="27"/>
      <c r="F5" s="26"/>
      <c r="G5" s="28" t="s">
        <v>7</v>
      </c>
      <c r="H5" s="29">
        <v>29635507</v>
      </c>
      <c r="I5" s="29">
        <v>933243.97</v>
      </c>
      <c r="J5" s="30">
        <f>H5/I5</f>
        <v>31.755369391778657</v>
      </c>
    </row>
    <row r="6" spans="1:16" ht="15" customHeight="1">
      <c r="D6" s="26">
        <f>H6/18</f>
        <v>1177325.611111111</v>
      </c>
      <c r="E6" s="27">
        <f t="shared" ref="E6:E22" si="0">D6/D5-1</f>
        <v>-0.2054628178886152</v>
      </c>
      <c r="F6" s="26"/>
      <c r="G6" s="28" t="s">
        <v>3</v>
      </c>
      <c r="H6" s="29">
        <v>21191861</v>
      </c>
      <c r="I6" s="29">
        <v>621392.35</v>
      </c>
      <c r="J6" s="30">
        <f t="shared" ref="J6:J24" si="1">H6/I6</f>
        <v>34.103833109628724</v>
      </c>
    </row>
    <row r="7" spans="1:16" ht="15" customHeight="1">
      <c r="A7" s="31">
        <f>AVERAGE(D5:D7)</f>
        <v>1326864.3658249157</v>
      </c>
      <c r="B7" s="31"/>
      <c r="C7" s="31"/>
      <c r="D7" s="26">
        <f>H7/22</f>
        <v>1321492.1363636365</v>
      </c>
      <c r="E7" s="27">
        <f t="shared" si="0"/>
        <v>0.12245255169168279</v>
      </c>
      <c r="F7" s="26"/>
      <c r="G7" s="28" t="s">
        <v>6</v>
      </c>
      <c r="H7" s="29">
        <v>29072827</v>
      </c>
      <c r="I7" s="29">
        <v>794376.33</v>
      </c>
      <c r="J7" s="30">
        <f t="shared" si="1"/>
        <v>36.598304735489791</v>
      </c>
      <c r="K7" s="32">
        <f>H7+H6+H5</f>
        <v>79900195</v>
      </c>
      <c r="L7" s="32"/>
      <c r="M7" s="32"/>
      <c r="N7" s="32">
        <f>AVERAGE(J5:J7)</f>
        <v>34.152502412299057</v>
      </c>
      <c r="O7" s="35"/>
    </row>
    <row r="8" spans="1:16" ht="15" customHeight="1">
      <c r="D8" s="26">
        <f>H8/21</f>
        <v>1264685.5714285714</v>
      </c>
      <c r="E8" s="27">
        <f t="shared" si="0"/>
        <v>-4.2986684045945411E-2</v>
      </c>
      <c r="F8" s="26"/>
      <c r="G8" s="28" t="s">
        <v>2</v>
      </c>
      <c r="H8" s="29">
        <v>26558397</v>
      </c>
      <c r="I8" s="29">
        <v>708695.22</v>
      </c>
      <c r="J8" s="30">
        <f t="shared" si="1"/>
        <v>37.475061564546749</v>
      </c>
    </row>
    <row r="9" spans="1:16" ht="15" customHeight="1">
      <c r="D9" s="26">
        <f>H9/21</f>
        <v>1331449.2380952381</v>
      </c>
      <c r="E9" s="27">
        <f t="shared" si="0"/>
        <v>5.2790723777493165E-2</v>
      </c>
      <c r="F9" s="26"/>
      <c r="G9" s="28" t="s">
        <v>5</v>
      </c>
      <c r="H9" s="29">
        <v>27960434</v>
      </c>
      <c r="I9" s="29">
        <v>822652.03</v>
      </c>
      <c r="J9" s="30">
        <f t="shared" si="1"/>
        <v>33.988166296751253</v>
      </c>
    </row>
    <row r="10" spans="1:16" ht="15" customHeight="1">
      <c r="A10" s="31">
        <f>AVERAGE(D8:D10)</f>
        <v>1389553.0952380954</v>
      </c>
      <c r="B10" s="27">
        <f>A10/A7-1</f>
        <v>4.7245770575959245E-2</v>
      </c>
      <c r="C10" s="27"/>
      <c r="D10" s="26">
        <f>H10/21</f>
        <v>1572524.4761904762</v>
      </c>
      <c r="E10" s="27">
        <f t="shared" si="0"/>
        <v>0.18106228250963485</v>
      </c>
      <c r="F10" s="26"/>
      <c r="G10" s="28" t="s">
        <v>0</v>
      </c>
      <c r="H10" s="29">
        <v>33023014</v>
      </c>
      <c r="I10" s="29">
        <v>881579.92</v>
      </c>
      <c r="J10" s="30">
        <f t="shared" si="1"/>
        <v>37.458899925942049</v>
      </c>
      <c r="K10" s="32">
        <f>H10+H9+H8</f>
        <v>87541845</v>
      </c>
      <c r="L10" s="27">
        <f>K10/K7-1</f>
        <v>9.5639941804897877E-2</v>
      </c>
      <c r="M10" s="32"/>
      <c r="N10" s="32">
        <f>AVERAGE(J8:J10)</f>
        <v>36.307375929080017</v>
      </c>
      <c r="O10" s="58">
        <f>N10/N7-1</f>
        <v>6.3095625930032595E-2</v>
      </c>
    </row>
    <row r="11" spans="1:16" ht="15" customHeight="1">
      <c r="D11" s="26">
        <f>H11/21</f>
        <v>1511118.9047619049</v>
      </c>
      <c r="E11" s="27">
        <f t="shared" si="0"/>
        <v>-3.9049040163323667E-2</v>
      </c>
      <c r="F11" s="26"/>
      <c r="G11" s="28" t="s">
        <v>10</v>
      </c>
      <c r="H11" s="29">
        <v>31733497</v>
      </c>
      <c r="I11" s="29">
        <v>843933.11</v>
      </c>
      <c r="J11" s="30">
        <f t="shared" si="1"/>
        <v>37.601910179824557</v>
      </c>
    </row>
    <row r="12" spans="1:16" ht="15" customHeight="1">
      <c r="D12" s="26">
        <f>H12/22</f>
        <v>1274409.8181818181</v>
      </c>
      <c r="E12" s="27">
        <f t="shared" si="0"/>
        <v>-0.15664491115434964</v>
      </c>
      <c r="F12" s="26"/>
      <c r="G12" s="28" t="s">
        <v>4</v>
      </c>
      <c r="H12" s="29">
        <v>28037016</v>
      </c>
      <c r="I12" s="29">
        <v>655469.09</v>
      </c>
      <c r="J12" s="30">
        <f t="shared" si="1"/>
        <v>42.773971233334592</v>
      </c>
    </row>
    <row r="13" spans="1:16" ht="15" customHeight="1">
      <c r="A13" s="31">
        <f>AVERAGE(D11:D13)</f>
        <v>1404967.0743145745</v>
      </c>
      <c r="B13" s="27">
        <f>A13/A10-1</f>
        <v>1.1092760060268159E-2</v>
      </c>
      <c r="C13" s="27"/>
      <c r="D13" s="26">
        <f>H13/20</f>
        <v>1429372.5</v>
      </c>
      <c r="E13" s="27">
        <f t="shared" si="0"/>
        <v>0.12159564341654616</v>
      </c>
      <c r="F13" s="26"/>
      <c r="G13" s="28" t="s">
        <v>8</v>
      </c>
      <c r="H13" s="29">
        <v>28587450</v>
      </c>
      <c r="I13" s="29">
        <v>779830.1</v>
      </c>
      <c r="J13" s="30">
        <f t="shared" si="1"/>
        <v>36.658561909831384</v>
      </c>
      <c r="K13" s="32">
        <f>H13+H12+H11</f>
        <v>88357963</v>
      </c>
      <c r="L13" s="27">
        <f>K13/K10-1</f>
        <v>9.3226045213006259E-3</v>
      </c>
      <c r="M13" s="32"/>
      <c r="N13" s="32">
        <f>AVERAGE(J11:J13)</f>
        <v>39.011481107663514</v>
      </c>
      <c r="O13" s="58">
        <f>N13/N10-1</f>
        <v>7.4478122127731972E-2</v>
      </c>
    </row>
    <row r="14" spans="1:16" ht="15" customHeight="1">
      <c r="D14" s="26">
        <f>H14/20</f>
        <v>1282698.3500000001</v>
      </c>
      <c r="E14" s="27">
        <f t="shared" si="0"/>
        <v>-0.10261436399538948</v>
      </c>
      <c r="F14" s="26"/>
      <c r="G14" s="28" t="s">
        <v>11</v>
      </c>
      <c r="H14" s="29">
        <v>25653967</v>
      </c>
      <c r="I14" s="29">
        <v>707377.27</v>
      </c>
      <c r="J14" s="30">
        <f t="shared" si="1"/>
        <v>36.266315144675204</v>
      </c>
    </row>
    <row r="15" spans="1:16" ht="15" customHeight="1">
      <c r="A15" s="31"/>
      <c r="B15" s="31"/>
      <c r="C15" s="31"/>
      <c r="D15" s="26">
        <f>H15/22</f>
        <v>994115.54545454541</v>
      </c>
      <c r="E15" s="27">
        <f t="shared" si="0"/>
        <v>-0.22498103669148295</v>
      </c>
      <c r="F15" s="26"/>
      <c r="G15" s="28" t="s">
        <v>9</v>
      </c>
      <c r="H15" s="29">
        <v>21870542</v>
      </c>
      <c r="I15" s="29">
        <v>572682.06000000006</v>
      </c>
      <c r="J15" s="30">
        <f t="shared" si="1"/>
        <v>38.189675437012987</v>
      </c>
    </row>
    <row r="16" spans="1:16" ht="15" customHeight="1">
      <c r="A16" s="31">
        <f>AVERAGE(D14:D16)</f>
        <v>1101874.4196969697</v>
      </c>
      <c r="B16" s="27">
        <f>A16/A13-1</f>
        <v>-0.21572936487886818</v>
      </c>
      <c r="C16" s="27"/>
      <c r="D16" s="26">
        <f>H16/22</f>
        <v>1028809.3636363636</v>
      </c>
      <c r="E16" s="27">
        <f t="shared" si="0"/>
        <v>3.4899180825056941E-2</v>
      </c>
      <c r="F16" s="26"/>
      <c r="G16" s="28" t="s">
        <v>13</v>
      </c>
      <c r="H16" s="29">
        <v>22633806</v>
      </c>
      <c r="I16" s="29">
        <v>562379.78</v>
      </c>
      <c r="J16" s="30">
        <f t="shared" si="1"/>
        <v>40.24647898969625</v>
      </c>
      <c r="K16" s="32">
        <f>H16+H15+H14</f>
        <v>70158315</v>
      </c>
      <c r="L16" s="27">
        <f>K16/K13-1</f>
        <v>-0.20597631930469018</v>
      </c>
      <c r="M16" s="32"/>
      <c r="N16" s="32">
        <f>AVERAGE(J14:J16)</f>
        <v>38.234156523794809</v>
      </c>
      <c r="O16" s="58">
        <f>N16/N13-1</f>
        <v>-1.9925533760778102E-2</v>
      </c>
    </row>
    <row r="17" spans="1:15" ht="15" customHeight="1">
      <c r="D17" s="26">
        <f>H17/20</f>
        <v>1284942.3</v>
      </c>
      <c r="E17" s="27">
        <f t="shared" si="0"/>
        <v>0.24896054158986791</v>
      </c>
      <c r="F17" s="33">
        <f t="shared" ref="F17:F22" si="2">D17/D5-1</f>
        <v>-0.13283595924307967</v>
      </c>
      <c r="G17" s="39" t="s">
        <v>162</v>
      </c>
      <c r="H17" s="29">
        <v>25698846</v>
      </c>
      <c r="I17" s="29">
        <v>770539.43</v>
      </c>
      <c r="J17" s="30">
        <f t="shared" si="1"/>
        <v>33.351759818443035</v>
      </c>
    </row>
    <row r="18" spans="1:15">
      <c r="D18" s="26">
        <f>H18/20</f>
        <v>1228796.6499999999</v>
      </c>
      <c r="E18" s="27">
        <f t="shared" si="0"/>
        <v>-4.3695074868342454E-2</v>
      </c>
      <c r="F18" s="33">
        <f t="shared" si="2"/>
        <v>4.3718609705867717E-2</v>
      </c>
      <c r="G18" s="39" t="s">
        <v>163</v>
      </c>
      <c r="H18" s="29">
        <v>24575933</v>
      </c>
      <c r="I18" s="29">
        <v>789829.78</v>
      </c>
      <c r="J18" s="30">
        <f t="shared" si="1"/>
        <v>31.115480350715568</v>
      </c>
    </row>
    <row r="19" spans="1:15" ht="17.399999999999999">
      <c r="A19" s="31">
        <f>AVERAGE(D17:D19)</f>
        <v>1275586.6954545456</v>
      </c>
      <c r="B19" s="27">
        <f>A19/A16-1</f>
        <v>0.1576516095231153</v>
      </c>
      <c r="C19" s="27">
        <f>A19/A7-1</f>
        <v>-3.8645751360193215E-2</v>
      </c>
      <c r="D19" s="26">
        <f>H19/22</f>
        <v>1313021.1363636365</v>
      </c>
      <c r="E19" s="27">
        <f t="shared" si="0"/>
        <v>6.8542249332822047E-2</v>
      </c>
      <c r="F19" s="33">
        <f t="shared" si="2"/>
        <v>-6.4101781364434007E-3</v>
      </c>
      <c r="G19" s="39" t="s">
        <v>158</v>
      </c>
      <c r="H19" s="29">
        <v>28886465</v>
      </c>
      <c r="I19" s="29">
        <v>911018.99</v>
      </c>
      <c r="J19" s="30">
        <f t="shared" si="1"/>
        <v>31.707862642907148</v>
      </c>
      <c r="K19" s="32">
        <f>H19+H18+H17</f>
        <v>79161244</v>
      </c>
      <c r="L19" s="27">
        <f>K19/K16-1</f>
        <v>0.12832305051796067</v>
      </c>
      <c r="M19" s="27">
        <f>K19/K7-1</f>
        <v>-9.2484254888238748E-3</v>
      </c>
      <c r="N19" s="32">
        <f>AVERAGE(J17:J19)</f>
        <v>32.058367604021917</v>
      </c>
      <c r="O19" s="58">
        <f>N19/N16-1</f>
        <v>-0.16152543906465999</v>
      </c>
    </row>
    <row r="20" spans="1:15">
      <c r="D20" s="26">
        <f>H20/20</f>
        <v>1334386.5</v>
      </c>
      <c r="E20" s="27">
        <f t="shared" si="0"/>
        <v>1.6271911429799335E-2</v>
      </c>
      <c r="F20" s="33">
        <f t="shared" si="2"/>
        <v>5.5113247234010343E-2</v>
      </c>
      <c r="G20" s="39" t="s">
        <v>154</v>
      </c>
      <c r="H20" s="29">
        <v>26687730</v>
      </c>
      <c r="I20" s="29">
        <v>783004.52</v>
      </c>
      <c r="J20" s="30">
        <f t="shared" si="1"/>
        <v>34.083749605940973</v>
      </c>
    </row>
    <row r="21" spans="1:15">
      <c r="D21" s="26">
        <f>H21/21</f>
        <v>1310422.2380952381</v>
      </c>
      <c r="E21" s="27">
        <f t="shared" si="0"/>
        <v>-1.7959011054714535E-2</v>
      </c>
      <c r="F21" s="33">
        <f t="shared" si="2"/>
        <v>-1.5792566023832055E-2</v>
      </c>
      <c r="G21" s="39" t="s">
        <v>155</v>
      </c>
      <c r="H21" s="29">
        <v>27518867</v>
      </c>
      <c r="I21" s="29">
        <v>771913.2</v>
      </c>
      <c r="J21" s="30">
        <f t="shared" si="1"/>
        <v>35.650209116776345</v>
      </c>
    </row>
    <row r="22" spans="1:15" ht="17.399999999999999">
      <c r="A22" s="31">
        <f>AVERAGE(D20:D22)</f>
        <v>1436762.4047619049</v>
      </c>
      <c r="B22" s="27">
        <f>A22/A19-1</f>
        <v>0.12635417873335975</v>
      </c>
      <c r="C22" s="27">
        <f>A22/A10-1</f>
        <v>3.3974455301918782E-2</v>
      </c>
      <c r="D22" s="26">
        <f>H22/21</f>
        <v>1665478.4761904762</v>
      </c>
      <c r="E22" s="27">
        <f t="shared" si="0"/>
        <v>0.27094796453647607</v>
      </c>
      <c r="F22" s="33">
        <f t="shared" si="2"/>
        <v>5.9111321577127951E-2</v>
      </c>
      <c r="G22" s="39" t="s">
        <v>156</v>
      </c>
      <c r="H22" s="29">
        <v>34975048</v>
      </c>
      <c r="I22" s="29">
        <v>990918.04</v>
      </c>
      <c r="J22" s="30">
        <f t="shared" si="1"/>
        <v>35.295601238625146</v>
      </c>
      <c r="K22" s="32">
        <f>H22+H21+H20</f>
        <v>89181645</v>
      </c>
      <c r="L22" s="27">
        <f>K22/K19-1</f>
        <v>0.12658215679379681</v>
      </c>
      <c r="M22" s="27">
        <f>K22/K10-1</f>
        <v>1.8731613435837513E-2</v>
      </c>
      <c r="N22" s="32">
        <f>AVERAGE(J20:J22)</f>
        <v>35.00985332044749</v>
      </c>
      <c r="O22" s="58">
        <f>N22/N19-1</f>
        <v>9.2066001391015728E-2</v>
      </c>
    </row>
    <row r="23" spans="1:15">
      <c r="A23" s="31"/>
      <c r="B23" s="27"/>
      <c r="C23" s="27"/>
      <c r="D23" s="26">
        <f>H23/21</f>
        <v>1325568.7619047619</v>
      </c>
      <c r="E23" s="27">
        <f t="shared" ref="E23:E31" si="3">D23/D22-1</f>
        <v>-0.20409132819488918</v>
      </c>
      <c r="F23" s="33">
        <f t="shared" ref="F23:F31" si="4">D23/D11-1</f>
        <v>-0.12278990241762522</v>
      </c>
      <c r="G23" s="39" t="s">
        <v>168</v>
      </c>
      <c r="H23" s="29">
        <v>27836944</v>
      </c>
      <c r="I23" s="29">
        <v>728746.99</v>
      </c>
      <c r="J23" s="30">
        <f>H23/I23</f>
        <v>38.198365663232451</v>
      </c>
    </row>
    <row r="24" spans="1:15">
      <c r="A24" s="31"/>
      <c r="B24" s="27"/>
      <c r="C24" s="27"/>
      <c r="D24" s="26">
        <f>H24/22</f>
        <v>1137922.1818181819</v>
      </c>
      <c r="E24" s="27">
        <f t="shared" si="3"/>
        <v>-0.14155929551096491</v>
      </c>
      <c r="F24" s="33">
        <f t="shared" si="4"/>
        <v>-0.10709870123125786</v>
      </c>
      <c r="G24" s="39" t="s">
        <v>176</v>
      </c>
      <c r="H24" s="29">
        <v>25034288</v>
      </c>
      <c r="I24" s="29">
        <v>679999.82</v>
      </c>
      <c r="J24" s="30">
        <f t="shared" si="1"/>
        <v>36.815139156948604</v>
      </c>
    </row>
    <row r="25" spans="1:15" ht="17.399999999999999">
      <c r="A25" s="31">
        <f>AVERAGE(D23:D25)</f>
        <v>1281593.8935216831</v>
      </c>
      <c r="B25" s="27">
        <f>A25/A22-1</f>
        <v>-0.10799872736504113</v>
      </c>
      <c r="C25" s="27">
        <f>A25/A13-1</f>
        <v>-8.7812150938184841E-2</v>
      </c>
      <c r="D25" s="26">
        <f>H25/19</f>
        <v>1381290.7368421052</v>
      </c>
      <c r="E25" s="27">
        <f t="shared" si="3"/>
        <v>0.21387100006704052</v>
      </c>
      <c r="F25" s="33">
        <f t="shared" si="4"/>
        <v>-3.3638371493711294E-2</v>
      </c>
      <c r="G25" s="39" t="s">
        <v>190</v>
      </c>
      <c r="H25" s="29">
        <v>26244524</v>
      </c>
      <c r="I25" s="29">
        <v>678753.18</v>
      </c>
      <c r="J25" s="30">
        <f>H25/I25</f>
        <v>38.665784225128782</v>
      </c>
      <c r="K25" s="32">
        <f>H25+H24+H23</f>
        <v>79115756</v>
      </c>
      <c r="L25" s="27">
        <f>K25/K22-1</f>
        <v>-0.11286951479757967</v>
      </c>
      <c r="M25" s="27">
        <f>K25/K13-1</f>
        <v>-0.10459959336092883</v>
      </c>
      <c r="N25" s="32">
        <f>AVERAGE(J23:J25)</f>
        <v>37.893096348436615</v>
      </c>
      <c r="O25" s="58">
        <f>N25/N22-1</f>
        <v>8.2355187312514788E-2</v>
      </c>
    </row>
    <row r="26" spans="1:15" ht="17.399999999999999">
      <c r="A26" s="31"/>
      <c r="B26" s="27"/>
      <c r="C26" s="27"/>
      <c r="D26" s="26">
        <f>H26/19</f>
        <v>1143443.7368421052</v>
      </c>
      <c r="E26" s="27">
        <f t="shared" si="3"/>
        <v>-0.172191844668244</v>
      </c>
      <c r="F26" s="33">
        <f t="shared" si="4"/>
        <v>-0.1085638046995967</v>
      </c>
      <c r="G26" s="39" t="s">
        <v>202</v>
      </c>
      <c r="H26" s="29">
        <v>21725431</v>
      </c>
      <c r="I26" s="29">
        <v>540037.76</v>
      </c>
      <c r="J26" s="30">
        <f>H26/I26</f>
        <v>40.229466546931832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1238369.5454545454</v>
      </c>
      <c r="E27" s="27">
        <f t="shared" si="3"/>
        <v>8.3017472179786278E-2</v>
      </c>
      <c r="F27" s="33">
        <f t="shared" si="4"/>
        <v>0.24569980936000579</v>
      </c>
      <c r="G27" s="39" t="s">
        <v>203</v>
      </c>
      <c r="H27" s="29">
        <v>27244130</v>
      </c>
      <c r="I27" s="29">
        <v>818551.42</v>
      </c>
      <c r="J27" s="30">
        <f>H27/I27</f>
        <v>33.283345840387156</v>
      </c>
      <c r="K27" s="32"/>
      <c r="L27" s="27"/>
      <c r="M27" s="27"/>
      <c r="N27" s="32"/>
      <c r="O27" s="58"/>
    </row>
    <row r="28" spans="1:15" ht="17.399999999999999">
      <c r="A28" s="31">
        <f>AVERAGE(D26:D28)</f>
        <v>1111483.3365231259</v>
      </c>
      <c r="B28" s="27">
        <f>A28/A25-1</f>
        <v>-0.13273358889929754</v>
      </c>
      <c r="C28" s="27">
        <f>A28/A16-1</f>
        <v>8.7205190123196274E-3</v>
      </c>
      <c r="D28" s="26">
        <f>H28/22</f>
        <v>952636.72727272729</v>
      </c>
      <c r="E28" s="27">
        <f t="shared" si="3"/>
        <v>-0.23073307901555307</v>
      </c>
      <c r="F28" s="33">
        <f t="shared" si="4"/>
        <v>-7.4039602530833748E-2</v>
      </c>
      <c r="G28" s="39" t="s">
        <v>208</v>
      </c>
      <c r="H28" s="29">
        <v>20958008</v>
      </c>
      <c r="I28" s="29">
        <v>601791.67000000004</v>
      </c>
      <c r="J28" s="30">
        <f>H28/I28</f>
        <v>34.826018778226022</v>
      </c>
      <c r="K28" s="32">
        <f>H28+H27+H26</f>
        <v>69927569</v>
      </c>
      <c r="L28" s="27">
        <f>K28/K25-1</f>
        <v>-0.11613599445349421</v>
      </c>
      <c r="M28" s="27">
        <f>K28/K16-1</f>
        <v>-3.2889330366614455E-3</v>
      </c>
      <c r="N28" s="32">
        <f>AVERAGE(J26:J28)</f>
        <v>36.112943721848332</v>
      </c>
      <c r="O28" s="58">
        <f>N28/N25-1</f>
        <v>-4.6978283596023074E-2</v>
      </c>
    </row>
    <row r="29" spans="1:15" ht="17.399999999999999">
      <c r="D29" s="26">
        <f>H29/22</f>
        <v>1143962.2727272727</v>
      </c>
      <c r="E29" s="27">
        <f t="shared" si="3"/>
        <v>0.20083788497456423</v>
      </c>
      <c r="F29" s="33">
        <f t="shared" si="4"/>
        <v>-0.10971701007331403</v>
      </c>
      <c r="G29" s="39" t="s">
        <v>215</v>
      </c>
      <c r="H29" s="29">
        <v>25167170</v>
      </c>
      <c r="I29" s="29">
        <v>683043.28</v>
      </c>
      <c r="J29" s="30">
        <f t="shared" ref="J29:J31" si="5">H29/I29</f>
        <v>36.845644685941423</v>
      </c>
      <c r="K29" s="32">
        <f>H29+H28+H27</f>
        <v>73369308</v>
      </c>
      <c r="L29" s="27" t="e">
        <f>K29/K26-1</f>
        <v>#DIV/0!</v>
      </c>
      <c r="M29" s="27" t="e">
        <f>K29/K17-1</f>
        <v>#DIV/0!</v>
      </c>
      <c r="N29" s="32">
        <f>AVERAGE(J27:J29)</f>
        <v>34.985003101518195</v>
      </c>
      <c r="O29" s="58" t="e">
        <f>N29/N26-1</f>
        <v>#DIV/0!</v>
      </c>
    </row>
    <row r="30" spans="1:15" ht="17.399999999999999">
      <c r="D30" s="26">
        <f>H30/22</f>
        <v>1188240.0454545454</v>
      </c>
      <c r="E30" s="27">
        <f t="shared" si="3"/>
        <v>3.8705623238528553E-2</v>
      </c>
      <c r="F30" s="33">
        <f t="shared" si="4"/>
        <v>-3.3005139251848115E-2</v>
      </c>
      <c r="G30" s="39" t="s">
        <v>210</v>
      </c>
      <c r="H30" s="29">
        <v>26141281</v>
      </c>
      <c r="I30" s="29">
        <v>843806.66</v>
      </c>
      <c r="J30" s="30">
        <f t="shared" si="5"/>
        <v>30.980178563653432</v>
      </c>
      <c r="K30" s="32">
        <f>H30+H29+H28</f>
        <v>72266459</v>
      </c>
      <c r="L30" s="27" t="e">
        <f>K30/K27-1</f>
        <v>#DIV/0!</v>
      </c>
      <c r="M30" s="27" t="e">
        <f>K30/K18-1</f>
        <v>#DIV/0!</v>
      </c>
      <c r="N30" s="32">
        <f>AVERAGE(J28:J30)</f>
        <v>34.217280675940287</v>
      </c>
      <c r="O30" s="58" t="e">
        <f>N30/N27-1</f>
        <v>#DIV/0!</v>
      </c>
    </row>
    <row r="31" spans="1:15" ht="17.399999999999999">
      <c r="A31" s="31">
        <f>AVERAGE(D29:D31)</f>
        <v>1130677.3333333333</v>
      </c>
      <c r="B31" s="27">
        <f>A31/A28-1</f>
        <v>1.7268812027581903E-2</v>
      </c>
      <c r="C31" s="27">
        <f>A31/A19-1</f>
        <v>-0.1136021272702088</v>
      </c>
      <c r="D31" s="26">
        <f>H31/22</f>
        <v>1059829.6818181819</v>
      </c>
      <c r="E31" s="27">
        <f t="shared" si="3"/>
        <v>-0.10806769568790442</v>
      </c>
      <c r="F31" s="33">
        <f t="shared" si="4"/>
        <v>-0.19283121004941239</v>
      </c>
      <c r="G31" s="39" t="s">
        <v>211</v>
      </c>
      <c r="H31" s="29">
        <v>23316253</v>
      </c>
      <c r="I31" s="29">
        <v>720254.17</v>
      </c>
      <c r="J31" s="30">
        <f t="shared" si="5"/>
        <v>32.372256865933871</v>
      </c>
      <c r="K31" s="32">
        <f>H31+H30+H29</f>
        <v>74624704</v>
      </c>
      <c r="L31" s="27">
        <f>K31/K28-1</f>
        <v>6.717143277210158E-2</v>
      </c>
      <c r="M31" s="27">
        <f>K31/K19-1</f>
        <v>-5.7307588546738897E-2</v>
      </c>
      <c r="N31" s="32">
        <f>AVERAGE(J29:J31)</f>
        <v>33.399360038509577</v>
      </c>
      <c r="O31" s="58">
        <f>N31/N28-1</f>
        <v>-7.5141580931189389E-2</v>
      </c>
    </row>
    <row r="32" spans="1:15" ht="17.399999999999999">
      <c r="D32" s="26">
        <f>H32/21</f>
        <v>1174186.0476190476</v>
      </c>
      <c r="E32" s="27">
        <f>D32/D31-1</f>
        <v>0.10790070118123385</v>
      </c>
      <c r="F32" s="33">
        <f>D32/D20-1</f>
        <v>-0.12005551043940599</v>
      </c>
      <c r="G32" s="39" t="s">
        <v>222</v>
      </c>
      <c r="H32" s="29">
        <v>24657907</v>
      </c>
      <c r="I32" s="29">
        <v>780043.72</v>
      </c>
      <c r="J32" s="30">
        <f>H32/I32</f>
        <v>31.610929448928839</v>
      </c>
      <c r="K32" s="32"/>
      <c r="L32" s="27"/>
      <c r="M32" s="27"/>
      <c r="N32" s="32"/>
      <c r="O32" s="58"/>
    </row>
    <row r="33" spans="1:16" ht="17.399999999999999">
      <c r="D33" s="26">
        <f>H33/21</f>
        <v>1192646.7619047619</v>
      </c>
      <c r="E33" s="27">
        <f>D33/D32-1</f>
        <v>1.5722137324956309E-2</v>
      </c>
      <c r="F33" s="33">
        <f>D33/D21-1</f>
        <v>-8.9875974908414702E-2</v>
      </c>
      <c r="G33" s="39" t="s">
        <v>223</v>
      </c>
      <c r="H33" s="29">
        <v>25045582</v>
      </c>
      <c r="I33" s="29">
        <v>819645.82</v>
      </c>
      <c r="J33" s="30">
        <f>H33/I33</f>
        <v>30.556590894345074</v>
      </c>
      <c r="K33" s="32"/>
      <c r="L33" s="27"/>
      <c r="M33" s="27"/>
      <c r="N33" s="32"/>
      <c r="O33" s="58"/>
    </row>
    <row r="34" spans="1:16" ht="17.399999999999999">
      <c r="A34" s="31">
        <f>AVERAGE(D32:D34)</f>
        <v>1255191.2172096909</v>
      </c>
      <c r="B34" s="27">
        <f>A34/A31-1</f>
        <v>0.11012326877490342</v>
      </c>
      <c r="C34" s="27">
        <f>A34/A22-1</f>
        <v>-0.12637523570384845</v>
      </c>
      <c r="D34" s="26">
        <f>H34/19</f>
        <v>1398740.8421052631</v>
      </c>
      <c r="E34" s="27">
        <f>D34/D33-1</f>
        <v>0.1728039573690292</v>
      </c>
      <c r="F34" s="33">
        <f>D34/D22-1</f>
        <v>-0.16015675849221067</v>
      </c>
      <c r="G34" s="39" t="s">
        <v>220</v>
      </c>
      <c r="H34" s="29">
        <v>26576076</v>
      </c>
      <c r="I34" s="29">
        <v>804324.63</v>
      </c>
      <c r="J34" s="30">
        <f>H34/I34</f>
        <v>33.041479781615045</v>
      </c>
      <c r="K34" s="32">
        <f>H34+H33+H32</f>
        <v>76279565</v>
      </c>
      <c r="L34" s="27">
        <f>K34/K31-1</f>
        <v>2.2175779752506619E-2</v>
      </c>
      <c r="M34" s="27">
        <f>K34/K22-1</f>
        <v>-0.14467192212029734</v>
      </c>
      <c r="N34" s="32">
        <f>AVERAGE(J32:J34)</f>
        <v>31.736333374962985</v>
      </c>
      <c r="O34" s="58">
        <f>N34/N31-1</f>
        <v>-4.9792171515535499E-2</v>
      </c>
      <c r="P34" s="58"/>
    </row>
    <row r="35" spans="1:16" ht="17.399999999999999">
      <c r="D35" s="70">
        <f>H35/23</f>
        <v>1155481.5652173914</v>
      </c>
      <c r="E35" s="69">
        <f>D35/D34-1</f>
        <v>-0.17391304347826086</v>
      </c>
      <c r="F35" s="71">
        <f>D35/D23-1</f>
        <v>-0.12831261687471085</v>
      </c>
      <c r="G35" s="72" t="s">
        <v>226</v>
      </c>
      <c r="H35" s="73">
        <v>26576076</v>
      </c>
      <c r="I35" s="73">
        <v>804324.63</v>
      </c>
      <c r="J35" s="74">
        <f>H35/I35</f>
        <v>33.041479781615045</v>
      </c>
      <c r="P35" s="58"/>
    </row>
    <row r="36" spans="1:16">
      <c r="B36" s="18">
        <f>IF(D35&gt;AVERAGE(D32:D34),1,0)</f>
        <v>0</v>
      </c>
      <c r="C36" s="18">
        <f>IF(H35&gt;AVERAGE(H32:H34),1,0)</f>
        <v>1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88"/>
  <dimension ref="A1:P36"/>
  <sheetViews>
    <sheetView topLeftCell="B27" zoomScaleNormal="100" zoomScaleSheetLayoutView="100" workbookViewId="0">
      <selection activeCell="H31" sqref="H31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엘에스일렉 전기회로</v>
      </c>
      <c r="G1" s="19"/>
      <c r="H1" s="19"/>
      <c r="I1" s="19"/>
      <c r="J1" s="20"/>
      <c r="P1" s="18" t="s">
        <v>193</v>
      </c>
    </row>
    <row r="2" spans="1:16" ht="15" customHeight="1">
      <c r="G2" s="21"/>
      <c r="H2" s="21"/>
      <c r="I2" s="21"/>
      <c r="J2" s="22"/>
      <c r="P2" s="23" t="s">
        <v>187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812441.5</v>
      </c>
      <c r="E5" s="27"/>
      <c r="F5" s="26"/>
      <c r="G5" s="28" t="s">
        <v>7</v>
      </c>
      <c r="H5" s="29">
        <v>16248830</v>
      </c>
      <c r="I5" s="29">
        <v>439673.29</v>
      </c>
      <c r="J5" s="30">
        <f>H5/I5</f>
        <v>36.956600206485142</v>
      </c>
    </row>
    <row r="6" spans="1:16" ht="15" customHeight="1">
      <c r="D6" s="26">
        <f>H6/18</f>
        <v>672856.66666666663</v>
      </c>
      <c r="E6" s="27">
        <f t="shared" ref="E6:E22" si="0">D6/D5-1</f>
        <v>-0.17180908820306862</v>
      </c>
      <c r="F6" s="26"/>
      <c r="G6" s="28" t="s">
        <v>3</v>
      </c>
      <c r="H6" s="29">
        <v>12111420</v>
      </c>
      <c r="I6" s="29">
        <v>288905.28000000003</v>
      </c>
      <c r="J6" s="30">
        <f t="shared" ref="J6:J24" si="1">H6/I6</f>
        <v>41.921767577248843</v>
      </c>
    </row>
    <row r="7" spans="1:16" ht="15" customHeight="1">
      <c r="A7" s="31">
        <f>AVERAGE(D5:D7)</f>
        <v>724078.67676767672</v>
      </c>
      <c r="B7" s="31"/>
      <c r="C7" s="31"/>
      <c r="D7" s="26">
        <f>H7/22</f>
        <v>686937.86363636365</v>
      </c>
      <c r="E7" s="27">
        <f t="shared" si="0"/>
        <v>2.0927483767761768E-2</v>
      </c>
      <c r="F7" s="26"/>
      <c r="G7" s="28" t="s">
        <v>6</v>
      </c>
      <c r="H7" s="29">
        <v>15112633</v>
      </c>
      <c r="I7" s="29">
        <v>412629.18</v>
      </c>
      <c r="J7" s="30">
        <f t="shared" si="1"/>
        <v>36.625216374663566</v>
      </c>
      <c r="K7" s="32">
        <f>H7+H6+H5</f>
        <v>43472883</v>
      </c>
      <c r="L7" s="32"/>
      <c r="M7" s="32"/>
      <c r="N7" s="32">
        <f>AVERAGE(J5:J7)</f>
        <v>38.50119471946585</v>
      </c>
      <c r="O7" s="35"/>
    </row>
    <row r="8" spans="1:16" ht="15" customHeight="1">
      <c r="D8" s="26">
        <f>H8/21</f>
        <v>945833.33333333337</v>
      </c>
      <c r="E8" s="27">
        <f t="shared" si="0"/>
        <v>0.37688338844285663</v>
      </c>
      <c r="F8" s="26"/>
      <c r="G8" s="28" t="s">
        <v>2</v>
      </c>
      <c r="H8" s="29">
        <v>19862500</v>
      </c>
      <c r="I8" s="29">
        <v>503135.64</v>
      </c>
      <c r="J8" s="30">
        <f t="shared" si="1"/>
        <v>39.477426007825642</v>
      </c>
    </row>
    <row r="9" spans="1:16" ht="15" customHeight="1">
      <c r="D9" s="26">
        <f>H9/21</f>
        <v>864365.04761904757</v>
      </c>
      <c r="E9" s="27">
        <f t="shared" si="0"/>
        <v>-8.6133870358716225E-2</v>
      </c>
      <c r="F9" s="26"/>
      <c r="G9" s="28" t="s">
        <v>5</v>
      </c>
      <c r="H9" s="29">
        <v>18151666</v>
      </c>
      <c r="I9" s="29">
        <v>529144.35</v>
      </c>
      <c r="J9" s="30">
        <f t="shared" si="1"/>
        <v>34.303807647194951</v>
      </c>
    </row>
    <row r="10" spans="1:16" ht="15" customHeight="1">
      <c r="A10" s="31">
        <f>AVERAGE(D8:D10)</f>
        <v>873732.87301587313</v>
      </c>
      <c r="B10" s="27">
        <f>A10/A7-1</f>
        <v>0.20668223088167736</v>
      </c>
      <c r="C10" s="27"/>
      <c r="D10" s="26">
        <f>H10/21</f>
        <v>811000.23809523811</v>
      </c>
      <c r="E10" s="27">
        <f t="shared" si="0"/>
        <v>-6.1738740675373771E-2</v>
      </c>
      <c r="F10" s="26"/>
      <c r="G10" s="28" t="s">
        <v>0</v>
      </c>
      <c r="H10" s="29">
        <v>17031005</v>
      </c>
      <c r="I10" s="29">
        <v>392618.66</v>
      </c>
      <c r="J10" s="30">
        <f t="shared" si="1"/>
        <v>43.37798157632141</v>
      </c>
      <c r="K10" s="32">
        <f>H10+H9+H8</f>
        <v>55045171</v>
      </c>
      <c r="L10" s="27">
        <f>K10/K7-1</f>
        <v>0.26619554999377426</v>
      </c>
      <c r="M10" s="32"/>
      <c r="N10" s="32">
        <f>AVERAGE(J8:J10)</f>
        <v>39.05307174378067</v>
      </c>
      <c r="O10" s="58">
        <f>N10/N7-1</f>
        <v>1.4334023355275116E-2</v>
      </c>
    </row>
    <row r="11" spans="1:16" ht="15" customHeight="1">
      <c r="D11" s="26">
        <f>H11/21</f>
        <v>722443</v>
      </c>
      <c r="E11" s="27">
        <f t="shared" si="0"/>
        <v>-0.10919508273293332</v>
      </c>
      <c r="F11" s="26"/>
      <c r="G11" s="28" t="s">
        <v>10</v>
      </c>
      <c r="H11" s="29">
        <v>15171303</v>
      </c>
      <c r="I11" s="29">
        <v>403795.66</v>
      </c>
      <c r="J11" s="30">
        <f t="shared" si="1"/>
        <v>37.571733683318939</v>
      </c>
    </row>
    <row r="12" spans="1:16" ht="15" customHeight="1">
      <c r="D12" s="26">
        <f>H12/22</f>
        <v>647405.77272727271</v>
      </c>
      <c r="E12" s="27">
        <f t="shared" si="0"/>
        <v>-0.1038659482792792</v>
      </c>
      <c r="F12" s="26"/>
      <c r="G12" s="28" t="s">
        <v>4</v>
      </c>
      <c r="H12" s="29">
        <v>14242927</v>
      </c>
      <c r="I12" s="29">
        <v>338160.11</v>
      </c>
      <c r="J12" s="30">
        <f t="shared" si="1"/>
        <v>42.118885636747635</v>
      </c>
    </row>
    <row r="13" spans="1:16" ht="15" customHeight="1">
      <c r="A13" s="31">
        <f>AVERAGE(D11:D13)</f>
        <v>712201.89090909099</v>
      </c>
      <c r="B13" s="27">
        <f>A13/A10-1</f>
        <v>-0.18487456188894891</v>
      </c>
      <c r="C13" s="27"/>
      <c r="D13" s="26">
        <f>H13/20</f>
        <v>766756.9</v>
      </c>
      <c r="E13" s="27">
        <f t="shared" si="0"/>
        <v>0.18435289319393422</v>
      </c>
      <c r="F13" s="26"/>
      <c r="G13" s="28" t="s">
        <v>8</v>
      </c>
      <c r="H13" s="29">
        <v>15335138</v>
      </c>
      <c r="I13" s="29">
        <v>376580.82</v>
      </c>
      <c r="J13" s="30">
        <f t="shared" si="1"/>
        <v>40.722036772876535</v>
      </c>
      <c r="K13" s="32">
        <f>H13+H12+H11</f>
        <v>44749368</v>
      </c>
      <c r="L13" s="27">
        <f>K13/K10-1</f>
        <v>-0.18704280162922915</v>
      </c>
      <c r="M13" s="32"/>
      <c r="N13" s="32">
        <f>AVERAGE(J11:J13)</f>
        <v>40.137552030981034</v>
      </c>
      <c r="O13" s="58">
        <f>N13/N10-1</f>
        <v>2.7769397867482004E-2</v>
      </c>
    </row>
    <row r="14" spans="1:16" ht="15" customHeight="1">
      <c r="D14" s="26">
        <f>H14/20</f>
        <v>621480.75</v>
      </c>
      <c r="E14" s="27">
        <f t="shared" si="0"/>
        <v>-0.18946833083601855</v>
      </c>
      <c r="F14" s="26"/>
      <c r="G14" s="28" t="s">
        <v>11</v>
      </c>
      <c r="H14" s="29">
        <v>12429615</v>
      </c>
      <c r="I14" s="29">
        <v>250294.03</v>
      </c>
      <c r="J14" s="30">
        <f t="shared" si="1"/>
        <v>49.660053817504156</v>
      </c>
    </row>
    <row r="15" spans="1:16" ht="15" customHeight="1">
      <c r="A15" s="31"/>
      <c r="B15" s="31"/>
      <c r="C15" s="31"/>
      <c r="D15" s="26">
        <f>H15/22</f>
        <v>608898.68181818177</v>
      </c>
      <c r="E15" s="27">
        <f t="shared" si="0"/>
        <v>-2.0245306361972193E-2</v>
      </c>
      <c r="F15" s="26"/>
      <c r="G15" s="28" t="s">
        <v>9</v>
      </c>
      <c r="H15" s="29">
        <v>13395771</v>
      </c>
      <c r="I15" s="29">
        <v>265644.33</v>
      </c>
      <c r="J15" s="30">
        <f t="shared" si="1"/>
        <v>50.427468186503354</v>
      </c>
    </row>
    <row r="16" spans="1:16" ht="15" customHeight="1">
      <c r="A16" s="31">
        <f>AVERAGE(D14:D16)</f>
        <v>601698.11363636365</v>
      </c>
      <c r="B16" s="27">
        <f>A16/A13-1</f>
        <v>-0.15515793861720117</v>
      </c>
      <c r="C16" s="27"/>
      <c r="D16" s="26">
        <f>H16/22</f>
        <v>574714.90909090906</v>
      </c>
      <c r="E16" s="27">
        <f t="shared" si="0"/>
        <v>-5.6140329660756327E-2</v>
      </c>
      <c r="F16" s="26"/>
      <c r="G16" s="28" t="s">
        <v>13</v>
      </c>
      <c r="H16" s="29">
        <v>12643728</v>
      </c>
      <c r="I16" s="29">
        <v>278290.03000000003</v>
      </c>
      <c r="J16" s="30">
        <f t="shared" si="1"/>
        <v>45.433636267889291</v>
      </c>
      <c r="K16" s="32">
        <f>H16+H15+H14</f>
        <v>38469114</v>
      </c>
      <c r="L16" s="27">
        <f>K16/K13-1</f>
        <v>-0.14034285355717202</v>
      </c>
      <c r="M16" s="32"/>
      <c r="N16" s="32">
        <f>AVERAGE(J14:J16)</f>
        <v>48.507052757298936</v>
      </c>
      <c r="O16" s="58">
        <f>N16/N13-1</f>
        <v>0.20852045784600226</v>
      </c>
    </row>
    <row r="17" spans="1:15" ht="15" customHeight="1">
      <c r="D17" s="26">
        <f>H17/20</f>
        <v>445879.35</v>
      </c>
      <c r="E17" s="27">
        <f t="shared" si="0"/>
        <v>-0.22417298916901729</v>
      </c>
      <c r="F17" s="33">
        <f t="shared" ref="F17:F22" si="2">D17/D5-1</f>
        <v>-0.45118590076947085</v>
      </c>
      <c r="G17" s="39" t="s">
        <v>162</v>
      </c>
      <c r="H17" s="29">
        <v>8917587</v>
      </c>
      <c r="I17" s="29">
        <v>184832.33</v>
      </c>
      <c r="J17" s="30">
        <f t="shared" si="1"/>
        <v>48.246900312299267</v>
      </c>
    </row>
    <row r="18" spans="1:15">
      <c r="D18" s="26">
        <f>H18/20</f>
        <v>492078.6</v>
      </c>
      <c r="E18" s="27">
        <f t="shared" si="0"/>
        <v>0.10361379148866168</v>
      </c>
      <c r="F18" s="33">
        <f t="shared" si="2"/>
        <v>-0.26867247605978484</v>
      </c>
      <c r="G18" s="39" t="s">
        <v>163</v>
      </c>
      <c r="H18" s="29">
        <v>9841572</v>
      </c>
      <c r="I18" s="29">
        <v>220876.05</v>
      </c>
      <c r="J18" s="30">
        <f t="shared" si="1"/>
        <v>44.556990221438681</v>
      </c>
    </row>
    <row r="19" spans="1:15" ht="17.399999999999999">
      <c r="A19" s="31">
        <f>AVERAGE(D17:D19)</f>
        <v>502415.42272727267</v>
      </c>
      <c r="B19" s="27">
        <f>A19/A16-1</f>
        <v>-0.16500415849582084</v>
      </c>
      <c r="C19" s="27">
        <f>A19/A7-1</f>
        <v>-0.30613144835298822</v>
      </c>
      <c r="D19" s="26">
        <f>H19/22</f>
        <v>569288.31818181823</v>
      </c>
      <c r="E19" s="27">
        <f t="shared" si="0"/>
        <v>0.15690525493654528</v>
      </c>
      <c r="F19" s="33">
        <f t="shared" si="2"/>
        <v>-0.17126664824058113</v>
      </c>
      <c r="G19" s="39" t="s">
        <v>158</v>
      </c>
      <c r="H19" s="29">
        <v>12524343</v>
      </c>
      <c r="I19" s="29">
        <v>275582.09999999998</v>
      </c>
      <c r="J19" s="30">
        <f t="shared" si="1"/>
        <v>45.446866832062028</v>
      </c>
      <c r="K19" s="32">
        <f>H19+H18+H17</f>
        <v>31283502</v>
      </c>
      <c r="L19" s="27">
        <f>K19/K16-1</f>
        <v>-0.18678912126751868</v>
      </c>
      <c r="M19" s="27">
        <f>K19/K7-1</f>
        <v>-0.28039044477450459</v>
      </c>
      <c r="N19" s="32">
        <f>AVERAGE(J17:J19)</f>
        <v>46.083585788599997</v>
      </c>
      <c r="O19" s="58">
        <f>N19/N16-1</f>
        <v>-4.996112587636603E-2</v>
      </c>
    </row>
    <row r="20" spans="1:15">
      <c r="D20" s="26">
        <f>H20/20</f>
        <v>510035.15</v>
      </c>
      <c r="E20" s="27">
        <f t="shared" si="0"/>
        <v>-0.10408288083454764</v>
      </c>
      <c r="F20" s="33">
        <f t="shared" si="2"/>
        <v>-0.46075578854625554</v>
      </c>
      <c r="G20" s="39" t="s">
        <v>154</v>
      </c>
      <c r="H20" s="29">
        <v>10200703</v>
      </c>
      <c r="I20" s="29">
        <v>203945.85</v>
      </c>
      <c r="J20" s="30">
        <f t="shared" si="1"/>
        <v>50.016722576115178</v>
      </c>
    </row>
    <row r="21" spans="1:15">
      <c r="D21" s="26">
        <f>H21/21</f>
        <v>431817.66666666669</v>
      </c>
      <c r="E21" s="27">
        <f t="shared" si="0"/>
        <v>-0.15335704477099932</v>
      </c>
      <c r="F21" s="33">
        <f t="shared" si="2"/>
        <v>-0.50042211001458492</v>
      </c>
      <c r="G21" s="39" t="s">
        <v>155</v>
      </c>
      <c r="H21" s="29">
        <v>9068171</v>
      </c>
      <c r="I21" s="29">
        <v>199159.17</v>
      </c>
      <c r="J21" s="30">
        <f t="shared" si="1"/>
        <v>45.53227953299865</v>
      </c>
    </row>
    <row r="22" spans="1:15" ht="17.399999999999999">
      <c r="A22" s="31">
        <f>AVERAGE(D20:D22)</f>
        <v>469018.06587301585</v>
      </c>
      <c r="B22" s="27">
        <f>A22/A19-1</f>
        <v>-6.6473590068085953E-2</v>
      </c>
      <c r="C22" s="27">
        <f>A22/A10-1</f>
        <v>-0.46320199186955024</v>
      </c>
      <c r="D22" s="26">
        <f>H22/21</f>
        <v>465201.38095238095</v>
      </c>
      <c r="E22" s="27">
        <f t="shared" si="0"/>
        <v>7.730974636450938E-2</v>
      </c>
      <c r="F22" s="33">
        <f t="shared" si="2"/>
        <v>-0.42638564195125306</v>
      </c>
      <c r="G22" s="39" t="s">
        <v>156</v>
      </c>
      <c r="H22" s="29">
        <v>9769229</v>
      </c>
      <c r="I22" s="29">
        <v>174033.35</v>
      </c>
      <c r="J22" s="30">
        <f t="shared" si="1"/>
        <v>56.134235191128596</v>
      </c>
      <c r="K22" s="32">
        <f>H22+H21+H20</f>
        <v>29038103</v>
      </c>
      <c r="L22" s="27">
        <f>K22/K19-1</f>
        <v>-7.1775819727599499E-2</v>
      </c>
      <c r="M22" s="27">
        <f>K22/K10-1</f>
        <v>-0.47246774835162197</v>
      </c>
      <c r="N22" s="32">
        <f>AVERAGE(J20:J22)</f>
        <v>50.561079100080804</v>
      </c>
      <c r="O22" s="58">
        <f>N22/N19-1</f>
        <v>9.7160262919220086E-2</v>
      </c>
    </row>
    <row r="23" spans="1:15">
      <c r="A23" s="31"/>
      <c r="B23" s="27"/>
      <c r="C23" s="27"/>
      <c r="D23" s="26">
        <f>H23/21</f>
        <v>478736.80952380953</v>
      </c>
      <c r="E23" s="27">
        <f t="shared" ref="E23:E31" si="3">D23/D22-1</f>
        <v>2.9095847789011753E-2</v>
      </c>
      <c r="F23" s="33">
        <f t="shared" ref="F23:F31" si="4">D23/D11-1</f>
        <v>-0.33733621957191151</v>
      </c>
      <c r="G23" s="39" t="s">
        <v>168</v>
      </c>
      <c r="H23" s="29">
        <v>10053473</v>
      </c>
      <c r="I23" s="29">
        <v>194027.81</v>
      </c>
      <c r="J23" s="30">
        <f>H23/I23</f>
        <v>51.814598123846267</v>
      </c>
    </row>
    <row r="24" spans="1:15">
      <c r="A24" s="31"/>
      <c r="B24" s="27"/>
      <c r="C24" s="27"/>
      <c r="D24" s="26">
        <f>H24/22</f>
        <v>507645.22727272729</v>
      </c>
      <c r="E24" s="27">
        <f t="shared" si="3"/>
        <v>6.0384781729385661E-2</v>
      </c>
      <c r="F24" s="33">
        <f t="shared" si="4"/>
        <v>-0.21587781781090354</v>
      </c>
      <c r="G24" s="39" t="s">
        <v>176</v>
      </c>
      <c r="H24" s="29">
        <v>11168195</v>
      </c>
      <c r="I24" s="29">
        <v>206911.1</v>
      </c>
      <c r="J24" s="30">
        <f t="shared" si="1"/>
        <v>53.97581376736192</v>
      </c>
    </row>
    <row r="25" spans="1:15" ht="17.399999999999999">
      <c r="A25" s="31">
        <f>AVERAGE(D23:D25)</f>
        <v>535707.36314270517</v>
      </c>
      <c r="B25" s="27">
        <f>A25/A22-1</f>
        <v>0.14218918656268786</v>
      </c>
      <c r="C25" s="27">
        <f>A25/A13-1</f>
        <v>-0.24781530352453729</v>
      </c>
      <c r="D25" s="26">
        <f>H25/19</f>
        <v>620740.05263157899</v>
      </c>
      <c r="E25" s="27">
        <f t="shared" si="3"/>
        <v>0.22278319441008487</v>
      </c>
      <c r="F25" s="33">
        <f t="shared" si="4"/>
        <v>-0.19043434414274074</v>
      </c>
      <c r="G25" s="39" t="s">
        <v>190</v>
      </c>
      <c r="H25" s="29">
        <v>11794061</v>
      </c>
      <c r="I25" s="29">
        <v>254737.73</v>
      </c>
      <c r="J25" s="30">
        <f>H25/I25</f>
        <v>46.298838417065269</v>
      </c>
      <c r="K25" s="32">
        <f>H25+H24+H23</f>
        <v>33015729</v>
      </c>
      <c r="L25" s="27">
        <f>K25/K22-1</f>
        <v>0.1369795402957279</v>
      </c>
      <c r="M25" s="27">
        <f>K25/K13-1</f>
        <v>-0.26220792660133208</v>
      </c>
      <c r="N25" s="32">
        <f>AVERAGE(J23:J25)</f>
        <v>50.696416769424481</v>
      </c>
      <c r="O25" s="58">
        <f>N25/N22-1</f>
        <v>2.6767163943590688E-3</v>
      </c>
    </row>
    <row r="26" spans="1:15" ht="17.399999999999999">
      <c r="A26" s="31"/>
      <c r="B26" s="27"/>
      <c r="C26" s="27"/>
      <c r="D26" s="26">
        <f>H26/19</f>
        <v>708655.31578947371</v>
      </c>
      <c r="E26" s="27">
        <f t="shared" si="3"/>
        <v>0.14162975755339913</v>
      </c>
      <c r="F26" s="33">
        <f t="shared" si="4"/>
        <v>0.14026913269554009</v>
      </c>
      <c r="G26" s="39" t="s">
        <v>202</v>
      </c>
      <c r="H26" s="29">
        <v>13464451</v>
      </c>
      <c r="I26" s="29">
        <v>218778.36</v>
      </c>
      <c r="J26" s="30">
        <f>H26/I26</f>
        <v>61.543797110463764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540977.63636363635</v>
      </c>
      <c r="E27" s="27">
        <f t="shared" si="3"/>
        <v>-0.23661387375474197</v>
      </c>
      <c r="F27" s="33">
        <f t="shared" si="4"/>
        <v>-0.11154736819552968</v>
      </c>
      <c r="G27" s="39" t="s">
        <v>203</v>
      </c>
      <c r="H27" s="29">
        <v>11901508</v>
      </c>
      <c r="I27" s="29">
        <v>252550.18</v>
      </c>
      <c r="J27" s="30">
        <f>H27/I27</f>
        <v>47.125319807730882</v>
      </c>
      <c r="K27" s="32"/>
      <c r="L27" s="27"/>
      <c r="M27" s="27"/>
      <c r="N27" s="32"/>
      <c r="O27" s="58"/>
    </row>
    <row r="28" spans="1:15" ht="17.399999999999999">
      <c r="A28" s="31">
        <f>AVERAGE(D26:D28)</f>
        <v>583224.89314194571</v>
      </c>
      <c r="B28" s="27">
        <f>A28/A25-1</f>
        <v>8.8700535532087788E-2</v>
      </c>
      <c r="C28" s="27">
        <f>A28/A16-1</f>
        <v>-3.0701808890134297E-2</v>
      </c>
      <c r="D28" s="26">
        <f>H28/22</f>
        <v>500041.72727272729</v>
      </c>
      <c r="E28" s="27">
        <f t="shared" si="3"/>
        <v>-7.5670242796122889E-2</v>
      </c>
      <c r="F28" s="33">
        <f t="shared" si="4"/>
        <v>-0.12993082419995106</v>
      </c>
      <c r="G28" s="39" t="s">
        <v>208</v>
      </c>
      <c r="H28" s="29">
        <v>11000918</v>
      </c>
      <c r="I28" s="29">
        <v>238991.08</v>
      </c>
      <c r="J28" s="30">
        <f>H28/I28</f>
        <v>46.030663571209438</v>
      </c>
      <c r="K28" s="32">
        <f>H28+H27+H26</f>
        <v>36366877</v>
      </c>
      <c r="L28" s="27">
        <f>K28/K25-1</f>
        <v>0.10150156005944933</v>
      </c>
      <c r="M28" s="27">
        <f>K28/K16-1</f>
        <v>-5.4647398429815697E-2</v>
      </c>
      <c r="N28" s="32">
        <f>AVERAGE(J26:J28)</f>
        <v>51.566593496468023</v>
      </c>
      <c r="O28" s="58">
        <f>N28/N25-1</f>
        <v>1.7164462155210058E-2</v>
      </c>
    </row>
    <row r="29" spans="1:15" ht="17.399999999999999">
      <c r="D29" s="26">
        <f>H29/22</f>
        <v>612590.72727272729</v>
      </c>
      <c r="E29" s="27">
        <f t="shared" si="3"/>
        <v>0.22507921611632775</v>
      </c>
      <c r="F29" s="33">
        <f t="shared" si="4"/>
        <v>0.37389346977546123</v>
      </c>
      <c r="G29" s="39" t="s">
        <v>215</v>
      </c>
      <c r="H29" s="29">
        <v>13476996</v>
      </c>
      <c r="I29" s="29">
        <v>262138.49</v>
      </c>
      <c r="J29" s="30">
        <f t="shared" ref="J29:J31" si="5">H29/I29</f>
        <v>51.411740412481969</v>
      </c>
      <c r="K29" s="32">
        <f>H29+H28+H27</f>
        <v>36379422</v>
      </c>
      <c r="L29" s="27" t="e">
        <f>K29/K26-1</f>
        <v>#DIV/0!</v>
      </c>
      <c r="M29" s="27" t="e">
        <f>K29/K17-1</f>
        <v>#DIV/0!</v>
      </c>
      <c r="N29" s="32">
        <f>AVERAGE(J27:J29)</f>
        <v>48.189241263807425</v>
      </c>
      <c r="O29" s="58" t="e">
        <f>N29/N26-1</f>
        <v>#DIV/0!</v>
      </c>
    </row>
    <row r="30" spans="1:15" ht="17.399999999999999">
      <c r="D30" s="26">
        <f>H30/22</f>
        <v>498644.40909090912</v>
      </c>
      <c r="E30" s="27">
        <f t="shared" si="3"/>
        <v>-0.1860072526548201</v>
      </c>
      <c r="F30" s="33">
        <f t="shared" si="4"/>
        <v>1.3343008801661282E-2</v>
      </c>
      <c r="G30" s="39" t="s">
        <v>210</v>
      </c>
      <c r="H30" s="29">
        <v>10970177</v>
      </c>
      <c r="I30" s="29">
        <v>201381.66</v>
      </c>
      <c r="J30" s="30">
        <f t="shared" si="5"/>
        <v>54.474558408148987</v>
      </c>
      <c r="K30" s="32">
        <f>H30+H29+H28</f>
        <v>35448091</v>
      </c>
      <c r="L30" s="27" t="e">
        <f>K30/K27-1</f>
        <v>#DIV/0!</v>
      </c>
      <c r="M30" s="27" t="e">
        <f>K30/K18-1</f>
        <v>#DIV/0!</v>
      </c>
      <c r="N30" s="32">
        <f>AVERAGE(J28:J30)</f>
        <v>50.638987463946798</v>
      </c>
      <c r="O30" s="58" t="e">
        <f>N30/N27-1</f>
        <v>#DIV/0!</v>
      </c>
    </row>
    <row r="31" spans="1:15" ht="17.399999999999999">
      <c r="A31" s="31">
        <f>AVERAGE(D29:D31)</f>
        <v>557379.74242424255</v>
      </c>
      <c r="B31" s="27">
        <f>A31/A28-1</f>
        <v>-4.4314210558589751E-2</v>
      </c>
      <c r="C31" s="27">
        <f>A31/A19-1</f>
        <v>0.10940014420458244</v>
      </c>
      <c r="D31" s="26">
        <f>H31/22</f>
        <v>560904.09090909094</v>
      </c>
      <c r="E31" s="27">
        <f t="shared" si="3"/>
        <v>0.12485787603973941</v>
      </c>
      <c r="F31" s="33">
        <f t="shared" si="4"/>
        <v>-1.4727558962573939E-2</v>
      </c>
      <c r="G31" s="39" t="s">
        <v>211</v>
      </c>
      <c r="H31" s="29">
        <v>12339890</v>
      </c>
      <c r="I31" s="29">
        <v>219400.86</v>
      </c>
      <c r="J31" s="30">
        <f t="shared" si="5"/>
        <v>56.243580813675941</v>
      </c>
      <c r="K31" s="32">
        <f>H31+H30+H29</f>
        <v>36787063</v>
      </c>
      <c r="L31" s="27">
        <f>K31/K28-1</f>
        <v>1.1554085328800756E-2</v>
      </c>
      <c r="M31" s="27">
        <f>K31/K19-1</f>
        <v>0.17592534876689947</v>
      </c>
      <c r="N31" s="32">
        <f>AVERAGE(J29:J31)</f>
        <v>54.043293211435632</v>
      </c>
      <c r="O31" s="58">
        <f>N31/N28-1</f>
        <v>4.8029151181709251E-2</v>
      </c>
    </row>
    <row r="32" spans="1:15" ht="17.399999999999999">
      <c r="D32" s="26">
        <f>H32/21</f>
        <v>608618.52380952379</v>
      </c>
      <c r="E32" s="27">
        <f>D32/D31-1</f>
        <v>8.5067008199386063E-2</v>
      </c>
      <c r="F32" s="33">
        <f>D32/D20-1</f>
        <v>0.19328741128826854</v>
      </c>
      <c r="G32" s="39" t="s">
        <v>222</v>
      </c>
      <c r="H32" s="29">
        <v>12780989</v>
      </c>
      <c r="I32" s="29">
        <v>258200.37</v>
      </c>
      <c r="J32" s="30">
        <f>H32/I32</f>
        <v>49.500273760258359</v>
      </c>
      <c r="K32" s="32"/>
      <c r="L32" s="27"/>
      <c r="M32" s="27"/>
      <c r="N32" s="32"/>
      <c r="O32" s="58"/>
    </row>
    <row r="33" spans="1:16" ht="17.399999999999999">
      <c r="D33" s="26">
        <f>H33/21</f>
        <v>686380.90476190473</v>
      </c>
      <c r="E33" s="27">
        <f>D33/D32-1</f>
        <v>0.12776867267470449</v>
      </c>
      <c r="F33" s="33">
        <f>D33/D21-1</f>
        <v>0.58951557044965286</v>
      </c>
      <c r="G33" s="39" t="s">
        <v>223</v>
      </c>
      <c r="H33" s="29">
        <v>14413999</v>
      </c>
      <c r="I33" s="29">
        <v>268541.3</v>
      </c>
      <c r="J33" s="30">
        <f>H33/I33</f>
        <v>53.675166538629256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656375.94987468666</v>
      </c>
      <c r="B34" s="27">
        <f>A34/A31-1</f>
        <v>0.17760998456792576</v>
      </c>
      <c r="C34" s="27">
        <f>A34/A22-1</f>
        <v>0.39946837368178678</v>
      </c>
      <c r="D34" s="26">
        <f>H34/19</f>
        <v>674128.42105263157</v>
      </c>
      <c r="E34" s="27">
        <f>D34/D33-1</f>
        <v>-1.7850851654335198E-2</v>
      </c>
      <c r="F34" s="33">
        <f>D34/D22-1</f>
        <v>0.4491109628103982</v>
      </c>
      <c r="G34" s="39" t="s">
        <v>220</v>
      </c>
      <c r="H34" s="29">
        <v>12808440</v>
      </c>
      <c r="I34" s="29">
        <v>245774.55</v>
      </c>
      <c r="J34" s="30">
        <f>H34/I34</f>
        <v>52.114590383748038</v>
      </c>
      <c r="K34" s="32">
        <f>H34+H33+H32</f>
        <v>40003428</v>
      </c>
      <c r="L34" s="27">
        <f>K34/K31-1</f>
        <v>8.7431959436392148E-2</v>
      </c>
      <c r="M34" s="27">
        <f>K34/K22-1</f>
        <v>0.37761850352276793</v>
      </c>
      <c r="N34" s="32">
        <f>AVERAGE(J32:J34)</f>
        <v>51.763343560878553</v>
      </c>
      <c r="O34" s="58">
        <f>N34/N31-1</f>
        <v>-4.2187467030129766E-2</v>
      </c>
      <c r="P34" s="58"/>
    </row>
    <row r="35" spans="1:16" ht="17.399999999999999">
      <c r="D35" s="70">
        <f>H35/23</f>
        <v>556888.69565217395</v>
      </c>
      <c r="E35" s="69">
        <f>D35/D34-1</f>
        <v>-0.17391304347826086</v>
      </c>
      <c r="F35" s="71">
        <f>D35/D23-1</f>
        <v>0.16324603534476623</v>
      </c>
      <c r="G35" s="72" t="s">
        <v>226</v>
      </c>
      <c r="H35" s="73">
        <v>12808440</v>
      </c>
      <c r="I35" s="73">
        <v>245774.55</v>
      </c>
      <c r="J35" s="74">
        <f>H35/I35</f>
        <v>52.114590383748038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89"/>
  <dimension ref="A1:P36"/>
  <sheetViews>
    <sheetView topLeftCell="C27" zoomScaleNormal="100" zoomScaleSheetLayoutView="100" workbookViewId="0">
      <selection activeCell="H31" sqref="H31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엘에스일렉 전기회로</v>
      </c>
      <c r="G1" s="19"/>
      <c r="H1" s="19"/>
      <c r="I1" s="19"/>
      <c r="J1" s="20"/>
      <c r="P1" s="18" t="s">
        <v>193</v>
      </c>
    </row>
    <row r="2" spans="1:16" ht="15" customHeight="1">
      <c r="G2" s="21"/>
      <c r="H2" s="21"/>
      <c r="I2" s="21"/>
      <c r="J2" s="22"/>
      <c r="P2" s="23" t="s">
        <v>182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544390.75</v>
      </c>
      <c r="E5" s="27"/>
      <c r="F5" s="26"/>
      <c r="G5" s="28" t="s">
        <v>7</v>
      </c>
      <c r="H5" s="29">
        <v>10887815</v>
      </c>
      <c r="I5" s="29">
        <v>166502.97</v>
      </c>
      <c r="J5" s="30">
        <f>H5/I5</f>
        <v>65.391115846161782</v>
      </c>
    </row>
    <row r="6" spans="1:16" ht="15" customHeight="1">
      <c r="D6" s="26">
        <f>H6/18</f>
        <v>592259.22222222225</v>
      </c>
      <c r="E6" s="27">
        <f t="shared" ref="E6:E22" si="0">D6/D5-1</f>
        <v>8.793035558047646E-2</v>
      </c>
      <c r="F6" s="26"/>
      <c r="G6" s="28" t="s">
        <v>3</v>
      </c>
      <c r="H6" s="29">
        <v>10660666</v>
      </c>
      <c r="I6" s="29">
        <v>166190.15</v>
      </c>
      <c r="J6" s="30">
        <f t="shared" ref="J6:J24" si="1">H6/I6</f>
        <v>64.147399830856401</v>
      </c>
    </row>
    <row r="7" spans="1:16" ht="15" customHeight="1">
      <c r="A7" s="31">
        <f>AVERAGE(D5:D7)</f>
        <v>558024.68771043781</v>
      </c>
      <c r="B7" s="31"/>
      <c r="C7" s="31"/>
      <c r="D7" s="26">
        <f>H7/22</f>
        <v>537424.09090909094</v>
      </c>
      <c r="E7" s="27">
        <f t="shared" si="0"/>
        <v>-9.2586369710519367E-2</v>
      </c>
      <c r="F7" s="26"/>
      <c r="G7" s="28" t="s">
        <v>6</v>
      </c>
      <c r="H7" s="29">
        <v>11823330</v>
      </c>
      <c r="I7" s="29">
        <v>186186.78</v>
      </c>
      <c r="J7" s="30">
        <f t="shared" si="1"/>
        <v>63.502521500183846</v>
      </c>
      <c r="K7" s="32">
        <f>H7+H6+H5</f>
        <v>33371811</v>
      </c>
      <c r="L7" s="32"/>
      <c r="M7" s="32"/>
      <c r="N7" s="32">
        <f>AVERAGE(J5:J7)</f>
        <v>64.347012392400686</v>
      </c>
      <c r="O7" s="35"/>
    </row>
    <row r="8" spans="1:16" ht="15" customHeight="1">
      <c r="D8" s="26">
        <f>H8/21</f>
        <v>523256.85714285716</v>
      </c>
      <c r="E8" s="27">
        <f t="shared" si="0"/>
        <v>-2.6361367132368252E-2</v>
      </c>
      <c r="F8" s="26"/>
      <c r="G8" s="28" t="s">
        <v>2</v>
      </c>
      <c r="H8" s="29">
        <v>10988394</v>
      </c>
      <c r="I8" s="29">
        <v>169784.82</v>
      </c>
      <c r="J8" s="30">
        <f t="shared" si="1"/>
        <v>64.719531463413517</v>
      </c>
    </row>
    <row r="9" spans="1:16" ht="15" customHeight="1">
      <c r="D9" s="26">
        <f>H9/21</f>
        <v>530930.95238095243</v>
      </c>
      <c r="E9" s="27">
        <f t="shared" si="0"/>
        <v>1.466601943832746E-2</v>
      </c>
      <c r="F9" s="26"/>
      <c r="G9" s="28" t="s">
        <v>5</v>
      </c>
      <c r="H9" s="29">
        <v>11149550</v>
      </c>
      <c r="I9" s="29">
        <v>201852.31</v>
      </c>
      <c r="J9" s="30">
        <f t="shared" si="1"/>
        <v>55.236177381373544</v>
      </c>
    </row>
    <row r="10" spans="1:16" ht="15" customHeight="1">
      <c r="A10" s="31">
        <f>AVERAGE(D8:D10)</f>
        <v>497626.11111111118</v>
      </c>
      <c r="B10" s="27">
        <f>A10/A7-1</f>
        <v>-0.10823638797620327</v>
      </c>
      <c r="C10" s="27"/>
      <c r="D10" s="26">
        <f>H10/21</f>
        <v>438690.52380952379</v>
      </c>
      <c r="E10" s="27">
        <f t="shared" si="0"/>
        <v>-0.17373337937405553</v>
      </c>
      <c r="F10" s="26"/>
      <c r="G10" s="28" t="s">
        <v>0</v>
      </c>
      <c r="H10" s="29">
        <v>9212501</v>
      </c>
      <c r="I10" s="29">
        <v>167282.34</v>
      </c>
      <c r="J10" s="30">
        <f t="shared" si="1"/>
        <v>55.07156941970085</v>
      </c>
      <c r="K10" s="32">
        <f>H10+H9+H8</f>
        <v>31350445</v>
      </c>
      <c r="L10" s="27">
        <f>K10/K7-1</f>
        <v>-6.0571061007147597E-2</v>
      </c>
      <c r="M10" s="32"/>
      <c r="N10" s="32">
        <f>AVERAGE(J8:J10)</f>
        <v>58.342426088162632</v>
      </c>
      <c r="O10" s="58">
        <f>N10/N7-1</f>
        <v>-9.3315696890803768E-2</v>
      </c>
    </row>
    <row r="11" spans="1:16" ht="15" customHeight="1">
      <c r="D11" s="26">
        <f>H11/21</f>
        <v>476719.52380952379</v>
      </c>
      <c r="E11" s="27">
        <f t="shared" si="0"/>
        <v>8.6687534687920342E-2</v>
      </c>
      <c r="F11" s="26"/>
      <c r="G11" s="28" t="s">
        <v>10</v>
      </c>
      <c r="H11" s="29">
        <v>10011110</v>
      </c>
      <c r="I11" s="29">
        <v>190429.93</v>
      </c>
      <c r="J11" s="30">
        <f t="shared" si="1"/>
        <v>52.571095310490321</v>
      </c>
    </row>
    <row r="12" spans="1:16" ht="15" customHeight="1">
      <c r="D12" s="26">
        <f>H12/22</f>
        <v>370021.54545454547</v>
      </c>
      <c r="E12" s="27">
        <f t="shared" si="0"/>
        <v>-0.22381709375429348</v>
      </c>
      <c r="F12" s="26"/>
      <c r="G12" s="28" t="s">
        <v>4</v>
      </c>
      <c r="H12" s="29">
        <v>8140474</v>
      </c>
      <c r="I12" s="29">
        <v>145037.41</v>
      </c>
      <c r="J12" s="30">
        <f t="shared" si="1"/>
        <v>56.126719306418941</v>
      </c>
    </row>
    <row r="13" spans="1:16" ht="15" customHeight="1">
      <c r="A13" s="31">
        <f>AVERAGE(D11:D13)</f>
        <v>452509.05642135645</v>
      </c>
      <c r="B13" s="27">
        <f>A13/A10-1</f>
        <v>-9.0664564584475471E-2</v>
      </c>
      <c r="C13" s="27"/>
      <c r="D13" s="26">
        <f>H13/20</f>
        <v>510786.1</v>
      </c>
      <c r="E13" s="27">
        <f t="shared" si="0"/>
        <v>0.38042258964281439</v>
      </c>
      <c r="F13" s="26"/>
      <c r="G13" s="28" t="s">
        <v>8</v>
      </c>
      <c r="H13" s="29">
        <v>10215722</v>
      </c>
      <c r="I13" s="29">
        <v>207601.49</v>
      </c>
      <c r="J13" s="30">
        <f t="shared" si="1"/>
        <v>49.20832697299042</v>
      </c>
      <c r="K13" s="32">
        <f>H13+H12+H11</f>
        <v>28367306</v>
      </c>
      <c r="L13" s="27">
        <f>K13/K10-1</f>
        <v>-9.5154598284011627E-2</v>
      </c>
      <c r="M13" s="32"/>
      <c r="N13" s="32">
        <f>AVERAGE(J11:J13)</f>
        <v>52.635380529966561</v>
      </c>
      <c r="O13" s="58">
        <f>N13/N10-1</f>
        <v>-9.7819818969681172E-2</v>
      </c>
    </row>
    <row r="14" spans="1:16" ht="15" customHeight="1">
      <c r="D14" s="26">
        <f>H14/20</f>
        <v>424896.75</v>
      </c>
      <c r="E14" s="27">
        <f t="shared" si="0"/>
        <v>-0.16815130638832965</v>
      </c>
      <c r="F14" s="26"/>
      <c r="G14" s="28" t="s">
        <v>11</v>
      </c>
      <c r="H14" s="29">
        <v>8497935</v>
      </c>
      <c r="I14" s="29">
        <v>175295.99</v>
      </c>
      <c r="J14" s="30">
        <f t="shared" si="1"/>
        <v>48.477634884859604</v>
      </c>
    </row>
    <row r="15" spans="1:16" ht="15" customHeight="1">
      <c r="A15" s="31"/>
      <c r="B15" s="31"/>
      <c r="C15" s="31"/>
      <c r="D15" s="26">
        <f>H15/22</f>
        <v>484438.40909090912</v>
      </c>
      <c r="E15" s="27">
        <f t="shared" si="0"/>
        <v>0.14013206523916488</v>
      </c>
      <c r="F15" s="26"/>
      <c r="G15" s="28" t="s">
        <v>9</v>
      </c>
      <c r="H15" s="29">
        <v>10657645</v>
      </c>
      <c r="I15" s="29">
        <v>213001.58</v>
      </c>
      <c r="J15" s="30">
        <f t="shared" si="1"/>
        <v>50.035520863272474</v>
      </c>
    </row>
    <row r="16" spans="1:16" ht="15" customHeight="1">
      <c r="A16" s="31">
        <f>AVERAGE(D14:D16)</f>
        <v>462366.61363636371</v>
      </c>
      <c r="B16" s="27">
        <f>A16/A13-1</f>
        <v>2.1784220835192158E-2</v>
      </c>
      <c r="C16" s="27"/>
      <c r="D16" s="26">
        <f>H16/22</f>
        <v>477764.68181818182</v>
      </c>
      <c r="E16" s="27">
        <f t="shared" si="0"/>
        <v>-1.3776214163635614E-2</v>
      </c>
      <c r="F16" s="26"/>
      <c r="G16" s="28" t="s">
        <v>13</v>
      </c>
      <c r="H16" s="29">
        <v>10510823</v>
      </c>
      <c r="I16" s="29">
        <v>221669.31</v>
      </c>
      <c r="J16" s="30">
        <f t="shared" si="1"/>
        <v>47.416681181531175</v>
      </c>
      <c r="K16" s="32">
        <f>H16+H15+H14</f>
        <v>29666403</v>
      </c>
      <c r="L16" s="27">
        <f>K16/K13-1</f>
        <v>4.5795571845983485E-2</v>
      </c>
      <c r="M16" s="32"/>
      <c r="N16" s="32">
        <f>AVERAGE(J14:J16)</f>
        <v>48.64327897655442</v>
      </c>
      <c r="O16" s="58">
        <f>N16/N13-1</f>
        <v>-7.584445126485484E-2</v>
      </c>
    </row>
    <row r="17" spans="1:15" ht="15" customHeight="1">
      <c r="D17" s="26">
        <f>H17/20</f>
        <v>485066.25</v>
      </c>
      <c r="E17" s="27">
        <f t="shared" si="0"/>
        <v>1.5282770911469123E-2</v>
      </c>
      <c r="F17" s="33">
        <f t="shared" ref="F17:F22" si="2">D17/D5-1</f>
        <v>-0.10897411464100004</v>
      </c>
      <c r="G17" s="39" t="s">
        <v>162</v>
      </c>
      <c r="H17" s="29">
        <v>9701325</v>
      </c>
      <c r="I17" s="29">
        <v>182857.25</v>
      </c>
      <c r="J17" s="30">
        <f t="shared" si="1"/>
        <v>53.054090007369133</v>
      </c>
    </row>
    <row r="18" spans="1:15">
      <c r="D18" s="26">
        <f>H18/20</f>
        <v>537252.4</v>
      </c>
      <c r="E18" s="27">
        <f t="shared" si="0"/>
        <v>0.10758561330539895</v>
      </c>
      <c r="F18" s="33">
        <f t="shared" si="2"/>
        <v>-9.2876261201692234E-2</v>
      </c>
      <c r="G18" s="39" t="s">
        <v>163</v>
      </c>
      <c r="H18" s="29">
        <v>10745048</v>
      </c>
      <c r="I18" s="29">
        <v>223118.41</v>
      </c>
      <c r="J18" s="30">
        <f t="shared" si="1"/>
        <v>48.158500233127334</v>
      </c>
    </row>
    <row r="19" spans="1:15" ht="17.399999999999999">
      <c r="A19" s="31">
        <f>AVERAGE(D17:D19)</f>
        <v>511934.06515151518</v>
      </c>
      <c r="B19" s="27">
        <f>A19/A16-1</f>
        <v>0.10720378602883862</v>
      </c>
      <c r="C19" s="27">
        <f>A19/A7-1</f>
        <v>-8.2596027691949181E-2</v>
      </c>
      <c r="D19" s="26">
        <f>H19/22</f>
        <v>513483.54545454547</v>
      </c>
      <c r="E19" s="27">
        <f t="shared" si="0"/>
        <v>-4.4241504636283735E-2</v>
      </c>
      <c r="F19" s="33">
        <f t="shared" si="2"/>
        <v>-4.4546840864629567E-2</v>
      </c>
      <c r="G19" s="39" t="s">
        <v>158</v>
      </c>
      <c r="H19" s="29">
        <v>11296638</v>
      </c>
      <c r="I19" s="29">
        <v>233702.96</v>
      </c>
      <c r="J19" s="30">
        <f t="shared" si="1"/>
        <v>48.337590589353255</v>
      </c>
      <c r="K19" s="32">
        <f>H19+H18+H17</f>
        <v>31743011</v>
      </c>
      <c r="L19" s="27">
        <f>K19/K16-1</f>
        <v>6.9998644594695181E-2</v>
      </c>
      <c r="M19" s="27">
        <f>K19/K7-1</f>
        <v>-4.8807659854000707E-2</v>
      </c>
      <c r="N19" s="32">
        <f>AVERAGE(J17:J19)</f>
        <v>49.850060276616574</v>
      </c>
      <c r="O19" s="58">
        <f>N19/N16-1</f>
        <v>2.4808798367474516E-2</v>
      </c>
    </row>
    <row r="20" spans="1:15">
      <c r="D20" s="26">
        <f>H20/20</f>
        <v>523189.05</v>
      </c>
      <c r="E20" s="27">
        <f t="shared" si="0"/>
        <v>1.8901296120137578E-2</v>
      </c>
      <c r="F20" s="33">
        <f t="shared" si="2"/>
        <v>-1.2958672577634278E-4</v>
      </c>
      <c r="G20" s="39" t="s">
        <v>154</v>
      </c>
      <c r="H20" s="29">
        <v>10463781</v>
      </c>
      <c r="I20" s="29">
        <v>208492.07</v>
      </c>
      <c r="J20" s="30">
        <f t="shared" si="1"/>
        <v>50.187908825501133</v>
      </c>
    </row>
    <row r="21" spans="1:15">
      <c r="D21" s="26">
        <f>H21/21</f>
        <v>492117.57142857142</v>
      </c>
      <c r="E21" s="27">
        <f t="shared" si="0"/>
        <v>-5.9388625529201322E-2</v>
      </c>
      <c r="F21" s="33">
        <f t="shared" si="2"/>
        <v>-7.3104385378782166E-2</v>
      </c>
      <c r="G21" s="39" t="s">
        <v>155</v>
      </c>
      <c r="H21" s="29">
        <v>10334469</v>
      </c>
      <c r="I21" s="29">
        <v>212779.38</v>
      </c>
      <c r="J21" s="30">
        <f t="shared" si="1"/>
        <v>48.568940279833505</v>
      </c>
    </row>
    <row r="22" spans="1:15" ht="17.399999999999999">
      <c r="A22" s="31">
        <f>AVERAGE(D20:D22)</f>
        <v>517847.88968253968</v>
      </c>
      <c r="B22" s="27">
        <f>A22/A19-1</f>
        <v>1.155192618266998E-2</v>
      </c>
      <c r="C22" s="27">
        <f>A22/A10-1</f>
        <v>4.0636490167842654E-2</v>
      </c>
      <c r="D22" s="26">
        <f>H22/21</f>
        <v>538237.04761904757</v>
      </c>
      <c r="E22" s="27">
        <f t="shared" si="0"/>
        <v>9.3716377687136143E-2</v>
      </c>
      <c r="F22" s="33">
        <f t="shared" si="2"/>
        <v>0.22691742448657526</v>
      </c>
      <c r="G22" s="39" t="s">
        <v>156</v>
      </c>
      <c r="H22" s="29">
        <v>11302978</v>
      </c>
      <c r="I22" s="29">
        <v>211403.05</v>
      </c>
      <c r="J22" s="30">
        <f t="shared" si="1"/>
        <v>53.466484991583613</v>
      </c>
      <c r="K22" s="32">
        <f>H22+H21+H20</f>
        <v>32101228</v>
      </c>
      <c r="L22" s="27">
        <f>K22/K19-1</f>
        <v>1.1284909298616919E-2</v>
      </c>
      <c r="M22" s="27">
        <f>K22/K10-1</f>
        <v>2.3948081119741671E-2</v>
      </c>
      <c r="N22" s="32">
        <f>AVERAGE(J20:J22)</f>
        <v>50.741111365639419</v>
      </c>
      <c r="O22" s="58">
        <f>N22/N19-1</f>
        <v>1.7874624104332604E-2</v>
      </c>
    </row>
    <row r="23" spans="1:15">
      <c r="A23" s="31"/>
      <c r="B23" s="27"/>
      <c r="C23" s="27"/>
      <c r="D23" s="26">
        <f>H23/21</f>
        <v>486994.85714285716</v>
      </c>
      <c r="E23" s="27">
        <f t="shared" ref="E23:E31" si="3">D23/D22-1</f>
        <v>-9.5203759575573699E-2</v>
      </c>
      <c r="F23" s="33">
        <f t="shared" ref="F23:F31" si="4">D23/D11-1</f>
        <v>2.155425322466753E-2</v>
      </c>
      <c r="G23" s="39" t="s">
        <v>168</v>
      </c>
      <c r="H23" s="29">
        <v>10226892</v>
      </c>
      <c r="I23" s="29">
        <v>207389.87</v>
      </c>
      <c r="J23" s="30">
        <f>H23/I23</f>
        <v>49.312398913215965</v>
      </c>
    </row>
    <row r="24" spans="1:15">
      <c r="A24" s="31"/>
      <c r="B24" s="27"/>
      <c r="C24" s="27"/>
      <c r="D24" s="26">
        <f>H24/22</f>
        <v>547217.09090909094</v>
      </c>
      <c r="E24" s="27">
        <f t="shared" si="3"/>
        <v>0.12366092348397828</v>
      </c>
      <c r="F24" s="33">
        <f t="shared" si="4"/>
        <v>0.47887899402418088</v>
      </c>
      <c r="G24" s="39" t="s">
        <v>176</v>
      </c>
      <c r="H24" s="29">
        <v>12038776</v>
      </c>
      <c r="I24" s="29">
        <v>304557.15999999997</v>
      </c>
      <c r="J24" s="30">
        <f t="shared" si="1"/>
        <v>39.528789932241295</v>
      </c>
    </row>
    <row r="25" spans="1:15" ht="17.399999999999999">
      <c r="A25" s="31">
        <f>AVERAGE(D23:D25)</f>
        <v>526249.70198222832</v>
      </c>
      <c r="B25" s="27">
        <f>A25/A22-1</f>
        <v>1.6224479170590556E-2</v>
      </c>
      <c r="C25" s="27">
        <f>A25/A13-1</f>
        <v>0.16295949111835628</v>
      </c>
      <c r="D25" s="26">
        <f>H25/19</f>
        <v>544537.15789473685</v>
      </c>
      <c r="E25" s="27">
        <f t="shared" si="3"/>
        <v>-4.8973854414925411E-3</v>
      </c>
      <c r="F25" s="33">
        <f t="shared" si="4"/>
        <v>6.6076696086163844E-2</v>
      </c>
      <c r="G25" s="39" t="s">
        <v>190</v>
      </c>
      <c r="H25" s="29">
        <v>10346206</v>
      </c>
      <c r="I25" s="29">
        <v>187682.85</v>
      </c>
      <c r="J25" s="30">
        <f>H25/I25</f>
        <v>55.126006451841498</v>
      </c>
      <c r="K25" s="32">
        <f>H25+H24+H23</f>
        <v>32611874</v>
      </c>
      <c r="L25" s="27">
        <f>K25/K22-1</f>
        <v>1.5907366534389178E-2</v>
      </c>
      <c r="M25" s="27">
        <f>K25/K13-1</f>
        <v>0.14962887205432907</v>
      </c>
      <c r="N25" s="32">
        <f>AVERAGE(J23:J25)</f>
        <v>47.989065099099584</v>
      </c>
      <c r="O25" s="58">
        <f>N25/N22-1</f>
        <v>-5.4237012010017738E-2</v>
      </c>
    </row>
    <row r="26" spans="1:15" ht="17.399999999999999">
      <c r="A26" s="31"/>
      <c r="B26" s="27"/>
      <c r="C26" s="27"/>
      <c r="D26" s="26">
        <f>H26/19</f>
        <v>524818.21052631584</v>
      </c>
      <c r="E26" s="27">
        <f t="shared" si="3"/>
        <v>-3.6212308163978135E-2</v>
      </c>
      <c r="F26" s="33">
        <f t="shared" si="4"/>
        <v>0.23516645049959983</v>
      </c>
      <c r="G26" s="39" t="s">
        <v>202</v>
      </c>
      <c r="H26" s="29">
        <v>9971546</v>
      </c>
      <c r="I26" s="29">
        <v>175229.16</v>
      </c>
      <c r="J26" s="30">
        <f>H26/I26</f>
        <v>56.905745596223824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478220.31818181818</v>
      </c>
      <c r="E27" s="27">
        <f t="shared" si="3"/>
        <v>-8.8788634635537544E-2</v>
      </c>
      <c r="F27" s="33">
        <f t="shared" si="4"/>
        <v>-1.2835668667890543E-2</v>
      </c>
      <c r="G27" s="39" t="s">
        <v>203</v>
      </c>
      <c r="H27" s="29">
        <v>10520847</v>
      </c>
      <c r="I27" s="29">
        <v>184926.81</v>
      </c>
      <c r="J27" s="30">
        <f>H27/I27</f>
        <v>56.891950929127042</v>
      </c>
      <c r="K27" s="32"/>
      <c r="L27" s="27"/>
      <c r="M27" s="27"/>
      <c r="N27" s="32"/>
      <c r="O27" s="58"/>
    </row>
    <row r="28" spans="1:15" ht="17.399999999999999">
      <c r="A28" s="31">
        <f>AVERAGE(D26:D28)</f>
        <v>498511.43381180224</v>
      </c>
      <c r="B28" s="27">
        <f>A28/A25-1</f>
        <v>-5.2709328035615344E-2</v>
      </c>
      <c r="C28" s="27">
        <f>A28/A16-1</f>
        <v>7.8173508011686321E-2</v>
      </c>
      <c r="D28" s="26">
        <f>H28/22</f>
        <v>492495.77272727271</v>
      </c>
      <c r="E28" s="27">
        <f t="shared" si="3"/>
        <v>2.9851208747736724E-2</v>
      </c>
      <c r="F28" s="33">
        <f t="shared" si="4"/>
        <v>3.0833361003224979E-2</v>
      </c>
      <c r="G28" s="39" t="s">
        <v>208</v>
      </c>
      <c r="H28" s="29">
        <v>10834907</v>
      </c>
      <c r="I28" s="29">
        <v>233156.44</v>
      </c>
      <c r="J28" s="30">
        <f>H28/I28</f>
        <v>46.470545698844944</v>
      </c>
      <c r="K28" s="32">
        <f>H28+H27+H26</f>
        <v>31327300</v>
      </c>
      <c r="L28" s="27">
        <f>K28/K25-1</f>
        <v>-3.9389763372690623E-2</v>
      </c>
      <c r="M28" s="27">
        <f>K28/K16-1</f>
        <v>5.5985789716400669E-2</v>
      </c>
      <c r="N28" s="32">
        <f>AVERAGE(J26:J28)</f>
        <v>53.42274740806527</v>
      </c>
      <c r="O28" s="58">
        <f>N28/N25-1</f>
        <v>0.11322750917828639</v>
      </c>
    </row>
    <row r="29" spans="1:15" ht="17.399999999999999">
      <c r="D29" s="26">
        <f>H29/22</f>
        <v>506100.36363636365</v>
      </c>
      <c r="E29" s="27">
        <f t="shared" si="3"/>
        <v>2.7623771943773967E-2</v>
      </c>
      <c r="F29" s="33">
        <f t="shared" si="4"/>
        <v>4.3363383118004251E-2</v>
      </c>
      <c r="G29" s="39" t="s">
        <v>215</v>
      </c>
      <c r="H29" s="29">
        <v>11134208</v>
      </c>
      <c r="I29" s="29">
        <v>211115.2</v>
      </c>
      <c r="J29" s="30">
        <f t="shared" ref="J29:J31" si="5">H29/I29</f>
        <v>52.73996377333323</v>
      </c>
      <c r="K29" s="32">
        <f>H29+H28+H27</f>
        <v>32489962</v>
      </c>
      <c r="L29" s="27" t="e">
        <f>K29/K26-1</f>
        <v>#DIV/0!</v>
      </c>
      <c r="M29" s="27" t="e">
        <f>K29/K17-1</f>
        <v>#DIV/0!</v>
      </c>
      <c r="N29" s="32">
        <f>AVERAGE(J27:J29)</f>
        <v>52.034153467101738</v>
      </c>
      <c r="O29" s="58" t="e">
        <f>N29/N26-1</f>
        <v>#DIV/0!</v>
      </c>
    </row>
    <row r="30" spans="1:15" ht="17.399999999999999">
      <c r="D30" s="26">
        <f>H30/22</f>
        <v>461128.27272727271</v>
      </c>
      <c r="E30" s="27">
        <f t="shared" si="3"/>
        <v>-8.8860024889062639E-2</v>
      </c>
      <c r="F30" s="33">
        <f t="shared" si="4"/>
        <v>-0.14169155367705633</v>
      </c>
      <c r="G30" s="39" t="s">
        <v>210</v>
      </c>
      <c r="H30" s="29">
        <v>10144822</v>
      </c>
      <c r="I30" s="29">
        <v>192846.14</v>
      </c>
      <c r="J30" s="30">
        <f t="shared" si="5"/>
        <v>52.60578199802184</v>
      </c>
      <c r="K30" s="32">
        <f>H30+H29+H28</f>
        <v>32113937</v>
      </c>
      <c r="L30" s="27" t="e">
        <f>K30/K27-1</f>
        <v>#DIV/0!</v>
      </c>
      <c r="M30" s="27" t="e">
        <f>K30/K18-1</f>
        <v>#DIV/0!</v>
      </c>
      <c r="N30" s="32">
        <f>AVERAGE(J28:J30)</f>
        <v>50.605430490066674</v>
      </c>
      <c r="O30" s="58" t="e">
        <f>N30/N27-1</f>
        <v>#DIV/0!</v>
      </c>
    </row>
    <row r="31" spans="1:15" ht="17.399999999999999">
      <c r="A31" s="31">
        <f>AVERAGE(D29:D31)</f>
        <v>518395.75757575757</v>
      </c>
      <c r="B31" s="27">
        <f>A31/A28-1</f>
        <v>3.9887397590688156E-2</v>
      </c>
      <c r="C31" s="27">
        <f>A31/A19-1</f>
        <v>1.2622118479906019E-2</v>
      </c>
      <c r="D31" s="26">
        <f>H31/22</f>
        <v>587958.63636363635</v>
      </c>
      <c r="E31" s="27">
        <f t="shared" si="3"/>
        <v>0.27504356409604824</v>
      </c>
      <c r="F31" s="33">
        <f t="shared" si="4"/>
        <v>0.14503890449530199</v>
      </c>
      <c r="G31" s="39" t="s">
        <v>211</v>
      </c>
      <c r="H31" s="29">
        <v>12935090</v>
      </c>
      <c r="I31" s="29">
        <v>261184.32</v>
      </c>
      <c r="J31" s="30">
        <f t="shared" si="5"/>
        <v>49.524757075769323</v>
      </c>
      <c r="K31" s="32">
        <f>H31+H30+H29</f>
        <v>34214120</v>
      </c>
      <c r="L31" s="27">
        <f>K31/K28-1</f>
        <v>9.2150297025278327E-2</v>
      </c>
      <c r="M31" s="27">
        <f>K31/K19-1</f>
        <v>7.7847340946956889E-2</v>
      </c>
      <c r="N31" s="32">
        <f>AVERAGE(J29:J31)</f>
        <v>51.623500949041464</v>
      </c>
      <c r="O31" s="58">
        <f>N31/N28-1</f>
        <v>-3.3679407112487292E-2</v>
      </c>
    </row>
    <row r="32" spans="1:15" ht="17.399999999999999">
      <c r="D32" s="26">
        <f>H32/21</f>
        <v>647768.28571428568</v>
      </c>
      <c r="E32" s="27">
        <f>D32/D31-1</f>
        <v>0.10172424665883928</v>
      </c>
      <c r="F32" s="33">
        <f>D32/D20-1</f>
        <v>0.23811514349217688</v>
      </c>
      <c r="G32" s="39" t="s">
        <v>222</v>
      </c>
      <c r="H32" s="29">
        <v>13603134</v>
      </c>
      <c r="I32" s="29">
        <v>288011.40999999997</v>
      </c>
      <c r="J32" s="30">
        <f>H32/I32</f>
        <v>47.231232957055418</v>
      </c>
      <c r="K32" s="32"/>
      <c r="L32" s="27"/>
      <c r="M32" s="27"/>
      <c r="N32" s="32"/>
      <c r="O32" s="58"/>
    </row>
    <row r="33" spans="1:16" ht="17.399999999999999">
      <c r="D33" s="26">
        <f>H33/21</f>
        <v>587862.33333333337</v>
      </c>
      <c r="E33" s="27">
        <f>D33/D32-1</f>
        <v>-9.2480526913871319E-2</v>
      </c>
      <c r="F33" s="33">
        <f>D33/D21-1</f>
        <v>0.1945566821091631</v>
      </c>
      <c r="G33" s="39" t="s">
        <v>223</v>
      </c>
      <c r="H33" s="29">
        <v>12345109</v>
      </c>
      <c r="I33" s="29">
        <v>219246.56</v>
      </c>
      <c r="J33" s="30">
        <f>H33/I33</f>
        <v>56.306967826541957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613335.27652464493</v>
      </c>
      <c r="B34" s="27">
        <f>A34/A31-1</f>
        <v>0.18314100291419355</v>
      </c>
      <c r="C34" s="27">
        <f>A34/A22-1</f>
        <v>0.18439273142667933</v>
      </c>
      <c r="D34" s="26">
        <f>H34/19</f>
        <v>604375.21052631584</v>
      </c>
      <c r="E34" s="27">
        <f>D34/D33-1</f>
        <v>2.8089701034849757E-2</v>
      </c>
      <c r="F34" s="33">
        <f>D34/D22-1</f>
        <v>0.12287924660674676</v>
      </c>
      <c r="G34" s="39" t="s">
        <v>220</v>
      </c>
      <c r="H34" s="29">
        <v>11483129</v>
      </c>
      <c r="I34" s="29">
        <v>242849.07</v>
      </c>
      <c r="J34" s="30">
        <f>H34/I34</f>
        <v>47.285044163438634</v>
      </c>
      <c r="K34" s="32">
        <f>H34+H33+H32</f>
        <v>37431372</v>
      </c>
      <c r="L34" s="27">
        <f>K34/K31-1</f>
        <v>9.4032872977589443E-2</v>
      </c>
      <c r="M34" s="27">
        <f>K34/K22-1</f>
        <v>0.16604174768641244</v>
      </c>
      <c r="N34" s="32">
        <f>AVERAGE(J32:J34)</f>
        <v>50.274414982345341</v>
      </c>
      <c r="O34" s="58">
        <f>N34/N31-1</f>
        <v>-2.6133174656787217E-2</v>
      </c>
      <c r="P34" s="58"/>
    </row>
    <row r="35" spans="1:16" ht="17.399999999999999">
      <c r="D35" s="70">
        <f>H35/23</f>
        <v>499266.47826086957</v>
      </c>
      <c r="E35" s="69">
        <f>D35/D34-1</f>
        <v>-0.17391304347826098</v>
      </c>
      <c r="F35" s="71">
        <f>D35/D23-1</f>
        <v>2.5198666758019961E-2</v>
      </c>
      <c r="G35" s="72" t="s">
        <v>226</v>
      </c>
      <c r="H35" s="73">
        <v>11483129</v>
      </c>
      <c r="I35" s="73">
        <v>242849.07</v>
      </c>
      <c r="J35" s="74">
        <f>H35/I35</f>
        <v>47.285044163438634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90"/>
  <dimension ref="A1:P36"/>
  <sheetViews>
    <sheetView topLeftCell="E1" zoomScaleNormal="100" zoomScaleSheetLayoutView="100" workbookViewId="0">
      <selection activeCell="H31" sqref="H31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엘에스일렉 전기회로</v>
      </c>
      <c r="G1" s="19"/>
      <c r="H1" s="19"/>
      <c r="I1" s="19"/>
      <c r="J1" s="20"/>
      <c r="P1" s="18" t="s">
        <v>193</v>
      </c>
    </row>
    <row r="2" spans="1:16" ht="15" customHeight="1">
      <c r="G2" s="21"/>
      <c r="H2" s="21"/>
      <c r="I2" s="21"/>
      <c r="J2" s="22"/>
      <c r="P2" s="23" t="s">
        <v>188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1156898.6000000001</v>
      </c>
      <c r="E5" s="27"/>
      <c r="F5" s="26"/>
      <c r="G5" s="28" t="s">
        <v>7</v>
      </c>
      <c r="H5" s="29">
        <v>23137972</v>
      </c>
      <c r="I5" s="29">
        <v>76458.789999999994</v>
      </c>
      <c r="J5" s="30">
        <f>H5/I5</f>
        <v>302.62016963648</v>
      </c>
    </row>
    <row r="6" spans="1:16" ht="15" customHeight="1">
      <c r="D6" s="26">
        <f>H6/18</f>
        <v>824433.61111111112</v>
      </c>
      <c r="E6" s="27">
        <f t="shared" ref="E6:E22" si="0">D6/D5-1</f>
        <v>-0.28737608368519851</v>
      </c>
      <c r="F6" s="26"/>
      <c r="G6" s="28" t="s">
        <v>3</v>
      </c>
      <c r="H6" s="29">
        <v>14839805</v>
      </c>
      <c r="I6" s="29">
        <v>49254.73</v>
      </c>
      <c r="J6" s="30">
        <f t="shared" ref="J6:J24" si="1">H6/I6</f>
        <v>301.28690178587925</v>
      </c>
    </row>
    <row r="7" spans="1:16" ht="15" customHeight="1">
      <c r="A7" s="31">
        <f>AVERAGE(D5:D7)</f>
        <v>955278.25218855217</v>
      </c>
      <c r="B7" s="31"/>
      <c r="C7" s="31"/>
      <c r="D7" s="26">
        <f>H7/22</f>
        <v>884502.54545454541</v>
      </c>
      <c r="E7" s="27">
        <f t="shared" si="0"/>
        <v>7.2860850811841349E-2</v>
      </c>
      <c r="F7" s="26"/>
      <c r="G7" s="28" t="s">
        <v>6</v>
      </c>
      <c r="H7" s="29">
        <v>19459056</v>
      </c>
      <c r="I7" s="29">
        <v>62998.18</v>
      </c>
      <c r="J7" s="30">
        <f t="shared" si="1"/>
        <v>308.88282804360381</v>
      </c>
      <c r="K7" s="32">
        <f>H7+H6+H5</f>
        <v>57436833</v>
      </c>
      <c r="L7" s="32"/>
      <c r="M7" s="32"/>
      <c r="N7" s="32">
        <f>AVERAGE(J5:J7)</f>
        <v>304.26329982198769</v>
      </c>
      <c r="O7" s="35"/>
    </row>
    <row r="8" spans="1:16" ht="15" customHeight="1">
      <c r="D8" s="26">
        <f>H8/21</f>
        <v>809431.42857142852</v>
      </c>
      <c r="E8" s="27">
        <f t="shared" si="0"/>
        <v>-8.4873827971334914E-2</v>
      </c>
      <c r="F8" s="26"/>
      <c r="G8" s="28" t="s">
        <v>2</v>
      </c>
      <c r="H8" s="29">
        <v>16998060</v>
      </c>
      <c r="I8" s="29">
        <v>59007.93</v>
      </c>
      <c r="J8" s="30">
        <f t="shared" si="1"/>
        <v>288.0639941106221</v>
      </c>
    </row>
    <row r="9" spans="1:16" ht="15" customHeight="1">
      <c r="D9" s="26">
        <f>H9/21</f>
        <v>976231.09523809527</v>
      </c>
      <c r="E9" s="27">
        <f t="shared" si="0"/>
        <v>0.20607016330098848</v>
      </c>
      <c r="F9" s="26"/>
      <c r="G9" s="28" t="s">
        <v>5</v>
      </c>
      <c r="H9" s="29">
        <v>20500853</v>
      </c>
      <c r="I9" s="29">
        <v>30298.13</v>
      </c>
      <c r="J9" s="30">
        <f t="shared" si="1"/>
        <v>676.63756806113111</v>
      </c>
    </row>
    <row r="10" spans="1:16" ht="15" customHeight="1">
      <c r="A10" s="31">
        <f>AVERAGE(D8:D10)</f>
        <v>904152.76190476178</v>
      </c>
      <c r="B10" s="27">
        <f>A10/A7-1</f>
        <v>-5.3518951328224373E-2</v>
      </c>
      <c r="C10" s="27"/>
      <c r="D10" s="26">
        <f>H10/21</f>
        <v>926795.76190476189</v>
      </c>
      <c r="E10" s="27">
        <f t="shared" si="0"/>
        <v>-5.0638966095703508E-2</v>
      </c>
      <c r="F10" s="26"/>
      <c r="G10" s="28" t="s">
        <v>0</v>
      </c>
      <c r="H10" s="29">
        <v>19462711</v>
      </c>
      <c r="I10" s="29">
        <v>43368.38</v>
      </c>
      <c r="J10" s="30">
        <f t="shared" si="1"/>
        <v>448.77652796807263</v>
      </c>
      <c r="K10" s="32">
        <f>H10+H9+H8</f>
        <v>56961624</v>
      </c>
      <c r="L10" s="27">
        <f>K10/K7-1</f>
        <v>-8.2735933577674503E-3</v>
      </c>
      <c r="M10" s="32"/>
      <c r="N10" s="32">
        <f>AVERAGE(J8:J10)</f>
        <v>471.15936337994191</v>
      </c>
      <c r="O10" s="58">
        <f>N10/N7-1</f>
        <v>0.54852512168111778</v>
      </c>
    </row>
    <row r="11" spans="1:16" ht="15" customHeight="1">
      <c r="D11" s="26">
        <f>H11/21</f>
        <v>954022.38095238095</v>
      </c>
      <c r="E11" s="27">
        <f t="shared" si="0"/>
        <v>2.9377151004297497E-2</v>
      </c>
      <c r="F11" s="26"/>
      <c r="G11" s="28" t="s">
        <v>10</v>
      </c>
      <c r="H11" s="29">
        <v>20034470</v>
      </c>
      <c r="I11" s="29">
        <v>59421.66</v>
      </c>
      <c r="J11" s="30">
        <f t="shared" si="1"/>
        <v>337.15769636863052</v>
      </c>
    </row>
    <row r="12" spans="1:16" ht="15" customHeight="1">
      <c r="D12" s="26">
        <f>H12/22</f>
        <v>725296.54545454541</v>
      </c>
      <c r="E12" s="27">
        <f t="shared" si="0"/>
        <v>-0.23974892000909165</v>
      </c>
      <c r="F12" s="26"/>
      <c r="G12" s="28" t="s">
        <v>4</v>
      </c>
      <c r="H12" s="29">
        <v>15956524</v>
      </c>
      <c r="I12" s="29">
        <v>46522.47</v>
      </c>
      <c r="J12" s="30">
        <f t="shared" si="1"/>
        <v>342.98531440828486</v>
      </c>
    </row>
    <row r="13" spans="1:16" ht="15" customHeight="1">
      <c r="A13" s="31">
        <f>AVERAGE(D11:D13)</f>
        <v>791370.44213564217</v>
      </c>
      <c r="B13" s="27">
        <f>A13/A10-1</f>
        <v>-0.12473812448631272</v>
      </c>
      <c r="C13" s="27"/>
      <c r="D13" s="26">
        <f>H13/20</f>
        <v>694792.4</v>
      </c>
      <c r="E13" s="27">
        <f t="shared" si="0"/>
        <v>-4.2057480689403182E-2</v>
      </c>
      <c r="F13" s="26"/>
      <c r="G13" s="28" t="s">
        <v>8</v>
      </c>
      <c r="H13" s="29">
        <v>13895848</v>
      </c>
      <c r="I13" s="29">
        <v>29329.67</v>
      </c>
      <c r="J13" s="30">
        <f t="shared" si="1"/>
        <v>473.78125972777741</v>
      </c>
      <c r="K13" s="32">
        <f>H13+H12+H11</f>
        <v>49886842</v>
      </c>
      <c r="L13" s="27">
        <f>K13/K10-1</f>
        <v>-0.1242026034931869</v>
      </c>
      <c r="M13" s="32"/>
      <c r="N13" s="32">
        <f>AVERAGE(J11:J13)</f>
        <v>384.64142350156425</v>
      </c>
      <c r="O13" s="58">
        <f>N13/N10-1</f>
        <v>-0.18362776292447314</v>
      </c>
    </row>
    <row r="14" spans="1:16" ht="15" customHeight="1">
      <c r="D14" s="26">
        <f>H14/20</f>
        <v>541081.1</v>
      </c>
      <c r="E14" s="27">
        <f t="shared" si="0"/>
        <v>-0.22123342166667348</v>
      </c>
      <c r="F14" s="26"/>
      <c r="G14" s="28" t="s">
        <v>11</v>
      </c>
      <c r="H14" s="29">
        <v>10821622</v>
      </c>
      <c r="I14" s="29">
        <v>24743.29</v>
      </c>
      <c r="J14" s="30">
        <f t="shared" si="1"/>
        <v>437.35582454879687</v>
      </c>
    </row>
    <row r="15" spans="1:16" ht="15" customHeight="1">
      <c r="A15" s="31"/>
      <c r="B15" s="31"/>
      <c r="C15" s="31"/>
      <c r="D15" s="26">
        <f>H15/22</f>
        <v>427771.09090909088</v>
      </c>
      <c r="E15" s="27">
        <f t="shared" si="0"/>
        <v>-0.20941409539329525</v>
      </c>
      <c r="F15" s="26"/>
      <c r="G15" s="28" t="s">
        <v>9</v>
      </c>
      <c r="H15" s="29">
        <v>9410964</v>
      </c>
      <c r="I15" s="29">
        <v>30065.05</v>
      </c>
      <c r="J15" s="30">
        <f t="shared" si="1"/>
        <v>313.02006815222325</v>
      </c>
    </row>
    <row r="16" spans="1:16" ht="15" customHeight="1">
      <c r="A16" s="31">
        <f>AVERAGE(D14:D16)</f>
        <v>443543.76060606056</v>
      </c>
      <c r="B16" s="27">
        <f>A16/A13-1</f>
        <v>-0.43952447932085337</v>
      </c>
      <c r="C16" s="27"/>
      <c r="D16" s="26">
        <f>H16/22</f>
        <v>361779.09090909088</v>
      </c>
      <c r="E16" s="27">
        <f t="shared" si="0"/>
        <v>-0.15426942447128689</v>
      </c>
      <c r="F16" s="26"/>
      <c r="G16" s="28" t="s">
        <v>13</v>
      </c>
      <c r="H16" s="29">
        <v>7959140</v>
      </c>
      <c r="I16" s="29">
        <v>40046.959999999999</v>
      </c>
      <c r="J16" s="30">
        <f t="shared" si="1"/>
        <v>198.7451731667023</v>
      </c>
      <c r="K16" s="32">
        <f>H16+H15+H14</f>
        <v>28191726</v>
      </c>
      <c r="L16" s="27">
        <f>K16/K13-1</f>
        <v>-0.43488653781692577</v>
      </c>
      <c r="M16" s="32"/>
      <c r="N16" s="32">
        <f>AVERAGE(J14:J16)</f>
        <v>316.37368862257415</v>
      </c>
      <c r="O16" s="58">
        <f>N16/N13-1</f>
        <v>-0.17748409481620087</v>
      </c>
    </row>
    <row r="17" spans="1:15" ht="15" customHeight="1">
      <c r="D17" s="26">
        <f>H17/20</f>
        <v>556681.9</v>
      </c>
      <c r="E17" s="27">
        <f t="shared" si="0"/>
        <v>0.5387343104908322</v>
      </c>
      <c r="F17" s="33">
        <f t="shared" ref="F17:F22" si="2">D17/D5-1</f>
        <v>-0.51881530498869999</v>
      </c>
      <c r="G17" s="39" t="s">
        <v>162</v>
      </c>
      <c r="H17" s="29">
        <v>11133638</v>
      </c>
      <c r="I17" s="29">
        <v>35919.980000000003</v>
      </c>
      <c r="J17" s="30">
        <f t="shared" si="1"/>
        <v>309.95668705828899</v>
      </c>
    </row>
    <row r="18" spans="1:15">
      <c r="D18" s="26">
        <f>H18/20</f>
        <v>333179.2</v>
      </c>
      <c r="E18" s="27">
        <f t="shared" si="0"/>
        <v>-0.40149086938159839</v>
      </c>
      <c r="F18" s="33">
        <f t="shared" si="2"/>
        <v>-0.59586897536726391</v>
      </c>
      <c r="G18" s="39" t="s">
        <v>163</v>
      </c>
      <c r="H18" s="29">
        <v>6663584</v>
      </c>
      <c r="I18" s="29">
        <v>24826.68</v>
      </c>
      <c r="J18" s="30">
        <f t="shared" si="1"/>
        <v>268.40415230711477</v>
      </c>
    </row>
    <row r="19" spans="1:15" ht="17.399999999999999">
      <c r="A19" s="31">
        <f>AVERAGE(D17:D19)</f>
        <v>417148.54848484852</v>
      </c>
      <c r="B19" s="27">
        <f>A19/A16-1</f>
        <v>-5.950982623483525E-2</v>
      </c>
      <c r="C19" s="27">
        <f>A19/A7-1</f>
        <v>-0.56332246910347128</v>
      </c>
      <c r="D19" s="26">
        <f>H19/22</f>
        <v>361584.54545454547</v>
      </c>
      <c r="E19" s="27">
        <f t="shared" si="0"/>
        <v>8.5255458487641045E-2</v>
      </c>
      <c r="F19" s="33">
        <f t="shared" si="2"/>
        <v>-0.5912001075488964</v>
      </c>
      <c r="G19" s="39" t="s">
        <v>158</v>
      </c>
      <c r="H19" s="29">
        <v>7954860</v>
      </c>
      <c r="I19" s="29">
        <v>22331.8</v>
      </c>
      <c r="J19" s="30">
        <f t="shared" si="1"/>
        <v>356.21221755523516</v>
      </c>
      <c r="K19" s="32">
        <f>H19+H18+H17</f>
        <v>25752082</v>
      </c>
      <c r="L19" s="27">
        <f>K19/K16-1</f>
        <v>-8.6537589078441002E-2</v>
      </c>
      <c r="M19" s="27">
        <f>K19/K7-1</f>
        <v>-0.55164516121562623</v>
      </c>
      <c r="N19" s="32">
        <f>AVERAGE(J17:J19)</f>
        <v>311.52435230687962</v>
      </c>
      <c r="O19" s="58">
        <f>N19/N16-1</f>
        <v>-1.5327874883678039E-2</v>
      </c>
    </row>
    <row r="20" spans="1:15">
      <c r="D20" s="26">
        <f>H20/20</f>
        <v>450644</v>
      </c>
      <c r="E20" s="27">
        <f t="shared" si="0"/>
        <v>0.24630326617941734</v>
      </c>
      <c r="F20" s="33">
        <f t="shared" si="2"/>
        <v>-0.44325858362660209</v>
      </c>
      <c r="G20" s="39" t="s">
        <v>154</v>
      </c>
      <c r="H20" s="29">
        <v>9012880</v>
      </c>
      <c r="I20" s="29">
        <v>39699.21</v>
      </c>
      <c r="J20" s="30">
        <f t="shared" si="1"/>
        <v>227.02920284811714</v>
      </c>
    </row>
    <row r="21" spans="1:15">
      <c r="D21" s="26">
        <f>H21/21</f>
        <v>639233.52380952379</v>
      </c>
      <c r="E21" s="27">
        <f t="shared" si="0"/>
        <v>0.41848892653518921</v>
      </c>
      <c r="F21" s="33">
        <f t="shared" si="2"/>
        <v>-0.34520266059173255</v>
      </c>
      <c r="G21" s="39" t="s">
        <v>155</v>
      </c>
      <c r="H21" s="29">
        <v>13423904</v>
      </c>
      <c r="I21" s="29">
        <v>19419.189999999999</v>
      </c>
      <c r="J21" s="30">
        <f t="shared" si="1"/>
        <v>691.27002722564646</v>
      </c>
    </row>
    <row r="22" spans="1:15" ht="17.399999999999999">
      <c r="A22" s="31">
        <f>AVERAGE(D20:D22)</f>
        <v>761512.44444444438</v>
      </c>
      <c r="B22" s="27">
        <f>A22/A19-1</f>
        <v>0.825518624505303</v>
      </c>
      <c r="C22" s="27">
        <f>A22/A10-1</f>
        <v>-0.15776130259207488</v>
      </c>
      <c r="D22" s="26">
        <f>H22/21</f>
        <v>1194659.8095238095</v>
      </c>
      <c r="E22" s="27">
        <f t="shared" si="0"/>
        <v>0.86889417564368743</v>
      </c>
      <c r="F22" s="33">
        <f t="shared" si="2"/>
        <v>0.28902165787695244</v>
      </c>
      <c r="G22" s="39" t="s">
        <v>156</v>
      </c>
      <c r="H22" s="29">
        <v>25087856</v>
      </c>
      <c r="I22" s="29">
        <v>56022.33</v>
      </c>
      <c r="J22" s="30">
        <f t="shared" si="1"/>
        <v>447.81886080068426</v>
      </c>
      <c r="K22" s="32">
        <f>H22+H21+H20</f>
        <v>47524640</v>
      </c>
      <c r="L22" s="27">
        <f>K22/K19-1</f>
        <v>0.84546787323836581</v>
      </c>
      <c r="M22" s="27">
        <f>K22/K10-1</f>
        <v>-0.16567266410803172</v>
      </c>
      <c r="N22" s="32">
        <f>AVERAGE(J20:J22)</f>
        <v>455.37269695814933</v>
      </c>
      <c r="O22" s="58">
        <f>N22/N19-1</f>
        <v>0.46175633970844787</v>
      </c>
    </row>
    <row r="23" spans="1:15">
      <c r="A23" s="31"/>
      <c r="B23" s="27"/>
      <c r="C23" s="27"/>
      <c r="D23" s="26">
        <f>H23/21</f>
        <v>838646.57142857148</v>
      </c>
      <c r="E23" s="27">
        <f t="shared" ref="E23:E31" si="3">D23/D22-1</f>
        <v>-0.29800386290482528</v>
      </c>
      <c r="F23" s="33">
        <f t="shared" ref="F23:F31" si="4">D23/D11-1</f>
        <v>-0.12093616651700789</v>
      </c>
      <c r="G23" s="39" t="s">
        <v>168</v>
      </c>
      <c r="H23" s="29">
        <v>17611578</v>
      </c>
      <c r="I23" s="29">
        <v>52306.61</v>
      </c>
      <c r="J23" s="30">
        <f>H23/I23</f>
        <v>336.69889904927885</v>
      </c>
    </row>
    <row r="24" spans="1:15">
      <c r="A24" s="31"/>
      <c r="B24" s="27"/>
      <c r="C24" s="27"/>
      <c r="D24" s="26">
        <f>H24/22</f>
        <v>667832.22727272729</v>
      </c>
      <c r="E24" s="27">
        <f t="shared" si="3"/>
        <v>-0.20367858162810437</v>
      </c>
      <c r="F24" s="33">
        <f t="shared" si="4"/>
        <v>-7.9228721744159181E-2</v>
      </c>
      <c r="G24" s="39" t="s">
        <v>176</v>
      </c>
      <c r="H24" s="29">
        <v>14692309</v>
      </c>
      <c r="I24" s="29">
        <v>34377.050000000003</v>
      </c>
      <c r="J24" s="30">
        <f t="shared" si="1"/>
        <v>427.3871376397916</v>
      </c>
    </row>
    <row r="25" spans="1:15" ht="17.399999999999999">
      <c r="A25" s="31">
        <f>AVERAGE(D23:D25)</f>
        <v>697700.03816359083</v>
      </c>
      <c r="B25" s="27">
        <f>A25/A22-1</f>
        <v>-8.3796931680358067E-2</v>
      </c>
      <c r="C25" s="27">
        <f>A25/A13-1</f>
        <v>-0.11836479982657233</v>
      </c>
      <c r="D25" s="26">
        <f>H25/19</f>
        <v>586621.31578947371</v>
      </c>
      <c r="E25" s="27">
        <f t="shared" si="3"/>
        <v>-0.12160376239239035</v>
      </c>
      <c r="F25" s="33">
        <f t="shared" si="4"/>
        <v>-0.15568835267991754</v>
      </c>
      <c r="G25" s="39" t="s">
        <v>190</v>
      </c>
      <c r="H25" s="29">
        <v>11145805</v>
      </c>
      <c r="I25" s="29">
        <v>38319.339999999997</v>
      </c>
      <c r="J25" s="30">
        <f>H25/I25</f>
        <v>290.86630928403258</v>
      </c>
      <c r="K25" s="32">
        <f>H25+H24+H23</f>
        <v>43449692</v>
      </c>
      <c r="L25" s="27">
        <f>K25/K22-1</f>
        <v>-8.5743900427231012E-2</v>
      </c>
      <c r="M25" s="27">
        <f>K25/K13-1</f>
        <v>-0.12903502691150504</v>
      </c>
      <c r="N25" s="32">
        <f>AVERAGE(J23:J25)</f>
        <v>351.65078199103436</v>
      </c>
      <c r="O25" s="58">
        <f>N25/N22-1</f>
        <v>-0.22777368002071374</v>
      </c>
    </row>
    <row r="26" spans="1:15" ht="17.399999999999999">
      <c r="A26" s="31"/>
      <c r="B26" s="27"/>
      <c r="C26" s="27"/>
      <c r="D26" s="26">
        <f>H26/19</f>
        <v>463275.68421052629</v>
      </c>
      <c r="E26" s="27">
        <f t="shared" si="3"/>
        <v>-0.21026448964431022</v>
      </c>
      <c r="F26" s="33">
        <f t="shared" si="4"/>
        <v>-0.14379621795969899</v>
      </c>
      <c r="G26" s="39" t="s">
        <v>202</v>
      </c>
      <c r="H26" s="29">
        <v>8802238</v>
      </c>
      <c r="I26" s="29">
        <v>33248.400000000001</v>
      </c>
      <c r="J26" s="30">
        <f>H26/I26</f>
        <v>264.74170185632994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662109.81818181823</v>
      </c>
      <c r="E27" s="27">
        <f t="shared" si="3"/>
        <v>0.42919181979111976</v>
      </c>
      <c r="F27" s="33">
        <f t="shared" si="4"/>
        <v>0.54781338022332271</v>
      </c>
      <c r="G27" s="39" t="s">
        <v>203</v>
      </c>
      <c r="H27" s="29">
        <v>14566416</v>
      </c>
      <c r="I27" s="29">
        <v>24549.55</v>
      </c>
      <c r="J27" s="30">
        <f>H27/I27</f>
        <v>593.34757663582434</v>
      </c>
      <c r="K27" s="32"/>
      <c r="L27" s="27"/>
      <c r="M27" s="27"/>
      <c r="N27" s="32"/>
      <c r="O27" s="58"/>
    </row>
    <row r="28" spans="1:15" ht="17.399999999999999">
      <c r="A28" s="31">
        <f>AVERAGE(D26:D28)</f>
        <v>466957.22807017551</v>
      </c>
      <c r="B28" s="27">
        <f>A28/A25-1</f>
        <v>-0.33071921667189685</v>
      </c>
      <c r="C28" s="27">
        <f>A28/A16-1</f>
        <v>5.2787277251116427E-2</v>
      </c>
      <c r="D28" s="26">
        <f>H28/22</f>
        <v>275486.18181818182</v>
      </c>
      <c r="E28" s="27">
        <f t="shared" si="3"/>
        <v>-0.58392675315602682</v>
      </c>
      <c r="F28" s="33">
        <f t="shared" si="4"/>
        <v>-0.23852376010473486</v>
      </c>
      <c r="G28" s="39" t="s">
        <v>208</v>
      </c>
      <c r="H28" s="29">
        <v>6060696</v>
      </c>
      <c r="I28" s="29">
        <v>27759.72</v>
      </c>
      <c r="J28" s="30">
        <f>H28/I28</f>
        <v>218.32698600706345</v>
      </c>
      <c r="K28" s="32">
        <f>H28+H27+H26</f>
        <v>29429350</v>
      </c>
      <c r="L28" s="27">
        <f>K28/K25-1</f>
        <v>-0.32267989379533457</v>
      </c>
      <c r="M28" s="27">
        <f>K28/K16-1</f>
        <v>4.3900256408564653E-2</v>
      </c>
      <c r="N28" s="32">
        <f>AVERAGE(J26:J28)</f>
        <v>358.80542149973923</v>
      </c>
      <c r="O28" s="58">
        <f>N28/N25-1</f>
        <v>2.0345865486763648E-2</v>
      </c>
    </row>
    <row r="29" spans="1:15" ht="17.399999999999999">
      <c r="D29" s="26">
        <f>H29/22</f>
        <v>458170.31818181818</v>
      </c>
      <c r="E29" s="27">
        <f t="shared" si="3"/>
        <v>0.66313357409776041</v>
      </c>
      <c r="F29" s="33">
        <f t="shared" si="4"/>
        <v>-0.17696207083108295</v>
      </c>
      <c r="G29" s="39" t="s">
        <v>215</v>
      </c>
      <c r="H29" s="29">
        <v>10079747</v>
      </c>
      <c r="I29" s="29">
        <v>44558.17</v>
      </c>
      <c r="J29" s="30">
        <f t="shared" ref="J29:J31" si="5">H29/I29</f>
        <v>226.21546172116135</v>
      </c>
      <c r="K29" s="32"/>
      <c r="L29" s="27"/>
      <c r="M29" s="27"/>
      <c r="N29" s="32"/>
      <c r="O29" s="58"/>
    </row>
    <row r="30" spans="1:15" ht="17.399999999999999">
      <c r="D30" s="26">
        <f>H30/22</f>
        <v>443561</v>
      </c>
      <c r="E30" s="27">
        <f t="shared" si="3"/>
        <v>-3.1886216985406501E-2</v>
      </c>
      <c r="F30" s="33">
        <f t="shared" si="4"/>
        <v>0.3312985924691576</v>
      </c>
      <c r="G30" s="39" t="s">
        <v>210</v>
      </c>
      <c r="H30" s="29">
        <v>9758342</v>
      </c>
      <c r="I30" s="29">
        <v>41389.08</v>
      </c>
      <c r="J30" s="30">
        <f t="shared" si="5"/>
        <v>235.77093281609544</v>
      </c>
      <c r="K30" s="32"/>
      <c r="L30" s="27"/>
      <c r="M30" s="27"/>
      <c r="N30" s="32"/>
      <c r="O30" s="58"/>
    </row>
    <row r="31" spans="1:15" ht="17.399999999999999">
      <c r="A31" s="31">
        <f>AVERAGE(D29:D31)</f>
        <v>451126.89393939386</v>
      </c>
      <c r="B31" s="27">
        <f>A31/A28-1</f>
        <v>-3.3901036709946042E-2</v>
      </c>
      <c r="C31" s="27">
        <f>A31/A19-1</f>
        <v>8.1453826407787311E-2</v>
      </c>
      <c r="D31" s="26">
        <f>H31/22</f>
        <v>451649.36363636365</v>
      </c>
      <c r="E31" s="27">
        <f t="shared" si="3"/>
        <v>1.8235064932137002E-2</v>
      </c>
      <c r="F31" s="33">
        <f t="shared" si="4"/>
        <v>0.2490837048043586</v>
      </c>
      <c r="G31" s="39" t="s">
        <v>211</v>
      </c>
      <c r="H31" s="29">
        <v>9936286</v>
      </c>
      <c r="I31" s="29">
        <v>39439.68</v>
      </c>
      <c r="J31" s="30">
        <f t="shared" si="5"/>
        <v>251.93627331661921</v>
      </c>
      <c r="K31" s="32">
        <f>H31+H30+H29</f>
        <v>29774375</v>
      </c>
      <c r="L31" s="27">
        <f>K31/K28-1</f>
        <v>1.1723840315875034E-2</v>
      </c>
      <c r="M31" s="27">
        <f>K31/K19-1</f>
        <v>0.15619292451771472</v>
      </c>
      <c r="N31" s="32">
        <f>AVERAGE(J29:J31)</f>
        <v>237.97422261795865</v>
      </c>
      <c r="O31" s="58">
        <f>N31/N28-1</f>
        <v>-0.33675967987531763</v>
      </c>
    </row>
    <row r="32" spans="1:15" ht="17.399999999999999">
      <c r="D32" s="26">
        <f>H32/21</f>
        <v>716168</v>
      </c>
      <c r="E32" s="27">
        <f>D32/D31-1</f>
        <v>0.5856725541112644</v>
      </c>
      <c r="F32" s="33">
        <f>D32/D20-1</f>
        <v>0.5892101082007084</v>
      </c>
      <c r="G32" s="39" t="s">
        <v>222</v>
      </c>
      <c r="H32" s="29">
        <v>15039528</v>
      </c>
      <c r="I32" s="29">
        <v>58023.81</v>
      </c>
      <c r="J32" s="30">
        <f>H32/I32</f>
        <v>259.19580255071151</v>
      </c>
      <c r="K32" s="32"/>
      <c r="L32" s="27"/>
      <c r="M32" s="27"/>
      <c r="N32" s="32"/>
      <c r="O32" s="58"/>
    </row>
    <row r="33" spans="1:16" ht="17.399999999999999">
      <c r="D33" s="26">
        <f>H33/21</f>
        <v>660890.57142857148</v>
      </c>
      <c r="E33" s="27">
        <f>D33/D32-1</f>
        <v>-7.7185002082512111E-2</v>
      </c>
      <c r="F33" s="33">
        <f>D33/D21-1</f>
        <v>3.3879711893052944E-2</v>
      </c>
      <c r="G33" s="39" t="s">
        <v>223</v>
      </c>
      <c r="H33" s="29">
        <v>13878702</v>
      </c>
      <c r="I33" s="29">
        <v>42774.64</v>
      </c>
      <c r="J33" s="30">
        <f>H33/I33</f>
        <v>324.46098903462428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649355.2957393484</v>
      </c>
      <c r="B34" s="27">
        <f>A34/A31-1</f>
        <v>0.43940719221803981</v>
      </c>
      <c r="C34" s="27">
        <f>A34/A22-1</f>
        <v>-0.14728209568120632</v>
      </c>
      <c r="D34" s="26">
        <f>H34/19</f>
        <v>571007.31578947371</v>
      </c>
      <c r="E34" s="27">
        <f>D34/D33-1</f>
        <v>-0.13600323491498367</v>
      </c>
      <c r="F34" s="33">
        <f>D34/D22-1</f>
        <v>-0.52203354357666321</v>
      </c>
      <c r="G34" s="39" t="s">
        <v>220</v>
      </c>
      <c r="H34" s="29">
        <v>10849139</v>
      </c>
      <c r="I34" s="29">
        <v>29113.02</v>
      </c>
      <c r="J34" s="30">
        <f>H34/I34</f>
        <v>372.65591134138606</v>
      </c>
      <c r="K34" s="32">
        <f>H34+H33+H32</f>
        <v>39767369</v>
      </c>
      <c r="L34" s="27">
        <f>K34/K31-1</f>
        <v>0.33562397195575056</v>
      </c>
      <c r="M34" s="27">
        <f>K34/K22-1</f>
        <v>-0.16322629692723611</v>
      </c>
      <c r="N34" s="32">
        <f>AVERAGE(J32:J34)</f>
        <v>318.77090097557397</v>
      </c>
      <c r="O34" s="58">
        <f>N34/N31-1</f>
        <v>0.33951861453215249</v>
      </c>
      <c r="P34" s="58"/>
    </row>
    <row r="35" spans="1:16" ht="17.399999999999999">
      <c r="D35" s="70">
        <f>H35/23</f>
        <v>471701.69565217389</v>
      </c>
      <c r="E35" s="69">
        <f>D35/D34-1</f>
        <v>-0.17391304347826098</v>
      </c>
      <c r="F35" s="71">
        <f>D35/D23-1</f>
        <v>-0.43754411962995876</v>
      </c>
      <c r="G35" s="72" t="s">
        <v>226</v>
      </c>
      <c r="H35" s="73">
        <v>10849139</v>
      </c>
      <c r="I35" s="73">
        <v>29113.02</v>
      </c>
      <c r="J35" s="74">
        <f>H35/I35</f>
        <v>372.65591134138606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91"/>
  <dimension ref="A1:P36"/>
  <sheetViews>
    <sheetView topLeftCell="J1" zoomScaleNormal="100" zoomScaleSheetLayoutView="100" workbookViewId="0">
      <selection activeCell="M17" sqref="M17:R22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175</v>
      </c>
    </row>
    <row r="2" spans="1:16" ht="15" customHeight="1">
      <c r="G2" s="21"/>
      <c r="H2" s="21"/>
      <c r="I2" s="21"/>
      <c r="J2" s="22"/>
      <c r="P2" s="23" t="s">
        <v>237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674338.6</v>
      </c>
      <c r="E5" s="27"/>
      <c r="F5" s="26"/>
      <c r="G5" s="28" t="s">
        <v>7</v>
      </c>
      <c r="H5" s="29">
        <f>'엘에스일렉 부문품(경기안양)'!H5+'엘에스일렉 부문품(충북청주)'!H5+'엘에스일렉 부문품(부산강서)'!H5+'엘에스일렉 부문품(천안)'!H5</f>
        <v>13486772</v>
      </c>
      <c r="I5" s="29">
        <f>'엘에스일렉 부문품(경기안양)'!I5+'엘에스일렉 부문품(충북청주)'!I5+'엘에스일렉 부문품(부산강서)'!I5+'엘에스일렉 부문품(천안)'!I5</f>
        <v>341696.57999999996</v>
      </c>
      <c r="J5" s="30">
        <f>H5/I5</f>
        <v>39.47002337570953</v>
      </c>
    </row>
    <row r="6" spans="1:16" ht="15" customHeight="1">
      <c r="D6" s="26">
        <f>H6/18</f>
        <v>723682.5555555555</v>
      </c>
      <c r="E6" s="27">
        <f t="shared" ref="E6:E22" si="0">D6/D5-1</f>
        <v>7.3173855916828012E-2</v>
      </c>
      <c r="F6" s="26"/>
      <c r="G6" s="28" t="s">
        <v>3</v>
      </c>
      <c r="H6" s="29">
        <f>'엘에스일렉 부문품(경기안양)'!H6+'엘에스일렉 부문품(충북청주)'!H6+'엘에스일렉 부문품(부산강서)'!H6+'엘에스일렉 부문품(천안)'!H6</f>
        <v>13026286</v>
      </c>
      <c r="I6" s="29">
        <f>'엘에스일렉 부문품(경기안양)'!I6+'엘에스일렉 부문품(충북청주)'!I6+'엘에스일렉 부문품(부산강서)'!I6+'엘에스일렉 부문품(천안)'!I6</f>
        <v>277853.28999999998</v>
      </c>
      <c r="J6" s="30">
        <f t="shared" ref="J6:J24" si="1">H6/I6</f>
        <v>46.88188504084296</v>
      </c>
    </row>
    <row r="7" spans="1:16" ht="15" customHeight="1">
      <c r="A7" s="31">
        <f>AVERAGE(D5:D7)</f>
        <v>688862.71851851849</v>
      </c>
      <c r="B7" s="31"/>
      <c r="C7" s="31"/>
      <c r="D7" s="26">
        <f>H7/22</f>
        <v>668567</v>
      </c>
      <c r="E7" s="27">
        <f t="shared" si="0"/>
        <v>-7.6159850935255013E-2</v>
      </c>
      <c r="F7" s="26"/>
      <c r="G7" s="28" t="s">
        <v>6</v>
      </c>
      <c r="H7" s="29">
        <f>'엘에스일렉 부문품(경기안양)'!H7+'엘에스일렉 부문품(충북청주)'!H7+'엘에스일렉 부문품(부산강서)'!H7+'엘에스일렉 부문품(천안)'!H7</f>
        <v>14708474</v>
      </c>
      <c r="I7" s="29">
        <f>'엘에스일렉 부문품(경기안양)'!I7+'엘에스일렉 부문품(충북청주)'!I7+'엘에스일렉 부문품(부산강서)'!I7+'엘에스일렉 부문품(천안)'!I7</f>
        <v>342916.5</v>
      </c>
      <c r="J7" s="30">
        <f t="shared" si="1"/>
        <v>42.892290105608801</v>
      </c>
      <c r="K7" s="32">
        <f>H7+H6+H5</f>
        <v>41221532</v>
      </c>
      <c r="L7" s="32"/>
      <c r="M7" s="32"/>
      <c r="N7" s="32">
        <f>AVERAGE(J5:J7)</f>
        <v>43.081399507387097</v>
      </c>
      <c r="O7" s="35"/>
    </row>
    <row r="8" spans="1:16" ht="15" customHeight="1">
      <c r="D8" s="26">
        <f>H8/21</f>
        <v>731768.85714285716</v>
      </c>
      <c r="E8" s="27">
        <f t="shared" si="0"/>
        <v>9.4533318489930185E-2</v>
      </c>
      <c r="F8" s="26"/>
      <c r="G8" s="28" t="s">
        <v>2</v>
      </c>
      <c r="H8" s="29">
        <f>'엘에스일렉 부문품(경기안양)'!H8+'엘에스일렉 부문품(충북청주)'!H8+'엘에스일렉 부문품(부산강서)'!H8+'엘에스일렉 부문품(천안)'!H8</f>
        <v>15367146</v>
      </c>
      <c r="I8" s="29">
        <f>'엘에스일렉 부문품(경기안양)'!I8+'엘에스일렉 부문품(충북청주)'!I8+'엘에스일렉 부문품(부산강서)'!I8+'엘에스일렉 부문품(천안)'!I8</f>
        <v>413747.9</v>
      </c>
      <c r="J8" s="30">
        <f t="shared" si="1"/>
        <v>37.141326880450627</v>
      </c>
    </row>
    <row r="9" spans="1:16" ht="15" customHeight="1">
      <c r="D9" s="26">
        <f>H9/21</f>
        <v>584238.42857142852</v>
      </c>
      <c r="E9" s="27">
        <f t="shared" si="0"/>
        <v>-0.20160796285790483</v>
      </c>
      <c r="F9" s="26"/>
      <c r="G9" s="28" t="s">
        <v>5</v>
      </c>
      <c r="H9" s="29">
        <f>'엘에스일렉 부문품(경기안양)'!H9+'엘에스일렉 부문품(충북청주)'!H9+'엘에스일렉 부문품(부산강서)'!H9+'엘에스일렉 부문품(천안)'!H9</f>
        <v>12269007</v>
      </c>
      <c r="I9" s="29">
        <f>'엘에스일렉 부문품(경기안양)'!I9+'엘에스일렉 부문품(충북청주)'!I9+'엘에스일렉 부문품(부산강서)'!I9+'엘에스일렉 부문품(천안)'!I9</f>
        <v>347913.87</v>
      </c>
      <c r="J9" s="30">
        <f t="shared" si="1"/>
        <v>35.264495203942289</v>
      </c>
    </row>
    <row r="10" spans="1:16" ht="15" customHeight="1">
      <c r="A10" s="31">
        <f>AVERAGE(D8:D10)</f>
        <v>647151.1587301587</v>
      </c>
      <c r="B10" s="27">
        <f>A10/A7-1</f>
        <v>-6.0551338702238833E-2</v>
      </c>
      <c r="C10" s="27"/>
      <c r="D10" s="26">
        <f>H10/21</f>
        <v>625446.19047619053</v>
      </c>
      <c r="E10" s="27">
        <f t="shared" si="0"/>
        <v>7.0532439992902596E-2</v>
      </c>
      <c r="F10" s="26"/>
      <c r="G10" s="28" t="s">
        <v>0</v>
      </c>
      <c r="H10" s="29">
        <f>'엘에스일렉 부문품(경기안양)'!H10+'엘에스일렉 부문품(충북청주)'!H10+'엘에스일렉 부문품(부산강서)'!H10+'엘에스일렉 부문품(천안)'!H10</f>
        <v>13134370</v>
      </c>
      <c r="I10" s="29">
        <f>'엘에스일렉 부문품(경기안양)'!I10+'엘에스일렉 부문품(충북청주)'!I10+'엘에스일렉 부문품(부산강서)'!I10+'엘에스일렉 부문품(천안)'!I10</f>
        <v>352426.41000000003</v>
      </c>
      <c r="J10" s="30">
        <f t="shared" si="1"/>
        <v>37.268404487620543</v>
      </c>
      <c r="K10" s="32">
        <f>H10+H9+H8</f>
        <v>40770523</v>
      </c>
      <c r="L10" s="27">
        <f>K10/K7-1</f>
        <v>-1.0941102334576014E-2</v>
      </c>
      <c r="M10" s="32"/>
      <c r="N10" s="32">
        <f>AVERAGE(J8:J10)</f>
        <v>36.558075524004487</v>
      </c>
      <c r="O10" s="58">
        <f>N10/N7-1</f>
        <v>-0.15141857177281504</v>
      </c>
    </row>
    <row r="11" spans="1:16" ht="15" customHeight="1">
      <c r="D11" s="26">
        <f>H11/21</f>
        <v>680096.28571428568</v>
      </c>
      <c r="E11" s="27">
        <f t="shared" si="0"/>
        <v>8.7377772972742296E-2</v>
      </c>
      <c r="F11" s="26"/>
      <c r="G11" s="28" t="s">
        <v>10</v>
      </c>
      <c r="H11" s="29">
        <f>'엘에스일렉 부문품(경기안양)'!H11+'엘에스일렉 부문품(충북청주)'!H11+'엘에스일렉 부문품(부산강서)'!H11+'엘에스일렉 부문품(천안)'!H11</f>
        <v>14282022</v>
      </c>
      <c r="I11" s="29">
        <f>'엘에스일렉 부문품(경기안양)'!I11+'엘에스일렉 부문품(충북청주)'!I11+'엘에스일렉 부문품(부산강서)'!I11+'엘에스일렉 부문품(천안)'!I11</f>
        <v>382704.26999999996</v>
      </c>
      <c r="J11" s="30">
        <f t="shared" si="1"/>
        <v>37.318689963924371</v>
      </c>
    </row>
    <row r="12" spans="1:16" ht="15" customHeight="1">
      <c r="D12" s="26">
        <f>H12/22</f>
        <v>649012.04545454541</v>
      </c>
      <c r="E12" s="27">
        <f t="shared" si="0"/>
        <v>-4.5705646263151323E-2</v>
      </c>
      <c r="F12" s="26"/>
      <c r="G12" s="28" t="s">
        <v>4</v>
      </c>
      <c r="H12" s="29">
        <f>'엘에스일렉 부문품(경기안양)'!H12+'엘에스일렉 부문품(충북청주)'!H12+'엘에스일렉 부문품(부산강서)'!H12+'엘에스일렉 부문품(천안)'!H12</f>
        <v>14278265</v>
      </c>
      <c r="I12" s="29">
        <f>'엘에스일렉 부문품(경기안양)'!I12+'엘에스일렉 부문품(충북청주)'!I12+'엘에스일렉 부문품(부산강서)'!I12+'엘에스일렉 부문품(천안)'!I12</f>
        <v>360328.37</v>
      </c>
      <c r="J12" s="30">
        <f t="shared" si="1"/>
        <v>39.625703077445721</v>
      </c>
    </row>
    <row r="13" spans="1:16" ht="15" customHeight="1">
      <c r="A13" s="31">
        <f>AVERAGE(D11:D13)</f>
        <v>684832.31038961036</v>
      </c>
      <c r="B13" s="27">
        <f>A13/A10-1</f>
        <v>5.8226198239974769E-2</v>
      </c>
      <c r="C13" s="27"/>
      <c r="D13" s="26">
        <f>H13/20</f>
        <v>725388.6</v>
      </c>
      <c r="E13" s="27">
        <f t="shared" si="0"/>
        <v>0.1176812588924494</v>
      </c>
      <c r="F13" s="26"/>
      <c r="G13" s="28" t="s">
        <v>8</v>
      </c>
      <c r="H13" s="29">
        <f>'엘에스일렉 부문품(경기안양)'!H13+'엘에스일렉 부문품(충북청주)'!H13+'엘에스일렉 부문품(부산강서)'!H13+'엘에스일렉 부문품(천안)'!H13</f>
        <v>14507772</v>
      </c>
      <c r="I13" s="29">
        <f>'엘에스일렉 부문품(경기안양)'!I13+'엘에스일렉 부문품(충북청주)'!I13+'엘에스일렉 부문품(부산강서)'!I13+'엘에스일렉 부문품(천안)'!I13</f>
        <v>415210.48000000004</v>
      </c>
      <c r="J13" s="30">
        <f t="shared" si="1"/>
        <v>34.940765464301379</v>
      </c>
      <c r="K13" s="32">
        <f>H13+H12+H11</f>
        <v>43068059</v>
      </c>
      <c r="L13" s="27">
        <f>K13/K10-1</f>
        <v>5.6352870430433244E-2</v>
      </c>
      <c r="M13" s="32"/>
      <c r="N13" s="32">
        <f>AVERAGE(J11:J13)</f>
        <v>37.295052835223821</v>
      </c>
      <c r="O13" s="58">
        <f>N13/N10-1</f>
        <v>2.0159083886552631E-2</v>
      </c>
    </row>
    <row r="14" spans="1:16" ht="15" customHeight="1">
      <c r="D14" s="26">
        <f>H14/20</f>
        <v>900458.4</v>
      </c>
      <c r="E14" s="27">
        <f t="shared" si="0"/>
        <v>0.24134622463049471</v>
      </c>
      <c r="F14" s="26"/>
      <c r="G14" s="28" t="s">
        <v>11</v>
      </c>
      <c r="H14" s="29">
        <f>'엘에스일렉 부문품(경기안양)'!H14+'엘에스일렉 부문품(충북청주)'!H14+'엘에스일렉 부문품(부산강서)'!H14+'엘에스일렉 부문품(천안)'!H14</f>
        <v>18009168</v>
      </c>
      <c r="I14" s="29">
        <f>'엘에스일렉 부문품(경기안양)'!I14+'엘에스일렉 부문품(충북청주)'!I14+'엘에스일렉 부문품(부산강서)'!I14+'엘에스일렉 부문품(천안)'!I14</f>
        <v>551547.53</v>
      </c>
      <c r="J14" s="30">
        <f t="shared" si="1"/>
        <v>32.652068988505846</v>
      </c>
    </row>
    <row r="15" spans="1:16" ht="15" customHeight="1">
      <c r="A15" s="31"/>
      <c r="B15" s="31"/>
      <c r="C15" s="31"/>
      <c r="D15" s="26">
        <f>H15/22</f>
        <v>888870.90909090906</v>
      </c>
      <c r="E15" s="27">
        <f t="shared" si="0"/>
        <v>-1.2868435575803305E-2</v>
      </c>
      <c r="F15" s="26"/>
      <c r="G15" s="28" t="s">
        <v>9</v>
      </c>
      <c r="H15" s="29">
        <f>'엘에스일렉 부문품(경기안양)'!H15+'엘에스일렉 부문품(충북청주)'!H15+'엘에스일렉 부문품(부산강서)'!H15+'엘에스일렉 부문품(천안)'!H15</f>
        <v>19555160</v>
      </c>
      <c r="I15" s="29">
        <f>'엘에스일렉 부문품(경기안양)'!I15+'엘에스일렉 부문품(충북청주)'!I15+'엘에스일렉 부문품(부산강서)'!I15+'엘에스일렉 부문품(천안)'!I15</f>
        <v>606915.58000000007</v>
      </c>
      <c r="J15" s="30">
        <f t="shared" si="1"/>
        <v>32.220560230139419</v>
      </c>
    </row>
    <row r="16" spans="1:16" ht="15" customHeight="1">
      <c r="A16" s="31">
        <f>AVERAGE(D14:D16)</f>
        <v>851137.64848484844</v>
      </c>
      <c r="B16" s="27">
        <f>A16/A13-1</f>
        <v>0.24284096350627027</v>
      </c>
      <c r="C16" s="27"/>
      <c r="D16" s="26">
        <f>H16/22</f>
        <v>764083.63636363635</v>
      </c>
      <c r="E16" s="27">
        <f t="shared" si="0"/>
        <v>-0.14038852149509384</v>
      </c>
      <c r="F16" s="26"/>
      <c r="G16" s="28" t="s">
        <v>13</v>
      </c>
      <c r="H16" s="29">
        <f>'엘에스일렉 부문품(경기안양)'!H16+'엘에스일렉 부문품(충북청주)'!H16+'엘에스일렉 부문품(부산강서)'!H16+'엘에스일렉 부문품(천안)'!H16</f>
        <v>16809840</v>
      </c>
      <c r="I16" s="29">
        <f>'엘에스일렉 부문품(경기안양)'!I16+'엘에스일렉 부문품(충북청주)'!I16+'엘에스일렉 부문품(부산강서)'!I16+'엘에스일렉 부문품(천안)'!I16</f>
        <v>594288.90000000014</v>
      </c>
      <c r="J16" s="30">
        <f t="shared" si="1"/>
        <v>28.285636834206386</v>
      </c>
      <c r="K16" s="32">
        <f>H16+H15+H14</f>
        <v>54374168</v>
      </c>
      <c r="L16" s="27">
        <f>K16/K13-1</f>
        <v>0.26251726366400674</v>
      </c>
      <c r="M16" s="32"/>
      <c r="N16" s="32">
        <f>AVERAGE(J14:J16)</f>
        <v>31.052755350950552</v>
      </c>
      <c r="O16" s="58">
        <f>N16/N13-1</f>
        <v>-0.16737601933030766</v>
      </c>
    </row>
    <row r="17" spans="1:15" ht="15" customHeight="1">
      <c r="D17" s="26">
        <f>H17/20</f>
        <v>774795.75</v>
      </c>
      <c r="E17" s="27">
        <f t="shared" si="0"/>
        <v>1.4019556402678379E-2</v>
      </c>
      <c r="F17" s="33">
        <f t="shared" ref="F17:F22" si="2">D17/D5-1</f>
        <v>0.14897137728731535</v>
      </c>
      <c r="G17" s="39" t="s">
        <v>162</v>
      </c>
      <c r="H17" s="29">
        <f>'엘에스일렉 부문품(경기안양)'!H17+'엘에스일렉 부문품(충북청주)'!H17+'엘에스일렉 부문품(부산강서)'!H17+'엘에스일렉 부문품(천안)'!H17</f>
        <v>15495915</v>
      </c>
      <c r="I17" s="29">
        <f>'엘에스일렉 부문품(경기안양)'!I17+'엘에스일렉 부문품(충북청주)'!I17+'엘에스일렉 부문품(부산강서)'!I17+'엘에스일렉 부문품(천안)'!I17</f>
        <v>514483.31999999995</v>
      </c>
      <c r="J17" s="30">
        <f t="shared" si="1"/>
        <v>30.119372966260599</v>
      </c>
    </row>
    <row r="18" spans="1:15">
      <c r="D18" s="26">
        <f>H18/20</f>
        <v>794659.6</v>
      </c>
      <c r="E18" s="27">
        <f t="shared" si="0"/>
        <v>2.5637530923472429E-2</v>
      </c>
      <c r="F18" s="33">
        <f t="shared" si="2"/>
        <v>9.807759479563094E-2</v>
      </c>
      <c r="G18" s="39" t="s">
        <v>163</v>
      </c>
      <c r="H18" s="29">
        <f>'엘에스일렉 부문품(경기안양)'!H18+'엘에스일렉 부문품(충북청주)'!H18+'엘에스일렉 부문품(부산강서)'!H18+'엘에스일렉 부문품(천안)'!H18</f>
        <v>15893192</v>
      </c>
      <c r="I18" s="29">
        <f>'엘에스일렉 부문품(경기안양)'!I18+'엘에스일렉 부문품(충북청주)'!I18+'엘에스일렉 부문품(부산강서)'!I18+'엘에스일렉 부문품(천안)'!I18</f>
        <v>557965.55000000005</v>
      </c>
      <c r="J18" s="30">
        <f t="shared" si="1"/>
        <v>28.484181505471078</v>
      </c>
    </row>
    <row r="19" spans="1:15" ht="17.399999999999999">
      <c r="A19" s="31">
        <f>AVERAGE(D17:D19)</f>
        <v>779874.05606060615</v>
      </c>
      <c r="B19" s="27">
        <f>A19/A16-1</f>
        <v>-8.3727458832425161E-2</v>
      </c>
      <c r="C19" s="27">
        <f>A19/A7-1</f>
        <v>0.132118250988845</v>
      </c>
      <c r="D19" s="26">
        <f>H19/22</f>
        <v>770166.81818181823</v>
      </c>
      <c r="E19" s="27">
        <f t="shared" si="0"/>
        <v>-3.0821727716095926E-2</v>
      </c>
      <c r="F19" s="33">
        <f t="shared" si="2"/>
        <v>0.15196654663155407</v>
      </c>
      <c r="G19" s="39" t="s">
        <v>158</v>
      </c>
      <c r="H19" s="29">
        <f>'엘에스일렉 부문품(경기안양)'!H19+'엘에스일렉 부문품(충북청주)'!H19+'엘에스일렉 부문품(부산강서)'!H19+'엘에스일렉 부문품(천안)'!H19</f>
        <v>16943670</v>
      </c>
      <c r="I19" s="29">
        <f>'엘에스일렉 부문품(경기안양)'!I19+'엘에스일렉 부문품(충북청주)'!I19+'엘에스일렉 부문품(부산강서)'!I19+'엘에스일렉 부문품(천안)'!I19</f>
        <v>568490.6399999999</v>
      </c>
      <c r="J19" s="30">
        <f t="shared" si="1"/>
        <v>29.804659580674894</v>
      </c>
      <c r="K19" s="32">
        <f>H19+H18+H17</f>
        <v>48332777</v>
      </c>
      <c r="L19" s="27">
        <f>K19/K16-1</f>
        <v>-0.11110774145546465</v>
      </c>
      <c r="M19" s="27">
        <f>K19/K7-1</f>
        <v>0.17251287506733126</v>
      </c>
      <c r="N19" s="32">
        <f>AVERAGE(J17:J19)</f>
        <v>29.469404684135526</v>
      </c>
      <c r="O19" s="58">
        <f>N19/N16-1</f>
        <v>-5.098905552568167E-2</v>
      </c>
    </row>
    <row r="20" spans="1:15">
      <c r="D20" s="26">
        <f>H20/20</f>
        <v>880149.95</v>
      </c>
      <c r="E20" s="27">
        <f t="shared" si="0"/>
        <v>0.14280429800627603</v>
      </c>
      <c r="F20" s="33">
        <f t="shared" si="2"/>
        <v>0.20277043961188368</v>
      </c>
      <c r="G20" s="39" t="s">
        <v>154</v>
      </c>
      <c r="H20" s="29">
        <f>'엘에스일렉 부문품(경기안양)'!H20+'엘에스일렉 부문품(충북청주)'!H20+'엘에스일렉 부문품(부산강서)'!H20+'엘에스일렉 부문품(천안)'!H20</f>
        <v>17602999</v>
      </c>
      <c r="I20" s="29">
        <f>'엘에스일렉 부문품(경기안양)'!I20+'엘에스일렉 부문품(충북청주)'!I20+'엘에스일렉 부문품(부산강서)'!I20+'엘에스일렉 부문품(천안)'!I20</f>
        <v>507637.5</v>
      </c>
      <c r="J20" s="30">
        <f t="shared" si="1"/>
        <v>34.676317253945975</v>
      </c>
    </row>
    <row r="21" spans="1:15">
      <c r="D21" s="26">
        <f>H21/21</f>
        <v>814564.71428571432</v>
      </c>
      <c r="E21" s="27">
        <f t="shared" si="0"/>
        <v>-7.4515979594483417E-2</v>
      </c>
      <c r="F21" s="33">
        <f t="shared" si="2"/>
        <v>0.39423337194281505</v>
      </c>
      <c r="G21" s="39" t="s">
        <v>155</v>
      </c>
      <c r="H21" s="29">
        <f>'엘에스일렉 부문품(경기안양)'!H21+'엘에스일렉 부문품(충북청주)'!H21+'엘에스일렉 부문품(부산강서)'!H21+'엘에스일렉 부문품(천안)'!H21</f>
        <v>17105859</v>
      </c>
      <c r="I21" s="29">
        <f>'엘에스일렉 부문품(경기안양)'!I21+'엘에스일렉 부문품(충북청주)'!I21+'엘에스일렉 부문품(부산강서)'!I21+'엘에스일렉 부문품(천안)'!I21</f>
        <v>576987.93999999994</v>
      </c>
      <c r="J21" s="30">
        <f t="shared" si="1"/>
        <v>29.646822427519027</v>
      </c>
    </row>
    <row r="22" spans="1:15" ht="17.399999999999999">
      <c r="A22" s="31">
        <f>AVERAGE(D20:D22)</f>
        <v>854449.34841269848</v>
      </c>
      <c r="B22" s="27">
        <f>A22/A19-1</f>
        <v>9.5624789377910746E-2</v>
      </c>
      <c r="C22" s="27">
        <f>A22/A10-1</f>
        <v>0.32032421928950994</v>
      </c>
      <c r="D22" s="26">
        <f>H22/21</f>
        <v>868633.38095238095</v>
      </c>
      <c r="E22" s="27">
        <f t="shared" si="0"/>
        <v>6.6377373974612963E-2</v>
      </c>
      <c r="F22" s="33">
        <f t="shared" si="2"/>
        <v>0.38882192293958506</v>
      </c>
      <c r="G22" s="39" t="s">
        <v>156</v>
      </c>
      <c r="H22" s="29">
        <f>'엘에스일렉 부문품(경기안양)'!H22+'엘에스일렉 부문품(충북청주)'!H22+'엘에스일렉 부문품(부산강서)'!H22+'엘에스일렉 부문품(천안)'!H22</f>
        <v>18241301</v>
      </c>
      <c r="I22" s="29">
        <f>'엘에스일렉 부문품(경기안양)'!I22+'엘에스일렉 부문품(충북청주)'!I22+'엘에스일렉 부문품(부산강서)'!I22+'엘에스일렉 부문품(천안)'!I22</f>
        <v>624941.15999999992</v>
      </c>
      <c r="J22" s="30">
        <f t="shared" si="1"/>
        <v>29.188829553169459</v>
      </c>
      <c r="K22" s="32">
        <f>H22+H21+H20</f>
        <v>52950159</v>
      </c>
      <c r="L22" s="27">
        <f>K22/K19-1</f>
        <v>9.553314099870569E-2</v>
      </c>
      <c r="M22" s="27">
        <f>K22/K10-1</f>
        <v>0.29873631986521243</v>
      </c>
      <c r="N22" s="32">
        <f>AVERAGE(J20:J22)</f>
        <v>31.170656411544815</v>
      </c>
      <c r="O22" s="58">
        <f>N22/N19-1</f>
        <v>5.7729422960659083E-2</v>
      </c>
    </row>
    <row r="23" spans="1:15">
      <c r="A23" s="31"/>
      <c r="B23" s="27"/>
      <c r="C23" s="27"/>
      <c r="D23" s="26">
        <f>H23/21</f>
        <v>817768.57142857148</v>
      </c>
      <c r="E23" s="27">
        <f t="shared" ref="E23:E31" si="3">D23/D22-1</f>
        <v>-5.8557281632488745E-2</v>
      </c>
      <c r="F23" s="33">
        <f t="shared" ref="F23:F31" si="4">D23/D11-1</f>
        <v>0.20243058020776061</v>
      </c>
      <c r="G23" s="39" t="s">
        <v>168</v>
      </c>
      <c r="H23" s="29">
        <f>'엘에스일렉 부문품(경기안양)'!H23+'엘에스일렉 부문품(충북청주)'!H23+'엘에스일렉 부문품(부산강서)'!H23+'엘에스일렉 부문품(천안)'!H23</f>
        <v>17173140</v>
      </c>
      <c r="I23" s="29">
        <f>'엘에스일렉 부문품(경기안양)'!I23+'엘에스일렉 부문품(충북청주)'!I23+'엘에스일렉 부문품(부산강서)'!I23+'엘에스일렉 부문품(천안)'!I23</f>
        <v>606293.29</v>
      </c>
      <c r="J23" s="30">
        <f>H23/I23</f>
        <v>28.3248062996046</v>
      </c>
    </row>
    <row r="24" spans="1:15">
      <c r="A24" s="31"/>
      <c r="B24" s="27"/>
      <c r="C24" s="27"/>
      <c r="D24" s="26">
        <f>H24/22</f>
        <v>692344</v>
      </c>
      <c r="E24" s="27">
        <f t="shared" si="3"/>
        <v>-0.15337416453834307</v>
      </c>
      <c r="F24" s="33">
        <f t="shared" si="4"/>
        <v>6.6766025143811358E-2</v>
      </c>
      <c r="G24" s="39" t="s">
        <v>176</v>
      </c>
      <c r="H24" s="29">
        <f>'엘에스일렉 부문품(경기안양)'!H24+'엘에스일렉 부문품(충북청주)'!H24+'엘에스일렉 부문품(부산강서)'!H24+'엘에스일렉 부문품(천안)'!H24</f>
        <v>15231568</v>
      </c>
      <c r="I24" s="29">
        <f>'엘에스일렉 부문품(경기안양)'!I24+'엘에스일렉 부문품(충북청주)'!I24+'엘에스일렉 부문품(부산강서)'!I24+'엘에스일렉 부문품(천안)'!I24</f>
        <v>507960.08999999997</v>
      </c>
      <c r="J24" s="30">
        <f t="shared" si="1"/>
        <v>29.985757345621387</v>
      </c>
    </row>
    <row r="25" spans="1:15" ht="17.399999999999999">
      <c r="A25" s="31">
        <f>AVERAGE(D23:D25)</f>
        <v>850992.26065162907</v>
      </c>
      <c r="B25" s="27">
        <f>A25/A22-1</f>
        <v>-4.0459832610225677E-3</v>
      </c>
      <c r="C25" s="27">
        <f>A25/A13-1</f>
        <v>0.2426286665234707</v>
      </c>
      <c r="D25" s="26">
        <f>H25/19</f>
        <v>1042864.2105263158</v>
      </c>
      <c r="E25" s="27">
        <f t="shared" si="3"/>
        <v>0.50628041916491773</v>
      </c>
      <c r="F25" s="33">
        <f t="shared" si="4"/>
        <v>0.43766280656508227</v>
      </c>
      <c r="G25" s="39" t="s">
        <v>190</v>
      </c>
      <c r="H25" s="29">
        <f>'엘에스일렉 부문품(경기안양)'!H25+'엘에스일렉 부문품(충북청주)'!H25+'엘에스일렉 부문품(부산강서)'!H25+'엘에스일렉 부문품(천안)'!H25</f>
        <v>19814420</v>
      </c>
      <c r="I25" s="29">
        <f>'엘에스일렉 부문품(경기안양)'!I25+'엘에스일렉 부문품(충북청주)'!I25+'엘에스일렉 부문품(부산강서)'!I25+'엘에스일렉 부문품(천안)'!I25</f>
        <v>583814.1100000001</v>
      </c>
      <c r="J25" s="30">
        <f>H25/I25</f>
        <v>33.93960450870226</v>
      </c>
      <c r="K25" s="32">
        <f>H25+H24+H23</f>
        <v>52219128</v>
      </c>
      <c r="L25" s="27">
        <f>K25/K22-1</f>
        <v>-1.3806020865772983E-2</v>
      </c>
      <c r="M25" s="27">
        <f>K25/K13-1</f>
        <v>0.21247925289598024</v>
      </c>
      <c r="N25" s="32">
        <f>AVERAGE(J23:J25)</f>
        <v>30.750056051309414</v>
      </c>
      <c r="O25" s="58">
        <f>N25/N22-1</f>
        <v>-1.3493471381617161E-2</v>
      </c>
    </row>
    <row r="26" spans="1:15" ht="17.399999999999999">
      <c r="A26" s="31"/>
      <c r="B26" s="27"/>
      <c r="C26" s="27"/>
      <c r="D26" s="26">
        <f>H26/19</f>
        <v>1117450.3157894737</v>
      </c>
      <c r="E26" s="27">
        <f t="shared" si="3"/>
        <v>7.1520438145552534E-2</v>
      </c>
      <c r="F26" s="33">
        <f t="shared" si="4"/>
        <v>0.24097938981908951</v>
      </c>
      <c r="G26" s="39" t="s">
        <v>202</v>
      </c>
      <c r="H26" s="29">
        <f>'엘에스일렉 부문품(경기안양)'!H26+'엘에스일렉 부문품(충북청주)'!H26+'엘에스일렉 부문품(부산강서)'!H26+'엘에스일렉 부문품(천안)'!H26</f>
        <v>21231556</v>
      </c>
      <c r="I26" s="29">
        <f>'엘에스일렉 부문품(경기안양)'!I26+'엘에스일렉 부문품(충북청주)'!I26+'엘에스일렉 부문품(부산강서)'!I26+'엘에스일렉 부문품(천안)'!I26</f>
        <v>479439.63</v>
      </c>
      <c r="J26" s="30">
        <f>H26/I26</f>
        <v>44.284107260803616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850180.77272727271</v>
      </c>
      <c r="E27" s="27">
        <f t="shared" si="3"/>
        <v>-0.23917801023070651</v>
      </c>
      <c r="F27" s="33">
        <f t="shared" si="4"/>
        <v>-4.3527283847332399E-2</v>
      </c>
      <c r="G27" s="39" t="s">
        <v>203</v>
      </c>
      <c r="H27" s="29">
        <f>'엘에스일렉 부문품(경기안양)'!H27+'엘에스일렉 부문품(충북청주)'!H27+'엘에스일렉 부문품(부산강서)'!H27+'엘에스일렉 부문품(천안)'!H27</f>
        <v>18703977</v>
      </c>
      <c r="I27" s="29">
        <f>'엘에스일렉 부문품(경기안양)'!I27+'엘에스일렉 부문품(충북청주)'!I27+'엘에스일렉 부문품(부산강서)'!I27+'엘에스일렉 부문품(천안)'!I27</f>
        <v>620017.88</v>
      </c>
      <c r="J27" s="30">
        <f>H27/I27</f>
        <v>30.166834866117085</v>
      </c>
      <c r="K27" s="32"/>
      <c r="L27" s="27"/>
      <c r="M27" s="27"/>
      <c r="N27" s="32"/>
      <c r="O27" s="58"/>
    </row>
    <row r="28" spans="1:15" ht="17.399999999999999">
      <c r="A28" s="31">
        <f>AVERAGE(D26:D28)</f>
        <v>911655.52950558218</v>
      </c>
      <c r="B28" s="27">
        <f>A28/A25-1</f>
        <v>7.1285335553465057E-2</v>
      </c>
      <c r="C28" s="27">
        <f>A28/A16-1</f>
        <v>7.1102342997592105E-2</v>
      </c>
      <c r="D28" s="26">
        <f>H28/22</f>
        <v>767335.5</v>
      </c>
      <c r="E28" s="27">
        <f t="shared" si="3"/>
        <v>-9.7444302888097023E-2</v>
      </c>
      <c r="F28" s="33">
        <f t="shared" si="4"/>
        <v>4.2559001156465825E-3</v>
      </c>
      <c r="G28" s="39" t="s">
        <v>208</v>
      </c>
      <c r="H28" s="29">
        <f>'엘에스일렉 부문품(경기안양)'!H28+'엘에스일렉 부문품(충북청주)'!H28+'엘에스일렉 부문품(부산강서)'!H28+'엘에스일렉 부문품(천안)'!H28</f>
        <v>16881381</v>
      </c>
      <c r="I28" s="29">
        <f>'엘에스일렉 부문품(경기안양)'!I28+'엘에스일렉 부문품(충북청주)'!I28+'엘에스일렉 부문품(부산강서)'!I28+'엘에스일렉 부문품(천안)'!I28</f>
        <v>604376.75</v>
      </c>
      <c r="J28" s="30">
        <f>H28/I28</f>
        <v>27.931883547803583</v>
      </c>
      <c r="K28" s="32">
        <f>H28+H27+H26</f>
        <v>56816914</v>
      </c>
      <c r="L28" s="27">
        <f>K28/K25-1</f>
        <v>8.8047927571674567E-2</v>
      </c>
      <c r="M28" s="27">
        <f>K28/K16-1</f>
        <v>4.4924751768155691E-2</v>
      </c>
      <c r="N28" s="32">
        <f>AVERAGE(J26:J28)</f>
        <v>34.127608558241427</v>
      </c>
      <c r="O28" s="58">
        <f>N28/N25-1</f>
        <v>0.10983890570138288</v>
      </c>
    </row>
    <row r="29" spans="1:15" ht="17.399999999999999">
      <c r="D29" s="26">
        <f>H29/22</f>
        <v>945315.22727272729</v>
      </c>
      <c r="E29" s="27">
        <f t="shared" si="3"/>
        <v>0.23194512344695029</v>
      </c>
      <c r="F29" s="33">
        <f t="shared" si="4"/>
        <v>0.22008313451993944</v>
      </c>
      <c r="G29" s="39" t="s">
        <v>215</v>
      </c>
      <c r="H29" s="29">
        <f>'엘에스일렉 부문품(경기안양)'!H29+'엘에스일렉 부문품(충북청주)'!H29+'엘에스일렉 부문품(부산강서)'!H29+'엘에스일렉 부문품(천안)'!H29</f>
        <v>20796935</v>
      </c>
      <c r="I29" s="29">
        <f>'엘에스일렉 부문품(경기안양)'!I29+'엘에스일렉 부문품(충북청주)'!I29+'엘에스일렉 부문품(부산강서)'!I29+'엘에스일렉 부문품(천안)'!I29</f>
        <v>652878.55000000005</v>
      </c>
      <c r="J29" s="30">
        <f t="shared" ref="J29:J31" si="5">H29/I29</f>
        <v>31.85421699028096</v>
      </c>
      <c r="K29" s="32"/>
      <c r="L29" s="27"/>
      <c r="M29" s="27"/>
      <c r="N29" s="32"/>
      <c r="O29" s="58"/>
    </row>
    <row r="30" spans="1:15" ht="17.399999999999999">
      <c r="D30" s="26">
        <f>H30/22</f>
        <v>782269.13636363635</v>
      </c>
      <c r="E30" s="27">
        <f t="shared" si="3"/>
        <v>-0.17247801178394795</v>
      </c>
      <c r="F30" s="33">
        <f t="shared" si="4"/>
        <v>-1.5592165043200379E-2</v>
      </c>
      <c r="G30" s="39" t="s">
        <v>210</v>
      </c>
      <c r="H30" s="29">
        <f>'엘에스일렉 부문품(경기안양)'!H30+'엘에스일렉 부문품(충북청주)'!H30+'엘에스일렉 부문품(부산강서)'!H30+'엘에스일렉 부문품(천안)'!H30</f>
        <v>17209921</v>
      </c>
      <c r="I30" s="29">
        <f>'엘에스일렉 부문품(경기안양)'!I30+'엘에스일렉 부문품(충북청주)'!I30+'엘에스일렉 부문품(부산강서)'!I30+'엘에스일렉 부문품(천안)'!I30</f>
        <v>501320.32000000007</v>
      </c>
      <c r="J30" s="30">
        <f t="shared" si="5"/>
        <v>34.32919096516973</v>
      </c>
      <c r="K30" s="32"/>
      <c r="L30" s="27"/>
      <c r="M30" s="27"/>
      <c r="N30" s="32"/>
      <c r="O30" s="58"/>
    </row>
    <row r="31" spans="1:15" ht="17.399999999999999">
      <c r="A31" s="31">
        <f>AVERAGE(D29:D31)</f>
        <v>896818.36363636365</v>
      </c>
      <c r="B31" s="27">
        <f>A31/A28-1</f>
        <v>-1.6274969425420061E-2</v>
      </c>
      <c r="C31" s="27">
        <f>A31/A19-1</f>
        <v>0.14995281182513076</v>
      </c>
      <c r="D31" s="26">
        <f>H31/22</f>
        <v>962870.72727272729</v>
      </c>
      <c r="E31" s="27">
        <f t="shared" si="3"/>
        <v>0.23086886918307181</v>
      </c>
      <c r="F31" s="33">
        <f t="shared" si="4"/>
        <v>0.25021060962589559</v>
      </c>
      <c r="G31" s="39" t="s">
        <v>211</v>
      </c>
      <c r="H31" s="29">
        <f>'엘에스일렉 부문품(경기안양)'!H31+'엘에스일렉 부문품(충북청주)'!H31+'엘에스일렉 부문품(부산강서)'!H31+'엘에스일렉 부문품(천안)'!H31</f>
        <v>21183156</v>
      </c>
      <c r="I31" s="29">
        <f>'엘에스일렉 부문품(경기안양)'!I31+'엘에스일렉 부문품(충북청주)'!I31+'엘에스일렉 부문품(부산강서)'!I31+'엘에스일렉 부문품(천안)'!I31</f>
        <v>639689.59</v>
      </c>
      <c r="J31" s="30">
        <f t="shared" si="5"/>
        <v>33.114742417490334</v>
      </c>
      <c r="K31" s="32">
        <f>H31+H30+H29</f>
        <v>59190012</v>
      </c>
      <c r="L31" s="27">
        <f>K31/K28-1</f>
        <v>4.1767456782323631E-2</v>
      </c>
      <c r="M31" s="27">
        <f>K31/K19-1</f>
        <v>0.22463503390256268</v>
      </c>
      <c r="N31" s="32">
        <f>AVERAGE(J29:J31)</f>
        <v>33.099383457647008</v>
      </c>
      <c r="O31" s="58">
        <f>N31/N28-1</f>
        <v>-3.0128835392602249E-2</v>
      </c>
    </row>
    <row r="32" spans="1:15" ht="17.399999999999999">
      <c r="D32" s="26">
        <f>H32/21</f>
        <v>1215966.8095238095</v>
      </c>
      <c r="E32" s="27">
        <f>D32/D31-1</f>
        <v>0.26285572411985303</v>
      </c>
      <c r="F32" s="33">
        <f>D32/D20-1</f>
        <v>0.38154505323077004</v>
      </c>
      <c r="G32" s="39" t="s">
        <v>222</v>
      </c>
      <c r="H32" s="29">
        <f>'엘에스일렉 부문품(경기안양)'!H32+'엘에스일렉 부문품(충북청주)'!H32+'엘에스일렉 부문품(부산강서)'!H32+'엘에스일렉 부문품(천안)'!H32</f>
        <v>25535303</v>
      </c>
      <c r="I32" s="29">
        <f>'엘에스일렉 부문품(경기안양)'!I32+'엘에스일렉 부문품(충북청주)'!I32+'엘에스일렉 부문품(부산강서)'!I32+'엘에스일렉 부문품(천안)'!I32</f>
        <v>756565.13</v>
      </c>
      <c r="J32" s="30">
        <f>H32/I32</f>
        <v>33.751625587079332</v>
      </c>
      <c r="K32" s="32"/>
      <c r="L32" s="27"/>
      <c r="M32" s="27"/>
      <c r="N32" s="32"/>
      <c r="O32" s="58"/>
    </row>
    <row r="33" spans="1:16" ht="17.399999999999999">
      <c r="D33" s="26">
        <f>H33/21</f>
        <v>1093509</v>
      </c>
      <c r="E33" s="27">
        <f>D33/D32-1</f>
        <v>-0.1007081842733567</v>
      </c>
      <c r="F33" s="33">
        <f>D33/D21-1</f>
        <v>0.34244582514096478</v>
      </c>
      <c r="G33" s="39" t="s">
        <v>223</v>
      </c>
      <c r="H33" s="29">
        <f>'엘에스일렉 부문품(경기안양)'!H33+'엘에스일렉 부문품(충북청주)'!H33+'엘에스일렉 부문품(부산강서)'!H33+'엘에스일렉 부문품(천안)'!H33</f>
        <v>22963689</v>
      </c>
      <c r="I33" s="29">
        <f>'엘에스일렉 부문품(경기안양)'!I33+'엘에스일렉 부문품(충북청주)'!I33+'엘에스일렉 부문품(부산강서)'!I33+'엘에스일렉 부문품(천안)'!I33</f>
        <v>681878.8</v>
      </c>
      <c r="J33" s="30">
        <f>H33/I33</f>
        <v>33.677083082800053</v>
      </c>
      <c r="K33" s="32"/>
      <c r="L33" s="27"/>
      <c r="M33" s="27"/>
      <c r="N33" s="32"/>
      <c r="O33" s="58"/>
    </row>
    <row r="34" spans="1:16" ht="17.399999999999999">
      <c r="A34" s="31">
        <f>AVERAGE(D32:D34)</f>
        <v>1119962.4452798665</v>
      </c>
      <c r="B34" s="27">
        <f>A34/A31-1</f>
        <v>0.24881747596995218</v>
      </c>
      <c r="C34" s="27">
        <f>A34/A22-1</f>
        <v>0.31074176293821143</v>
      </c>
      <c r="D34" s="26">
        <f>H34/19</f>
        <v>1050411.5263157894</v>
      </c>
      <c r="E34" s="27">
        <f>D34/D33-1</f>
        <v>-3.9412088683504765E-2</v>
      </c>
      <c r="F34" s="33">
        <f>D34/D22-1</f>
        <v>0.20926912245083718</v>
      </c>
      <c r="G34" s="39" t="s">
        <v>220</v>
      </c>
      <c r="H34" s="29">
        <f>'엘에스일렉 부문품(경기안양)'!H34+'엘에스일렉 부문품(충북청주)'!H34+'엘에스일렉 부문품(부산강서)'!H34+'엘에스일렉 부문품(천안)'!H34</f>
        <v>19957819</v>
      </c>
      <c r="I34" s="29">
        <f>'엘에스일렉 부문품(경기안양)'!I34+'엘에스일렉 부문품(충북청주)'!I34+'엘에스일렉 부문품(부산강서)'!I34+'엘에스일렉 부문품(천안)'!I34</f>
        <v>588796.03</v>
      </c>
      <c r="J34" s="30">
        <f>H34/I34</f>
        <v>33.895980922289844</v>
      </c>
      <c r="K34" s="32">
        <f>H34+H33+H32</f>
        <v>68456811</v>
      </c>
      <c r="L34" s="27">
        <f>K34/K31-1</f>
        <v>0.15656018113326287</v>
      </c>
      <c r="M34" s="27">
        <f>K34/K22-1</f>
        <v>0.29285373817291083</v>
      </c>
      <c r="N34" s="32">
        <f>AVERAGE(J32:J34)</f>
        <v>33.774896530723076</v>
      </c>
      <c r="O34" s="58">
        <f>N34/N31-1</f>
        <v>2.0408630086431456E-2</v>
      </c>
      <c r="P34" s="58"/>
    </row>
    <row r="35" spans="1:16" ht="17.399999999999999">
      <c r="D35" s="70">
        <f>H35/23</f>
        <v>867731.26086956519</v>
      </c>
      <c r="E35" s="69">
        <f>D35/D34-1</f>
        <v>-0.17391304347826086</v>
      </c>
      <c r="F35" s="71">
        <f>D35/D23-1</f>
        <v>6.1096367831443121E-2</v>
      </c>
      <c r="G35" s="72" t="s">
        <v>226</v>
      </c>
      <c r="H35" s="73">
        <f>'엘에스일렉 부문품(경기안양)'!H35+'엘에스일렉 부문품(충북청주)'!H35+'엘에스일렉 부문품(부산강서)'!H35+'엘에스일렉 부문품(천안)'!H35</f>
        <v>19957819</v>
      </c>
      <c r="I35" s="73">
        <f>'엘에스일렉 부문품(경기안양)'!I35+'엘에스일렉 부문품(충북청주)'!I35+'엘에스일렉 부문품(부산강서)'!I35+'엘에스일렉 부문품(천안)'!I35</f>
        <v>588796.03</v>
      </c>
      <c r="J35" s="74">
        <f>H35/I35</f>
        <v>33.895980922289844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192"/>
  <dimension ref="A1:P36"/>
  <sheetViews>
    <sheetView topLeftCell="A24" zoomScaleNormal="100" zoomScaleSheetLayoutView="100" workbookViewId="0">
      <selection activeCell="M17" sqref="M17:R22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175</v>
      </c>
    </row>
    <row r="2" spans="1:16" ht="15" customHeight="1">
      <c r="G2" s="21"/>
      <c r="H2" s="21"/>
      <c r="I2" s="21"/>
      <c r="J2" s="22"/>
      <c r="P2" s="23" t="s">
        <v>172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280702.59999999998</v>
      </c>
      <c r="E5" s="27"/>
      <c r="F5" s="26"/>
      <c r="G5" s="28" t="s">
        <v>7</v>
      </c>
      <c r="H5" s="29">
        <v>5614052</v>
      </c>
      <c r="I5" s="29">
        <v>150287.60999999999</v>
      </c>
      <c r="J5" s="30">
        <f>H5/I5</f>
        <v>37.35538811216707</v>
      </c>
    </row>
    <row r="6" spans="1:16" ht="15" customHeight="1">
      <c r="D6" s="26">
        <f>H6/18</f>
        <v>359611.66666666669</v>
      </c>
      <c r="E6" s="27">
        <f t="shared" ref="E6:E22" si="0">D6/D5-1</f>
        <v>0.28111270314798187</v>
      </c>
      <c r="F6" s="26"/>
      <c r="G6" s="28" t="s">
        <v>3</v>
      </c>
      <c r="H6" s="29">
        <v>6473010</v>
      </c>
      <c r="I6" s="29">
        <v>135090.46</v>
      </c>
      <c r="J6" s="30">
        <f t="shared" ref="J6:J24" si="1">H6/I6</f>
        <v>47.916114875913522</v>
      </c>
    </row>
    <row r="7" spans="1:16" ht="15" customHeight="1">
      <c r="A7" s="31">
        <f>AVERAGE(D5:D7)</f>
        <v>313125.25555555552</v>
      </c>
      <c r="B7" s="31"/>
      <c r="C7" s="31"/>
      <c r="D7" s="26">
        <f>H7/22</f>
        <v>299061.5</v>
      </c>
      <c r="E7" s="27">
        <f t="shared" si="0"/>
        <v>-0.16837653580019196</v>
      </c>
      <c r="F7" s="26"/>
      <c r="G7" s="28" t="s">
        <v>6</v>
      </c>
      <c r="H7" s="29">
        <v>6579353</v>
      </c>
      <c r="I7" s="29">
        <v>158501.54</v>
      </c>
      <c r="J7" s="30">
        <f t="shared" si="1"/>
        <v>41.509710252657477</v>
      </c>
      <c r="K7" s="32">
        <f>H7+H6+H5</f>
        <v>18666415</v>
      </c>
      <c r="L7" s="32"/>
      <c r="M7" s="32"/>
      <c r="N7" s="32">
        <f>AVERAGE(J5:J7)</f>
        <v>42.260404413579352</v>
      </c>
      <c r="O7" s="35"/>
    </row>
    <row r="8" spans="1:16" ht="15" customHeight="1">
      <c r="D8" s="26">
        <f>H8/21</f>
        <v>345794.52380952379</v>
      </c>
      <c r="E8" s="27">
        <f t="shared" si="0"/>
        <v>0.15626559690740471</v>
      </c>
      <c r="F8" s="26"/>
      <c r="G8" s="28" t="s">
        <v>2</v>
      </c>
      <c r="H8" s="29">
        <v>7261685</v>
      </c>
      <c r="I8" s="29">
        <v>185745.17</v>
      </c>
      <c r="J8" s="30">
        <f t="shared" si="1"/>
        <v>39.094879290804705</v>
      </c>
    </row>
    <row r="9" spans="1:16" ht="15" customHeight="1">
      <c r="D9" s="26">
        <f>H9/21</f>
        <v>295181.90476190473</v>
      </c>
      <c r="E9" s="27">
        <f t="shared" si="0"/>
        <v>-0.14636616708105632</v>
      </c>
      <c r="F9" s="26"/>
      <c r="G9" s="28" t="s">
        <v>5</v>
      </c>
      <c r="H9" s="29">
        <v>6198820</v>
      </c>
      <c r="I9" s="29">
        <v>176095.35999999999</v>
      </c>
      <c r="J9" s="30">
        <f t="shared" si="1"/>
        <v>35.201495371598661</v>
      </c>
    </row>
    <row r="10" spans="1:16" ht="15" customHeight="1">
      <c r="A10" s="31">
        <f>AVERAGE(D8:D10)</f>
        <v>312833.4603174603</v>
      </c>
      <c r="B10" s="27">
        <f>A10/A7-1</f>
        <v>-9.3188023935508735E-4</v>
      </c>
      <c r="C10" s="27"/>
      <c r="D10" s="26">
        <f>H10/21</f>
        <v>297523.95238095237</v>
      </c>
      <c r="E10" s="27">
        <f t="shared" si="0"/>
        <v>7.9342520028005126E-3</v>
      </c>
      <c r="F10" s="26"/>
      <c r="G10" s="28" t="s">
        <v>0</v>
      </c>
      <c r="H10" s="29">
        <v>6248003</v>
      </c>
      <c r="I10" s="29">
        <v>159626.45000000001</v>
      </c>
      <c r="J10" s="30">
        <f t="shared" si="1"/>
        <v>39.141401691261066</v>
      </c>
      <c r="K10" s="32">
        <f>H10+H9+H8</f>
        <v>19708508</v>
      </c>
      <c r="L10" s="27">
        <f>K10/K7-1</f>
        <v>5.5827163384077672E-2</v>
      </c>
      <c r="M10" s="32"/>
      <c r="N10" s="32">
        <f>AVERAGE(J8:J10)</f>
        <v>37.812592117888144</v>
      </c>
      <c r="O10" s="58">
        <f>N10/N7-1</f>
        <v>-0.10524774567140704</v>
      </c>
    </row>
    <row r="11" spans="1:16" ht="15" customHeight="1">
      <c r="D11" s="26">
        <f>H11/21</f>
        <v>276535.66666666669</v>
      </c>
      <c r="E11" s="27">
        <f t="shared" si="0"/>
        <v>-7.0543179956859658E-2</v>
      </c>
      <c r="F11" s="26"/>
      <c r="G11" s="28" t="s">
        <v>10</v>
      </c>
      <c r="H11" s="29">
        <v>5807249</v>
      </c>
      <c r="I11" s="29">
        <v>153590.54</v>
      </c>
      <c r="J11" s="30">
        <f t="shared" si="1"/>
        <v>37.809939336107547</v>
      </c>
    </row>
    <row r="12" spans="1:16" ht="15" customHeight="1">
      <c r="D12" s="26">
        <f>H12/22</f>
        <v>234714</v>
      </c>
      <c r="E12" s="27">
        <f t="shared" si="0"/>
        <v>-0.15123425911305</v>
      </c>
      <c r="F12" s="26"/>
      <c r="G12" s="28" t="s">
        <v>4</v>
      </c>
      <c r="H12" s="29">
        <v>5163708</v>
      </c>
      <c r="I12" s="29">
        <v>136518.39999999999</v>
      </c>
      <c r="J12" s="30">
        <f t="shared" si="1"/>
        <v>37.82426398199803</v>
      </c>
    </row>
    <row r="13" spans="1:16" ht="15" customHeight="1">
      <c r="A13" s="31">
        <f>AVERAGE(D11:D13)</f>
        <v>254351.62222222224</v>
      </c>
      <c r="B13" s="27">
        <f>A13/A10-1</f>
        <v>-0.18694240071343793</v>
      </c>
      <c r="C13" s="27"/>
      <c r="D13" s="26">
        <f>H13/20</f>
        <v>251805.2</v>
      </c>
      <c r="E13" s="27">
        <f t="shared" si="0"/>
        <v>7.2817130635582039E-2</v>
      </c>
      <c r="F13" s="26"/>
      <c r="G13" s="28" t="s">
        <v>8</v>
      </c>
      <c r="H13" s="29">
        <v>5036104</v>
      </c>
      <c r="I13" s="29">
        <v>127776.96000000001</v>
      </c>
      <c r="J13" s="30">
        <f t="shared" si="1"/>
        <v>39.413240070823406</v>
      </c>
      <c r="K13" s="32">
        <f>H13+H12+H11</f>
        <v>16007061</v>
      </c>
      <c r="L13" s="27">
        <f>K13/K10-1</f>
        <v>-0.18780959979314515</v>
      </c>
      <c r="M13" s="32"/>
      <c r="N13" s="32">
        <f>AVERAGE(J11:J13)</f>
        <v>38.349147796309659</v>
      </c>
      <c r="O13" s="58">
        <f>N13/N10-1</f>
        <v>1.4189867670237888E-2</v>
      </c>
    </row>
    <row r="14" spans="1:16" ht="15" customHeight="1">
      <c r="D14" s="26">
        <f>H14/20</f>
        <v>255181</v>
      </c>
      <c r="E14" s="27">
        <f t="shared" si="0"/>
        <v>1.3406395102245616E-2</v>
      </c>
      <c r="F14" s="26"/>
      <c r="G14" s="28" t="s">
        <v>11</v>
      </c>
      <c r="H14" s="29">
        <v>5103620</v>
      </c>
      <c r="I14" s="29">
        <v>150978.81</v>
      </c>
      <c r="J14" s="30">
        <f t="shared" si="1"/>
        <v>33.803551637478137</v>
      </c>
    </row>
    <row r="15" spans="1:16" ht="15" customHeight="1">
      <c r="A15" s="31"/>
      <c r="B15" s="31"/>
      <c r="C15" s="31"/>
      <c r="D15" s="26">
        <f>H15/22</f>
        <v>258212.04545454544</v>
      </c>
      <c r="E15" s="27">
        <f t="shared" si="0"/>
        <v>1.1878021696542618E-2</v>
      </c>
      <c r="F15" s="26"/>
      <c r="G15" s="28" t="s">
        <v>9</v>
      </c>
      <c r="H15" s="29">
        <v>5680665</v>
      </c>
      <c r="I15" s="29">
        <v>166521.12</v>
      </c>
      <c r="J15" s="30">
        <f t="shared" si="1"/>
        <v>34.113780882569131</v>
      </c>
    </row>
    <row r="16" spans="1:16" ht="15" customHeight="1">
      <c r="A16" s="31">
        <f>AVERAGE(D14:D16)</f>
        <v>248244.59090909091</v>
      </c>
      <c r="B16" s="27">
        <f>A16/A13-1</f>
        <v>-2.4010192110336614E-2</v>
      </c>
      <c r="C16" s="27"/>
      <c r="D16" s="26">
        <f>H16/22</f>
        <v>231340.72727272726</v>
      </c>
      <c r="E16" s="27">
        <f t="shared" si="0"/>
        <v>-0.10406686541100385</v>
      </c>
      <c r="F16" s="26"/>
      <c r="G16" s="28" t="s">
        <v>13</v>
      </c>
      <c r="H16" s="29">
        <v>5089496</v>
      </c>
      <c r="I16" s="29">
        <v>139985.20000000001</v>
      </c>
      <c r="J16" s="30">
        <f t="shared" si="1"/>
        <v>36.357386352271526</v>
      </c>
      <c r="K16" s="32">
        <f>H16+H15+H14</f>
        <v>15873781</v>
      </c>
      <c r="L16" s="27">
        <f>K16/K13-1</f>
        <v>-8.3263254884828886E-3</v>
      </c>
      <c r="M16" s="32"/>
      <c r="N16" s="32">
        <f>AVERAGE(J14:J16)</f>
        <v>34.758239624106267</v>
      </c>
      <c r="O16" s="58">
        <f>N16/N13-1</f>
        <v>-9.3637235207321701E-2</v>
      </c>
    </row>
    <row r="17" spans="1:15" ht="15" customHeight="1">
      <c r="D17" s="26">
        <f>H17/20</f>
        <v>286586</v>
      </c>
      <c r="E17" s="27">
        <f t="shared" si="0"/>
        <v>0.23880478538542915</v>
      </c>
      <c r="F17" s="33">
        <f t="shared" ref="F17:F22" si="2">D17/D5-1</f>
        <v>2.0959549359357732E-2</v>
      </c>
      <c r="G17" s="39" t="s">
        <v>162</v>
      </c>
      <c r="H17" s="29">
        <v>5731720</v>
      </c>
      <c r="I17" s="29">
        <v>153995.85</v>
      </c>
      <c r="J17" s="30">
        <f t="shared" si="1"/>
        <v>37.219964044485614</v>
      </c>
    </row>
    <row r="18" spans="1:15">
      <c r="D18" s="26">
        <f>H18/20</f>
        <v>415175.3</v>
      </c>
      <c r="E18" s="27">
        <f t="shared" si="0"/>
        <v>0.44869358586951202</v>
      </c>
      <c r="F18" s="33">
        <f t="shared" si="2"/>
        <v>0.15451009653932246</v>
      </c>
      <c r="G18" s="39" t="s">
        <v>163</v>
      </c>
      <c r="H18" s="29">
        <v>8303506</v>
      </c>
      <c r="I18" s="29">
        <v>234672.54</v>
      </c>
      <c r="J18" s="30">
        <f t="shared" si="1"/>
        <v>35.383372933194487</v>
      </c>
    </row>
    <row r="19" spans="1:15" ht="17.399999999999999">
      <c r="A19" s="31">
        <f>AVERAGE(D17:D19)</f>
        <v>353218.13030303031</v>
      </c>
      <c r="B19" s="27">
        <f>A19/A16-1</f>
        <v>0.42286335025274124</v>
      </c>
      <c r="C19" s="27">
        <f>A19/A7-1</f>
        <v>0.128041012457909</v>
      </c>
      <c r="D19" s="26">
        <f>H19/22</f>
        <v>357893.09090909088</v>
      </c>
      <c r="E19" s="27">
        <f t="shared" si="0"/>
        <v>-0.13797113915714421</v>
      </c>
      <c r="F19" s="33">
        <f t="shared" si="2"/>
        <v>0.19672071098784327</v>
      </c>
      <c r="G19" s="39" t="s">
        <v>158</v>
      </c>
      <c r="H19" s="29">
        <v>7873648</v>
      </c>
      <c r="I19" s="29">
        <v>204189.99</v>
      </c>
      <c r="J19" s="30">
        <f t="shared" si="1"/>
        <v>38.560401516254544</v>
      </c>
      <c r="K19" s="32">
        <f>H19+H18+H17</f>
        <v>21908874</v>
      </c>
      <c r="L19" s="27">
        <f>K19/K16-1</f>
        <v>0.38019253257935204</v>
      </c>
      <c r="M19" s="27">
        <f>K19/K7-1</f>
        <v>0.17370550263668738</v>
      </c>
      <c r="N19" s="32">
        <f>AVERAGE(J17:J19)</f>
        <v>37.054579497978217</v>
      </c>
      <c r="O19" s="58">
        <f>N19/N16-1</f>
        <v>6.6066057968003244E-2</v>
      </c>
    </row>
    <row r="20" spans="1:15">
      <c r="D20" s="26">
        <f>H20/20</f>
        <v>391105.65</v>
      </c>
      <c r="E20" s="27">
        <f t="shared" si="0"/>
        <v>9.2800224241673224E-2</v>
      </c>
      <c r="F20" s="33">
        <f t="shared" si="2"/>
        <v>0.13103482869334049</v>
      </c>
      <c r="G20" s="39" t="s">
        <v>154</v>
      </c>
      <c r="H20" s="29">
        <v>7822113</v>
      </c>
      <c r="I20" s="29">
        <v>182065.97</v>
      </c>
      <c r="J20" s="30">
        <f t="shared" si="1"/>
        <v>42.96306992459931</v>
      </c>
    </row>
    <row r="21" spans="1:15">
      <c r="D21" s="26">
        <f>H21/21</f>
        <v>326065.42857142858</v>
      </c>
      <c r="E21" s="27">
        <f t="shared" si="0"/>
        <v>-0.16629834273315003</v>
      </c>
      <c r="F21" s="33">
        <f t="shared" si="2"/>
        <v>0.10462539644642055</v>
      </c>
      <c r="G21" s="39" t="s">
        <v>155</v>
      </c>
      <c r="H21" s="29">
        <v>6847374</v>
      </c>
      <c r="I21" s="29">
        <v>195495.11</v>
      </c>
      <c r="J21" s="30">
        <f t="shared" si="1"/>
        <v>35.025807039367891</v>
      </c>
    </row>
    <row r="22" spans="1:15" ht="17.399999999999999">
      <c r="A22" s="31">
        <f>AVERAGE(D20:D22)</f>
        <v>356138.94682539679</v>
      </c>
      <c r="B22" s="27">
        <f>A22/A19-1</f>
        <v>8.2691579842197882E-3</v>
      </c>
      <c r="C22" s="27">
        <f>A22/A10-1</f>
        <v>0.13842984207632569</v>
      </c>
      <c r="D22" s="26">
        <f>H22/21</f>
        <v>351245.76190476189</v>
      </c>
      <c r="E22" s="27">
        <f t="shared" si="0"/>
        <v>7.7224787195792066E-2</v>
      </c>
      <c r="F22" s="33">
        <f t="shared" si="2"/>
        <v>0.1805629734812868</v>
      </c>
      <c r="G22" s="39" t="s">
        <v>156</v>
      </c>
      <c r="H22" s="29">
        <v>7376161</v>
      </c>
      <c r="I22" s="29">
        <v>244315.06</v>
      </c>
      <c r="J22" s="30">
        <f t="shared" si="1"/>
        <v>30.19118428475101</v>
      </c>
      <c r="K22" s="32">
        <f>H22+H21+H20</f>
        <v>22045648</v>
      </c>
      <c r="L22" s="27">
        <f>K22/K19-1</f>
        <v>6.2428584873872595E-3</v>
      </c>
      <c r="M22" s="27">
        <f>K22/K10-1</f>
        <v>0.11858533380609027</v>
      </c>
      <c r="N22" s="32">
        <f>AVERAGE(J20:J22)</f>
        <v>36.060020416239404</v>
      </c>
      <c r="O22" s="58">
        <f>N22/N19-1</f>
        <v>-2.6840382355251879E-2</v>
      </c>
    </row>
    <row r="23" spans="1:15">
      <c r="A23" s="31"/>
      <c r="B23" s="27"/>
      <c r="C23" s="27"/>
      <c r="D23" s="26">
        <f>H23/21</f>
        <v>277537.47619047621</v>
      </c>
      <c r="E23" s="27">
        <f t="shared" ref="E23:E31" si="3">D23/D22-1</f>
        <v>-0.20984818525517535</v>
      </c>
      <c r="F23" s="33">
        <f t="shared" ref="F23:F31" si="4">D23/D11-1</f>
        <v>3.6227136119013625E-3</v>
      </c>
      <c r="G23" s="39" t="s">
        <v>168</v>
      </c>
      <c r="H23" s="29">
        <v>5828287</v>
      </c>
      <c r="I23" s="29">
        <v>193124.68</v>
      </c>
      <c r="J23" s="30">
        <f>H23/I23</f>
        <v>30.178882367597968</v>
      </c>
    </row>
    <row r="24" spans="1:15">
      <c r="A24" s="31"/>
      <c r="B24" s="27"/>
      <c r="C24" s="27"/>
      <c r="D24" s="26">
        <f>H24/22</f>
        <v>268611.40909090912</v>
      </c>
      <c r="E24" s="27">
        <f t="shared" si="3"/>
        <v>-3.2161664154649383E-2</v>
      </c>
      <c r="F24" s="33">
        <f t="shared" si="4"/>
        <v>0.14442005628513477</v>
      </c>
      <c r="G24" s="39" t="s">
        <v>176</v>
      </c>
      <c r="H24" s="29">
        <v>5909451</v>
      </c>
      <c r="I24" s="29">
        <v>188694.65</v>
      </c>
      <c r="J24" s="30">
        <f t="shared" si="1"/>
        <v>31.317533379987193</v>
      </c>
    </row>
    <row r="25" spans="1:15" ht="17.399999999999999">
      <c r="A25" s="31">
        <f>AVERAGE(D23:D25)</f>
        <v>286063.17228677758</v>
      </c>
      <c r="B25" s="27">
        <f>A25/A22-1</f>
        <v>-0.196765265813444</v>
      </c>
      <c r="C25" s="27">
        <f>A25/A13-1</f>
        <v>0.12467602835593294</v>
      </c>
      <c r="D25" s="26">
        <f>H25/19</f>
        <v>312040.63157894736</v>
      </c>
      <c r="E25" s="27">
        <f t="shared" si="3"/>
        <v>0.161680483472465</v>
      </c>
      <c r="F25" s="33">
        <f t="shared" si="4"/>
        <v>0.23921440692625628</v>
      </c>
      <c r="G25" s="39" t="s">
        <v>190</v>
      </c>
      <c r="H25" s="29">
        <v>5928772</v>
      </c>
      <c r="I25" s="29">
        <v>165797.29</v>
      </c>
      <c r="J25" s="30">
        <f>H25/I25</f>
        <v>35.759161081583422</v>
      </c>
      <c r="K25" s="32">
        <f>H25+H24+H23</f>
        <v>17666510</v>
      </c>
      <c r="L25" s="27">
        <f>K25/K22-1</f>
        <v>-0.19863956822679918</v>
      </c>
      <c r="M25" s="27">
        <f>K25/K13-1</f>
        <v>0.10366981171621692</v>
      </c>
      <c r="N25" s="32">
        <f>AVERAGE(J23:J25)</f>
        <v>32.418525609722856</v>
      </c>
      <c r="O25" s="58">
        <f>N25/N22-1</f>
        <v>-0.1009842691291607</v>
      </c>
    </row>
    <row r="26" spans="1:15" ht="17.399999999999999">
      <c r="A26" s="31"/>
      <c r="B26" s="27"/>
      <c r="C26" s="27"/>
      <c r="D26" s="26">
        <f>H26/19</f>
        <v>608767.78947368416</v>
      </c>
      <c r="E26" s="27">
        <f t="shared" si="3"/>
        <v>0.95092474461827825</v>
      </c>
      <c r="F26" s="33">
        <f t="shared" si="4"/>
        <v>1.3856313341263031</v>
      </c>
      <c r="G26" s="39" t="s">
        <v>202</v>
      </c>
      <c r="H26" s="29">
        <v>11566588</v>
      </c>
      <c r="I26" s="29">
        <v>194559.56</v>
      </c>
      <c r="J26" s="30">
        <f>H26/I26</f>
        <v>59.450113888004267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405489.13636363635</v>
      </c>
      <c r="E27" s="27">
        <f t="shared" si="3"/>
        <v>-0.3339182141778464</v>
      </c>
      <c r="F27" s="33">
        <f t="shared" si="4"/>
        <v>0.57037265883483723</v>
      </c>
      <c r="G27" s="39" t="s">
        <v>203</v>
      </c>
      <c r="H27" s="29">
        <v>8920761</v>
      </c>
      <c r="I27" s="29">
        <v>248593.67</v>
      </c>
      <c r="J27" s="30">
        <f>H27/I27</f>
        <v>35.884908091183497</v>
      </c>
      <c r="K27" s="32"/>
      <c r="L27" s="27"/>
      <c r="M27" s="27"/>
      <c r="N27" s="32"/>
      <c r="O27" s="58"/>
    </row>
    <row r="28" spans="1:15" ht="17.399999999999999">
      <c r="A28" s="31">
        <f>AVERAGE(D26:D28)</f>
        <v>448981.08133971289</v>
      </c>
      <c r="B28" s="27">
        <f>A28/A25-1</f>
        <v>0.56951724246982249</v>
      </c>
      <c r="C28" s="27">
        <f>A28/A16-1</f>
        <v>0.80862382417078815</v>
      </c>
      <c r="D28" s="26">
        <f>H28/22</f>
        <v>332686.31818181818</v>
      </c>
      <c r="E28" s="27">
        <f t="shared" si="3"/>
        <v>-0.17954320264829426</v>
      </c>
      <c r="F28" s="33">
        <f t="shared" si="4"/>
        <v>0.43807933044843739</v>
      </c>
      <c r="G28" s="39" t="s">
        <v>208</v>
      </c>
      <c r="H28" s="29">
        <v>7319099</v>
      </c>
      <c r="I28" s="29">
        <v>183204.93</v>
      </c>
      <c r="J28" s="30">
        <f>H28/I28</f>
        <v>39.950338672654716</v>
      </c>
      <c r="K28" s="32">
        <f>H28+H27+H26</f>
        <v>27806448</v>
      </c>
      <c r="L28" s="27">
        <f>K28/K25-1</f>
        <v>0.5739638445850368</v>
      </c>
      <c r="M28" s="27">
        <f>K28/K16-1</f>
        <v>0.75172178575476134</v>
      </c>
      <c r="N28" s="32">
        <f>AVERAGE(J26:J28)</f>
        <v>45.095120217280822</v>
      </c>
      <c r="O28" s="58">
        <f>N28/N25-1</f>
        <v>0.3910293379830958</v>
      </c>
    </row>
    <row r="29" spans="1:15" ht="17.399999999999999">
      <c r="D29" s="26">
        <f>H29/22</f>
        <v>499158.09090909088</v>
      </c>
      <c r="E29" s="27">
        <f t="shared" si="3"/>
        <v>0.50038659130037733</v>
      </c>
      <c r="F29" s="33">
        <f t="shared" si="4"/>
        <v>0.74173927166397124</v>
      </c>
      <c r="G29" s="39" t="s">
        <v>215</v>
      </c>
      <c r="H29" s="29">
        <v>10981478</v>
      </c>
      <c r="I29" s="29">
        <v>211870.52</v>
      </c>
      <c r="J29" s="30">
        <f t="shared" ref="J29:J31" si="5">H29/I29</f>
        <v>51.831080605267786</v>
      </c>
      <c r="K29" s="32">
        <f>H29+H28+H27</f>
        <v>27221338</v>
      </c>
      <c r="L29" s="27" t="e">
        <f>K29/K26-1</f>
        <v>#DIV/0!</v>
      </c>
      <c r="M29" s="27" t="e">
        <f>K29/K17-1</f>
        <v>#DIV/0!</v>
      </c>
      <c r="N29" s="32">
        <f>AVERAGE(J27:J29)</f>
        <v>42.555442456368667</v>
      </c>
      <c r="O29" s="58" t="e">
        <f>N29/N26-1</f>
        <v>#DIV/0!</v>
      </c>
    </row>
    <row r="30" spans="1:15" ht="17.399999999999999">
      <c r="D30" s="26">
        <f>H30/22</f>
        <v>440139.45454545453</v>
      </c>
      <c r="E30" s="27">
        <f t="shared" si="3"/>
        <v>-0.11823636126211789</v>
      </c>
      <c r="F30" s="33">
        <f t="shared" si="4"/>
        <v>6.0129190116691822E-2</v>
      </c>
      <c r="G30" s="39" t="s">
        <v>210</v>
      </c>
      <c r="H30" s="29">
        <v>9683068</v>
      </c>
      <c r="I30" s="29">
        <v>214476.79</v>
      </c>
      <c r="J30" s="30">
        <f t="shared" si="5"/>
        <v>45.147393337992419</v>
      </c>
      <c r="K30" s="32">
        <f>H30+H29+H28</f>
        <v>27983645</v>
      </c>
      <c r="L30" s="27" t="e">
        <f>K30/K27-1</f>
        <v>#DIV/0!</v>
      </c>
      <c r="M30" s="27" t="e">
        <f>K30/K18-1</f>
        <v>#DIV/0!</v>
      </c>
      <c r="N30" s="32">
        <f>AVERAGE(J28:J30)</f>
        <v>45.642937538638307</v>
      </c>
      <c r="O30" s="58" t="e">
        <f>N30/N27-1</f>
        <v>#DIV/0!</v>
      </c>
    </row>
    <row r="31" spans="1:15" ht="17.399999999999999">
      <c r="A31" s="31">
        <f>AVERAGE(D29:D31)</f>
        <v>497295.53030303027</v>
      </c>
      <c r="B31" s="27">
        <f>A31/A28-1</f>
        <v>0.10760909751286651</v>
      </c>
      <c r="C31" s="27">
        <f>A31/A19-1</f>
        <v>0.40789922045166294</v>
      </c>
      <c r="D31" s="26">
        <f>H31/22</f>
        <v>552589.04545454541</v>
      </c>
      <c r="E31" s="27">
        <f t="shared" si="3"/>
        <v>0.25548627769628385</v>
      </c>
      <c r="F31" s="33">
        <f t="shared" si="4"/>
        <v>0.54400590425175221</v>
      </c>
      <c r="G31" s="39" t="s">
        <v>211</v>
      </c>
      <c r="H31" s="29">
        <v>12156959</v>
      </c>
      <c r="I31" s="29">
        <v>262396.34000000003</v>
      </c>
      <c r="J31" s="30">
        <f t="shared" si="5"/>
        <v>46.330520463814395</v>
      </c>
      <c r="K31" s="32">
        <f>H31+H30+H29</f>
        <v>32821505</v>
      </c>
      <c r="L31" s="27">
        <f>K31/K28-1</f>
        <v>0.18035590162396864</v>
      </c>
      <c r="M31" s="27">
        <f>K31/K19-1</f>
        <v>0.49809182343191161</v>
      </c>
      <c r="N31" s="32">
        <f>AVERAGE(J29:J31)</f>
        <v>47.7696648023582</v>
      </c>
      <c r="O31" s="58">
        <f>N31/N28-1</f>
        <v>5.9308957869292245E-2</v>
      </c>
    </row>
    <row r="32" spans="1:15" ht="17.399999999999999">
      <c r="D32" s="26">
        <f>H32/21</f>
        <v>791165.71428571432</v>
      </c>
      <c r="E32" s="27">
        <f>D32/D31-1</f>
        <v>0.43174339193590416</v>
      </c>
      <c r="F32" s="33">
        <f>D32/D20-1</f>
        <v>1.022895128939493</v>
      </c>
      <c r="G32" s="39" t="s">
        <v>222</v>
      </c>
      <c r="H32" s="29">
        <v>16614480</v>
      </c>
      <c r="I32" s="29">
        <v>398331.08</v>
      </c>
      <c r="J32" s="30">
        <f>H32/I32</f>
        <v>41.710227582542643</v>
      </c>
      <c r="K32" s="32"/>
      <c r="L32" s="27"/>
      <c r="M32" s="27"/>
      <c r="N32" s="32"/>
      <c r="O32" s="58"/>
    </row>
    <row r="33" spans="1:16" ht="17.399999999999999">
      <c r="D33" s="26">
        <f>H33/21</f>
        <v>658048.85714285716</v>
      </c>
      <c r="E33" s="27">
        <f>D33/D32-1</f>
        <v>-0.16825407716642349</v>
      </c>
      <c r="F33" s="33">
        <f>D33/D21-1</f>
        <v>1.0181497315613255</v>
      </c>
      <c r="G33" s="39" t="s">
        <v>223</v>
      </c>
      <c r="H33" s="29">
        <v>13819026</v>
      </c>
      <c r="I33" s="29">
        <v>285912.26</v>
      </c>
      <c r="J33" s="30">
        <f>H33/I33</f>
        <v>48.333100511324695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696696.48872180458</v>
      </c>
      <c r="B34" s="27">
        <f>A34/A31-1</f>
        <v>0.40097074328672933</v>
      </c>
      <c r="C34" s="27">
        <f>A34/A22-1</f>
        <v>0.95624908461183256</v>
      </c>
      <c r="D34" s="26">
        <f>H34/19</f>
        <v>640874.89473684214</v>
      </c>
      <c r="E34" s="27">
        <f>D34/D33-1</f>
        <v>-2.6098308992711594E-2</v>
      </c>
      <c r="F34" s="33">
        <f>D34/D22-1</f>
        <v>0.82457687535205437</v>
      </c>
      <c r="G34" s="39" t="s">
        <v>220</v>
      </c>
      <c r="H34" s="29">
        <v>12176623</v>
      </c>
      <c r="I34" s="29">
        <v>289054.71999999997</v>
      </c>
      <c r="J34" s="30">
        <f>H34/I34</f>
        <v>42.12566741688218</v>
      </c>
      <c r="K34" s="32">
        <f>H34+H33+H32</f>
        <v>42610129</v>
      </c>
      <c r="L34" s="27">
        <f>K34/K31-1</f>
        <v>0.2982381216217842</v>
      </c>
      <c r="M34" s="27">
        <f>K34/K22-1</f>
        <v>0.93281363287665675</v>
      </c>
      <c r="N34" s="32">
        <f>AVERAGE(J32:J34)</f>
        <v>44.056331836916506</v>
      </c>
      <c r="O34" s="58">
        <f>N34/N31-1</f>
        <v>-7.7734122288804164E-2</v>
      </c>
      <c r="P34" s="58"/>
    </row>
    <row r="35" spans="1:16" ht="17.399999999999999">
      <c r="D35" s="70">
        <f>H35/23</f>
        <v>529418.39130434778</v>
      </c>
      <c r="E35" s="69">
        <f>D35/D34-1</f>
        <v>-0.17391304347826098</v>
      </c>
      <c r="F35" s="71">
        <f>D35/D23-1</f>
        <v>0.90755640849383412</v>
      </c>
      <c r="G35" s="72" t="s">
        <v>226</v>
      </c>
      <c r="H35" s="73">
        <v>12176623</v>
      </c>
      <c r="I35" s="73">
        <v>289054.71999999997</v>
      </c>
      <c r="J35" s="74">
        <f>H35/I35</f>
        <v>42.12566741688218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93"/>
  <dimension ref="A1:P36"/>
  <sheetViews>
    <sheetView topLeftCell="E27" zoomScaleNormal="100" zoomScaleSheetLayoutView="100" workbookViewId="0">
      <selection activeCell="M17" sqref="M17:R22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175</v>
      </c>
    </row>
    <row r="2" spans="1:16" ht="15" customHeight="1">
      <c r="G2" s="21"/>
      <c r="H2" s="21"/>
      <c r="I2" s="21"/>
      <c r="J2" s="22"/>
      <c r="P2" s="23" t="s">
        <v>173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275772.59999999998</v>
      </c>
      <c r="E5" s="27"/>
      <c r="F5" s="26"/>
      <c r="G5" s="28" t="s">
        <v>7</v>
      </c>
      <c r="H5" s="29">
        <v>5515452</v>
      </c>
      <c r="I5" s="29">
        <v>120700.9</v>
      </c>
      <c r="J5" s="30">
        <f>H5/I5</f>
        <v>45.695201941327696</v>
      </c>
    </row>
    <row r="6" spans="1:16" ht="15" customHeight="1">
      <c r="D6" s="26">
        <f>H6/18</f>
        <v>256600.44444444444</v>
      </c>
      <c r="E6" s="27">
        <f t="shared" ref="E6:E22" si="0">D6/D5-1</f>
        <v>-6.952161148553393E-2</v>
      </c>
      <c r="F6" s="26"/>
      <c r="G6" s="28" t="s">
        <v>3</v>
      </c>
      <c r="H6" s="29">
        <v>4618808</v>
      </c>
      <c r="I6" s="29">
        <v>90899.51</v>
      </c>
      <c r="J6" s="30">
        <f t="shared" ref="J6:J24" si="1">H6/I6</f>
        <v>50.812243102300556</v>
      </c>
    </row>
    <row r="7" spans="1:16" ht="15" customHeight="1">
      <c r="A7" s="31">
        <f>AVERAGE(D5:D7)</f>
        <v>258291.84814814813</v>
      </c>
      <c r="B7" s="31"/>
      <c r="C7" s="31"/>
      <c r="D7" s="26">
        <f>H7/22</f>
        <v>242502.5</v>
      </c>
      <c r="E7" s="27">
        <f t="shared" si="0"/>
        <v>-5.4941231590488249E-2</v>
      </c>
      <c r="F7" s="26"/>
      <c r="G7" s="28" t="s">
        <v>6</v>
      </c>
      <c r="H7" s="29">
        <v>5335055</v>
      </c>
      <c r="I7" s="29">
        <v>125673.14</v>
      </c>
      <c r="J7" s="30">
        <f t="shared" si="1"/>
        <v>42.451831791582514</v>
      </c>
      <c r="K7" s="32">
        <f>H7+H6+H5</f>
        <v>15469315</v>
      </c>
      <c r="L7" s="32"/>
      <c r="M7" s="32"/>
      <c r="N7" s="32">
        <f>AVERAGE(J5:J7)</f>
        <v>46.319758945070255</v>
      </c>
      <c r="O7" s="35"/>
    </row>
    <row r="8" spans="1:16" ht="15" customHeight="1">
      <c r="D8" s="26">
        <f>H8/21</f>
        <v>273781.71428571426</v>
      </c>
      <c r="E8" s="27">
        <f t="shared" si="0"/>
        <v>0.12898512091922454</v>
      </c>
      <c r="F8" s="26"/>
      <c r="G8" s="28" t="s">
        <v>2</v>
      </c>
      <c r="H8" s="29">
        <v>5749416</v>
      </c>
      <c r="I8" s="29">
        <v>144620.29</v>
      </c>
      <c r="J8" s="30">
        <f t="shared" si="1"/>
        <v>39.755251493410775</v>
      </c>
    </row>
    <row r="9" spans="1:16" ht="15" customHeight="1">
      <c r="D9" s="26">
        <f>H9/21</f>
        <v>179626.66666666666</v>
      </c>
      <c r="E9" s="27">
        <f t="shared" si="0"/>
        <v>-0.34390553753633413</v>
      </c>
      <c r="F9" s="26"/>
      <c r="G9" s="28" t="s">
        <v>5</v>
      </c>
      <c r="H9" s="29">
        <v>3772160</v>
      </c>
      <c r="I9" s="29">
        <v>98773.2</v>
      </c>
      <c r="J9" s="30">
        <f t="shared" si="1"/>
        <v>38.190116347349282</v>
      </c>
    </row>
    <row r="10" spans="1:16" ht="15" customHeight="1">
      <c r="A10" s="31">
        <f>AVERAGE(D8:D10)</f>
        <v>225026.20634920636</v>
      </c>
      <c r="B10" s="27">
        <f>A10/A7-1</f>
        <v>-0.12879090856890552</v>
      </c>
      <c r="C10" s="27"/>
      <c r="D10" s="26">
        <f>H10/21</f>
        <v>221670.23809523811</v>
      </c>
      <c r="E10" s="27">
        <f t="shared" si="0"/>
        <v>0.23406085637936891</v>
      </c>
      <c r="F10" s="26"/>
      <c r="G10" s="28" t="s">
        <v>0</v>
      </c>
      <c r="H10" s="29">
        <v>4655075</v>
      </c>
      <c r="I10" s="29">
        <v>95713.93</v>
      </c>
      <c r="J10" s="30">
        <f t="shared" si="1"/>
        <v>48.63529268937134</v>
      </c>
      <c r="K10" s="32">
        <f>H10+H9+H8</f>
        <v>14176651</v>
      </c>
      <c r="L10" s="27">
        <f>K10/K7-1</f>
        <v>-8.3563105412230554E-2</v>
      </c>
      <c r="M10" s="32"/>
      <c r="N10" s="32">
        <f>AVERAGE(J8:J10)</f>
        <v>42.193553510043799</v>
      </c>
      <c r="O10" s="58">
        <f>N10/N7-1</f>
        <v>-8.9080891805150553E-2</v>
      </c>
    </row>
    <row r="11" spans="1:16" ht="15" customHeight="1">
      <c r="D11" s="26">
        <f>H11/21</f>
        <v>272830.14285714284</v>
      </c>
      <c r="E11" s="27">
        <f t="shared" si="0"/>
        <v>0.23079284436878011</v>
      </c>
      <c r="F11" s="26"/>
      <c r="G11" s="28" t="s">
        <v>10</v>
      </c>
      <c r="H11" s="29">
        <v>5729433</v>
      </c>
      <c r="I11" s="29">
        <v>114473.04</v>
      </c>
      <c r="J11" s="30">
        <f t="shared" si="1"/>
        <v>50.050500973853758</v>
      </c>
    </row>
    <row r="12" spans="1:16" ht="15" customHeight="1">
      <c r="D12" s="26">
        <f>H12/22</f>
        <v>268734.72727272729</v>
      </c>
      <c r="E12" s="27">
        <f t="shared" si="0"/>
        <v>-1.5010861855392355E-2</v>
      </c>
      <c r="F12" s="26"/>
      <c r="G12" s="28" t="s">
        <v>4</v>
      </c>
      <c r="H12" s="29">
        <v>5912164</v>
      </c>
      <c r="I12" s="29">
        <v>93797.92</v>
      </c>
      <c r="J12" s="30">
        <f t="shared" si="1"/>
        <v>63.030864650303549</v>
      </c>
    </row>
    <row r="13" spans="1:16" ht="15" customHeight="1">
      <c r="A13" s="31">
        <f>AVERAGE(D11:D13)</f>
        <v>284643.59004329005</v>
      </c>
      <c r="B13" s="27">
        <f>A13/A10-1</f>
        <v>0.26493529203246036</v>
      </c>
      <c r="C13" s="27"/>
      <c r="D13" s="26">
        <f>H13/20</f>
        <v>312365.90000000002</v>
      </c>
      <c r="E13" s="27">
        <f t="shared" si="0"/>
        <v>0.16235777627278258</v>
      </c>
      <c r="F13" s="26"/>
      <c r="G13" s="28" t="s">
        <v>8</v>
      </c>
      <c r="H13" s="29">
        <v>6247318</v>
      </c>
      <c r="I13" s="29">
        <v>135534.04999999999</v>
      </c>
      <c r="J13" s="30">
        <f t="shared" si="1"/>
        <v>46.094084844361994</v>
      </c>
      <c r="K13" s="32">
        <f>H13+H12+H11</f>
        <v>17888915</v>
      </c>
      <c r="L13" s="27">
        <f>K13/K10-1</f>
        <v>0.26185761362115767</v>
      </c>
      <c r="M13" s="32"/>
      <c r="N13" s="32">
        <f>AVERAGE(J11:J13)</f>
        <v>53.058483489506436</v>
      </c>
      <c r="O13" s="58">
        <f>N13/N10-1</f>
        <v>0.25750213185709381</v>
      </c>
    </row>
    <row r="14" spans="1:16" ht="15" customHeight="1">
      <c r="D14" s="26">
        <f>H14/20</f>
        <v>493997.15</v>
      </c>
      <c r="E14" s="27">
        <f t="shared" si="0"/>
        <v>0.58146952020050846</v>
      </c>
      <c r="F14" s="26"/>
      <c r="G14" s="28" t="s">
        <v>11</v>
      </c>
      <c r="H14" s="29">
        <v>9879943</v>
      </c>
      <c r="I14" s="29">
        <v>243147.98</v>
      </c>
      <c r="J14" s="30">
        <f t="shared" si="1"/>
        <v>40.633457041263512</v>
      </c>
    </row>
    <row r="15" spans="1:16" ht="15" customHeight="1">
      <c r="A15" s="31"/>
      <c r="B15" s="31"/>
      <c r="C15" s="31"/>
      <c r="D15" s="26">
        <f>H15/22</f>
        <v>519961.5</v>
      </c>
      <c r="E15" s="27">
        <f t="shared" si="0"/>
        <v>5.2559716184597427E-2</v>
      </c>
      <c r="F15" s="26"/>
      <c r="G15" s="28" t="s">
        <v>9</v>
      </c>
      <c r="H15" s="29">
        <v>11439153</v>
      </c>
      <c r="I15" s="29">
        <v>286473.25</v>
      </c>
      <c r="J15" s="30">
        <f t="shared" si="1"/>
        <v>39.930963885807834</v>
      </c>
    </row>
    <row r="16" spans="1:16" ht="15" customHeight="1">
      <c r="A16" s="31">
        <f>AVERAGE(D14:D16)</f>
        <v>476935.9742424243</v>
      </c>
      <c r="B16" s="27">
        <f>A16/A13-1</f>
        <v>0.67555494283180395</v>
      </c>
      <c r="C16" s="27"/>
      <c r="D16" s="26">
        <f>H16/22</f>
        <v>416849.27272727271</v>
      </c>
      <c r="E16" s="27">
        <f t="shared" si="0"/>
        <v>-0.19830742713206129</v>
      </c>
      <c r="F16" s="26"/>
      <c r="G16" s="28" t="s">
        <v>13</v>
      </c>
      <c r="H16" s="29">
        <v>9170684</v>
      </c>
      <c r="I16" s="29">
        <v>326160.84000000003</v>
      </c>
      <c r="J16" s="30">
        <f t="shared" si="1"/>
        <v>28.117060282282811</v>
      </c>
      <c r="K16" s="32">
        <f>H16+H15+H14</f>
        <v>30489780</v>
      </c>
      <c r="L16" s="27">
        <f>K16/K13-1</f>
        <v>0.70439515196980929</v>
      </c>
      <c r="M16" s="32"/>
      <c r="N16" s="32">
        <f>AVERAGE(J14:J16)</f>
        <v>36.227160403118056</v>
      </c>
      <c r="O16" s="58">
        <f>N16/N13-1</f>
        <v>-0.31722209116129696</v>
      </c>
    </row>
    <row r="17" spans="1:15" ht="15" customHeight="1">
      <c r="D17" s="26">
        <f>H17/20</f>
        <v>364000.9</v>
      </c>
      <c r="E17" s="27">
        <f t="shared" si="0"/>
        <v>-0.12678053240085463</v>
      </c>
      <c r="F17" s="33">
        <f t="shared" ref="F17:F22" si="2">D17/D5-1</f>
        <v>0.31993134923484079</v>
      </c>
      <c r="G17" s="39" t="s">
        <v>162</v>
      </c>
      <c r="H17" s="29">
        <v>7280018</v>
      </c>
      <c r="I17" s="29">
        <v>198273.54</v>
      </c>
      <c r="J17" s="30">
        <f t="shared" si="1"/>
        <v>36.717042526198902</v>
      </c>
    </row>
    <row r="18" spans="1:15">
      <c r="D18" s="26">
        <f>H18/20</f>
        <v>279075.25</v>
      </c>
      <c r="E18" s="27">
        <f t="shared" si="0"/>
        <v>-0.23331164840526497</v>
      </c>
      <c r="F18" s="33">
        <f t="shared" si="2"/>
        <v>8.7586775635618563E-2</v>
      </c>
      <c r="G18" s="39" t="s">
        <v>163</v>
      </c>
      <c r="H18" s="29">
        <v>5581505</v>
      </c>
      <c r="I18" s="29">
        <v>172635.11</v>
      </c>
      <c r="J18" s="30">
        <f t="shared" si="1"/>
        <v>32.331227407912564</v>
      </c>
    </row>
    <row r="19" spans="1:15" ht="17.399999999999999">
      <c r="A19" s="31">
        <f>AVERAGE(D17:D19)</f>
        <v>309948.21666666667</v>
      </c>
      <c r="B19" s="27">
        <f>A19/A16-1</f>
        <v>-0.35012615234362365</v>
      </c>
      <c r="C19" s="27">
        <f>A19/A7-1</f>
        <v>0.19999225251929009</v>
      </c>
      <c r="D19" s="26">
        <f>H19/22</f>
        <v>286768.5</v>
      </c>
      <c r="E19" s="27">
        <f t="shared" si="0"/>
        <v>2.7566937591205321E-2</v>
      </c>
      <c r="F19" s="33">
        <f t="shared" si="2"/>
        <v>0.18253832434717165</v>
      </c>
      <c r="G19" s="39" t="s">
        <v>158</v>
      </c>
      <c r="H19" s="29">
        <v>6308907</v>
      </c>
      <c r="I19" s="29">
        <v>196015.33</v>
      </c>
      <c r="J19" s="30">
        <f t="shared" si="1"/>
        <v>32.185783632331209</v>
      </c>
      <c r="K19" s="32">
        <f>H19+H18+H17</f>
        <v>19170430</v>
      </c>
      <c r="L19" s="27">
        <f>K19/K16-1</f>
        <v>-0.37125062889925742</v>
      </c>
      <c r="M19" s="27">
        <f>K19/K7-1</f>
        <v>0.23925526114116891</v>
      </c>
      <c r="N19" s="32">
        <f>AVERAGE(J17:J19)</f>
        <v>33.744684522147558</v>
      </c>
      <c r="O19" s="58">
        <f>N19/N16-1</f>
        <v>-6.8525268150932184E-2</v>
      </c>
    </row>
    <row r="20" spans="1:15">
      <c r="D20" s="26">
        <f>H20/20</f>
        <v>376281.1</v>
      </c>
      <c r="E20" s="27">
        <f t="shared" si="0"/>
        <v>0.31214237268040246</v>
      </c>
      <c r="F20" s="33">
        <f t="shared" si="2"/>
        <v>0.37438360696112438</v>
      </c>
      <c r="G20" s="39" t="s">
        <v>154</v>
      </c>
      <c r="H20" s="29">
        <v>7525622</v>
      </c>
      <c r="I20" s="29">
        <v>188100.16</v>
      </c>
      <c r="J20" s="30">
        <f t="shared" si="1"/>
        <v>40.008589041072582</v>
      </c>
    </row>
    <row r="21" spans="1:15">
      <c r="D21" s="26">
        <f>H21/21</f>
        <v>346794.76190476189</v>
      </c>
      <c r="E21" s="27">
        <f t="shared" si="0"/>
        <v>-7.8362527629578183E-2</v>
      </c>
      <c r="F21" s="33">
        <f t="shared" si="2"/>
        <v>0.93064186036647434</v>
      </c>
      <c r="G21" s="39" t="s">
        <v>155</v>
      </c>
      <c r="H21" s="29">
        <v>7282690</v>
      </c>
      <c r="I21" s="29">
        <v>191567.49</v>
      </c>
      <c r="J21" s="30">
        <f t="shared" si="1"/>
        <v>38.016314772407362</v>
      </c>
    </row>
    <row r="22" spans="1:15" ht="17.399999999999999">
      <c r="A22" s="31">
        <f>AVERAGE(D20:D22)</f>
        <v>374513.09682539682</v>
      </c>
      <c r="B22" s="27">
        <f>A22/A19-1</f>
        <v>0.20830860345993329</v>
      </c>
      <c r="C22" s="27">
        <f>A22/A10-1</f>
        <v>0.66430880607838882</v>
      </c>
      <c r="D22" s="26">
        <f>H22/21</f>
        <v>400463.42857142858</v>
      </c>
      <c r="E22" s="27">
        <f t="shared" si="0"/>
        <v>0.15475627824334137</v>
      </c>
      <c r="F22" s="33">
        <f t="shared" si="2"/>
        <v>0.80657282643136785</v>
      </c>
      <c r="G22" s="39" t="s">
        <v>156</v>
      </c>
      <c r="H22" s="29">
        <v>8409732</v>
      </c>
      <c r="I22" s="29">
        <v>272648.12</v>
      </c>
      <c r="J22" s="30">
        <f t="shared" si="1"/>
        <v>30.844635935872216</v>
      </c>
      <c r="K22" s="32">
        <f>H22+H21+H20</f>
        <v>23218044</v>
      </c>
      <c r="L22" s="27">
        <f>K22/K19-1</f>
        <v>0.21113840430287678</v>
      </c>
      <c r="M22" s="27">
        <f>K22/K10-1</f>
        <v>0.63776649365213256</v>
      </c>
      <c r="N22" s="32">
        <f>AVERAGE(J20:J22)</f>
        <v>36.289846583117388</v>
      </c>
      <c r="O22" s="58">
        <f>N22/N19-1</f>
        <v>7.5424088178965398E-2</v>
      </c>
    </row>
    <row r="23" spans="1:15">
      <c r="A23" s="31"/>
      <c r="B23" s="27"/>
      <c r="C23" s="27"/>
      <c r="D23" s="26">
        <f>H23/21</f>
        <v>377753.14285714284</v>
      </c>
      <c r="E23" s="27">
        <f t="shared" ref="E23:E31" si="3">D23/D22-1</f>
        <v>-5.6710011686460504E-2</v>
      </c>
      <c r="F23" s="33">
        <f t="shared" ref="F23:F31" si="4">D23/D11-1</f>
        <v>0.38457260954094408</v>
      </c>
      <c r="G23" s="39" t="s">
        <v>168</v>
      </c>
      <c r="H23" s="29">
        <v>7932816</v>
      </c>
      <c r="I23" s="29">
        <v>264796.88</v>
      </c>
      <c r="J23" s="30">
        <f>H23/I23</f>
        <v>29.958117331291817</v>
      </c>
    </row>
    <row r="24" spans="1:15">
      <c r="A24" s="31"/>
      <c r="B24" s="27"/>
      <c r="C24" s="27"/>
      <c r="D24" s="26">
        <f>H24/22</f>
        <v>323868.22727272729</v>
      </c>
      <c r="E24" s="27">
        <f t="shared" si="3"/>
        <v>-0.14264584320028684</v>
      </c>
      <c r="F24" s="33">
        <f t="shared" si="4"/>
        <v>0.20515956593896911</v>
      </c>
      <c r="G24" s="39" t="s">
        <v>176</v>
      </c>
      <c r="H24" s="29">
        <v>7125101</v>
      </c>
      <c r="I24" s="29">
        <v>240073.15</v>
      </c>
      <c r="J24" s="30">
        <f t="shared" si="1"/>
        <v>29.678874959569615</v>
      </c>
    </row>
    <row r="25" spans="1:15" ht="17.399999999999999">
      <c r="A25" s="31">
        <f>AVERAGE(D23:D25)</f>
        <v>384122.91285030759</v>
      </c>
      <c r="B25" s="27">
        <f>A25/A22-1</f>
        <v>2.5659492568803177E-2</v>
      </c>
      <c r="C25" s="27">
        <f>A25/A13-1</f>
        <v>0.34948731075197648</v>
      </c>
      <c r="D25" s="26">
        <f>H25/19</f>
        <v>450747.36842105264</v>
      </c>
      <c r="E25" s="27">
        <f t="shared" si="3"/>
        <v>0.39176161927573472</v>
      </c>
      <c r="F25" s="33">
        <f t="shared" si="4"/>
        <v>0.44301080374347079</v>
      </c>
      <c r="G25" s="39" t="s">
        <v>190</v>
      </c>
      <c r="H25" s="29">
        <v>8564200</v>
      </c>
      <c r="I25" s="29">
        <v>281997.74</v>
      </c>
      <c r="J25" s="30">
        <f>H25/I25</f>
        <v>30.369746934851324</v>
      </c>
      <c r="K25" s="32">
        <f>H25+H24+H23</f>
        <v>23622117</v>
      </c>
      <c r="L25" s="27">
        <f>K25/K22-1</f>
        <v>1.7403404007676038E-2</v>
      </c>
      <c r="M25" s="27">
        <f>K25/K13-1</f>
        <v>0.32048908500040385</v>
      </c>
      <c r="N25" s="32">
        <f>AVERAGE(J23:J25)</f>
        <v>30.002246408570915</v>
      </c>
      <c r="O25" s="58">
        <f>N25/N22-1</f>
        <v>-0.17326058847191605</v>
      </c>
    </row>
    <row r="26" spans="1:15" ht="17.399999999999999">
      <c r="A26" s="31"/>
      <c r="B26" s="27"/>
      <c r="C26" s="27"/>
      <c r="D26" s="26">
        <f>H26/19</f>
        <v>415998.89473684208</v>
      </c>
      <c r="E26" s="27">
        <f t="shared" si="3"/>
        <v>-7.7090796571775644E-2</v>
      </c>
      <c r="F26" s="33">
        <f t="shared" si="4"/>
        <v>-0.15789211590220298</v>
      </c>
      <c r="G26" s="39" t="s">
        <v>202</v>
      </c>
      <c r="H26" s="29">
        <v>7903979</v>
      </c>
      <c r="I26" s="29">
        <v>212089.26</v>
      </c>
      <c r="J26" s="30">
        <f>H26/I26</f>
        <v>37.267228901642639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328467.77272727271</v>
      </c>
      <c r="E27" s="27">
        <f t="shared" si="3"/>
        <v>-0.2104119100242825</v>
      </c>
      <c r="F27" s="33">
        <f t="shared" si="4"/>
        <v>-0.36828443504514718</v>
      </c>
      <c r="G27" s="39" t="s">
        <v>203</v>
      </c>
      <c r="H27" s="29">
        <v>7226291</v>
      </c>
      <c r="I27" s="29">
        <v>234152.34</v>
      </c>
      <c r="J27" s="30">
        <f>H27/I27</f>
        <v>30.861493846271195</v>
      </c>
      <c r="K27" s="32"/>
      <c r="L27" s="27"/>
      <c r="M27" s="27"/>
      <c r="N27" s="32"/>
      <c r="O27" s="58"/>
    </row>
    <row r="28" spans="1:15" ht="17.399999999999999">
      <c r="A28" s="31">
        <f>AVERAGE(D26:D28)</f>
        <v>333656.55582137156</v>
      </c>
      <c r="B28" s="27">
        <f>A28/A25-1</f>
        <v>-0.13138075168299768</v>
      </c>
      <c r="C28" s="27">
        <f>A28/A16-1</f>
        <v>-0.30041646291966329</v>
      </c>
      <c r="D28" s="26">
        <f>H28/22</f>
        <v>256503</v>
      </c>
      <c r="E28" s="27">
        <f t="shared" si="3"/>
        <v>-0.21909233934808325</v>
      </c>
      <c r="F28" s="33">
        <f t="shared" si="4"/>
        <v>-0.38466247446755331</v>
      </c>
      <c r="G28" s="39" t="s">
        <v>208</v>
      </c>
      <c r="H28" s="29">
        <v>5643066</v>
      </c>
      <c r="I28" s="29">
        <v>248379.64</v>
      </c>
      <c r="J28" s="30">
        <f>H28/I28</f>
        <v>22.719519200527063</v>
      </c>
      <c r="K28" s="32">
        <f>H28+H27+H26</f>
        <v>20773336</v>
      </c>
      <c r="L28" s="27">
        <f>K28/K25-1</f>
        <v>-0.12059803954065595</v>
      </c>
      <c r="M28" s="27">
        <f>K28/K16-1</f>
        <v>-0.31867871791793845</v>
      </c>
      <c r="N28" s="32">
        <f>AVERAGE(J26:J28)</f>
        <v>30.282747316146963</v>
      </c>
      <c r="O28" s="58">
        <f>N28/N25-1</f>
        <v>9.3493301720206645E-3</v>
      </c>
    </row>
    <row r="29" spans="1:15" ht="17.399999999999999">
      <c r="D29" s="26">
        <f>H29/22</f>
        <v>298290.68181818182</v>
      </c>
      <c r="E29" s="27">
        <f t="shared" si="3"/>
        <v>0.16291303344671149</v>
      </c>
      <c r="F29" s="33">
        <f t="shared" si="4"/>
        <v>-0.18052213107664894</v>
      </c>
      <c r="G29" s="39" t="s">
        <v>215</v>
      </c>
      <c r="H29" s="29">
        <v>6562395</v>
      </c>
      <c r="I29" s="29">
        <v>303243.12</v>
      </c>
      <c r="J29" s="30">
        <f t="shared" ref="J29:J31" si="5">H29/I29</f>
        <v>21.640705319217137</v>
      </c>
      <c r="K29" s="32">
        <f>H29+H28+H27</f>
        <v>19431752</v>
      </c>
      <c r="L29" s="27" t="e">
        <f>K29/K26-1</f>
        <v>#DIV/0!</v>
      </c>
      <c r="M29" s="27" t="e">
        <f>K29/K17-1</f>
        <v>#DIV/0!</v>
      </c>
      <c r="N29" s="32">
        <f>AVERAGE(J27:J29)</f>
        <v>25.07390612200513</v>
      </c>
      <c r="O29" s="58" t="e">
        <f>N29/N26-1</f>
        <v>#DIV/0!</v>
      </c>
    </row>
    <row r="30" spans="1:15" ht="17.399999999999999">
      <c r="D30" s="26">
        <f>H30/22</f>
        <v>235625.13636363635</v>
      </c>
      <c r="E30" s="27">
        <f t="shared" si="3"/>
        <v>-0.21008214226665722</v>
      </c>
      <c r="F30" s="33">
        <f t="shared" si="4"/>
        <v>-0.15569318180800218</v>
      </c>
      <c r="G30" s="39" t="s">
        <v>210</v>
      </c>
      <c r="H30" s="29">
        <v>5183753</v>
      </c>
      <c r="I30" s="29">
        <v>183672.04</v>
      </c>
      <c r="J30" s="30">
        <f t="shared" si="5"/>
        <v>28.222874858906124</v>
      </c>
      <c r="K30" s="32">
        <f>H30+H29+H28</f>
        <v>17389214</v>
      </c>
      <c r="L30" s="27" t="e">
        <f>K30/K27-1</f>
        <v>#DIV/0!</v>
      </c>
      <c r="M30" s="27" t="e">
        <f>K30/K18-1</f>
        <v>#DIV/0!</v>
      </c>
      <c r="N30" s="32">
        <f>AVERAGE(J28:J30)</f>
        <v>24.19436645955011</v>
      </c>
      <c r="O30" s="58" t="e">
        <f>N30/N27-1</f>
        <v>#DIV/0!</v>
      </c>
    </row>
    <row r="31" spans="1:15" ht="17.399999999999999">
      <c r="A31" s="31">
        <f>AVERAGE(D29:D31)</f>
        <v>272310.31818181818</v>
      </c>
      <c r="B31" s="27">
        <f>A31/A28-1</f>
        <v>-0.18386042944229175</v>
      </c>
      <c r="C31" s="27">
        <f>A31/A19-1</f>
        <v>-0.12143286026815925</v>
      </c>
      <c r="D31" s="26">
        <f>H31/22</f>
        <v>283015.13636363635</v>
      </c>
      <c r="E31" s="27">
        <f t="shared" si="3"/>
        <v>0.20112455203787682</v>
      </c>
      <c r="F31" s="33">
        <f t="shared" si="4"/>
        <v>-1.3088479510000695E-2</v>
      </c>
      <c r="G31" s="39" t="s">
        <v>211</v>
      </c>
      <c r="H31" s="29">
        <v>6226333</v>
      </c>
      <c r="I31" s="29">
        <v>229245.74</v>
      </c>
      <c r="J31" s="30">
        <f t="shared" si="5"/>
        <v>27.160081578833264</v>
      </c>
      <c r="K31" s="32">
        <f>H31+H30+H29</f>
        <v>17972481</v>
      </c>
      <c r="L31" s="27">
        <f>K31/K28-1</f>
        <v>-0.13482933121574692</v>
      </c>
      <c r="M31" s="27">
        <f>K31/K19-1</f>
        <v>-6.2489417295282346E-2</v>
      </c>
      <c r="N31" s="32">
        <f>AVERAGE(J29:J31)</f>
        <v>25.674553918985509</v>
      </c>
      <c r="O31" s="58">
        <f>N31/N28-1</f>
        <v>-0.15217223685330339</v>
      </c>
    </row>
    <row r="32" spans="1:15" ht="17.399999999999999">
      <c r="D32" s="26">
        <f>H32/21</f>
        <v>310578.14285714284</v>
      </c>
      <c r="E32" s="27">
        <f>D32/D31-1</f>
        <v>9.7390573690347537E-2</v>
      </c>
      <c r="F32" s="33">
        <f>D32/D20-1</f>
        <v>-0.17461136672253041</v>
      </c>
      <c r="G32" s="39" t="s">
        <v>222</v>
      </c>
      <c r="H32" s="29">
        <v>6522141</v>
      </c>
      <c r="I32" s="29">
        <v>246464.99</v>
      </c>
      <c r="J32" s="30">
        <f>H32/I32</f>
        <v>26.462748319751217</v>
      </c>
      <c r="K32" s="32"/>
      <c r="L32" s="27"/>
      <c r="M32" s="27"/>
      <c r="N32" s="32"/>
      <c r="O32" s="58"/>
    </row>
    <row r="33" spans="1:16" ht="17.399999999999999">
      <c r="D33" s="26">
        <f>H33/21</f>
        <v>289563.23809523811</v>
      </c>
      <c r="E33" s="27">
        <f>D33/D32-1</f>
        <v>-6.7663823888505226E-2</v>
      </c>
      <c r="F33" s="33">
        <f>D33/D21-1</f>
        <v>-0.16502995459095471</v>
      </c>
      <c r="G33" s="39" t="s">
        <v>223</v>
      </c>
      <c r="H33" s="29">
        <v>6080828</v>
      </c>
      <c r="I33" s="29">
        <v>256696.7</v>
      </c>
      <c r="J33" s="30">
        <f>H33/I33</f>
        <v>23.688765769096367</v>
      </c>
      <c r="K33" s="32"/>
      <c r="L33" s="27"/>
      <c r="M33" s="27"/>
      <c r="N33" s="32"/>
      <c r="O33" s="58"/>
    </row>
    <row r="34" spans="1:16" ht="17.399999999999999">
      <c r="A34" s="31">
        <f>AVERAGE(D32:D34)</f>
        <v>297804.28487886378</v>
      </c>
      <c r="B34" s="27">
        <f>A34/A31-1</f>
        <v>9.3621008808133288E-2</v>
      </c>
      <c r="C34" s="27">
        <f>A34/A22-1</f>
        <v>-0.20482277548305805</v>
      </c>
      <c r="D34" s="26">
        <f>H34/19</f>
        <v>293271.4736842105</v>
      </c>
      <c r="E34" s="27">
        <f>D34/D33-1</f>
        <v>1.2806306537270995E-2</v>
      </c>
      <c r="F34" s="33">
        <f>D34/D22-1</f>
        <v>-0.26766977266714087</v>
      </c>
      <c r="G34" s="39" t="s">
        <v>220</v>
      </c>
      <c r="H34" s="29">
        <v>5572158</v>
      </c>
      <c r="I34" s="29">
        <v>228399.71</v>
      </c>
      <c r="J34" s="30">
        <f>H34/I34</f>
        <v>24.396519592778819</v>
      </c>
      <c r="K34" s="32">
        <f>H34+H33+H32</f>
        <v>18175127</v>
      </c>
      <c r="L34" s="27">
        <f>K34/K31-1</f>
        <v>1.1275349240875476E-2</v>
      </c>
      <c r="M34" s="27">
        <f>K34/K22-1</f>
        <v>-0.21719818430872129</v>
      </c>
      <c r="N34" s="32">
        <f>AVERAGE(J32:J34)</f>
        <v>24.849344560542136</v>
      </c>
      <c r="O34" s="58">
        <f>N34/N31-1</f>
        <v>-3.2141137137076337E-2</v>
      </c>
      <c r="P34" s="58"/>
    </row>
    <row r="35" spans="1:16" ht="17.399999999999999">
      <c r="D35" s="70">
        <f>H35/23</f>
        <v>242267.73913043478</v>
      </c>
      <c r="E35" s="69">
        <f>D35/D34-1</f>
        <v>-0.17391304347826075</v>
      </c>
      <c r="F35" s="71">
        <f>D35/D23-1</f>
        <v>-0.35866122172263537</v>
      </c>
      <c r="G35" s="72" t="s">
        <v>226</v>
      </c>
      <c r="H35" s="73">
        <v>5572158</v>
      </c>
      <c r="I35" s="73">
        <v>228399.71</v>
      </c>
      <c r="J35" s="74">
        <f>H35/I35</f>
        <v>24.396519592778819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194"/>
  <dimension ref="A1:P36"/>
  <sheetViews>
    <sheetView topLeftCell="E25" zoomScaleNormal="100" zoomScaleSheetLayoutView="100" workbookViewId="0">
      <selection activeCell="M17" sqref="M17:R22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175</v>
      </c>
    </row>
    <row r="2" spans="1:16" ht="15" customHeight="1">
      <c r="G2" s="21"/>
      <c r="H2" s="21"/>
      <c r="I2" s="21"/>
      <c r="J2" s="22"/>
      <c r="P2" s="23" t="s">
        <v>177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90408.75</v>
      </c>
      <c r="E5" s="27"/>
      <c r="F5" s="26"/>
      <c r="G5" s="28" t="s">
        <v>7</v>
      </c>
      <c r="H5" s="29">
        <v>1808175</v>
      </c>
      <c r="I5" s="29">
        <v>40675.1</v>
      </c>
      <c r="J5" s="30">
        <f>H5/I5</f>
        <v>44.454100911860081</v>
      </c>
    </row>
    <row r="6" spans="1:16" ht="15" customHeight="1">
      <c r="D6" s="26">
        <f>H6/18</f>
        <v>72738.111111111109</v>
      </c>
      <c r="E6" s="27">
        <f t="shared" ref="E6:E22" si="0">D6/D5-1</f>
        <v>-0.19545275085529767</v>
      </c>
      <c r="F6" s="26"/>
      <c r="G6" s="28" t="s">
        <v>3</v>
      </c>
      <c r="H6" s="29">
        <v>1309286</v>
      </c>
      <c r="I6" s="29">
        <v>32588.35</v>
      </c>
      <c r="J6" s="30">
        <f t="shared" ref="J6:J24" si="1">H6/I6</f>
        <v>40.17650479389107</v>
      </c>
    </row>
    <row r="7" spans="1:16" ht="15" customHeight="1">
      <c r="A7" s="31">
        <f>AVERAGE(D5:D7)</f>
        <v>86362.908249158252</v>
      </c>
      <c r="B7" s="31"/>
      <c r="C7" s="31"/>
      <c r="D7" s="26">
        <f>H7/22</f>
        <v>95941.863636363632</v>
      </c>
      <c r="E7" s="27">
        <f t="shared" si="0"/>
        <v>0.31900405675654175</v>
      </c>
      <c r="F7" s="26"/>
      <c r="G7" s="28" t="s">
        <v>6</v>
      </c>
      <c r="H7" s="29">
        <v>2110721</v>
      </c>
      <c r="I7" s="29">
        <v>44131.72</v>
      </c>
      <c r="J7" s="30">
        <f t="shared" si="1"/>
        <v>47.827752917855911</v>
      </c>
      <c r="K7" s="32">
        <f>H7+H6+H5</f>
        <v>5228182</v>
      </c>
      <c r="L7" s="32"/>
      <c r="M7" s="32"/>
      <c r="N7" s="32">
        <f>AVERAGE(J5:J7)</f>
        <v>44.152786207869021</v>
      </c>
      <c r="O7" s="35"/>
    </row>
    <row r="8" spans="1:16" ht="15" customHeight="1">
      <c r="D8" s="26">
        <f>H8/21</f>
        <v>71912.571428571435</v>
      </c>
      <c r="E8" s="27">
        <f t="shared" si="0"/>
        <v>-0.25045680057735176</v>
      </c>
      <c r="F8" s="26"/>
      <c r="G8" s="28" t="s">
        <v>2</v>
      </c>
      <c r="H8" s="29">
        <v>1510164</v>
      </c>
      <c r="I8" s="29">
        <v>33002.339999999997</v>
      </c>
      <c r="J8" s="30">
        <f t="shared" si="1"/>
        <v>45.759300704131896</v>
      </c>
    </row>
    <row r="9" spans="1:16" ht="15" customHeight="1">
      <c r="D9" s="26">
        <f>H9/21</f>
        <v>77647.190476190473</v>
      </c>
      <c r="E9" s="27">
        <f t="shared" si="0"/>
        <v>7.9744319160038213E-2</v>
      </c>
      <c r="F9" s="26"/>
      <c r="G9" s="28" t="s">
        <v>5</v>
      </c>
      <c r="H9" s="29">
        <v>1630591</v>
      </c>
      <c r="I9" s="29">
        <v>37789.65</v>
      </c>
      <c r="J9" s="30">
        <f t="shared" si="1"/>
        <v>43.14914268854038</v>
      </c>
    </row>
    <row r="10" spans="1:16" ht="15" customHeight="1">
      <c r="A10" s="31">
        <f>AVERAGE(D8:D10)</f>
        <v>77643.650793650784</v>
      </c>
      <c r="B10" s="27">
        <f>A10/A7-1</f>
        <v>-0.10096067434820843</v>
      </c>
      <c r="C10" s="27"/>
      <c r="D10" s="26">
        <f>H10/21</f>
        <v>83371.190476190473</v>
      </c>
      <c r="E10" s="27">
        <f t="shared" si="0"/>
        <v>7.3718056827248635E-2</v>
      </c>
      <c r="F10" s="26"/>
      <c r="G10" s="28" t="s">
        <v>0</v>
      </c>
      <c r="H10" s="29">
        <v>1750795</v>
      </c>
      <c r="I10" s="29">
        <v>72021.279999999999</v>
      </c>
      <c r="J10" s="30">
        <f t="shared" si="1"/>
        <v>24.309412440323193</v>
      </c>
      <c r="K10" s="32">
        <f>H10+H9+H8</f>
        <v>4891550</v>
      </c>
      <c r="L10" s="27">
        <f>K10/K7-1</f>
        <v>-6.4387965070841102E-2</v>
      </c>
      <c r="M10" s="32"/>
      <c r="N10" s="32">
        <f>AVERAGE(J8:J10)</f>
        <v>37.739285277665154</v>
      </c>
      <c r="O10" s="58">
        <f>N10/N7-1</f>
        <v>-0.1452569923902296</v>
      </c>
    </row>
    <row r="11" spans="1:16" ht="15" customHeight="1">
      <c r="D11" s="26">
        <f>H11/21</f>
        <v>98077.952380952382</v>
      </c>
      <c r="E11" s="27">
        <f t="shared" si="0"/>
        <v>0.17640100639994971</v>
      </c>
      <c r="F11" s="26"/>
      <c r="G11" s="28" t="s">
        <v>10</v>
      </c>
      <c r="H11" s="29">
        <v>2059637</v>
      </c>
      <c r="I11" s="29">
        <v>74268.649999999994</v>
      </c>
      <c r="J11" s="30">
        <f t="shared" si="1"/>
        <v>27.73225311083479</v>
      </c>
    </row>
    <row r="12" spans="1:16" ht="15" customHeight="1">
      <c r="D12" s="26">
        <f>H12/22</f>
        <v>101474.13636363637</v>
      </c>
      <c r="E12" s="27">
        <f t="shared" si="0"/>
        <v>3.462739484499644E-2</v>
      </c>
      <c r="F12" s="26"/>
      <c r="G12" s="28" t="s">
        <v>4</v>
      </c>
      <c r="H12" s="29">
        <v>2232431</v>
      </c>
      <c r="I12" s="29">
        <v>77222.23</v>
      </c>
      <c r="J12" s="30">
        <f t="shared" si="1"/>
        <v>28.909175505550671</v>
      </c>
    </row>
    <row r="13" spans="1:16" ht="15" customHeight="1">
      <c r="A13" s="31">
        <f>AVERAGE(D11:D13)</f>
        <v>102948.31291486292</v>
      </c>
      <c r="B13" s="27">
        <f>A13/A10-1</f>
        <v>0.32590768031326767</v>
      </c>
      <c r="C13" s="27"/>
      <c r="D13" s="26">
        <f>H13/20</f>
        <v>109292.85</v>
      </c>
      <c r="E13" s="27">
        <f t="shared" si="0"/>
        <v>7.7051295202404946E-2</v>
      </c>
      <c r="F13" s="26"/>
      <c r="G13" s="28" t="s">
        <v>8</v>
      </c>
      <c r="H13" s="29">
        <v>2185857</v>
      </c>
      <c r="I13" s="29">
        <v>74303.820000000007</v>
      </c>
      <c r="J13" s="30">
        <f t="shared" si="1"/>
        <v>29.417828047064067</v>
      </c>
      <c r="K13" s="32">
        <f>H13+H12+H11</f>
        <v>6477925</v>
      </c>
      <c r="L13" s="27">
        <f>K13/K10-1</f>
        <v>0.32430926802342808</v>
      </c>
      <c r="M13" s="32"/>
      <c r="N13" s="32">
        <f>AVERAGE(J11:J13)</f>
        <v>28.686418887816512</v>
      </c>
      <c r="O13" s="58">
        <f>N13/N10-1</f>
        <v>-0.23987911597272105</v>
      </c>
    </row>
    <row r="14" spans="1:16" ht="15" customHeight="1">
      <c r="D14" s="26">
        <f>H14/20</f>
        <v>113550.05</v>
      </c>
      <c r="E14" s="27">
        <f t="shared" si="0"/>
        <v>3.8952227890479474E-2</v>
      </c>
      <c r="F14" s="26"/>
      <c r="G14" s="28" t="s">
        <v>11</v>
      </c>
      <c r="H14" s="29">
        <v>2271001</v>
      </c>
      <c r="I14" s="29">
        <v>108790.34</v>
      </c>
      <c r="J14" s="30">
        <f t="shared" si="1"/>
        <v>20.875024381760365</v>
      </c>
    </row>
    <row r="15" spans="1:16" ht="15" customHeight="1">
      <c r="A15" s="31"/>
      <c r="B15" s="31"/>
      <c r="C15" s="31"/>
      <c r="D15" s="26">
        <f>H15/22</f>
        <v>70037.227272727279</v>
      </c>
      <c r="E15" s="27">
        <f t="shared" si="0"/>
        <v>-0.38320390635911405</v>
      </c>
      <c r="F15" s="26"/>
      <c r="G15" s="28" t="s">
        <v>9</v>
      </c>
      <c r="H15" s="29">
        <v>1540819</v>
      </c>
      <c r="I15" s="29">
        <v>66600.69</v>
      </c>
      <c r="J15" s="30">
        <f t="shared" si="1"/>
        <v>23.135180731611037</v>
      </c>
    </row>
    <row r="16" spans="1:16" ht="15" customHeight="1">
      <c r="A16" s="31">
        <f>AVERAGE(D14:D16)</f>
        <v>81660.243939393942</v>
      </c>
      <c r="B16" s="27">
        <f>A16/A13-1</f>
        <v>-0.20678404893408953</v>
      </c>
      <c r="C16" s="27"/>
      <c r="D16" s="26">
        <f>H16/22</f>
        <v>61393.454545454544</v>
      </c>
      <c r="E16" s="27">
        <f t="shared" si="0"/>
        <v>-0.12341683221715216</v>
      </c>
      <c r="F16" s="26"/>
      <c r="G16" s="28" t="s">
        <v>13</v>
      </c>
      <c r="H16" s="29">
        <v>1350656</v>
      </c>
      <c r="I16" s="29">
        <v>45005.48</v>
      </c>
      <c r="J16" s="30">
        <f t="shared" si="1"/>
        <v>30.010923114251863</v>
      </c>
      <c r="K16" s="32">
        <f>H16+H15+H14</f>
        <v>5162476</v>
      </c>
      <c r="L16" s="27">
        <f>K16/K13-1</f>
        <v>-0.2030664140137467</v>
      </c>
      <c r="M16" s="32"/>
      <c r="N16" s="32">
        <f>AVERAGE(J14:J16)</f>
        <v>24.673709409207756</v>
      </c>
      <c r="O16" s="58">
        <f>N16/N13-1</f>
        <v>-0.13988185469581227</v>
      </c>
    </row>
    <row r="17" spans="1:15" ht="15" customHeight="1">
      <c r="D17" s="26">
        <f>H17/20</f>
        <v>63889.1</v>
      </c>
      <c r="E17" s="27">
        <f t="shared" si="0"/>
        <v>4.0650024876800694E-2</v>
      </c>
      <c r="F17" s="33">
        <f t="shared" ref="F17:F22" si="2">D17/D5-1</f>
        <v>-0.29333056811425884</v>
      </c>
      <c r="G17" s="39" t="s">
        <v>162</v>
      </c>
      <c r="H17" s="29">
        <v>1277782</v>
      </c>
      <c r="I17" s="29">
        <v>62255.7</v>
      </c>
      <c r="J17" s="30">
        <f t="shared" si="1"/>
        <v>20.524739100194843</v>
      </c>
    </row>
    <row r="18" spans="1:15">
      <c r="D18" s="26">
        <f>H18/20</f>
        <v>63541.8</v>
      </c>
      <c r="E18" s="27">
        <f t="shared" si="0"/>
        <v>-5.4359820376245205E-3</v>
      </c>
      <c r="F18" s="33">
        <f t="shared" si="2"/>
        <v>-0.12643043613083771</v>
      </c>
      <c r="G18" s="39" t="s">
        <v>163</v>
      </c>
      <c r="H18" s="29">
        <v>1270836</v>
      </c>
      <c r="I18" s="29">
        <v>75101.960000000006</v>
      </c>
      <c r="J18" s="30">
        <f t="shared" si="1"/>
        <v>16.921475817675063</v>
      </c>
    </row>
    <row r="19" spans="1:15" ht="17.399999999999999">
      <c r="A19" s="31">
        <f>AVERAGE(D17:D19)</f>
        <v>67522.784848484851</v>
      </c>
      <c r="B19" s="27">
        <f>A19/A16-1</f>
        <v>-0.17312535952502828</v>
      </c>
      <c r="C19" s="27">
        <f>A19/A7-1</f>
        <v>-0.21815063645517085</v>
      </c>
      <c r="D19" s="26">
        <f>H19/22</f>
        <v>75137.454545454544</v>
      </c>
      <c r="E19" s="27">
        <f t="shared" si="0"/>
        <v>0.18248860664089683</v>
      </c>
      <c r="F19" s="33">
        <f t="shared" si="2"/>
        <v>-0.21684391257774005</v>
      </c>
      <c r="G19" s="39" t="s">
        <v>158</v>
      </c>
      <c r="H19" s="29">
        <v>1653024</v>
      </c>
      <c r="I19" s="29">
        <v>87201.919999999998</v>
      </c>
      <c r="J19" s="30">
        <f t="shared" si="1"/>
        <v>18.956279861727815</v>
      </c>
      <c r="K19" s="32">
        <f>H19+H18+H17</f>
        <v>4201642</v>
      </c>
      <c r="L19" s="27">
        <f>K19/K16-1</f>
        <v>-0.18611883135146778</v>
      </c>
      <c r="M19" s="27">
        <f>K19/K7-1</f>
        <v>-0.19634741101208797</v>
      </c>
      <c r="N19" s="32">
        <f>AVERAGE(J17:J19)</f>
        <v>18.800831593199241</v>
      </c>
      <c r="O19" s="58">
        <f>N19/N16-1</f>
        <v>-0.23802168205064733</v>
      </c>
    </row>
    <row r="20" spans="1:15">
      <c r="D20" s="26">
        <f>H20/20</f>
        <v>65086.6</v>
      </c>
      <c r="E20" s="27">
        <f t="shared" si="0"/>
        <v>-0.13376623690884104</v>
      </c>
      <c r="F20" s="33">
        <f t="shared" si="2"/>
        <v>-9.4920419239234999E-2</v>
      </c>
      <c r="G20" s="39" t="s">
        <v>154</v>
      </c>
      <c r="H20" s="29">
        <v>1301732</v>
      </c>
      <c r="I20" s="29">
        <v>59395.67</v>
      </c>
      <c r="J20" s="30">
        <f t="shared" si="1"/>
        <v>21.916277735397209</v>
      </c>
    </row>
    <row r="21" spans="1:15">
      <c r="D21" s="26">
        <f>H21/21</f>
        <v>71689.571428571435</v>
      </c>
      <c r="E21" s="27">
        <f t="shared" si="0"/>
        <v>0.10144901452175148</v>
      </c>
      <c r="F21" s="33">
        <f t="shared" si="2"/>
        <v>-7.6726781884604911E-2</v>
      </c>
      <c r="G21" s="39" t="s">
        <v>155</v>
      </c>
      <c r="H21" s="29">
        <v>1505481</v>
      </c>
      <c r="I21" s="29">
        <v>67568.84</v>
      </c>
      <c r="J21" s="30">
        <f t="shared" si="1"/>
        <v>22.280699209872481</v>
      </c>
    </row>
    <row r="22" spans="1:15" ht="17.399999999999999">
      <c r="A22" s="31">
        <f>AVERAGE(D20:D22)</f>
        <v>76845.088888888888</v>
      </c>
      <c r="B22" s="27">
        <f>A22/A19-1</f>
        <v>0.13806160485416097</v>
      </c>
      <c r="C22" s="27">
        <f>A22/A10-1</f>
        <v>-1.028496079974639E-2</v>
      </c>
      <c r="D22" s="26">
        <f>H22/21</f>
        <v>93759.095238095237</v>
      </c>
      <c r="E22" s="27">
        <f t="shared" si="0"/>
        <v>0.30784845507847636</v>
      </c>
      <c r="F22" s="33">
        <f t="shared" si="2"/>
        <v>0.12459825393606905</v>
      </c>
      <c r="G22" s="39" t="s">
        <v>156</v>
      </c>
      <c r="H22" s="29">
        <v>1968941</v>
      </c>
      <c r="I22" s="29">
        <v>85660.65</v>
      </c>
      <c r="J22" s="30">
        <f t="shared" si="1"/>
        <v>22.98536142324393</v>
      </c>
      <c r="K22" s="32">
        <f>H22+H21+H20</f>
        <v>4776154</v>
      </c>
      <c r="L22" s="27">
        <f>K22/K19-1</f>
        <v>0.13673511450999398</v>
      </c>
      <c r="M22" s="27">
        <f>K22/K10-1</f>
        <v>-2.3590886324375671E-2</v>
      </c>
      <c r="N22" s="32">
        <f>AVERAGE(J20:J22)</f>
        <v>22.394112789504543</v>
      </c>
      <c r="O22" s="58">
        <f>N22/N19-1</f>
        <v>0.19112352442990277</v>
      </c>
    </row>
    <row r="23" spans="1:15">
      <c r="A23" s="31"/>
      <c r="B23" s="27"/>
      <c r="C23" s="27"/>
      <c r="D23" s="26">
        <f>H23/21</f>
        <v>94921.619047619053</v>
      </c>
      <c r="E23" s="27">
        <f t="shared" ref="E23:E31" si="3">D23/D22-1</f>
        <v>1.2399051063490596E-2</v>
      </c>
      <c r="F23" s="33">
        <f t="shared" ref="F23:F31" si="4">D23/D11-1</f>
        <v>-3.218188447770165E-2</v>
      </c>
      <c r="G23" s="39" t="s">
        <v>168</v>
      </c>
      <c r="H23" s="29">
        <v>1993354</v>
      </c>
      <c r="I23" s="29">
        <v>76114.53</v>
      </c>
      <c r="J23" s="30">
        <f>H23/I23</f>
        <v>26.188876158073892</v>
      </c>
    </row>
    <row r="24" spans="1:15">
      <c r="A24" s="31"/>
      <c r="B24" s="27"/>
      <c r="C24" s="27"/>
      <c r="D24" s="26">
        <f>H24/22</f>
        <v>72479.772727272721</v>
      </c>
      <c r="E24" s="27">
        <f t="shared" si="3"/>
        <v>-0.2364250267274518</v>
      </c>
      <c r="F24" s="33">
        <f t="shared" si="4"/>
        <v>-0.28573156348393303</v>
      </c>
      <c r="G24" s="39" t="s">
        <v>176</v>
      </c>
      <c r="H24" s="29">
        <v>1594555</v>
      </c>
      <c r="I24" s="29">
        <v>61954.22</v>
      </c>
      <c r="J24" s="30">
        <f t="shared" si="1"/>
        <v>25.737633368638971</v>
      </c>
    </row>
    <row r="25" spans="1:15" ht="17.399999999999999">
      <c r="A25" s="31">
        <f>AVERAGE(D23:D25)</f>
        <v>138596.18322320955</v>
      </c>
      <c r="B25" s="27">
        <f>A25/A22-1</f>
        <v>0.80357893038040729</v>
      </c>
      <c r="C25" s="27">
        <f>A25/A13-1</f>
        <v>0.34626959198279428</v>
      </c>
      <c r="D25" s="26">
        <f>H25/19</f>
        <v>248387.15789473685</v>
      </c>
      <c r="E25" s="27">
        <f t="shared" si="3"/>
        <v>2.4269858823836188</v>
      </c>
      <c r="F25" s="33">
        <f t="shared" si="4"/>
        <v>1.272675274683905</v>
      </c>
      <c r="G25" s="39" t="s">
        <v>190</v>
      </c>
      <c r="H25" s="29">
        <v>4719356</v>
      </c>
      <c r="I25" s="29">
        <v>107737.38</v>
      </c>
      <c r="J25" s="30">
        <f>H25/I25</f>
        <v>43.804258095008436</v>
      </c>
      <c r="K25" s="32">
        <f>H25+H24+H23</f>
        <v>8307265</v>
      </c>
      <c r="L25" s="27">
        <f>K25/K22-1</f>
        <v>0.73932101016843266</v>
      </c>
      <c r="M25" s="27">
        <f>K25/K13-1</f>
        <v>0.28239598328168358</v>
      </c>
      <c r="N25" s="32">
        <f>AVERAGE(J23:J25)</f>
        <v>31.910255873907101</v>
      </c>
      <c r="O25" s="58">
        <f>N25/N22-1</f>
        <v>0.42493949967343614</v>
      </c>
    </row>
    <row r="26" spans="1:15" ht="17.399999999999999">
      <c r="A26" s="31"/>
      <c r="B26" s="27"/>
      <c r="C26" s="27"/>
      <c r="D26" s="26">
        <f>H26/19</f>
        <v>62393.947368421053</v>
      </c>
      <c r="E26" s="27">
        <f t="shared" si="3"/>
        <v>-0.74880365032856178</v>
      </c>
      <c r="F26" s="33">
        <f t="shared" si="4"/>
        <v>-0.45051589701262962</v>
      </c>
      <c r="G26" s="39" t="s">
        <v>202</v>
      </c>
      <c r="H26" s="29">
        <v>1185485</v>
      </c>
      <c r="I26" s="29">
        <v>53323.88</v>
      </c>
      <c r="J26" s="30">
        <f>H26/I26</f>
        <v>22.231784333773163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96764.227272727279</v>
      </c>
      <c r="E27" s="27">
        <f t="shared" si="3"/>
        <v>0.55085919955277229</v>
      </c>
      <c r="F27" s="33">
        <f t="shared" si="4"/>
        <v>0.38161133786642032</v>
      </c>
      <c r="G27" s="39" t="s">
        <v>203</v>
      </c>
      <c r="H27" s="29">
        <v>2128813</v>
      </c>
      <c r="I27" s="29">
        <v>121089.11</v>
      </c>
      <c r="J27" s="30">
        <f>H27/I27</f>
        <v>17.580548738032675</v>
      </c>
      <c r="K27" s="32"/>
      <c r="L27" s="27"/>
      <c r="M27" s="27"/>
      <c r="N27" s="32"/>
      <c r="O27" s="58"/>
    </row>
    <row r="28" spans="1:15" ht="17.399999999999999">
      <c r="A28" s="31">
        <f>AVERAGE(D26:D28)</f>
        <v>99310.588516746415</v>
      </c>
      <c r="B28" s="27">
        <f>A28/A25-1</f>
        <v>-0.2834536550201644</v>
      </c>
      <c r="C28" s="27">
        <f>A28/A16-1</f>
        <v>0.21614366705115517</v>
      </c>
      <c r="D28" s="26">
        <f>H28/22</f>
        <v>138773.59090909091</v>
      </c>
      <c r="E28" s="27">
        <f t="shared" si="3"/>
        <v>0.43414146756901606</v>
      </c>
      <c r="F28" s="33">
        <f t="shared" si="4"/>
        <v>1.2603971699677787</v>
      </c>
      <c r="G28" s="39" t="s">
        <v>208</v>
      </c>
      <c r="H28" s="29">
        <v>3053019</v>
      </c>
      <c r="I28" s="29">
        <v>119776.9</v>
      </c>
      <c r="J28" s="30">
        <f>H28/I28</f>
        <v>25.489213696464009</v>
      </c>
      <c r="K28" s="32">
        <f>H28+H27+H26</f>
        <v>6367317</v>
      </c>
      <c r="L28" s="27">
        <f>K28/K25-1</f>
        <v>-0.23352427062336401</v>
      </c>
      <c r="M28" s="27">
        <f>K28/K16-1</f>
        <v>0.23338432953489763</v>
      </c>
      <c r="N28" s="32">
        <f>AVERAGE(J26:J28)</f>
        <v>21.767182256089949</v>
      </c>
      <c r="O28" s="58">
        <f>N28/N25-1</f>
        <v>-0.31786249718264104</v>
      </c>
    </row>
    <row r="29" spans="1:15" ht="17.399999999999999">
      <c r="D29" s="26">
        <f>H29/22</f>
        <v>110222.63636363637</v>
      </c>
      <c r="E29" s="27">
        <f t="shared" si="3"/>
        <v>-0.20573766491463041</v>
      </c>
      <c r="F29" s="33">
        <f t="shared" si="4"/>
        <v>0.72521817279686784</v>
      </c>
      <c r="G29" s="39" t="s">
        <v>215</v>
      </c>
      <c r="H29" s="29">
        <v>2424898</v>
      </c>
      <c r="I29" s="29">
        <v>107633.74</v>
      </c>
      <c r="J29" s="30">
        <f t="shared" ref="J29:J31" si="5">H29/I29</f>
        <v>22.529162324007324</v>
      </c>
      <c r="K29" s="32">
        <f>H29+H28+H27</f>
        <v>7606730</v>
      </c>
      <c r="L29" s="27" t="e">
        <f>K29/K26-1</f>
        <v>#DIV/0!</v>
      </c>
      <c r="M29" s="27" t="e">
        <f>K29/K17-1</f>
        <v>#DIV/0!</v>
      </c>
      <c r="N29" s="32">
        <f>AVERAGE(J27:J29)</f>
        <v>21.866308252834671</v>
      </c>
      <c r="O29" s="58" t="e">
        <f>N29/N26-1</f>
        <v>#DIV/0!</v>
      </c>
    </row>
    <row r="30" spans="1:15" ht="17.399999999999999">
      <c r="D30" s="26">
        <f>H30/22</f>
        <v>77682.590909090912</v>
      </c>
      <c r="E30" s="27">
        <f t="shared" si="3"/>
        <v>-0.29522107734016034</v>
      </c>
      <c r="F30" s="33">
        <f t="shared" si="4"/>
        <v>0.22254312765913009</v>
      </c>
      <c r="G30" s="39" t="s">
        <v>210</v>
      </c>
      <c r="H30" s="29">
        <v>1709017</v>
      </c>
      <c r="I30" s="29">
        <v>51483.71</v>
      </c>
      <c r="J30" s="30">
        <f t="shared" si="5"/>
        <v>33.195296143187818</v>
      </c>
      <c r="K30" s="32">
        <f>H30+H29+H28</f>
        <v>7186934</v>
      </c>
      <c r="L30" s="27" t="e">
        <f>K30/K27-1</f>
        <v>#DIV/0!</v>
      </c>
      <c r="M30" s="27" t="e">
        <f>K30/K18-1</f>
        <v>#DIV/0!</v>
      </c>
      <c r="N30" s="32">
        <f>AVERAGE(J28:J30)</f>
        <v>27.071224054553053</v>
      </c>
      <c r="O30" s="58" t="e">
        <f>N30/N27-1</f>
        <v>#DIV/0!</v>
      </c>
    </row>
    <row r="31" spans="1:15" ht="17.399999999999999">
      <c r="A31" s="31">
        <f>AVERAGE(D29:D31)</f>
        <v>92337.77272727275</v>
      </c>
      <c r="B31" s="27">
        <f>A31/A28-1</f>
        <v>-7.0212208925716557E-2</v>
      </c>
      <c r="C31" s="27">
        <f>A31/A19-1</f>
        <v>0.36750539739245847</v>
      </c>
      <c r="D31" s="26">
        <f>H31/22</f>
        <v>89108.090909090912</v>
      </c>
      <c r="E31" s="27">
        <f t="shared" si="3"/>
        <v>0.14707928592869468</v>
      </c>
      <c r="F31" s="33">
        <f t="shared" si="4"/>
        <v>0.1859343844977448</v>
      </c>
      <c r="G31" s="39" t="s">
        <v>211</v>
      </c>
      <c r="H31" s="29">
        <v>1960378</v>
      </c>
      <c r="I31" s="29">
        <v>95129.279999999999</v>
      </c>
      <c r="J31" s="30">
        <f t="shared" si="5"/>
        <v>20.607514321563247</v>
      </c>
      <c r="K31" s="32">
        <f>H31+H30+H29</f>
        <v>6094293</v>
      </c>
      <c r="L31" s="27">
        <f>K31/K28-1</f>
        <v>-4.2878970844391739E-2</v>
      </c>
      <c r="M31" s="27">
        <f>K31/K19-1</f>
        <v>0.45045508398859302</v>
      </c>
      <c r="N31" s="32">
        <f>AVERAGE(J29:J31)</f>
        <v>25.443990929586132</v>
      </c>
      <c r="O31" s="58">
        <f>N31/N28-1</f>
        <v>0.16891523350329352</v>
      </c>
    </row>
    <row r="32" spans="1:15" ht="17.399999999999999">
      <c r="D32" s="26">
        <f>H32/21</f>
        <v>83530.428571428565</v>
      </c>
      <c r="E32" s="27">
        <f>D32/D31-1</f>
        <v>-6.2594342228168065E-2</v>
      </c>
      <c r="F32" s="33">
        <f>D32/D20-1</f>
        <v>0.28337366787370311</v>
      </c>
      <c r="G32" s="39" t="s">
        <v>222</v>
      </c>
      <c r="H32" s="29">
        <v>1754139</v>
      </c>
      <c r="I32" s="29">
        <v>72288.69</v>
      </c>
      <c r="J32" s="30">
        <f>H32/I32</f>
        <v>24.265746135391304</v>
      </c>
      <c r="K32" s="32"/>
      <c r="L32" s="27"/>
      <c r="M32" s="27"/>
      <c r="N32" s="32"/>
      <c r="O32" s="58"/>
    </row>
    <row r="33" spans="1:16" ht="17.399999999999999">
      <c r="D33" s="26">
        <f>H33/21</f>
        <v>108239.38095238095</v>
      </c>
      <c r="E33" s="27">
        <f>D33/D32-1</f>
        <v>0.29580780086412761</v>
      </c>
      <c r="F33" s="33">
        <f>D33/D21-1</f>
        <v>0.50983439844142819</v>
      </c>
      <c r="G33" s="39" t="s">
        <v>223</v>
      </c>
      <c r="H33" s="29">
        <v>2273027</v>
      </c>
      <c r="I33" s="29">
        <v>103589.69</v>
      </c>
      <c r="J33" s="30">
        <f>H33/I33</f>
        <v>21.94259872773053</v>
      </c>
      <c r="K33" s="32"/>
      <c r="L33" s="27"/>
      <c r="M33" s="27"/>
      <c r="N33" s="32"/>
      <c r="O33" s="58"/>
    </row>
    <row r="34" spans="1:16" ht="17.399999999999999">
      <c r="A34" s="31">
        <f>AVERAGE(D32:D34)</f>
        <v>93129.322472848798</v>
      </c>
      <c r="B34" s="27">
        <f>A34/A31-1</f>
        <v>8.5723287685739447E-3</v>
      </c>
      <c r="C34" s="27">
        <f>A34/A22-1</f>
        <v>0.21190988024628954</v>
      </c>
      <c r="D34" s="26">
        <f>H34/19</f>
        <v>87618.15789473684</v>
      </c>
      <c r="E34" s="27">
        <f>D34/D33-1</f>
        <v>-0.19051497593760491</v>
      </c>
      <c r="F34" s="33">
        <f>D34/D22-1</f>
        <v>-6.5496977416045654E-2</v>
      </c>
      <c r="G34" s="39" t="s">
        <v>220</v>
      </c>
      <c r="H34" s="29">
        <v>1664745</v>
      </c>
      <c r="I34" s="29">
        <v>45579.71</v>
      </c>
      <c r="J34" s="30">
        <f>H34/I34</f>
        <v>36.523817286244253</v>
      </c>
      <c r="K34" s="32">
        <f>H34+H33+H32</f>
        <v>5691911</v>
      </c>
      <c r="L34" s="27">
        <f>K34/K31-1</f>
        <v>-6.6026034521149524E-2</v>
      </c>
      <c r="M34" s="27">
        <f>K34/K22-1</f>
        <v>0.19173523299290607</v>
      </c>
      <c r="N34" s="32">
        <f>AVERAGE(J32:J34)</f>
        <v>27.57738738312203</v>
      </c>
      <c r="O34" s="58">
        <f>N34/N31-1</f>
        <v>8.384676992850193E-2</v>
      </c>
      <c r="P34" s="58"/>
    </row>
    <row r="35" spans="1:16" ht="17.399999999999999">
      <c r="D35" s="70">
        <f>H35/23</f>
        <v>72380.217391304352</v>
      </c>
      <c r="E35" s="69">
        <f>D35/D34-1</f>
        <v>-0.17391304347826075</v>
      </c>
      <c r="F35" s="71">
        <f>D35/D23-1</f>
        <v>-0.23747384297149865</v>
      </c>
      <c r="G35" s="72" t="s">
        <v>226</v>
      </c>
      <c r="H35" s="73">
        <v>1664745</v>
      </c>
      <c r="I35" s="73">
        <v>45579.71</v>
      </c>
      <c r="J35" s="74">
        <f>H35/I35</f>
        <v>36.523817286244253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95"/>
  <dimension ref="A1:P36"/>
  <sheetViews>
    <sheetView topLeftCell="A23" zoomScaleNormal="100" zoomScaleSheetLayoutView="100" workbookViewId="0">
      <selection activeCell="M17" sqref="M17:R22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175</v>
      </c>
    </row>
    <row r="2" spans="1:16" ht="15" customHeight="1">
      <c r="G2" s="21"/>
      <c r="H2" s="21"/>
      <c r="I2" s="21"/>
      <c r="J2" s="22"/>
      <c r="P2" s="23" t="s">
        <v>174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27454.65</v>
      </c>
      <c r="E5" s="27"/>
      <c r="F5" s="26"/>
      <c r="G5" s="28" t="s">
        <v>7</v>
      </c>
      <c r="H5" s="29">
        <v>549093</v>
      </c>
      <c r="I5" s="29">
        <v>30032.97</v>
      </c>
      <c r="J5" s="30">
        <f>H5/I5</f>
        <v>18.283006975334107</v>
      </c>
    </row>
    <row r="6" spans="1:16" ht="15" customHeight="1">
      <c r="D6" s="26">
        <f>H6/18</f>
        <v>34732.333333333336</v>
      </c>
      <c r="E6" s="27">
        <f t="shared" ref="E6:E22" si="0">D6/D5-1</f>
        <v>0.26508017160420305</v>
      </c>
      <c r="F6" s="26"/>
      <c r="G6" s="28" t="s">
        <v>3</v>
      </c>
      <c r="H6" s="29">
        <v>625182</v>
      </c>
      <c r="I6" s="29">
        <v>19274.97</v>
      </c>
      <c r="J6" s="30">
        <f t="shared" ref="J6:J24" si="1">H6/I6</f>
        <v>32.434914295586452</v>
      </c>
    </row>
    <row r="7" spans="1:16" ht="15" customHeight="1">
      <c r="A7" s="31">
        <f>AVERAGE(D5:D7)</f>
        <v>31082.706565656568</v>
      </c>
      <c r="B7" s="31"/>
      <c r="C7" s="31"/>
      <c r="D7" s="26">
        <f>H7/22</f>
        <v>31061.136363636364</v>
      </c>
      <c r="E7" s="27">
        <f t="shared" si="0"/>
        <v>-0.10569969297667792</v>
      </c>
      <c r="F7" s="26"/>
      <c r="G7" s="28" t="s">
        <v>6</v>
      </c>
      <c r="H7" s="29">
        <v>683345</v>
      </c>
      <c r="I7" s="29">
        <v>14610.1</v>
      </c>
      <c r="J7" s="30">
        <f t="shared" si="1"/>
        <v>46.772096015769911</v>
      </c>
      <c r="K7" s="32">
        <f>H7+H6+H5</f>
        <v>1857620</v>
      </c>
      <c r="L7" s="32"/>
      <c r="M7" s="32"/>
      <c r="N7" s="32">
        <f>AVERAGE(J5:J7)</f>
        <v>32.496672428896822</v>
      </c>
      <c r="O7" s="35"/>
    </row>
    <row r="8" spans="1:16" ht="15" customHeight="1">
      <c r="D8" s="26">
        <f>H8/21</f>
        <v>40280.047619047618</v>
      </c>
      <c r="E8" s="27">
        <f t="shared" si="0"/>
        <v>0.29679890482706051</v>
      </c>
      <c r="F8" s="26"/>
      <c r="G8" s="28" t="s">
        <v>2</v>
      </c>
      <c r="H8" s="29">
        <v>845881</v>
      </c>
      <c r="I8" s="29">
        <v>50380.1</v>
      </c>
      <c r="J8" s="30">
        <f t="shared" si="1"/>
        <v>16.789982552634871</v>
      </c>
    </row>
    <row r="9" spans="1:16" ht="15" customHeight="1">
      <c r="D9" s="26">
        <f>H9/21</f>
        <v>31782.666666666668</v>
      </c>
      <c r="E9" s="27">
        <f t="shared" si="0"/>
        <v>-0.21095756968178736</v>
      </c>
      <c r="F9" s="26"/>
      <c r="G9" s="28" t="s">
        <v>5</v>
      </c>
      <c r="H9" s="29">
        <v>667436</v>
      </c>
      <c r="I9" s="29">
        <v>35255.660000000003</v>
      </c>
      <c r="J9" s="30">
        <f t="shared" si="1"/>
        <v>18.931314858380183</v>
      </c>
    </row>
    <row r="10" spans="1:16" ht="15" customHeight="1">
      <c r="A10" s="31">
        <f>AVERAGE(D8:D10)</f>
        <v>31647.841269841272</v>
      </c>
      <c r="B10" s="27">
        <f>A10/A7-1</f>
        <v>1.8181643963049332E-2</v>
      </c>
      <c r="C10" s="27"/>
      <c r="D10" s="26">
        <f>H10/21</f>
        <v>22880.809523809523</v>
      </c>
      <c r="E10" s="27">
        <f t="shared" si="0"/>
        <v>-0.28008528158505086</v>
      </c>
      <c r="F10" s="26"/>
      <c r="G10" s="28" t="s">
        <v>0</v>
      </c>
      <c r="H10" s="29">
        <v>480497</v>
      </c>
      <c r="I10" s="29">
        <v>25064.75</v>
      </c>
      <c r="J10" s="30">
        <f t="shared" si="1"/>
        <v>19.170229106613871</v>
      </c>
      <c r="K10" s="32">
        <f>H10+H9+H8</f>
        <v>1993814</v>
      </c>
      <c r="L10" s="27">
        <f>K10/K7-1</f>
        <v>7.3316394095670701E-2</v>
      </c>
      <c r="M10" s="32"/>
      <c r="N10" s="32">
        <f>AVERAGE(J8:J10)</f>
        <v>18.297175505876311</v>
      </c>
      <c r="O10" s="58">
        <f>N10/N7-1</f>
        <v>-0.43695233578420101</v>
      </c>
    </row>
    <row r="11" spans="1:16" ht="15" customHeight="1">
      <c r="D11" s="26">
        <f>H11/21</f>
        <v>32652.523809523809</v>
      </c>
      <c r="E11" s="27">
        <f t="shared" si="0"/>
        <v>0.42707030428910064</v>
      </c>
      <c r="F11" s="26"/>
      <c r="G11" s="28" t="s">
        <v>10</v>
      </c>
      <c r="H11" s="29">
        <v>685703</v>
      </c>
      <c r="I11" s="29">
        <v>40372.04</v>
      </c>
      <c r="J11" s="30">
        <f t="shared" si="1"/>
        <v>16.984601224015432</v>
      </c>
    </row>
    <row r="12" spans="1:16" ht="15" customHeight="1">
      <c r="D12" s="26">
        <f>H12/22</f>
        <v>44089.181818181816</v>
      </c>
      <c r="E12" s="27">
        <f t="shared" si="0"/>
        <v>0.35025341610262473</v>
      </c>
      <c r="F12" s="26"/>
      <c r="G12" s="28" t="s">
        <v>4</v>
      </c>
      <c r="H12" s="29">
        <v>969962</v>
      </c>
      <c r="I12" s="29">
        <v>52789.82</v>
      </c>
      <c r="J12" s="30">
        <f t="shared" si="1"/>
        <v>18.374034993868136</v>
      </c>
    </row>
    <row r="13" spans="1:16" ht="15" customHeight="1">
      <c r="A13" s="31">
        <f>AVERAGE(D11:D13)</f>
        <v>42888.785209235211</v>
      </c>
      <c r="B13" s="27">
        <f>A13/A10-1</f>
        <v>0.35518833160054952</v>
      </c>
      <c r="C13" s="27"/>
      <c r="D13" s="26">
        <f>H13/20</f>
        <v>51924.65</v>
      </c>
      <c r="E13" s="27">
        <f t="shared" si="0"/>
        <v>0.17771861165695158</v>
      </c>
      <c r="F13" s="26"/>
      <c r="G13" s="28" t="s">
        <v>8</v>
      </c>
      <c r="H13" s="29">
        <v>1038493</v>
      </c>
      <c r="I13" s="29">
        <v>77595.649999999994</v>
      </c>
      <c r="J13" s="30">
        <f t="shared" si="1"/>
        <v>13.383391981380401</v>
      </c>
      <c r="K13" s="32">
        <f>H13+H12+H11</f>
        <v>2694158</v>
      </c>
      <c r="L13" s="27">
        <f>K13/K10-1</f>
        <v>0.35125844236222648</v>
      </c>
      <c r="M13" s="32"/>
      <c r="N13" s="32">
        <f>AVERAGE(J11:J13)</f>
        <v>16.24734273308799</v>
      </c>
      <c r="O13" s="58">
        <f>N13/N10-1</f>
        <v>-0.11203001097792376</v>
      </c>
    </row>
    <row r="14" spans="1:16" ht="15" customHeight="1">
      <c r="D14" s="26">
        <f>H14/20</f>
        <v>37730.199999999997</v>
      </c>
      <c r="E14" s="27">
        <f t="shared" si="0"/>
        <v>-0.27336631060584915</v>
      </c>
      <c r="F14" s="26"/>
      <c r="G14" s="28" t="s">
        <v>11</v>
      </c>
      <c r="H14" s="29">
        <v>754604</v>
      </c>
      <c r="I14" s="29">
        <v>48630.400000000001</v>
      </c>
      <c r="J14" s="30">
        <f t="shared" si="1"/>
        <v>15.517125090478384</v>
      </c>
    </row>
    <row r="15" spans="1:16" ht="15" customHeight="1">
      <c r="A15" s="31"/>
      <c r="B15" s="31"/>
      <c r="C15" s="31"/>
      <c r="D15" s="26">
        <f>H15/22</f>
        <v>40660.13636363636</v>
      </c>
      <c r="E15" s="27">
        <f t="shared" si="0"/>
        <v>7.7654938580669075E-2</v>
      </c>
      <c r="F15" s="26"/>
      <c r="G15" s="28" t="s">
        <v>9</v>
      </c>
      <c r="H15" s="29">
        <v>894523</v>
      </c>
      <c r="I15" s="29">
        <v>87320.52</v>
      </c>
      <c r="J15" s="30">
        <f t="shared" si="1"/>
        <v>10.24413276512783</v>
      </c>
    </row>
    <row r="16" spans="1:16" ht="15" customHeight="1">
      <c r="A16" s="31">
        <f>AVERAGE(D14:D16)</f>
        <v>44296.839393939394</v>
      </c>
      <c r="B16" s="27">
        <f>A16/A13-1</f>
        <v>3.2830358282122329E-2</v>
      </c>
      <c r="C16" s="27"/>
      <c r="D16" s="26">
        <f>H16/22</f>
        <v>54500.181818181816</v>
      </c>
      <c r="E16" s="27">
        <f t="shared" si="0"/>
        <v>0.34038364580899549</v>
      </c>
      <c r="F16" s="26"/>
      <c r="G16" s="28" t="s">
        <v>13</v>
      </c>
      <c r="H16" s="29">
        <v>1199004</v>
      </c>
      <c r="I16" s="29">
        <v>83137.38</v>
      </c>
      <c r="J16" s="30">
        <f t="shared" si="1"/>
        <v>14.421960374503021</v>
      </c>
      <c r="K16" s="32">
        <f>H16+H15+H14</f>
        <v>2848131</v>
      </c>
      <c r="L16" s="27">
        <f>K16/K13-1</f>
        <v>5.7150694205759356E-2</v>
      </c>
      <c r="M16" s="32"/>
      <c r="N16" s="32">
        <f>AVERAGE(J14:J16)</f>
        <v>13.394406076703078</v>
      </c>
      <c r="O16" s="58">
        <f>N16/N13-1</f>
        <v>-0.17559404656214084</v>
      </c>
    </row>
    <row r="17" spans="1:15" ht="15" customHeight="1">
      <c r="D17" s="26">
        <f>H17/20</f>
        <v>60319.75</v>
      </c>
      <c r="E17" s="27">
        <f t="shared" si="0"/>
        <v>0.10678071132373201</v>
      </c>
      <c r="F17" s="33">
        <f t="shared" ref="F17:F22" si="2">D17/D5-1</f>
        <v>1.1970686204340613</v>
      </c>
      <c r="G17" s="39" t="s">
        <v>162</v>
      </c>
      <c r="H17" s="29">
        <v>1206395</v>
      </c>
      <c r="I17" s="29">
        <v>99958.23</v>
      </c>
      <c r="J17" s="30">
        <f t="shared" si="1"/>
        <v>12.068991217631606</v>
      </c>
    </row>
    <row r="18" spans="1:15">
      <c r="D18" s="26">
        <f>H18/20</f>
        <v>36867.25</v>
      </c>
      <c r="E18" s="27">
        <f t="shared" si="0"/>
        <v>-0.38880300399123002</v>
      </c>
      <c r="F18" s="33">
        <f t="shared" si="2"/>
        <v>6.1467700605583486E-2</v>
      </c>
      <c r="G18" s="39" t="s">
        <v>163</v>
      </c>
      <c r="H18" s="29">
        <v>737345</v>
      </c>
      <c r="I18" s="29">
        <v>75555.94</v>
      </c>
      <c r="J18" s="30">
        <f t="shared" si="1"/>
        <v>9.7589282854531358</v>
      </c>
    </row>
    <row r="19" spans="1:15" ht="17.399999999999999">
      <c r="A19" s="31">
        <f>AVERAGE(D17:D19)</f>
        <v>49184.924242424247</v>
      </c>
      <c r="B19" s="27">
        <f>A19/A16-1</f>
        <v>0.1103483886291361</v>
      </c>
      <c r="C19" s="27">
        <f>A19/A7-1</f>
        <v>0.58238871954506388</v>
      </c>
      <c r="D19" s="26">
        <f>H19/22</f>
        <v>50367.772727272728</v>
      </c>
      <c r="E19" s="27">
        <f t="shared" si="0"/>
        <v>0.3661928331316473</v>
      </c>
      <c r="F19" s="33">
        <f t="shared" si="2"/>
        <v>0.62156890004316989</v>
      </c>
      <c r="G19" s="39" t="s">
        <v>158</v>
      </c>
      <c r="H19" s="29">
        <v>1108091</v>
      </c>
      <c r="I19" s="29">
        <v>81083.399999999994</v>
      </c>
      <c r="J19" s="30">
        <f t="shared" si="1"/>
        <v>13.666064817212895</v>
      </c>
      <c r="K19" s="32">
        <f>H19+H18+H17</f>
        <v>3051831</v>
      </c>
      <c r="L19" s="27">
        <f>K19/K16-1</f>
        <v>7.1520586658408547E-2</v>
      </c>
      <c r="M19" s="27">
        <f>K19/K7-1</f>
        <v>0.64287152377773715</v>
      </c>
      <c r="N19" s="32">
        <f>AVERAGE(J17:J19)</f>
        <v>11.831328106765881</v>
      </c>
      <c r="O19" s="58">
        <f>N19/N16-1</f>
        <v>-0.11669632539033303</v>
      </c>
    </row>
    <row r="20" spans="1:15">
      <c r="D20" s="26">
        <f>H20/20</f>
        <v>47676.6</v>
      </c>
      <c r="E20" s="27">
        <f t="shared" si="0"/>
        <v>-5.3430449304253891E-2</v>
      </c>
      <c r="F20" s="33">
        <f t="shared" si="2"/>
        <v>0.18362819356387017</v>
      </c>
      <c r="G20" s="39" t="s">
        <v>154</v>
      </c>
      <c r="H20" s="29">
        <v>953532</v>
      </c>
      <c r="I20" s="29">
        <v>78075.7</v>
      </c>
      <c r="J20" s="30">
        <f t="shared" si="1"/>
        <v>12.212916438789534</v>
      </c>
    </row>
    <row r="21" spans="1:15">
      <c r="D21" s="26">
        <f>H21/21</f>
        <v>70014.952380952382</v>
      </c>
      <c r="E21" s="27">
        <f t="shared" si="0"/>
        <v>0.46853912361519878</v>
      </c>
      <c r="F21" s="33">
        <f t="shared" si="2"/>
        <v>1.2029288201415564</v>
      </c>
      <c r="G21" s="39" t="s">
        <v>155</v>
      </c>
      <c r="H21" s="29">
        <v>1470314</v>
      </c>
      <c r="I21" s="29">
        <v>122356.5</v>
      </c>
      <c r="J21" s="30">
        <f t="shared" si="1"/>
        <v>12.016639900618275</v>
      </c>
    </row>
    <row r="22" spans="1:15" ht="17.399999999999999">
      <c r="A22" s="31">
        <f>AVERAGE(D20:D22)</f>
        <v>46952.21587301587</v>
      </c>
      <c r="B22" s="27">
        <f>A22/A19-1</f>
        <v>-4.5394160991358512E-2</v>
      </c>
      <c r="C22" s="27">
        <f>A22/A10-1</f>
        <v>0.48358352383923453</v>
      </c>
      <c r="D22" s="26">
        <f>H22/21</f>
        <v>23165.095238095237</v>
      </c>
      <c r="E22" s="27">
        <f t="shared" si="0"/>
        <v>-0.66914074136544988</v>
      </c>
      <c r="F22" s="33">
        <f t="shared" si="2"/>
        <v>1.2424635325506639E-2</v>
      </c>
      <c r="G22" s="39" t="s">
        <v>156</v>
      </c>
      <c r="H22" s="29">
        <v>486467</v>
      </c>
      <c r="I22" s="29">
        <v>22317.33</v>
      </c>
      <c r="J22" s="30">
        <f t="shared" si="1"/>
        <v>21.797724010891983</v>
      </c>
      <c r="K22" s="32">
        <f>H22+H21+H20</f>
        <v>2910313</v>
      </c>
      <c r="L22" s="27">
        <f>K22/K19-1</f>
        <v>-4.6371506154829656E-2</v>
      </c>
      <c r="M22" s="27">
        <f>K22/K10-1</f>
        <v>0.45967126321713048</v>
      </c>
      <c r="N22" s="32">
        <f>AVERAGE(J20:J22)</f>
        <v>15.342426783433263</v>
      </c>
      <c r="O22" s="58">
        <f>N22/N19-1</f>
        <v>0.29676285240196498</v>
      </c>
    </row>
    <row r="23" spans="1:15">
      <c r="A23" s="31"/>
      <c r="B23" s="27"/>
      <c r="C23" s="27"/>
      <c r="D23" s="26">
        <f>H23/21</f>
        <v>67556.333333333328</v>
      </c>
      <c r="E23" s="27">
        <f t="shared" ref="E23:E31" si="3">D23/D22-1</f>
        <v>1.9162985361802547</v>
      </c>
      <c r="F23" s="33">
        <f t="shared" ref="F23:F31" si="4">D23/D11-1</f>
        <v>1.0689467597487541</v>
      </c>
      <c r="G23" s="39" t="s">
        <v>168</v>
      </c>
      <c r="H23" s="29">
        <v>1418683</v>
      </c>
      <c r="I23" s="29">
        <v>72257.2</v>
      </c>
      <c r="J23" s="30">
        <f>H23/I23</f>
        <v>19.633794279324412</v>
      </c>
    </row>
    <row r="24" spans="1:15">
      <c r="A24" s="31"/>
      <c r="B24" s="27"/>
      <c r="C24" s="27"/>
      <c r="D24" s="26">
        <f>H24/22</f>
        <v>27384.590909090908</v>
      </c>
      <c r="E24" s="27">
        <f t="shared" si="3"/>
        <v>-0.59464065679865818</v>
      </c>
      <c r="F24" s="33">
        <f t="shared" si="4"/>
        <v>-0.37888185310352362</v>
      </c>
      <c r="G24" s="39" t="s">
        <v>176</v>
      </c>
      <c r="H24" s="29">
        <v>602461</v>
      </c>
      <c r="I24" s="29">
        <v>17238.07</v>
      </c>
      <c r="J24" s="30">
        <f t="shared" si="1"/>
        <v>34.949446196702993</v>
      </c>
    </row>
    <row r="25" spans="1:15" ht="17.399999999999999">
      <c r="A25" s="31">
        <f>AVERAGE(D23:D25)</f>
        <v>42209.992291334398</v>
      </c>
      <c r="B25" s="27">
        <f>A25/A22-1</f>
        <v>-0.10100106019505029</v>
      </c>
      <c r="C25" s="27">
        <f>A25/A13-1</f>
        <v>-1.5826816138281519E-2</v>
      </c>
      <c r="D25" s="26">
        <f>H25/19</f>
        <v>31689.052631578947</v>
      </c>
      <c r="E25" s="27">
        <f t="shared" si="3"/>
        <v>0.15718554046608313</v>
      </c>
      <c r="F25" s="33">
        <f t="shared" si="4"/>
        <v>-0.38971080919026035</v>
      </c>
      <c r="G25" s="39" t="s">
        <v>190</v>
      </c>
      <c r="H25" s="29">
        <v>602092</v>
      </c>
      <c r="I25" s="29">
        <v>28281.7</v>
      </c>
      <c r="J25" s="30">
        <f>H25/I25</f>
        <v>21.289102140253238</v>
      </c>
      <c r="K25" s="32">
        <f>H25+H24+H23</f>
        <v>2623236</v>
      </c>
      <c r="L25" s="27">
        <f>K25/K22-1</f>
        <v>-9.8641280164710854E-2</v>
      </c>
      <c r="M25" s="27">
        <f>K25/K13-1</f>
        <v>-2.632436553461226E-2</v>
      </c>
      <c r="N25" s="32">
        <f>AVERAGE(J23:J25)</f>
        <v>25.290780872093549</v>
      </c>
      <c r="O25" s="58">
        <f>N25/N22-1</f>
        <v>0.64842115455962346</v>
      </c>
    </row>
    <row r="26" spans="1:15" ht="17.399999999999999">
      <c r="A26" s="31"/>
      <c r="B26" s="27"/>
      <c r="C26" s="27"/>
      <c r="D26" s="26">
        <f>H26/19</f>
        <v>30289.684210526317</v>
      </c>
      <c r="E26" s="27">
        <f t="shared" si="3"/>
        <v>-4.4159364349634189E-2</v>
      </c>
      <c r="F26" s="33">
        <f t="shared" si="4"/>
        <v>-0.19720318973855644</v>
      </c>
      <c r="G26" s="39" t="s">
        <v>202</v>
      </c>
      <c r="H26" s="29">
        <v>575504</v>
      </c>
      <c r="I26" s="29">
        <v>19466.93</v>
      </c>
      <c r="J26" s="30">
        <f>H26/I26</f>
        <v>29.563161731202609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19459.636363636364</v>
      </c>
      <c r="E27" s="27">
        <f t="shared" si="3"/>
        <v>-0.35754905107681112</v>
      </c>
      <c r="F27" s="33">
        <f t="shared" si="4"/>
        <v>-0.52140749874514114</v>
      </c>
      <c r="G27" s="39" t="s">
        <v>203</v>
      </c>
      <c r="H27" s="29">
        <v>428112</v>
      </c>
      <c r="I27" s="29">
        <v>16182.76</v>
      </c>
      <c r="J27" s="30">
        <f>H27/I27</f>
        <v>26.454819820599205</v>
      </c>
      <c r="K27" s="32"/>
      <c r="L27" s="27"/>
      <c r="M27" s="27"/>
      <c r="N27" s="32"/>
      <c r="O27" s="58"/>
    </row>
    <row r="28" spans="1:15" ht="17.399999999999999">
      <c r="A28" s="31">
        <f>AVERAGE(D26:D28)</f>
        <v>29707.303827751195</v>
      </c>
      <c r="B28" s="27">
        <f>A28/A25-1</f>
        <v>-0.29620210250903012</v>
      </c>
      <c r="C28" s="27">
        <f>A28/A16-1</f>
        <v>-0.32935838686911623</v>
      </c>
      <c r="D28" s="26">
        <f>H28/22</f>
        <v>39372.590909090912</v>
      </c>
      <c r="E28" s="27">
        <f t="shared" si="3"/>
        <v>1.0232953059012595</v>
      </c>
      <c r="F28" s="33">
        <f t="shared" si="4"/>
        <v>-0.27756954939266254</v>
      </c>
      <c r="G28" s="39" t="s">
        <v>208</v>
      </c>
      <c r="H28" s="29">
        <v>866197</v>
      </c>
      <c r="I28" s="29">
        <v>53015.28</v>
      </c>
      <c r="J28" s="30">
        <f>H28/I28</f>
        <v>16.33862916502563</v>
      </c>
      <c r="K28" s="32">
        <f>H28+H27+H26</f>
        <v>1869813</v>
      </c>
      <c r="L28" s="27">
        <f>K28/K25-1</f>
        <v>-0.28721129170230963</v>
      </c>
      <c r="M28" s="27">
        <f>K28/K16-1</f>
        <v>-0.34349473391497798</v>
      </c>
      <c r="N28" s="32">
        <f>AVERAGE(J26:J28)</f>
        <v>24.118870238942481</v>
      </c>
      <c r="O28" s="58">
        <f>N28/N25-1</f>
        <v>-4.6337463405259349E-2</v>
      </c>
    </row>
    <row r="29" spans="1:15" ht="17.399999999999999">
      <c r="D29" s="26">
        <f>H29/22</f>
        <v>37643.818181818184</v>
      </c>
      <c r="E29" s="27">
        <f t="shared" si="3"/>
        <v>-4.3908025541533835E-2</v>
      </c>
      <c r="F29" s="33">
        <f t="shared" si="4"/>
        <v>-0.37592880968806763</v>
      </c>
      <c r="G29" s="39" t="s">
        <v>215</v>
      </c>
      <c r="H29" s="29">
        <v>828164</v>
      </c>
      <c r="I29" s="29">
        <v>30131.17</v>
      </c>
      <c r="J29" s="30">
        <f t="shared" ref="J29:J31" si="5">H29/I29</f>
        <v>27.485291809113289</v>
      </c>
      <c r="K29" s="32"/>
      <c r="L29" s="27"/>
      <c r="M29" s="27"/>
      <c r="N29" s="32"/>
      <c r="O29" s="58"/>
    </row>
    <row r="30" spans="1:15" ht="17.399999999999999">
      <c r="D30" s="26">
        <f>H30/22</f>
        <v>28821.954545454544</v>
      </c>
      <c r="E30" s="27">
        <f t="shared" si="3"/>
        <v>-0.23435092566206706</v>
      </c>
      <c r="F30" s="33">
        <f t="shared" si="4"/>
        <v>-0.21822336774631834</v>
      </c>
      <c r="G30" s="39" t="s">
        <v>210</v>
      </c>
      <c r="H30" s="29">
        <v>634083</v>
      </c>
      <c r="I30" s="29">
        <v>51687.78</v>
      </c>
      <c r="J30" s="30">
        <f t="shared" si="5"/>
        <v>12.267561114058294</v>
      </c>
      <c r="K30" s="32"/>
      <c r="L30" s="27"/>
      <c r="M30" s="27"/>
      <c r="N30" s="32"/>
      <c r="O30" s="58"/>
    </row>
    <row r="31" spans="1:15" ht="17.399999999999999">
      <c r="A31" s="31">
        <f>AVERAGE(D29:D31)</f>
        <v>34874.742424242424</v>
      </c>
      <c r="B31" s="27">
        <f>A31/A28-1</f>
        <v>0.17394505494181023</v>
      </c>
      <c r="C31" s="27">
        <f>A31/A19-1</f>
        <v>-0.29094650522687271</v>
      </c>
      <c r="D31" s="26">
        <f>H31/22</f>
        <v>38158.454545454544</v>
      </c>
      <c r="E31" s="27">
        <f t="shared" si="3"/>
        <v>0.32393708710058466</v>
      </c>
      <c r="F31" s="33">
        <f t="shared" si="4"/>
        <v>-0.24240337661798539</v>
      </c>
      <c r="G31" s="39" t="s">
        <v>211</v>
      </c>
      <c r="H31" s="29">
        <v>839486</v>
      </c>
      <c r="I31" s="29">
        <v>52918.23</v>
      </c>
      <c r="J31" s="30">
        <f t="shared" si="5"/>
        <v>15.863833692094387</v>
      </c>
      <c r="K31" s="32">
        <f>H31+H30+H29</f>
        <v>2301733</v>
      </c>
      <c r="L31" s="27">
        <f>K31/K28-1</f>
        <v>0.23099636166825244</v>
      </c>
      <c r="M31" s="27">
        <f>K31/K19-1</f>
        <v>-0.24578621817525281</v>
      </c>
      <c r="N31" s="32">
        <f>AVERAGE(J29:J31)</f>
        <v>18.53889553842199</v>
      </c>
      <c r="O31" s="58">
        <f>N31/N28-1</f>
        <v>-0.23135307107009639</v>
      </c>
    </row>
    <row r="32" spans="1:15" ht="17.399999999999999">
      <c r="D32" s="26">
        <f>H32/21</f>
        <v>30692.523809523809</v>
      </c>
      <c r="E32" s="27">
        <f>D32/D31-1</f>
        <v>-0.19565600401969319</v>
      </c>
      <c r="F32" s="33">
        <f>D32/D20-1</f>
        <v>-0.35623505431335689</v>
      </c>
      <c r="G32" s="39" t="s">
        <v>222</v>
      </c>
      <c r="H32" s="29">
        <v>644543</v>
      </c>
      <c r="I32" s="29">
        <v>39480.370000000003</v>
      </c>
      <c r="J32" s="30">
        <f>H32/I32</f>
        <v>16.325657535630999</v>
      </c>
      <c r="K32" s="32"/>
      <c r="L32" s="27"/>
      <c r="M32" s="27"/>
      <c r="N32" s="32"/>
      <c r="O32" s="58"/>
    </row>
    <row r="33" spans="1:16" ht="17.399999999999999">
      <c r="D33" s="26">
        <f>H33/21</f>
        <v>37657.523809523809</v>
      </c>
      <c r="E33" s="27">
        <f>D33/D32-1</f>
        <v>0.2269282266660253</v>
      </c>
      <c r="F33" s="33">
        <f>D33/D21-1</f>
        <v>-0.46215026178081686</v>
      </c>
      <c r="G33" s="39" t="s">
        <v>223</v>
      </c>
      <c r="H33" s="29">
        <v>790808</v>
      </c>
      <c r="I33" s="29">
        <v>35680.15</v>
      </c>
      <c r="J33" s="30">
        <f>H33/I33</f>
        <v>22.163808167846828</v>
      </c>
      <c r="K33" s="32"/>
      <c r="L33" s="27"/>
      <c r="M33" s="27"/>
      <c r="N33" s="32"/>
      <c r="O33" s="58"/>
    </row>
    <row r="34" spans="1:16" ht="17.399999999999999">
      <c r="A34" s="31">
        <f>AVERAGE(D32:D34)</f>
        <v>32332.349206349205</v>
      </c>
      <c r="B34" s="27">
        <f>A34/A31-1</f>
        <v>-7.2900702375537252E-2</v>
      </c>
      <c r="C34" s="27">
        <f>A34/A22-1</f>
        <v>-0.31137756535722771</v>
      </c>
      <c r="D34" s="26">
        <f>H34/19</f>
        <v>28647</v>
      </c>
      <c r="E34" s="27">
        <f>D34/D33-1</f>
        <v>-0.23927552579134248</v>
      </c>
      <c r="F34" s="33">
        <f>D34/D22-1</f>
        <v>0.23664503450388219</v>
      </c>
      <c r="G34" s="39" t="s">
        <v>220</v>
      </c>
      <c r="H34" s="29">
        <v>544293</v>
      </c>
      <c r="I34" s="29">
        <v>25761.89</v>
      </c>
      <c r="J34" s="30">
        <f>H34/I34</f>
        <v>21.12783650578432</v>
      </c>
      <c r="K34" s="32">
        <f>H34+H33+H32</f>
        <v>1979644</v>
      </c>
      <c r="L34" s="27">
        <f>K34/K31-1</f>
        <v>-0.13993325898355713</v>
      </c>
      <c r="M34" s="27">
        <f>K34/K22-1</f>
        <v>-0.31978312985579216</v>
      </c>
      <c r="N34" s="32">
        <f>AVERAGE(J32:J34)</f>
        <v>19.87243406975405</v>
      </c>
      <c r="O34" s="58">
        <f>N34/N31-1</f>
        <v>7.1931929740274514E-2</v>
      </c>
      <c r="P34" s="58"/>
    </row>
    <row r="35" spans="1:16" ht="17.399999999999999">
      <c r="D35" s="70">
        <f>H35/23</f>
        <v>23664.91304347826</v>
      </c>
      <c r="E35" s="69">
        <f>D35/D34-1</f>
        <v>-0.17391304347826086</v>
      </c>
      <c r="F35" s="71">
        <f>D35/D23-1</f>
        <v>-0.64970104391675698</v>
      </c>
      <c r="G35" s="72" t="s">
        <v>226</v>
      </c>
      <c r="H35" s="73">
        <v>544293</v>
      </c>
      <c r="I35" s="73">
        <v>25761.89</v>
      </c>
      <c r="J35" s="74">
        <f>H35/I35</f>
        <v>21.12783650578432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10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비에이치</v>
      </c>
      <c r="G1" s="19"/>
      <c r="H1" s="19"/>
      <c r="I1" s="19"/>
      <c r="J1" s="20"/>
      <c r="P1" s="18" t="s">
        <v>326</v>
      </c>
    </row>
    <row r="2" spans="1:16" ht="15" customHeight="1">
      <c r="G2" s="21"/>
      <c r="H2" s="21"/>
      <c r="I2" s="21"/>
      <c r="J2" s="22"/>
      <c r="P2" s="18" t="s">
        <v>732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826083.65</v>
      </c>
      <c r="E5" s="27"/>
      <c r="F5" s="26"/>
      <c r="G5" s="28" t="s">
        <v>7</v>
      </c>
      <c r="H5" s="29">
        <v>16521673</v>
      </c>
      <c r="I5" s="29">
        <v>23949.52</v>
      </c>
      <c r="J5" s="30">
        <f>H5/I5</f>
        <v>689.85403465288653</v>
      </c>
      <c r="P5" s="23"/>
    </row>
    <row r="6" spans="1:16" ht="15" hidden="1" customHeight="1">
      <c r="D6" s="26">
        <f>H6/18</f>
        <v>1036818.5</v>
      </c>
      <c r="E6" s="27">
        <f t="shared" ref="E6:E16" si="0">D6/D5-1</f>
        <v>0.25510110265467656</v>
      </c>
      <c r="F6" s="26"/>
      <c r="G6" s="28" t="s">
        <v>3</v>
      </c>
      <c r="H6" s="29">
        <v>18662733</v>
      </c>
      <c r="I6" s="29">
        <v>18729.87</v>
      </c>
      <c r="J6" s="30">
        <f t="shared" ref="J6:J16" si="1">H6/I6</f>
        <v>996.41551169335401</v>
      </c>
    </row>
    <row r="7" spans="1:16" ht="15" hidden="1" customHeight="1">
      <c r="A7" s="31">
        <f>AVERAGE(D5:D7)</f>
        <v>1039238.8075757576</v>
      </c>
      <c r="B7" s="31"/>
      <c r="C7" s="31"/>
      <c r="D7" s="26">
        <f>H7/22</f>
        <v>1254814.2727272727</v>
      </c>
      <c r="E7" s="27">
        <f t="shared" si="0"/>
        <v>0.21025451680045504</v>
      </c>
      <c r="F7" s="26"/>
      <c r="G7" s="28" t="s">
        <v>6</v>
      </c>
      <c r="H7" s="29">
        <v>27605914</v>
      </c>
      <c r="I7" s="29">
        <v>29511.5</v>
      </c>
      <c r="J7" s="30">
        <f t="shared" si="1"/>
        <v>935.42903613845453</v>
      </c>
      <c r="K7" s="32">
        <f>H7+H6+H5</f>
        <v>62790320</v>
      </c>
      <c r="L7" s="32"/>
      <c r="M7" s="32"/>
      <c r="N7" s="32">
        <f>AVERAGE(J5:J7)</f>
        <v>873.89952749489839</v>
      </c>
      <c r="O7" s="35"/>
    </row>
    <row r="8" spans="1:16" ht="15" hidden="1" customHeight="1">
      <c r="D8" s="26">
        <f>H8/21</f>
        <v>1222757.0952380951</v>
      </c>
      <c r="E8" s="27">
        <f t="shared" si="0"/>
        <v>-2.5547348468951458E-2</v>
      </c>
      <c r="F8" s="26"/>
      <c r="G8" s="28" t="s">
        <v>2</v>
      </c>
      <c r="H8" s="29">
        <v>25677899</v>
      </c>
      <c r="I8" s="29">
        <v>28970.62</v>
      </c>
      <c r="J8" s="30">
        <f t="shared" si="1"/>
        <v>886.34274999982745</v>
      </c>
    </row>
    <row r="9" spans="1:16" ht="15" hidden="1" customHeight="1">
      <c r="D9" s="26">
        <f>H9/21</f>
        <v>1475722.0952380951</v>
      </c>
      <c r="E9" s="27">
        <f t="shared" si="0"/>
        <v>0.20688082774996497</v>
      </c>
      <c r="F9" s="26"/>
      <c r="G9" s="28" t="s">
        <v>5</v>
      </c>
      <c r="H9" s="29">
        <v>30990164</v>
      </c>
      <c r="I9" s="29">
        <v>29137.93</v>
      </c>
      <c r="J9" s="30">
        <f t="shared" si="1"/>
        <v>1063.5677963396852</v>
      </c>
    </row>
    <row r="10" spans="1:16" ht="15" hidden="1" customHeight="1">
      <c r="A10" s="31">
        <f>AVERAGE(D8:D10)</f>
        <v>1084162.8730158729</v>
      </c>
      <c r="B10" s="27">
        <f>A10/A7-1</f>
        <v>4.3227855919766967E-2</v>
      </c>
      <c r="C10" s="27"/>
      <c r="D10" s="26">
        <f>H10/21</f>
        <v>554009.42857142852</v>
      </c>
      <c r="E10" s="27">
        <f t="shared" si="0"/>
        <v>-0.62458417451421044</v>
      </c>
      <c r="F10" s="26"/>
      <c r="G10" s="28" t="s">
        <v>0</v>
      </c>
      <c r="H10" s="29">
        <v>11634198</v>
      </c>
      <c r="I10" s="29">
        <v>17441.55</v>
      </c>
      <c r="J10" s="30">
        <f t="shared" si="1"/>
        <v>667.03922529821034</v>
      </c>
      <c r="K10" s="32">
        <f>H10+H9+H8</f>
        <v>68302261</v>
      </c>
      <c r="L10" s="27">
        <f>K10/K7-1</f>
        <v>8.7783292074319785E-2</v>
      </c>
      <c r="M10" s="32"/>
      <c r="N10" s="32">
        <f>AVERAGE(J8:J10)</f>
        <v>872.31659054590762</v>
      </c>
      <c r="O10" s="58">
        <f>N10/N7-1</f>
        <v>-1.8113489013186213E-3</v>
      </c>
    </row>
    <row r="11" spans="1:16" ht="15" hidden="1" customHeight="1">
      <c r="D11" s="26">
        <f>H11/21</f>
        <v>863064.23809523811</v>
      </c>
      <c r="E11" s="27">
        <f t="shared" si="0"/>
        <v>0.5578511728956308</v>
      </c>
      <c r="F11" s="26"/>
      <c r="G11" s="28" t="s">
        <v>10</v>
      </c>
      <c r="H11" s="29">
        <v>18124349</v>
      </c>
      <c r="I11" s="29">
        <v>25063.5</v>
      </c>
      <c r="J11" s="30">
        <f t="shared" si="1"/>
        <v>723.13719153350485</v>
      </c>
    </row>
    <row r="12" spans="1:16" ht="15" hidden="1" customHeight="1">
      <c r="D12" s="26">
        <f>H12/22</f>
        <v>1431882.5454545454</v>
      </c>
      <c r="E12" s="27">
        <f t="shared" si="0"/>
        <v>0.65906833147747568</v>
      </c>
      <c r="F12" s="26"/>
      <c r="G12" s="28" t="s">
        <v>4</v>
      </c>
      <c r="H12" s="29">
        <v>31501416</v>
      </c>
      <c r="I12" s="29">
        <v>37440.82</v>
      </c>
      <c r="J12" s="30">
        <f t="shared" si="1"/>
        <v>841.36554701526302</v>
      </c>
    </row>
    <row r="13" spans="1:16" ht="15" hidden="1" customHeight="1">
      <c r="A13" s="31">
        <f>AVERAGE(D11:D13)</f>
        <v>1222350.3278499281</v>
      </c>
      <c r="B13" s="27">
        <f>A13/A10-1</f>
        <v>0.12746005076677447</v>
      </c>
      <c r="C13" s="27"/>
      <c r="D13" s="26">
        <f>H13/20</f>
        <v>1372104.2</v>
      </c>
      <c r="E13" s="27">
        <f t="shared" si="0"/>
        <v>-4.1748078880009754E-2</v>
      </c>
      <c r="F13" s="26"/>
      <c r="G13" s="28" t="s">
        <v>8</v>
      </c>
      <c r="H13" s="29">
        <v>27442084</v>
      </c>
      <c r="I13" s="29">
        <v>27691.05</v>
      </c>
      <c r="J13" s="30">
        <f t="shared" si="1"/>
        <v>991.00915277679974</v>
      </c>
      <c r="K13" s="32">
        <f>H13+H12+H11</f>
        <v>77067849</v>
      </c>
      <c r="L13" s="27">
        <f>K13/K10-1</f>
        <v>0.12833525379196442</v>
      </c>
      <c r="M13" s="32"/>
      <c r="N13" s="32">
        <f>AVERAGE(J11:J13)</f>
        <v>851.83729710852242</v>
      </c>
      <c r="O13" s="58">
        <f>N13/N10-1</f>
        <v>-2.3476904668944809E-2</v>
      </c>
    </row>
    <row r="14" spans="1:16" ht="15" hidden="1" customHeight="1">
      <c r="D14" s="26">
        <f>H14/20</f>
        <v>1126201.8999999999</v>
      </c>
      <c r="E14" s="27">
        <f t="shared" si="0"/>
        <v>-0.17921547066177634</v>
      </c>
      <c r="F14" s="26"/>
      <c r="G14" s="28" t="s">
        <v>11</v>
      </c>
      <c r="H14" s="29">
        <v>22524038</v>
      </c>
      <c r="I14" s="29">
        <v>20579.919999999998</v>
      </c>
      <c r="J14" s="30">
        <f t="shared" si="1"/>
        <v>1094.4667423391345</v>
      </c>
    </row>
    <row r="15" spans="1:16" ht="15" hidden="1" customHeight="1">
      <c r="A15" s="31"/>
      <c r="B15" s="31"/>
      <c r="C15" s="31"/>
      <c r="D15" s="26">
        <f>H15/22</f>
        <v>1013948.3636363636</v>
      </c>
      <c r="E15" s="27">
        <f t="shared" si="0"/>
        <v>-9.9674433477368707E-2</v>
      </c>
      <c r="F15" s="26"/>
      <c r="G15" s="28" t="s">
        <v>9</v>
      </c>
      <c r="H15" s="29">
        <v>22306864</v>
      </c>
      <c r="I15" s="29">
        <v>21113.82</v>
      </c>
      <c r="J15" s="30">
        <f t="shared" si="1"/>
        <v>1056.5053599964383</v>
      </c>
    </row>
    <row r="16" spans="1:16" ht="15" hidden="1" customHeight="1">
      <c r="A16" s="31">
        <f>AVERAGE(D14:D16)</f>
        <v>970993.1333333333</v>
      </c>
      <c r="B16" s="27">
        <f>A16/A13-1</f>
        <v>-0.20563433312831303</v>
      </c>
      <c r="C16" s="27"/>
      <c r="D16" s="26">
        <f>H16/22</f>
        <v>772829.13636363635</v>
      </c>
      <c r="E16" s="27">
        <f t="shared" si="0"/>
        <v>-0.23780227467204718</v>
      </c>
      <c r="F16" s="26"/>
      <c r="G16" s="28" t="s">
        <v>13</v>
      </c>
      <c r="H16" s="29">
        <v>17002241</v>
      </c>
      <c r="I16" s="29">
        <v>17055.43</v>
      </c>
      <c r="J16" s="30">
        <f t="shared" si="1"/>
        <v>996.88140375235332</v>
      </c>
      <c r="K16" s="32">
        <f>H16+H15+H14</f>
        <v>61833143</v>
      </c>
      <c r="L16" s="27">
        <f>K16/K13-1</f>
        <v>-0.19767913854712615</v>
      </c>
      <c r="M16" s="32"/>
      <c r="N16" s="32">
        <f>AVERAGE(J14:J16)</f>
        <v>1049.2845020293087</v>
      </c>
      <c r="O16" s="58">
        <f>N16/N13-1</f>
        <v>0.23178980961622742</v>
      </c>
    </row>
    <row r="17" spans="1:15" ht="15" hidden="1" customHeight="1">
      <c r="D17" s="26">
        <f>H17/20</f>
        <v>298165.5</v>
      </c>
      <c r="E17" s="27">
        <f t="shared" ref="E17:E22" si="2">D17/D16-1</f>
        <v>-0.61418962359138418</v>
      </c>
      <c r="F17" s="33">
        <f t="shared" ref="F17:F22" si="3">D17/D5-1</f>
        <v>-0.63906137108511951</v>
      </c>
      <c r="G17" s="39" t="s">
        <v>162</v>
      </c>
      <c r="H17" s="29">
        <v>5963310</v>
      </c>
      <c r="I17" s="29">
        <v>8265.09</v>
      </c>
      <c r="J17" s="30">
        <f t="shared" ref="J17:J49" si="4">H17/I17</f>
        <v>721.50575492825851</v>
      </c>
    </row>
    <row r="18" spans="1:15" hidden="1">
      <c r="D18" s="26">
        <f>H18/20</f>
        <v>393733.2</v>
      </c>
      <c r="E18" s="27">
        <f t="shared" si="2"/>
        <v>0.32051897352309378</v>
      </c>
      <c r="F18" s="33">
        <f t="shared" si="3"/>
        <v>-0.62024867418935914</v>
      </c>
      <c r="G18" s="39" t="s">
        <v>163</v>
      </c>
      <c r="H18" s="29">
        <v>7874664</v>
      </c>
      <c r="I18" s="29">
        <v>12205.49</v>
      </c>
      <c r="J18" s="30">
        <f t="shared" si="4"/>
        <v>645.1739340247708</v>
      </c>
    </row>
    <row r="19" spans="1:15" ht="17.399999999999999" hidden="1">
      <c r="A19" s="31">
        <f>AVERAGE(D17:D19)</f>
        <v>421577.12727272726</v>
      </c>
      <c r="B19" s="27">
        <f>A19/A16-1</f>
        <v>-0.56582893040088722</v>
      </c>
      <c r="C19" s="27">
        <f>A19/A7-1</f>
        <v>-0.59434046900524784</v>
      </c>
      <c r="D19" s="26">
        <f>H19/22</f>
        <v>572832.68181818177</v>
      </c>
      <c r="E19" s="27">
        <f t="shared" si="2"/>
        <v>0.45487523484984682</v>
      </c>
      <c r="F19" s="33">
        <f t="shared" si="3"/>
        <v>-0.54349205753520791</v>
      </c>
      <c r="G19" s="39" t="s">
        <v>158</v>
      </c>
      <c r="H19" s="29">
        <v>12602319</v>
      </c>
      <c r="I19" s="29">
        <v>12103.38</v>
      </c>
      <c r="J19" s="30">
        <f t="shared" si="4"/>
        <v>1041.2231128825172</v>
      </c>
      <c r="K19" s="32">
        <f>H19+H18+H17</f>
        <v>26440293</v>
      </c>
      <c r="L19" s="27">
        <f>K19/K16-1</f>
        <v>-0.5723928670421945</v>
      </c>
      <c r="M19" s="27">
        <f>K19/K7-1</f>
        <v>-0.57891131945178809</v>
      </c>
      <c r="N19" s="32">
        <f>AVERAGE(J17:J19)</f>
        <v>802.63426727851549</v>
      </c>
      <c r="O19" s="58">
        <f>N19/N16-1</f>
        <v>-0.2350651651423169</v>
      </c>
    </row>
    <row r="20" spans="1:15" hidden="1">
      <c r="D20" s="26">
        <f>H20/20</f>
        <v>349888.25</v>
      </c>
      <c r="E20" s="27">
        <f t="shared" si="2"/>
        <v>-0.38919642488021444</v>
      </c>
      <c r="F20" s="33">
        <f t="shared" si="3"/>
        <v>-0.71385302006211648</v>
      </c>
      <c r="G20" s="39" t="s">
        <v>154</v>
      </c>
      <c r="H20" s="29">
        <v>6997765</v>
      </c>
      <c r="I20" s="29">
        <v>10340.77</v>
      </c>
      <c r="J20" s="30">
        <f t="shared" si="4"/>
        <v>676.71604725760267</v>
      </c>
    </row>
    <row r="21" spans="1:15" hidden="1">
      <c r="D21" s="26">
        <f>H21/21</f>
        <v>740731.57142857148</v>
      </c>
      <c r="E21" s="27">
        <f t="shared" si="2"/>
        <v>1.1170518627835357</v>
      </c>
      <c r="F21" s="33">
        <f t="shared" si="3"/>
        <v>-0.49805483443069221</v>
      </c>
      <c r="G21" s="39" t="s">
        <v>155</v>
      </c>
      <c r="H21" s="29">
        <v>15555363</v>
      </c>
      <c r="I21" s="29">
        <v>18132.61</v>
      </c>
      <c r="J21" s="30">
        <f t="shared" si="4"/>
        <v>857.86673843423534</v>
      </c>
    </row>
    <row r="22" spans="1:15" ht="17.399999999999999" hidden="1">
      <c r="A22" s="31">
        <f>AVERAGE(D20:D22)</f>
        <v>631060.9087301587</v>
      </c>
      <c r="B22" s="27">
        <f>A22/A19-1</f>
        <v>0.49690499769906138</v>
      </c>
      <c r="C22" s="27">
        <f>A22/A10-1</f>
        <v>-0.41792794750967321</v>
      </c>
      <c r="D22" s="26">
        <f>H22/21</f>
        <v>802562.90476190473</v>
      </c>
      <c r="E22" s="27">
        <f t="shared" si="2"/>
        <v>8.3473333280618345E-2</v>
      </c>
      <c r="F22" s="33">
        <f t="shared" si="3"/>
        <v>0.44864484857486531</v>
      </c>
      <c r="G22" s="39" t="s">
        <v>156</v>
      </c>
      <c r="H22" s="29">
        <v>16853821</v>
      </c>
      <c r="I22" s="29">
        <v>16838.14</v>
      </c>
      <c r="J22" s="30">
        <f t="shared" si="4"/>
        <v>1000.9312786329132</v>
      </c>
      <c r="K22" s="32">
        <f>H22+H21+H20</f>
        <v>39406949</v>
      </c>
      <c r="L22" s="27">
        <f>K22/K19-1</f>
        <v>0.49041271970775813</v>
      </c>
      <c r="M22" s="27">
        <f>K22/K10-1</f>
        <v>-0.42305059271756762</v>
      </c>
      <c r="N22" s="32">
        <f>AVERAGE(J20:J22)</f>
        <v>845.17135477491718</v>
      </c>
      <c r="O22" s="58">
        <f>N22/N19-1</f>
        <v>5.29968495372517E-2</v>
      </c>
    </row>
    <row r="23" spans="1:15" hidden="1">
      <c r="A23" s="31"/>
      <c r="B23" s="27"/>
      <c r="C23" s="27"/>
      <c r="D23" s="26">
        <f>H23/21</f>
        <v>830641.28571428568</v>
      </c>
      <c r="E23" s="27">
        <f t="shared" ref="E23:E28" si="5">D23/D22-1</f>
        <v>3.4985894296610809E-2</v>
      </c>
      <c r="F23" s="33">
        <f t="shared" ref="F23:F28" si="6">D23/D11-1</f>
        <v>-3.7567252760361214E-2</v>
      </c>
      <c r="G23" s="39" t="s">
        <v>168</v>
      </c>
      <c r="H23" s="29">
        <v>17443467</v>
      </c>
      <c r="I23" s="29">
        <v>17169.23</v>
      </c>
      <c r="J23" s="30">
        <f t="shared" si="4"/>
        <v>1015.9725858410657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851996.40909090906</v>
      </c>
      <c r="E24" s="27">
        <f t="shared" si="5"/>
        <v>2.5709200522412878E-2</v>
      </c>
      <c r="F24" s="33">
        <f t="shared" si="6"/>
        <v>-0.40498163638104401</v>
      </c>
      <c r="G24" s="39" t="s">
        <v>176</v>
      </c>
      <c r="H24" s="29">
        <v>18743921</v>
      </c>
      <c r="I24" s="29">
        <v>15804.9</v>
      </c>
      <c r="J24" s="30">
        <f t="shared" si="4"/>
        <v>1185.9563173446211</v>
      </c>
      <c r="K24" s="32"/>
      <c r="L24" s="27"/>
      <c r="M24" s="27"/>
      <c r="N24" s="27"/>
    </row>
    <row r="25" spans="1:15" ht="17.399999999999999" hidden="1">
      <c r="A25" s="31">
        <f>AVERAGE(D23:D25)</f>
        <v>836143.26668945083</v>
      </c>
      <c r="B25" s="27">
        <f>A25/A22-1</f>
        <v>0.32498029131920969</v>
      </c>
      <c r="C25" s="27">
        <f>A25/A13-1</f>
        <v>-0.31595447913840058</v>
      </c>
      <c r="D25" s="26">
        <f>H25/19</f>
        <v>825792.10526315786</v>
      </c>
      <c r="E25" s="27">
        <f t="shared" si="5"/>
        <v>-3.0756354778198602E-2</v>
      </c>
      <c r="F25" s="33">
        <f t="shared" si="6"/>
        <v>-0.39815641897812293</v>
      </c>
      <c r="G25" s="39" t="s">
        <v>190</v>
      </c>
      <c r="H25" s="29">
        <v>15690050</v>
      </c>
      <c r="I25" s="29">
        <v>17217.39</v>
      </c>
      <c r="J25" s="30">
        <f t="shared" si="4"/>
        <v>911.29085186546865</v>
      </c>
      <c r="K25" s="32">
        <f>H25+H24+H23</f>
        <v>51877438</v>
      </c>
      <c r="L25" s="27">
        <f>K25/K22-1</f>
        <v>0.31645405991719877</v>
      </c>
      <c r="M25" s="27">
        <f>K25/K13-1</f>
        <v>-0.32686018004732431</v>
      </c>
      <c r="N25" s="32">
        <f>AVERAGE(J23:J25)</f>
        <v>1037.7399183503851</v>
      </c>
      <c r="O25" s="58">
        <f>N25/N22-1</f>
        <v>0.22784558715522496</v>
      </c>
    </row>
    <row r="26" spans="1:15" ht="17.399999999999999" hidden="1">
      <c r="A26" s="31"/>
      <c r="B26" s="27"/>
      <c r="C26" s="27"/>
      <c r="D26" s="26">
        <f>H26/19</f>
        <v>826086.10526315786</v>
      </c>
      <c r="E26" s="27">
        <f t="shared" si="5"/>
        <v>3.5602181000049526E-4</v>
      </c>
      <c r="F26" s="33">
        <f t="shared" si="6"/>
        <v>-0.26648489470390879</v>
      </c>
      <c r="G26" s="39" t="s">
        <v>202</v>
      </c>
      <c r="H26" s="29">
        <v>15695636</v>
      </c>
      <c r="I26" s="29">
        <v>21392.07</v>
      </c>
      <c r="J26" s="30">
        <f t="shared" si="4"/>
        <v>733.71281975049635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842585</v>
      </c>
      <c r="E27" s="27">
        <f t="shared" si="5"/>
        <v>1.9972366841330969E-2</v>
      </c>
      <c r="F27" s="33">
        <f t="shared" si="6"/>
        <v>-0.16900600640233432</v>
      </c>
      <c r="G27" s="39" t="s">
        <v>203</v>
      </c>
      <c r="H27" s="29">
        <v>18536870</v>
      </c>
      <c r="I27" s="29">
        <v>21757.11</v>
      </c>
      <c r="J27" s="30">
        <f t="shared" si="4"/>
        <v>851.99137201586052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781693.03508771921</v>
      </c>
      <c r="B28" s="27">
        <f>A28/A25-1</f>
        <v>-6.5120696142560441E-2</v>
      </c>
      <c r="C28" s="27">
        <f>A28/A16-1</f>
        <v>-0.19495513587800939</v>
      </c>
      <c r="D28" s="26">
        <f>H28/19</f>
        <v>676408</v>
      </c>
      <c r="E28" s="27">
        <f t="shared" si="5"/>
        <v>-0.19722283211782787</v>
      </c>
      <c r="F28" s="33">
        <f t="shared" si="6"/>
        <v>-0.124763847306952</v>
      </c>
      <c r="G28" s="39" t="s">
        <v>208</v>
      </c>
      <c r="H28" s="29">
        <v>12851752</v>
      </c>
      <c r="I28" s="29">
        <v>18369.21</v>
      </c>
      <c r="J28" s="30">
        <f t="shared" si="4"/>
        <v>699.63553141370812</v>
      </c>
      <c r="K28" s="32">
        <f>H28+H27+H26</f>
        <v>47084258</v>
      </c>
      <c r="L28" s="27">
        <f>K28/K25-1</f>
        <v>-9.2394308292556793E-2</v>
      </c>
      <c r="M28" s="27">
        <f>K28/K16-1</f>
        <v>-0.23852717627502773</v>
      </c>
      <c r="N28" s="32">
        <f>AVERAGE(J26:J28)</f>
        <v>761.77990772668829</v>
      </c>
      <c r="O28" s="58">
        <f>N28/N25-1</f>
        <v>-0.26592405837328592</v>
      </c>
    </row>
    <row r="29" spans="1:15" hidden="1">
      <c r="D29" s="26">
        <f>H29/22</f>
        <v>255510.04545454544</v>
      </c>
      <c r="E29" s="27">
        <f t="shared" ref="E29:E41" si="7">D29/D28-1</f>
        <v>-0.62225454835758087</v>
      </c>
      <c r="F29" s="33">
        <f t="shared" ref="F29:F41" si="8">D29/D17-1</f>
        <v>-0.14305965829532441</v>
      </c>
      <c r="G29" s="39" t="s">
        <v>215</v>
      </c>
      <c r="H29" s="29">
        <v>5621221</v>
      </c>
      <c r="I29" s="29">
        <v>14825.54</v>
      </c>
      <c r="J29" s="30">
        <f t="shared" si="4"/>
        <v>379.15792611938582</v>
      </c>
    </row>
    <row r="30" spans="1:15" hidden="1">
      <c r="D30" s="26">
        <f>H30/19</f>
        <v>200554.26315789475</v>
      </c>
      <c r="E30" s="27">
        <f t="shared" si="7"/>
        <v>-0.21508266807626231</v>
      </c>
      <c r="F30" s="33">
        <f t="shared" si="8"/>
        <v>-0.4906341066542147</v>
      </c>
      <c r="G30" s="39" t="s">
        <v>210</v>
      </c>
      <c r="H30" s="29">
        <v>3810531</v>
      </c>
      <c r="I30" s="29">
        <v>8988.06</v>
      </c>
      <c r="J30" s="30">
        <f t="shared" si="4"/>
        <v>423.95478000814416</v>
      </c>
    </row>
    <row r="31" spans="1:15" ht="17.399999999999999" hidden="1">
      <c r="A31" s="31">
        <f>AVERAGE(D29:D31)</f>
        <v>299388.46953748004</v>
      </c>
      <c r="B31" s="27">
        <f>A31/A28-1</f>
        <v>-0.61699995254034268</v>
      </c>
      <c r="C31" s="27">
        <f>A31/A19-1</f>
        <v>-0.28983701873418</v>
      </c>
      <c r="D31" s="26">
        <f>H31/20</f>
        <v>442101.1</v>
      </c>
      <c r="E31" s="27">
        <f t="shared" si="7"/>
        <v>1.2043964213911393</v>
      </c>
      <c r="F31" s="33">
        <f t="shared" si="8"/>
        <v>-0.22821948880995635</v>
      </c>
      <c r="G31" s="39" t="s">
        <v>211</v>
      </c>
      <c r="H31" s="29">
        <v>8842022</v>
      </c>
      <c r="I31" s="29">
        <v>12790.57</v>
      </c>
      <c r="J31" s="30">
        <f t="shared" si="4"/>
        <v>691.29225671725339</v>
      </c>
      <c r="K31" s="32">
        <f>H31+H30+H29</f>
        <v>18273774</v>
      </c>
      <c r="L31" s="27">
        <f>K31/K28-1</f>
        <v>-0.61189206804533269</v>
      </c>
      <c r="M31" s="27">
        <f>K31/K19-1</f>
        <v>-0.3088664335149387</v>
      </c>
      <c r="N31" s="32">
        <f>AVERAGE(J29:J31)</f>
        <v>498.13498761492775</v>
      </c>
      <c r="O31" s="58">
        <f>N31/N28-1</f>
        <v>-0.3460906719088096</v>
      </c>
    </row>
    <row r="32" spans="1:15" ht="17.399999999999999" hidden="1">
      <c r="D32" s="26">
        <f>H32/21</f>
        <v>568453.80952380947</v>
      </c>
      <c r="E32" s="27">
        <f t="shared" si="7"/>
        <v>0.28580048663938973</v>
      </c>
      <c r="F32" s="33">
        <f t="shared" si="8"/>
        <v>0.62467247620864508</v>
      </c>
      <c r="G32" s="39" t="s">
        <v>222</v>
      </c>
      <c r="H32" s="29">
        <v>11937530</v>
      </c>
      <c r="I32" s="29">
        <v>13193.38</v>
      </c>
      <c r="J32" s="30">
        <f t="shared" si="4"/>
        <v>904.81211031593125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682145.09523809527</v>
      </c>
      <c r="E33" s="27">
        <f t="shared" si="7"/>
        <v>0.20000092146365311</v>
      </c>
      <c r="F33" s="33">
        <f t="shared" si="8"/>
        <v>-7.9092721912050523E-2</v>
      </c>
      <c r="G33" s="39" t="s">
        <v>223</v>
      </c>
      <c r="H33" s="29">
        <v>14325047</v>
      </c>
      <c r="I33" s="29">
        <v>13307.05</v>
      </c>
      <c r="J33" s="30">
        <f t="shared" si="4"/>
        <v>1076.5005767619421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847812.38930659986</v>
      </c>
      <c r="B34" s="27">
        <f>A34/A31-1</f>
        <v>1.8318137656282163</v>
      </c>
      <c r="C34" s="27">
        <f>A34/A22-1</f>
        <v>0.34347156919067534</v>
      </c>
      <c r="D34" s="26">
        <f>H34/19</f>
        <v>1292838.2631578948</v>
      </c>
      <c r="E34" s="27">
        <f t="shared" si="7"/>
        <v>0.89525406278358388</v>
      </c>
      <c r="F34" s="33">
        <f t="shared" si="8"/>
        <v>0.61088714104153552</v>
      </c>
      <c r="G34" s="39" t="s">
        <v>220</v>
      </c>
      <c r="H34" s="29">
        <v>24563927</v>
      </c>
      <c r="I34" s="29">
        <v>14648.84</v>
      </c>
      <c r="J34" s="30">
        <f t="shared" si="4"/>
        <v>1676.8513411300826</v>
      </c>
      <c r="K34" s="32">
        <f>H34+H33+H32</f>
        <v>50826504</v>
      </c>
      <c r="L34" s="27">
        <f>K34/K31-1</f>
        <v>1.781390642130082</v>
      </c>
      <c r="M34" s="27">
        <f>K34/K22-1</f>
        <v>0.28978531172255928</v>
      </c>
      <c r="N34" s="32">
        <f>AVERAGE(J32:J34)</f>
        <v>1219.388009402652</v>
      </c>
      <c r="O34" s="58">
        <f>N34/N31-1</f>
        <v>1.4479067716987446</v>
      </c>
      <c r="P34" s="58"/>
    </row>
    <row r="35" spans="1:16" ht="17.399999999999999" hidden="1">
      <c r="D35" s="26">
        <f>H35/23</f>
        <v>1211633.956521739</v>
      </c>
      <c r="E35" s="27">
        <f t="shared" si="7"/>
        <v>-6.28108781664658E-2</v>
      </c>
      <c r="F35" s="33">
        <f t="shared" si="8"/>
        <v>0.45867292820610261</v>
      </c>
      <c r="G35" s="39" t="s">
        <v>226</v>
      </c>
      <c r="H35" s="68">
        <v>27867581</v>
      </c>
      <c r="I35" s="68">
        <v>16877.54</v>
      </c>
      <c r="J35" s="30">
        <f t="shared" si="4"/>
        <v>1651.1636766969593</v>
      </c>
      <c r="P35" s="16"/>
    </row>
    <row r="36" spans="1:16" ht="17.399999999999999" hidden="1">
      <c r="D36" s="26">
        <f>H36/21</f>
        <v>1344547.0476190476</v>
      </c>
      <c r="E36" s="27">
        <f t="shared" si="7"/>
        <v>0.10969739695878511</v>
      </c>
      <c r="F36" s="33">
        <f t="shared" si="8"/>
        <v>0.57811351464931215</v>
      </c>
      <c r="G36" s="39" t="s">
        <v>228</v>
      </c>
      <c r="H36" s="68">
        <v>28235488</v>
      </c>
      <c r="I36" s="68">
        <v>17131.2</v>
      </c>
      <c r="J36" s="30">
        <f t="shared" si="4"/>
        <v>1648.1909031474736</v>
      </c>
      <c r="P36" s="16"/>
    </row>
    <row r="37" spans="1:16" ht="17.399999999999999" hidden="1">
      <c r="A37" s="31">
        <f>AVERAGE(D35:D37)</f>
        <v>1155734.0384172993</v>
      </c>
      <c r="B37" s="27">
        <f>A37/A34-1</f>
        <v>0.36319550527274003</v>
      </c>
      <c r="C37" s="27">
        <f>A37/A25-1</f>
        <v>0.3822201104282128</v>
      </c>
      <c r="D37" s="26">
        <f>H37/18</f>
        <v>911021.11111111112</v>
      </c>
      <c r="E37" s="27">
        <f t="shared" si="7"/>
        <v>-0.32243270123989587</v>
      </c>
      <c r="F37" s="33">
        <f t="shared" si="8"/>
        <v>0.10320879226714452</v>
      </c>
      <c r="G37" s="39" t="s">
        <v>225</v>
      </c>
      <c r="H37" s="68">
        <v>16398380</v>
      </c>
      <c r="I37" s="68">
        <v>14568.83</v>
      </c>
      <c r="J37" s="30">
        <f t="shared" si="4"/>
        <v>1125.5797479962357</v>
      </c>
      <c r="K37" s="32">
        <f>H37+H36+H35</f>
        <v>72501449</v>
      </c>
      <c r="L37" s="27">
        <f>K37/K34-1</f>
        <v>0.42644965311798733</v>
      </c>
      <c r="M37" s="27">
        <f>K37/K25-1</f>
        <v>0.39755261237071893</v>
      </c>
      <c r="N37" s="32">
        <f>AVERAGE(J35:J37)</f>
        <v>1474.978109280223</v>
      </c>
      <c r="O37" s="16">
        <f>N37/N34-1</f>
        <v>0.20960522647978008</v>
      </c>
      <c r="P37" s="16"/>
    </row>
    <row r="38" spans="1:16" ht="17.399999999999999" hidden="1">
      <c r="A38" s="31"/>
      <c r="B38" s="27"/>
      <c r="C38" s="27"/>
      <c r="D38" s="26">
        <f>H38/20</f>
        <v>693899.55</v>
      </c>
      <c r="E38" s="27">
        <f t="shared" si="7"/>
        <v>-0.23832769456495084</v>
      </c>
      <c r="F38" s="33">
        <f t="shared" si="8"/>
        <v>-0.16001546863089833</v>
      </c>
      <c r="G38" s="39" t="s">
        <v>231</v>
      </c>
      <c r="H38" s="68">
        <v>13877991</v>
      </c>
      <c r="I38" s="68">
        <v>15086.48</v>
      </c>
      <c r="J38" s="30">
        <f t="shared" si="4"/>
        <v>919.89589354176724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389471.33333333331</v>
      </c>
      <c r="E39" s="27">
        <f t="shared" si="7"/>
        <v>-0.43872087345591548</v>
      </c>
      <c r="F39" s="33">
        <f t="shared" si="8"/>
        <v>-0.53776612052987738</v>
      </c>
      <c r="G39" s="39" t="s">
        <v>234</v>
      </c>
      <c r="H39" s="68">
        <v>8178898</v>
      </c>
      <c r="I39" s="68">
        <v>9207.86</v>
      </c>
      <c r="J39" s="30">
        <f t="shared" si="4"/>
        <v>888.2517761998987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416629.18333333335</v>
      </c>
      <c r="B40" s="27">
        <f>A40/A37-1</f>
        <v>-0.6395111941983822</v>
      </c>
      <c r="C40" s="27">
        <f>A40/A28-1</f>
        <v>-0.46701689201237351</v>
      </c>
      <c r="D40" s="26">
        <f>H40/21</f>
        <v>166516.66666666666</v>
      </c>
      <c r="E40" s="27">
        <f t="shared" si="7"/>
        <v>-0.57245462652792589</v>
      </c>
      <c r="F40" s="33">
        <f t="shared" si="8"/>
        <v>-0.75382215073348235</v>
      </c>
      <c r="G40" s="39" t="s">
        <v>236</v>
      </c>
      <c r="H40" s="68">
        <v>3496850</v>
      </c>
      <c r="I40" s="68">
        <v>4835.97</v>
      </c>
      <c r="J40" s="30">
        <f t="shared" si="4"/>
        <v>723.09174788098346</v>
      </c>
      <c r="K40" s="32">
        <f>H40+H39+H38</f>
        <v>25553739</v>
      </c>
      <c r="L40" s="27">
        <f>K40/K37-1</f>
        <v>-0.64754167878768876</v>
      </c>
      <c r="M40" s="27">
        <f>K40/K28-1</f>
        <v>-0.45727637886955763</v>
      </c>
      <c r="N40" s="32">
        <f>AVERAGE(J38:J40)</f>
        <v>843.74647254088313</v>
      </c>
      <c r="O40" s="58">
        <f>N40/N37-1</f>
        <v>-0.4279600034521025</v>
      </c>
    </row>
    <row r="41" spans="1:16" ht="17.399999999999999">
      <c r="A41" s="31"/>
      <c r="B41" s="27"/>
      <c r="C41" s="27"/>
      <c r="D41" s="26">
        <f>H41/18</f>
        <v>472261.94444444444</v>
      </c>
      <c r="E41" s="27">
        <f t="shared" si="7"/>
        <v>1.8361241784272515</v>
      </c>
      <c r="F41" s="33">
        <f t="shared" si="8"/>
        <v>0.84831067445627517</v>
      </c>
      <c r="G41" s="39" t="s">
        <v>370</v>
      </c>
      <c r="H41" s="68">
        <v>8500715</v>
      </c>
      <c r="I41" s="68">
        <v>9473.89</v>
      </c>
      <c r="J41" s="30">
        <f t="shared" si="4"/>
        <v>897.27820356791142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351969</v>
      </c>
      <c r="E42" s="27">
        <f t="shared" ref="E42" si="9">D42/D41-1</f>
        <v>-0.25471657384114155</v>
      </c>
      <c r="F42" s="33">
        <f t="shared" ref="F42" si="10">D42/D30-1</f>
        <v>0.75498139235712802</v>
      </c>
      <c r="G42" s="39" t="s">
        <v>406</v>
      </c>
      <c r="H42" s="68">
        <v>7039380</v>
      </c>
      <c r="I42" s="68">
        <v>9346.2900000000009</v>
      </c>
      <c r="J42" s="30">
        <f t="shared" si="4"/>
        <v>753.17371919767083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439491.39814814815</v>
      </c>
      <c r="B43" s="27">
        <f>A43/A40-1</f>
        <v>5.4874252043269234E-2</v>
      </c>
      <c r="C43" s="27">
        <f>A43/A31-1</f>
        <v>0.46796367551198825</v>
      </c>
      <c r="D43" s="26">
        <f>H43/20</f>
        <v>494243.25</v>
      </c>
      <c r="E43" s="27">
        <f t="shared" ref="E43" si="11">D43/D42-1</f>
        <v>0.40422380948322156</v>
      </c>
      <c r="F43" s="33">
        <f t="shared" ref="F43" si="12">D43/D31-1</f>
        <v>0.11794168799851446</v>
      </c>
      <c r="G43" s="39" t="s">
        <v>429</v>
      </c>
      <c r="H43" s="68">
        <v>9884865</v>
      </c>
      <c r="I43" s="68">
        <v>10269.530000000001</v>
      </c>
      <c r="J43" s="30">
        <f t="shared" si="4"/>
        <v>962.543076460169</v>
      </c>
      <c r="K43" s="32">
        <f>H43+H42+H41</f>
        <v>25424960</v>
      </c>
      <c r="L43" s="27">
        <f>K43/K40-1</f>
        <v>-5.039536484269469E-3</v>
      </c>
      <c r="M43" s="27">
        <f>K43/K31-1</f>
        <v>0.39133602068187989</v>
      </c>
      <c r="N43" s="32">
        <f>AVERAGE(J41:J43)</f>
        <v>870.99833307525057</v>
      </c>
      <c r="O43" s="58">
        <f>N43/N40-1</f>
        <v>3.2298636404725301E-2</v>
      </c>
    </row>
    <row r="44" spans="1:16" ht="17.399999999999999">
      <c r="A44" s="31"/>
      <c r="B44" s="27"/>
      <c r="C44" s="27"/>
      <c r="D44" s="26">
        <f>H44/22</f>
        <v>438642.27272727271</v>
      </c>
      <c r="E44" s="27">
        <f t="shared" ref="E44" si="13">D44/D43-1</f>
        <v>-0.11249719095349764</v>
      </c>
      <c r="F44" s="33">
        <f t="shared" ref="F44" si="14">D44/D32-1</f>
        <v>-0.22835898822681677</v>
      </c>
      <c r="G44" s="39" t="s">
        <v>464</v>
      </c>
      <c r="H44" s="68">
        <v>9650130</v>
      </c>
      <c r="I44" s="68">
        <v>12420.09</v>
      </c>
      <c r="J44" s="30">
        <f t="shared" si="4"/>
        <v>776.97746151597937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560239</v>
      </c>
      <c r="E45" s="27">
        <f t="shared" ref="E45" si="15">D45/D44-1</f>
        <v>0.27721160233074582</v>
      </c>
      <c r="F45" s="33">
        <f t="shared" ref="F45" si="16">D45/D33-1</f>
        <v>-0.17870991976501027</v>
      </c>
      <c r="G45" s="39" t="s">
        <v>498</v>
      </c>
      <c r="H45" s="68">
        <v>11204780</v>
      </c>
      <c r="I45" s="68">
        <v>13275.17</v>
      </c>
      <c r="J45" s="30">
        <f t="shared" si="4"/>
        <v>844.04041530164966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635802.16108452948</v>
      </c>
      <c r="B46" s="27">
        <f>A46/A43-1</f>
        <v>0.44667714490786681</v>
      </c>
      <c r="C46" s="27">
        <f>A46/A34-1</f>
        <v>-0.25006738624740688</v>
      </c>
      <c r="D46" s="26">
        <f>H46/19</f>
        <v>908525.21052631584</v>
      </c>
      <c r="E46" s="27">
        <f t="shared" ref="E46" si="17">D46/D45-1</f>
        <v>0.62167433992691667</v>
      </c>
      <c r="F46" s="33">
        <f t="shared" ref="F46" si="18">D46/D34-1</f>
        <v>-0.29726305569952227</v>
      </c>
      <c r="G46" s="39" t="s">
        <v>548</v>
      </c>
      <c r="H46" s="68">
        <v>17261979</v>
      </c>
      <c r="I46" s="68">
        <v>17613.55</v>
      </c>
      <c r="J46" s="30">
        <f t="shared" si="4"/>
        <v>980.0397421303486</v>
      </c>
      <c r="K46" s="32">
        <f>H46+H45+H44</f>
        <v>38116889</v>
      </c>
      <c r="L46" s="27">
        <f>K46/K43-1</f>
        <v>0.4991916998099506</v>
      </c>
      <c r="M46" s="27">
        <f>K46/K34-1</f>
        <v>-0.2500588079006969</v>
      </c>
      <c r="N46" s="32">
        <f>AVERAGE(J44:J46)</f>
        <v>867.01920631599251</v>
      </c>
      <c r="O46" s="58">
        <f>N46/N43-1</f>
        <v>-4.5684665609047048E-3</v>
      </c>
    </row>
    <row r="47" spans="1:16" ht="17.399999999999999">
      <c r="A47" s="31"/>
      <c r="B47" s="27"/>
      <c r="C47" s="27"/>
      <c r="D47" s="26">
        <f>H47/19</f>
        <v>831795.94736842101</v>
      </c>
      <c r="E47" s="27">
        <f t="shared" ref="E47" si="19">D47/D46-1</f>
        <v>-8.445474299325717E-2</v>
      </c>
      <c r="F47" s="33">
        <f t="shared" ref="F47" si="20">D47/D35-1</f>
        <v>-0.31349237705728084</v>
      </c>
      <c r="G47" s="39" t="s">
        <v>601</v>
      </c>
      <c r="H47" s="68">
        <v>15804123</v>
      </c>
      <c r="I47" s="68">
        <v>18351.060000000001</v>
      </c>
      <c r="J47" s="30">
        <f t="shared" si="4"/>
        <v>861.21036060042297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972020.6</v>
      </c>
      <c r="E48" s="27">
        <f t="shared" ref="E48" si="21">D48/D47-1</f>
        <v>0.16858059127988323</v>
      </c>
      <c r="F48" s="33">
        <f t="shared" ref="F48" si="22">D48/D36-1</f>
        <v>-0.27706464290611865</v>
      </c>
      <c r="G48" s="39" t="s">
        <v>632</v>
      </c>
      <c r="H48" s="68">
        <v>19440412</v>
      </c>
      <c r="I48" s="68">
        <v>20417.8</v>
      </c>
      <c r="J48" s="30">
        <f t="shared" si="4"/>
        <v>952.13059193448862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893354.28851674637</v>
      </c>
      <c r="B49" s="27">
        <f>A49/A46-1</f>
        <v>0.40508218310062571</v>
      </c>
      <c r="C49" s="27">
        <f>A49/A37-1</f>
        <v>-0.22702433360867735</v>
      </c>
      <c r="D49" s="26">
        <f>H49/22</f>
        <v>876246.31818181823</v>
      </c>
      <c r="E49" s="27">
        <f t="shared" ref="E49" si="23">D49/D48-1</f>
        <v>-9.8531123536046206E-2</v>
      </c>
      <c r="F49" s="33">
        <f t="shared" ref="F49" si="24">D49/D37-1</f>
        <v>-3.8171226226448751E-2</v>
      </c>
      <c r="G49" s="39" t="s">
        <v>672</v>
      </c>
      <c r="H49" s="68">
        <v>19277419</v>
      </c>
      <c r="I49" s="68">
        <v>18717.7</v>
      </c>
      <c r="J49" s="30">
        <f t="shared" si="4"/>
        <v>1029.9031932342114</v>
      </c>
      <c r="K49" s="32">
        <f>H49+H48+H47</f>
        <v>54521954</v>
      </c>
      <c r="L49" s="27">
        <f>K49/K46-1</f>
        <v>0.43038835094857819</v>
      </c>
      <c r="M49" s="27">
        <f>K49/K37-1</f>
        <v>-0.24798807814172097</v>
      </c>
      <c r="N49" s="32">
        <f>AVERAGE(J47:J49)</f>
        <v>947.74804858970765</v>
      </c>
      <c r="O49" s="58">
        <f>N49/N46-1</f>
        <v>9.3110788879448236E-2</v>
      </c>
    </row>
    <row r="50" spans="1:15" s="37" customFormat="1" ht="17.399999999999999">
      <c r="A50" s="92"/>
      <c r="B50" s="130"/>
      <c r="C50" s="130"/>
      <c r="D50" s="93">
        <f>H50/18</f>
        <v>1158083.3333333333</v>
      </c>
      <c r="E50" s="130">
        <f t="shared" ref="E50" si="25">D50/D49-1</f>
        <v>0.32164131169910926</v>
      </c>
      <c r="F50" s="131">
        <f t="shared" ref="F50" si="26">D50/D38-1</f>
        <v>0.66894953791702738</v>
      </c>
      <c r="G50" s="132" t="s">
        <v>714</v>
      </c>
      <c r="H50" s="95">
        <v>20845500</v>
      </c>
      <c r="I50" s="95">
        <v>20646.21</v>
      </c>
      <c r="J50" s="133">
        <f t="shared" ref="J50" si="27">H50/I50</f>
        <v>1009.6526190521166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813676.1</v>
      </c>
      <c r="E51" s="130">
        <f t="shared" ref="E51" si="28">D51/D50-1</f>
        <v>-0.29739417140390012</v>
      </c>
      <c r="F51" s="131">
        <f t="shared" ref="F51" si="29">D51/D39-1</f>
        <v>1.0891809752365171</v>
      </c>
      <c r="G51" s="132" t="s">
        <v>721</v>
      </c>
      <c r="H51" s="95">
        <v>16273522</v>
      </c>
      <c r="I51" s="95">
        <v>14038.2</v>
      </c>
      <c r="J51" s="133">
        <f t="shared" ref="J51" si="30">H51/I51</f>
        <v>1159.2313829408329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868966.64444444433</v>
      </c>
      <c r="B52" s="27">
        <f>A52/A49-1</f>
        <v>-2.7298961213689688E-2</v>
      </c>
      <c r="C52" s="27">
        <f>A52/A40-1</f>
        <v>1.085707576920286</v>
      </c>
      <c r="D52" s="93">
        <f>H52/22</f>
        <v>635140.5</v>
      </c>
      <c r="E52" s="130">
        <f t="shared" ref="E52:E53" si="31">D52/D51-1</f>
        <v>-0.2194185130913886</v>
      </c>
      <c r="F52" s="131">
        <f t="shared" ref="F52:F53" si="32">D52/D40-1</f>
        <v>2.8142758482634371</v>
      </c>
      <c r="G52" s="132" t="s">
        <v>726</v>
      </c>
      <c r="H52" s="95">
        <v>13973091</v>
      </c>
      <c r="I52" s="95">
        <v>14074.38</v>
      </c>
      <c r="J52" s="133">
        <f t="shared" ref="J52" si="33">H52/I52</f>
        <v>992.80330643339175</v>
      </c>
      <c r="K52" s="32">
        <f>H52+H51+H50</f>
        <v>51092113</v>
      </c>
      <c r="L52" s="27">
        <f>K52/K49-1</f>
        <v>-6.2907521619639639E-2</v>
      </c>
      <c r="M52" s="27">
        <f>K52/K40-1</f>
        <v>0.99939871812888126</v>
      </c>
      <c r="N52" s="32">
        <f>AVERAGE(J50:J52)</f>
        <v>1053.895769475447</v>
      </c>
      <c r="O52" s="58">
        <f>N52/N49-1</f>
        <v>0.11199993610505654</v>
      </c>
    </row>
    <row r="53" spans="1:15" s="37" customFormat="1" ht="17.399999999999999">
      <c r="A53" s="31"/>
      <c r="B53" s="27"/>
      <c r="C53" s="27"/>
      <c r="D53" s="93">
        <f>H53/21</f>
        <v>660964.52380952379</v>
      </c>
      <c r="E53" s="130">
        <f t="shared" si="31"/>
        <v>4.0658757880380536E-2</v>
      </c>
      <c r="F53" s="131">
        <f t="shared" si="32"/>
        <v>0.39957185114092497</v>
      </c>
      <c r="G53" s="132" t="s">
        <v>729</v>
      </c>
      <c r="H53" s="95">
        <v>13880255</v>
      </c>
      <c r="I53" s="95">
        <v>15332.29</v>
      </c>
      <c r="J53" s="133">
        <f t="shared" ref="J53" si="34">H53/I53</f>
        <v>905.29562120205128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681355.9411764706</v>
      </c>
      <c r="E54" s="130">
        <f t="shared" ref="E54" si="35">D54/D53-1</f>
        <v>3.0851001275256307E-2</v>
      </c>
      <c r="F54" s="131">
        <f t="shared" ref="F54" si="36">D54/D42-1</f>
        <v>0.93584077341035887</v>
      </c>
      <c r="G54" s="132" t="s">
        <v>742</v>
      </c>
      <c r="H54" s="95">
        <v>11583051</v>
      </c>
      <c r="I54" s="95">
        <v>14963.3</v>
      </c>
      <c r="J54" s="133">
        <f t="shared" ref="J54" si="37">H54/I54</f>
        <v>774.09735820307026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520894.80578898225</v>
      </c>
      <c r="B55" s="27">
        <f>A55/A52-1</f>
        <v>-0.40055834234925614</v>
      </c>
      <c r="C55" s="27">
        <f>A55/A43-1</f>
        <v>0.18522184503232042</v>
      </c>
      <c r="D55" s="93">
        <f>H55/21</f>
        <v>220363.95238095237</v>
      </c>
      <c r="E55" s="130">
        <f t="shared" ref="E55" si="38">D55/D54-1</f>
        <v>-0.67658027315288605</v>
      </c>
      <c r="F55" s="131">
        <f t="shared" ref="F55" si="39">D55/D43-1</f>
        <v>-0.55413867082463475</v>
      </c>
      <c r="G55" s="132" t="s">
        <v>749</v>
      </c>
      <c r="H55" s="95">
        <v>4627643</v>
      </c>
      <c r="I55" s="95">
        <v>5848.25</v>
      </c>
      <c r="J55" s="133">
        <f t="shared" ref="J55" si="40">H55/I55</f>
        <v>791.2867951951439</v>
      </c>
      <c r="K55" s="32">
        <f>H55+H54+H53</f>
        <v>30090949</v>
      </c>
      <c r="L55" s="27">
        <f>K55/K52-1</f>
        <v>-0.41104512549715844</v>
      </c>
      <c r="M55" s="27">
        <f>K55/K43-1</f>
        <v>0.18352001340415081</v>
      </c>
      <c r="N55" s="32">
        <f>AVERAGE(J53:J55)</f>
        <v>823.55992486675507</v>
      </c>
      <c r="O55" s="58">
        <f>N55/N52-1</f>
        <v>-0.21855657008978835</v>
      </c>
    </row>
    <row r="56" spans="1:15" s="124" customFormat="1" ht="17.399999999999999">
      <c r="A56" s="94"/>
      <c r="B56" s="45"/>
      <c r="C56" s="45"/>
      <c r="D56" s="98">
        <f>H56/22</f>
        <v>340890.63636363635</v>
      </c>
      <c r="E56" s="118">
        <f t="shared" ref="E56" si="41">D56/D55-1</f>
        <v>0.54694373866704149</v>
      </c>
      <c r="F56" s="158">
        <f t="shared" ref="F56" si="42">D56/D44-1</f>
        <v>-0.22285046937191522</v>
      </c>
      <c r="G56" s="122" t="s">
        <v>752</v>
      </c>
      <c r="H56" s="96">
        <v>7499594</v>
      </c>
      <c r="I56" s="96">
        <v>7507.73</v>
      </c>
      <c r="J56" s="125">
        <f t="shared" ref="J56" si="43">H56/I56</f>
        <v>998.91631691603197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451261</v>
      </c>
      <c r="E57" s="118">
        <f t="shared" ref="E57" si="44">D57/D56-1</f>
        <v>0.32377059344812542</v>
      </c>
      <c r="F57" s="158">
        <f t="shared" ref="F57" si="45">D57/D45-1</f>
        <v>-0.1945205528354863</v>
      </c>
      <c r="G57" s="122" t="s">
        <v>756</v>
      </c>
      <c r="H57" s="96">
        <v>8122698</v>
      </c>
      <c r="I57" s="96">
        <v>8503.4599999999991</v>
      </c>
      <c r="J57" s="125">
        <f t="shared" ref="J57" si="46">H57/I57</f>
        <v>955.22269758427751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396075.81818181818</v>
      </c>
      <c r="B58" s="27">
        <f>A58/A55-1</f>
        <v>-0.23962417405584391</v>
      </c>
      <c r="C58" s="27">
        <f>A58/A46-1</f>
        <v>-0.37704549870323556</v>
      </c>
      <c r="K58" s="32">
        <f>H58+H57+H56</f>
        <v>15622292</v>
      </c>
      <c r="L58" s="27">
        <f>K58/K55-1</f>
        <v>-0.48083086379229845</v>
      </c>
      <c r="M58" s="27">
        <f>K58/K46-1</f>
        <v>-0.5901477688800888</v>
      </c>
      <c r="N58" s="32">
        <f>AVERAGE(J56:J58)</f>
        <v>977.06950725015474</v>
      </c>
      <c r="O58" s="58">
        <f>N58/N55-1</f>
        <v>0.18639758656085181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197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한국단자</v>
      </c>
      <c r="G1" s="19"/>
      <c r="H1" s="19"/>
      <c r="I1" s="19"/>
      <c r="J1" s="20"/>
      <c r="P1" s="18" t="s">
        <v>316</v>
      </c>
    </row>
    <row r="2" spans="1:16" ht="15" customHeight="1">
      <c r="G2" s="21"/>
      <c r="H2" s="21"/>
      <c r="I2" s="21"/>
      <c r="J2" s="22"/>
      <c r="P2" s="23" t="s">
        <v>134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55" t="s">
        <v>152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53"/>
    </row>
    <row r="5" spans="1:16" ht="15" hidden="1" customHeight="1">
      <c r="D5" s="26">
        <f>H5/20</f>
        <v>1987350.45</v>
      </c>
      <c r="E5" s="27"/>
      <c r="F5" s="26"/>
      <c r="G5" s="28" t="s">
        <v>7</v>
      </c>
      <c r="H5" s="29">
        <f>'한국단자 인천연수'!H5+'한국단자 인천 남동구'!H5+'엘에스일렉 전기회로(부산강서)'!H5+'한국단자 경기 화성시'!H5</f>
        <v>39747009</v>
      </c>
      <c r="I5" s="29">
        <f>'한국단자 인천연수'!I5+'한국단자 인천 남동구'!I5+'엘에스일렉 전기회로(부산강서)'!I5+'한국단자 경기 화성시'!I5</f>
        <v>1075623.6800000002</v>
      </c>
      <c r="J5" s="30">
        <f>H5/I5</f>
        <v>36.952523209604308</v>
      </c>
    </row>
    <row r="6" spans="1:16" ht="15" hidden="1" customHeight="1">
      <c r="D6" s="26">
        <f>H6/18</f>
        <v>1810167.888888889</v>
      </c>
      <c r="E6" s="27">
        <f t="shared" ref="E6:E22" si="0">D6/D5-1</f>
        <v>-8.9155166926452756E-2</v>
      </c>
      <c r="F6" s="26"/>
      <c r="G6" s="28" t="s">
        <v>3</v>
      </c>
      <c r="H6" s="29">
        <f>'한국단자 인천연수'!H6+'한국단자 인천 남동구'!H6+'엘에스일렉 전기회로(부산강서)'!H6+'한국단자 경기 화성시'!H6</f>
        <v>32583022</v>
      </c>
      <c r="I6" s="29">
        <f>'한국단자 인천연수'!I6+'한국단자 인천 남동구'!I6+'엘에스일렉 전기회로(부산강서)'!I6+'한국단자 경기 화성시'!I6</f>
        <v>1080393.8500000001</v>
      </c>
      <c r="J6" s="30">
        <f t="shared" ref="J6:J49" si="1">H6/I6</f>
        <v>30.158466748028967</v>
      </c>
    </row>
    <row r="7" spans="1:16" ht="15" hidden="1" customHeight="1">
      <c r="A7" s="31">
        <f>AVERAGE(D5:D7)</f>
        <v>1945836.4765993266</v>
      </c>
      <c r="B7" s="31"/>
      <c r="C7" s="31"/>
      <c r="D7" s="26">
        <f>H7/22</f>
        <v>2039991.0909090908</v>
      </c>
      <c r="E7" s="27">
        <f t="shared" si="0"/>
        <v>0.12696236820401841</v>
      </c>
      <c r="F7" s="26"/>
      <c r="G7" s="28" t="s">
        <v>6</v>
      </c>
      <c r="H7" s="29">
        <f>'한국단자 인천연수'!H7+'한국단자 인천 남동구'!H7+'엘에스일렉 전기회로(부산강서)'!H7+'한국단자 경기 화성시'!H7</f>
        <v>44879804</v>
      </c>
      <c r="I7" s="29">
        <f>'한국단자 인천연수'!I7+'한국단자 인천 남동구'!I7+'엘에스일렉 전기회로(부산강서)'!I7+'한국단자 경기 화성시'!I7</f>
        <v>1552412.2199999997</v>
      </c>
      <c r="J7" s="30">
        <f t="shared" si="1"/>
        <v>28.909720898744283</v>
      </c>
      <c r="K7" s="32">
        <f>H7+H6+H5</f>
        <v>117209835</v>
      </c>
      <c r="L7" s="32"/>
      <c r="M7" s="32"/>
      <c r="N7" s="32">
        <f>AVERAGE(J5:J7)</f>
        <v>32.006903618792521</v>
      </c>
      <c r="O7" s="35"/>
    </row>
    <row r="8" spans="1:16" ht="15" hidden="1" customHeight="1">
      <c r="D8" s="26">
        <f>H8/21</f>
        <v>1939595.142857143</v>
      </c>
      <c r="E8" s="27">
        <f t="shared" si="0"/>
        <v>-4.9213914952544235E-2</v>
      </c>
      <c r="F8" s="26"/>
      <c r="G8" s="28" t="s">
        <v>2</v>
      </c>
      <c r="H8" s="29">
        <f>'한국단자 인천연수'!H8+'한국단자 인천 남동구'!H8+'엘에스일렉 전기회로(부산강서)'!H8+'한국단자 경기 화성시'!H8</f>
        <v>40731498</v>
      </c>
      <c r="I8" s="29">
        <f>'한국단자 인천연수'!I8+'한국단자 인천 남동구'!I8+'엘에스일렉 전기회로(부산강서)'!I8+'한국단자 경기 화성시'!I8</f>
        <v>1479824.6400000001</v>
      </c>
      <c r="J8" s="30">
        <f t="shared" si="1"/>
        <v>27.524543718909829</v>
      </c>
    </row>
    <row r="9" spans="1:16" ht="15" hidden="1" customHeight="1">
      <c r="D9" s="26">
        <f>H9/21</f>
        <v>2127809.4285714286</v>
      </c>
      <c r="E9" s="27">
        <f t="shared" si="0"/>
        <v>9.7037923820037175E-2</v>
      </c>
      <c r="F9" s="26"/>
      <c r="G9" s="28" t="s">
        <v>5</v>
      </c>
      <c r="H9" s="29">
        <f>'한국단자 인천연수'!H9+'한국단자 인천 남동구'!H9+'엘에스일렉 전기회로(부산강서)'!H9+'한국단자 경기 화성시'!H9</f>
        <v>44683998</v>
      </c>
      <c r="I9" s="29">
        <f>'한국단자 인천연수'!I9+'한국단자 인천 남동구'!I9+'엘에스일렉 전기회로(부산강서)'!I9+'한국단자 경기 화성시'!I9</f>
        <v>1444263.74</v>
      </c>
      <c r="J9" s="30">
        <f t="shared" si="1"/>
        <v>30.938946095814881</v>
      </c>
    </row>
    <row r="10" spans="1:16" ht="15" hidden="1" customHeight="1">
      <c r="A10" s="31">
        <f>AVERAGE(D8:D10)</f>
        <v>2063876.5714285716</v>
      </c>
      <c r="B10" s="27">
        <f>A10/A7-1</f>
        <v>6.0662905772811859E-2</v>
      </c>
      <c r="C10" s="27"/>
      <c r="D10" s="26">
        <f>H10/21</f>
        <v>2124225.1428571427</v>
      </c>
      <c r="E10" s="27">
        <f t="shared" si="0"/>
        <v>-1.6844956442797487E-3</v>
      </c>
      <c r="F10" s="26"/>
      <c r="G10" s="28" t="s">
        <v>0</v>
      </c>
      <c r="H10" s="29">
        <f>'한국단자 인천연수'!H10+'한국단자 인천 남동구'!H10+'엘에스일렉 전기회로(부산강서)'!H10+'한국단자 경기 화성시'!H10</f>
        <v>44608728</v>
      </c>
      <c r="I10" s="29">
        <f>'한국단자 인천연수'!I10+'한국단자 인천 남동구'!I10+'엘에스일렉 전기회로(부산강서)'!I10+'한국단자 경기 화성시'!I10</f>
        <v>1551400.0399999998</v>
      </c>
      <c r="J10" s="30">
        <f t="shared" si="1"/>
        <v>28.75385255243387</v>
      </c>
      <c r="K10" s="32">
        <f>H10+H9+H8</f>
        <v>130024224</v>
      </c>
      <c r="L10" s="27">
        <f>K10/K7-1</f>
        <v>0.10932861564048779</v>
      </c>
      <c r="M10" s="32"/>
      <c r="N10" s="32">
        <f>AVERAGE(J8:J10)</f>
        <v>29.072447455719526</v>
      </c>
      <c r="O10" s="58">
        <f>N10/N7-1</f>
        <v>-9.1681975801934712E-2</v>
      </c>
    </row>
    <row r="11" spans="1:16" ht="15" hidden="1" customHeight="1">
      <c r="D11" s="26">
        <f>H11/21</f>
        <v>2354836.7142857141</v>
      </c>
      <c r="E11" s="27">
        <f t="shared" si="0"/>
        <v>0.10856267858612778</v>
      </c>
      <c r="F11" s="26"/>
      <c r="G11" s="28" t="s">
        <v>10</v>
      </c>
      <c r="H11" s="29">
        <f>'한국단자 인천연수'!H11+'한국단자 인천 남동구'!H11+'엘에스일렉 전기회로(부산강서)'!H11+'한국단자 경기 화성시'!H11</f>
        <v>49451571</v>
      </c>
      <c r="I11" s="29">
        <f>'한국단자 인천연수'!I11+'한국단자 인천 남동구'!I11+'엘에스일렉 전기회로(부산강서)'!I11+'한국단자 경기 화성시'!I11</f>
        <v>1740653.4</v>
      </c>
      <c r="J11" s="30">
        <f t="shared" si="1"/>
        <v>28.409774743208501</v>
      </c>
    </row>
    <row r="12" spans="1:16" ht="15" hidden="1" customHeight="1">
      <c r="D12" s="26">
        <f>H12/22</f>
        <v>1750852.2727272727</v>
      </c>
      <c r="E12" s="27">
        <f t="shared" si="0"/>
        <v>-0.25648676101164247</v>
      </c>
      <c r="F12" s="26"/>
      <c r="G12" s="28" t="s">
        <v>4</v>
      </c>
      <c r="H12" s="29">
        <f>'한국단자 인천연수'!H12+'한국단자 인천 남동구'!H12+'엘에스일렉 전기회로(부산강서)'!H12+'한국단자 경기 화성시'!H12</f>
        <v>38518750</v>
      </c>
      <c r="I12" s="29">
        <f>'한국단자 인천연수'!I12+'한국단자 인천 남동구'!I12+'엘에스일렉 전기회로(부산강서)'!I12+'한국단자 경기 화성시'!I12</f>
        <v>1339676.68</v>
      </c>
      <c r="J12" s="30">
        <f t="shared" si="1"/>
        <v>28.752273272383903</v>
      </c>
    </row>
    <row r="13" spans="1:16" ht="15" hidden="1" customHeight="1">
      <c r="A13" s="31">
        <f>AVERAGE(D11:D13)</f>
        <v>2017480.9123376624</v>
      </c>
      <c r="B13" s="27">
        <f>A13/A10-1</f>
        <v>-2.2479861312052707E-2</v>
      </c>
      <c r="C13" s="27"/>
      <c r="D13" s="26">
        <f>H13/20</f>
        <v>1946753.75</v>
      </c>
      <c r="E13" s="27">
        <f t="shared" si="0"/>
        <v>0.11188920980042183</v>
      </c>
      <c r="F13" s="26"/>
      <c r="G13" s="28" t="s">
        <v>8</v>
      </c>
      <c r="H13" s="29">
        <f>'한국단자 인천연수'!H13+'한국단자 인천 남동구'!H13+'엘에스일렉 전기회로(부산강서)'!H13+'한국단자 경기 화성시'!H13</f>
        <v>38935075</v>
      </c>
      <c r="I13" s="29">
        <f>'한국단자 인천연수'!I13+'한국단자 인천 남동구'!I13+'엘에스일렉 전기회로(부산강서)'!I13+'한국단자 경기 화성시'!I13</f>
        <v>1391488.03</v>
      </c>
      <c r="J13" s="30">
        <f t="shared" si="1"/>
        <v>27.980891075290096</v>
      </c>
      <c r="K13" s="32">
        <f>H13+H12+H11</f>
        <v>126905396</v>
      </c>
      <c r="L13" s="27">
        <f>K13/K10-1</f>
        <v>-2.3986515005080866E-2</v>
      </c>
      <c r="M13" s="32"/>
      <c r="N13" s="32">
        <f>AVERAGE(J11:J13)</f>
        <v>28.380979696960832</v>
      </c>
      <c r="O13" s="58">
        <f>N13/N10-1</f>
        <v>-2.3784298167943141E-2</v>
      </c>
    </row>
    <row r="14" spans="1:16" ht="15" hidden="1" customHeight="1">
      <c r="D14" s="26">
        <f>H14/20</f>
        <v>1684514.65</v>
      </c>
      <c r="E14" s="27">
        <f t="shared" si="0"/>
        <v>-0.1347058404279432</v>
      </c>
      <c r="F14" s="26"/>
      <c r="G14" s="28" t="s">
        <v>11</v>
      </c>
      <c r="H14" s="29">
        <f>'한국단자 인천연수'!H14+'한국단자 인천 남동구'!H14+'엘에스일렉 전기회로(부산강서)'!H14+'한국단자 경기 화성시'!H14</f>
        <v>33690293</v>
      </c>
      <c r="I14" s="29">
        <f>'한국단자 인천연수'!I14+'한국단자 인천 남동구'!I14+'엘에스일렉 전기회로(부산강서)'!I14+'한국단자 경기 화성시'!I14</f>
        <v>1360291.1400000001</v>
      </c>
      <c r="J14" s="30">
        <f t="shared" si="1"/>
        <v>24.766972311530306</v>
      </c>
    </row>
    <row r="15" spans="1:16" ht="15" hidden="1" customHeight="1">
      <c r="A15" s="31"/>
      <c r="B15" s="31"/>
      <c r="C15" s="31"/>
      <c r="D15" s="26">
        <f>H15/22</f>
        <v>1463550</v>
      </c>
      <c r="E15" s="27">
        <f t="shared" si="0"/>
        <v>-0.13117407438397755</v>
      </c>
      <c r="F15" s="26"/>
      <c r="G15" s="28" t="s">
        <v>9</v>
      </c>
      <c r="H15" s="29">
        <f>'한국단자 인천연수'!H15+'한국단자 인천 남동구'!H15+'엘에스일렉 전기회로(부산강서)'!H15+'한국단자 경기 화성시'!H15</f>
        <v>32198100</v>
      </c>
      <c r="I15" s="29">
        <f>'한국단자 인천연수'!I15+'한국단자 인천 남동구'!I15+'엘에스일렉 전기회로(부산강서)'!I15+'한국단자 경기 화성시'!I15</f>
        <v>1422398.8800000001</v>
      </c>
      <c r="J15" s="30">
        <f t="shared" si="1"/>
        <v>22.636477329059762</v>
      </c>
    </row>
    <row r="16" spans="1:16" ht="15" hidden="1" customHeight="1">
      <c r="A16" s="31">
        <f>AVERAGE(D14:D16)</f>
        <v>1508286.3681818182</v>
      </c>
      <c r="B16" s="27">
        <f>A16/A13-1</f>
        <v>-0.25239125735560919</v>
      </c>
      <c r="C16" s="27"/>
      <c r="D16" s="26">
        <f>H16/22</f>
        <v>1376794.4545454546</v>
      </c>
      <c r="E16" s="27">
        <f t="shared" si="0"/>
        <v>-5.9277472894363248E-2</v>
      </c>
      <c r="F16" s="26"/>
      <c r="G16" s="28" t="s">
        <v>13</v>
      </c>
      <c r="H16" s="29">
        <f>'한국단자 인천연수'!H16+'한국단자 인천 남동구'!H16+'엘에스일렉 전기회로(부산강서)'!H16+'한국단자 경기 화성시'!H16</f>
        <v>30289478</v>
      </c>
      <c r="I16" s="29">
        <f>'한국단자 인천연수'!I16+'한국단자 인천 남동구'!I16+'엘에스일렉 전기회로(부산강서)'!I16+'한국단자 경기 화성시'!I16</f>
        <v>1273175.4899999998</v>
      </c>
      <c r="J16" s="30">
        <f t="shared" si="1"/>
        <v>23.790497255017065</v>
      </c>
      <c r="K16" s="32">
        <f>H16+H15+H14</f>
        <v>96177871</v>
      </c>
      <c r="L16" s="27">
        <f>K16/K13-1</f>
        <v>-0.24212938116516336</v>
      </c>
      <c r="M16" s="32"/>
      <c r="N16" s="32">
        <f>AVERAGE(J14:J16)</f>
        <v>23.731315631869041</v>
      </c>
      <c r="O16" s="58">
        <f>N16/N13-1</f>
        <v>-0.16383028756367068</v>
      </c>
    </row>
    <row r="17" spans="1:15" ht="15" hidden="1" customHeight="1">
      <c r="D17" s="26">
        <f>H17/20</f>
        <v>1729393.8</v>
      </c>
      <c r="E17" s="27">
        <f t="shared" si="0"/>
        <v>0.25610166012104929</v>
      </c>
      <c r="F17" s="33">
        <f t="shared" ref="F17:F22" si="2">D17/D5-1</f>
        <v>-0.12979927621723686</v>
      </c>
      <c r="G17" s="39" t="s">
        <v>162</v>
      </c>
      <c r="H17" s="29">
        <f>'한국단자 인천연수'!H17+'한국단자 인천 남동구'!H17+'엘에스일렉 전기회로(부산강서)'!H17+'한국단자 경기 화성시'!H17</f>
        <v>34587876</v>
      </c>
      <c r="I17" s="29">
        <f>'한국단자 인천연수'!I17+'한국단자 인천 남동구'!I17+'엘에스일렉 전기회로(부산강서)'!I17+'한국단자 경기 화성시'!I17</f>
        <v>1540837.24</v>
      </c>
      <c r="J17" s="30">
        <f t="shared" si="1"/>
        <v>22.447455903908448</v>
      </c>
    </row>
    <row r="18" spans="1:15" hidden="1">
      <c r="D18" s="26">
        <f>H18/20</f>
        <v>1390278.5</v>
      </c>
      <c r="E18" s="27">
        <f t="shared" si="0"/>
        <v>-0.19608911515699901</v>
      </c>
      <c r="F18" s="33">
        <f t="shared" si="2"/>
        <v>-0.23196157188857436</v>
      </c>
      <c r="G18" s="39" t="s">
        <v>163</v>
      </c>
      <c r="H18" s="29">
        <f>'한국단자 인천연수'!H18+'한국단자 인천 남동구'!H18+'엘에스일렉 전기회로(부산강서)'!H18+'한국단자 경기 화성시'!H18</f>
        <v>27805570</v>
      </c>
      <c r="I18" s="29">
        <f>'한국단자 인천연수'!I18+'한국단자 인천 남동구'!I18+'엘에스일렉 전기회로(부산강서)'!I18+'한국단자 경기 화성시'!I18</f>
        <v>1309559.5</v>
      </c>
      <c r="J18" s="30">
        <f t="shared" si="1"/>
        <v>21.23276567425917</v>
      </c>
    </row>
    <row r="19" spans="1:15" ht="17.399999999999999" hidden="1">
      <c r="A19" s="31">
        <f>AVERAGE(D17:D19)</f>
        <v>1537125.3424242425</v>
      </c>
      <c r="B19" s="27">
        <f>A19/A16-1</f>
        <v>1.9120357281481315E-2</v>
      </c>
      <c r="C19" s="27">
        <f>A19/A7-1</f>
        <v>-0.21004392665583849</v>
      </c>
      <c r="D19" s="26">
        <f>H19/22</f>
        <v>1491703.7272727273</v>
      </c>
      <c r="E19" s="27">
        <f t="shared" si="0"/>
        <v>7.2953172528185783E-2</v>
      </c>
      <c r="F19" s="33">
        <f t="shared" si="2"/>
        <v>-0.26876948927851818</v>
      </c>
      <c r="G19" s="39" t="s">
        <v>158</v>
      </c>
      <c r="H19" s="29">
        <f>'한국단자 인천연수'!H19+'한국단자 인천 남동구'!H19+'엘에스일렉 전기회로(부산강서)'!H19+'한국단자 경기 화성시'!H19</f>
        <v>32817482</v>
      </c>
      <c r="I19" s="29">
        <f>'한국단자 인천연수'!I19+'한국단자 인천 남동구'!I19+'엘에스일렉 전기회로(부산강서)'!I19+'한국단자 경기 화성시'!I19</f>
        <v>1519007.3299999998</v>
      </c>
      <c r="J19" s="30">
        <f t="shared" si="1"/>
        <v>21.604558024088011</v>
      </c>
      <c r="K19" s="32">
        <f>H19+H18+H17</f>
        <v>95210928</v>
      </c>
      <c r="L19" s="27">
        <f>K19/K16-1</f>
        <v>-1.0053695199803259E-2</v>
      </c>
      <c r="M19" s="27">
        <f>K19/K7-1</f>
        <v>-0.18768823452400563</v>
      </c>
      <c r="N19" s="32">
        <f>AVERAGE(J17:J19)</f>
        <v>21.761593200751875</v>
      </c>
      <c r="O19" s="58">
        <f>N19/N16-1</f>
        <v>-8.3000979030088184E-2</v>
      </c>
    </row>
    <row r="20" spans="1:15" hidden="1">
      <c r="D20" s="26">
        <f>H20/20</f>
        <v>1530063.45</v>
      </c>
      <c r="E20" s="27">
        <f t="shared" si="0"/>
        <v>2.571537633508858E-2</v>
      </c>
      <c r="F20" s="33">
        <f t="shared" si="2"/>
        <v>-0.21114287399888909</v>
      </c>
      <c r="G20" s="39" t="s">
        <v>154</v>
      </c>
      <c r="H20" s="29">
        <f>'한국단자 인천연수'!H20+'한국단자 인천 남동구'!H20+'엘에스일렉 전기회로(부산강서)'!H20+'한국단자 경기 화성시'!H20</f>
        <v>30601269</v>
      </c>
      <c r="I20" s="29">
        <f>'한국단자 인천연수'!I20+'한국단자 인천 남동구'!I20+'엘에스일렉 전기회로(부산강서)'!I20+'한국단자 경기 화성시'!I20</f>
        <v>1327731.31</v>
      </c>
      <c r="J20" s="30">
        <f t="shared" si="1"/>
        <v>23.047787432232806</v>
      </c>
    </row>
    <row r="21" spans="1:15" hidden="1">
      <c r="D21" s="26">
        <f>H21/21</f>
        <v>1804679.8095238095</v>
      </c>
      <c r="E21" s="27">
        <f t="shared" si="0"/>
        <v>0.17948037352556168</v>
      </c>
      <c r="F21" s="33">
        <f t="shared" si="2"/>
        <v>-0.1518602252197756</v>
      </c>
      <c r="G21" s="39" t="s">
        <v>155</v>
      </c>
      <c r="H21" s="29">
        <f>'한국단자 인천연수'!H21+'한국단자 인천 남동구'!H21+'엘에스일렉 전기회로(부산강서)'!H21+'한국단자 경기 화성시'!H21</f>
        <v>37898276</v>
      </c>
      <c r="I21" s="29">
        <f>'한국단자 인천연수'!I21+'한국단자 인천 남동구'!I21+'엘에스일렉 전기회로(부산강서)'!I21+'한국단자 경기 화성시'!I21</f>
        <v>1342079.0599999998</v>
      </c>
      <c r="J21" s="30">
        <f t="shared" si="1"/>
        <v>28.238482463171735</v>
      </c>
    </row>
    <row r="22" spans="1:15" ht="17.399999999999999" hidden="1">
      <c r="A22" s="31">
        <f>AVERAGE(D20:D22)</f>
        <v>1918744.8960317459</v>
      </c>
      <c r="B22" s="27">
        <f>A22/A19-1</f>
        <v>0.24826833770474477</v>
      </c>
      <c r="C22" s="27">
        <f>A22/A10-1</f>
        <v>-7.0319939382987751E-2</v>
      </c>
      <c r="D22" s="26">
        <f>H22/21</f>
        <v>2421491.4285714286</v>
      </c>
      <c r="E22" s="27">
        <f t="shared" si="0"/>
        <v>0.34178451811370003</v>
      </c>
      <c r="F22" s="33">
        <f t="shared" si="2"/>
        <v>0.13994104472111379</v>
      </c>
      <c r="G22" s="39" t="s">
        <v>156</v>
      </c>
      <c r="H22" s="29">
        <f>'한국단자 인천연수'!H22+'한국단자 인천 남동구'!H22+'엘에스일렉 전기회로(부산강서)'!H22+'한국단자 경기 화성시'!H22</f>
        <v>50851320</v>
      </c>
      <c r="I22" s="29">
        <f>'한국단자 인천연수'!I22+'한국단자 인천 남동구'!I22+'엘에스일렉 전기회로(부산강서)'!I22+'한국단자 경기 화성시'!I22</f>
        <v>1465283.92</v>
      </c>
      <c r="J22" s="30">
        <f t="shared" si="1"/>
        <v>34.704072914415114</v>
      </c>
      <c r="K22" s="32">
        <f>H22+H21+H20</f>
        <v>119350865</v>
      </c>
      <c r="L22" s="27">
        <f>K22/K19-1</f>
        <v>0.25354166278055823</v>
      </c>
      <c r="M22" s="27">
        <f>K22/K10-1</f>
        <v>-8.2087465486431199E-2</v>
      </c>
      <c r="N22" s="32">
        <f>AVERAGE(J20:J22)</f>
        <v>28.663447603273216</v>
      </c>
      <c r="O22" s="58">
        <f>N22/N19-1</f>
        <v>0.31715758762933222</v>
      </c>
    </row>
    <row r="23" spans="1:15" hidden="1">
      <c r="A23" s="31"/>
      <c r="B23" s="27"/>
      <c r="C23" s="27"/>
      <c r="D23" s="26">
        <f>H23/21</f>
        <v>2133430.7142857141</v>
      </c>
      <c r="E23" s="27">
        <f t="shared" ref="E23:E28" si="3">D23/D22-1</f>
        <v>-0.11896003879545325</v>
      </c>
      <c r="F23" s="33">
        <f t="shared" ref="F23:F28" si="4">D23/D11-1</f>
        <v>-9.402180569753793E-2</v>
      </c>
      <c r="G23" s="39" t="s">
        <v>168</v>
      </c>
      <c r="H23" s="29">
        <f>'한국단자 인천연수'!H23+'한국단자 인천 남동구'!H23+'엘에스일렉 전기회로(부산강서)'!H23+'한국단자 경기 화성시'!H23</f>
        <v>44802045</v>
      </c>
      <c r="I23" s="29">
        <f>'한국단자 인천연수'!I23+'한국단자 인천 남동구'!I23+'엘에스일렉 전기회로(부산강서)'!I23+'한국단자 경기 화성시'!I23</f>
        <v>1557051.01</v>
      </c>
      <c r="J23" s="30">
        <f t="shared" si="1"/>
        <v>28.773652701333145</v>
      </c>
    </row>
    <row r="24" spans="1:15" hidden="1">
      <c r="A24" s="31"/>
      <c r="B24" s="27"/>
      <c r="C24" s="27"/>
      <c r="D24" s="26">
        <f>H24/22</f>
        <v>1636914.7272727273</v>
      </c>
      <c r="E24" s="27">
        <f t="shared" si="3"/>
        <v>-0.23273124535437439</v>
      </c>
      <c r="F24" s="33">
        <f t="shared" si="4"/>
        <v>-6.5075476229109142E-2</v>
      </c>
      <c r="G24" s="39" t="s">
        <v>176</v>
      </c>
      <c r="H24" s="29">
        <f>'한국단자 인천연수'!H24+'한국단자 인천 남동구'!H24+'엘에스일렉 전기회로(부산강서)'!H24+'한국단자 경기 화성시'!H24</f>
        <v>36012124</v>
      </c>
      <c r="I24" s="29">
        <f>'한국단자 인천연수'!I24+'한국단자 인천 남동구'!I24+'엘에스일렉 전기회로(부산강서)'!I24+'한국단자 경기 화성시'!I24</f>
        <v>1244233.7</v>
      </c>
      <c r="J24" s="30">
        <f t="shared" si="1"/>
        <v>28.943215410416869</v>
      </c>
    </row>
    <row r="25" spans="1:15" ht="17.399999999999999" hidden="1">
      <c r="A25" s="31">
        <f>AVERAGE(D23:D25)</f>
        <v>1954478.5857826385</v>
      </c>
      <c r="B25" s="27">
        <f>A25/A22-1</f>
        <v>1.862347090788119E-2</v>
      </c>
      <c r="C25" s="27">
        <f>A25/A13-1</f>
        <v>-3.1228214437985846E-2</v>
      </c>
      <c r="D25" s="26">
        <f>H25/19</f>
        <v>2093090.3157894737</v>
      </c>
      <c r="E25" s="27">
        <f t="shared" si="3"/>
        <v>0.27868011748955501</v>
      </c>
      <c r="F25" s="33">
        <f t="shared" si="4"/>
        <v>7.5169530706939103E-2</v>
      </c>
      <c r="G25" s="39" t="s">
        <v>190</v>
      </c>
      <c r="H25" s="29">
        <f>'한국단자 인천연수'!H25+'한국단자 인천 남동구'!H25+'엘에스일렉 전기회로(부산강서)'!H25+'한국단자 경기 화성시'!H25</f>
        <v>39768716</v>
      </c>
      <c r="I25" s="29">
        <f>'한국단자 인천연수'!I25+'한국단자 인천 남동구'!I25+'엘에스일렉 전기회로(부산강서)'!I25+'한국단자 경기 화성시'!I25</f>
        <v>1702890.75</v>
      </c>
      <c r="J25" s="30">
        <f t="shared" si="1"/>
        <v>23.353650843426099</v>
      </c>
      <c r="K25" s="32">
        <f>H25+H24+H23</f>
        <v>120582885</v>
      </c>
      <c r="L25" s="27">
        <f>K25/K22-1</f>
        <v>1.0322673405006366E-2</v>
      </c>
      <c r="M25" s="27">
        <f>K25/K13-1</f>
        <v>-4.982066326005552E-2</v>
      </c>
      <c r="N25" s="32">
        <f>AVERAGE(J23:J25)</f>
        <v>27.023506318392037</v>
      </c>
      <c r="O25" s="58">
        <f>N25/N22-1</f>
        <v>-5.7213678814194924E-2</v>
      </c>
    </row>
    <row r="26" spans="1:15" ht="17.399999999999999" hidden="1">
      <c r="D26" s="26">
        <f>H26/19</f>
        <v>1988204.3157894737</v>
      </c>
      <c r="E26" s="27">
        <f t="shared" si="3"/>
        <v>-5.0110594468275038E-2</v>
      </c>
      <c r="F26" s="33">
        <f t="shared" si="4"/>
        <v>0.18028318470811389</v>
      </c>
      <c r="G26" s="39" t="s">
        <v>202</v>
      </c>
      <c r="H26" s="29">
        <f>'한국단자 인천연수'!H26+'한국단자 인천 남동구'!H26+'엘에스일렉 전기회로(부산강서)'!H26+'한국단자 경기 화성시'!H26</f>
        <v>37775882</v>
      </c>
      <c r="I26" s="29">
        <f>'한국단자 인천연수'!I26+'한국단자 인천 남동구'!I26+'엘에스일렉 전기회로(부산강서)'!I26+'한국단자 경기 화성시'!I26</f>
        <v>1584138.03</v>
      </c>
      <c r="J26" s="30">
        <f t="shared" si="1"/>
        <v>23.846332380518636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1786326</v>
      </c>
      <c r="E27" s="27">
        <f t="shared" si="3"/>
        <v>-0.10153801306346733</v>
      </c>
      <c r="F27" s="33">
        <f t="shared" si="4"/>
        <v>0.22054319975402281</v>
      </c>
      <c r="G27" s="39" t="s">
        <v>203</v>
      </c>
      <c r="H27" s="29">
        <f>'한국단자 인천연수'!H27+'한국단자 인천 남동구'!H27+'엘에스일렉 전기회로(부산강서)'!H27+'한국단자 경기 화성시'!H27</f>
        <v>39299172</v>
      </c>
      <c r="I27" s="29">
        <f>'한국단자 인천연수'!I27+'한국단자 인천 남동구'!I27+'엘에스일렉 전기회로(부산강서)'!I27+'한국단자 경기 화성시'!I27</f>
        <v>1345817.88</v>
      </c>
      <c r="J27" s="30">
        <f t="shared" si="1"/>
        <v>29.200958453605924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1752971.7894736843</v>
      </c>
      <c r="B28" s="27">
        <f>A28/A25-1</f>
        <v>-0.10310002768757076</v>
      </c>
      <c r="C28" s="27">
        <f>A28/A16-1</f>
        <v>0.16222743005151274</v>
      </c>
      <c r="D28" s="26">
        <f>H28/19</f>
        <v>1484385.0526315789</v>
      </c>
      <c r="E28" s="27">
        <f t="shared" si="3"/>
        <v>-0.16902902794250385</v>
      </c>
      <c r="F28" s="33">
        <f t="shared" si="4"/>
        <v>7.8145723009644952E-2</v>
      </c>
      <c r="G28" s="39" t="s">
        <v>208</v>
      </c>
      <c r="H28" s="29">
        <f>'한국단자 인천연수'!H28+'한국단자 인천 남동구'!H28+'엘에스일렉 전기회로(부산강서)'!H28+'한국단자 경기 화성시'!H28</f>
        <v>28203316</v>
      </c>
      <c r="I28" s="29">
        <f>'한국단자 인천연수'!I28+'한국단자 인천 남동구'!I28+'엘에스일렉 전기회로(부산강서)'!I28+'한국단자 경기 화성시'!I28</f>
        <v>1141416.31</v>
      </c>
      <c r="J28" s="30">
        <f t="shared" si="1"/>
        <v>24.709052913393183</v>
      </c>
      <c r="K28" s="32">
        <f>H28+H27+H26</f>
        <v>105278370</v>
      </c>
      <c r="L28" s="27">
        <f>K28/K25-1</f>
        <v>-0.12692112151736956</v>
      </c>
      <c r="M28" s="27">
        <f>K28/K16-1</f>
        <v>9.4621547611508205E-2</v>
      </c>
      <c r="N28" s="32">
        <f>AVERAGE(J26:J28)</f>
        <v>25.918781249172582</v>
      </c>
      <c r="O28" s="58">
        <f>N28/N25-1</f>
        <v>-4.0880152864085861E-2</v>
      </c>
    </row>
    <row r="29" spans="1:15" hidden="1">
      <c r="D29" s="26">
        <f>H29/22</f>
        <v>1664731.9545454546</v>
      </c>
      <c r="E29" s="27">
        <f t="shared" ref="E29:E41" si="5">D29/D28-1</f>
        <v>0.1214960374292029</v>
      </c>
      <c r="F29" s="33">
        <f t="shared" ref="F29:F41" si="6">D29/D17-1</f>
        <v>-3.7389890870746401E-2</v>
      </c>
      <c r="G29" s="39" t="s">
        <v>215</v>
      </c>
      <c r="H29" s="29">
        <f>'한국단자 인천연수'!H29+'한국단자 인천 남동구'!H29+'엘에스일렉 전기회로(부산강서)'!H29+'한국단자 경기 화성시'!H29</f>
        <v>36624103</v>
      </c>
      <c r="I29" s="29">
        <f>'한국단자 인천연수'!I29+'한국단자 인천 남동구'!I29+'엘에스일렉 전기회로(부산강서)'!I29+'한국단자 경기 화성시'!I29</f>
        <v>1497160.16</v>
      </c>
      <c r="J29" s="30">
        <f t="shared" si="1"/>
        <v>24.462381499651983</v>
      </c>
    </row>
    <row r="30" spans="1:15" hidden="1">
      <c r="D30" s="26">
        <f>H30/19</f>
        <v>1815540.2631578948</v>
      </c>
      <c r="E30" s="27">
        <f t="shared" si="5"/>
        <v>9.0590144678046824E-2</v>
      </c>
      <c r="F30" s="33">
        <f t="shared" si="6"/>
        <v>0.30588242798683485</v>
      </c>
      <c r="G30" s="39" t="s">
        <v>210</v>
      </c>
      <c r="H30" s="29">
        <f>'한국단자 인천연수'!H30+'한국단자 인천 남동구'!H30+'엘에스일렉 전기회로(부산강서)'!H30+'한국단자 경기 화성시'!H30</f>
        <v>34495265</v>
      </c>
      <c r="I30" s="29">
        <f>'한국단자 인천연수'!I30+'한국단자 인천 남동구'!I30+'엘에스일렉 전기회로(부산강서)'!I30+'한국단자 경기 화성시'!I30</f>
        <v>1430280.98</v>
      </c>
      <c r="J30" s="30">
        <f t="shared" si="1"/>
        <v>24.117824037623713</v>
      </c>
    </row>
    <row r="31" spans="1:15" ht="17.399999999999999" hidden="1">
      <c r="A31" s="31">
        <f>AVERAGE(D29:D31)</f>
        <v>1749691.4059011166</v>
      </c>
      <c r="B31" s="27">
        <f>A31/A28-1</f>
        <v>-1.8713270756928191E-3</v>
      </c>
      <c r="C31" s="27">
        <f>A31/A19-1</f>
        <v>0.13828804822229412</v>
      </c>
      <c r="D31" s="26">
        <f>H31/20</f>
        <v>1768802</v>
      </c>
      <c r="E31" s="27">
        <f t="shared" si="5"/>
        <v>-2.5743446238201129E-2</v>
      </c>
      <c r="F31" s="33">
        <f t="shared" si="6"/>
        <v>0.18575958996488517</v>
      </c>
      <c r="G31" s="39" t="s">
        <v>211</v>
      </c>
      <c r="H31" s="29">
        <f>'한국단자 인천연수'!H31+'한국단자 인천 남동구'!H31+'엘에스일렉 전기회로(부산강서)'!H31+'한국단자 경기 화성시'!H31</f>
        <v>35376040</v>
      </c>
      <c r="I31" s="29">
        <f>'한국단자 인천연수'!I31+'한국단자 인천 남동구'!I31+'엘에스일렉 전기회로(부산강서)'!I31+'한국단자 경기 화성시'!I31</f>
        <v>1424471.68</v>
      </c>
      <c r="J31" s="30">
        <f t="shared" si="1"/>
        <v>24.834498640225689</v>
      </c>
      <c r="K31" s="32">
        <f>H31+H30+H29</f>
        <v>106495408</v>
      </c>
      <c r="L31" s="27">
        <f>K31/K28-1</f>
        <v>1.1560190379087398E-2</v>
      </c>
      <c r="M31" s="27">
        <f>K31/K19-1</f>
        <v>0.11852084878324054</v>
      </c>
      <c r="N31" s="32">
        <f>AVERAGE(J29:J31)</f>
        <v>24.471568059167129</v>
      </c>
      <c r="O31" s="58">
        <f>N31/N28-1</f>
        <v>-5.5836467621395269E-2</v>
      </c>
    </row>
    <row r="32" spans="1:15" ht="17.399999999999999" hidden="1">
      <c r="D32" s="26">
        <f>H32/21</f>
        <v>1839625.2380952381</v>
      </c>
      <c r="E32" s="27">
        <f t="shared" si="5"/>
        <v>4.0040229542502859E-2</v>
      </c>
      <c r="F32" s="33">
        <f t="shared" si="6"/>
        <v>0.20231957576350057</v>
      </c>
      <c r="G32" s="39" t="s">
        <v>222</v>
      </c>
      <c r="H32" s="29">
        <f>'한국단자 인천연수'!H32+'한국단자 인천 남동구'!H32+'엘에스일렉 전기회로(부산강서)'!H32+'한국단자 경기 화성시'!H32</f>
        <v>38632130</v>
      </c>
      <c r="I32" s="29">
        <f>'한국단자 인천연수'!I32+'한국단자 인천 남동구'!I32+'엘에스일렉 전기회로(부산강서)'!I32+'한국단자 경기 화성시'!I32</f>
        <v>1491779.81</v>
      </c>
      <c r="J32" s="30">
        <f t="shared" si="1"/>
        <v>25.896670367190449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1734202.0952380951</v>
      </c>
      <c r="E33" s="27">
        <f t="shared" si="5"/>
        <v>-5.7306858306803266E-2</v>
      </c>
      <c r="F33" s="33">
        <f t="shared" si="6"/>
        <v>-3.9052752689858528E-2</v>
      </c>
      <c r="G33" s="39" t="s">
        <v>223</v>
      </c>
      <c r="H33" s="29">
        <f>'한국단자 인천연수'!H33+'한국단자 인천 남동구'!H33+'엘에스일렉 전기회로(부산강서)'!H33+'한국단자 경기 화성시'!H33</f>
        <v>36418244</v>
      </c>
      <c r="I33" s="29">
        <f>'한국단자 인천연수'!I33+'한국단자 인천 남동구'!I33+'엘에스일렉 전기회로(부산강서)'!I33+'한국단자 경기 화성시'!I33</f>
        <v>1363745.97</v>
      </c>
      <c r="J33" s="30">
        <f t="shared" si="1"/>
        <v>26.704565807076225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1784691.0935672515</v>
      </c>
      <c r="B34" s="27">
        <f>A34/A31-1</f>
        <v>2.0003348903751217E-2</v>
      </c>
      <c r="C34" s="27">
        <f>A34/A22-1</f>
        <v>-6.9865359768116142E-2</v>
      </c>
      <c r="D34" s="26">
        <f>H34/19</f>
        <v>1780245.9473684211</v>
      </c>
      <c r="E34" s="27">
        <f t="shared" si="5"/>
        <v>2.6550453523702222E-2</v>
      </c>
      <c r="F34" s="33">
        <f t="shared" si="6"/>
        <v>-0.26481426844501099</v>
      </c>
      <c r="G34" s="39" t="s">
        <v>220</v>
      </c>
      <c r="H34" s="29">
        <f>'한국단자 인천연수'!H34+'한국단자 인천 남동구'!H34+'엘에스일렉 전기회로(부산강서)'!H34+'한국단자 경기 화성시'!H34</f>
        <v>33824673</v>
      </c>
      <c r="I34" s="29">
        <f>'한국단자 인천연수'!I34+'한국단자 인천 남동구'!I34+'엘에스일렉 전기회로(부산강서)'!I34+'한국단자 경기 화성시'!I34</f>
        <v>1314988.1499999999</v>
      </c>
      <c r="J34" s="30">
        <f t="shared" si="1"/>
        <v>25.722416586035397</v>
      </c>
      <c r="K34" s="32">
        <f>H34+H33+H32</f>
        <v>108875047</v>
      </c>
      <c r="L34" s="27">
        <f>K34/K31-1</f>
        <v>2.2344991626305655E-2</v>
      </c>
      <c r="M34" s="27">
        <f>K34/K22-1</f>
        <v>-8.7773289284497458E-2</v>
      </c>
      <c r="N34" s="32">
        <f>AVERAGE(J32:J34)</f>
        <v>26.107884253434023</v>
      </c>
      <c r="O34" s="58">
        <f>N34/N31-1</f>
        <v>6.6866013257124379E-2</v>
      </c>
      <c r="P34" s="58"/>
    </row>
    <row r="35" spans="1:16" ht="17.399999999999999" hidden="1">
      <c r="D35" s="26">
        <f>H35/23</f>
        <v>1737012.5652173914</v>
      </c>
      <c r="E35" s="27">
        <f t="shared" si="5"/>
        <v>-2.428506140678921E-2</v>
      </c>
      <c r="F35" s="33">
        <f t="shared" si="6"/>
        <v>-0.18581252553169791</v>
      </c>
      <c r="G35" s="39" t="s">
        <v>226</v>
      </c>
      <c r="H35" s="68">
        <f>'한국단자 인천연수'!H35+'한국단자 인천 남동구'!H35+'엘에스일렉 전기회로(부산강서)'!H35+'한국단자 경기 화성시'!H35</f>
        <v>39951289</v>
      </c>
      <c r="I35" s="68">
        <f>'한국단자 인천연수'!I35+'한국단자 인천 남동구'!I35+'엘에스일렉 전기회로(부산강서)'!I35+'한국단자 경기 화성시'!I35</f>
        <v>1612558.3900000001</v>
      </c>
      <c r="J35" s="30">
        <f t="shared" si="1"/>
        <v>24.775096050940515</v>
      </c>
      <c r="P35" s="16"/>
    </row>
    <row r="36" spans="1:16" ht="17.399999999999999" hidden="1">
      <c r="D36" s="26">
        <f>H36/21</f>
        <v>1238295.0952380951</v>
      </c>
      <c r="E36" s="27">
        <f t="shared" si="5"/>
        <v>-0.28711218327708554</v>
      </c>
      <c r="F36" s="33">
        <f t="shared" si="6"/>
        <v>-0.24351887449798593</v>
      </c>
      <c r="G36" s="39" t="s">
        <v>228</v>
      </c>
      <c r="H36" s="68">
        <f>'한국단자 인천연수'!H36+'한국단자 인천 남동구'!H36+'엘에스일렉 전기회로(부산강서)'!H36+'한국단자 경기 화성시'!H36</f>
        <v>26004197</v>
      </c>
      <c r="I36" s="68">
        <f>'한국단자 인천연수'!I36+'한국단자 인천 남동구'!I36+'엘에스일렉 전기회로(부산강서)'!I36+'한국단자 경기 화성시'!I36</f>
        <v>1459357.05</v>
      </c>
      <c r="J36" s="30">
        <f t="shared" si="1"/>
        <v>17.81894088221933</v>
      </c>
      <c r="P36" s="16"/>
    </row>
    <row r="37" spans="1:16" ht="17.399999999999999" hidden="1">
      <c r="A37" s="31">
        <f>AVERAGE(D35:D37)</f>
        <v>1542785.4794110882</v>
      </c>
      <c r="B37" s="27">
        <f>A37/A34-1</f>
        <v>-0.13554480942281211</v>
      </c>
      <c r="C37" s="27">
        <f>A37/A25-1</f>
        <v>-0.21064088875995268</v>
      </c>
      <c r="D37" s="26">
        <f>H37/18</f>
        <v>1653048.7777777778</v>
      </c>
      <c r="E37" s="27">
        <f t="shared" si="5"/>
        <v>0.33493929204325501</v>
      </c>
      <c r="F37" s="33">
        <f t="shared" si="6"/>
        <v>-0.21023533227027558</v>
      </c>
      <c r="G37" s="39" t="s">
        <v>225</v>
      </c>
      <c r="H37" s="68">
        <f>'한국단자 인천연수'!H37+'한국단자 인천 남동구'!H37+'엘에스일렉 전기회로(부산강서)'!H37+'한국단자 경기 화성시'!H37</f>
        <v>29754878</v>
      </c>
      <c r="I37" s="68">
        <f>'한국단자 인천연수'!I37+'한국단자 인천 남동구'!I37+'엘에스일렉 전기회로(부산강서)'!I37+'한국단자 경기 화성시'!I37</f>
        <v>1549202.04</v>
      </c>
      <c r="J37" s="30">
        <f t="shared" si="1"/>
        <v>19.20658328077079</v>
      </c>
      <c r="K37" s="32">
        <f>H37+H36+H35</f>
        <v>95710364</v>
      </c>
      <c r="L37" s="27">
        <f>K37/K34-1</f>
        <v>-0.12091552070696232</v>
      </c>
      <c r="M37" s="27">
        <f>K37/K25-1</f>
        <v>-0.20626908205090633</v>
      </c>
      <c r="N37" s="32">
        <f>AVERAGE(J35:J37)</f>
        <v>20.600206737976876</v>
      </c>
      <c r="O37" s="16">
        <f>N37/N34-1</f>
        <v>-0.21095840099462337</v>
      </c>
      <c r="P37" s="16"/>
    </row>
    <row r="38" spans="1:16" ht="17.399999999999999" hidden="1">
      <c r="A38" s="31"/>
      <c r="B38" s="27"/>
      <c r="C38" s="27"/>
      <c r="D38" s="26">
        <f>H38/20</f>
        <v>1497628.8</v>
      </c>
      <c r="E38" s="27">
        <f t="shared" si="5"/>
        <v>-9.4020200654158281E-2</v>
      </c>
      <c r="F38" s="33">
        <f t="shared" si="6"/>
        <v>-0.24674300920359715</v>
      </c>
      <c r="G38" s="39" t="s">
        <v>231</v>
      </c>
      <c r="H38" s="68">
        <f>'한국단자 인천연수'!H38+'한국단자 인천 남동구'!H38+'엘에스일렉 전기회로(부산강서)'!H38+'한국단자 경기 화성시'!H38</f>
        <v>29952576</v>
      </c>
      <c r="I38" s="68">
        <f>'한국단자 인천연수'!I38+'한국단자 인천 남동구'!I38+'엘에스일렉 전기회로(부산강서)'!I38+'한국단자 경기 화성시'!I38</f>
        <v>1634149.1199999999</v>
      </c>
      <c r="J38" s="30">
        <f t="shared" si="1"/>
        <v>18.329157133468946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1362210.142857143</v>
      </c>
      <c r="E39" s="27">
        <f t="shared" si="5"/>
        <v>-9.0422043928947593E-2</v>
      </c>
      <c r="F39" s="33">
        <f t="shared" si="6"/>
        <v>-0.2374235481893322</v>
      </c>
      <c r="G39" s="39" t="s">
        <v>234</v>
      </c>
      <c r="H39" s="68">
        <f>'한국단자 인천연수'!H39+'한국단자 인천 남동구'!H39+'엘에스일렉 전기회로(부산강서)'!H39+'한국단자 경기 화성시'!H39</f>
        <v>28606413</v>
      </c>
      <c r="I39" s="68">
        <f>'한국단자 인천연수'!I39+'한국단자 인천 남동구'!I39+'엘에스일렉 전기회로(부산강서)'!I39+'한국단자 경기 화성시'!I39</f>
        <v>1561107.3800000001</v>
      </c>
      <c r="J39" s="30">
        <f t="shared" si="1"/>
        <v>18.324436465094411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1426276.9174603175</v>
      </c>
      <c r="B40" s="27">
        <f>A40/A37-1</f>
        <v>-7.5518316386568696E-2</v>
      </c>
      <c r="C40" s="27">
        <f>A40/A28-1</f>
        <v>-0.1863663031973003</v>
      </c>
      <c r="D40" s="26">
        <f>H40/21</f>
        <v>1418991.8095238095</v>
      </c>
      <c r="E40" s="27">
        <f t="shared" si="5"/>
        <v>4.1683485447825852E-2</v>
      </c>
      <c r="F40" s="33">
        <f t="shared" si="6"/>
        <v>-4.4054097009288529E-2</v>
      </c>
      <c r="G40" s="39" t="s">
        <v>236</v>
      </c>
      <c r="H40" s="68">
        <f>'한국단자 인천연수'!H40+'한국단자 인천 남동구'!H40+'엘에스일렉 전기회로(부산강서)'!H40+'한국단자 경기 화성시'!H40</f>
        <v>29798828</v>
      </c>
      <c r="I40" s="68">
        <f>'한국단자 인천연수'!I40+'한국단자 인천 남동구'!I40+'엘에스일렉 전기회로(부산강서)'!I40+'한국단자 경기 화성시'!I40</f>
        <v>1692036.64</v>
      </c>
      <c r="J40" s="30">
        <f t="shared" si="1"/>
        <v>17.611219104569745</v>
      </c>
      <c r="K40" s="32">
        <f>H40+H39+H38</f>
        <v>88357817</v>
      </c>
      <c r="L40" s="27">
        <f>K40/K37-1</f>
        <v>-7.6820802812953448E-2</v>
      </c>
      <c r="M40" s="27">
        <f>K40/K28-1</f>
        <v>-0.16072202675630332</v>
      </c>
      <c r="N40" s="32">
        <f>AVERAGE(J38:J40)</f>
        <v>18.088270901044368</v>
      </c>
      <c r="O40" s="58">
        <f>N40/N37-1</f>
        <v>-0.12193740911840978</v>
      </c>
    </row>
    <row r="41" spans="1:16" ht="17.399999999999999">
      <c r="A41" s="31"/>
      <c r="B41" s="27"/>
      <c r="C41" s="27"/>
      <c r="D41" s="26">
        <f>H41/18</f>
        <v>1536821.6666666667</v>
      </c>
      <c r="E41" s="27">
        <f t="shared" si="5"/>
        <v>8.303772886638372E-2</v>
      </c>
      <c r="F41" s="33">
        <f t="shared" si="6"/>
        <v>-7.6835365314840143E-2</v>
      </c>
      <c r="G41" s="39" t="s">
        <v>370</v>
      </c>
      <c r="H41" s="68">
        <f>'한국단자 인천연수'!H41+'한국단자 인천 남동구'!H41+'엘에스일렉 전기회로(부산강서)'!H41+'한국단자 경기 화성시'!H41</f>
        <v>27662790</v>
      </c>
      <c r="I41" s="68">
        <f>'한국단자 인천연수'!I41+'한국단자 인천 남동구'!I41+'엘에스일렉 전기회로(부산강서)'!I41+'한국단자 경기 화성시'!I41</f>
        <v>1462492.85</v>
      </c>
      <c r="J41" s="30">
        <f t="shared" si="1"/>
        <v>18.914820677584849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1257439.7</v>
      </c>
      <c r="E42" s="27">
        <f t="shared" ref="E42" si="7">D42/D41-1</f>
        <v>-0.18179205351304051</v>
      </c>
      <c r="F42" s="33">
        <f t="shared" ref="F42" si="8">D42/D30-1</f>
        <v>-0.30740192023455981</v>
      </c>
      <c r="G42" s="39" t="s">
        <v>406</v>
      </c>
      <c r="H42" s="68">
        <f>'한국단자 인천연수'!H42+'한국단자 인천 남동구'!H42+'엘에스일렉 전기회로(부산강서)'!H42+'한국단자 경기 화성시'!H42</f>
        <v>25148794</v>
      </c>
      <c r="I42" s="68">
        <f>'한국단자 인천연수'!I42+'한국단자 인천 남동구'!I42+'엘에스일렉 전기회로(부산강서)'!I42+'한국단자 경기 화성시'!I42</f>
        <v>1346969.81</v>
      </c>
      <c r="J42" s="30">
        <f t="shared" si="1"/>
        <v>18.670644147547744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1314022.0722222223</v>
      </c>
      <c r="B43" s="27">
        <f>A43/A40-1</f>
        <v>-7.8704803999759321E-2</v>
      </c>
      <c r="C43" s="27">
        <f>A43/A31-1</f>
        <v>-0.24899781310551627</v>
      </c>
      <c r="D43" s="26">
        <f>H43/20</f>
        <v>1147804.8500000001</v>
      </c>
      <c r="E43" s="27">
        <f t="shared" ref="E43" si="9">D43/D42-1</f>
        <v>-8.7188952281369692E-2</v>
      </c>
      <c r="F43" s="33">
        <f t="shared" ref="F43" si="10">D43/D31-1</f>
        <v>-0.35108347344699964</v>
      </c>
      <c r="G43" s="39" t="s">
        <v>429</v>
      </c>
      <c r="H43" s="68">
        <f>'한국단자 인천연수'!H43+'한국단자 인천 남동구'!H43+'엘에스일렉 전기회로(부산강서)'!H43+'한국단자 경기 화성시'!H43</f>
        <v>22956097</v>
      </c>
      <c r="I43" s="68">
        <f>'한국단자 인천연수'!I43+'한국단자 인천 남동구'!I43+'엘에스일렉 전기회로(부산강서)'!I43+'한국단자 경기 화성시'!I43</f>
        <v>1261224.2899999998</v>
      </c>
      <c r="J43" s="30">
        <f t="shared" si="1"/>
        <v>18.201439016053207</v>
      </c>
      <c r="K43" s="32">
        <f>H43+H42+H41</f>
        <v>75767681</v>
      </c>
      <c r="L43" s="27">
        <f>K43/K40-1</f>
        <v>-0.14249034694915563</v>
      </c>
      <c r="M43" s="27">
        <f>K43/K31-1</f>
        <v>-0.28853569911671684</v>
      </c>
      <c r="N43" s="32">
        <f>AVERAGE(J41:J43)</f>
        <v>18.595634613728599</v>
      </c>
      <c r="O43" s="58">
        <f>N43/N40-1</f>
        <v>2.8049320770341613E-2</v>
      </c>
    </row>
    <row r="44" spans="1:16" ht="17.399999999999999">
      <c r="A44" s="31"/>
      <c r="B44" s="27"/>
      <c r="C44" s="27"/>
      <c r="D44" s="26">
        <f>H44/22</f>
        <v>1207939.7272727273</v>
      </c>
      <c r="E44" s="27">
        <f t="shared" ref="E44" si="11">D44/D43-1</f>
        <v>5.2391203324090529E-2</v>
      </c>
      <c r="F44" s="33">
        <f t="shared" ref="F44" si="12">D44/D32-1</f>
        <v>-0.34337728018809022</v>
      </c>
      <c r="G44" s="39" t="s">
        <v>462</v>
      </c>
      <c r="H44" s="68">
        <f>'한국단자 인천연수'!H44+'한국단자 인천 남동구'!H44+'엘에스일렉 전기회로(부산강서)'!H44+'한국단자 경기 화성시'!H44</f>
        <v>26574674</v>
      </c>
      <c r="I44" s="68">
        <f>'한국단자 인천연수'!I44+'한국단자 인천 남동구'!I44+'엘에스일렉 전기회로(부산강서)'!I44+'한국단자 경기 화성시'!I44</f>
        <v>1498151.6199999999</v>
      </c>
      <c r="J44" s="30">
        <f t="shared" si="1"/>
        <v>17.738307421781517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1041299.75</v>
      </c>
      <c r="E45" s="27">
        <f t="shared" ref="E45" si="13">D45/D44-1</f>
        <v>-0.13795388421321741</v>
      </c>
      <c r="F45" s="33">
        <f t="shared" ref="F45" si="14">D45/D33-1</f>
        <v>-0.399551094500877</v>
      </c>
      <c r="G45" s="39" t="s">
        <v>498</v>
      </c>
      <c r="H45" s="68">
        <f>'한국단자 인천연수'!H45+'한국단자 인천 남동구'!H45+'엘에스일렉 전기회로(부산강서)'!H45+'한국단자 경기 화성시'!H45</f>
        <v>20825995</v>
      </c>
      <c r="I45" s="68">
        <f>'한국단자 인천연수'!I45+'한국단자 인천 남동구'!I45+'엘에스일렉 전기회로(부산강서)'!I45+'한국단자 경기 화성시'!I45</f>
        <v>1160232.93</v>
      </c>
      <c r="J45" s="30">
        <f t="shared" si="1"/>
        <v>17.949839606776202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1191140.4924242424</v>
      </c>
      <c r="B46" s="27">
        <f>A46/A43-1</f>
        <v>-9.3515613166350708E-2</v>
      </c>
      <c r="C46" s="27">
        <f>A46/A34-1</f>
        <v>-0.33257890022671455</v>
      </c>
      <c r="D46" s="26">
        <f>H46/19</f>
        <v>1324182</v>
      </c>
      <c r="E46" s="27">
        <f t="shared" ref="E46" si="15">D46/D45-1</f>
        <v>0.27166265045199522</v>
      </c>
      <c r="F46" s="33">
        <f t="shared" ref="F46" si="16">D46/D34-1</f>
        <v>-0.25618030364994215</v>
      </c>
      <c r="G46" s="39" t="s">
        <v>548</v>
      </c>
      <c r="H46" s="68">
        <f>'한국단자 인천연수'!H46+'한국단자 인천 남동구'!H46+'엘에스일렉 전기회로(부산강서)'!H46+'한국단자 경기 화성시'!H46</f>
        <v>25159458</v>
      </c>
      <c r="I46" s="68">
        <f>'한국단자 인천연수'!I46+'한국단자 인천 남동구'!I46+'엘에스일렉 전기회로(부산강서)'!I46+'한국단자 경기 화성시'!I46</f>
        <v>1431163.3</v>
      </c>
      <c r="J46" s="30">
        <f t="shared" si="1"/>
        <v>17.579725528176972</v>
      </c>
      <c r="K46" s="32">
        <f>H46+H45+H44</f>
        <v>72560127</v>
      </c>
      <c r="L46" s="27">
        <f>K46/K43-1</f>
        <v>-4.2334065892817851E-2</v>
      </c>
      <c r="M46" s="27">
        <f>K46/K34-1</f>
        <v>-0.33354676760782476</v>
      </c>
      <c r="N46" s="32">
        <f>AVERAGE(J44:J46)</f>
        <v>17.755957518911565</v>
      </c>
      <c r="O46" s="58">
        <f>N46/N43-1</f>
        <v>-4.5154527514598808E-2</v>
      </c>
    </row>
    <row r="47" spans="1:16" ht="17.399999999999999">
      <c r="A47" s="31"/>
      <c r="B47" s="27"/>
      <c r="C47" s="27"/>
      <c r="D47" s="26">
        <f>H47/19</f>
        <v>1483230</v>
      </c>
      <c r="E47" s="27">
        <f t="shared" ref="E47" si="17">D47/D46-1</f>
        <v>0.12011037757649623</v>
      </c>
      <c r="F47" s="33">
        <f t="shared" ref="F47" si="18">D47/D35-1</f>
        <v>-0.14610289545351096</v>
      </c>
      <c r="G47" s="39" t="s">
        <v>598</v>
      </c>
      <c r="H47" s="68">
        <f>'한국단자 인천연수'!H47+'한국단자 인천 남동구'!H47+'엘에스일렉 전기회로(부산강서)'!H47+'한국단자 경기 화성시'!H47</f>
        <v>28181370</v>
      </c>
      <c r="I47" s="68">
        <f>'한국단자 인천연수'!I47+'한국단자 인천 남동구'!I47+'엘에스일렉 전기회로(부산강서)'!I47+'한국단자 경기 화성시'!I47</f>
        <v>1623707.3699999999</v>
      </c>
      <c r="J47" s="30">
        <f t="shared" si="1"/>
        <v>17.356187771691893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1097120.45</v>
      </c>
      <c r="E48" s="27">
        <f t="shared" ref="E48" si="19">D48/D47-1</f>
        <v>-0.26031670745602509</v>
      </c>
      <c r="F48" s="33">
        <f t="shared" ref="F48" si="20">D48/D36-1</f>
        <v>-0.11400727159542745</v>
      </c>
      <c r="G48" s="39" t="s">
        <v>632</v>
      </c>
      <c r="H48" s="68">
        <f>'한국단자 인천연수'!H48+'한국단자 인천 남동구'!H48+'엘에스일렉 전기회로(부산강서)'!H48+'한국단자 경기 화성시'!H48</f>
        <v>21942409</v>
      </c>
      <c r="I48" s="68">
        <f>'한국단자 인천연수'!I48+'한국단자 인천 남동구'!I48+'엘에스일렉 전기회로(부산강서)'!I48+'한국단자 경기 화성시'!I48</f>
        <v>1229295.1199999999</v>
      </c>
      <c r="J48" s="30">
        <f t="shared" si="1"/>
        <v>17.849586029431244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1001627.3318181819</v>
      </c>
      <c r="B49" s="27">
        <f>A49/A46-1</f>
        <v>-0.15910227367080609</v>
      </c>
      <c r="C49" s="27">
        <f>A49/A37-1</f>
        <v>-0.35076694382648521</v>
      </c>
      <c r="D49" s="26">
        <f>H49/22</f>
        <v>424531.54545454547</v>
      </c>
      <c r="E49" s="27">
        <f t="shared" ref="E49" si="21">D49/D48-1</f>
        <v>-0.61304928236954703</v>
      </c>
      <c r="F49" s="33">
        <f t="shared" ref="F49" si="22">D49/D37-1</f>
        <v>-0.7431826869469329</v>
      </c>
      <c r="G49" s="39" t="s">
        <v>672</v>
      </c>
      <c r="H49" s="68">
        <f>'한국단자 인천연수'!H49+'한국단자 인천 남동구'!H49+'엘에스일렉 전기회로(부산강서)'!H49+'한국단자 경기 화성시'!H49</f>
        <v>9339694</v>
      </c>
      <c r="I49" s="68">
        <f>'한국단자 인천연수'!I49+'한국단자 인천 남동구'!I49+'엘에스일렉 전기회로(부산강서)'!I49+'한국단자 경기 화성시'!I49</f>
        <v>435954.16000000003</v>
      </c>
      <c r="J49" s="30">
        <f t="shared" si="1"/>
        <v>21.423568936697379</v>
      </c>
      <c r="K49" s="32">
        <f>H49+H48+H47</f>
        <v>59463473</v>
      </c>
      <c r="L49" s="27">
        <f>K49/K46-1</f>
        <v>-0.18049381308276924</v>
      </c>
      <c r="M49" s="27">
        <f>K49/K37-1</f>
        <v>-0.37871437830912436</v>
      </c>
      <c r="N49" s="32">
        <f>AVERAGE(J47:J49)</f>
        <v>18.876447579273506</v>
      </c>
      <c r="O49" s="58">
        <f>N49/N46-1</f>
        <v>6.3105020338583673E-2</v>
      </c>
    </row>
    <row r="50" spans="1:15" s="37" customFormat="1" ht="17.399999999999999">
      <c r="A50" s="92"/>
      <c r="B50" s="130"/>
      <c r="C50" s="130"/>
      <c r="D50" s="93">
        <f>H50/18</f>
        <v>290018.94444444444</v>
      </c>
      <c r="E50" s="130">
        <f t="shared" ref="E50" si="23">D50/D49-1</f>
        <v>-0.31684948374349553</v>
      </c>
      <c r="F50" s="131">
        <f t="shared" ref="F50" si="24">D50/D38-1</f>
        <v>-0.80634791181603582</v>
      </c>
      <c r="G50" s="132" t="s">
        <v>714</v>
      </c>
      <c r="H50" s="95">
        <f>'한국단자 인천연수'!H50+'한국단자 인천 남동구'!H50+'엘에스일렉 전기회로(부산강서)'!H50+'한국단자 경기 화성시'!H50</f>
        <v>5220341</v>
      </c>
      <c r="I50" s="95">
        <f>'한국단자 인천연수'!I50+'한국단자 인천 남동구'!I50+'엘에스일렉 전기회로(부산강서)'!I50+'한국단자 경기 화성시'!I50</f>
        <v>264655.62</v>
      </c>
      <c r="J50" s="133">
        <f t="shared" ref="J50" si="25">H50/I50</f>
        <v>19.725033611604395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416811.05</v>
      </c>
      <c r="E51" s="130">
        <f t="shared" ref="E51" si="26">D51/D50-1</f>
        <v>0.43718559764582432</v>
      </c>
      <c r="F51" s="131">
        <f t="shared" ref="F51" si="27">D51/D39-1</f>
        <v>-0.69401853878009812</v>
      </c>
      <c r="G51" s="132" t="s">
        <v>721</v>
      </c>
      <c r="H51" s="95">
        <f>'한국단자 인천연수'!H51+'한국단자 인천 남동구'!H51+'엘에스일렉 전기회로(부산강서)'!H51+'한국단자 경기 화성시'!H51</f>
        <v>8336221</v>
      </c>
      <c r="I51" s="95">
        <f>'한국단자 인천연수'!I51+'한국단자 인천 남동구'!I51+'엘에스일렉 전기회로(부산강서)'!I51+'한국단자 경기 화성시'!I51</f>
        <v>471526.3</v>
      </c>
      <c r="J51" s="133">
        <f t="shared" ref="J51" si="28">H51/I51</f>
        <v>17.679228072750131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352993.25572390575</v>
      </c>
      <c r="B52" s="27">
        <f>A52/A49-1</f>
        <v>-0.64758024815163284</v>
      </c>
      <c r="C52" s="27">
        <f>A52/A40-1</f>
        <v>-0.7525072085212885</v>
      </c>
      <c r="D52" s="93">
        <f>H52/22</f>
        <v>352149.77272727271</v>
      </c>
      <c r="E52" s="130">
        <f t="shared" ref="E52:E53" si="29">D52/D51-1</f>
        <v>-0.15513330866042851</v>
      </c>
      <c r="F52" s="131">
        <f t="shared" ref="F52:F53" si="30">D52/D40-1</f>
        <v>-0.75183100398201141</v>
      </c>
      <c r="G52" s="132" t="s">
        <v>726</v>
      </c>
      <c r="H52" s="95">
        <f>'한국단자 인천연수'!H52+'한국단자 인천 남동구'!H52+'엘에스일렉 전기회로(부산강서)'!H52+'한국단자 경기 화성시'!H52</f>
        <v>7747295</v>
      </c>
      <c r="I52" s="95">
        <f>'한국단자 인천연수'!I52+'한국단자 인천 남동구'!I52+'엘에스일렉 전기회로(부산강서)'!I52+'한국단자 경기 화성시'!I52</f>
        <v>421901.50999999995</v>
      </c>
      <c r="J52" s="133">
        <f t="shared" ref="J52" si="31">H52/I52</f>
        <v>18.36280462707991</v>
      </c>
      <c r="K52" s="32">
        <f>H52+H51+H50</f>
        <v>21303857</v>
      </c>
      <c r="L52" s="27">
        <f>K52/K49-1</f>
        <v>-0.64173204279541496</v>
      </c>
      <c r="M52" s="27">
        <f>K52/K40-1</f>
        <v>-0.75889108939846261</v>
      </c>
      <c r="N52" s="32">
        <f>AVERAGE(J50:J52)</f>
        <v>18.589022103811477</v>
      </c>
      <c r="O52" s="58">
        <f>N52/N49-1</f>
        <v>-1.5226671981312001E-2</v>
      </c>
    </row>
    <row r="53" spans="1:15" s="37" customFormat="1" ht="17.399999999999999">
      <c r="A53" s="31"/>
      <c r="B53" s="27"/>
      <c r="C53" s="27"/>
      <c r="D53" s="93">
        <f>H53/21</f>
        <v>351315.80952380953</v>
      </c>
      <c r="E53" s="130">
        <f t="shared" si="29"/>
        <v>-2.3682059965691726E-3</v>
      </c>
      <c r="F53" s="131">
        <f t="shared" si="30"/>
        <v>-0.77140105638554279</v>
      </c>
      <c r="G53" s="132" t="s">
        <v>729</v>
      </c>
      <c r="H53" s="95">
        <f>'한국단자 인천연수'!H53+'한국단자 인천 남동구'!H53+'엘에스일렉 전기회로(부산강서)'!H53+'한국단자 경기 화성시'!H53</f>
        <v>7377632</v>
      </c>
      <c r="I53" s="95">
        <f>'한국단자 인천연수'!I53+'한국단자 인천 남동구'!I53+'엘에스일렉 전기회로(부산강서)'!I53+'한국단자 경기 화성시'!I53</f>
        <v>455752.55</v>
      </c>
      <c r="J53" s="133">
        <f t="shared" ref="J53" si="32">H53/I53</f>
        <v>16.187801911366158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383926.5882352941</v>
      </c>
      <c r="E54" s="130">
        <f t="shared" ref="E54" si="33">D54/D53-1</f>
        <v>9.2824683169501432E-2</v>
      </c>
      <c r="F54" s="131">
        <f t="shared" ref="F54" si="34">D54/D42-1</f>
        <v>-0.69467594490988782</v>
      </c>
      <c r="G54" s="132" t="s">
        <v>742</v>
      </c>
      <c r="H54" s="95">
        <f>'한국단자 인천연수'!H54+'한국단자 인천 남동구'!H54+'엘에스일렉 전기회로(부산강서)'!H54+'한국단자 경기 화성시'!H54</f>
        <v>6526752</v>
      </c>
      <c r="I54" s="95">
        <f>'한국단자 인천연수'!I54+'한국단자 인천 남동구'!I54+'엘에스일렉 전기회로(부산강서)'!I54+'한국단자 경기 화성시'!I54</f>
        <v>382568.41</v>
      </c>
      <c r="J54" s="133">
        <f t="shared" ref="J54" si="35">H54/I54</f>
        <v>17.06035268306654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373617.57703081233</v>
      </c>
      <c r="B55" s="27">
        <f>A55/A52-1</f>
        <v>5.8426955678263504E-2</v>
      </c>
      <c r="C55" s="27">
        <f>A55/A43-1</f>
        <v>-0.71566872054214048</v>
      </c>
      <c r="D55" s="93">
        <f>H55/21</f>
        <v>385610.33333333331</v>
      </c>
      <c r="E55" s="130">
        <f t="shared" ref="E55" si="36">D55/D54-1</f>
        <v>4.3855912813397513E-3</v>
      </c>
      <c r="F55" s="131">
        <f t="shared" ref="F55" si="37">D55/D43-1</f>
        <v>-0.6640453877387491</v>
      </c>
      <c r="G55" s="132" t="s">
        <v>749</v>
      </c>
      <c r="H55" s="95">
        <f>'한국단자 인천연수'!H55+'한국단자 인천 남동구'!H55+'엘에스일렉 전기회로(부산강서)'!H55+'한국단자 경기 화성시'!H55</f>
        <v>8097817</v>
      </c>
      <c r="I55" s="95">
        <f>'한국단자 인천연수'!I55+'한국단자 인천 남동구'!I55+'엘에스일렉 전기회로(부산강서)'!I55+'한국단자 경기 화성시'!I55</f>
        <v>461711.07</v>
      </c>
      <c r="J55" s="133">
        <f t="shared" ref="J55" si="38">H55/I55</f>
        <v>17.538710951851339</v>
      </c>
      <c r="K55" s="32">
        <f>H55+H54+H53</f>
        <v>22002201</v>
      </c>
      <c r="L55" s="27">
        <f>K55/K52-1</f>
        <v>3.2780167459817156E-2</v>
      </c>
      <c r="M55" s="27">
        <f>K55/K43-1</f>
        <v>-0.70960968173224148</v>
      </c>
      <c r="N55" s="32">
        <f>AVERAGE(J53:J55)</f>
        <v>16.928955182094679</v>
      </c>
      <c r="O55" s="58">
        <f>N55/N52-1</f>
        <v>-8.9303617610762775E-2</v>
      </c>
    </row>
    <row r="56" spans="1:15" s="124" customFormat="1" ht="17.399999999999999">
      <c r="A56" s="94"/>
      <c r="B56" s="45"/>
      <c r="C56" s="45"/>
      <c r="D56" s="98">
        <f>H56/22</f>
        <v>466512.31818181818</v>
      </c>
      <c r="E56" s="118">
        <f t="shared" ref="E56" si="39">D56/D55-1</f>
        <v>0.20980242969409924</v>
      </c>
      <c r="F56" s="158">
        <f t="shared" ref="F56" si="40">D56/D44-1</f>
        <v>-0.61379503658257484</v>
      </c>
      <c r="G56" s="122" t="s">
        <v>752</v>
      </c>
      <c r="H56" s="96">
        <f>'한국단자 인천연수'!H56+'한국단자 인천 남동구'!H56+'엘에스일렉 전기회로(부산강서)'!H56+'한국단자 경기 화성시'!H56</f>
        <v>10263271</v>
      </c>
      <c r="I56" s="96">
        <f>'한국단자 인천연수'!I56+'한국단자 인천 남동구'!I56+'엘에스일렉 전기회로(부산강서)'!I56+'한국단자 경기 화성시'!I56</f>
        <v>570111.82000000007</v>
      </c>
      <c r="J56" s="125">
        <f t="shared" ref="J56" si="41">H56/I56</f>
        <v>18.00220700563619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422693.61111111112</v>
      </c>
      <c r="E57" s="118">
        <f t="shared" ref="E57" si="42">D57/D56-1</f>
        <v>-9.3928295916141713E-2</v>
      </c>
      <c r="F57" s="158">
        <f t="shared" ref="F57" si="43">D57/D45-1</f>
        <v>-0.59407114895484114</v>
      </c>
      <c r="G57" s="122" t="s">
        <v>756</v>
      </c>
      <c r="H57" s="96">
        <f>'한국단자 인천연수'!H57+'한국단자 인천 남동구'!H57+'엘에스일렉 전기회로(부산강서)'!H57+'한국단자 경기 화성시'!H57</f>
        <v>7608485</v>
      </c>
      <c r="I57" s="96">
        <f>'한국단자 인천연수'!I57+'한국단자 인천 남동구'!I57+'엘에스일렉 전기회로(부산강서)'!I57+'한국단자 경기 화성시'!I57</f>
        <v>444192.61</v>
      </c>
      <c r="J57" s="125">
        <f t="shared" ref="J57" si="44">H57/I57</f>
        <v>17.128796897363962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444602.96464646468</v>
      </c>
      <c r="B58" s="27">
        <f>A58/A55-1</f>
        <v>0.18999477535233344</v>
      </c>
      <c r="C58" s="27">
        <f>A58/A46-1</f>
        <v>-0.62674179286643483</v>
      </c>
      <c r="K58" s="32">
        <f>H58+H57+H56</f>
        <v>17871756</v>
      </c>
      <c r="L58" s="27">
        <f>K58/K55-1</f>
        <v>-0.18772871859501694</v>
      </c>
      <c r="M58" s="27">
        <f>K58/K46-1</f>
        <v>-0.75369728887051146</v>
      </c>
      <c r="N58" s="32">
        <f>AVERAGE(J56:J58)</f>
        <v>17.565501951500075</v>
      </c>
      <c r="O58" s="58">
        <f>N58/N55-1</f>
        <v>3.7601066489836077E-2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98"/>
  <dimension ref="A1:P58"/>
  <sheetViews>
    <sheetView topLeftCell="D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 xml:space="preserve">한국단자 </v>
      </c>
      <c r="G1" s="19"/>
      <c r="H1" s="19"/>
      <c r="I1" s="19"/>
      <c r="J1" s="20"/>
      <c r="P1" s="18" t="s">
        <v>27</v>
      </c>
    </row>
    <row r="2" spans="1:16" ht="15" customHeight="1">
      <c r="G2" s="21"/>
      <c r="H2" s="21"/>
      <c r="I2" s="21"/>
      <c r="J2" s="22"/>
      <c r="P2" s="23" t="s">
        <v>712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55" t="s">
        <v>152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53"/>
    </row>
    <row r="5" spans="1:16" ht="15" hidden="1" customHeight="1">
      <c r="D5" s="26">
        <f>H5/20</f>
        <v>760821.45</v>
      </c>
      <c r="E5" s="27"/>
      <c r="F5" s="26"/>
      <c r="G5" s="28" t="s">
        <v>7</v>
      </c>
      <c r="H5" s="29">
        <v>15216429</v>
      </c>
      <c r="I5" s="29">
        <v>805683.89</v>
      </c>
      <c r="J5" s="30">
        <f>H5/I5</f>
        <v>18.886351320739454</v>
      </c>
    </row>
    <row r="6" spans="1:16" ht="15" hidden="1" customHeight="1">
      <c r="D6" s="26">
        <f>H6/18</f>
        <v>889579.0555555555</v>
      </c>
      <c r="E6" s="27">
        <f t="shared" ref="E6:E22" si="0">D6/D5-1</f>
        <v>0.16923498352413113</v>
      </c>
      <c r="F6" s="26"/>
      <c r="G6" s="28" t="s">
        <v>3</v>
      </c>
      <c r="H6" s="29">
        <v>16012423</v>
      </c>
      <c r="I6" s="29">
        <v>812927.11</v>
      </c>
      <c r="J6" s="30">
        <f t="shared" ref="J6:J49" si="1">H6/I6</f>
        <v>19.697243212863206</v>
      </c>
    </row>
    <row r="7" spans="1:16" ht="15" hidden="1" customHeight="1">
      <c r="A7" s="31">
        <f>AVERAGE(D5:D7)</f>
        <v>903711.06245791249</v>
      </c>
      <c r="B7" s="31"/>
      <c r="C7" s="31"/>
      <c r="D7" s="26">
        <f>H7/22</f>
        <v>1060732.6818181819</v>
      </c>
      <c r="E7" s="27">
        <f t="shared" si="0"/>
        <v>0.19239844417845298</v>
      </c>
      <c r="F7" s="26"/>
      <c r="G7" s="28" t="s">
        <v>6</v>
      </c>
      <c r="H7" s="29">
        <v>23336119</v>
      </c>
      <c r="I7" s="29">
        <v>1249630.1299999999</v>
      </c>
      <c r="J7" s="30">
        <f t="shared" si="1"/>
        <v>18.674420886442615</v>
      </c>
      <c r="K7" s="32">
        <f>H7+H6+H5</f>
        <v>54564971</v>
      </c>
      <c r="L7" s="32"/>
      <c r="M7" s="32"/>
      <c r="N7" s="32">
        <f>AVERAGE(J5:J7)</f>
        <v>19.086005140015093</v>
      </c>
      <c r="O7" s="35"/>
    </row>
    <row r="8" spans="1:16" ht="15" hidden="1" customHeight="1">
      <c r="D8" s="26">
        <f>H8/21</f>
        <v>1037070.0476190476</v>
      </c>
      <c r="E8" s="27">
        <f t="shared" si="0"/>
        <v>-2.2307820438392301E-2</v>
      </c>
      <c r="F8" s="26"/>
      <c r="G8" s="28" t="s">
        <v>2</v>
      </c>
      <c r="H8" s="29">
        <v>21778471</v>
      </c>
      <c r="I8" s="29">
        <v>1182901.6100000001</v>
      </c>
      <c r="J8" s="30">
        <f t="shared" si="1"/>
        <v>18.411058718569162</v>
      </c>
    </row>
    <row r="9" spans="1:16" ht="15" hidden="1" customHeight="1">
      <c r="D9" s="26">
        <f>H9/21</f>
        <v>1035283</v>
      </c>
      <c r="E9" s="27">
        <f t="shared" si="0"/>
        <v>-1.7231696384929496E-3</v>
      </c>
      <c r="F9" s="26"/>
      <c r="G9" s="28" t="s">
        <v>5</v>
      </c>
      <c r="H9" s="29">
        <v>21740943</v>
      </c>
      <c r="I9" s="29">
        <v>1118883.1200000001</v>
      </c>
      <c r="J9" s="30">
        <f t="shared" si="1"/>
        <v>19.43093305402623</v>
      </c>
    </row>
    <row r="10" spans="1:16" ht="15" hidden="1" customHeight="1">
      <c r="A10" s="31">
        <f>AVERAGE(D8:D10)</f>
        <v>1055508.1746031747</v>
      </c>
      <c r="B10" s="27">
        <f>A10/A7-1</f>
        <v>0.16797084649202421</v>
      </c>
      <c r="C10" s="27"/>
      <c r="D10" s="26">
        <f>H10/21</f>
        <v>1094171.4761904762</v>
      </c>
      <c r="E10" s="27">
        <f t="shared" si="0"/>
        <v>5.6881525332180827E-2</v>
      </c>
      <c r="F10" s="26"/>
      <c r="G10" s="28" t="s">
        <v>0</v>
      </c>
      <c r="H10" s="29">
        <v>22977601</v>
      </c>
      <c r="I10" s="29">
        <v>1276044.21</v>
      </c>
      <c r="J10" s="30">
        <f t="shared" si="1"/>
        <v>18.006900403552631</v>
      </c>
      <c r="K10" s="32">
        <f>H10+H9+H8</f>
        <v>66497015</v>
      </c>
      <c r="L10" s="27">
        <f>K10/K7-1</f>
        <v>0.2186758973994507</v>
      </c>
      <c r="M10" s="32"/>
      <c r="N10" s="32">
        <f>AVERAGE(J8:J10)</f>
        <v>18.616297392049344</v>
      </c>
      <c r="O10" s="58">
        <f>N10/N7-1</f>
        <v>-2.4610060854535543E-2</v>
      </c>
    </row>
    <row r="11" spans="1:16" ht="15" hidden="1" customHeight="1">
      <c r="D11" s="26">
        <f>H11/21</f>
        <v>1222054.5238095238</v>
      </c>
      <c r="E11" s="27">
        <f t="shared" si="0"/>
        <v>0.11687660517736376</v>
      </c>
      <c r="F11" s="26"/>
      <c r="G11" s="28" t="s">
        <v>10</v>
      </c>
      <c r="H11" s="29">
        <v>25663145</v>
      </c>
      <c r="I11" s="29">
        <v>1366321.8</v>
      </c>
      <c r="J11" s="30">
        <f t="shared" si="1"/>
        <v>18.782650617153294</v>
      </c>
    </row>
    <row r="12" spans="1:16" ht="15" hidden="1" customHeight="1">
      <c r="D12" s="26">
        <f>H12/22</f>
        <v>920076.13636363635</v>
      </c>
      <c r="E12" s="27">
        <f t="shared" si="0"/>
        <v>-0.24710713111598892</v>
      </c>
      <c r="F12" s="26"/>
      <c r="G12" s="28" t="s">
        <v>4</v>
      </c>
      <c r="H12" s="29">
        <v>20241675</v>
      </c>
      <c r="I12" s="29">
        <v>1080536.24</v>
      </c>
      <c r="J12" s="30">
        <f t="shared" si="1"/>
        <v>18.732990390030785</v>
      </c>
    </row>
    <row r="13" spans="1:16" ht="15" hidden="1" customHeight="1">
      <c r="A13" s="31">
        <f>AVERAGE(D11:D13)</f>
        <v>1088658.6033910534</v>
      </c>
      <c r="B13" s="27">
        <f>A13/A10-1</f>
        <v>3.1407079154400552E-2</v>
      </c>
      <c r="C13" s="27"/>
      <c r="D13" s="26">
        <f>H13/20</f>
        <v>1123845.1499999999</v>
      </c>
      <c r="E13" s="27">
        <f t="shared" si="0"/>
        <v>0.22146973014832017</v>
      </c>
      <c r="F13" s="26"/>
      <c r="G13" s="28" t="s">
        <v>8</v>
      </c>
      <c r="H13" s="29">
        <v>22476903</v>
      </c>
      <c r="I13" s="29">
        <v>1168881.8899999999</v>
      </c>
      <c r="J13" s="30">
        <f t="shared" si="1"/>
        <v>19.229404777586211</v>
      </c>
      <c r="K13" s="32">
        <f>H13+H12+H11</f>
        <v>68381723</v>
      </c>
      <c r="L13" s="27">
        <f>K13/K10-1</f>
        <v>2.8342745911226208E-2</v>
      </c>
      <c r="M13" s="32"/>
      <c r="N13" s="32">
        <f>AVERAGE(J11:J13)</f>
        <v>18.915015261590096</v>
      </c>
      <c r="O13" s="58">
        <f>N13/N10-1</f>
        <v>1.6046040909742265E-2</v>
      </c>
    </row>
    <row r="14" spans="1:16" ht="15" hidden="1" customHeight="1">
      <c r="D14" s="26">
        <f>H14/20</f>
        <v>1020535.45</v>
      </c>
      <c r="E14" s="27">
        <f t="shared" si="0"/>
        <v>-9.19252087353849E-2</v>
      </c>
      <c r="F14" s="26"/>
      <c r="G14" s="28" t="s">
        <v>11</v>
      </c>
      <c r="H14" s="29">
        <v>20410709</v>
      </c>
      <c r="I14" s="29">
        <v>1086686.27</v>
      </c>
      <c r="J14" s="30">
        <f t="shared" si="1"/>
        <v>18.782522208548748</v>
      </c>
    </row>
    <row r="15" spans="1:16" ht="15" hidden="1" customHeight="1">
      <c r="A15" s="31"/>
      <c r="B15" s="31"/>
      <c r="C15" s="31"/>
      <c r="D15" s="26">
        <f>H15/22</f>
        <v>936703.68181818177</v>
      </c>
      <c r="E15" s="27">
        <f t="shared" si="0"/>
        <v>-8.2144885982959437E-2</v>
      </c>
      <c r="F15" s="26"/>
      <c r="G15" s="28" t="s">
        <v>9</v>
      </c>
      <c r="H15" s="29">
        <v>20607481</v>
      </c>
      <c r="I15" s="29">
        <v>1145415.1100000001</v>
      </c>
      <c r="J15" s="30">
        <f t="shared" si="1"/>
        <v>17.991277415573816</v>
      </c>
    </row>
    <row r="16" spans="1:16" ht="15" hidden="1" customHeight="1">
      <c r="A16" s="31">
        <f>AVERAGE(D14:D16)</f>
        <v>961614.51363636367</v>
      </c>
      <c r="B16" s="27">
        <f>A16/A13-1</f>
        <v>-0.11669782368775772</v>
      </c>
      <c r="C16" s="27"/>
      <c r="D16" s="26">
        <f>H16/22</f>
        <v>927604.40909090906</v>
      </c>
      <c r="E16" s="27">
        <f t="shared" si="0"/>
        <v>-9.7141421603154088E-3</v>
      </c>
      <c r="F16" s="26"/>
      <c r="G16" s="28" t="s">
        <v>13</v>
      </c>
      <c r="H16" s="29">
        <v>20407297</v>
      </c>
      <c r="I16" s="29">
        <v>1009961.88</v>
      </c>
      <c r="J16" s="30">
        <f t="shared" si="1"/>
        <v>20.206007181181928</v>
      </c>
      <c r="K16" s="32">
        <f>H16+H15+H14</f>
        <v>61425487</v>
      </c>
      <c r="L16" s="27">
        <f>K16/K13-1</f>
        <v>-0.10172653882968119</v>
      </c>
      <c r="M16" s="32"/>
      <c r="N16" s="32">
        <f>AVERAGE(J14:J16)</f>
        <v>18.993268935101497</v>
      </c>
      <c r="O16" s="58">
        <f>N16/N13-1</f>
        <v>4.1371192372394727E-3</v>
      </c>
    </row>
    <row r="17" spans="1:15" ht="15" hidden="1" customHeight="1">
      <c r="D17" s="26">
        <f>H17/20</f>
        <v>1072286.3500000001</v>
      </c>
      <c r="E17" s="27">
        <f t="shared" si="0"/>
        <v>0.15597375291789017</v>
      </c>
      <c r="F17" s="33">
        <f t="shared" ref="F17:F22" si="2">D17/D5-1</f>
        <v>0.4093797565775783</v>
      </c>
      <c r="G17" s="39" t="s">
        <v>162</v>
      </c>
      <c r="H17" s="29">
        <v>21445727</v>
      </c>
      <c r="I17" s="29">
        <v>1300535.28</v>
      </c>
      <c r="J17" s="30">
        <f t="shared" si="1"/>
        <v>16.489923287586631</v>
      </c>
    </row>
    <row r="18" spans="1:15" hidden="1">
      <c r="D18" s="26">
        <f>H18/20</f>
        <v>929484.85</v>
      </c>
      <c r="E18" s="27">
        <f t="shared" si="0"/>
        <v>-0.13317478115803683</v>
      </c>
      <c r="F18" s="33">
        <f t="shared" si="2"/>
        <v>4.4859188393911342E-2</v>
      </c>
      <c r="G18" s="39" t="s">
        <v>163</v>
      </c>
      <c r="H18" s="29">
        <v>18589697</v>
      </c>
      <c r="I18" s="29">
        <v>1073754.8400000001</v>
      </c>
      <c r="J18" s="30">
        <f t="shared" si="1"/>
        <v>17.312794604027115</v>
      </c>
    </row>
    <row r="19" spans="1:15" ht="17.399999999999999" hidden="1">
      <c r="A19" s="31">
        <f>AVERAGE(D17:D19)</f>
        <v>1003292.8090909092</v>
      </c>
      <c r="B19" s="27">
        <f>A19/A16-1</f>
        <v>4.3341999172764378E-2</v>
      </c>
      <c r="C19" s="27">
        <f>A19/A7-1</f>
        <v>0.11019201907538267</v>
      </c>
      <c r="D19" s="26">
        <f>H19/22</f>
        <v>1008107.2272727273</v>
      </c>
      <c r="E19" s="27">
        <f t="shared" si="0"/>
        <v>8.4587045472260591E-2</v>
      </c>
      <c r="F19" s="33">
        <f t="shared" si="2"/>
        <v>-4.9612362706926594E-2</v>
      </c>
      <c r="G19" s="39" t="s">
        <v>158</v>
      </c>
      <c r="H19" s="29">
        <v>22178359</v>
      </c>
      <c r="I19" s="29">
        <v>1268287.8899999999</v>
      </c>
      <c r="J19" s="30">
        <f t="shared" si="1"/>
        <v>17.486849141167784</v>
      </c>
      <c r="K19" s="32">
        <f>H19+H18+H17</f>
        <v>62213783</v>
      </c>
      <c r="L19" s="27">
        <f>K19/K16-1</f>
        <v>1.2833369965792762E-2</v>
      </c>
      <c r="M19" s="27">
        <f>K19/K7-1</f>
        <v>0.14017806405505095</v>
      </c>
      <c r="N19" s="32">
        <f>AVERAGE(J17:J19)</f>
        <v>17.09652234426051</v>
      </c>
      <c r="O19" s="58">
        <f>N19/N16-1</f>
        <v>-9.9864146467994575E-2</v>
      </c>
    </row>
    <row r="20" spans="1:15" hidden="1">
      <c r="D20" s="26">
        <f>H20/20</f>
        <v>948382.85</v>
      </c>
      <c r="E20" s="27">
        <f t="shared" si="0"/>
        <v>-5.9244072115524959E-2</v>
      </c>
      <c r="F20" s="33">
        <f t="shared" si="2"/>
        <v>-8.5517075555947009E-2</v>
      </c>
      <c r="G20" s="39" t="s">
        <v>154</v>
      </c>
      <c r="H20" s="29">
        <v>18967657</v>
      </c>
      <c r="I20" s="29">
        <v>1044666.52</v>
      </c>
      <c r="J20" s="30">
        <f t="shared" si="1"/>
        <v>18.156662089639859</v>
      </c>
    </row>
    <row r="21" spans="1:15" hidden="1">
      <c r="D21" s="26">
        <f>H21/21</f>
        <v>1021373.0952380953</v>
      </c>
      <c r="E21" s="27">
        <f t="shared" si="0"/>
        <v>7.6962848113602211E-2</v>
      </c>
      <c r="F21" s="33">
        <f t="shared" si="2"/>
        <v>-1.3435847745886575E-2</v>
      </c>
      <c r="G21" s="39" t="s">
        <v>155</v>
      </c>
      <c r="H21" s="29">
        <v>21448835</v>
      </c>
      <c r="I21" s="29">
        <v>1074488.25</v>
      </c>
      <c r="J21" s="30">
        <f t="shared" si="1"/>
        <v>19.961907447568645</v>
      </c>
    </row>
    <row r="22" spans="1:15" ht="17.399999999999999" hidden="1">
      <c r="A22" s="31">
        <f>AVERAGE(D20:D22)</f>
        <v>1012074.9182539681</v>
      </c>
      <c r="B22" s="27">
        <f>A22/A19-1</f>
        <v>8.7532862624783991E-3</v>
      </c>
      <c r="C22" s="27">
        <f>A22/A10-1</f>
        <v>-4.1149142559256391E-2</v>
      </c>
      <c r="D22" s="26">
        <f>H22/21</f>
        <v>1066468.8095238095</v>
      </c>
      <c r="E22" s="27">
        <f t="shared" si="0"/>
        <v>4.4152048351344009E-2</v>
      </c>
      <c r="F22" s="33">
        <f t="shared" si="2"/>
        <v>-2.5318395945686523E-2</v>
      </c>
      <c r="G22" s="39" t="s">
        <v>156</v>
      </c>
      <c r="H22" s="29">
        <v>22395845</v>
      </c>
      <c r="I22" s="29">
        <v>1139797.3400000001</v>
      </c>
      <c r="J22" s="30">
        <f t="shared" si="1"/>
        <v>19.648971105687963</v>
      </c>
      <c r="K22" s="32">
        <f>H22+H21+H20</f>
        <v>62812337</v>
      </c>
      <c r="L22" s="27">
        <f>K22/K19-1</f>
        <v>9.6209227463310842E-3</v>
      </c>
      <c r="M22" s="27">
        <f>K22/K10-1</f>
        <v>-5.5411178982996412E-2</v>
      </c>
      <c r="N22" s="32">
        <f>AVERAGE(J20:J22)</f>
        <v>19.255846880965489</v>
      </c>
      <c r="O22" s="58">
        <f>N22/N19-1</f>
        <v>0.12630197494111362</v>
      </c>
    </row>
    <row r="23" spans="1:15" hidden="1">
      <c r="A23" s="31"/>
      <c r="B23" s="27"/>
      <c r="C23" s="27"/>
      <c r="D23" s="26">
        <f>H23/21</f>
        <v>1148422.4285714286</v>
      </c>
      <c r="E23" s="27">
        <f t="shared" ref="E23:E28" si="3">D23/D22-1</f>
        <v>7.6845772061737483E-2</v>
      </c>
      <c r="F23" s="33">
        <f t="shared" ref="F23:F28" si="4">D23/D11-1</f>
        <v>-6.0252708699576663E-2</v>
      </c>
      <c r="G23" s="39" t="s">
        <v>168</v>
      </c>
      <c r="H23" s="29">
        <v>24116871</v>
      </c>
      <c r="I23" s="29">
        <v>1246765.21</v>
      </c>
      <c r="J23" s="30">
        <f t="shared" si="1"/>
        <v>19.343554669768174</v>
      </c>
    </row>
    <row r="24" spans="1:15" hidden="1">
      <c r="A24" s="31"/>
      <c r="B24" s="27"/>
      <c r="C24" s="27"/>
      <c r="D24" s="26">
        <f>H24/22</f>
        <v>868658.72727272729</v>
      </c>
      <c r="E24" s="27">
        <f t="shared" si="3"/>
        <v>-0.24360696407393512</v>
      </c>
      <c r="F24" s="33">
        <f t="shared" si="4"/>
        <v>-5.5883863366050446E-2</v>
      </c>
      <c r="G24" s="39" t="s">
        <v>176</v>
      </c>
      <c r="H24" s="29">
        <v>19110492</v>
      </c>
      <c r="I24" s="29">
        <v>958403.51</v>
      </c>
      <c r="J24" s="30">
        <f t="shared" si="1"/>
        <v>19.939922799322805</v>
      </c>
    </row>
    <row r="25" spans="1:15" ht="17.399999999999999" hidden="1">
      <c r="A25" s="31">
        <f>AVERAGE(D23:D25)</f>
        <v>1104334.4730006836</v>
      </c>
      <c r="B25" s="27">
        <f>A25/A22-1</f>
        <v>9.1158819453684092E-2</v>
      </c>
      <c r="C25" s="27">
        <f>A25/A13-1</f>
        <v>1.4399252034385857E-2</v>
      </c>
      <c r="D25" s="26">
        <f>H25/19</f>
        <v>1295922.2631578948</v>
      </c>
      <c r="E25" s="27">
        <f t="shared" si="3"/>
        <v>0.49186581849769673</v>
      </c>
      <c r="F25" s="33">
        <f t="shared" si="4"/>
        <v>0.15311461117031544</v>
      </c>
      <c r="G25" s="39" t="s">
        <v>190</v>
      </c>
      <c r="H25" s="29">
        <v>24622523</v>
      </c>
      <c r="I25" s="29">
        <v>1342357.81</v>
      </c>
      <c r="J25" s="30">
        <f t="shared" si="1"/>
        <v>18.342742014515487</v>
      </c>
      <c r="K25" s="32">
        <f>H25+H24+H23</f>
        <v>67849886</v>
      </c>
      <c r="L25" s="27">
        <f>K25/K22-1</f>
        <v>8.0199993195604335E-2</v>
      </c>
      <c r="M25" s="27">
        <f>K25/K13-1</f>
        <v>-7.7774729367378059E-3</v>
      </c>
      <c r="N25" s="32">
        <f>AVERAGE(J23:J25)</f>
        <v>19.208739827868822</v>
      </c>
      <c r="O25" s="58">
        <f>N25/N22-1</f>
        <v>-2.4463765934508164E-3</v>
      </c>
    </row>
    <row r="26" spans="1:15" ht="17.399999999999999" hidden="1">
      <c r="A26" s="31"/>
      <c r="B26" s="27"/>
      <c r="C26" s="27"/>
      <c r="D26" s="26">
        <f>H26/19</f>
        <v>1372945.2631578948</v>
      </c>
      <c r="E26" s="27">
        <f t="shared" si="3"/>
        <v>5.9434892191998268E-2</v>
      </c>
      <c r="F26" s="33">
        <f t="shared" si="4"/>
        <v>0.34531854151454988</v>
      </c>
      <c r="G26" s="39" t="s">
        <v>202</v>
      </c>
      <c r="H26" s="29">
        <v>26085960</v>
      </c>
      <c r="I26" s="29">
        <v>1315369.01</v>
      </c>
      <c r="J26" s="30">
        <f t="shared" si="1"/>
        <v>19.831666856740071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979612.27272727271</v>
      </c>
      <c r="E27" s="27">
        <f t="shared" si="3"/>
        <v>-0.28648847188992932</v>
      </c>
      <c r="F27" s="33">
        <f t="shared" si="4"/>
        <v>4.5808073291442097E-2</v>
      </c>
      <c r="G27" s="39" t="s">
        <v>203</v>
      </c>
      <c r="H27" s="29">
        <v>21551470</v>
      </c>
      <c r="I27" s="29">
        <v>1081255.3799999999</v>
      </c>
      <c r="J27" s="30">
        <f t="shared" si="1"/>
        <v>19.931896200137292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1137909.0382775117</v>
      </c>
      <c r="B28" s="27">
        <f>A28/A25-1</f>
        <v>3.0402533016649969E-2</v>
      </c>
      <c r="C28" s="27">
        <f>A28/A16-1</f>
        <v>0.18333180514766445</v>
      </c>
      <c r="D28" s="26">
        <f>H28/19</f>
        <v>1061169.5789473683</v>
      </c>
      <c r="E28" s="27">
        <f t="shared" si="3"/>
        <v>8.3254679928659314E-2</v>
      </c>
      <c r="F28" s="33">
        <f t="shared" si="4"/>
        <v>0.14398936502184023</v>
      </c>
      <c r="G28" s="39" t="s">
        <v>208</v>
      </c>
      <c r="H28" s="29">
        <v>20162222</v>
      </c>
      <c r="I28" s="29">
        <v>936882.39</v>
      </c>
      <c r="J28" s="30">
        <f t="shared" si="1"/>
        <v>21.520547525714512</v>
      </c>
      <c r="K28" s="32">
        <f>H28+H27+H26</f>
        <v>67799652</v>
      </c>
      <c r="L28" s="27">
        <f>K28/K25-1</f>
        <v>-7.4036970378987821E-4</v>
      </c>
      <c r="M28" s="27">
        <f>K28/K16-1</f>
        <v>0.10377068723932137</v>
      </c>
      <c r="N28" s="32">
        <f>AVERAGE(J26:J28)</f>
        <v>20.428036860863958</v>
      </c>
      <c r="O28" s="58">
        <f>N28/N25-1</f>
        <v>6.3476159494134654E-2</v>
      </c>
    </row>
    <row r="29" spans="1:15" hidden="1">
      <c r="D29" s="26">
        <f>H29/22</f>
        <v>1091615.8181818181</v>
      </c>
      <c r="E29" s="27">
        <f t="shared" ref="E29:E41" si="5">D29/D28-1</f>
        <v>2.869120999930197E-2</v>
      </c>
      <c r="F29" s="33">
        <f t="shared" ref="F29:F41" si="6">D29/D17-1</f>
        <v>1.8026405149909941E-2</v>
      </c>
      <c r="G29" s="39" t="s">
        <v>215</v>
      </c>
      <c r="H29" s="29">
        <v>24015548</v>
      </c>
      <c r="I29" s="29">
        <v>1251728.53</v>
      </c>
      <c r="J29" s="30">
        <f t="shared" si="1"/>
        <v>19.185907666417094</v>
      </c>
    </row>
    <row r="30" spans="1:15" hidden="1">
      <c r="D30" s="26">
        <f>H30/19</f>
        <v>1187697.9473684211</v>
      </c>
      <c r="E30" s="27">
        <f t="shared" si="5"/>
        <v>8.8018263922408302E-2</v>
      </c>
      <c r="F30" s="33">
        <f t="shared" si="6"/>
        <v>0.27780237339900826</v>
      </c>
      <c r="G30" s="39" t="s">
        <v>210</v>
      </c>
      <c r="H30" s="29">
        <v>22566261</v>
      </c>
      <c r="I30" s="29">
        <v>1188615.8400000001</v>
      </c>
      <c r="J30" s="30">
        <f t="shared" si="1"/>
        <v>18.985327504974187</v>
      </c>
    </row>
    <row r="31" spans="1:15" ht="17.399999999999999" hidden="1">
      <c r="A31" s="31">
        <f>AVERAGE(D29:D31)</f>
        <v>1124402.2385167463</v>
      </c>
      <c r="B31" s="27">
        <f>A31/A28-1</f>
        <v>-1.1869841354991806E-2</v>
      </c>
      <c r="C31" s="27">
        <f>A31/A19-1</f>
        <v>0.12071194802599572</v>
      </c>
      <c r="D31" s="26">
        <f>H31/20</f>
        <v>1093892.95</v>
      </c>
      <c r="E31" s="27">
        <f t="shared" si="5"/>
        <v>-7.8980516533066925E-2</v>
      </c>
      <c r="F31" s="33">
        <f t="shared" si="6"/>
        <v>8.5095831481490469E-2</v>
      </c>
      <c r="G31" s="39" t="s">
        <v>211</v>
      </c>
      <c r="H31" s="29">
        <v>21877859</v>
      </c>
      <c r="I31" s="29">
        <v>1160703.3600000001</v>
      </c>
      <c r="J31" s="30">
        <f t="shared" si="1"/>
        <v>18.848794406867228</v>
      </c>
      <c r="K31" s="32">
        <f>H31+H30+H29</f>
        <v>68459668</v>
      </c>
      <c r="L31" s="27">
        <f>K31/K28-1</f>
        <v>9.7347992287630802E-3</v>
      </c>
      <c r="M31" s="27">
        <f>K31/K19-1</f>
        <v>0.10039391110487528</v>
      </c>
      <c r="N31" s="32">
        <f>AVERAGE(J29:J31)</f>
        <v>19.006676526086171</v>
      </c>
      <c r="O31" s="58">
        <f>N31/N28-1</f>
        <v>-6.9578900041091574E-2</v>
      </c>
    </row>
    <row r="32" spans="1:15" ht="17.399999999999999" hidden="1">
      <c r="D32" s="26">
        <f>H32/21</f>
        <v>1015746.6190476191</v>
      </c>
      <c r="E32" s="27">
        <f t="shared" si="5"/>
        <v>-7.1438737174767342E-2</v>
      </c>
      <c r="F32" s="33">
        <f t="shared" si="6"/>
        <v>7.1030142571240074E-2</v>
      </c>
      <c r="G32" s="39" t="s">
        <v>222</v>
      </c>
      <c r="H32" s="29">
        <v>21330679</v>
      </c>
      <c r="I32" s="29">
        <v>1233330.8</v>
      </c>
      <c r="J32" s="30">
        <f t="shared" si="1"/>
        <v>17.295180660371084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985513</v>
      </c>
      <c r="E33" s="27">
        <f t="shared" si="5"/>
        <v>-2.9764922157424101E-2</v>
      </c>
      <c r="F33" s="33">
        <f t="shared" si="6"/>
        <v>-3.5109692437841011E-2</v>
      </c>
      <c r="G33" s="39" t="s">
        <v>223</v>
      </c>
      <c r="H33" s="29">
        <v>20695773</v>
      </c>
      <c r="I33" s="29">
        <v>1133264.6399999999</v>
      </c>
      <c r="J33" s="30">
        <f t="shared" si="1"/>
        <v>18.262083073552883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1037915.1010860484</v>
      </c>
      <c r="B34" s="27">
        <f>A34/A31-1</f>
        <v>-7.6918325549393485E-2</v>
      </c>
      <c r="C34" s="27">
        <f>A34/A22-1</f>
        <v>2.5531887379107943E-2</v>
      </c>
      <c r="D34" s="26">
        <f>H34/19</f>
        <v>1112485.6842105263</v>
      </c>
      <c r="E34" s="27">
        <f t="shared" si="5"/>
        <v>0.12883917737313078</v>
      </c>
      <c r="F34" s="33">
        <f t="shared" si="6"/>
        <v>4.3148823740343456E-2</v>
      </c>
      <c r="G34" s="39" t="s">
        <v>220</v>
      </c>
      <c r="H34" s="29">
        <v>21137228</v>
      </c>
      <c r="I34" s="29">
        <v>1094018.99</v>
      </c>
      <c r="J34" s="30">
        <f t="shared" si="1"/>
        <v>19.320713985047007</v>
      </c>
      <c r="K34" s="32">
        <f>H34+H33+H32</f>
        <v>63163680</v>
      </c>
      <c r="L34" s="27">
        <f>K34/K31-1</f>
        <v>-7.7359241648674026E-2</v>
      </c>
      <c r="M34" s="27">
        <f>K34/K22-1</f>
        <v>5.5935349133722223E-3</v>
      </c>
      <c r="N34" s="32">
        <f>AVERAGE(J32:J34)</f>
        <v>18.292659239656992</v>
      </c>
      <c r="O34" s="58">
        <f>N34/N31-1</f>
        <v>-3.7566656403564713E-2</v>
      </c>
      <c r="P34" s="58"/>
    </row>
    <row r="35" spans="1:16" ht="17.399999999999999" hidden="1">
      <c r="D35" s="26">
        <f>H35/23</f>
        <v>1130736.4347826086</v>
      </c>
      <c r="E35" s="27">
        <f t="shared" si="5"/>
        <v>1.640538016004589E-2</v>
      </c>
      <c r="F35" s="33">
        <f t="shared" si="6"/>
        <v>-1.540025111737009E-2</v>
      </c>
      <c r="G35" s="39" t="s">
        <v>226</v>
      </c>
      <c r="H35" s="68">
        <v>26006938</v>
      </c>
      <c r="I35" s="68">
        <v>1363027.05</v>
      </c>
      <c r="J35" s="30">
        <f t="shared" si="1"/>
        <v>19.080280174923892</v>
      </c>
      <c r="P35" s="16"/>
    </row>
    <row r="36" spans="1:16" ht="17.399999999999999" hidden="1">
      <c r="D36" s="26">
        <f>H36/21</f>
        <v>1125082.5714285714</v>
      </c>
      <c r="E36" s="27">
        <f t="shared" si="5"/>
        <v>-5.0001602319680316E-3</v>
      </c>
      <c r="F36" s="33">
        <f t="shared" si="6"/>
        <v>0.29519515098975835</v>
      </c>
      <c r="G36" s="39" t="s">
        <v>228</v>
      </c>
      <c r="H36" s="68">
        <v>23626734</v>
      </c>
      <c r="I36" s="68">
        <v>1293251.69</v>
      </c>
      <c r="J36" s="30">
        <f t="shared" si="1"/>
        <v>18.269246568701565</v>
      </c>
      <c r="P36" s="16"/>
    </row>
    <row r="37" spans="1:16" ht="17.399999999999999" hidden="1">
      <c r="A37" s="31">
        <f>AVERAGE(D35:D37)</f>
        <v>1255743.594662986</v>
      </c>
      <c r="B37" s="27">
        <f>A37/A34-1</f>
        <v>0.20987120560150574</v>
      </c>
      <c r="C37" s="27">
        <f>A37/A25-1</f>
        <v>0.13710440574303129</v>
      </c>
      <c r="D37" s="26">
        <f>H37/18</f>
        <v>1511411.7777777778</v>
      </c>
      <c r="E37" s="27">
        <f t="shared" si="5"/>
        <v>0.34337853608261448</v>
      </c>
      <c r="F37" s="33">
        <f t="shared" si="6"/>
        <v>0.16628274762004591</v>
      </c>
      <c r="G37" s="39" t="s">
        <v>225</v>
      </c>
      <c r="H37" s="68">
        <v>27205412</v>
      </c>
      <c r="I37" s="68">
        <v>1354907.62</v>
      </c>
      <c r="J37" s="30">
        <f t="shared" si="1"/>
        <v>20.079163773541993</v>
      </c>
      <c r="K37" s="32">
        <f>H37+H36+H35</f>
        <v>76839084</v>
      </c>
      <c r="L37" s="27">
        <f>K37/K34-1</f>
        <v>0.21650739792235041</v>
      </c>
      <c r="M37" s="27">
        <f>K37/K25-1</f>
        <v>0.13248656011006421</v>
      </c>
      <c r="N37" s="32">
        <f>AVERAGE(J35:J37)</f>
        <v>19.142896839055819</v>
      </c>
      <c r="O37" s="16">
        <f>N37/N34-1</f>
        <v>4.6479715620328266E-2</v>
      </c>
      <c r="P37" s="16"/>
    </row>
    <row r="38" spans="1:16" ht="17.399999999999999" hidden="1">
      <c r="A38" s="31"/>
      <c r="B38" s="27"/>
      <c r="C38" s="27"/>
      <c r="D38" s="26">
        <f>H38/20</f>
        <v>1397669.7</v>
      </c>
      <c r="E38" s="27">
        <f t="shared" si="5"/>
        <v>-7.5255519012173089E-2</v>
      </c>
      <c r="F38" s="33">
        <f t="shared" si="6"/>
        <v>1.8008319417801566E-2</v>
      </c>
      <c r="G38" s="39" t="s">
        <v>231</v>
      </c>
      <c r="H38" s="68">
        <v>27953394</v>
      </c>
      <c r="I38" s="68">
        <v>1451777.2</v>
      </c>
      <c r="J38" s="30">
        <f t="shared" si="1"/>
        <v>19.254603254548975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1231569.0952380951</v>
      </c>
      <c r="E39" s="27">
        <f t="shared" si="5"/>
        <v>-0.11884110012680738</v>
      </c>
      <c r="F39" s="33">
        <f t="shared" si="6"/>
        <v>0.25720055732801961</v>
      </c>
      <c r="G39" s="39" t="s">
        <v>234</v>
      </c>
      <c r="H39" s="68">
        <v>25862951</v>
      </c>
      <c r="I39" s="68">
        <v>1357538.93</v>
      </c>
      <c r="J39" s="30">
        <f t="shared" si="1"/>
        <v>19.051351256644995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1316885.4714285715</v>
      </c>
      <c r="B40" s="27">
        <f>A40/A37-1</f>
        <v>4.8689777933523581E-2</v>
      </c>
      <c r="C40" s="27">
        <f>A40/A28-1</f>
        <v>0.1572853603676283</v>
      </c>
      <c r="D40" s="26">
        <f>H40/21</f>
        <v>1321417.6190476189</v>
      </c>
      <c r="E40" s="27">
        <f t="shared" si="5"/>
        <v>7.295451319534263E-2</v>
      </c>
      <c r="F40" s="33">
        <f t="shared" si="6"/>
        <v>0.24524641985911888</v>
      </c>
      <c r="G40" s="39" t="s">
        <v>236</v>
      </c>
      <c r="H40" s="68">
        <v>27749770</v>
      </c>
      <c r="I40" s="68">
        <v>1513867.7</v>
      </c>
      <c r="J40" s="30">
        <f t="shared" si="1"/>
        <v>18.330379860802896</v>
      </c>
      <c r="K40" s="32">
        <f>H40+H39+H38</f>
        <v>81566115</v>
      </c>
      <c r="L40" s="27">
        <f>K40/K37-1</f>
        <v>6.1518575624873506E-2</v>
      </c>
      <c r="M40" s="27">
        <f>K40/K28-1</f>
        <v>0.2030462191752842</v>
      </c>
      <c r="N40" s="32">
        <f>AVERAGE(J38:J40)</f>
        <v>18.878778123998956</v>
      </c>
      <c r="O40" s="58">
        <f>N40/N37-1</f>
        <v>-1.3797217697898323E-2</v>
      </c>
    </row>
    <row r="41" spans="1:16" ht="17.399999999999999">
      <c r="A41" s="31"/>
      <c r="B41" s="27"/>
      <c r="C41" s="27"/>
      <c r="D41" s="26">
        <f>H41/18</f>
        <v>1399523.388888889</v>
      </c>
      <c r="E41" s="27">
        <f t="shared" si="5"/>
        <v>5.9107558969557994E-2</v>
      </c>
      <c r="F41" s="33">
        <f t="shared" si="6"/>
        <v>0.28206587480558687</v>
      </c>
      <c r="G41" s="39" t="s">
        <v>370</v>
      </c>
      <c r="H41" s="68">
        <v>25191421</v>
      </c>
      <c r="I41" s="68">
        <v>1257559.8899999999</v>
      </c>
      <c r="J41" s="30">
        <f t="shared" si="1"/>
        <v>20.031985116828114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1161220</v>
      </c>
      <c r="E42" s="27">
        <f t="shared" ref="E42" si="7">D42/D41-1</f>
        <v>-0.17027467406463503</v>
      </c>
      <c r="F42" s="33">
        <f t="shared" ref="F42" si="8">D42/D30-1</f>
        <v>-2.2293502676407062E-2</v>
      </c>
      <c r="G42" s="39" t="s">
        <v>406</v>
      </c>
      <c r="H42" s="68">
        <v>23224400</v>
      </c>
      <c r="I42" s="68">
        <v>1179024.3700000001</v>
      </c>
      <c r="J42" s="30">
        <f t="shared" si="1"/>
        <v>19.697981306357558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1203522.4296296297</v>
      </c>
      <c r="B43" s="27">
        <f>A43/A40-1</f>
        <v>-8.6084207213528052E-2</v>
      </c>
      <c r="C43" s="27">
        <f>A43/A31-1</f>
        <v>7.0366447524379483E-2</v>
      </c>
      <c r="D43" s="26">
        <f>H43/20</f>
        <v>1049823.8999999999</v>
      </c>
      <c r="E43" s="27">
        <f t="shared" ref="E43" si="9">D43/D42-1</f>
        <v>-9.5930228552729147E-2</v>
      </c>
      <c r="F43" s="33">
        <f t="shared" ref="F43" si="10">D43/D31-1</f>
        <v>-4.0286437534861164E-2</v>
      </c>
      <c r="G43" s="39" t="s">
        <v>434</v>
      </c>
      <c r="H43" s="68">
        <v>20996478</v>
      </c>
      <c r="I43" s="68">
        <v>1094276.95</v>
      </c>
      <c r="J43" s="30">
        <f t="shared" si="1"/>
        <v>19.187535659962499</v>
      </c>
      <c r="K43" s="32">
        <f>H43+H42+H41</f>
        <v>69412299</v>
      </c>
      <c r="L43" s="27">
        <f>K43/K40-1</f>
        <v>-0.14900569924165197</v>
      </c>
      <c r="M43" s="27">
        <f>K43/K31-1</f>
        <v>1.3915215013897031E-2</v>
      </c>
      <c r="N43" s="32">
        <f>AVERAGE(J41:J43)</f>
        <v>19.639167361049392</v>
      </c>
      <c r="O43" s="58">
        <f>N43/N40-1</f>
        <v>4.0277460334353865E-2</v>
      </c>
    </row>
    <row r="44" spans="1:16" ht="17.399999999999999">
      <c r="A44" s="31"/>
      <c r="B44" s="27"/>
      <c r="C44" s="27"/>
      <c r="D44" s="26">
        <f>H44/22</f>
        <v>1119105.6818181819</v>
      </c>
      <c r="E44" s="27">
        <f t="shared" ref="E44" si="11">D44/D43-1</f>
        <v>6.5993717439831512E-2</v>
      </c>
      <c r="F44" s="33">
        <f t="shared" ref="F44" si="12">D44/D32-1</f>
        <v>0.10175673817893083</v>
      </c>
      <c r="G44" s="39" t="s">
        <v>462</v>
      </c>
      <c r="H44" s="68">
        <v>24620325</v>
      </c>
      <c r="I44" s="68">
        <v>1313081.22</v>
      </c>
      <c r="J44" s="30">
        <f t="shared" si="1"/>
        <v>18.750039696706651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974449.9</v>
      </c>
      <c r="E45" s="27">
        <f t="shared" ref="E45" si="13">D45/D44-1</f>
        <v>-0.12926016208153224</v>
      </c>
      <c r="F45" s="33">
        <f t="shared" ref="F45" si="14">D45/D33-1</f>
        <v>-1.1225727108622574E-2</v>
      </c>
      <c r="G45" s="39" t="s">
        <v>498</v>
      </c>
      <c r="H45" s="68">
        <v>19488998</v>
      </c>
      <c r="I45" s="68">
        <v>1024009.88</v>
      </c>
      <c r="J45" s="30">
        <f t="shared" si="1"/>
        <v>19.032040979917106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1100575.1588516748</v>
      </c>
      <c r="B46" s="27">
        <f>A46/A43-1</f>
        <v>-8.5538306759796567E-2</v>
      </c>
      <c r="C46" s="27">
        <f>A46/A34-1</f>
        <v>6.0371082085673988E-2</v>
      </c>
      <c r="D46" s="26">
        <f>H46/19</f>
        <v>1208169.894736842</v>
      </c>
      <c r="E46" s="27">
        <f t="shared" ref="E46" si="15">D46/D45-1</f>
        <v>0.2398481386645348</v>
      </c>
      <c r="F46" s="33">
        <f t="shared" ref="F46" si="16">D46/D34-1</f>
        <v>8.6009385904338931E-2</v>
      </c>
      <c r="G46" s="39" t="s">
        <v>548</v>
      </c>
      <c r="H46" s="68">
        <v>22955228</v>
      </c>
      <c r="I46" s="68">
        <v>1232481.25</v>
      </c>
      <c r="J46" s="30">
        <f t="shared" si="1"/>
        <v>18.625214785214784</v>
      </c>
      <c r="K46" s="32">
        <f>H46+H45+H44</f>
        <v>67064551</v>
      </c>
      <c r="L46" s="27">
        <f>K46/K43-1</f>
        <v>-3.3823227782730503E-2</v>
      </c>
      <c r="M46" s="27">
        <f>K46/K34-1</f>
        <v>6.1758133788278435E-2</v>
      </c>
      <c r="N46" s="32">
        <f>AVERAGE(J44:J46)</f>
        <v>18.802431820612849</v>
      </c>
      <c r="O46" s="58">
        <f>N46/N43-1</f>
        <v>-4.2605448848918703E-2</v>
      </c>
    </row>
    <row r="47" spans="1:16" ht="17.399999999999999">
      <c r="A47" s="31"/>
      <c r="B47" s="27"/>
      <c r="C47" s="27"/>
      <c r="D47" s="26">
        <f>H47/19</f>
        <v>1360651.4736842106</v>
      </c>
      <c r="E47" s="27">
        <f t="shared" ref="E47" si="17">D47/D46-1</f>
        <v>0.12620872247489778</v>
      </c>
      <c r="F47" s="33">
        <f t="shared" ref="F47" si="18">D47/D35-1</f>
        <v>0.20333212217204677</v>
      </c>
      <c r="G47" s="39" t="s">
        <v>598</v>
      </c>
      <c r="H47" s="68">
        <v>25852378</v>
      </c>
      <c r="I47" s="68">
        <v>1448042.89</v>
      </c>
      <c r="J47" s="30">
        <f t="shared" si="1"/>
        <v>17.85332339154678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991411.95</v>
      </c>
      <c r="E48" s="27">
        <f t="shared" ref="E48" si="19">D48/D47-1</f>
        <v>-0.27136965698087823</v>
      </c>
      <c r="F48" s="33">
        <f t="shared" ref="F48" si="20">D48/D36-1</f>
        <v>-0.11880960991053613</v>
      </c>
      <c r="G48" s="39" t="s">
        <v>632</v>
      </c>
      <c r="H48" s="68">
        <v>19828239</v>
      </c>
      <c r="I48" s="68">
        <v>1055872.69</v>
      </c>
      <c r="J48" s="30">
        <f t="shared" si="1"/>
        <v>18.779005449984695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878018.53516746406</v>
      </c>
      <c r="B49" s="27">
        <f>A49/A46-1</f>
        <v>-0.20221846903797402</v>
      </c>
      <c r="C49" s="27">
        <f>A49/A37-1</f>
        <v>-0.3007979185407631</v>
      </c>
      <c r="D49" s="26">
        <f>H49/22</f>
        <v>281992.18181818182</v>
      </c>
      <c r="E49" s="27">
        <f t="shared" ref="E49" si="21">D49/D48-1</f>
        <v>-0.71556507683997372</v>
      </c>
      <c r="F49" s="33">
        <f t="shared" ref="F49" si="22">D49/D37-1</f>
        <v>-0.81342464974515827</v>
      </c>
      <c r="G49" s="39" t="s">
        <v>674</v>
      </c>
      <c r="H49" s="68">
        <v>6203828</v>
      </c>
      <c r="I49" s="68">
        <v>217812.77</v>
      </c>
      <c r="J49" s="30">
        <f t="shared" si="1"/>
        <v>28.482388796579741</v>
      </c>
      <c r="K49" s="32">
        <f>H49+H48+H47</f>
        <v>51884445</v>
      </c>
      <c r="L49" s="27">
        <f>K49/K46-1</f>
        <v>-0.22635066922314895</v>
      </c>
      <c r="M49" s="27">
        <f>K49/K37-1</f>
        <v>-0.32476492041472016</v>
      </c>
      <c r="N49" s="32">
        <f>AVERAGE(J47:J49)</f>
        <v>21.704905879370404</v>
      </c>
      <c r="O49" s="58">
        <f>N49/N46-1</f>
        <v>0.1543669503205225</v>
      </c>
    </row>
    <row r="50" spans="1:15" s="37" customFormat="1" ht="17.399999999999999">
      <c r="A50" s="92"/>
      <c r="B50" s="130"/>
      <c r="C50" s="130"/>
      <c r="D50" s="93">
        <f>H50/18</f>
        <v>222717.38888888888</v>
      </c>
      <c r="E50" s="130">
        <f t="shared" ref="E50" si="23">D50/D49-1</f>
        <v>-0.21020012876637539</v>
      </c>
      <c r="F50" s="131">
        <f t="shared" ref="F50" si="24">D50/D38-1</f>
        <v>-0.84065091424040395</v>
      </c>
      <c r="G50" s="132" t="s">
        <v>714</v>
      </c>
      <c r="H50" s="95">
        <v>4008913</v>
      </c>
      <c r="I50" s="95">
        <v>174874.61</v>
      </c>
      <c r="J50" s="133">
        <f t="shared" ref="J50" si="25">H50/I50</f>
        <v>22.924500017469661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310060.65000000002</v>
      </c>
      <c r="E51" s="130">
        <f t="shared" ref="E51" si="26">D51/D50-1</f>
        <v>0.39217082036951179</v>
      </c>
      <c r="F51" s="131">
        <f t="shared" ref="F51" si="27">D51/D39-1</f>
        <v>-0.74823933858127789</v>
      </c>
      <c r="G51" s="132" t="s">
        <v>721</v>
      </c>
      <c r="H51" s="95">
        <v>6201213</v>
      </c>
      <c r="I51" s="95">
        <v>301175.57</v>
      </c>
      <c r="J51" s="133">
        <f t="shared" ref="J51" si="28">H51/I51</f>
        <v>20.590026608067845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253187.54326599327</v>
      </c>
      <c r="B52" s="27">
        <f>A52/A49-1</f>
        <v>-0.71163758722052162</v>
      </c>
      <c r="C52" s="27">
        <f>A52/A40-1</f>
        <v>-0.80773761366557362</v>
      </c>
      <c r="D52" s="93">
        <f>H52/22</f>
        <v>226784.59090909091</v>
      </c>
      <c r="E52" s="130">
        <f t="shared" ref="E52:E53" si="29">D52/D51-1</f>
        <v>-0.26857990232204276</v>
      </c>
      <c r="F52" s="131">
        <f t="shared" ref="F52:F53" si="30">D52/D40-1</f>
        <v>-0.82837780604700839</v>
      </c>
      <c r="G52" s="132" t="s">
        <v>726</v>
      </c>
      <c r="H52" s="95">
        <v>4989261</v>
      </c>
      <c r="I52" s="95">
        <v>211967.83</v>
      </c>
      <c r="J52" s="133">
        <f t="shared" ref="J52" si="31">H52/I52</f>
        <v>23.537821753423621</v>
      </c>
      <c r="K52" s="32">
        <f>H52+H51+H50</f>
        <v>15199387</v>
      </c>
      <c r="L52" s="27">
        <f>K52/K49-1</f>
        <v>-0.70705310618625683</v>
      </c>
      <c r="M52" s="27">
        <f>K52/K40-1</f>
        <v>-0.81365562157766125</v>
      </c>
      <c r="N52" s="32">
        <f>AVERAGE(J50:J52)</f>
        <v>22.350782792987044</v>
      </c>
      <c r="O52" s="58">
        <f>N52/N49-1</f>
        <v>2.9757185643017214E-2</v>
      </c>
    </row>
    <row r="53" spans="1:15" s="37" customFormat="1" ht="17.399999999999999">
      <c r="A53" s="31"/>
      <c r="B53" s="27"/>
      <c r="C53" s="27"/>
      <c r="D53" s="93">
        <f>H53/21</f>
        <v>232531.14285714287</v>
      </c>
      <c r="E53" s="130">
        <f t="shared" si="29"/>
        <v>2.5339252217341013E-2</v>
      </c>
      <c r="F53" s="131">
        <f t="shared" si="30"/>
        <v>-0.83384976292410928</v>
      </c>
      <c r="G53" s="132" t="s">
        <v>729</v>
      </c>
      <c r="H53" s="95">
        <v>4883154</v>
      </c>
      <c r="I53" s="95">
        <v>223146.73</v>
      </c>
      <c r="J53" s="133">
        <f t="shared" ref="J53" si="32">H53/I53</f>
        <v>21.883152847456021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286936.5882352941</v>
      </c>
      <c r="E54" s="130">
        <f t="shared" ref="E54" si="33">D54/D53-1</f>
        <v>0.23397057576746016</v>
      </c>
      <c r="F54" s="131">
        <f t="shared" ref="F54" si="34">D54/D42-1</f>
        <v>-0.75290075245406207</v>
      </c>
      <c r="G54" s="132" t="s">
        <v>742</v>
      </c>
      <c r="H54" s="95">
        <v>4877922</v>
      </c>
      <c r="I54" s="95">
        <v>216182.72</v>
      </c>
      <c r="J54" s="133">
        <f t="shared" ref="J54" si="35">H54/I54</f>
        <v>22.563884847040505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268023.87861811387</v>
      </c>
      <c r="B55" s="27">
        <f>A55/A52-1</f>
        <v>5.8598204164151513E-2</v>
      </c>
      <c r="C55" s="27">
        <f>A55/A43-1</f>
        <v>-0.77730047066875585</v>
      </c>
      <c r="D55" s="93">
        <f>H55/21</f>
        <v>284603.90476190473</v>
      </c>
      <c r="E55" s="130">
        <f t="shared" ref="E55" si="36">D55/D54-1</f>
        <v>-8.12961319340888E-3</v>
      </c>
      <c r="F55" s="131">
        <f t="shared" ref="F55" si="37">D55/D43-1</f>
        <v>-0.72890319532456371</v>
      </c>
      <c r="G55" s="132" t="s">
        <v>749</v>
      </c>
      <c r="H55" s="95">
        <v>5976682</v>
      </c>
      <c r="I55" s="95">
        <v>287226.61</v>
      </c>
      <c r="J55" s="133">
        <f t="shared" ref="J55" si="38">H55/I55</f>
        <v>20.808246144046333</v>
      </c>
      <c r="K55" s="32">
        <f>H55+H54+H53</f>
        <v>15737758</v>
      </c>
      <c r="L55" s="27">
        <f>K55/K52-1</f>
        <v>3.5420573211274897E-2</v>
      </c>
      <c r="M55" s="27">
        <f>K55/K43-1</f>
        <v>-0.77327133336989751</v>
      </c>
      <c r="N55" s="32">
        <f>AVERAGE(J53:J55)</f>
        <v>21.751761279514287</v>
      </c>
      <c r="O55" s="58">
        <f>N55/N52-1</f>
        <v>-2.680091874279722E-2</v>
      </c>
    </row>
    <row r="56" spans="1:15" s="124" customFormat="1" ht="17.399999999999999">
      <c r="A56" s="94"/>
      <c r="B56" s="45"/>
      <c r="C56" s="45"/>
      <c r="D56" s="98">
        <f>H56/22</f>
        <v>359021.18181818182</v>
      </c>
      <c r="E56" s="118">
        <f t="shared" ref="E56" si="39">D56/D55-1</f>
        <v>0.26147665513772012</v>
      </c>
      <c r="F56" s="158">
        <f t="shared" ref="F56" si="40">D56/D44-1</f>
        <v>-0.67918920647879344</v>
      </c>
      <c r="G56" s="122" t="s">
        <v>752</v>
      </c>
      <c r="H56" s="96">
        <v>7898466</v>
      </c>
      <c r="I56" s="96">
        <v>367038.89</v>
      </c>
      <c r="J56" s="125">
        <f t="shared" ref="J56" si="41">H56/I56</f>
        <v>21.519425366614421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330163.44444444444</v>
      </c>
      <c r="E57" s="118">
        <f t="shared" ref="E57" si="42">D57/D56-1</f>
        <v>-8.0378927024845392E-2</v>
      </c>
      <c r="F57" s="158">
        <f t="shared" ref="F57" si="43">D57/D45-1</f>
        <v>-0.66117966203860823</v>
      </c>
      <c r="G57" s="122" t="s">
        <v>756</v>
      </c>
      <c r="H57" s="96">
        <v>5942942</v>
      </c>
      <c r="I57" s="96">
        <v>271106.37</v>
      </c>
      <c r="J57" s="125">
        <f t="shared" ref="J57" si="44">H57/I57</f>
        <v>21.921071054140114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344592.31313131313</v>
      </c>
      <c r="B58" s="27">
        <f>A58/A55-1</f>
        <v>0.28567766016958362</v>
      </c>
      <c r="C58" s="27">
        <f>A58/A46-1</f>
        <v>-0.68689797297364397</v>
      </c>
      <c r="K58" s="32">
        <f>H58+H57+H56</f>
        <v>13841408</v>
      </c>
      <c r="L58" s="27">
        <f>K58/K55-1</f>
        <v>-0.12049683315755655</v>
      </c>
      <c r="M58" s="27">
        <f>K58/K46-1</f>
        <v>-0.79361066623707055</v>
      </c>
      <c r="N58" s="32">
        <f>AVERAGE(J56:J58)</f>
        <v>21.720248210377267</v>
      </c>
      <c r="O58" s="58">
        <f>N58/N55-1</f>
        <v>-1.4487594237575507E-3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99"/>
  <dimension ref="A1:P58"/>
  <sheetViews>
    <sheetView topLeftCell="A4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한국단자</v>
      </c>
      <c r="G1" s="19"/>
      <c r="H1" s="19"/>
      <c r="I1" s="19"/>
      <c r="J1" s="20"/>
      <c r="P1" s="18" t="s">
        <v>316</v>
      </c>
    </row>
    <row r="2" spans="1:16" ht="15" customHeight="1">
      <c r="G2" s="21"/>
      <c r="H2" s="21"/>
      <c r="I2" s="21"/>
      <c r="J2" s="22"/>
      <c r="P2" s="23" t="s">
        <v>713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55" t="s">
        <v>152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53"/>
    </row>
    <row r="5" spans="1:16" ht="15" hidden="1" customHeight="1">
      <c r="D5" s="26">
        <f>H5/20</f>
        <v>20547</v>
      </c>
      <c r="E5" s="27"/>
      <c r="F5" s="26"/>
      <c r="G5" s="28" t="s">
        <v>7</v>
      </c>
      <c r="H5" s="29">
        <v>410940</v>
      </c>
      <c r="I5" s="29">
        <v>5103.6000000000004</v>
      </c>
      <c r="J5" s="30">
        <f>H5/I5</f>
        <v>80.519633200094049</v>
      </c>
    </row>
    <row r="6" spans="1:16" ht="15" hidden="1" customHeight="1">
      <c r="D6" s="26">
        <f>H6/18</f>
        <v>37500.444444444445</v>
      </c>
      <c r="E6" s="27">
        <f t="shared" ref="E6:E22" si="0">D6/D5-1</f>
        <v>0.82510558448651605</v>
      </c>
      <c r="F6" s="26"/>
      <c r="G6" s="28" t="s">
        <v>3</v>
      </c>
      <c r="H6" s="29">
        <v>675008</v>
      </c>
      <c r="I6" s="29">
        <v>11538.1</v>
      </c>
      <c r="J6" s="30">
        <f t="shared" ref="J6:J49" si="1">H6/I6</f>
        <v>58.502526412494255</v>
      </c>
    </row>
    <row r="7" spans="1:16" ht="15" hidden="1" customHeight="1">
      <c r="A7" s="31">
        <f>AVERAGE(D5:D7)</f>
        <v>33656.617845117842</v>
      </c>
      <c r="B7" s="31"/>
      <c r="C7" s="31"/>
      <c r="D7" s="26">
        <f>H7/22</f>
        <v>42922.409090909088</v>
      </c>
      <c r="E7" s="27">
        <f t="shared" si="0"/>
        <v>0.14458401031745338</v>
      </c>
      <c r="F7" s="26"/>
      <c r="G7" s="28" t="s">
        <v>6</v>
      </c>
      <c r="H7" s="29">
        <v>944293</v>
      </c>
      <c r="I7" s="29">
        <v>15965.71</v>
      </c>
      <c r="J7" s="30">
        <f t="shared" si="1"/>
        <v>59.145067773371814</v>
      </c>
      <c r="K7" s="32">
        <f>H7+H6+H5</f>
        <v>2030241</v>
      </c>
      <c r="L7" s="32"/>
      <c r="M7" s="32"/>
      <c r="N7" s="32">
        <f>AVERAGE(J5:J7)</f>
        <v>66.055742461986696</v>
      </c>
      <c r="O7" s="35"/>
    </row>
    <row r="8" spans="1:16" ht="15" hidden="1" customHeight="1">
      <c r="D8" s="26">
        <f>H8/21</f>
        <v>42131.809523809527</v>
      </c>
      <c r="E8" s="27">
        <f t="shared" si="0"/>
        <v>-1.841927291231682E-2</v>
      </c>
      <c r="F8" s="26"/>
      <c r="G8" s="28" t="s">
        <v>2</v>
      </c>
      <c r="H8" s="29">
        <v>884768</v>
      </c>
      <c r="I8" s="29">
        <v>17931.25</v>
      </c>
      <c r="J8" s="30">
        <f t="shared" si="1"/>
        <v>49.34223771348902</v>
      </c>
    </row>
    <row r="9" spans="1:16" ht="15" hidden="1" customHeight="1">
      <c r="D9" s="26">
        <f>H9/21</f>
        <v>57733.952380952382</v>
      </c>
      <c r="E9" s="27">
        <f t="shared" si="0"/>
        <v>0.3703174165430938</v>
      </c>
      <c r="F9" s="26"/>
      <c r="G9" s="28" t="s">
        <v>5</v>
      </c>
      <c r="H9" s="29">
        <v>1212413</v>
      </c>
      <c r="I9" s="29">
        <v>39228.17</v>
      </c>
      <c r="J9" s="30">
        <f t="shared" si="1"/>
        <v>30.906692817941803</v>
      </c>
    </row>
    <row r="10" spans="1:16" ht="15" hidden="1" customHeight="1">
      <c r="A10" s="31">
        <f>AVERAGE(D8:D10)</f>
        <v>52218.650793650791</v>
      </c>
      <c r="B10" s="27">
        <f>A10/A7-1</f>
        <v>0.55151212857906096</v>
      </c>
      <c r="C10" s="27"/>
      <c r="D10" s="26">
        <f>H10/21</f>
        <v>56790.190476190473</v>
      </c>
      <c r="E10" s="27">
        <f t="shared" si="0"/>
        <v>-1.6346739931030196E-2</v>
      </c>
      <c r="F10" s="26"/>
      <c r="G10" s="28" t="s">
        <v>0</v>
      </c>
      <c r="H10" s="29">
        <v>1192594</v>
      </c>
      <c r="I10" s="29">
        <v>27562.05</v>
      </c>
      <c r="J10" s="30">
        <f t="shared" si="1"/>
        <v>43.269422992847048</v>
      </c>
      <c r="K10" s="32">
        <f>H10+H9+H8</f>
        <v>3289775</v>
      </c>
      <c r="L10" s="27">
        <f>K10/K7-1</f>
        <v>0.62038644673218601</v>
      </c>
      <c r="M10" s="32"/>
      <c r="N10" s="32">
        <f>AVERAGE(J8:J10)</f>
        <v>41.172784508092626</v>
      </c>
      <c r="O10" s="58">
        <f>N10/N7-1</f>
        <v>-0.37669636319981636</v>
      </c>
    </row>
    <row r="11" spans="1:16" ht="15" hidden="1" customHeight="1">
      <c r="D11" s="26">
        <f>H11/21</f>
        <v>115952.14285714286</v>
      </c>
      <c r="E11" s="27">
        <f t="shared" si="0"/>
        <v>1.0417635842541553</v>
      </c>
      <c r="F11" s="26"/>
      <c r="G11" s="28" t="s">
        <v>10</v>
      </c>
      <c r="H11" s="29">
        <v>2434995</v>
      </c>
      <c r="I11" s="29">
        <v>100184.19</v>
      </c>
      <c r="J11" s="30">
        <f t="shared" si="1"/>
        <v>24.305182284749719</v>
      </c>
    </row>
    <row r="12" spans="1:16" ht="15" hidden="1" customHeight="1">
      <c r="D12" s="26">
        <f>H12/22</f>
        <v>56662.090909090912</v>
      </c>
      <c r="E12" s="27">
        <f t="shared" si="0"/>
        <v>-0.51133209345772412</v>
      </c>
      <c r="F12" s="26"/>
      <c r="G12" s="28" t="s">
        <v>4</v>
      </c>
      <c r="H12" s="29">
        <v>1246566</v>
      </c>
      <c r="I12" s="29">
        <v>43982.49</v>
      </c>
      <c r="J12" s="30">
        <f t="shared" si="1"/>
        <v>28.34232441137371</v>
      </c>
    </row>
    <row r="13" spans="1:16" ht="15" hidden="1" customHeight="1">
      <c r="A13" s="31">
        <f>AVERAGE(D11:D13)</f>
        <v>81970.411255411265</v>
      </c>
      <c r="B13" s="27">
        <f>A13/A10-1</f>
        <v>0.56975352694056891</v>
      </c>
      <c r="C13" s="27"/>
      <c r="D13" s="26">
        <f>H13/20</f>
        <v>73297</v>
      </c>
      <c r="E13" s="27">
        <f t="shared" si="0"/>
        <v>0.29358092551858461</v>
      </c>
      <c r="F13" s="26"/>
      <c r="G13" s="28" t="s">
        <v>8</v>
      </c>
      <c r="H13" s="29">
        <v>1465940</v>
      </c>
      <c r="I13" s="29">
        <v>38753.870000000003</v>
      </c>
      <c r="J13" s="30">
        <f t="shared" si="1"/>
        <v>37.826931865127271</v>
      </c>
      <c r="K13" s="32">
        <f>H13+H12+H11</f>
        <v>5147501</v>
      </c>
      <c r="L13" s="27">
        <f>K13/K10-1</f>
        <v>0.56469697775683758</v>
      </c>
      <c r="M13" s="32"/>
      <c r="N13" s="32">
        <f>AVERAGE(J11:J13)</f>
        <v>30.15814618708357</v>
      </c>
      <c r="O13" s="58">
        <f>N13/N10-1</f>
        <v>-0.26752230757781503</v>
      </c>
    </row>
    <row r="14" spans="1:16" ht="15" hidden="1" customHeight="1">
      <c r="D14" s="26">
        <f>H14/20</f>
        <v>61522.9</v>
      </c>
      <c r="E14" s="27">
        <f t="shared" si="0"/>
        <v>-0.16063549667789945</v>
      </c>
      <c r="F14" s="26"/>
      <c r="G14" s="28" t="s">
        <v>11</v>
      </c>
      <c r="H14" s="29">
        <v>1230458</v>
      </c>
      <c r="I14" s="29">
        <v>47335.55</v>
      </c>
      <c r="J14" s="30">
        <f t="shared" si="1"/>
        <v>25.994374207123396</v>
      </c>
    </row>
    <row r="15" spans="1:16" ht="15" hidden="1" customHeight="1">
      <c r="A15" s="31"/>
      <c r="B15" s="31"/>
      <c r="C15" s="31"/>
      <c r="D15" s="26">
        <f>H15/22</f>
        <v>39882.86363636364</v>
      </c>
      <c r="E15" s="27">
        <f t="shared" si="0"/>
        <v>-0.35173953704452099</v>
      </c>
      <c r="F15" s="26"/>
      <c r="G15" s="28" t="s">
        <v>9</v>
      </c>
      <c r="H15" s="29">
        <v>877423</v>
      </c>
      <c r="I15" s="29">
        <v>14933.5</v>
      </c>
      <c r="J15" s="30">
        <f t="shared" si="1"/>
        <v>58.755348712625974</v>
      </c>
    </row>
    <row r="16" spans="1:16" ht="15" hidden="1" customHeight="1">
      <c r="A16" s="31">
        <f>AVERAGE(D14:D16)</f>
        <v>45520.042424242427</v>
      </c>
      <c r="B16" s="27">
        <f>A16/A13-1</f>
        <v>-0.44467714963138694</v>
      </c>
      <c r="C16" s="27"/>
      <c r="D16" s="26">
        <f>H16/22</f>
        <v>35154.36363636364</v>
      </c>
      <c r="E16" s="27">
        <f t="shared" si="0"/>
        <v>-0.11855969127775312</v>
      </c>
      <c r="F16" s="26"/>
      <c r="G16" s="28" t="s">
        <v>13</v>
      </c>
      <c r="H16" s="29">
        <v>773396</v>
      </c>
      <c r="I16" s="29">
        <v>10552.15</v>
      </c>
      <c r="J16" s="30">
        <f t="shared" si="1"/>
        <v>73.292741289689786</v>
      </c>
      <c r="K16" s="32">
        <f>H16+H15+H14</f>
        <v>2881277</v>
      </c>
      <c r="L16" s="27">
        <f>K16/K13-1</f>
        <v>-0.44025712671061157</v>
      </c>
      <c r="M16" s="32"/>
      <c r="N16" s="32">
        <f>AVERAGE(J14:J16)</f>
        <v>52.680821403146389</v>
      </c>
      <c r="O16" s="58">
        <f>N16/N13-1</f>
        <v>0.74681895486364658</v>
      </c>
    </row>
    <row r="17" spans="1:15" ht="15" hidden="1" customHeight="1">
      <c r="D17" s="26">
        <f>H17/20</f>
        <v>50792.4</v>
      </c>
      <c r="E17" s="27">
        <f t="shared" si="0"/>
        <v>0.44483912510537937</v>
      </c>
      <c r="F17" s="33">
        <f t="shared" ref="F17:F22" si="2">D17/D5-1</f>
        <v>1.4720105124835743</v>
      </c>
      <c r="G17" s="39" t="s">
        <v>162</v>
      </c>
      <c r="H17" s="29">
        <v>1015848</v>
      </c>
      <c r="I17" s="29">
        <v>19431.400000000001</v>
      </c>
      <c r="J17" s="30">
        <f t="shared" si="1"/>
        <v>52.278682956451924</v>
      </c>
    </row>
    <row r="18" spans="1:15" hidden="1">
      <c r="D18" s="26">
        <f>H18/20</f>
        <v>69235.850000000006</v>
      </c>
      <c r="E18" s="27">
        <f t="shared" si="0"/>
        <v>0.36311436356620286</v>
      </c>
      <c r="F18" s="33">
        <f t="shared" si="2"/>
        <v>0.84626745164501771</v>
      </c>
      <c r="G18" s="39" t="s">
        <v>163</v>
      </c>
      <c r="H18" s="29">
        <v>1384717</v>
      </c>
      <c r="I18" s="29">
        <v>34144.300000000003</v>
      </c>
      <c r="J18" s="30">
        <f t="shared" si="1"/>
        <v>40.554851029307962</v>
      </c>
    </row>
    <row r="19" spans="1:15" ht="17.399999999999999" hidden="1">
      <c r="A19" s="31">
        <f>AVERAGE(D17:D19)</f>
        <v>66935.219696969696</v>
      </c>
      <c r="B19" s="27">
        <f>A19/A16-1</f>
        <v>0.47045600426159262</v>
      </c>
      <c r="C19" s="27">
        <f>A19/A7-1</f>
        <v>0.9887684497888185</v>
      </c>
      <c r="D19" s="26">
        <f>H19/22</f>
        <v>80777.409090909088</v>
      </c>
      <c r="E19" s="27">
        <f t="shared" si="0"/>
        <v>0.16669917522366062</v>
      </c>
      <c r="F19" s="33">
        <f t="shared" si="2"/>
        <v>0.88194024524167824</v>
      </c>
      <c r="G19" s="39" t="s">
        <v>158</v>
      </c>
      <c r="H19" s="29">
        <v>1777103</v>
      </c>
      <c r="I19" s="29">
        <v>49878.47</v>
      </c>
      <c r="J19" s="30">
        <f t="shared" si="1"/>
        <v>35.628659018610634</v>
      </c>
      <c r="K19" s="32">
        <f>H19+H18+H17</f>
        <v>4177668</v>
      </c>
      <c r="L19" s="27">
        <f>K19/K16-1</f>
        <v>0.44993626090098249</v>
      </c>
      <c r="M19" s="27">
        <f>K19/K7-1</f>
        <v>1.0577202410945303</v>
      </c>
      <c r="N19" s="32">
        <f>AVERAGE(J17:J19)</f>
        <v>42.820731001456842</v>
      </c>
      <c r="O19" s="58">
        <f>N19/N16-1</f>
        <v>-0.18716660331155444</v>
      </c>
    </row>
    <row r="20" spans="1:15" hidden="1">
      <c r="D20" s="26">
        <f>H20/20</f>
        <v>65173.95</v>
      </c>
      <c r="E20" s="27">
        <f t="shared" si="0"/>
        <v>-0.19316612486726992</v>
      </c>
      <c r="F20" s="33">
        <f t="shared" si="2"/>
        <v>0.54690602508228126</v>
      </c>
      <c r="G20" s="39" t="s">
        <v>154</v>
      </c>
      <c r="H20" s="29">
        <v>1303479</v>
      </c>
      <c r="I20" s="29">
        <v>45550.32</v>
      </c>
      <c r="J20" s="30">
        <f t="shared" si="1"/>
        <v>28.616242432544929</v>
      </c>
    </row>
    <row r="21" spans="1:15" hidden="1">
      <c r="D21" s="26">
        <f>H21/21</f>
        <v>99073.333333333328</v>
      </c>
      <c r="E21" s="27">
        <f t="shared" si="0"/>
        <v>0.52013700770527693</v>
      </c>
      <c r="F21" s="33">
        <f t="shared" si="2"/>
        <v>0.71603240809856028</v>
      </c>
      <c r="G21" s="39" t="s">
        <v>155</v>
      </c>
      <c r="H21" s="29">
        <v>2080540</v>
      </c>
      <c r="I21" s="29">
        <v>78528.95</v>
      </c>
      <c r="J21" s="30">
        <f t="shared" si="1"/>
        <v>26.493923578501942</v>
      </c>
    </row>
    <row r="22" spans="1:15" ht="17.399999999999999" hidden="1">
      <c r="A22" s="31">
        <f>AVERAGE(D20:D22)</f>
        <v>86836.840476190482</v>
      </c>
      <c r="B22" s="27">
        <f>A22/A19-1</f>
        <v>0.2973265923279218</v>
      </c>
      <c r="C22" s="27">
        <f>A22/A10-1</f>
        <v>0.66294684286919336</v>
      </c>
      <c r="D22" s="26">
        <f>H22/21</f>
        <v>96263.238095238092</v>
      </c>
      <c r="E22" s="27">
        <f t="shared" si="0"/>
        <v>-2.8363790169859682E-2</v>
      </c>
      <c r="F22" s="33">
        <f t="shared" si="2"/>
        <v>0.69506806172092106</v>
      </c>
      <c r="G22" s="39" t="s">
        <v>156</v>
      </c>
      <c r="H22" s="29">
        <v>2021528</v>
      </c>
      <c r="I22" s="29">
        <v>87628.88</v>
      </c>
      <c r="J22" s="30">
        <f t="shared" si="1"/>
        <v>23.069198191281231</v>
      </c>
      <c r="K22" s="32">
        <f>H22+H21+H20</f>
        <v>5405547</v>
      </c>
      <c r="L22" s="27">
        <f>K22/K19-1</f>
        <v>0.29391493053062145</v>
      </c>
      <c r="M22" s="27">
        <f>K22/K10-1</f>
        <v>0.6431357767628485</v>
      </c>
      <c r="N22" s="32">
        <f>AVERAGE(J20:J22)</f>
        <v>26.0597880674427</v>
      </c>
      <c r="O22" s="58">
        <f>N22/N19-1</f>
        <v>-0.39142122383300515</v>
      </c>
    </row>
    <row r="23" spans="1:15" hidden="1">
      <c r="A23" s="31"/>
      <c r="B23" s="27"/>
      <c r="C23" s="27"/>
      <c r="D23" s="26">
        <f>H23/21</f>
        <v>93793</v>
      </c>
      <c r="E23" s="27">
        <f t="shared" ref="E23:E28" si="3">D23/D22-1</f>
        <v>-2.566128196097206E-2</v>
      </c>
      <c r="F23" s="33">
        <f t="shared" ref="F23:F28" si="4">D23/D11-1</f>
        <v>-0.19110593656249808</v>
      </c>
      <c r="G23" s="39" t="s">
        <v>168</v>
      </c>
      <c r="H23" s="29">
        <v>1969653</v>
      </c>
      <c r="I23" s="29">
        <v>91882.51</v>
      </c>
      <c r="J23" s="30">
        <f t="shared" si="1"/>
        <v>21.436647736331974</v>
      </c>
    </row>
    <row r="24" spans="1:15" hidden="1">
      <c r="A24" s="31"/>
      <c r="B24" s="27"/>
      <c r="C24" s="27"/>
      <c r="D24" s="26">
        <f>H24/22</f>
        <v>51193.227272727272</v>
      </c>
      <c r="E24" s="27">
        <f t="shared" si="3"/>
        <v>-0.45418925428627643</v>
      </c>
      <c r="F24" s="33">
        <f t="shared" si="4"/>
        <v>-9.6517151919753963E-2</v>
      </c>
      <c r="G24" s="39" t="s">
        <v>176</v>
      </c>
      <c r="H24" s="29">
        <v>1126251</v>
      </c>
      <c r="I24" s="29">
        <v>58113.52</v>
      </c>
      <c r="J24" s="30">
        <f t="shared" si="1"/>
        <v>19.380188981841059</v>
      </c>
    </row>
    <row r="25" spans="1:15" ht="17.399999999999999" hidden="1">
      <c r="A25" s="31">
        <f>AVERAGE(D23:D25)</f>
        <v>102639.90031897927</v>
      </c>
      <c r="B25" s="27">
        <f>A25/A22-1</f>
        <v>0.18198566134061256</v>
      </c>
      <c r="C25" s="27">
        <f>A25/A13-1</f>
        <v>0.25215792804996462</v>
      </c>
      <c r="D25" s="26">
        <f>H25/19</f>
        <v>162933.47368421053</v>
      </c>
      <c r="E25" s="27">
        <f t="shared" si="3"/>
        <v>2.1827154169475826</v>
      </c>
      <c r="F25" s="33">
        <f t="shared" si="4"/>
        <v>1.2229214522314766</v>
      </c>
      <c r="G25" s="39" t="s">
        <v>190</v>
      </c>
      <c r="H25" s="29">
        <v>3095736</v>
      </c>
      <c r="I25" s="29">
        <v>181577.7</v>
      </c>
      <c r="J25" s="30">
        <f t="shared" si="1"/>
        <v>17.049097989455753</v>
      </c>
      <c r="K25" s="32">
        <f>H25+H24+H23</f>
        <v>6191640</v>
      </c>
      <c r="L25" s="27">
        <f>K25/K22-1</f>
        <v>0.1454233956341513</v>
      </c>
      <c r="M25" s="27">
        <f>K25/K13-1</f>
        <v>0.2028438654018716</v>
      </c>
      <c r="N25" s="32">
        <f>AVERAGE(J23:J25)</f>
        <v>19.288644902542931</v>
      </c>
      <c r="O25" s="58">
        <f>N25/N22-1</f>
        <v>-0.25983109100411939</v>
      </c>
    </row>
    <row r="26" spans="1:15" ht="17.399999999999999" hidden="1">
      <c r="A26" s="31"/>
      <c r="B26" s="27"/>
      <c r="C26" s="27"/>
      <c r="D26" s="26">
        <f>H26/19</f>
        <v>106263.57894736843</v>
      </c>
      <c r="E26" s="27">
        <f t="shared" si="3"/>
        <v>-0.34781001997586358</v>
      </c>
      <c r="F26" s="33">
        <f t="shared" si="4"/>
        <v>0.72721992863419027</v>
      </c>
      <c r="G26" s="39" t="s">
        <v>202</v>
      </c>
      <c r="H26" s="29">
        <v>2019008</v>
      </c>
      <c r="I26" s="29">
        <v>84829.54</v>
      </c>
      <c r="J26" s="30">
        <f t="shared" si="1"/>
        <v>23.800765629520097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100868.59090909091</v>
      </c>
      <c r="E27" s="27">
        <f t="shared" si="3"/>
        <v>-5.0769869523683342E-2</v>
      </c>
      <c r="F27" s="33">
        <f t="shared" si="4"/>
        <v>1.5291210738720094</v>
      </c>
      <c r="G27" s="39" t="s">
        <v>203</v>
      </c>
      <c r="H27" s="29">
        <v>2219109</v>
      </c>
      <c r="I27" s="29">
        <v>95299.67</v>
      </c>
      <c r="J27" s="30">
        <f t="shared" si="1"/>
        <v>23.285589551359411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89788.618022328548</v>
      </c>
      <c r="B28" s="27">
        <f>A28/A25-1</f>
        <v>-0.12520747055201864</v>
      </c>
      <c r="C28" s="27">
        <f>A28/A16-1</f>
        <v>0.97250734490770552</v>
      </c>
      <c r="D28" s="26">
        <f>H28/19</f>
        <v>62233.684210526313</v>
      </c>
      <c r="E28" s="27">
        <f t="shared" si="3"/>
        <v>-0.38302217122656934</v>
      </c>
      <c r="F28" s="33">
        <f t="shared" si="4"/>
        <v>0.77029756118673842</v>
      </c>
      <c r="G28" s="39" t="s">
        <v>208</v>
      </c>
      <c r="H28" s="29">
        <v>1182440</v>
      </c>
      <c r="I28" s="29">
        <v>49774.2</v>
      </c>
      <c r="J28" s="30">
        <f t="shared" si="1"/>
        <v>23.756082468427419</v>
      </c>
      <c r="K28" s="32">
        <f>H28+H27+H26</f>
        <v>5420557</v>
      </c>
      <c r="L28" s="27">
        <f>K28/K25-1</f>
        <v>-0.12453614874249797</v>
      </c>
      <c r="M28" s="27">
        <f>K28/K16-1</f>
        <v>0.88130367194823678</v>
      </c>
      <c r="N28" s="32">
        <f>AVERAGE(J26:J28)</f>
        <v>23.61414588310231</v>
      </c>
      <c r="O28" s="58">
        <f>N28/N25-1</f>
        <v>0.22425115929160611</v>
      </c>
    </row>
    <row r="29" spans="1:15" hidden="1">
      <c r="D29" s="26">
        <f>H29/22</f>
        <v>66406.318181818177</v>
      </c>
      <c r="E29" s="27">
        <f t="shared" ref="E29:E41" si="5">D29/D28-1</f>
        <v>6.7047837906824448E-2</v>
      </c>
      <c r="F29" s="33">
        <f t="shared" ref="F29:F41" si="6">D29/D17-1</f>
        <v>0.30740658409167865</v>
      </c>
      <c r="G29" s="39" t="s">
        <v>215</v>
      </c>
      <c r="H29" s="29">
        <v>1460939</v>
      </c>
      <c r="I29" s="29">
        <v>44060.59</v>
      </c>
      <c r="J29" s="30">
        <f t="shared" si="1"/>
        <v>33.157499706653951</v>
      </c>
    </row>
    <row r="30" spans="1:15" hidden="1">
      <c r="D30" s="26">
        <f>H30/19</f>
        <v>67073.789473684214</v>
      </c>
      <c r="E30" s="27">
        <f t="shared" si="5"/>
        <v>1.0051322075085078E-2</v>
      </c>
      <c r="F30" s="33">
        <f t="shared" si="6"/>
        <v>-3.1227471408465268E-2</v>
      </c>
      <c r="G30" s="39" t="s">
        <v>210</v>
      </c>
      <c r="H30" s="29">
        <v>1274402</v>
      </c>
      <c r="I30" s="29">
        <v>50604.65</v>
      </c>
      <c r="J30" s="30">
        <f t="shared" si="1"/>
        <v>25.183495983076654</v>
      </c>
    </row>
    <row r="31" spans="1:15" ht="17.399999999999999" hidden="1">
      <c r="A31" s="31">
        <f>AVERAGE(D29:D31)</f>
        <v>89098.252551834143</v>
      </c>
      <c r="B31" s="27">
        <f>A31/A28-1</f>
        <v>-7.6887860143111109E-3</v>
      </c>
      <c r="C31" s="27">
        <f>A31/A19-1</f>
        <v>0.33111167715892043</v>
      </c>
      <c r="D31" s="26">
        <f>H31/20</f>
        <v>133814.65</v>
      </c>
      <c r="E31" s="27">
        <f t="shared" si="5"/>
        <v>0.99503637784623677</v>
      </c>
      <c r="F31" s="33">
        <f t="shared" si="6"/>
        <v>0.65658507132113342</v>
      </c>
      <c r="G31" s="39" t="s">
        <v>211</v>
      </c>
      <c r="H31" s="29">
        <v>2676293</v>
      </c>
      <c r="I31" s="29">
        <v>109886.64</v>
      </c>
      <c r="J31" s="30">
        <f t="shared" si="1"/>
        <v>24.355035334595726</v>
      </c>
      <c r="K31" s="32">
        <f>H31+H30+H29</f>
        <v>5411634</v>
      </c>
      <c r="L31" s="27">
        <f>K31/K28-1</f>
        <v>-1.6461407932800709E-3</v>
      </c>
      <c r="M31" s="27">
        <f>K31/K19-1</f>
        <v>0.29537196349733863</v>
      </c>
      <c r="N31" s="32">
        <f>AVERAGE(J29:J31)</f>
        <v>27.565343674775445</v>
      </c>
      <c r="O31" s="58">
        <f>N31/N28-1</f>
        <v>0.16732334132400317</v>
      </c>
    </row>
    <row r="32" spans="1:15" ht="17.399999999999999" hidden="1">
      <c r="D32" s="26">
        <f>H32/21</f>
        <v>66478.619047619053</v>
      </c>
      <c r="E32" s="27">
        <f t="shared" si="5"/>
        <v>-0.50320372957954107</v>
      </c>
      <c r="F32" s="33">
        <f t="shared" si="6"/>
        <v>2.0018259559518192E-2</v>
      </c>
      <c r="G32" s="39" t="s">
        <v>222</v>
      </c>
      <c r="H32" s="29">
        <v>1396051</v>
      </c>
      <c r="I32" s="29">
        <v>53052.2</v>
      </c>
      <c r="J32" s="30">
        <f t="shared" si="1"/>
        <v>26.314667440747041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53470.857142857145</v>
      </c>
      <c r="E33" s="27">
        <f t="shared" si="5"/>
        <v>-0.19566835309025243</v>
      </c>
      <c r="F33" s="33">
        <f t="shared" si="6"/>
        <v>-0.46029011698885858</v>
      </c>
      <c r="G33" s="39" t="s">
        <v>223</v>
      </c>
      <c r="H33" s="29">
        <v>1122888</v>
      </c>
      <c r="I33" s="29">
        <v>45780.09</v>
      </c>
      <c r="J33" s="30">
        <f t="shared" si="1"/>
        <v>24.527867900652883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58189.334168755224</v>
      </c>
      <c r="B34" s="27">
        <f>A34/A31-1</f>
        <v>-0.34690824452586455</v>
      </c>
      <c r="C34" s="27">
        <f>A34/A22-1</f>
        <v>-0.32990037581215348</v>
      </c>
      <c r="D34" s="26">
        <f>H34/19</f>
        <v>54618.526315789473</v>
      </c>
      <c r="E34" s="27">
        <f t="shared" si="5"/>
        <v>2.1463451948528167E-2</v>
      </c>
      <c r="F34" s="33">
        <f t="shared" si="6"/>
        <v>-0.43261282919080069</v>
      </c>
      <c r="G34" s="39" t="s">
        <v>220</v>
      </c>
      <c r="H34" s="29">
        <v>1037752</v>
      </c>
      <c r="I34" s="29">
        <v>38523.14</v>
      </c>
      <c r="J34" s="30">
        <f t="shared" si="1"/>
        <v>26.938406370820239</v>
      </c>
      <c r="K34" s="32">
        <f>H34+H33+H32</f>
        <v>3556691</v>
      </c>
      <c r="L34" s="27">
        <f>K34/K31-1</f>
        <v>-0.34276948514995653</v>
      </c>
      <c r="M34" s="27">
        <f>K34/K22-1</f>
        <v>-0.34202940053985287</v>
      </c>
      <c r="N34" s="32">
        <f>AVERAGE(J32:J34)</f>
        <v>25.926980570740056</v>
      </c>
      <c r="O34" s="58">
        <f>N34/N31-1</f>
        <v>-5.9435613187533876E-2</v>
      </c>
      <c r="P34" s="58"/>
    </row>
    <row r="35" spans="1:16" ht="17.399999999999999" hidden="1">
      <c r="D35" s="26">
        <f>H35/23</f>
        <v>102934.04347826086</v>
      </c>
      <c r="E35" s="27">
        <f t="shared" si="5"/>
        <v>0.88459942846359874</v>
      </c>
      <c r="F35" s="33">
        <f t="shared" si="6"/>
        <v>9.745976222384245E-2</v>
      </c>
      <c r="G35" s="39" t="s">
        <v>226</v>
      </c>
      <c r="H35" s="68">
        <v>2367483</v>
      </c>
      <c r="I35" s="68">
        <v>85766.53</v>
      </c>
      <c r="J35" s="30">
        <f t="shared" si="1"/>
        <v>27.603810017730694</v>
      </c>
      <c r="P35" s="16"/>
    </row>
    <row r="36" spans="1:16" ht="17.399999999999999" hidden="1">
      <c r="D36" s="26">
        <f>H36/21</f>
        <v>83037.571428571435</v>
      </c>
      <c r="E36" s="27">
        <f t="shared" si="5"/>
        <v>-0.1932934078693942</v>
      </c>
      <c r="F36" s="33">
        <f t="shared" si="6"/>
        <v>0.62204213042081347</v>
      </c>
      <c r="G36" s="39" t="s">
        <v>228</v>
      </c>
      <c r="H36" s="68">
        <v>1743789</v>
      </c>
      <c r="I36" s="68">
        <v>47220.36</v>
      </c>
      <c r="J36" s="30">
        <f t="shared" si="1"/>
        <v>36.928752766814995</v>
      </c>
      <c r="P36" s="16"/>
    </row>
    <row r="37" spans="1:16" ht="17.399999999999999" hidden="1">
      <c r="A37" s="31">
        <f>AVERAGE(D35:D37)</f>
        <v>94251.390154129287</v>
      </c>
      <c r="B37" s="27">
        <f>A37/A34-1</f>
        <v>0.61973652904826659</v>
      </c>
      <c r="C37" s="27">
        <f>A37/A25-1</f>
        <v>-8.1727575131898766E-2</v>
      </c>
      <c r="D37" s="26">
        <f>H37/18</f>
        <v>96782.555555555562</v>
      </c>
      <c r="E37" s="27">
        <f t="shared" si="5"/>
        <v>0.16552728952107554</v>
      </c>
      <c r="F37" s="33">
        <f t="shared" si="6"/>
        <v>-0.40599955695332046</v>
      </c>
      <c r="G37" s="39" t="s">
        <v>225</v>
      </c>
      <c r="H37" s="68">
        <v>1742086</v>
      </c>
      <c r="I37" s="68">
        <v>48752.42</v>
      </c>
      <c r="J37" s="30">
        <f t="shared" si="1"/>
        <v>35.733323597064519</v>
      </c>
      <c r="K37" s="32">
        <f>H37+H36+H35</f>
        <v>5853358</v>
      </c>
      <c r="L37" s="27">
        <f>K37/K34-1</f>
        <v>0.64573138346851056</v>
      </c>
      <c r="M37" s="27">
        <f>K37/K25-1</f>
        <v>-5.4635282413060149E-2</v>
      </c>
      <c r="N37" s="32">
        <f>AVERAGE(J35:J37)</f>
        <v>33.421962127203408</v>
      </c>
      <c r="O37" s="16">
        <f>N37/N34-1</f>
        <v>0.28908038620285104</v>
      </c>
      <c r="P37" s="16"/>
    </row>
    <row r="38" spans="1:16" ht="17.399999999999999" hidden="1">
      <c r="A38" s="31"/>
      <c r="B38" s="27"/>
      <c r="C38" s="27"/>
      <c r="D38" s="26">
        <f>H38/20</f>
        <v>63813.85</v>
      </c>
      <c r="E38" s="27">
        <f t="shared" si="5"/>
        <v>-0.34064718963357732</v>
      </c>
      <c r="F38" s="33">
        <f t="shared" si="6"/>
        <v>-0.39947580693092855</v>
      </c>
      <c r="G38" s="39" t="s">
        <v>231</v>
      </c>
      <c r="H38" s="68">
        <v>1276277</v>
      </c>
      <c r="I38" s="68">
        <v>48134.92</v>
      </c>
      <c r="J38" s="30">
        <f t="shared" si="1"/>
        <v>26.51457611231098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96863.28571428571</v>
      </c>
      <c r="E39" s="27">
        <f t="shared" si="5"/>
        <v>0.51790380480547271</v>
      </c>
      <c r="F39" s="33">
        <f t="shared" si="6"/>
        <v>-3.9708150562101419E-2</v>
      </c>
      <c r="G39" s="39" t="s">
        <v>234</v>
      </c>
      <c r="H39" s="68">
        <v>2034129</v>
      </c>
      <c r="I39" s="68">
        <v>75473.350000000006</v>
      </c>
      <c r="J39" s="30">
        <f t="shared" si="1"/>
        <v>26.951619346431553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68473.013492063488</v>
      </c>
      <c r="B40" s="27">
        <f>A40/A37-1</f>
        <v>-0.27350659358880991</v>
      </c>
      <c r="C40" s="27">
        <f>A40/A28-1</f>
        <v>-0.23739762343779824</v>
      </c>
      <c r="D40" s="26">
        <f>H40/21</f>
        <v>44741.904761904763</v>
      </c>
      <c r="E40" s="27">
        <f t="shared" si="5"/>
        <v>-0.5380922252226874</v>
      </c>
      <c r="F40" s="33">
        <f t="shared" si="6"/>
        <v>-0.28106610865989767</v>
      </c>
      <c r="G40" s="39" t="s">
        <v>236</v>
      </c>
      <c r="H40" s="68">
        <v>939580</v>
      </c>
      <c r="I40" s="68">
        <v>34281.94</v>
      </c>
      <c r="J40" s="30">
        <f t="shared" si="1"/>
        <v>27.407433768333995</v>
      </c>
      <c r="K40" s="32">
        <f>H40+H39+H38</f>
        <v>4249986</v>
      </c>
      <c r="L40" s="27">
        <f>K40/K37-1</f>
        <v>-0.27392344701964244</v>
      </c>
      <c r="M40" s="27">
        <f>K40/K28-1</f>
        <v>-0.21595031654496022</v>
      </c>
      <c r="N40" s="32">
        <f>AVERAGE(J38:J40)</f>
        <v>26.957876409025506</v>
      </c>
      <c r="O40" s="58">
        <f>N40/N37-1</f>
        <v>-0.19340832514786843</v>
      </c>
    </row>
    <row r="41" spans="1:16" ht="17.399999999999999">
      <c r="A41" s="31"/>
      <c r="B41" s="27"/>
      <c r="C41" s="27"/>
      <c r="D41" s="26">
        <f>H41/18</f>
        <v>78867.5</v>
      </c>
      <c r="E41" s="27">
        <f t="shared" si="5"/>
        <v>0.76272110943187377</v>
      </c>
      <c r="F41" s="33">
        <f t="shared" si="6"/>
        <v>0.18765054529997505</v>
      </c>
      <c r="G41" s="39" t="s">
        <v>373</v>
      </c>
      <c r="H41" s="68">
        <v>1419615</v>
      </c>
      <c r="I41" s="68">
        <v>60659.86</v>
      </c>
      <c r="J41" s="30">
        <f t="shared" si="1"/>
        <v>23.402873003663377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50606.25</v>
      </c>
      <c r="E42" s="27">
        <f t="shared" ref="E42" si="7">D42/D41-1</f>
        <v>-0.3583383522997432</v>
      </c>
      <c r="F42" s="33">
        <f t="shared" ref="F42" si="8">D42/D30-1</f>
        <v>-0.24551377822696452</v>
      </c>
      <c r="G42" s="39" t="s">
        <v>405</v>
      </c>
      <c r="H42" s="68">
        <v>1012125</v>
      </c>
      <c r="I42" s="68">
        <v>33130.74</v>
      </c>
      <c r="J42" s="30">
        <f t="shared" si="1"/>
        <v>30.549423284840607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62073.566666666673</v>
      </c>
      <c r="B43" s="27">
        <f>A43/A40-1</f>
        <v>-9.3459400996548148E-2</v>
      </c>
      <c r="C43" s="27">
        <f>A43/A31-1</f>
        <v>-0.30331330987042071</v>
      </c>
      <c r="D43" s="26">
        <f>H43/20</f>
        <v>56746.95</v>
      </c>
      <c r="E43" s="27">
        <f t="shared" ref="E43" si="9">D43/D42-1</f>
        <v>0.12134271952575015</v>
      </c>
      <c r="F43" s="33">
        <f t="shared" ref="F43" si="10">D43/D31-1</f>
        <v>-0.57592871931436507</v>
      </c>
      <c r="G43" s="39" t="s">
        <v>429</v>
      </c>
      <c r="H43" s="68">
        <v>1134939</v>
      </c>
      <c r="I43" s="68">
        <v>38112.14</v>
      </c>
      <c r="J43" s="30">
        <f t="shared" si="1"/>
        <v>29.778936580312731</v>
      </c>
      <c r="K43" s="32">
        <f>H43+H42+H41</f>
        <v>3566679</v>
      </c>
      <c r="L43" s="27">
        <f>K43/K40-1</f>
        <v>-0.16077864727083802</v>
      </c>
      <c r="M43" s="27">
        <f>K43/K31-1</f>
        <v>-0.34092383187776554</v>
      </c>
      <c r="N43" s="32">
        <f>AVERAGE(J41:J43)</f>
        <v>27.910410956272241</v>
      </c>
      <c r="O43" s="58">
        <f>N43/N40-1</f>
        <v>3.5334183330843816E-2</v>
      </c>
    </row>
    <row r="44" spans="1:16" ht="17.399999999999999">
      <c r="A44" s="31"/>
      <c r="B44" s="27"/>
      <c r="C44" s="27"/>
      <c r="D44" s="26">
        <f>H44/22</f>
        <v>51181.36363636364</v>
      </c>
      <c r="E44" s="27">
        <f t="shared" ref="E44" si="11">D44/D43-1</f>
        <v>-9.8077277521282813E-2</v>
      </c>
      <c r="F44" s="33">
        <f t="shared" ref="F44" si="12">D44/D32-1</f>
        <v>-0.23010789980907831</v>
      </c>
      <c r="G44" s="39" t="s">
        <v>462</v>
      </c>
      <c r="H44" s="68">
        <v>1125990</v>
      </c>
      <c r="I44" s="68">
        <v>38896.400000000001</v>
      </c>
      <c r="J44" s="30">
        <f t="shared" si="1"/>
        <v>28.948437387521722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36550.199999999997</v>
      </c>
      <c r="E45" s="27">
        <f t="shared" ref="E45" si="13">D45/D44-1</f>
        <v>-0.28586896864092937</v>
      </c>
      <c r="F45" s="33">
        <f t="shared" ref="F45" si="14">D45/D33-1</f>
        <v>-0.31644634193258814</v>
      </c>
      <c r="G45" s="39" t="s">
        <v>501</v>
      </c>
      <c r="H45" s="68">
        <v>731004</v>
      </c>
      <c r="I45" s="68">
        <v>24523.05</v>
      </c>
      <c r="J45" s="30">
        <f t="shared" si="1"/>
        <v>29.808853303320753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55169.626475279103</v>
      </c>
      <c r="B46" s="27">
        <f>A46/A43-1</f>
        <v>-0.11122190268945775</v>
      </c>
      <c r="C46" s="27">
        <f>A46/A34-1</f>
        <v>-5.1894522194027015E-2</v>
      </c>
      <c r="D46" s="26">
        <f>H46/19</f>
        <v>77777.31578947368</v>
      </c>
      <c r="E46" s="27">
        <f t="shared" ref="E46" si="15">D46/D45-1</f>
        <v>1.1279586921404996</v>
      </c>
      <c r="F46" s="33">
        <f t="shared" ref="F46" si="16">D46/D34-1</f>
        <v>0.42400978268410938</v>
      </c>
      <c r="G46" s="39" t="s">
        <v>548</v>
      </c>
      <c r="H46" s="68">
        <v>1477769</v>
      </c>
      <c r="I46" s="68">
        <v>54029.55</v>
      </c>
      <c r="J46" s="30">
        <f t="shared" si="1"/>
        <v>27.351125448944142</v>
      </c>
      <c r="K46" s="32">
        <f>H46+H45+H44</f>
        <v>3334763</v>
      </c>
      <c r="L46" s="27">
        <f>K46/K43-1</f>
        <v>-6.5022952724369087E-2</v>
      </c>
      <c r="M46" s="27">
        <f>K46/K34-1</f>
        <v>-6.2397323804626259E-2</v>
      </c>
      <c r="N46" s="32">
        <f>AVERAGE(J44:J46)</f>
        <v>28.702805379928872</v>
      </c>
      <c r="O46" s="58">
        <f>N46/N43-1</f>
        <v>2.8390639783057781E-2</v>
      </c>
    </row>
    <row r="47" spans="1:16" ht="17.399999999999999">
      <c r="A47" s="31"/>
      <c r="B47" s="27"/>
      <c r="C47" s="27"/>
      <c r="D47" s="26">
        <f>H47/19</f>
        <v>84568.473684210519</v>
      </c>
      <c r="E47" s="27">
        <f t="shared" ref="E47" si="17">D47/D46-1</f>
        <v>8.7315405858425787E-2</v>
      </c>
      <c r="F47" s="33">
        <f t="shared" ref="F47" si="18">D47/D35-1</f>
        <v>-0.17842075540274538</v>
      </c>
      <c r="G47" s="39" t="s">
        <v>598</v>
      </c>
      <c r="H47" s="68">
        <v>1606801</v>
      </c>
      <c r="I47" s="68">
        <v>51511.48</v>
      </c>
      <c r="J47" s="30">
        <f t="shared" si="1"/>
        <v>31.193066089345518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62838.15</v>
      </c>
      <c r="E48" s="27">
        <f t="shared" ref="E48" si="19">D48/D47-1</f>
        <v>-0.25695537281841363</v>
      </c>
      <c r="F48" s="33">
        <f t="shared" ref="F48" si="20">D48/D36-1</f>
        <v>-0.24325640888891953</v>
      </c>
      <c r="G48" s="39" t="s">
        <v>632</v>
      </c>
      <c r="H48" s="68">
        <v>1256763</v>
      </c>
      <c r="I48" s="68">
        <v>52959.43</v>
      </c>
      <c r="J48" s="30">
        <f t="shared" si="1"/>
        <v>23.730674593740908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85396.510925039867</v>
      </c>
      <c r="B49" s="27">
        <f>A49/A46-1</f>
        <v>0.54788996012697488</v>
      </c>
      <c r="C49" s="27">
        <f>A49/A37-1</f>
        <v>-9.3949587529786438E-2</v>
      </c>
      <c r="D49" s="26">
        <f>H49/22</f>
        <v>108782.90909090909</v>
      </c>
      <c r="E49" s="27">
        <f t="shared" ref="E49" si="21">D49/D48-1</f>
        <v>0.73116027589782773</v>
      </c>
      <c r="F49" s="33">
        <f t="shared" ref="F49" si="22">D49/D37-1</f>
        <v>0.12399293929023214</v>
      </c>
      <c r="G49" s="39" t="s">
        <v>672</v>
      </c>
      <c r="H49" s="68">
        <v>2393224</v>
      </c>
      <c r="I49" s="68">
        <v>98221.64</v>
      </c>
      <c r="J49" s="30">
        <f t="shared" si="1"/>
        <v>24.365547144193478</v>
      </c>
      <c r="K49" s="32">
        <f>H49+H48+H47</f>
        <v>5256788</v>
      </c>
      <c r="L49" s="27">
        <f>K49/K46-1</f>
        <v>0.5763602990677299</v>
      </c>
      <c r="M49" s="27">
        <f>K49/K37-1</f>
        <v>-0.10191927437207837</v>
      </c>
      <c r="N49" s="32">
        <f>AVERAGE(J47:J49)</f>
        <v>26.429762609093302</v>
      </c>
      <c r="O49" s="58">
        <f>N49/N46-1</f>
        <v>-7.919235561639737E-2</v>
      </c>
    </row>
    <row r="50" spans="1:15" s="37" customFormat="1" ht="17.399999999999999">
      <c r="A50" s="92"/>
      <c r="B50" s="130"/>
      <c r="C50" s="130"/>
      <c r="D50" s="93">
        <f>H50/18</f>
        <v>44306.111111111109</v>
      </c>
      <c r="E50" s="130">
        <f t="shared" ref="E50" si="23">D50/D49-1</f>
        <v>-0.59271073478937009</v>
      </c>
      <c r="F50" s="131">
        <f t="shared" ref="F50" si="24">D50/D38-1</f>
        <v>-0.30569757018090726</v>
      </c>
      <c r="G50" s="132" t="s">
        <v>714</v>
      </c>
      <c r="H50" s="95">
        <v>797510</v>
      </c>
      <c r="I50" s="95">
        <v>22733.91</v>
      </c>
      <c r="J50" s="133">
        <f t="shared" ref="J50" si="25">H50/I50</f>
        <v>35.080195179799695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68406.25</v>
      </c>
      <c r="E51" s="130">
        <f t="shared" ref="E51" si="26">D51/D50-1</f>
        <v>0.543946157414954</v>
      </c>
      <c r="F51" s="131">
        <f t="shared" ref="F51" si="27">D51/D39-1</f>
        <v>-0.29378557112159553</v>
      </c>
      <c r="G51" s="132" t="s">
        <v>721</v>
      </c>
      <c r="H51" s="95">
        <v>1368125</v>
      </c>
      <c r="I51" s="95">
        <v>50688.73</v>
      </c>
      <c r="J51" s="133">
        <f t="shared" ref="J51" si="28">H51/I51</f>
        <v>26.990713714863244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61598.10521885522</v>
      </c>
      <c r="B52" s="27">
        <f>A52/A49-1</f>
        <v>-0.27868124175558684</v>
      </c>
      <c r="C52" s="27">
        <f>A52/A40-1</f>
        <v>-0.10040317962645418</v>
      </c>
      <c r="D52" s="93">
        <f>H52/22</f>
        <v>72081.954545454544</v>
      </c>
      <c r="E52" s="130">
        <f t="shared" ref="E52:E53" si="29">D52/D51-1</f>
        <v>5.3733460691889112E-2</v>
      </c>
      <c r="F52" s="131">
        <f t="shared" ref="F52:F53" si="30">D52/D40-1</f>
        <v>0.61106137365050905</v>
      </c>
      <c r="G52" s="132" t="s">
        <v>726</v>
      </c>
      <c r="H52" s="95">
        <v>1585803</v>
      </c>
      <c r="I52" s="95">
        <v>56961.18</v>
      </c>
      <c r="J52" s="133">
        <f t="shared" ref="J52" si="31">H52/I52</f>
        <v>27.840065813243335</v>
      </c>
      <c r="K52" s="32">
        <f>H52+H51+H50</f>
        <v>3751438</v>
      </c>
      <c r="L52" s="27">
        <f>K52/K49-1</f>
        <v>-0.28636307950786677</v>
      </c>
      <c r="M52" s="27">
        <f>K52/K40-1</f>
        <v>-0.11730579818380582</v>
      </c>
      <c r="N52" s="32">
        <f>AVERAGE(J50:J52)</f>
        <v>29.970324902635422</v>
      </c>
      <c r="O52" s="58">
        <f>N52/N49-1</f>
        <v>0.13396118406012358</v>
      </c>
    </row>
    <row r="53" spans="1:15" s="37" customFormat="1" ht="17.399999999999999">
      <c r="A53" s="31"/>
      <c r="B53" s="27"/>
      <c r="C53" s="27"/>
      <c r="D53" s="93">
        <f>H53/21</f>
        <v>60955.619047619046</v>
      </c>
      <c r="E53" s="130">
        <f t="shared" si="29"/>
        <v>-0.15435673974155739</v>
      </c>
      <c r="F53" s="131">
        <f t="shared" si="30"/>
        <v>-0.22711358864400355</v>
      </c>
      <c r="G53" s="132" t="s">
        <v>729</v>
      </c>
      <c r="H53" s="95">
        <v>1280068</v>
      </c>
      <c r="I53" s="95">
        <v>47338.82</v>
      </c>
      <c r="J53" s="133">
        <f t="shared" ref="J53" si="32">H53/I53</f>
        <v>27.040555721498762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53041.76470588235</v>
      </c>
      <c r="E54" s="130">
        <f t="shared" ref="E54" si="33">D54/D53-1</f>
        <v>-0.12982977558728959</v>
      </c>
      <c r="F54" s="131">
        <f t="shared" ref="F54" si="34">D54/D42-1</f>
        <v>4.8126757186757629E-2</v>
      </c>
      <c r="G54" s="132" t="s">
        <v>742</v>
      </c>
      <c r="H54" s="95">
        <v>901710</v>
      </c>
      <c r="I54" s="95">
        <v>35327.94</v>
      </c>
      <c r="J54" s="133">
        <f t="shared" ref="J54" si="35">H54/I54</f>
        <v>25.523990360037974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60937.921568627447</v>
      </c>
      <c r="B55" s="27">
        <f>A55/A52-1</f>
        <v>-1.0717596716362854E-2</v>
      </c>
      <c r="C55" s="27">
        <f>A55/A43-1</f>
        <v>-1.8295148144742646E-2</v>
      </c>
      <c r="D55" s="93">
        <f>H55/21</f>
        <v>68816.380952380947</v>
      </c>
      <c r="E55" s="130">
        <f t="shared" ref="E55" si="36">D55/D54-1</f>
        <v>0.29739991370892649</v>
      </c>
      <c r="F55" s="131">
        <f t="shared" ref="F55" si="37">D55/D43-1</f>
        <v>0.21268862824135826</v>
      </c>
      <c r="G55" s="132" t="s">
        <v>749</v>
      </c>
      <c r="H55" s="95">
        <v>1445144</v>
      </c>
      <c r="I55" s="95">
        <v>46230.06</v>
      </c>
      <c r="J55" s="133">
        <f t="shared" ref="J55" si="38">H55/I55</f>
        <v>31.2598339694995</v>
      </c>
      <c r="K55" s="32">
        <f>H55+H54+H53</f>
        <v>3626922</v>
      </c>
      <c r="L55" s="27">
        <f>K55/K52-1</f>
        <v>-3.319153881791459E-2</v>
      </c>
      <c r="M55" s="27">
        <f>K55/K43-1</f>
        <v>1.6890502341253555E-2</v>
      </c>
      <c r="N55" s="32">
        <f>AVERAGE(J53:J55)</f>
        <v>27.941460017012076</v>
      </c>
      <c r="O55" s="58">
        <f>N55/N52-1</f>
        <v>-6.7695792161563739E-2</v>
      </c>
    </row>
    <row r="56" spans="1:15" s="124" customFormat="1" ht="17.399999999999999">
      <c r="A56" s="94"/>
      <c r="B56" s="45"/>
      <c r="C56" s="45"/>
      <c r="D56" s="98">
        <f>H56/22</f>
        <v>76467.181818181823</v>
      </c>
      <c r="E56" s="118">
        <f t="shared" ref="E56" si="39">D56/D55-1</f>
        <v>0.11117703023492354</v>
      </c>
      <c r="F56" s="158">
        <f t="shared" ref="F56" si="40">D56/D44-1</f>
        <v>0.49404346397392507</v>
      </c>
      <c r="G56" s="122" t="s">
        <v>752</v>
      </c>
      <c r="H56" s="96">
        <v>1682278</v>
      </c>
      <c r="I56" s="96">
        <v>69256.639999999999</v>
      </c>
      <c r="J56" s="125">
        <f t="shared" ref="J56" si="41">H56/I56</f>
        <v>24.290494023388948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56096.5</v>
      </c>
      <c r="E57" s="118">
        <f t="shared" ref="E57" si="42">D57/D56-1</f>
        <v>-0.26639770596774137</v>
      </c>
      <c r="F57" s="158">
        <f t="shared" ref="F57" si="43">D57/D45-1</f>
        <v>0.53477956344972122</v>
      </c>
      <c r="G57" s="122" t="s">
        <v>756</v>
      </c>
      <c r="H57" s="96">
        <v>1009737</v>
      </c>
      <c r="I57" s="96">
        <v>39003.54</v>
      </c>
      <c r="J57" s="125">
        <f t="shared" ref="J57" si="44">H57/I57</f>
        <v>25.888342442762887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66281.840909090912</v>
      </c>
      <c r="B58" s="27">
        <f>A58/A55-1</f>
        <v>8.7694479938000836E-2</v>
      </c>
      <c r="C58" s="27">
        <f>A58/A46-1</f>
        <v>0.20141906233117357</v>
      </c>
      <c r="K58" s="32">
        <f>H58+H57+H56</f>
        <v>2692015</v>
      </c>
      <c r="L58" s="27">
        <f>K58/K55-1</f>
        <v>-0.25776870856334932</v>
      </c>
      <c r="M58" s="27">
        <f>K58/K46-1</f>
        <v>-0.19274173307068598</v>
      </c>
      <c r="N58" s="32">
        <f>AVERAGE(J56:J58)</f>
        <v>25.089418233075918</v>
      </c>
      <c r="O58" s="58">
        <f>N58/N55-1</f>
        <v>-0.10207203854772451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200"/>
  <dimension ref="A1:P58"/>
  <sheetViews>
    <sheetView topLeftCell="A3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한국단자</v>
      </c>
      <c r="G1" s="19"/>
      <c r="H1" s="19"/>
      <c r="I1" s="19"/>
      <c r="J1" s="20"/>
      <c r="P1" s="18" t="s">
        <v>316</v>
      </c>
    </row>
    <row r="2" spans="1:16" ht="15" customHeight="1">
      <c r="G2" s="21"/>
      <c r="H2" s="21"/>
      <c r="I2" s="21"/>
      <c r="J2" s="22"/>
      <c r="P2" s="23" t="s">
        <v>142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54" t="s">
        <v>152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53"/>
    </row>
    <row r="5" spans="1:16" ht="15" hidden="1" customHeight="1">
      <c r="D5" s="26">
        <f>H5/20</f>
        <v>49083.4</v>
      </c>
      <c r="E5" s="27"/>
      <c r="F5" s="26"/>
      <c r="G5" s="28" t="s">
        <v>7</v>
      </c>
      <c r="H5" s="29">
        <v>981668</v>
      </c>
      <c r="I5" s="29">
        <v>188377.4</v>
      </c>
      <c r="J5" s="30">
        <f>H5/I5</f>
        <v>5.211177136960166</v>
      </c>
    </row>
    <row r="6" spans="1:16" ht="15" hidden="1" customHeight="1">
      <c r="D6" s="26">
        <f>H6/18</f>
        <v>58654.777777777781</v>
      </c>
      <c r="E6" s="27">
        <f t="shared" ref="E6:E22" si="0">D6/D5-1</f>
        <v>0.19500233842353576</v>
      </c>
      <c r="F6" s="26"/>
      <c r="G6" s="28" t="s">
        <v>3</v>
      </c>
      <c r="H6" s="29">
        <v>1055786</v>
      </c>
      <c r="I6" s="29">
        <v>206673.91</v>
      </c>
      <c r="J6" s="30">
        <f t="shared" ref="J6:J49" si="1">H6/I6</f>
        <v>5.1084628920989594</v>
      </c>
    </row>
    <row r="7" spans="1:16" ht="15" hidden="1" customHeight="1">
      <c r="A7" s="31">
        <f>AVERAGE(D5:D7)</f>
        <v>53190.544107744099</v>
      </c>
      <c r="B7" s="31"/>
      <c r="C7" s="31"/>
      <c r="D7" s="26">
        <f>H7/22</f>
        <v>51833.454545454544</v>
      </c>
      <c r="E7" s="27">
        <f t="shared" si="0"/>
        <v>-0.11629612268188649</v>
      </c>
      <c r="F7" s="26"/>
      <c r="G7" s="28" t="s">
        <v>6</v>
      </c>
      <c r="H7" s="29">
        <v>1140336</v>
      </c>
      <c r="I7" s="29">
        <v>223818.2</v>
      </c>
      <c r="J7" s="30">
        <f t="shared" si="1"/>
        <v>5.0949207883898628</v>
      </c>
      <c r="K7" s="32">
        <f>H7+H6+H5</f>
        <v>3177790</v>
      </c>
      <c r="L7" s="32"/>
      <c r="M7" s="32"/>
      <c r="N7" s="32">
        <f>AVERAGE(J5:J7)</f>
        <v>5.1381869391496631</v>
      </c>
      <c r="O7" s="35"/>
    </row>
    <row r="8" spans="1:16" ht="15" hidden="1" customHeight="1">
      <c r="D8" s="26">
        <f>H8/21</f>
        <v>50961.857142857145</v>
      </c>
      <c r="E8" s="27">
        <f t="shared" si="0"/>
        <v>-1.6815344650298547E-2</v>
      </c>
      <c r="F8" s="26"/>
      <c r="G8" s="28" t="s">
        <v>2</v>
      </c>
      <c r="H8" s="29">
        <v>1070199</v>
      </c>
      <c r="I8" s="29">
        <v>219983.85</v>
      </c>
      <c r="J8" s="30">
        <f t="shared" si="1"/>
        <v>4.864898036833158</v>
      </c>
    </row>
    <row r="9" spans="1:16" ht="15" hidden="1" customHeight="1">
      <c r="D9" s="26">
        <f>H9/21</f>
        <v>58561.380952380954</v>
      </c>
      <c r="E9" s="27">
        <f t="shared" si="0"/>
        <v>0.1491217988430189</v>
      </c>
      <c r="F9" s="26"/>
      <c r="G9" s="28" t="s">
        <v>5</v>
      </c>
      <c r="H9" s="29">
        <v>1229789</v>
      </c>
      <c r="I9" s="29">
        <v>255854.32</v>
      </c>
      <c r="J9" s="30">
        <f t="shared" si="1"/>
        <v>4.8065985362295232</v>
      </c>
    </row>
    <row r="10" spans="1:16" ht="15" hidden="1" customHeight="1">
      <c r="A10" s="31">
        <f>AVERAGE(D8:D10)</f>
        <v>51996.984126984134</v>
      </c>
      <c r="B10" s="27">
        <f>A10/A7-1</f>
        <v>-2.2439326402494797E-2</v>
      </c>
      <c r="C10" s="27"/>
      <c r="D10" s="26">
        <f>H10/21</f>
        <v>46467.714285714283</v>
      </c>
      <c r="E10" s="27">
        <f t="shared" si="0"/>
        <v>-0.20651266192818452</v>
      </c>
      <c r="F10" s="26"/>
      <c r="G10" s="28" t="s">
        <v>0</v>
      </c>
      <c r="H10" s="29">
        <v>975822</v>
      </c>
      <c r="I10" s="29">
        <v>204425.4</v>
      </c>
      <c r="J10" s="30">
        <f t="shared" si="1"/>
        <v>4.7734870520003874</v>
      </c>
      <c r="K10" s="32">
        <f>H10+H9+H8</f>
        <v>3275810</v>
      </c>
      <c r="L10" s="27">
        <f>K10/K7-1</f>
        <v>3.08453359095473E-2</v>
      </c>
      <c r="M10" s="32"/>
      <c r="N10" s="32">
        <f>AVERAGE(J8:J10)</f>
        <v>4.8149945416876898</v>
      </c>
      <c r="O10" s="58">
        <f>N10/N7-1</f>
        <v>-6.2900085436646158E-2</v>
      </c>
    </row>
    <row r="11" spans="1:16" ht="15" hidden="1" customHeight="1">
      <c r="D11" s="26">
        <f>H11/21</f>
        <v>62807.666666666664</v>
      </c>
      <c r="E11" s="27">
        <f t="shared" si="0"/>
        <v>0.35164097550577877</v>
      </c>
      <c r="F11" s="26"/>
      <c r="G11" s="28" t="s">
        <v>10</v>
      </c>
      <c r="H11" s="29">
        <v>1318961</v>
      </c>
      <c r="I11" s="29">
        <v>214725.75</v>
      </c>
      <c r="J11" s="30">
        <f t="shared" si="1"/>
        <v>6.1425376323053946</v>
      </c>
    </row>
    <row r="12" spans="1:16" ht="15" hidden="1" customHeight="1">
      <c r="D12" s="26">
        <f>H12/22</f>
        <v>48817.5</v>
      </c>
      <c r="E12" s="27">
        <f t="shared" si="0"/>
        <v>-0.22274616156201732</v>
      </c>
      <c r="F12" s="26"/>
      <c r="G12" s="28" t="s">
        <v>4</v>
      </c>
      <c r="H12" s="29">
        <v>1073985</v>
      </c>
      <c r="I12" s="29">
        <v>168635.48</v>
      </c>
      <c r="J12" s="30">
        <f t="shared" si="1"/>
        <v>6.3686775760356005</v>
      </c>
    </row>
    <row r="13" spans="1:16" ht="15" hidden="1" customHeight="1">
      <c r="A13" s="31">
        <f>AVERAGE(D11:D13)</f>
        <v>55481.455555555549</v>
      </c>
      <c r="B13" s="27">
        <f>A13/A10-1</f>
        <v>6.7012952521666058E-2</v>
      </c>
      <c r="C13" s="27"/>
      <c r="D13" s="26">
        <f>H13/20</f>
        <v>54819.199999999997</v>
      </c>
      <c r="E13" s="27">
        <f t="shared" si="0"/>
        <v>0.12294156808521528</v>
      </c>
      <c r="F13" s="26"/>
      <c r="G13" s="28" t="s">
        <v>8</v>
      </c>
      <c r="H13" s="29">
        <v>1096384</v>
      </c>
      <c r="I13" s="29">
        <v>154522.6</v>
      </c>
      <c r="J13" s="30">
        <f t="shared" si="1"/>
        <v>7.0952986812285062</v>
      </c>
      <c r="K13" s="32">
        <f>H13+H12+H11</f>
        <v>3489330</v>
      </c>
      <c r="L13" s="27">
        <f>K13/K10-1</f>
        <v>6.5180825505752882E-2</v>
      </c>
      <c r="M13" s="32"/>
      <c r="N13" s="32">
        <f>AVERAGE(J11:J13)</f>
        <v>6.5355046298565007</v>
      </c>
      <c r="O13" s="58">
        <f>N13/N10-1</f>
        <v>0.35732337249249713</v>
      </c>
    </row>
    <row r="14" spans="1:16" ht="15" hidden="1" customHeight="1">
      <c r="D14" s="26">
        <f>H14/20</f>
        <v>61375.199999999997</v>
      </c>
      <c r="E14" s="27">
        <f t="shared" si="0"/>
        <v>0.11959313525188264</v>
      </c>
      <c r="F14" s="26"/>
      <c r="G14" s="28" t="s">
        <v>11</v>
      </c>
      <c r="H14" s="29">
        <v>1227504</v>
      </c>
      <c r="I14" s="29">
        <v>201526.03</v>
      </c>
      <c r="J14" s="30">
        <f t="shared" si="1"/>
        <v>6.0910444174382832</v>
      </c>
    </row>
    <row r="15" spans="1:16" ht="15" hidden="1" customHeight="1">
      <c r="A15" s="31"/>
      <c r="B15" s="31"/>
      <c r="C15" s="31"/>
      <c r="D15" s="26">
        <f>H15/22</f>
        <v>59192.36363636364</v>
      </c>
      <c r="E15" s="27">
        <f t="shared" si="0"/>
        <v>-3.5565446037428061E-2</v>
      </c>
      <c r="F15" s="26"/>
      <c r="G15" s="28" t="s">
        <v>9</v>
      </c>
      <c r="H15" s="29">
        <v>1302232</v>
      </c>
      <c r="I15" s="29">
        <v>231985.22</v>
      </c>
      <c r="J15" s="30">
        <f t="shared" si="1"/>
        <v>5.6134265795036429</v>
      </c>
    </row>
    <row r="16" spans="1:16" ht="15" hidden="1" customHeight="1">
      <c r="A16" s="31">
        <f>AVERAGE(D14:D16)</f>
        <v>57608.051515151514</v>
      </c>
      <c r="B16" s="27">
        <f>A16/A13-1</f>
        <v>3.8329851628829958E-2</v>
      </c>
      <c r="C16" s="27"/>
      <c r="D16" s="26">
        <f>H16/22</f>
        <v>52256.590909090912</v>
      </c>
      <c r="E16" s="27">
        <f t="shared" si="0"/>
        <v>-0.11717343760558796</v>
      </c>
      <c r="F16" s="26"/>
      <c r="G16" s="28" t="s">
        <v>13</v>
      </c>
      <c r="H16" s="29">
        <v>1149645</v>
      </c>
      <c r="I16" s="29">
        <v>212614.5</v>
      </c>
      <c r="J16" s="30">
        <f t="shared" si="1"/>
        <v>5.4071806015111861</v>
      </c>
      <c r="K16" s="32">
        <f>H16+H15+H14</f>
        <v>3679381</v>
      </c>
      <c r="L16" s="27">
        <f>K16/K13-1</f>
        <v>5.4466330212390446E-2</v>
      </c>
      <c r="M16" s="32"/>
      <c r="N16" s="32">
        <f>AVERAGE(J14:J16)</f>
        <v>5.7038838661510374</v>
      </c>
      <c r="O16" s="58">
        <f>N16/N13-1</f>
        <v>-0.1272466031018209</v>
      </c>
    </row>
    <row r="17" spans="1:15" ht="15" hidden="1" customHeight="1">
      <c r="D17" s="26">
        <f>H17/20</f>
        <v>49633.15</v>
      </c>
      <c r="E17" s="27">
        <f t="shared" si="0"/>
        <v>-5.0203062684567867E-2</v>
      </c>
      <c r="F17" s="33">
        <f t="shared" ref="F17:F22" si="2">D17/D5-1</f>
        <v>1.1200324345909118E-2</v>
      </c>
      <c r="G17" s="39" t="s">
        <v>162</v>
      </c>
      <c r="H17" s="29">
        <v>992663</v>
      </c>
      <c r="I17" s="29">
        <v>184950.58</v>
      </c>
      <c r="J17" s="30">
        <f t="shared" si="1"/>
        <v>5.3671797082225972</v>
      </c>
    </row>
    <row r="18" spans="1:15" hidden="1">
      <c r="D18" s="26">
        <f>H18/20</f>
        <v>58378.6</v>
      </c>
      <c r="E18" s="27">
        <f t="shared" si="0"/>
        <v>0.17620179255195367</v>
      </c>
      <c r="F18" s="33">
        <f t="shared" si="2"/>
        <v>-4.7085299483039522E-3</v>
      </c>
      <c r="G18" s="39" t="s">
        <v>163</v>
      </c>
      <c r="H18" s="29">
        <v>1167572</v>
      </c>
      <c r="I18" s="29">
        <v>176833.68</v>
      </c>
      <c r="J18" s="30">
        <f t="shared" si="1"/>
        <v>6.6026562360744858</v>
      </c>
    </row>
    <row r="19" spans="1:15" ht="17.399999999999999" hidden="1">
      <c r="A19" s="31">
        <f>AVERAGE(D17:D19)</f>
        <v>49748.765151515159</v>
      </c>
      <c r="B19" s="27">
        <f>A19/A16-1</f>
        <v>-0.13642687362146388</v>
      </c>
      <c r="C19" s="27">
        <f>A19/A7-1</f>
        <v>-6.4706594263393646E-2</v>
      </c>
      <c r="D19" s="26">
        <f>H19/22</f>
        <v>41234.545454545456</v>
      </c>
      <c r="E19" s="27">
        <f t="shared" si="0"/>
        <v>-0.29367018985475057</v>
      </c>
      <c r="F19" s="33">
        <f t="shared" si="2"/>
        <v>-0.20448008306323751</v>
      </c>
      <c r="G19" s="39" t="s">
        <v>158</v>
      </c>
      <c r="H19" s="29">
        <v>907160</v>
      </c>
      <c r="I19" s="29">
        <v>178509.17</v>
      </c>
      <c r="J19" s="30">
        <f t="shared" si="1"/>
        <v>5.0818677830388204</v>
      </c>
      <c r="K19" s="32">
        <f>H19+H18+H17</f>
        <v>3067395</v>
      </c>
      <c r="L19" s="27">
        <f>K19/K16-1</f>
        <v>-0.16632852102024764</v>
      </c>
      <c r="M19" s="27">
        <f>K19/K7-1</f>
        <v>-3.473955170102494E-2</v>
      </c>
      <c r="N19" s="32">
        <f>AVERAGE(J17:J19)</f>
        <v>5.6839012424453017</v>
      </c>
      <c r="O19" s="58">
        <f>N19/N16-1</f>
        <v>-3.5033363537291251E-3</v>
      </c>
    </row>
    <row r="20" spans="1:15" hidden="1">
      <c r="D20" s="26">
        <f>H20/20</f>
        <v>65862.649999999994</v>
      </c>
      <c r="E20" s="27">
        <f t="shared" si="0"/>
        <v>0.59726872877992832</v>
      </c>
      <c r="F20" s="33">
        <f t="shared" si="2"/>
        <v>0.29239108801260305</v>
      </c>
      <c r="G20" s="39" t="s">
        <v>154</v>
      </c>
      <c r="H20" s="29">
        <v>1317253</v>
      </c>
      <c r="I20" s="29">
        <v>197815.26</v>
      </c>
      <c r="J20" s="30">
        <f t="shared" si="1"/>
        <v>6.6590059836637474</v>
      </c>
    </row>
    <row r="21" spans="1:15" hidden="1">
      <c r="D21" s="26">
        <f>H21/21</f>
        <v>44999.857142857145</v>
      </c>
      <c r="E21" s="27">
        <f t="shared" si="0"/>
        <v>-0.31676212325411823</v>
      </c>
      <c r="F21" s="33">
        <f t="shared" si="2"/>
        <v>-0.23157793735348098</v>
      </c>
      <c r="G21" s="39" t="s">
        <v>155</v>
      </c>
      <c r="H21" s="29">
        <v>944997</v>
      </c>
      <c r="I21" s="29">
        <v>169642.67</v>
      </c>
      <c r="J21" s="30">
        <f t="shared" si="1"/>
        <v>5.5705147767363004</v>
      </c>
    </row>
    <row r="22" spans="1:15" ht="17.399999999999999" hidden="1">
      <c r="A22" s="31">
        <f>AVERAGE(D20:D22)</f>
        <v>58320.692857142858</v>
      </c>
      <c r="B22" s="27">
        <f>A22/A19-1</f>
        <v>0.17230433116321553</v>
      </c>
      <c r="C22" s="27">
        <f>A22/A10-1</f>
        <v>0.12161683675182622</v>
      </c>
      <c r="D22" s="26">
        <f>H22/21</f>
        <v>64099.571428571428</v>
      </c>
      <c r="E22" s="27">
        <f t="shared" si="0"/>
        <v>0.42443944266489719</v>
      </c>
      <c r="F22" s="33">
        <f t="shared" si="2"/>
        <v>0.37944317713681386</v>
      </c>
      <c r="G22" s="39" t="s">
        <v>156</v>
      </c>
      <c r="H22" s="29">
        <v>1346091</v>
      </c>
      <c r="I22" s="29">
        <v>181835.37</v>
      </c>
      <c r="J22" s="30">
        <f t="shared" si="1"/>
        <v>7.4028006762380718</v>
      </c>
      <c r="K22" s="32">
        <f>H22+H21+H20</f>
        <v>3608341</v>
      </c>
      <c r="L22" s="27">
        <f>K22/K19-1</f>
        <v>0.17635355081429038</v>
      </c>
      <c r="M22" s="27">
        <f>K22/K10-1</f>
        <v>0.10151107664974468</v>
      </c>
      <c r="N22" s="32">
        <f>AVERAGE(J20:J22)</f>
        <v>6.5441071455460396</v>
      </c>
      <c r="O22" s="58">
        <f>N22/N19-1</f>
        <v>0.15134075459950536</v>
      </c>
    </row>
    <row r="23" spans="1:15" hidden="1">
      <c r="A23" s="31"/>
      <c r="B23" s="27"/>
      <c r="C23" s="27"/>
      <c r="D23" s="26">
        <f>H23/21</f>
        <v>52568.714285714283</v>
      </c>
      <c r="E23" s="27">
        <f t="shared" ref="E23:E28" si="3">D23/D22-1</f>
        <v>-0.17988976971096315</v>
      </c>
      <c r="F23" s="33">
        <f t="shared" ref="F23:F28" si="4">D23/D11-1</f>
        <v>-0.16302074132593758</v>
      </c>
      <c r="G23" s="39" t="s">
        <v>168</v>
      </c>
      <c r="H23" s="29">
        <v>1103943</v>
      </c>
      <c r="I23" s="29">
        <v>166096.68</v>
      </c>
      <c r="J23" s="30">
        <f t="shared" si="1"/>
        <v>6.6463881156444549</v>
      </c>
    </row>
    <row r="24" spans="1:15" hidden="1">
      <c r="A24" s="31"/>
      <c r="B24" s="27"/>
      <c r="C24" s="27"/>
      <c r="D24" s="26">
        <f>H24/22</f>
        <v>49230.545454545456</v>
      </c>
      <c r="E24" s="27">
        <f t="shared" si="3"/>
        <v>-6.3501055266934392E-2</v>
      </c>
      <c r="F24" s="33">
        <f t="shared" si="4"/>
        <v>8.4610120253076904E-3</v>
      </c>
      <c r="G24" s="39" t="s">
        <v>176</v>
      </c>
      <c r="H24" s="29">
        <v>1083072</v>
      </c>
      <c r="I24" s="29">
        <v>193339.62</v>
      </c>
      <c r="J24" s="30">
        <f t="shared" si="1"/>
        <v>5.6019143929216373</v>
      </c>
    </row>
    <row r="25" spans="1:15" ht="17.399999999999999" hidden="1">
      <c r="A25" s="31">
        <f>AVERAGE(D23:D25)</f>
        <v>49804.174299384824</v>
      </c>
      <c r="B25" s="27">
        <f>A25/A22-1</f>
        <v>-0.14602910460304952</v>
      </c>
      <c r="C25" s="27">
        <f>A25/A13-1</f>
        <v>-0.10232754709338621</v>
      </c>
      <c r="D25" s="26">
        <f>H25/19</f>
        <v>47613.26315789474</v>
      </c>
      <c r="E25" s="27">
        <f t="shared" si="3"/>
        <v>-3.2851195974335723E-2</v>
      </c>
      <c r="F25" s="33">
        <f t="shared" si="4"/>
        <v>-0.13144914267456032</v>
      </c>
      <c r="G25" s="39" t="s">
        <v>190</v>
      </c>
      <c r="H25" s="29">
        <v>904652</v>
      </c>
      <c r="I25" s="29">
        <v>140635.9</v>
      </c>
      <c r="J25" s="30">
        <f t="shared" si="1"/>
        <v>6.4325822922881004</v>
      </c>
      <c r="K25" s="32">
        <f>H25+H24+H23</f>
        <v>3091667</v>
      </c>
      <c r="L25" s="27">
        <f>K25/K22-1</f>
        <v>-0.14318879507230609</v>
      </c>
      <c r="M25" s="27">
        <f>K25/K13-1</f>
        <v>-0.11396543175910556</v>
      </c>
      <c r="N25" s="32">
        <f>AVERAGE(J23:J25)</f>
        <v>6.2269616002847306</v>
      </c>
      <c r="O25" s="58">
        <f>N25/N22-1</f>
        <v>-4.8462767831844E-2</v>
      </c>
    </row>
    <row r="26" spans="1:15" ht="17.399999999999999" hidden="1">
      <c r="A26" s="31"/>
      <c r="B26" s="27"/>
      <c r="C26" s="27"/>
      <c r="D26" s="26">
        <f>H26/19</f>
        <v>45719.789473684214</v>
      </c>
      <c r="E26" s="27">
        <f t="shared" si="3"/>
        <v>-3.9767778106940543E-2</v>
      </c>
      <c r="F26" s="33">
        <f t="shared" si="4"/>
        <v>-0.255077140706927</v>
      </c>
      <c r="G26" s="39" t="s">
        <v>202</v>
      </c>
      <c r="H26" s="29">
        <v>868676</v>
      </c>
      <c r="I26" s="29">
        <v>150691.07999999999</v>
      </c>
      <c r="J26" s="30">
        <f t="shared" si="1"/>
        <v>5.7646146009438652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43735.318181818184</v>
      </c>
      <c r="E27" s="27">
        <f t="shared" si="3"/>
        <v>-4.3405083765931773E-2</v>
      </c>
      <c r="F27" s="33">
        <f t="shared" si="4"/>
        <v>-0.2611324249442496</v>
      </c>
      <c r="G27" s="39" t="s">
        <v>203</v>
      </c>
      <c r="H27" s="29">
        <v>962177</v>
      </c>
      <c r="I27" s="29">
        <v>144713.28</v>
      </c>
      <c r="J27" s="30">
        <f t="shared" si="1"/>
        <v>6.6488507481828893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43817.632376395537</v>
      </c>
      <c r="B28" s="27">
        <f>A28/A25-1</f>
        <v>-0.12020160974866778</v>
      </c>
      <c r="C28" s="27">
        <f>A28/A16-1</f>
        <v>-0.23938353712812099</v>
      </c>
      <c r="D28" s="26">
        <f>H28/19</f>
        <v>41997.789473684214</v>
      </c>
      <c r="E28" s="27">
        <f t="shared" si="3"/>
        <v>-3.9728274089847693E-2</v>
      </c>
      <c r="F28" s="33">
        <f t="shared" si="4"/>
        <v>-0.19631593368296074</v>
      </c>
      <c r="G28" s="39" t="s">
        <v>208</v>
      </c>
      <c r="H28" s="29">
        <v>797958</v>
      </c>
      <c r="I28" s="29">
        <v>127000</v>
      </c>
      <c r="J28" s="30">
        <f t="shared" si="1"/>
        <v>6.2831338582677168</v>
      </c>
      <c r="K28" s="32">
        <f>H28+H27+H26</f>
        <v>2628811</v>
      </c>
      <c r="L28" s="27">
        <f>K28/K25-1</f>
        <v>-0.14971081943818654</v>
      </c>
      <c r="M28" s="27">
        <f>K28/K16-1</f>
        <v>-0.28552900610184162</v>
      </c>
      <c r="N28" s="32">
        <f>AVERAGE(J26:J28)</f>
        <v>6.2321997357981571</v>
      </c>
      <c r="O28" s="58">
        <f>N28/N25-1</f>
        <v>8.4120247556795924E-4</v>
      </c>
    </row>
    <row r="29" spans="1:15" hidden="1">
      <c r="D29" s="26">
        <f>H29/22</f>
        <v>48539.5</v>
      </c>
      <c r="E29" s="27">
        <f t="shared" ref="E29:E41" si="5">D29/D28-1</f>
        <v>0.15576321059504372</v>
      </c>
      <c r="F29" s="33">
        <f t="shared" ref="F29:F41" si="6">D29/D17-1</f>
        <v>-2.2034668361770371E-2</v>
      </c>
      <c r="G29" s="39" t="s">
        <v>215</v>
      </c>
      <c r="H29" s="29">
        <v>1067869</v>
      </c>
      <c r="I29" s="29">
        <v>156812.87</v>
      </c>
      <c r="J29" s="30">
        <f t="shared" si="1"/>
        <v>6.8098300860127106</v>
      </c>
    </row>
    <row r="30" spans="1:15" hidden="1">
      <c r="D30" s="26">
        <f>H30/19</f>
        <v>47171.57894736842</v>
      </c>
      <c r="E30" s="27">
        <f t="shared" si="5"/>
        <v>-2.8181605756787409E-2</v>
      </c>
      <c r="F30" s="33">
        <f t="shared" si="6"/>
        <v>-0.19197139110275985</v>
      </c>
      <c r="G30" s="39" t="s">
        <v>210</v>
      </c>
      <c r="H30" s="29">
        <v>896260</v>
      </c>
      <c r="I30" s="29">
        <v>149671.41</v>
      </c>
      <c r="J30" s="30">
        <f t="shared" si="1"/>
        <v>5.9881843833768915</v>
      </c>
    </row>
    <row r="31" spans="1:15" ht="17.399999999999999" hidden="1">
      <c r="A31" s="31">
        <f>AVERAGE(D29:D31)</f>
        <v>46663.726315789478</v>
      </c>
      <c r="B31" s="27">
        <f>A31/A28-1</f>
        <v>6.4953165770022858E-2</v>
      </c>
      <c r="C31" s="27">
        <f>A31/A19-1</f>
        <v>-6.2012370082551116E-2</v>
      </c>
      <c r="D31" s="26">
        <f>H31/20</f>
        <v>44280.1</v>
      </c>
      <c r="E31" s="27">
        <f t="shared" si="5"/>
        <v>-6.1297056657666271E-2</v>
      </c>
      <c r="F31" s="33">
        <f t="shared" si="6"/>
        <v>7.3859297147140346E-2</v>
      </c>
      <c r="G31" s="39" t="s">
        <v>211</v>
      </c>
      <c r="H31" s="29">
        <v>885602</v>
      </c>
      <c r="I31" s="29">
        <v>114442</v>
      </c>
      <c r="J31" s="30">
        <f t="shared" si="1"/>
        <v>7.7384351898778423</v>
      </c>
      <c r="K31" s="32">
        <f>H31+H30+H29</f>
        <v>2849731</v>
      </c>
      <c r="L31" s="27">
        <f>K31/K28-1</f>
        <v>8.4037992841630604E-2</v>
      </c>
      <c r="M31" s="27">
        <f>K31/K19-1</f>
        <v>-7.0960538176530918E-2</v>
      </c>
      <c r="N31" s="32">
        <f>AVERAGE(J29:J31)</f>
        <v>6.845483219755816</v>
      </c>
      <c r="O31" s="58">
        <f>N31/N28-1</f>
        <v>9.8405620801098381E-2</v>
      </c>
    </row>
    <row r="32" spans="1:15" ht="17.399999999999999" hidden="1">
      <c r="D32" s="26">
        <f>H32/21</f>
        <v>41232</v>
      </c>
      <c r="E32" s="27">
        <f t="shared" si="5"/>
        <v>-6.8836791244825557E-2</v>
      </c>
      <c r="F32" s="33">
        <f t="shared" si="6"/>
        <v>-0.3739699207365631</v>
      </c>
      <c r="G32" s="39" t="s">
        <v>222</v>
      </c>
      <c r="H32" s="29">
        <v>865872</v>
      </c>
      <c r="I32" s="29">
        <v>147373</v>
      </c>
      <c r="J32" s="30">
        <f t="shared" si="1"/>
        <v>5.8753774436294304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34327.666666666664</v>
      </c>
      <c r="E33" s="27">
        <f t="shared" si="5"/>
        <v>-0.16745084723839099</v>
      </c>
      <c r="F33" s="33">
        <f t="shared" si="6"/>
        <v>-0.23716054125039554</v>
      </c>
      <c r="G33" s="39" t="s">
        <v>223</v>
      </c>
      <c r="H33" s="29">
        <v>720881</v>
      </c>
      <c r="I33" s="29">
        <v>141926.6</v>
      </c>
      <c r="J33" s="30">
        <f t="shared" si="1"/>
        <v>5.0792522331965957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39231.36257309941</v>
      </c>
      <c r="B34" s="27">
        <f>A34/A31-1</f>
        <v>-0.15927497286420522</v>
      </c>
      <c r="C34" s="27">
        <f>A34/A22-1</f>
        <v>-0.3273165895131418</v>
      </c>
      <c r="D34" s="26">
        <f>H34/19</f>
        <v>42134.42105263158</v>
      </c>
      <c r="E34" s="27">
        <f t="shared" si="5"/>
        <v>0.22741873083804842</v>
      </c>
      <c r="F34" s="33">
        <f t="shared" si="6"/>
        <v>-0.34267234376779643</v>
      </c>
      <c r="G34" s="39" t="s">
        <v>220</v>
      </c>
      <c r="H34" s="29">
        <v>800554</v>
      </c>
      <c r="I34" s="29">
        <v>153333</v>
      </c>
      <c r="J34" s="30">
        <f t="shared" si="1"/>
        <v>5.2210156978602127</v>
      </c>
      <c r="K34" s="32">
        <f>H34+H33+H32</f>
        <v>2387307</v>
      </c>
      <c r="L34" s="27">
        <f>K34/K31-1</f>
        <v>-0.16226935103699258</v>
      </c>
      <c r="M34" s="27">
        <f>K34/K22-1</f>
        <v>-0.33839207547180272</v>
      </c>
      <c r="N34" s="32">
        <f>AVERAGE(J32:J34)</f>
        <v>5.3918817915620805</v>
      </c>
      <c r="O34" s="58">
        <f>N34/N31-1</f>
        <v>-0.21234460468746674</v>
      </c>
      <c r="P34" s="58"/>
    </row>
    <row r="35" spans="1:16" ht="17.399999999999999" hidden="1">
      <c r="D35" s="26">
        <f>H35/23</f>
        <v>31640.391304347828</v>
      </c>
      <c r="E35" s="27">
        <f t="shared" si="5"/>
        <v>-0.24906073196485345</v>
      </c>
      <c r="F35" s="33">
        <f t="shared" si="6"/>
        <v>-0.39811365497013484</v>
      </c>
      <c r="G35" s="39" t="s">
        <v>226</v>
      </c>
      <c r="H35" s="68">
        <v>727729</v>
      </c>
      <c r="I35" s="68">
        <v>134651.79</v>
      </c>
      <c r="J35" s="30">
        <f t="shared" si="1"/>
        <v>5.4045252573322635</v>
      </c>
      <c r="P35" s="16"/>
    </row>
    <row r="36" spans="1:16" ht="17.399999999999999" hidden="1">
      <c r="D36" s="26">
        <f>H36/21</f>
        <v>30174.952380952382</v>
      </c>
      <c r="E36" s="27">
        <f t="shared" si="5"/>
        <v>-4.6315448797691561E-2</v>
      </c>
      <c r="F36" s="33">
        <f t="shared" si="6"/>
        <v>-0.38706849370960339</v>
      </c>
      <c r="G36" s="39" t="s">
        <v>228</v>
      </c>
      <c r="H36" s="68">
        <v>633674</v>
      </c>
      <c r="I36" s="68">
        <v>118885</v>
      </c>
      <c r="J36" s="30">
        <f t="shared" si="1"/>
        <v>5.3301425747571178</v>
      </c>
      <c r="P36" s="16"/>
    </row>
    <row r="37" spans="1:16" ht="17.399999999999999" hidden="1">
      <c r="A37" s="31">
        <f>AVERAGE(D35:D37)</f>
        <v>35556.596043248217</v>
      </c>
      <c r="B37" s="27">
        <f>A37/A34-1</f>
        <v>-9.3669102698231255E-2</v>
      </c>
      <c r="C37" s="27">
        <f>A37/A25-1</f>
        <v>-0.28607197000177131</v>
      </c>
      <c r="D37" s="26">
        <f>H37/18</f>
        <v>44854.444444444445</v>
      </c>
      <c r="E37" s="27">
        <f t="shared" si="5"/>
        <v>0.48647937793460572</v>
      </c>
      <c r="F37" s="33">
        <f t="shared" si="6"/>
        <v>-5.7942231438780412E-2</v>
      </c>
      <c r="G37" s="39" t="s">
        <v>225</v>
      </c>
      <c r="H37" s="68">
        <v>807380</v>
      </c>
      <c r="I37" s="68">
        <v>145542</v>
      </c>
      <c r="J37" s="30">
        <f t="shared" si="1"/>
        <v>5.5474021244726606</v>
      </c>
      <c r="K37" s="32">
        <f>H37+H36+H35</f>
        <v>2168783</v>
      </c>
      <c r="L37" s="27">
        <f>K37/K34-1</f>
        <v>-9.1535776504655719E-2</v>
      </c>
      <c r="M37" s="27">
        <f>K37/K25-1</f>
        <v>-0.29850692199386286</v>
      </c>
      <c r="N37" s="32">
        <f>AVERAGE(J35:J37)</f>
        <v>5.4273566521873482</v>
      </c>
      <c r="O37" s="16">
        <f>N37/N34-1</f>
        <v>6.5793097839761394E-3</v>
      </c>
      <c r="P37" s="16"/>
    </row>
    <row r="38" spans="1:16" ht="17.399999999999999" hidden="1">
      <c r="A38" s="31"/>
      <c r="B38" s="27"/>
      <c r="C38" s="27"/>
      <c r="D38" s="26">
        <f>H38/20</f>
        <v>36145.25</v>
      </c>
      <c r="E38" s="27">
        <f t="shared" si="5"/>
        <v>-0.19416569645024651</v>
      </c>
      <c r="F38" s="33">
        <f t="shared" si="6"/>
        <v>-0.20941783818132431</v>
      </c>
      <c r="G38" s="39" t="s">
        <v>231</v>
      </c>
      <c r="H38" s="68">
        <v>722905</v>
      </c>
      <c r="I38" s="68">
        <v>134237</v>
      </c>
      <c r="J38" s="30">
        <f t="shared" si="1"/>
        <v>5.3852887057964649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33777.761904761908</v>
      </c>
      <c r="E39" s="27">
        <f t="shared" si="5"/>
        <v>-6.5499286773174625E-2</v>
      </c>
      <c r="F39" s="33">
        <f t="shared" si="6"/>
        <v>-0.22767769141773087</v>
      </c>
      <c r="G39" s="39" t="s">
        <v>234</v>
      </c>
      <c r="H39" s="68">
        <v>709333</v>
      </c>
      <c r="I39" s="68">
        <v>128095.1</v>
      </c>
      <c r="J39" s="30">
        <f t="shared" si="1"/>
        <v>5.5375498360202693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40918.432539682544</v>
      </c>
      <c r="B40" s="27">
        <f>A40/A37-1</f>
        <v>0.15079723857459859</v>
      </c>
      <c r="C40" s="27">
        <f>A40/A28-1</f>
        <v>-6.616514127939932E-2</v>
      </c>
      <c r="D40" s="26">
        <f>H40/21</f>
        <v>52832.285714285717</v>
      </c>
      <c r="E40" s="27">
        <f t="shared" si="5"/>
        <v>0.56411445682070327</v>
      </c>
      <c r="F40" s="33">
        <f t="shared" si="6"/>
        <v>0.25797777398237565</v>
      </c>
      <c r="G40" s="39" t="s">
        <v>236</v>
      </c>
      <c r="H40" s="68">
        <v>1109478</v>
      </c>
      <c r="I40" s="68">
        <v>143887</v>
      </c>
      <c r="J40" s="30">
        <f t="shared" si="1"/>
        <v>7.7107591373786377</v>
      </c>
      <c r="K40" s="32">
        <f>H40+H39+H38</f>
        <v>2541716</v>
      </c>
      <c r="L40" s="27">
        <f>K40/K37-1</f>
        <v>0.17195496276022082</v>
      </c>
      <c r="M40" s="27">
        <f>K40/K28-1</f>
        <v>-3.3130947793508114E-2</v>
      </c>
      <c r="N40" s="32">
        <f>AVERAGE(J38:J40)</f>
        <v>6.211199226398457</v>
      </c>
      <c r="O40" s="58">
        <f>N40/N37-1</f>
        <v>0.14442437164972421</v>
      </c>
    </row>
    <row r="41" spans="1:16" ht="17.399999999999999">
      <c r="A41" s="31"/>
      <c r="B41" s="27"/>
      <c r="C41" s="27"/>
      <c r="D41" s="26">
        <f>H41/18</f>
        <v>58430.777777777781</v>
      </c>
      <c r="E41" s="27">
        <f t="shared" si="5"/>
        <v>0.10596725066502755</v>
      </c>
      <c r="F41" s="33">
        <f t="shared" si="6"/>
        <v>0.20377790825570474</v>
      </c>
      <c r="G41" s="39" t="s">
        <v>383</v>
      </c>
      <c r="H41" s="68">
        <v>1051754</v>
      </c>
      <c r="I41" s="68">
        <v>144273.1</v>
      </c>
      <c r="J41" s="30">
        <f t="shared" si="1"/>
        <v>7.2900214939583332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45613.45</v>
      </c>
      <c r="E42" s="27">
        <f t="shared" ref="E42" si="7">D42/D41-1</f>
        <v>-0.21935918475232807</v>
      </c>
      <c r="F42" s="33">
        <f t="shared" ref="F42" si="8">D42/D30-1</f>
        <v>-3.30310958873542E-2</v>
      </c>
      <c r="G42" s="39" t="s">
        <v>405</v>
      </c>
      <c r="H42" s="68">
        <v>912269</v>
      </c>
      <c r="I42" s="68">
        <v>134814.70000000001</v>
      </c>
      <c r="J42" s="30">
        <f t="shared" si="1"/>
        <v>6.7668362574704384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48426.075925925921</v>
      </c>
      <c r="B43" s="27">
        <f>A43/A40-1</f>
        <v>0.18347827422183127</v>
      </c>
      <c r="C43" s="27">
        <f>A43/A31-1</f>
        <v>3.7767014108775143E-2</v>
      </c>
      <c r="D43" s="26">
        <f>H43/20</f>
        <v>41234</v>
      </c>
      <c r="E43" s="27">
        <f t="shared" ref="E43" si="9">D43/D42-1</f>
        <v>-9.6012250772524288E-2</v>
      </c>
      <c r="F43" s="33">
        <f t="shared" ref="F43" si="10">D43/D31-1</f>
        <v>-6.8791624228490833E-2</v>
      </c>
      <c r="G43" s="39" t="s">
        <v>429</v>
      </c>
      <c r="H43" s="68">
        <v>824680</v>
      </c>
      <c r="I43" s="68">
        <v>128835.2</v>
      </c>
      <c r="J43" s="30">
        <f t="shared" si="1"/>
        <v>6.4010456769578505</v>
      </c>
      <c r="K43" s="32">
        <f>H43+H42+H41</f>
        <v>2788703</v>
      </c>
      <c r="L43" s="27">
        <f>K43/K40-1</f>
        <v>9.7173326996407239E-2</v>
      </c>
      <c r="M43" s="27">
        <f>K43/K31-1</f>
        <v>-2.1415354642245199E-2</v>
      </c>
      <c r="N43" s="32">
        <f>AVERAGE(J41:J43)</f>
        <v>6.819301142795541</v>
      </c>
      <c r="O43" s="58">
        <f>N43/N40-1</f>
        <v>9.7904107440728527E-2</v>
      </c>
    </row>
    <row r="44" spans="1:16" ht="17.399999999999999">
      <c r="A44" s="31"/>
      <c r="B44" s="27"/>
      <c r="C44" s="27"/>
      <c r="D44" s="26">
        <f>H44/22</f>
        <v>37652.681818181816</v>
      </c>
      <c r="E44" s="27">
        <f t="shared" ref="E44" si="11">D44/D43-1</f>
        <v>-8.6853523350103878E-2</v>
      </c>
      <c r="F44" s="33">
        <f t="shared" ref="F44" si="12">D44/D32-1</f>
        <v>-8.68092302536424E-2</v>
      </c>
      <c r="G44" s="39" t="s">
        <v>462</v>
      </c>
      <c r="H44" s="68">
        <v>828359</v>
      </c>
      <c r="I44" s="68">
        <v>146174</v>
      </c>
      <c r="J44" s="30">
        <f t="shared" si="1"/>
        <v>5.6669380327554828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30299.65</v>
      </c>
      <c r="E45" s="27">
        <f t="shared" ref="E45" si="13">D45/D44-1</f>
        <v>-0.19528573963704132</v>
      </c>
      <c r="F45" s="33">
        <f t="shared" ref="F45" si="14">D45/D33-1</f>
        <v>-0.11734024062223847</v>
      </c>
      <c r="G45" s="39" t="s">
        <v>512</v>
      </c>
      <c r="H45" s="68">
        <v>605993</v>
      </c>
      <c r="I45" s="68">
        <v>111700</v>
      </c>
      <c r="J45" s="30">
        <f t="shared" si="1"/>
        <v>5.4251835273052817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35395.70709728868</v>
      </c>
      <c r="B46" s="27">
        <f>A46/A43-1</f>
        <v>-0.26907752857301326</v>
      </c>
      <c r="C46" s="27">
        <f>A46/A34-1</f>
        <v>-9.7770131451942133E-2</v>
      </c>
      <c r="D46" s="26">
        <f>H46/19</f>
        <v>38234.789473684214</v>
      </c>
      <c r="E46" s="27">
        <f t="shared" ref="E46" si="15">D46/D45-1</f>
        <v>0.26188881632904049</v>
      </c>
      <c r="F46" s="33">
        <f t="shared" ref="F46" si="16">D46/D34-1</f>
        <v>-9.255215763084057E-2</v>
      </c>
      <c r="G46" s="39" t="s">
        <v>548</v>
      </c>
      <c r="H46" s="68">
        <v>726461</v>
      </c>
      <c r="I46" s="68">
        <v>144652.5</v>
      </c>
      <c r="J46" s="30">
        <f t="shared" si="1"/>
        <v>5.0221116123122655</v>
      </c>
      <c r="K46" s="32">
        <f>H46+H45+H44</f>
        <v>2160813</v>
      </c>
      <c r="L46" s="27">
        <f>K46/K43-1</f>
        <v>-0.22515484797054397</v>
      </c>
      <c r="M46" s="27">
        <f>K46/K34-1</f>
        <v>-9.4874266275766006E-2</v>
      </c>
      <c r="N46" s="32">
        <f>AVERAGE(J44:J46)</f>
        <v>5.371411057457677</v>
      </c>
      <c r="O46" s="58">
        <f>N46/N43-1</f>
        <v>-0.21232235606247307</v>
      </c>
    </row>
    <row r="47" spans="1:16" ht="17.399999999999999">
      <c r="A47" s="31"/>
      <c r="B47" s="27"/>
      <c r="C47" s="27"/>
      <c r="D47" s="26">
        <f>H47/19</f>
        <v>38010.052631578947</v>
      </c>
      <c r="E47" s="27">
        <f t="shared" ref="E47" si="17">D47/D46-1</f>
        <v>-5.877810371100578E-3</v>
      </c>
      <c r="F47" s="33">
        <f t="shared" ref="F47" si="18">D47/D35-1</f>
        <v>0.20131423995239395</v>
      </c>
      <c r="G47" s="39" t="s">
        <v>598</v>
      </c>
      <c r="H47" s="68">
        <v>722191</v>
      </c>
      <c r="I47" s="68">
        <v>124153</v>
      </c>
      <c r="J47" s="30">
        <f t="shared" si="1"/>
        <v>5.8169436099006875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42870.35</v>
      </c>
      <c r="E48" s="27">
        <f t="shared" ref="E48" si="19">D48/D47-1</f>
        <v>0.12786873555610634</v>
      </c>
      <c r="F48" s="33">
        <f t="shared" ref="F48" si="20">D48/D36-1</f>
        <v>0.4207263514046653</v>
      </c>
      <c r="G48" s="39" t="s">
        <v>645</v>
      </c>
      <c r="H48" s="68">
        <v>857407</v>
      </c>
      <c r="I48" s="68">
        <v>120463</v>
      </c>
      <c r="J48" s="30">
        <f t="shared" si="1"/>
        <v>7.1175962743747041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38212.28572567783</v>
      </c>
      <c r="B49" s="27">
        <f>A49/A46-1</f>
        <v>7.9574017850455592E-2</v>
      </c>
      <c r="C49" s="27">
        <f>A49/A37-1</f>
        <v>7.4689086638086488E-2</v>
      </c>
      <c r="D49" s="26">
        <f>H49/22</f>
        <v>33756.454545454544</v>
      </c>
      <c r="E49" s="27">
        <f t="shared" ref="E49" si="21">D49/D48-1</f>
        <v>-0.21259204682363109</v>
      </c>
      <c r="F49" s="33">
        <f t="shared" ref="F49" si="22">D49/D37-1</f>
        <v>-0.24742230199140214</v>
      </c>
      <c r="G49" s="39" t="s">
        <v>672</v>
      </c>
      <c r="H49" s="68">
        <v>742642</v>
      </c>
      <c r="I49" s="68">
        <v>119919.75</v>
      </c>
      <c r="J49" s="30">
        <f t="shared" si="1"/>
        <v>6.1928247849082405</v>
      </c>
      <c r="K49" s="32">
        <f>H49+H48+H47</f>
        <v>2322240</v>
      </c>
      <c r="L49" s="27">
        <f>K49/K46-1</f>
        <v>7.4706603486743184E-2</v>
      </c>
      <c r="M49" s="27">
        <f>K49/K37-1</f>
        <v>7.075719424211635E-2</v>
      </c>
      <c r="N49" s="32">
        <f>AVERAGE(J47:J49)</f>
        <v>6.3757882230612104</v>
      </c>
      <c r="O49" s="58">
        <f>N49/N46-1</f>
        <v>0.18698572029952065</v>
      </c>
    </row>
    <row r="50" spans="1:15" s="37" customFormat="1" ht="17.399999999999999">
      <c r="A50" s="92"/>
      <c r="B50" s="130"/>
      <c r="C50" s="130"/>
      <c r="D50" s="93">
        <f>H50/18</f>
        <v>22995.444444444445</v>
      </c>
      <c r="E50" s="130">
        <f t="shared" ref="E50" si="23">D50/D49-1</f>
        <v>-0.31878377767783428</v>
      </c>
      <c r="F50" s="131">
        <f t="shared" ref="F50" si="24">D50/D38-1</f>
        <v>-0.36380452633625593</v>
      </c>
      <c r="G50" s="132" t="s">
        <v>714</v>
      </c>
      <c r="H50" s="95">
        <v>413918</v>
      </c>
      <c r="I50" s="95">
        <v>67047.100000000006</v>
      </c>
      <c r="J50" s="133">
        <f t="shared" ref="J50" si="25">H50/I50</f>
        <v>6.1735406900522163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38344.15</v>
      </c>
      <c r="E51" s="130">
        <f t="shared" ref="E51" si="26">D51/D50-1</f>
        <v>0.66746722780840639</v>
      </c>
      <c r="F51" s="131">
        <f t="shared" ref="F51" si="27">D51/D39-1</f>
        <v>0.1351891847693536</v>
      </c>
      <c r="G51" s="132" t="s">
        <v>721</v>
      </c>
      <c r="H51" s="95">
        <v>766883</v>
      </c>
      <c r="I51" s="95">
        <v>119662</v>
      </c>
      <c r="J51" s="133">
        <f t="shared" ref="J51" si="28">H51/I51</f>
        <v>6.4087429593354619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38207.607239057244</v>
      </c>
      <c r="B52" s="27">
        <f>A52/A49-1</f>
        <v>-1.2243409499690383E-4</v>
      </c>
      <c r="C52" s="27">
        <f>A52/A40-1</f>
        <v>-6.624949032435079E-2</v>
      </c>
      <c r="D52" s="93">
        <f>H52/22</f>
        <v>53283.227272727272</v>
      </c>
      <c r="E52" s="130">
        <f t="shared" ref="E52:E53" si="29">D52/D51-1</f>
        <v>0.38960512288647076</v>
      </c>
      <c r="F52" s="131">
        <f t="shared" ref="F52:F53" si="30">D52/D40-1</f>
        <v>8.5353406983037505E-3</v>
      </c>
      <c r="G52" s="132" t="s">
        <v>726</v>
      </c>
      <c r="H52" s="95">
        <v>1172231</v>
      </c>
      <c r="I52" s="95">
        <v>152972.5</v>
      </c>
      <c r="J52" s="133">
        <f t="shared" ref="J52" si="31">H52/I52</f>
        <v>7.6630178626877381</v>
      </c>
      <c r="K52" s="32">
        <f>H52+H51+H50</f>
        <v>2353032</v>
      </c>
      <c r="L52" s="27">
        <f>K52/K49-1</f>
        <v>1.3259611409673466E-2</v>
      </c>
      <c r="M52" s="27">
        <f>K52/K40-1</f>
        <v>-7.4234886981865755E-2</v>
      </c>
      <c r="N52" s="32">
        <f>AVERAGE(J50:J52)</f>
        <v>6.7484338373584718</v>
      </c>
      <c r="O52" s="58">
        <f>N52/N49-1</f>
        <v>5.8446987456296506E-2</v>
      </c>
    </row>
    <row r="53" spans="1:15" s="37" customFormat="1" ht="17.399999999999999">
      <c r="A53" s="31"/>
      <c r="B53" s="27"/>
      <c r="C53" s="27"/>
      <c r="D53" s="93">
        <f>H53/21</f>
        <v>57829.047619047618</v>
      </c>
      <c r="E53" s="130">
        <f t="shared" si="29"/>
        <v>8.5314283293179916E-2</v>
      </c>
      <c r="F53" s="131">
        <f t="shared" si="30"/>
        <v>-1.0298171299698344E-2</v>
      </c>
      <c r="G53" s="132" t="s">
        <v>729</v>
      </c>
      <c r="H53" s="95">
        <v>1214410</v>
      </c>
      <c r="I53" s="95">
        <v>185267</v>
      </c>
      <c r="J53" s="133">
        <f t="shared" ref="J53" si="32">H53/I53</f>
        <v>6.5549180372111602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43948.23529411765</v>
      </c>
      <c r="E54" s="130">
        <f t="shared" ref="E54" si="33">D54/D53-1</f>
        <v>-0.24003183341995649</v>
      </c>
      <c r="F54" s="131">
        <f t="shared" ref="F54" si="34">D54/D42-1</f>
        <v>-3.6507098364240043E-2</v>
      </c>
      <c r="G54" s="132" t="s">
        <v>742</v>
      </c>
      <c r="H54" s="95">
        <v>747120</v>
      </c>
      <c r="I54" s="95">
        <v>131057.75</v>
      </c>
      <c r="J54" s="133">
        <f t="shared" ref="J54" si="35">H54/I54</f>
        <v>5.7006930151021207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44655.776844070962</v>
      </c>
      <c r="B55" s="27">
        <f>A55/A52-1</f>
        <v>0.1687666428486041</v>
      </c>
      <c r="C55" s="27">
        <f>A55/A43-1</f>
        <v>-7.7856795327007844E-2</v>
      </c>
      <c r="D55" s="93">
        <f>H55/21</f>
        <v>32190.047619047618</v>
      </c>
      <c r="E55" s="130">
        <f t="shared" ref="E55" si="36">D55/D54-1</f>
        <v>-0.26754629842085675</v>
      </c>
      <c r="F55" s="131">
        <f t="shared" ref="F55" si="37">D55/D43-1</f>
        <v>-0.21933240483466032</v>
      </c>
      <c r="G55" s="132" t="s">
        <v>749</v>
      </c>
      <c r="H55" s="95">
        <v>675991</v>
      </c>
      <c r="I55" s="95">
        <v>128254.39999999999</v>
      </c>
      <c r="J55" s="133">
        <f t="shared" ref="J55" si="38">H55/I55</f>
        <v>5.2707041629760853</v>
      </c>
      <c r="K55" s="32">
        <f>H55+H54+H53</f>
        <v>2637521</v>
      </c>
      <c r="L55" s="27">
        <f>K55/K52-1</f>
        <v>0.12090315813809593</v>
      </c>
      <c r="M55" s="27">
        <f>K55/K43-1</f>
        <v>-5.4212298692259409E-2</v>
      </c>
      <c r="N55" s="32">
        <f>AVERAGE(J53:J55)</f>
        <v>5.8421050717631218</v>
      </c>
      <c r="O55" s="58">
        <f>N55/N52-1</f>
        <v>-0.13430208955713974</v>
      </c>
    </row>
    <row r="56" spans="1:15" s="124" customFormat="1" ht="17.399999999999999">
      <c r="A56" s="94"/>
      <c r="B56" s="45"/>
      <c r="C56" s="45"/>
      <c r="D56" s="98">
        <f>H56/22</f>
        <v>31023.954545454544</v>
      </c>
      <c r="E56" s="118">
        <f t="shared" ref="E56" si="39">D56/D55-1</f>
        <v>-3.622526711961338E-2</v>
      </c>
      <c r="F56" s="158">
        <f t="shared" ref="F56" si="40">D56/D44-1</f>
        <v>-0.17604927332231557</v>
      </c>
      <c r="G56" s="122" t="s">
        <v>752</v>
      </c>
      <c r="H56" s="96">
        <v>682527</v>
      </c>
      <c r="I56" s="96">
        <v>133816.29</v>
      </c>
      <c r="J56" s="125">
        <f t="shared" ref="J56" si="41">H56/I56</f>
        <v>5.1004776772693363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36433.666666666664</v>
      </c>
      <c r="E57" s="118">
        <f t="shared" ref="E57" si="42">D57/D56-1</f>
        <v>0.17437210054205421</v>
      </c>
      <c r="F57" s="158">
        <f t="shared" ref="F57" si="43">D57/D45-1</f>
        <v>0.20244513275455867</v>
      </c>
      <c r="G57" s="122" t="s">
        <v>756</v>
      </c>
      <c r="H57" s="96">
        <v>655806</v>
      </c>
      <c r="I57" s="96">
        <v>134082.70000000001</v>
      </c>
      <c r="J57" s="125">
        <f t="shared" ref="J57" si="44">H57/I57</f>
        <v>4.8910560422783842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33728.810606060608</v>
      </c>
      <c r="B58" s="27">
        <f>A58/A55-1</f>
        <v>-0.24469322919104364</v>
      </c>
      <c r="C58" s="27">
        <f>A58/A46-1</f>
        <v>-4.7093182420298585E-2</v>
      </c>
      <c r="K58" s="32">
        <f>H58+H57+H56</f>
        <v>1338333</v>
      </c>
      <c r="L58" s="27">
        <f>K58/K55-1</f>
        <v>-0.49257920600442617</v>
      </c>
      <c r="M58" s="27">
        <f>K58/K46-1</f>
        <v>-0.38063451117704306</v>
      </c>
      <c r="N58" s="32">
        <f>AVERAGE(J56:J58)</f>
        <v>4.9957668597738607</v>
      </c>
      <c r="O58" s="58">
        <f>N58/N55-1</f>
        <v>-0.14486870769919924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88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대창단조</v>
      </c>
      <c r="G1" s="19"/>
      <c r="H1" s="19"/>
      <c r="I1" s="19"/>
      <c r="J1" s="20"/>
      <c r="P1" s="18" t="s">
        <v>300</v>
      </c>
    </row>
    <row r="2" spans="1:16" ht="15" customHeight="1">
      <c r="G2" s="21"/>
      <c r="H2" s="21"/>
      <c r="I2" s="21"/>
      <c r="J2" s="22"/>
      <c r="P2" s="34" t="s">
        <v>733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834175.4</v>
      </c>
      <c r="E5" s="27"/>
      <c r="F5" s="26"/>
      <c r="G5" s="28" t="s">
        <v>7</v>
      </c>
      <c r="H5" s="29">
        <v>16683508</v>
      </c>
      <c r="I5" s="29">
        <v>6105954.2800000003</v>
      </c>
      <c r="J5" s="30">
        <f>H5/I5</f>
        <v>2.7323342486606368</v>
      </c>
    </row>
    <row r="6" spans="1:16" ht="15" hidden="1" customHeight="1">
      <c r="D6" s="26">
        <f>H6/18</f>
        <v>723725.27777777775</v>
      </c>
      <c r="E6" s="27">
        <f t="shared" ref="E6:E16" si="0">D6/D5-1</f>
        <v>-0.13240635269539502</v>
      </c>
      <c r="F6" s="26"/>
      <c r="G6" s="28" t="s">
        <v>3</v>
      </c>
      <c r="H6" s="29">
        <v>13027055</v>
      </c>
      <c r="I6" s="29">
        <v>4906488.41</v>
      </c>
      <c r="J6" s="30">
        <f t="shared" ref="J6:J16" si="1">H6/I6</f>
        <v>2.6550669055794223</v>
      </c>
    </row>
    <row r="7" spans="1:16" ht="15" hidden="1" customHeight="1">
      <c r="A7" s="31">
        <f>AVERAGE(D5:D7)</f>
        <v>712834.39259259263</v>
      </c>
      <c r="B7" s="31"/>
      <c r="C7" s="31"/>
      <c r="D7" s="26">
        <f>H7/22</f>
        <v>580602.5</v>
      </c>
      <c r="E7" s="27">
        <f t="shared" si="0"/>
        <v>-0.1977584342739015</v>
      </c>
      <c r="F7" s="26"/>
      <c r="G7" s="28" t="s">
        <v>6</v>
      </c>
      <c r="H7" s="29">
        <v>12773255</v>
      </c>
      <c r="I7" s="29">
        <v>4653187.1100000003</v>
      </c>
      <c r="J7" s="30">
        <f t="shared" si="1"/>
        <v>2.7450550983753583</v>
      </c>
      <c r="K7" s="32">
        <f>H7+H6+H5</f>
        <v>42483818</v>
      </c>
      <c r="L7" s="32"/>
      <c r="M7" s="32"/>
      <c r="N7" s="32">
        <f>AVERAGE(J5:J7)</f>
        <v>2.7108187508718058</v>
      </c>
      <c r="O7" s="35"/>
    </row>
    <row r="8" spans="1:16" ht="15" hidden="1" customHeight="1">
      <c r="D8" s="26">
        <f>H8/21</f>
        <v>744847.90476190473</v>
      </c>
      <c r="E8" s="27">
        <f t="shared" si="0"/>
        <v>0.28288787037931251</v>
      </c>
      <c r="F8" s="26"/>
      <c r="G8" s="28" t="s">
        <v>2</v>
      </c>
      <c r="H8" s="29">
        <v>15641806</v>
      </c>
      <c r="I8" s="29">
        <v>6150593.9400000004</v>
      </c>
      <c r="J8" s="30">
        <f t="shared" si="1"/>
        <v>2.5431374843776466</v>
      </c>
    </row>
    <row r="9" spans="1:16" ht="15" hidden="1" customHeight="1">
      <c r="D9" s="26">
        <f>H9/21</f>
        <v>703491.33333333337</v>
      </c>
      <c r="E9" s="27">
        <f t="shared" si="0"/>
        <v>-5.552351179908499E-2</v>
      </c>
      <c r="F9" s="26"/>
      <c r="G9" s="28" t="s">
        <v>5</v>
      </c>
      <c r="H9" s="29">
        <v>14773318</v>
      </c>
      <c r="I9" s="29">
        <v>5631810.8300000001</v>
      </c>
      <c r="J9" s="30">
        <f t="shared" si="1"/>
        <v>2.6231914469328865</v>
      </c>
    </row>
    <row r="10" spans="1:16" ht="15" hidden="1" customHeight="1">
      <c r="A10" s="31">
        <f>AVERAGE(D8:D10)</f>
        <v>698456.07936507941</v>
      </c>
      <c r="B10" s="27">
        <f>A10/A7-1</f>
        <v>-2.0170622204715771E-2</v>
      </c>
      <c r="C10" s="27"/>
      <c r="D10" s="26">
        <f>H10/21</f>
        <v>647029</v>
      </c>
      <c r="E10" s="27">
        <f t="shared" si="0"/>
        <v>-8.0260169042594254E-2</v>
      </c>
      <c r="F10" s="26"/>
      <c r="G10" s="28" t="s">
        <v>0</v>
      </c>
      <c r="H10" s="29">
        <v>13587609</v>
      </c>
      <c r="I10" s="29">
        <v>5144500.6100000003</v>
      </c>
      <c r="J10" s="30">
        <f t="shared" si="1"/>
        <v>2.6411910562490921</v>
      </c>
      <c r="K10" s="32">
        <f>H10+H9+H8</f>
        <v>44002733</v>
      </c>
      <c r="L10" s="27">
        <f>K10/K7-1</f>
        <v>3.5752789450326672E-2</v>
      </c>
      <c r="M10" s="32"/>
      <c r="N10" s="32">
        <f>AVERAGE(J8:J10)</f>
        <v>2.6025066625198749</v>
      </c>
      <c r="O10" s="58">
        <f>N10/N7-1</f>
        <v>-3.9955488841552866E-2</v>
      </c>
    </row>
    <row r="11" spans="1:16" ht="15" hidden="1" customHeight="1">
      <c r="D11" s="26">
        <f>H11/21</f>
        <v>648565.85714285716</v>
      </c>
      <c r="E11" s="27">
        <f t="shared" si="0"/>
        <v>2.3752523346822763E-3</v>
      </c>
      <c r="F11" s="26"/>
      <c r="G11" s="28" t="s">
        <v>10</v>
      </c>
      <c r="H11" s="29">
        <v>13619883</v>
      </c>
      <c r="I11" s="29">
        <v>5057927.41</v>
      </c>
      <c r="J11" s="30">
        <f t="shared" si="1"/>
        <v>2.6927794521274078</v>
      </c>
    </row>
    <row r="12" spans="1:16" ht="15" hidden="1" customHeight="1">
      <c r="D12" s="26">
        <f>H12/22</f>
        <v>662116.09090909094</v>
      </c>
      <c r="E12" s="27">
        <f t="shared" si="0"/>
        <v>2.0892610391066491E-2</v>
      </c>
      <c r="F12" s="26"/>
      <c r="G12" s="28" t="s">
        <v>4</v>
      </c>
      <c r="H12" s="29">
        <v>14566554</v>
      </c>
      <c r="I12" s="29">
        <v>5780502.7400000002</v>
      </c>
      <c r="J12" s="30">
        <f t="shared" si="1"/>
        <v>2.5199458689297325</v>
      </c>
    </row>
    <row r="13" spans="1:16" ht="15" hidden="1" customHeight="1">
      <c r="A13" s="31">
        <f>AVERAGE(D11:D13)</f>
        <v>676829.53268398263</v>
      </c>
      <c r="B13" s="27">
        <f>A13/A10-1</f>
        <v>-3.0963359501081422E-2</v>
      </c>
      <c r="C13" s="27"/>
      <c r="D13" s="26">
        <f>H13/20</f>
        <v>719806.65</v>
      </c>
      <c r="E13" s="27">
        <f t="shared" si="0"/>
        <v>8.7130580094646914E-2</v>
      </c>
      <c r="F13" s="26"/>
      <c r="G13" s="28" t="s">
        <v>8</v>
      </c>
      <c r="H13" s="29">
        <v>14396133</v>
      </c>
      <c r="I13" s="29">
        <v>5603488.1900000004</v>
      </c>
      <c r="J13" s="30">
        <f t="shared" si="1"/>
        <v>2.5691377427530546</v>
      </c>
      <c r="K13" s="32">
        <f>H13+H12+H11</f>
        <v>42582570</v>
      </c>
      <c r="L13" s="27">
        <f>K13/K10-1</f>
        <v>-3.2274427136150807E-2</v>
      </c>
      <c r="M13" s="32"/>
      <c r="N13" s="32">
        <f>AVERAGE(J11:J13)</f>
        <v>2.5939543546033987</v>
      </c>
      <c r="O13" s="58">
        <f>N13/N10-1</f>
        <v>-3.2861809883688586E-3</v>
      </c>
    </row>
    <row r="14" spans="1:16" ht="15" hidden="1" customHeight="1">
      <c r="D14" s="26">
        <f>H14/20</f>
        <v>680059.15</v>
      </c>
      <c r="E14" s="27">
        <f t="shared" si="0"/>
        <v>-5.5219689898669322E-2</v>
      </c>
      <c r="F14" s="26"/>
      <c r="G14" s="28" t="s">
        <v>11</v>
      </c>
      <c r="H14" s="29">
        <v>13601183</v>
      </c>
      <c r="I14" s="29">
        <v>5097344.96</v>
      </c>
      <c r="J14" s="30">
        <f t="shared" si="1"/>
        <v>2.6682877275780843</v>
      </c>
    </row>
    <row r="15" spans="1:16" ht="15" hidden="1" customHeight="1">
      <c r="A15" s="31"/>
      <c r="B15" s="31"/>
      <c r="C15" s="31"/>
      <c r="D15" s="26">
        <f>H15/22</f>
        <v>665924.81818181823</v>
      </c>
      <c r="E15" s="27">
        <f t="shared" si="0"/>
        <v>-2.0783974185453968E-2</v>
      </c>
      <c r="F15" s="26"/>
      <c r="G15" s="28" t="s">
        <v>9</v>
      </c>
      <c r="H15" s="29">
        <v>14650346</v>
      </c>
      <c r="I15" s="29">
        <v>6021417.2800000003</v>
      </c>
      <c r="J15" s="30">
        <f t="shared" si="1"/>
        <v>2.4330394853485391</v>
      </c>
    </row>
    <row r="16" spans="1:16" ht="15" hidden="1" customHeight="1">
      <c r="A16" s="31">
        <f>AVERAGE(D14:D16)</f>
        <v>696587.71666666667</v>
      </c>
      <c r="B16" s="27">
        <f>A16/A13-1</f>
        <v>2.9192260426835315E-2</v>
      </c>
      <c r="C16" s="27"/>
      <c r="D16" s="26">
        <f>H16/22</f>
        <v>743779.18181818177</v>
      </c>
      <c r="E16" s="27">
        <f t="shared" si="0"/>
        <v>0.11691164154075251</v>
      </c>
      <c r="F16" s="26"/>
      <c r="G16" s="28" t="s">
        <v>13</v>
      </c>
      <c r="H16" s="29">
        <v>16363142</v>
      </c>
      <c r="I16" s="29">
        <v>6413755.6299999999</v>
      </c>
      <c r="J16" s="30">
        <f t="shared" si="1"/>
        <v>2.5512574759571875</v>
      </c>
      <c r="K16" s="32">
        <f>H16+H15+H14</f>
        <v>44614671</v>
      </c>
      <c r="L16" s="27">
        <f>K16/K13-1</f>
        <v>4.7721426865499295E-2</v>
      </c>
      <c r="M16" s="32"/>
      <c r="N16" s="32">
        <f>AVERAGE(J14:J16)</f>
        <v>2.5508615629612703</v>
      </c>
      <c r="O16" s="58">
        <f>N16/N13-1</f>
        <v>-1.66127794676314E-2</v>
      </c>
    </row>
    <row r="17" spans="1:15" ht="15" hidden="1" customHeight="1">
      <c r="D17" s="26">
        <f>H17/20</f>
        <v>732252.55</v>
      </c>
      <c r="E17" s="27">
        <f t="shared" ref="E17:E22" si="2">D17/D16-1</f>
        <v>-1.5497384304310136E-2</v>
      </c>
      <c r="F17" s="33">
        <f t="shared" ref="F17:F22" si="3">D17/D5-1</f>
        <v>-0.12218395555658912</v>
      </c>
      <c r="G17" s="39" t="s">
        <v>162</v>
      </c>
      <c r="H17" s="29">
        <v>14645051</v>
      </c>
      <c r="I17" s="29">
        <v>5693055.6799999997</v>
      </c>
      <c r="J17" s="30">
        <f t="shared" ref="J17:J49" si="4">H17/I17</f>
        <v>2.5724412026126542</v>
      </c>
    </row>
    <row r="18" spans="1:15" hidden="1">
      <c r="D18" s="26">
        <f>H18/20</f>
        <v>693492.3</v>
      </c>
      <c r="E18" s="27">
        <f t="shared" si="2"/>
        <v>-5.2932898629031722E-2</v>
      </c>
      <c r="F18" s="33">
        <f t="shared" si="3"/>
        <v>-4.177410780871027E-2</v>
      </c>
      <c r="G18" s="39" t="s">
        <v>163</v>
      </c>
      <c r="H18" s="29">
        <v>13869846</v>
      </c>
      <c r="I18" s="29">
        <v>5188456.3899999997</v>
      </c>
      <c r="J18" s="30">
        <f t="shared" si="4"/>
        <v>2.6732124079778572</v>
      </c>
    </row>
    <row r="19" spans="1:15" ht="17.399999999999999" hidden="1">
      <c r="A19" s="31">
        <f>AVERAGE(D17:D19)</f>
        <v>659039.1166666667</v>
      </c>
      <c r="B19" s="27">
        <f>A19/A16-1</f>
        <v>-5.3903620608871328E-2</v>
      </c>
      <c r="C19" s="27">
        <f>A19/A7-1</f>
        <v>-7.5466723386159118E-2</v>
      </c>
      <c r="D19" s="26">
        <f>H19/22</f>
        <v>551372.5</v>
      </c>
      <c r="E19" s="27">
        <f t="shared" si="2"/>
        <v>-0.20493349385422166</v>
      </c>
      <c r="F19" s="33">
        <f t="shared" si="3"/>
        <v>-5.0344254459806836E-2</v>
      </c>
      <c r="G19" s="39" t="s">
        <v>158</v>
      </c>
      <c r="H19" s="29">
        <v>12130195</v>
      </c>
      <c r="I19" s="29">
        <v>4519077.8600000003</v>
      </c>
      <c r="J19" s="30">
        <f t="shared" si="4"/>
        <v>2.6842190764998235</v>
      </c>
      <c r="K19" s="32">
        <f>H19+H18+H17</f>
        <v>40645092</v>
      </c>
      <c r="L19" s="27">
        <f>K19/K16-1</f>
        <v>-8.8974745549507683E-2</v>
      </c>
      <c r="M19" s="27">
        <f>K19/K7-1</f>
        <v>-4.3280620399983816E-2</v>
      </c>
      <c r="N19" s="32">
        <f>AVERAGE(J17:J19)</f>
        <v>2.643290895696778</v>
      </c>
      <c r="O19" s="58">
        <f>N19/N16-1</f>
        <v>3.6234554660899532E-2</v>
      </c>
    </row>
    <row r="20" spans="1:15" hidden="1">
      <c r="D20" s="26">
        <f>H20/20</f>
        <v>804002.95</v>
      </c>
      <c r="E20" s="27">
        <f t="shared" si="2"/>
        <v>0.45818471178740316</v>
      </c>
      <c r="F20" s="33">
        <f t="shared" si="3"/>
        <v>7.9418959038361603E-2</v>
      </c>
      <c r="G20" s="39" t="s">
        <v>154</v>
      </c>
      <c r="H20" s="29">
        <v>16080059</v>
      </c>
      <c r="I20" s="29">
        <v>6227815.7699999996</v>
      </c>
      <c r="J20" s="30">
        <f t="shared" si="4"/>
        <v>2.5819740971560567</v>
      </c>
    </row>
    <row r="21" spans="1:15" hidden="1">
      <c r="D21" s="26">
        <f>H21/21</f>
        <v>581570.47619047621</v>
      </c>
      <c r="E21" s="27">
        <f t="shared" si="2"/>
        <v>-0.27665629063863972</v>
      </c>
      <c r="F21" s="33">
        <f t="shared" si="3"/>
        <v>-0.17330825749503265</v>
      </c>
      <c r="G21" s="39" t="s">
        <v>155</v>
      </c>
      <c r="H21" s="29">
        <v>12212980</v>
      </c>
      <c r="I21" s="29">
        <v>4617448.62</v>
      </c>
      <c r="J21" s="30">
        <f t="shared" si="4"/>
        <v>2.6449628366411577</v>
      </c>
    </row>
    <row r="22" spans="1:15" ht="17.399999999999999" hidden="1">
      <c r="A22" s="31">
        <f>AVERAGE(D20:D22)</f>
        <v>668993.76111111103</v>
      </c>
      <c r="B22" s="27">
        <f>A22/A19-1</f>
        <v>1.51047854257782E-2</v>
      </c>
      <c r="C22" s="27">
        <f>A22/A10-1</f>
        <v>-4.218206287323123E-2</v>
      </c>
      <c r="D22" s="26">
        <f>H22/21</f>
        <v>621407.85714285716</v>
      </c>
      <c r="E22" s="27">
        <f t="shared" si="2"/>
        <v>6.8499661835194958E-2</v>
      </c>
      <c r="F22" s="33">
        <f t="shared" si="3"/>
        <v>-3.959813680243518E-2</v>
      </c>
      <c r="G22" s="39" t="s">
        <v>156</v>
      </c>
      <c r="H22" s="29">
        <v>13049565</v>
      </c>
      <c r="I22" s="29">
        <v>4967300.88</v>
      </c>
      <c r="J22" s="30">
        <f t="shared" si="4"/>
        <v>2.6270937306298223</v>
      </c>
      <c r="K22" s="32">
        <f>H22+H21+H20</f>
        <v>41342604</v>
      </c>
      <c r="L22" s="27">
        <f>K22/K19-1</f>
        <v>1.7161038779294646E-2</v>
      </c>
      <c r="M22" s="27">
        <f>K22/K10-1</f>
        <v>-6.0453722272205246E-2</v>
      </c>
      <c r="N22" s="32">
        <f>AVERAGE(J20:J22)</f>
        <v>2.6180102214756786</v>
      </c>
      <c r="O22" s="58">
        <f>N22/N19-1</f>
        <v>-9.56409083171883E-3</v>
      </c>
    </row>
    <row r="23" spans="1:15" hidden="1">
      <c r="A23" s="31"/>
      <c r="B23" s="27"/>
      <c r="C23" s="27"/>
      <c r="D23" s="26">
        <f>H23/21</f>
        <v>507191.04761904763</v>
      </c>
      <c r="E23" s="27">
        <f t="shared" ref="E23:E28" si="5">D23/D22-1</f>
        <v>-0.18380329152734209</v>
      </c>
      <c r="F23" s="33">
        <f t="shared" ref="F23:F28" si="6">D23/D11-1</f>
        <v>-0.21798065372514586</v>
      </c>
      <c r="G23" s="39" t="s">
        <v>168</v>
      </c>
      <c r="H23" s="29">
        <v>10651012</v>
      </c>
      <c r="I23" s="29">
        <v>3849066.43</v>
      </c>
      <c r="J23" s="30">
        <f t="shared" si="4"/>
        <v>2.7671676219939907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528563.77272727271</v>
      </c>
      <c r="E24" s="27">
        <f t="shared" si="5"/>
        <v>4.2139397389912459E-2</v>
      </c>
      <c r="F24" s="33">
        <f t="shared" si="6"/>
        <v>-0.20170529007752969</v>
      </c>
      <c r="G24" s="39" t="s">
        <v>176</v>
      </c>
      <c r="H24" s="29">
        <v>11628403</v>
      </c>
      <c r="I24" s="29">
        <v>4588658.57</v>
      </c>
      <c r="J24" s="30">
        <f t="shared" si="4"/>
        <v>2.5341617430472714</v>
      </c>
      <c r="K24" s="32"/>
      <c r="L24" s="27"/>
      <c r="M24" s="27"/>
      <c r="N24" s="27"/>
    </row>
    <row r="25" spans="1:15" ht="17.399999999999999" hidden="1">
      <c r="A25" s="31">
        <f>AVERAGE(D23:D25)</f>
        <v>562717.20327333489</v>
      </c>
      <c r="B25" s="27">
        <f>A25/A22-1</f>
        <v>-0.15886031233126108</v>
      </c>
      <c r="C25" s="27">
        <f>A25/A13-1</f>
        <v>-0.16859833074678754</v>
      </c>
      <c r="D25" s="26">
        <f>H25/19</f>
        <v>652396.78947368416</v>
      </c>
      <c r="E25" s="27">
        <f t="shared" si="5"/>
        <v>0.23428207367951148</v>
      </c>
      <c r="F25" s="33">
        <f t="shared" si="6"/>
        <v>-9.3649955201602908E-2</v>
      </c>
      <c r="G25" s="39" t="s">
        <v>190</v>
      </c>
      <c r="H25" s="29">
        <v>12395539</v>
      </c>
      <c r="I25" s="29">
        <v>4547979.29</v>
      </c>
      <c r="J25" s="30">
        <f t="shared" si="4"/>
        <v>2.7255047153040137</v>
      </c>
      <c r="K25" s="32">
        <f>H25+H24+H23</f>
        <v>34674954</v>
      </c>
      <c r="L25" s="27">
        <f>K25/K22-1</f>
        <v>-0.16127793982207794</v>
      </c>
      <c r="M25" s="27">
        <f>K25/K13-1</f>
        <v>-0.1857007691175051</v>
      </c>
      <c r="N25" s="32">
        <f>AVERAGE(J23:J25)</f>
        <v>2.6756113601150919</v>
      </c>
      <c r="O25" s="58">
        <f>N25/N22-1</f>
        <v>2.2001876909000684E-2</v>
      </c>
    </row>
    <row r="26" spans="1:15" ht="17.399999999999999" hidden="1">
      <c r="D26" s="26">
        <f>H26/19</f>
        <v>669237.73684210528</v>
      </c>
      <c r="E26" s="27">
        <f t="shared" si="5"/>
        <v>2.581396420115345E-2</v>
      </c>
      <c r="F26" s="33">
        <f t="shared" si="6"/>
        <v>-1.5912458729354317E-2</v>
      </c>
      <c r="G26" s="39" t="s">
        <v>202</v>
      </c>
      <c r="H26" s="29">
        <v>12715517</v>
      </c>
      <c r="I26" s="29">
        <v>4653695.34</v>
      </c>
      <c r="J26" s="30">
        <f t="shared" si="4"/>
        <v>2.7323483964895736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586197.36363636365</v>
      </c>
      <c r="E27" s="27">
        <f t="shared" si="5"/>
        <v>-0.12408202442017036</v>
      </c>
      <c r="F27" s="33">
        <f t="shared" si="6"/>
        <v>-0.11972440787405303</v>
      </c>
      <c r="G27" s="39" t="s">
        <v>203</v>
      </c>
      <c r="H27" s="29">
        <v>12896342</v>
      </c>
      <c r="I27" s="29">
        <v>4769389.72</v>
      </c>
      <c r="J27" s="30">
        <f t="shared" si="4"/>
        <v>2.7039815903322744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701883.36682615627</v>
      </c>
      <c r="B28" s="27">
        <f>A28/A25-1</f>
        <v>0.24731101651644849</v>
      </c>
      <c r="C28" s="27">
        <f>A28/A16-1</f>
        <v>7.6022732425293782E-3</v>
      </c>
      <c r="D28" s="26">
        <f>H28/19</f>
        <v>850215</v>
      </c>
      <c r="E28" s="27">
        <f t="shared" si="5"/>
        <v>0.45039035100030689</v>
      </c>
      <c r="F28" s="33">
        <f t="shared" si="6"/>
        <v>0.1431013676957642</v>
      </c>
      <c r="G28" s="39" t="s">
        <v>208</v>
      </c>
      <c r="H28" s="29">
        <v>16154085</v>
      </c>
      <c r="I28" s="29">
        <v>6524789.3600000003</v>
      </c>
      <c r="J28" s="30">
        <f t="shared" si="4"/>
        <v>2.4758017628939979</v>
      </c>
      <c r="K28" s="32">
        <f>H28+H27+H26</f>
        <v>41765944</v>
      </c>
      <c r="L28" s="27">
        <f>K28/K25-1</f>
        <v>0.20449890142608407</v>
      </c>
      <c r="M28" s="27">
        <f>K28/K16-1</f>
        <v>-6.3851798884721145E-2</v>
      </c>
      <c r="N28" s="32">
        <f>AVERAGE(J26:J28)</f>
        <v>2.6373772499052817</v>
      </c>
      <c r="O28" s="58">
        <f>N28/N25-1</f>
        <v>-1.4289859424189921E-2</v>
      </c>
    </row>
    <row r="29" spans="1:15" hidden="1">
      <c r="D29" s="26">
        <f>H29/22</f>
        <v>539532.36363636365</v>
      </c>
      <c r="E29" s="27">
        <f t="shared" ref="E29:E41" si="7">D29/D28-1</f>
        <v>-0.3654165550638796</v>
      </c>
      <c r="F29" s="33">
        <f t="shared" ref="F29:F41" si="8">D29/D17-1</f>
        <v>-0.26318813961608789</v>
      </c>
      <c r="G29" s="39" t="s">
        <v>215</v>
      </c>
      <c r="H29" s="29">
        <v>11869712</v>
      </c>
      <c r="I29" s="29">
        <v>4907766.3</v>
      </c>
      <c r="J29" s="30">
        <f t="shared" si="4"/>
        <v>2.4185568901273884</v>
      </c>
    </row>
    <row r="30" spans="1:15" hidden="1">
      <c r="D30" s="26">
        <f>H30/19</f>
        <v>739152.15789473685</v>
      </c>
      <c r="E30" s="27">
        <f t="shared" si="7"/>
        <v>0.36998669164712772</v>
      </c>
      <c r="F30" s="33">
        <f t="shared" si="8"/>
        <v>6.5840468444619882E-2</v>
      </c>
      <c r="G30" s="39" t="s">
        <v>210</v>
      </c>
      <c r="H30" s="29">
        <v>14043891</v>
      </c>
      <c r="I30" s="29">
        <v>5543929.0599999996</v>
      </c>
      <c r="J30" s="30">
        <f t="shared" si="4"/>
        <v>2.5332017866765417</v>
      </c>
    </row>
    <row r="31" spans="1:15" ht="17.399999999999999" hidden="1">
      <c r="A31" s="31">
        <f>AVERAGE(D29:D31)</f>
        <v>599404.27384370018</v>
      </c>
      <c r="B31" s="27">
        <f>A31/A28-1</f>
        <v>-0.14600587195256653</v>
      </c>
      <c r="C31" s="27">
        <f>A31/A19-1</f>
        <v>-9.0487561837894748E-2</v>
      </c>
      <c r="D31" s="26">
        <f>H31/20</f>
        <v>519528.3</v>
      </c>
      <c r="E31" s="27">
        <f t="shared" si="7"/>
        <v>-0.29712942801962794</v>
      </c>
      <c r="F31" s="33">
        <f t="shared" si="8"/>
        <v>-5.7754421919845478E-2</v>
      </c>
      <c r="G31" s="39" t="s">
        <v>211</v>
      </c>
      <c r="H31" s="29">
        <v>10390566</v>
      </c>
      <c r="I31" s="29">
        <v>4118037.57</v>
      </c>
      <c r="J31" s="30">
        <f t="shared" si="4"/>
        <v>2.5231838766347146</v>
      </c>
      <c r="K31" s="32">
        <f>H31+H30+H29</f>
        <v>36304169</v>
      </c>
      <c r="L31" s="27">
        <f>K31/K28-1</f>
        <v>-0.13077101765016974</v>
      </c>
      <c r="M31" s="27">
        <f>K31/K19-1</f>
        <v>-0.10680066857764769</v>
      </c>
      <c r="N31" s="32">
        <f>AVERAGE(J29:J31)</f>
        <v>2.4916475178128814</v>
      </c>
      <c r="O31" s="58">
        <f>N31/N28-1</f>
        <v>-5.5255550603401149E-2</v>
      </c>
    </row>
    <row r="32" spans="1:15" ht="17.399999999999999" hidden="1">
      <c r="D32" s="26">
        <f>H32/21</f>
        <v>644158.38095238095</v>
      </c>
      <c r="E32" s="27">
        <f t="shared" si="7"/>
        <v>0.23989084127348015</v>
      </c>
      <c r="F32" s="33">
        <f t="shared" si="8"/>
        <v>-0.19881092357636132</v>
      </c>
      <c r="G32" s="39" t="s">
        <v>222</v>
      </c>
      <c r="H32" s="29">
        <v>13527326</v>
      </c>
      <c r="I32" s="29">
        <v>5184977.38</v>
      </c>
      <c r="J32" s="30">
        <f t="shared" si="4"/>
        <v>2.6089460008406054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592588.95238095243</v>
      </c>
      <c r="E33" s="27">
        <f t="shared" si="7"/>
        <v>-8.0057063753767643E-2</v>
      </c>
      <c r="F33" s="33">
        <f t="shared" si="8"/>
        <v>1.8946072129816027E-2</v>
      </c>
      <c r="G33" s="39" t="s">
        <v>223</v>
      </c>
      <c r="H33" s="29">
        <v>12444368</v>
      </c>
      <c r="I33" s="29">
        <v>4728728.13</v>
      </c>
      <c r="J33" s="30">
        <f t="shared" si="4"/>
        <v>2.6316522451460962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604732.88304093573</v>
      </c>
      <c r="B34" s="27">
        <f>A34/A31-1</f>
        <v>8.8898418475824581E-3</v>
      </c>
      <c r="C34" s="27">
        <f>A34/A22-1</f>
        <v>-9.6056019959657624E-2</v>
      </c>
      <c r="D34" s="26">
        <f>H34/19</f>
        <v>577451.31578947371</v>
      </c>
      <c r="E34" s="27">
        <f t="shared" si="7"/>
        <v>-2.5544918666906447E-2</v>
      </c>
      <c r="F34" s="33">
        <f t="shared" si="8"/>
        <v>-7.0737022147562167E-2</v>
      </c>
      <c r="G34" s="39" t="s">
        <v>220</v>
      </c>
      <c r="H34" s="29">
        <v>10971575</v>
      </c>
      <c r="I34" s="29">
        <v>4337774.84</v>
      </c>
      <c r="J34" s="30">
        <f t="shared" si="4"/>
        <v>2.5293094742556992</v>
      </c>
      <c r="K34" s="32">
        <f>H34+H33+H32</f>
        <v>36943269</v>
      </c>
      <c r="L34" s="27">
        <f>K34/K31-1</f>
        <v>1.7604038808876288E-2</v>
      </c>
      <c r="M34" s="27">
        <f>K34/K22-1</f>
        <v>-0.10641165708865363</v>
      </c>
      <c r="N34" s="32">
        <f>AVERAGE(J32:J34)</f>
        <v>2.5899692400808001</v>
      </c>
      <c r="O34" s="58">
        <f>N34/N31-1</f>
        <v>3.9460526244186944E-2</v>
      </c>
      <c r="P34" s="58"/>
    </row>
    <row r="35" spans="1:16" ht="17.399999999999999" hidden="1">
      <c r="D35" s="26">
        <f>H35/23</f>
        <v>658732.91304347827</v>
      </c>
      <c r="E35" s="27">
        <f t="shared" si="7"/>
        <v>0.14075922078881908</v>
      </c>
      <c r="F35" s="33">
        <f t="shared" si="8"/>
        <v>0.29878655417091293</v>
      </c>
      <c r="G35" s="39" t="s">
        <v>226</v>
      </c>
      <c r="H35" s="68">
        <v>15150857</v>
      </c>
      <c r="I35" s="68">
        <v>6116957.54</v>
      </c>
      <c r="J35" s="30">
        <f t="shared" si="4"/>
        <v>2.4768615608209696</v>
      </c>
      <c r="P35" s="16"/>
    </row>
    <row r="36" spans="1:16" ht="17.399999999999999" hidden="1">
      <c r="D36" s="26">
        <f>H36/21</f>
        <v>601596.57142857148</v>
      </c>
      <c r="E36" s="27">
        <f t="shared" si="7"/>
        <v>-8.6736734241690483E-2</v>
      </c>
      <c r="F36" s="33">
        <f t="shared" si="8"/>
        <v>0.13817216099481366</v>
      </c>
      <c r="G36" s="39" t="s">
        <v>228</v>
      </c>
      <c r="H36" s="68">
        <v>12633528</v>
      </c>
      <c r="I36" s="68">
        <v>5272228.45</v>
      </c>
      <c r="J36" s="30">
        <f t="shared" si="4"/>
        <v>2.3962406257262998</v>
      </c>
      <c r="P36" s="16"/>
    </row>
    <row r="37" spans="1:16" ht="17.399999999999999" hidden="1">
      <c r="A37" s="31">
        <f>AVERAGE(D35:D37)</f>
        <v>637655.902231424</v>
      </c>
      <c r="B37" s="27">
        <f>A37/A34-1</f>
        <v>5.4442250642850576E-2</v>
      </c>
      <c r="C37" s="27">
        <f>A37/A25-1</f>
        <v>0.13317293042076828</v>
      </c>
      <c r="D37" s="26">
        <f>H37/18</f>
        <v>652638.22222222225</v>
      </c>
      <c r="E37" s="27">
        <f t="shared" si="7"/>
        <v>8.4843653068775948E-2</v>
      </c>
      <c r="F37" s="33">
        <f t="shared" si="8"/>
        <v>3.7007041180081579E-4</v>
      </c>
      <c r="G37" s="39" t="s">
        <v>225</v>
      </c>
      <c r="H37" s="68">
        <v>11747488</v>
      </c>
      <c r="I37" s="68">
        <v>4850535.26</v>
      </c>
      <c r="J37" s="30">
        <f t="shared" si="4"/>
        <v>2.4218951868829421</v>
      </c>
      <c r="K37" s="32">
        <f>H37+H36+H35</f>
        <v>39531873</v>
      </c>
      <c r="L37" s="27">
        <f>K37/K34-1</f>
        <v>7.0069706067430015E-2</v>
      </c>
      <c r="M37" s="27">
        <f>K37/K25-1</f>
        <v>0.14006994789380256</v>
      </c>
      <c r="N37" s="32">
        <f>AVERAGE(J35:J37)</f>
        <v>2.4316657911434039</v>
      </c>
      <c r="O37" s="16">
        <f>N37/N34-1</f>
        <v>-6.1121748663106712E-2</v>
      </c>
      <c r="P37" s="16"/>
    </row>
    <row r="38" spans="1:16" ht="17.399999999999999" hidden="1">
      <c r="A38" s="31"/>
      <c r="B38" s="27"/>
      <c r="C38" s="27"/>
      <c r="D38" s="26">
        <f>H38/20</f>
        <v>573541.5</v>
      </c>
      <c r="E38" s="27">
        <f t="shared" si="7"/>
        <v>-0.12119535682862581</v>
      </c>
      <c r="F38" s="33">
        <f t="shared" si="8"/>
        <v>-0.14299288813817013</v>
      </c>
      <c r="G38" s="39" t="s">
        <v>231</v>
      </c>
      <c r="H38" s="68">
        <v>11470830</v>
      </c>
      <c r="I38" s="68">
        <v>4032228.54</v>
      </c>
      <c r="J38" s="30">
        <f t="shared" si="4"/>
        <v>2.844786669755579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583804.19047619053</v>
      </c>
      <c r="E39" s="27">
        <f t="shared" si="7"/>
        <v>1.7893544715056331E-2</v>
      </c>
      <c r="F39" s="33">
        <f t="shared" si="8"/>
        <v>-4.0825382518397957E-3</v>
      </c>
      <c r="G39" s="39" t="s">
        <v>234</v>
      </c>
      <c r="H39" s="68">
        <v>12259888</v>
      </c>
      <c r="I39" s="68">
        <v>4407476.03</v>
      </c>
      <c r="J39" s="30">
        <f t="shared" si="4"/>
        <v>2.7816119512736179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586250.15079365077</v>
      </c>
      <c r="B40" s="27">
        <f>A40/A37-1</f>
        <v>-8.0616757812298268E-2</v>
      </c>
      <c r="C40" s="27">
        <f>A40/A28-1</f>
        <v>-0.16474705271245693</v>
      </c>
      <c r="D40" s="26">
        <f>H40/21</f>
        <v>601404.76190476189</v>
      </c>
      <c r="E40" s="27">
        <f t="shared" si="7"/>
        <v>3.0148073130847441E-2</v>
      </c>
      <c r="F40" s="33">
        <f t="shared" si="8"/>
        <v>-0.29264390547713004</v>
      </c>
      <c r="G40" s="39" t="s">
        <v>236</v>
      </c>
      <c r="H40" s="68">
        <v>12629500</v>
      </c>
      <c r="I40" s="68">
        <v>5409657.3899999997</v>
      </c>
      <c r="J40" s="30">
        <f t="shared" si="4"/>
        <v>2.3346210470456432</v>
      </c>
      <c r="K40" s="32">
        <f>H40+H39+H38</f>
        <v>36360218</v>
      </c>
      <c r="L40" s="27">
        <f>K40/K37-1</f>
        <v>-8.0230324528261066E-2</v>
      </c>
      <c r="M40" s="27">
        <f>K40/K28-1</f>
        <v>-0.12942903912335846</v>
      </c>
      <c r="N40" s="32">
        <f>AVERAGE(J38:J40)</f>
        <v>2.6536732226916135</v>
      </c>
      <c r="O40" s="58">
        <f>N40/N37-1</f>
        <v>9.1298496839822052E-2</v>
      </c>
    </row>
    <row r="41" spans="1:16" ht="17.399999999999999">
      <c r="A41" s="31"/>
      <c r="B41" s="27"/>
      <c r="C41" s="27"/>
      <c r="D41" s="26">
        <f>H41/18</f>
        <v>662889.33333333337</v>
      </c>
      <c r="E41" s="27">
        <f t="shared" si="7"/>
        <v>0.10223492616493135</v>
      </c>
      <c r="F41" s="33">
        <f t="shared" si="8"/>
        <v>0.2286368307279345</v>
      </c>
      <c r="G41" s="39" t="s">
        <v>370</v>
      </c>
      <c r="H41" s="68">
        <v>11932008</v>
      </c>
      <c r="I41" s="68">
        <v>4811259.13</v>
      </c>
      <c r="J41" s="30">
        <f t="shared" si="4"/>
        <v>2.4800177412186071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719838.85</v>
      </c>
      <c r="E42" s="27">
        <f t="shared" ref="E42" si="9">D42/D41-1</f>
        <v>8.5911046992257933E-2</v>
      </c>
      <c r="F42" s="33">
        <f t="shared" ref="F42" si="10">D42/D30-1</f>
        <v>-2.6129001570860955E-2</v>
      </c>
      <c r="G42" s="39" t="s">
        <v>406</v>
      </c>
      <c r="H42" s="68">
        <v>14396777</v>
      </c>
      <c r="I42" s="68">
        <v>5965108.7300000004</v>
      </c>
      <c r="J42" s="30">
        <f t="shared" si="4"/>
        <v>2.413497834095641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664923.74444444443</v>
      </c>
      <c r="B43" s="27">
        <f>A43/A40-1</f>
        <v>0.13419799303128088</v>
      </c>
      <c r="C43" s="27">
        <f>A43/A31-1</f>
        <v>0.10930764670828652</v>
      </c>
      <c r="D43" s="26">
        <f>H43/20</f>
        <v>612043.05000000005</v>
      </c>
      <c r="E43" s="27">
        <f t="shared" ref="E43" si="11">D43/D42-1</f>
        <v>-0.14974990582961722</v>
      </c>
      <c r="F43" s="33">
        <f t="shared" ref="F43" si="12">D43/D31-1</f>
        <v>0.17807451490130588</v>
      </c>
      <c r="G43" s="39" t="s">
        <v>429</v>
      </c>
      <c r="H43" s="68">
        <v>12240861</v>
      </c>
      <c r="I43" s="68">
        <v>4940340.71</v>
      </c>
      <c r="J43" s="30">
        <f t="shared" si="4"/>
        <v>2.4777361964575921</v>
      </c>
      <c r="K43" s="32">
        <f>H43+H42+H41</f>
        <v>38569646</v>
      </c>
      <c r="L43" s="27">
        <f>K43/K40-1</f>
        <v>6.0764982212152763E-2</v>
      </c>
      <c r="M43" s="27">
        <f>K43/K31-1</f>
        <v>6.2402667858889815E-2</v>
      </c>
      <c r="N43" s="32">
        <f>AVERAGE(J41:J43)</f>
        <v>2.4570839239239466</v>
      </c>
      <c r="O43" s="58">
        <f>N43/N40-1</f>
        <v>-7.4081954434565556E-2</v>
      </c>
    </row>
    <row r="44" spans="1:16" ht="17.399999999999999">
      <c r="A44" s="31"/>
      <c r="B44" s="27"/>
      <c r="C44" s="27"/>
      <c r="D44" s="26">
        <f>H44/22</f>
        <v>543823.95454545459</v>
      </c>
      <c r="E44" s="27">
        <f t="shared" ref="E44" si="13">D44/D43-1</f>
        <v>-0.11146126968445347</v>
      </c>
      <c r="F44" s="33">
        <f t="shared" ref="F44" si="14">D44/D32-1</f>
        <v>-0.15576049209913723</v>
      </c>
      <c r="G44" s="39" t="s">
        <v>462</v>
      </c>
      <c r="H44" s="68">
        <v>11964127</v>
      </c>
      <c r="I44" s="68">
        <v>5060151.51</v>
      </c>
      <c r="J44" s="30">
        <f t="shared" si="4"/>
        <v>2.3643811803571868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526560.75</v>
      </c>
      <c r="E45" s="27">
        <f t="shared" ref="E45" si="15">D45/D44-1</f>
        <v>-3.1744104688958941E-2</v>
      </c>
      <c r="F45" s="33">
        <f t="shared" ref="F45" si="16">D45/D33-1</f>
        <v>-0.11142327597512391</v>
      </c>
      <c r="G45" s="39" t="s">
        <v>511</v>
      </c>
      <c r="H45" s="68">
        <v>10531215</v>
      </c>
      <c r="I45" s="68">
        <v>4857389.76</v>
      </c>
      <c r="J45" s="30">
        <f t="shared" si="4"/>
        <v>2.1680811135896989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524047.84888357256</v>
      </c>
      <c r="B46" s="27">
        <f>A46/A43-1</f>
        <v>-0.21186774684753684</v>
      </c>
      <c r="C46" s="27">
        <f>A46/A34-1</f>
        <v>-0.13342260098646141</v>
      </c>
      <c r="D46" s="26">
        <f>H46/19</f>
        <v>501758.84210526315</v>
      </c>
      <c r="E46" s="27">
        <f t="shared" ref="E46" si="17">D46/D45-1</f>
        <v>-4.710170269002556E-2</v>
      </c>
      <c r="F46" s="33">
        <f t="shared" ref="F46" si="18">D46/D34-1</f>
        <v>-0.1310802687854753</v>
      </c>
      <c r="G46" s="39" t="s">
        <v>557</v>
      </c>
      <c r="H46" s="68">
        <v>9533418</v>
      </c>
      <c r="I46" s="68">
        <v>4144412.45</v>
      </c>
      <c r="J46" s="30">
        <f t="shared" si="4"/>
        <v>2.3003062834636547</v>
      </c>
      <c r="K46" s="32">
        <f>H46+H45+H44</f>
        <v>32028760</v>
      </c>
      <c r="L46" s="27">
        <f>K46/K43-1</f>
        <v>-0.16958636332830224</v>
      </c>
      <c r="M46" s="27">
        <f>K46/K34-1</f>
        <v>-0.1330285362673238</v>
      </c>
      <c r="N46" s="32">
        <f>AVERAGE(J44:J46)</f>
        <v>2.2775895258035135</v>
      </c>
      <c r="O46" s="58">
        <f>N46/N43-1</f>
        <v>-7.3051797853848521E-2</v>
      </c>
    </row>
    <row r="47" spans="1:16" ht="17.399999999999999">
      <c r="A47" s="31"/>
      <c r="B47" s="27"/>
      <c r="C47" s="27"/>
      <c r="D47" s="26">
        <f>H47/19</f>
        <v>585754.10526315786</v>
      </c>
      <c r="E47" s="27">
        <f t="shared" ref="E47" si="19">D47/D46-1</f>
        <v>0.16740166013910218</v>
      </c>
      <c r="F47" s="33">
        <f t="shared" ref="F47" si="20">D47/D35-1</f>
        <v>-0.11078664256070592</v>
      </c>
      <c r="G47" s="39" t="s">
        <v>598</v>
      </c>
      <c r="H47" s="68">
        <v>11129328</v>
      </c>
      <c r="I47" s="68">
        <v>4893167.82</v>
      </c>
      <c r="J47" s="30">
        <f t="shared" si="4"/>
        <v>2.274462763061333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527359</v>
      </c>
      <c r="E48" s="27">
        <f t="shared" ref="E48" si="21">D48/D47-1</f>
        <v>-9.9692182672664442E-2</v>
      </c>
      <c r="F48" s="33">
        <f t="shared" ref="F48" si="22">D48/D36-1</f>
        <v>-0.12340092173777595</v>
      </c>
      <c r="G48" s="39" t="s">
        <v>644</v>
      </c>
      <c r="H48" s="68">
        <v>10547180</v>
      </c>
      <c r="I48" s="68">
        <v>4291118.28</v>
      </c>
      <c r="J48" s="30">
        <f t="shared" si="4"/>
        <v>2.457909410038448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567480.64114832541</v>
      </c>
      <c r="B49" s="27">
        <f>A49/A46-1</f>
        <v>8.2879440030679818E-2</v>
      </c>
      <c r="C49" s="27">
        <f>A49/A37-1</f>
        <v>-0.11005192743849168</v>
      </c>
      <c r="D49" s="26">
        <f>H49/22</f>
        <v>589328.81818181823</v>
      </c>
      <c r="E49" s="27">
        <f t="shared" ref="E49" si="23">D49/D48-1</f>
        <v>0.11750973849278812</v>
      </c>
      <c r="F49" s="33">
        <f t="shared" ref="F49" si="24">D49/D37-1</f>
        <v>-9.7005357462571773E-2</v>
      </c>
      <c r="G49" s="39" t="s">
        <v>672</v>
      </c>
      <c r="H49" s="68">
        <v>12965234</v>
      </c>
      <c r="I49" s="68">
        <v>5738177.1500000004</v>
      </c>
      <c r="J49" s="30">
        <f t="shared" si="4"/>
        <v>2.2594691068399655</v>
      </c>
      <c r="K49" s="32">
        <f>H49+H48+H47</f>
        <v>34641742</v>
      </c>
      <c r="L49" s="27">
        <f>K49/K46-1</f>
        <v>8.1582365349142538E-2</v>
      </c>
      <c r="M49" s="27">
        <f>K49/K37-1</f>
        <v>-0.12370096908891715</v>
      </c>
      <c r="N49" s="32">
        <f>AVERAGE(J47:J49)</f>
        <v>2.3306137599799155</v>
      </c>
      <c r="O49" s="58">
        <f>N49/N46-1</f>
        <v>2.3280856175212472E-2</v>
      </c>
    </row>
    <row r="50" spans="1:15" s="37" customFormat="1" ht="17.399999999999999">
      <c r="A50" s="92"/>
      <c r="B50" s="130"/>
      <c r="C50" s="130"/>
      <c r="D50" s="93">
        <f>H50/18</f>
        <v>549885.66666666663</v>
      </c>
      <c r="E50" s="130">
        <f t="shared" ref="E50" si="25">D50/D49-1</f>
        <v>-6.6928937289780888E-2</v>
      </c>
      <c r="F50" s="131">
        <f t="shared" ref="F50" si="26">D50/D38-1</f>
        <v>-4.124519905418067E-2</v>
      </c>
      <c r="G50" s="132" t="s">
        <v>714</v>
      </c>
      <c r="H50" s="95">
        <v>9897942</v>
      </c>
      <c r="I50" s="95">
        <v>4324870.34</v>
      </c>
      <c r="J50" s="133">
        <f t="shared" ref="J50" si="27">H50/I50</f>
        <v>2.288610113569324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493371.9</v>
      </c>
      <c r="E51" s="130">
        <f t="shared" ref="E51" si="28">D51/D50-1</f>
        <v>-0.10277366749572781</v>
      </c>
      <c r="F51" s="131">
        <f t="shared" ref="F51" si="29">D51/D39-1</f>
        <v>-0.15490174951027291</v>
      </c>
      <c r="G51" s="132" t="s">
        <v>721</v>
      </c>
      <c r="H51" s="95">
        <v>9867438</v>
      </c>
      <c r="I51" s="95">
        <v>3990434.3</v>
      </c>
      <c r="J51" s="133">
        <f t="shared" ref="J51" si="30">H51/I51</f>
        <v>2.4727729510544756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535340.18888888892</v>
      </c>
      <c r="B52" s="27">
        <f>A52/A49-1</f>
        <v>-5.6637090199938234E-2</v>
      </c>
      <c r="C52" s="27">
        <f>A52/A40-1</f>
        <v>-8.6839997969878957E-2</v>
      </c>
      <c r="D52" s="93">
        <f>H52/22</f>
        <v>562763</v>
      </c>
      <c r="E52" s="130">
        <f t="shared" ref="E52:E53" si="31">D52/D51-1</f>
        <v>0.14064663998902249</v>
      </c>
      <c r="F52" s="131">
        <f t="shared" ref="F52:F53" si="32">D52/D40-1</f>
        <v>-6.425250405795957E-2</v>
      </c>
      <c r="G52" s="132" t="s">
        <v>726</v>
      </c>
      <c r="H52" s="95">
        <v>12380786</v>
      </c>
      <c r="I52" s="95">
        <v>5944532.46</v>
      </c>
      <c r="J52" s="133">
        <f t="shared" ref="J52" si="33">H52/I52</f>
        <v>2.0827182092635086</v>
      </c>
      <c r="K52" s="32">
        <f>H52+H51+H50</f>
        <v>32146166</v>
      </c>
      <c r="L52" s="27">
        <f>K52/K49-1</f>
        <v>-7.2039564292118996E-2</v>
      </c>
      <c r="M52" s="27">
        <f>K52/K40-1</f>
        <v>-0.11589732492802984</v>
      </c>
      <c r="N52" s="32">
        <f>AVERAGE(J50:J52)</f>
        <v>2.2813670912957695</v>
      </c>
      <c r="O52" s="58">
        <f>N52/N49-1</f>
        <v>-2.1130343229660786E-2</v>
      </c>
    </row>
    <row r="53" spans="1:15" s="37" customFormat="1" ht="17.399999999999999">
      <c r="A53" s="31"/>
      <c r="B53" s="27"/>
      <c r="C53" s="27"/>
      <c r="D53" s="93">
        <f>H53/21</f>
        <v>635952.71428571432</v>
      </c>
      <c r="E53" s="130">
        <f t="shared" si="31"/>
        <v>0.13005424003659494</v>
      </c>
      <c r="F53" s="131">
        <f t="shared" si="32"/>
        <v>-4.0635167430087438E-2</v>
      </c>
      <c r="G53" s="132" t="s">
        <v>729</v>
      </c>
      <c r="H53" s="95">
        <v>13355007</v>
      </c>
      <c r="I53" s="95">
        <v>6378911.5300000003</v>
      </c>
      <c r="J53" s="133">
        <f t="shared" ref="J53" si="34">H53/I53</f>
        <v>2.0936184703599423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622287.70588235289</v>
      </c>
      <c r="E54" s="130">
        <f t="shared" ref="E54" si="35">D54/D53-1</f>
        <v>-2.1487459832150613E-2</v>
      </c>
      <c r="F54" s="131">
        <f t="shared" ref="F54" si="36">D54/D42-1</f>
        <v>-0.13551803173397359</v>
      </c>
      <c r="G54" s="132" t="s">
        <v>742</v>
      </c>
      <c r="H54" s="95">
        <v>10578891</v>
      </c>
      <c r="I54" s="95">
        <v>4801605.38</v>
      </c>
      <c r="J54" s="133">
        <f t="shared" ref="J54" si="37">H54/I54</f>
        <v>2.2031987559960622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633539.4416433241</v>
      </c>
      <c r="B55" s="27">
        <f>A55/A52-1</f>
        <v>0.18343336590934833</v>
      </c>
      <c r="C55" s="27">
        <f>A55/A43-1</f>
        <v>-4.7199852709941204E-2</v>
      </c>
      <c r="D55" s="93">
        <f>H55/21</f>
        <v>642377.90476190473</v>
      </c>
      <c r="E55" s="130">
        <f t="shared" ref="E55" si="38">D55/D54-1</f>
        <v>3.2284421963737264E-2</v>
      </c>
      <c r="F55" s="131">
        <f t="shared" ref="F55" si="39">D55/D43-1</f>
        <v>4.9563269711019098E-2</v>
      </c>
      <c r="G55" s="132" t="s">
        <v>749</v>
      </c>
      <c r="H55" s="95">
        <v>13489936</v>
      </c>
      <c r="I55" s="95">
        <v>6169634.1299999999</v>
      </c>
      <c r="J55" s="133">
        <f t="shared" ref="J55" si="40">H55/I55</f>
        <v>2.1865050205173189</v>
      </c>
      <c r="K55" s="32">
        <f>H55+H54+H53</f>
        <v>37423834</v>
      </c>
      <c r="L55" s="27">
        <f>K55/K52-1</f>
        <v>0.164177214788227</v>
      </c>
      <c r="M55" s="27">
        <f>K55/K43-1</f>
        <v>-2.9707609968730342E-2</v>
      </c>
      <c r="N55" s="32">
        <f>AVERAGE(J53:J55)</f>
        <v>2.1611074156244414</v>
      </c>
      <c r="O55" s="58">
        <f>N55/N52-1</f>
        <v>-5.271386447633164E-2</v>
      </c>
    </row>
    <row r="56" spans="1:15" s="124" customFormat="1" ht="17.399999999999999">
      <c r="A56" s="94"/>
      <c r="B56" s="45"/>
      <c r="C56" s="45"/>
      <c r="D56" s="98">
        <f>H56/22</f>
        <v>617830.13636363635</v>
      </c>
      <c r="E56" s="118">
        <f t="shared" ref="E56" si="41">D56/D55-1</f>
        <v>-3.82139052671292E-2</v>
      </c>
      <c r="F56" s="158">
        <f t="shared" ref="F56" si="42">D56/D44-1</f>
        <v>0.13608481421168461</v>
      </c>
      <c r="G56" s="122" t="s">
        <v>752</v>
      </c>
      <c r="H56" s="96">
        <v>13592263</v>
      </c>
      <c r="I56" s="96">
        <v>6418444.0199999996</v>
      </c>
      <c r="J56" s="125">
        <f t="shared" ref="J56" si="43">H56/I56</f>
        <v>2.1176881745242673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663097.0555555555</v>
      </c>
      <c r="E57" s="118">
        <f t="shared" ref="E57" si="44">D57/D56-1</f>
        <v>7.3267580403809207E-2</v>
      </c>
      <c r="F57" s="158">
        <f t="shared" ref="F57" si="45">D57/D45-1</f>
        <v>0.25929829664583903</v>
      </c>
      <c r="G57" s="122" t="s">
        <v>756</v>
      </c>
      <c r="H57" s="96">
        <v>11935747</v>
      </c>
      <c r="I57" s="96">
        <v>5172761.3600000003</v>
      </c>
      <c r="J57" s="125">
        <f t="shared" ref="J57" si="46">H57/I57</f>
        <v>2.30742270314206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640463.59595959587</v>
      </c>
      <c r="B58" s="27">
        <f>A58/A55-1</f>
        <v>1.0929318462495896E-2</v>
      </c>
      <c r="C58" s="27">
        <f>A58/A46-1</f>
        <v>0.22214717095783243</v>
      </c>
      <c r="K58" s="32">
        <f>H58+H57+H56</f>
        <v>25528010</v>
      </c>
      <c r="L58" s="27">
        <f>K58/K55-1</f>
        <v>-0.31786759208049076</v>
      </c>
      <c r="M58" s="27">
        <f>K58/K46-1</f>
        <v>-0.20296602178791812</v>
      </c>
      <c r="N58" s="32">
        <f>AVERAGE(J56:J58)</f>
        <v>2.2125554388331636</v>
      </c>
      <c r="O58" s="58">
        <f>N58/N55-1</f>
        <v>2.3806323941494956E-2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90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디와이파워</v>
      </c>
      <c r="G1" s="19"/>
      <c r="H1" s="19"/>
      <c r="I1" s="19"/>
      <c r="J1" s="20"/>
      <c r="P1" s="18" t="s">
        <v>298</v>
      </c>
    </row>
    <row r="2" spans="1:16" ht="15" customHeight="1">
      <c r="G2" s="21"/>
      <c r="H2" s="21"/>
      <c r="I2" s="21"/>
      <c r="J2" s="22"/>
      <c r="P2" s="37" t="s">
        <v>150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37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586584.25</v>
      </c>
      <c r="E5" s="27"/>
      <c r="F5" s="26"/>
      <c r="G5" s="28" t="s">
        <v>7</v>
      </c>
      <c r="H5" s="29">
        <v>11731685</v>
      </c>
      <c r="I5" s="29">
        <v>2197273.42</v>
      </c>
      <c r="J5" s="30">
        <f>H5/I5</f>
        <v>5.3392012542526457</v>
      </c>
    </row>
    <row r="6" spans="1:16" ht="15" hidden="1" customHeight="1">
      <c r="D6" s="26">
        <f>H6/18</f>
        <v>539588.4444444445</v>
      </c>
      <c r="E6" s="27">
        <f t="shared" ref="E6:E16" si="0">D6/D5-1</f>
        <v>-8.011774191952048E-2</v>
      </c>
      <c r="F6" s="26"/>
      <c r="G6" s="28" t="s">
        <v>3</v>
      </c>
      <c r="H6" s="29">
        <v>9712592</v>
      </c>
      <c r="I6" s="29">
        <v>1817555.7</v>
      </c>
      <c r="J6" s="30">
        <f t="shared" ref="J6:J16" si="1">H6/I6</f>
        <v>5.3437658059117528</v>
      </c>
    </row>
    <row r="7" spans="1:16" ht="15" hidden="1" customHeight="1">
      <c r="A7" s="31">
        <f>AVERAGE(D5:D7)</f>
        <v>561712.30723905726</v>
      </c>
      <c r="B7" s="31"/>
      <c r="C7" s="31"/>
      <c r="D7" s="26">
        <f>H7/22</f>
        <v>558964.22727272729</v>
      </c>
      <c r="E7" s="27">
        <f t="shared" si="0"/>
        <v>3.5908446572149977E-2</v>
      </c>
      <c r="F7" s="26"/>
      <c r="G7" s="28" t="s">
        <v>6</v>
      </c>
      <c r="H7" s="29">
        <v>12297213</v>
      </c>
      <c r="I7" s="29">
        <v>2334063.5299999998</v>
      </c>
      <c r="J7" s="30">
        <f t="shared" si="1"/>
        <v>5.2685853842204544</v>
      </c>
      <c r="K7" s="32">
        <f>H7+H6+H5</f>
        <v>33741490</v>
      </c>
      <c r="L7" s="32"/>
      <c r="M7" s="32"/>
      <c r="N7" s="32">
        <f>AVERAGE(J5:J7)</f>
        <v>5.317184148128284</v>
      </c>
      <c r="O7" s="32"/>
    </row>
    <row r="8" spans="1:16" ht="15" hidden="1" customHeight="1">
      <c r="D8" s="26">
        <f>H8/21</f>
        <v>560054.85714285716</v>
      </c>
      <c r="E8" s="27">
        <f t="shared" si="0"/>
        <v>1.9511621977155169E-3</v>
      </c>
      <c r="F8" s="26"/>
      <c r="G8" s="28" t="s">
        <v>2</v>
      </c>
      <c r="H8" s="29">
        <v>11761152</v>
      </c>
      <c r="I8" s="29">
        <v>2178177.9300000002</v>
      </c>
      <c r="J8" s="30">
        <f t="shared" si="1"/>
        <v>5.3995368505088104</v>
      </c>
    </row>
    <row r="9" spans="1:16" ht="15" hidden="1" customHeight="1">
      <c r="D9" s="26">
        <f>H9/21</f>
        <v>451681.09523809527</v>
      </c>
      <c r="E9" s="27">
        <f t="shared" si="0"/>
        <v>-0.19350561917744113</v>
      </c>
      <c r="F9" s="26"/>
      <c r="G9" s="28" t="s">
        <v>5</v>
      </c>
      <c r="H9" s="29">
        <v>9485303</v>
      </c>
      <c r="I9" s="29">
        <v>1740677.81</v>
      </c>
      <c r="J9" s="30">
        <f t="shared" si="1"/>
        <v>5.4492008489497543</v>
      </c>
    </row>
    <row r="10" spans="1:16" ht="15" hidden="1" customHeight="1">
      <c r="A10" s="31">
        <f>AVERAGE(D8:D10)</f>
        <v>482959.55555555556</v>
      </c>
      <c r="B10" s="27">
        <f>A10/A7-1</f>
        <v>-0.14020122163708548</v>
      </c>
      <c r="C10" s="27"/>
      <c r="D10" s="26">
        <f>H10/21</f>
        <v>437142.71428571426</v>
      </c>
      <c r="E10" s="27">
        <f t="shared" si="0"/>
        <v>-3.2187269083549741E-2</v>
      </c>
      <c r="F10" s="26"/>
      <c r="G10" s="28" t="s">
        <v>0</v>
      </c>
      <c r="H10" s="29">
        <v>9179997</v>
      </c>
      <c r="I10" s="29">
        <v>1720048.3</v>
      </c>
      <c r="J10" s="30">
        <f t="shared" si="1"/>
        <v>5.3370576861126517</v>
      </c>
      <c r="K10" s="32">
        <f>H10+H9+H8</f>
        <v>30426452</v>
      </c>
      <c r="L10" s="27">
        <f>K10/K7-1</f>
        <v>-9.8248121229975283E-2</v>
      </c>
      <c r="M10" s="32"/>
      <c r="N10" s="32">
        <f>AVERAGE(J8:J10)</f>
        <v>5.3952651285237385</v>
      </c>
      <c r="O10" s="58">
        <f>N10/N7-1</f>
        <v>1.4684648532050648E-2</v>
      </c>
    </row>
    <row r="11" spans="1:16" ht="15" hidden="1" customHeight="1">
      <c r="D11" s="26">
        <f>H11/21</f>
        <v>463143.52380952379</v>
      </c>
      <c r="E11" s="27">
        <f t="shared" si="0"/>
        <v>5.9478995472438623E-2</v>
      </c>
      <c r="F11" s="26"/>
      <c r="G11" s="28" t="s">
        <v>10</v>
      </c>
      <c r="H11" s="29">
        <v>9726014</v>
      </c>
      <c r="I11" s="29">
        <v>1926377.22</v>
      </c>
      <c r="J11" s="30">
        <f t="shared" si="1"/>
        <v>5.0488626521445266</v>
      </c>
    </row>
    <row r="12" spans="1:16" ht="15" hidden="1" customHeight="1">
      <c r="D12" s="26">
        <f>H12/22</f>
        <v>350325.59090909088</v>
      </c>
      <c r="E12" s="27">
        <f t="shared" si="0"/>
        <v>-0.24359173150574231</v>
      </c>
      <c r="F12" s="26"/>
      <c r="G12" s="28" t="s">
        <v>4</v>
      </c>
      <c r="H12" s="29">
        <v>7707163</v>
      </c>
      <c r="I12" s="29">
        <v>1536476.85</v>
      </c>
      <c r="J12" s="30">
        <f t="shared" si="1"/>
        <v>5.0161269920858222</v>
      </c>
    </row>
    <row r="13" spans="1:16" ht="15" hidden="1" customHeight="1">
      <c r="A13" s="31">
        <f>AVERAGE(D11:D13)</f>
        <v>442221.88823953824</v>
      </c>
      <c r="B13" s="27">
        <f>A13/A10-1</f>
        <v>-8.4350059642481212E-2</v>
      </c>
      <c r="C13" s="27"/>
      <c r="D13" s="26">
        <f>H13/20</f>
        <v>513196.55</v>
      </c>
      <c r="E13" s="27">
        <f t="shared" si="0"/>
        <v>0.464913107456012</v>
      </c>
      <c r="F13" s="26"/>
      <c r="G13" s="28" t="s">
        <v>8</v>
      </c>
      <c r="H13" s="29">
        <v>10263931</v>
      </c>
      <c r="I13" s="29">
        <v>2093902.34</v>
      </c>
      <c r="J13" s="30">
        <f t="shared" si="1"/>
        <v>4.9018193465508038</v>
      </c>
      <c r="K13" s="32">
        <f>H13+H12+H11</f>
        <v>27697108</v>
      </c>
      <c r="L13" s="27">
        <f>K13/K10-1</f>
        <v>-8.9702999219231971E-2</v>
      </c>
      <c r="M13" s="32"/>
      <c r="N13" s="32">
        <f>AVERAGE(J11:J13)</f>
        <v>4.9889363302603842</v>
      </c>
      <c r="O13" s="58">
        <f>N13/N10-1</f>
        <v>-7.5312109522694515E-2</v>
      </c>
    </row>
    <row r="14" spans="1:16" ht="15" hidden="1" customHeight="1">
      <c r="D14" s="26">
        <f>H14/20</f>
        <v>374241.7</v>
      </c>
      <c r="E14" s="27">
        <f t="shared" si="0"/>
        <v>-0.27076341413440908</v>
      </c>
      <c r="F14" s="26"/>
      <c r="G14" s="28" t="s">
        <v>11</v>
      </c>
      <c r="H14" s="29">
        <v>7484834</v>
      </c>
      <c r="I14" s="29">
        <v>1511337.5</v>
      </c>
      <c r="J14" s="30">
        <f t="shared" si="1"/>
        <v>4.9524570124145004</v>
      </c>
    </row>
    <row r="15" spans="1:16" ht="15" hidden="1" customHeight="1">
      <c r="A15" s="31"/>
      <c r="B15" s="31"/>
      <c r="C15" s="31"/>
      <c r="D15" s="26">
        <f>H15/22</f>
        <v>341408.95454545453</v>
      </c>
      <c r="E15" s="27">
        <f t="shared" si="0"/>
        <v>-8.7731392451844581E-2</v>
      </c>
      <c r="F15" s="26"/>
      <c r="G15" s="28" t="s">
        <v>9</v>
      </c>
      <c r="H15" s="29">
        <v>7510997</v>
      </c>
      <c r="I15" s="29">
        <v>1512081.54</v>
      </c>
      <c r="J15" s="30">
        <f t="shared" si="1"/>
        <v>4.9673227278470709</v>
      </c>
    </row>
    <row r="16" spans="1:16" ht="15" hidden="1" customHeight="1">
      <c r="A16" s="31">
        <f>AVERAGE(D14:D16)</f>
        <v>402231.61212121212</v>
      </c>
      <c r="B16" s="27">
        <f>A16/A13-1</f>
        <v>-9.0430340925740427E-2</v>
      </c>
      <c r="C16" s="27"/>
      <c r="D16" s="26">
        <f>H16/22</f>
        <v>491044.18181818182</v>
      </c>
      <c r="E16" s="27">
        <f t="shared" si="0"/>
        <v>0.43828735386260975</v>
      </c>
      <c r="F16" s="26"/>
      <c r="G16" s="28" t="s">
        <v>13</v>
      </c>
      <c r="H16" s="29">
        <v>10802972</v>
      </c>
      <c r="I16" s="29">
        <v>1968234.71</v>
      </c>
      <c r="J16" s="30">
        <f t="shared" si="1"/>
        <v>5.4886604453795043</v>
      </c>
      <c r="K16" s="32">
        <f>H16+H15+H14</f>
        <v>25798803</v>
      </c>
      <c r="L16" s="27">
        <f>K16/K13-1</f>
        <v>-6.8538022092414885E-2</v>
      </c>
      <c r="M16" s="32"/>
      <c r="N16" s="32">
        <f>AVERAGE(J14:J16)</f>
        <v>5.1361467285470255</v>
      </c>
      <c r="O16" s="58">
        <f>N16/N13-1</f>
        <v>2.9507371620226319E-2</v>
      </c>
    </row>
    <row r="17" spans="1:15" ht="15" hidden="1" customHeight="1">
      <c r="D17" s="26">
        <f>H17/20</f>
        <v>422082.5</v>
      </c>
      <c r="E17" s="27">
        <f t="shared" ref="E17:E22" si="2">D17/D16-1</f>
        <v>-0.14043885330814521</v>
      </c>
      <c r="F17" s="33">
        <f t="shared" ref="F17:F22" si="3">D17/D5-1</f>
        <v>-0.28044010728211677</v>
      </c>
      <c r="G17" s="39" t="s">
        <v>162</v>
      </c>
      <c r="H17" s="29">
        <v>8441650</v>
      </c>
      <c r="I17" s="29">
        <v>1634580.96</v>
      </c>
      <c r="J17" s="30">
        <f t="shared" ref="J17:J49" si="4">H17/I17</f>
        <v>5.1644122907194516</v>
      </c>
    </row>
    <row r="18" spans="1:15" hidden="1">
      <c r="D18" s="26">
        <f>H18/20</f>
        <v>544832</v>
      </c>
      <c r="E18" s="27">
        <f t="shared" si="2"/>
        <v>0.29081873804291813</v>
      </c>
      <c r="F18" s="33">
        <f t="shared" si="3"/>
        <v>9.7176943085841572E-3</v>
      </c>
      <c r="G18" s="39" t="s">
        <v>163</v>
      </c>
      <c r="H18" s="29">
        <v>10896640</v>
      </c>
      <c r="I18" s="29">
        <v>2050612</v>
      </c>
      <c r="J18" s="30">
        <f t="shared" si="4"/>
        <v>5.313847768373539</v>
      </c>
    </row>
    <row r="19" spans="1:15" ht="17.399999999999999" hidden="1">
      <c r="A19" s="31">
        <f>AVERAGE(D17:D19)</f>
        <v>479465.93939393939</v>
      </c>
      <c r="B19" s="27">
        <f>A19/A16-1</f>
        <v>0.19201456311557319</v>
      </c>
      <c r="C19" s="27">
        <f>A19/A7-1</f>
        <v>-0.14642080436046934</v>
      </c>
      <c r="D19" s="26">
        <f>H19/22</f>
        <v>471483.31818181818</v>
      </c>
      <c r="E19" s="27">
        <f t="shared" si="2"/>
        <v>-0.13462623674487151</v>
      </c>
      <c r="F19" s="33">
        <f t="shared" si="3"/>
        <v>-0.15650538052809204</v>
      </c>
      <c r="G19" s="39" t="s">
        <v>158</v>
      </c>
      <c r="H19" s="29">
        <v>10372633</v>
      </c>
      <c r="I19" s="29">
        <v>2005657.9</v>
      </c>
      <c r="J19" s="30">
        <f t="shared" si="4"/>
        <v>5.1716860587241724</v>
      </c>
      <c r="K19" s="32">
        <f>H19+H18+H17</f>
        <v>29710923</v>
      </c>
      <c r="L19" s="27">
        <f>K19/K16-1</f>
        <v>0.15163959351137346</v>
      </c>
      <c r="M19" s="27">
        <f>K19/K7-1</f>
        <v>-0.11945432759489871</v>
      </c>
      <c r="N19" s="32">
        <f>AVERAGE(J17:J19)</f>
        <v>5.2166487059390541</v>
      </c>
      <c r="O19" s="58">
        <f>N19/N16-1</f>
        <v>1.5673613244846285E-2</v>
      </c>
    </row>
    <row r="20" spans="1:15" hidden="1">
      <c r="D20" s="26">
        <f>H20/20</f>
        <v>470083.2</v>
      </c>
      <c r="E20" s="27">
        <f t="shared" si="2"/>
        <v>-2.969602799983373E-3</v>
      </c>
      <c r="F20" s="33">
        <f t="shared" si="3"/>
        <v>-0.1606479365286666</v>
      </c>
      <c r="G20" s="39" t="s">
        <v>154</v>
      </c>
      <c r="H20" s="29">
        <v>9401664</v>
      </c>
      <c r="I20" s="29">
        <v>1762360.97</v>
      </c>
      <c r="J20" s="30">
        <f t="shared" si="4"/>
        <v>5.3346982599143695</v>
      </c>
    </row>
    <row r="21" spans="1:15" hidden="1">
      <c r="D21" s="26">
        <f>H21/21</f>
        <v>511692.61904761905</v>
      </c>
      <c r="E21" s="27">
        <f t="shared" si="2"/>
        <v>8.8515009784691401E-2</v>
      </c>
      <c r="F21" s="33">
        <f t="shared" si="3"/>
        <v>0.13286259806355161</v>
      </c>
      <c r="G21" s="39" t="s">
        <v>155</v>
      </c>
      <c r="H21" s="29">
        <v>10745545</v>
      </c>
      <c r="I21" s="29">
        <v>1991653.78</v>
      </c>
      <c r="J21" s="30">
        <f t="shared" si="4"/>
        <v>5.3952876287564395</v>
      </c>
    </row>
    <row r="22" spans="1:15" ht="17.399999999999999" hidden="1">
      <c r="A22" s="31">
        <f>AVERAGE(D20:D22)</f>
        <v>484719.90793650801</v>
      </c>
      <c r="B22" s="27">
        <f>A22/A19-1</f>
        <v>1.0957959910999682E-2</v>
      </c>
      <c r="C22" s="27">
        <f>A22/A10-1</f>
        <v>3.6449271180223342E-3</v>
      </c>
      <c r="D22" s="26">
        <f>H22/21</f>
        <v>472383.90476190473</v>
      </c>
      <c r="E22" s="27">
        <f t="shared" si="2"/>
        <v>-7.6820952310934554E-2</v>
      </c>
      <c r="F22" s="33">
        <f t="shared" si="3"/>
        <v>8.0617128741981015E-2</v>
      </c>
      <c r="G22" s="39" t="s">
        <v>156</v>
      </c>
      <c r="H22" s="29">
        <v>9920062</v>
      </c>
      <c r="I22" s="29">
        <v>1839775.31</v>
      </c>
      <c r="J22" s="30">
        <f t="shared" si="4"/>
        <v>5.3919964824400211</v>
      </c>
      <c r="K22" s="32">
        <f>H22+H21+H20</f>
        <v>30067271</v>
      </c>
      <c r="L22" s="27">
        <f>K22/K19-1</f>
        <v>1.1993838091129083E-2</v>
      </c>
      <c r="M22" s="27">
        <f>K22/K10-1</f>
        <v>-1.1804892663791366E-2</v>
      </c>
      <c r="N22" s="32">
        <f>AVERAGE(J20:J22)</f>
        <v>5.3739941237036106</v>
      </c>
      <c r="O22" s="58">
        <f>N22/N19-1</f>
        <v>3.0162164760188181E-2</v>
      </c>
    </row>
    <row r="23" spans="1:15" hidden="1">
      <c r="A23" s="31"/>
      <c r="B23" s="27"/>
      <c r="C23" s="27"/>
      <c r="D23" s="26">
        <f>H23/21</f>
        <v>425994.38095238095</v>
      </c>
      <c r="E23" s="27">
        <f t="shared" ref="E23:E28" si="5">D23/D22-1</f>
        <v>-9.8203015263412574E-2</v>
      </c>
      <c r="F23" s="33">
        <f t="shared" ref="F23:F28" si="6">D23/D11-1</f>
        <v>-8.0210865417220223E-2</v>
      </c>
      <c r="G23" s="39" t="s">
        <v>168</v>
      </c>
      <c r="H23" s="29">
        <v>8945882</v>
      </c>
      <c r="I23" s="29">
        <v>1705651.67</v>
      </c>
      <c r="J23" s="30">
        <f t="shared" si="4"/>
        <v>5.2448469739428099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372612.36363636365</v>
      </c>
      <c r="E24" s="27">
        <f t="shared" si="5"/>
        <v>-0.1253115526938946</v>
      </c>
      <c r="F24" s="33">
        <f t="shared" si="6"/>
        <v>6.3617312881536492E-2</v>
      </c>
      <c r="G24" s="39" t="s">
        <v>176</v>
      </c>
      <c r="H24" s="29">
        <v>8197472</v>
      </c>
      <c r="I24" s="29">
        <v>1506890.73</v>
      </c>
      <c r="J24" s="30">
        <f t="shared" si="4"/>
        <v>5.4399909939057096</v>
      </c>
      <c r="K24" s="32"/>
      <c r="L24" s="27"/>
      <c r="M24" s="27"/>
      <c r="N24" s="27"/>
    </row>
    <row r="25" spans="1:15" ht="17.399999999999999" hidden="1">
      <c r="A25" s="31">
        <f>AVERAGE(D23:D25)</f>
        <v>454828.66924887971</v>
      </c>
      <c r="B25" s="27">
        <f>A25/A22-1</f>
        <v>-6.166703326644396E-2</v>
      </c>
      <c r="C25" s="27">
        <f>A25/A13-1</f>
        <v>2.8507817782444933E-2</v>
      </c>
      <c r="D25" s="26">
        <f>H25/19</f>
        <v>565879.26315789472</v>
      </c>
      <c r="E25" s="27">
        <f t="shared" si="5"/>
        <v>0.51868085544832399</v>
      </c>
      <c r="F25" s="33">
        <f t="shared" si="6"/>
        <v>0.1026560158245311</v>
      </c>
      <c r="G25" s="39" t="s">
        <v>190</v>
      </c>
      <c r="H25" s="29">
        <v>10751706</v>
      </c>
      <c r="I25" s="29">
        <v>2059244.19</v>
      </c>
      <c r="J25" s="30">
        <f t="shared" si="4"/>
        <v>5.2211904019017776</v>
      </c>
      <c r="K25" s="32">
        <f>H25+H24+H23</f>
        <v>27895060</v>
      </c>
      <c r="L25" s="27">
        <f>K25/K22-1</f>
        <v>-7.2245033478429033E-2</v>
      </c>
      <c r="M25" s="27">
        <f>K25/K13-1</f>
        <v>7.1470277691085826E-3</v>
      </c>
      <c r="N25" s="32">
        <f>AVERAGE(J23:J25)</f>
        <v>5.3020094565834324</v>
      </c>
      <c r="O25" s="58">
        <f>N25/N22-1</f>
        <v>-1.3395002946257062E-2</v>
      </c>
    </row>
    <row r="26" spans="1:15" ht="17.399999999999999" hidden="1">
      <c r="D26" s="26">
        <f>H26/19</f>
        <v>514676.42105263157</v>
      </c>
      <c r="E26" s="27">
        <f t="shared" si="5"/>
        <v>-9.048368696093434E-2</v>
      </c>
      <c r="F26" s="33">
        <f t="shared" si="6"/>
        <v>0.37525139783362338</v>
      </c>
      <c r="G26" s="39" t="s">
        <v>202</v>
      </c>
      <c r="H26" s="29">
        <v>9778852</v>
      </c>
      <c r="I26" s="29">
        <v>1879975.74</v>
      </c>
      <c r="J26" s="30">
        <f t="shared" si="4"/>
        <v>5.2015841438464516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477120.77272727271</v>
      </c>
      <c r="E27" s="27">
        <f t="shared" si="5"/>
        <v>-7.296943630825159E-2</v>
      </c>
      <c r="F27" s="33">
        <f t="shared" si="6"/>
        <v>0.39750515144660548</v>
      </c>
      <c r="G27" s="39" t="s">
        <v>203</v>
      </c>
      <c r="H27" s="29">
        <v>10496657</v>
      </c>
      <c r="I27" s="29">
        <v>1936897.42</v>
      </c>
      <c r="J27" s="30">
        <f t="shared" si="4"/>
        <v>5.419314875229686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488321.48564593302</v>
      </c>
      <c r="B28" s="27">
        <f>A28/A25-1</f>
        <v>7.3638314076297284E-2</v>
      </c>
      <c r="C28" s="27">
        <f>A28/A16-1</f>
        <v>0.2140306006052497</v>
      </c>
      <c r="D28" s="26">
        <f>H28/19</f>
        <v>473167.26315789472</v>
      </c>
      <c r="E28" s="27">
        <f t="shared" si="5"/>
        <v>-8.2861820221729054E-3</v>
      </c>
      <c r="F28" s="33">
        <f t="shared" si="6"/>
        <v>-3.6405927047327036E-2</v>
      </c>
      <c r="G28" s="39" t="s">
        <v>208</v>
      </c>
      <c r="H28" s="29">
        <v>8990178</v>
      </c>
      <c r="I28" s="29">
        <v>1717522.34</v>
      </c>
      <c r="J28" s="30">
        <f t="shared" si="4"/>
        <v>5.234387810058994</v>
      </c>
      <c r="K28" s="32">
        <f>H28+H27+H26</f>
        <v>29265687</v>
      </c>
      <c r="L28" s="27">
        <f>K28/K25-1</f>
        <v>4.9135115679980634E-2</v>
      </c>
      <c r="M28" s="27">
        <f>K28/K16-1</f>
        <v>0.13438158351765384</v>
      </c>
      <c r="N28" s="32">
        <f>AVERAGE(J26:J28)</f>
        <v>5.2850956097117106</v>
      </c>
      <c r="O28" s="58">
        <f>N28/N25-1</f>
        <v>-3.1900823659829491E-3</v>
      </c>
    </row>
    <row r="29" spans="1:15" hidden="1">
      <c r="D29" s="26">
        <f>H29/22</f>
        <v>465428.77272727271</v>
      </c>
      <c r="E29" s="27">
        <f t="shared" ref="E29:E41" si="7">D29/D28-1</f>
        <v>-1.635466151858378E-2</v>
      </c>
      <c r="F29" s="33">
        <f t="shared" ref="F29:F41" si="8">D29/D17-1</f>
        <v>0.10269620921803835</v>
      </c>
      <c r="G29" s="39" t="s">
        <v>215</v>
      </c>
      <c r="H29" s="29">
        <v>10239433</v>
      </c>
      <c r="I29" s="29">
        <v>1882767.69</v>
      </c>
      <c r="J29" s="30">
        <f t="shared" si="4"/>
        <v>5.4385004875455456</v>
      </c>
    </row>
    <row r="30" spans="1:15" hidden="1">
      <c r="D30" s="26">
        <f>H30/19</f>
        <v>591484.52631578944</v>
      </c>
      <c r="E30" s="27">
        <f t="shared" si="7"/>
        <v>0.27083790469134073</v>
      </c>
      <c r="F30" s="33">
        <f t="shared" si="8"/>
        <v>8.5627360940233821E-2</v>
      </c>
      <c r="G30" s="39" t="s">
        <v>210</v>
      </c>
      <c r="H30" s="29">
        <v>11238206</v>
      </c>
      <c r="I30" s="29">
        <v>2141178.64</v>
      </c>
      <c r="J30" s="30">
        <f t="shared" si="4"/>
        <v>5.2486073744879125</v>
      </c>
    </row>
    <row r="31" spans="1:15" ht="17.399999999999999" hidden="1">
      <c r="A31" s="31">
        <f>AVERAGE(D29:D31)</f>
        <v>530520.89968102064</v>
      </c>
      <c r="B31" s="27">
        <f>A31/A28-1</f>
        <v>8.6417278935142283E-2</v>
      </c>
      <c r="C31" s="27">
        <f>A31/A19-1</f>
        <v>0.1064829763541002</v>
      </c>
      <c r="D31" s="26">
        <f>H31/20</f>
        <v>534649.4</v>
      </c>
      <c r="E31" s="27">
        <f t="shared" si="7"/>
        <v>-9.6088948716547717E-2</v>
      </c>
      <c r="F31" s="33">
        <f t="shared" si="8"/>
        <v>0.13397310017620412</v>
      </c>
      <c r="G31" s="39" t="s">
        <v>211</v>
      </c>
      <c r="H31" s="29">
        <v>10692988</v>
      </c>
      <c r="I31" s="29">
        <v>1972631.36</v>
      </c>
      <c r="J31" s="30">
        <f t="shared" si="4"/>
        <v>5.4206722131802669</v>
      </c>
      <c r="K31" s="32">
        <f>H31+H30+H29</f>
        <v>32170627</v>
      </c>
      <c r="L31" s="27">
        <f>K31/K28-1</f>
        <v>9.9260953621215231E-2</v>
      </c>
      <c r="M31" s="27">
        <f>K31/K19-1</f>
        <v>8.278786895984358E-2</v>
      </c>
      <c r="N31" s="32">
        <f>AVERAGE(J29:J31)</f>
        <v>5.3692600250712417</v>
      </c>
      <c r="O31" s="58">
        <f>N31/N28-1</f>
        <v>1.5924861454705397E-2</v>
      </c>
    </row>
    <row r="32" spans="1:15" ht="17.399999999999999" hidden="1">
      <c r="D32" s="26">
        <f>H32/21</f>
        <v>509139.19047619047</v>
      </c>
      <c r="E32" s="27">
        <f t="shared" si="7"/>
        <v>-4.7713902837653088E-2</v>
      </c>
      <c r="F32" s="33">
        <f t="shared" si="8"/>
        <v>8.3083144592681624E-2</v>
      </c>
      <c r="G32" s="39" t="s">
        <v>222</v>
      </c>
      <c r="H32" s="29">
        <v>10691923</v>
      </c>
      <c r="I32" s="29">
        <v>1904412.75</v>
      </c>
      <c r="J32" s="30">
        <f t="shared" si="4"/>
        <v>5.6142887092097027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499667.04761904763</v>
      </c>
      <c r="E33" s="27">
        <f t="shared" si="7"/>
        <v>-1.8604230501847008E-2</v>
      </c>
      <c r="F33" s="33">
        <f t="shared" si="8"/>
        <v>-2.3501553434469802E-2</v>
      </c>
      <c r="G33" s="39" t="s">
        <v>223</v>
      </c>
      <c r="H33" s="29">
        <v>10493008</v>
      </c>
      <c r="I33" s="29">
        <v>1898488.9</v>
      </c>
      <c r="J33" s="30">
        <f t="shared" si="4"/>
        <v>5.527031524914368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480979.37761069339</v>
      </c>
      <c r="B34" s="27">
        <f>A34/A31-1</f>
        <v>-9.3382790574536134E-2</v>
      </c>
      <c r="C34" s="27">
        <f>A34/A22-1</f>
        <v>-7.7168902381962168E-3</v>
      </c>
      <c r="D34" s="26">
        <f>H34/19</f>
        <v>434131.89473684208</v>
      </c>
      <c r="E34" s="27">
        <f t="shared" si="7"/>
        <v>-0.13115764426428689</v>
      </c>
      <c r="F34" s="33">
        <f t="shared" si="8"/>
        <v>-8.0976531248122874E-2</v>
      </c>
      <c r="G34" s="39" t="s">
        <v>220</v>
      </c>
      <c r="H34" s="29">
        <v>8248506</v>
      </c>
      <c r="I34" s="29">
        <v>1469449.91</v>
      </c>
      <c r="J34" s="30">
        <f t="shared" si="4"/>
        <v>5.613329140290328</v>
      </c>
      <c r="K34" s="32">
        <f>H34+H33+H32</f>
        <v>29433437</v>
      </c>
      <c r="L34" s="27">
        <f>K34/K31-1</f>
        <v>-8.5083514225569812E-2</v>
      </c>
      <c r="M34" s="27">
        <f>K34/K22-1</f>
        <v>-2.1080529722833807E-2</v>
      </c>
      <c r="N34" s="32">
        <f>AVERAGE(J32:J34)</f>
        <v>5.5848831248047999</v>
      </c>
      <c r="O34" s="58">
        <f>N34/N31-1</f>
        <v>4.0158811219185964E-2</v>
      </c>
      <c r="P34" s="58"/>
    </row>
    <row r="35" spans="1:16" ht="17.399999999999999" hidden="1">
      <c r="D35" s="26">
        <f>H35/23</f>
        <v>418184</v>
      </c>
      <c r="E35" s="27">
        <f t="shared" si="7"/>
        <v>-3.6735137247884575E-2</v>
      </c>
      <c r="F35" s="33">
        <f t="shared" si="8"/>
        <v>-1.8334469424032163E-2</v>
      </c>
      <c r="G35" s="39" t="s">
        <v>226</v>
      </c>
      <c r="H35" s="68">
        <v>9618232</v>
      </c>
      <c r="I35" s="68">
        <v>1723427.33</v>
      </c>
      <c r="J35" s="30">
        <f t="shared" si="4"/>
        <v>5.5808747096983771</v>
      </c>
      <c r="P35" s="16"/>
    </row>
    <row r="36" spans="1:16" ht="17.399999999999999" hidden="1">
      <c r="D36" s="26">
        <f>H36/21</f>
        <v>405927.09523809527</v>
      </c>
      <c r="E36" s="27">
        <f t="shared" si="7"/>
        <v>-2.9309836727145822E-2</v>
      </c>
      <c r="F36" s="33">
        <f t="shared" si="8"/>
        <v>8.9408551226292099E-2</v>
      </c>
      <c r="G36" s="39" t="s">
        <v>228</v>
      </c>
      <c r="H36" s="68">
        <v>8524469</v>
      </c>
      <c r="I36" s="68">
        <v>1592571.05</v>
      </c>
      <c r="J36" s="30">
        <f t="shared" si="4"/>
        <v>5.3526459620121809</v>
      </c>
      <c r="P36" s="16"/>
    </row>
    <row r="37" spans="1:16" ht="17.399999999999999" hidden="1">
      <c r="A37" s="31">
        <f>AVERAGE(D35:D37)</f>
        <v>403659.01322751323</v>
      </c>
      <c r="B37" s="27">
        <f>A37/A34-1</f>
        <v>-0.16075609055688778</v>
      </c>
      <c r="C37" s="27">
        <f>A37/A25-1</f>
        <v>-0.11250314564794228</v>
      </c>
      <c r="D37" s="26">
        <f>H37/18</f>
        <v>386865.94444444444</v>
      </c>
      <c r="E37" s="27">
        <f t="shared" si="7"/>
        <v>-4.6957079281614744E-2</v>
      </c>
      <c r="F37" s="33">
        <f t="shared" si="8"/>
        <v>-0.31634542979091462</v>
      </c>
      <c r="G37" s="39" t="s">
        <v>225</v>
      </c>
      <c r="H37" s="68">
        <v>6963587</v>
      </c>
      <c r="I37" s="68">
        <v>1278763.3</v>
      </c>
      <c r="J37" s="30">
        <f t="shared" si="4"/>
        <v>5.4455636942348908</v>
      </c>
      <c r="K37" s="32">
        <f>H37+H36+H35</f>
        <v>25106288</v>
      </c>
      <c r="L37" s="27">
        <f>K37/K34-1</f>
        <v>-0.14701473701491263</v>
      </c>
      <c r="M37" s="27">
        <f>K37/K25-1</f>
        <v>-9.997368709728538E-2</v>
      </c>
      <c r="N37" s="32">
        <f>AVERAGE(J35:J37)</f>
        <v>5.4596947886484832</v>
      </c>
      <c r="O37" s="16">
        <f>N37/N34-1</f>
        <v>-2.2415569557812765E-2</v>
      </c>
      <c r="P37" s="16"/>
    </row>
    <row r="38" spans="1:16" ht="17.399999999999999" hidden="1">
      <c r="A38" s="31"/>
      <c r="B38" s="27"/>
      <c r="C38" s="27"/>
      <c r="D38" s="26">
        <f>H38/20</f>
        <v>394704.65</v>
      </c>
      <c r="E38" s="27">
        <f t="shared" si="7"/>
        <v>2.0262071831658179E-2</v>
      </c>
      <c r="F38" s="33">
        <f t="shared" si="8"/>
        <v>-0.23310135484206118</v>
      </c>
      <c r="G38" s="39" t="s">
        <v>231</v>
      </c>
      <c r="H38" s="68">
        <v>7894093</v>
      </c>
      <c r="I38" s="68">
        <v>1397650.33</v>
      </c>
      <c r="J38" s="30">
        <f t="shared" si="4"/>
        <v>5.6481172941160462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280136.47619047621</v>
      </c>
      <c r="E39" s="27">
        <f t="shared" si="7"/>
        <v>-0.29026304556970328</v>
      </c>
      <c r="F39" s="33">
        <f t="shared" si="8"/>
        <v>-0.41286044917058096</v>
      </c>
      <c r="G39" s="39" t="s">
        <v>234</v>
      </c>
      <c r="H39" s="68">
        <v>5882866</v>
      </c>
      <c r="I39" s="68">
        <v>1072232.6100000001</v>
      </c>
      <c r="J39" s="30">
        <f t="shared" si="4"/>
        <v>5.4865576229769761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342290.97857142863</v>
      </c>
      <c r="B40" s="27">
        <f>A40/A37-1</f>
        <v>-0.15202939274267091</v>
      </c>
      <c r="C40" s="27">
        <f>A40/A28-1</f>
        <v>-0.2990458363332934</v>
      </c>
      <c r="D40" s="26">
        <f>H40/21</f>
        <v>352031.80952380953</v>
      </c>
      <c r="E40" s="27">
        <f t="shared" si="7"/>
        <v>0.25664395551419994</v>
      </c>
      <c r="F40" s="33">
        <f t="shared" si="8"/>
        <v>-0.25600979413840508</v>
      </c>
      <c r="G40" s="39" t="s">
        <v>236</v>
      </c>
      <c r="H40" s="68">
        <v>7392668</v>
      </c>
      <c r="I40" s="68">
        <v>1435456.09</v>
      </c>
      <c r="J40" s="30">
        <f t="shared" si="4"/>
        <v>5.1500481634377264</v>
      </c>
      <c r="K40" s="32">
        <f>H40+H39+H38</f>
        <v>21169627</v>
      </c>
      <c r="L40" s="27">
        <f>K40/K37-1</f>
        <v>-0.15679980250365966</v>
      </c>
      <c r="M40" s="27">
        <f>K40/K28-1</f>
        <v>-0.27664001190199294</v>
      </c>
      <c r="N40" s="32">
        <f>AVERAGE(J38:J40)</f>
        <v>5.4282410268435832</v>
      </c>
      <c r="O40" s="58">
        <f>N40/N37-1</f>
        <v>-5.7610842771462778E-3</v>
      </c>
    </row>
    <row r="41" spans="1:16" ht="17.399999999999999">
      <c r="A41" s="31"/>
      <c r="B41" s="27"/>
      <c r="C41" s="27"/>
      <c r="D41" s="26">
        <f>H41/18</f>
        <v>435699.88888888888</v>
      </c>
      <c r="E41" s="27">
        <f t="shared" si="7"/>
        <v>0.23767192935847614</v>
      </c>
      <c r="F41" s="33">
        <f t="shared" si="8"/>
        <v>-6.3874185655049875E-2</v>
      </c>
      <c r="G41" s="39" t="s">
        <v>370</v>
      </c>
      <c r="H41" s="68">
        <v>7842598</v>
      </c>
      <c r="I41" s="68">
        <v>1472654.99</v>
      </c>
      <c r="J41" s="30">
        <f t="shared" si="4"/>
        <v>5.3254822434683087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470313.9</v>
      </c>
      <c r="E42" s="27">
        <f t="shared" ref="E42" si="9">D42/D41-1</f>
        <v>7.9444617714691024E-2</v>
      </c>
      <c r="F42" s="33">
        <f t="shared" ref="F42" si="10">D42/D30-1</f>
        <v>-0.20485848897946868</v>
      </c>
      <c r="G42" s="39" t="s">
        <v>405</v>
      </c>
      <c r="H42" s="68">
        <v>9406278</v>
      </c>
      <c r="I42" s="68">
        <v>1736651.68</v>
      </c>
      <c r="J42" s="30">
        <f t="shared" si="4"/>
        <v>5.4163296580002731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446519.77962962963</v>
      </c>
      <c r="B43" s="27">
        <f>A43/A40-1</f>
        <v>0.30450350018924244</v>
      </c>
      <c r="C43" s="27">
        <f>A43/A31-1</f>
        <v>-0.15833706099401035</v>
      </c>
      <c r="D43" s="26">
        <f>H43/20</f>
        <v>433545.55</v>
      </c>
      <c r="E43" s="27">
        <f t="shared" ref="E43" si="11">D43/D42-1</f>
        <v>-7.8178318778160838E-2</v>
      </c>
      <c r="F43" s="33">
        <f t="shared" ref="F43" si="12">D43/D31-1</f>
        <v>-0.1891030832541849</v>
      </c>
      <c r="G43" s="39" t="s">
        <v>442</v>
      </c>
      <c r="H43" s="68">
        <v>8670911</v>
      </c>
      <c r="I43" s="68">
        <v>1588573.94</v>
      </c>
      <c r="J43" s="30">
        <f t="shared" si="4"/>
        <v>5.4582986549559038</v>
      </c>
      <c r="K43" s="32">
        <f>H43+H42+H41</f>
        <v>25919787</v>
      </c>
      <c r="L43" s="27">
        <f>K43/K40-1</f>
        <v>0.22438562568910636</v>
      </c>
      <c r="M43" s="27">
        <f>K43/K31-1</f>
        <v>-0.19430270973580965</v>
      </c>
      <c r="N43" s="32">
        <f>AVERAGE(J41:J43)</f>
        <v>5.4000368521414943</v>
      </c>
      <c r="O43" s="58">
        <f>N43/N40-1</f>
        <v>-5.1958221019690054E-3</v>
      </c>
    </row>
    <row r="44" spans="1:16" ht="17.399999999999999">
      <c r="A44" s="31"/>
      <c r="B44" s="27"/>
      <c r="C44" s="27"/>
      <c r="D44" s="26">
        <f>H44/22</f>
        <v>562131.81818181823</v>
      </c>
      <c r="E44" s="27">
        <f t="shared" ref="E44" si="13">D44/D43-1</f>
        <v>0.29659229158693523</v>
      </c>
      <c r="F44" s="33">
        <f t="shared" ref="F44" si="14">D44/D32-1</f>
        <v>0.10408279051562408</v>
      </c>
      <c r="G44" s="39" t="s">
        <v>462</v>
      </c>
      <c r="H44" s="68">
        <v>12366900</v>
      </c>
      <c r="I44" s="68">
        <v>2261745.15</v>
      </c>
      <c r="J44" s="30">
        <f t="shared" si="4"/>
        <v>5.4678574197451031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487982.5</v>
      </c>
      <c r="E45" s="27">
        <f t="shared" ref="E45" si="15">D45/D44-1</f>
        <v>-0.13190734945701843</v>
      </c>
      <c r="F45" s="33">
        <f t="shared" ref="F45" si="16">D45/D33-1</f>
        <v>-2.3384667199338849E-2</v>
      </c>
      <c r="G45" s="39" t="s">
        <v>498</v>
      </c>
      <c r="H45" s="68">
        <v>9759650</v>
      </c>
      <c r="I45" s="68">
        <v>1799031.15</v>
      </c>
      <c r="J45" s="30">
        <f t="shared" si="4"/>
        <v>5.4249477559073949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505192.211323764</v>
      </c>
      <c r="B46" s="27">
        <f>A46/A43-1</f>
        <v>0.13139940126012073</v>
      </c>
      <c r="C46" s="27">
        <f>A46/A34-1</f>
        <v>5.0340689934254446E-2</v>
      </c>
      <c r="D46" s="26">
        <f>H46/19</f>
        <v>465462.31578947371</v>
      </c>
      <c r="E46" s="27">
        <f t="shared" ref="E46" si="17">D46/D45-1</f>
        <v>-4.6149573418158063E-2</v>
      </c>
      <c r="F46" s="33">
        <f t="shared" ref="F46" si="18">D46/D34-1</f>
        <v>7.2167978055662552E-2</v>
      </c>
      <c r="G46" s="39" t="s">
        <v>548</v>
      </c>
      <c r="H46" s="68">
        <v>8843784</v>
      </c>
      <c r="I46" s="68">
        <v>1592097.56</v>
      </c>
      <c r="J46" s="30">
        <f t="shared" si="4"/>
        <v>5.554800297539555</v>
      </c>
      <c r="K46" s="32">
        <f>H46+H45+H44</f>
        <v>30970334</v>
      </c>
      <c r="L46" s="27">
        <f>K46/K43-1</f>
        <v>0.19485295153081306</v>
      </c>
      <c r="M46" s="27">
        <f>K46/K34-1</f>
        <v>5.2216022206309054E-2</v>
      </c>
      <c r="N46" s="32">
        <f>AVERAGE(J44:J46)</f>
        <v>5.482535157730684</v>
      </c>
      <c r="O46" s="58">
        <f>N46/N43-1</f>
        <v>1.5277359738105067E-2</v>
      </c>
    </row>
    <row r="47" spans="1:16" ht="17.399999999999999">
      <c r="A47" s="31"/>
      <c r="B47" s="27"/>
      <c r="C47" s="27"/>
      <c r="D47" s="26">
        <f>H47/19</f>
        <v>563953.42105263157</v>
      </c>
      <c r="E47" s="27">
        <f t="shared" ref="E47" si="19">D47/D46-1</f>
        <v>0.21159845152256085</v>
      </c>
      <c r="F47" s="33">
        <f t="shared" ref="F47" si="20">D47/D35-1</f>
        <v>0.348577231679432</v>
      </c>
      <c r="G47" s="39" t="s">
        <v>598</v>
      </c>
      <c r="H47" s="68">
        <v>10715115</v>
      </c>
      <c r="I47" s="68">
        <v>1949258.29</v>
      </c>
      <c r="J47" s="30">
        <f t="shared" si="4"/>
        <v>5.4970216389332371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336406.4</v>
      </c>
      <c r="E48" s="27">
        <f t="shared" ref="E48" si="21">D48/D47-1</f>
        <v>-0.40348548755659641</v>
      </c>
      <c r="F48" s="33">
        <f t="shared" ref="F48" si="22">D48/D36-1</f>
        <v>-0.17126399310033269</v>
      </c>
      <c r="G48" s="39" t="s">
        <v>632</v>
      </c>
      <c r="H48" s="68">
        <v>6728128</v>
      </c>
      <c r="I48" s="68">
        <v>1321690.58</v>
      </c>
      <c r="J48" s="30">
        <f t="shared" si="4"/>
        <v>5.0905469871775884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426084.4100478469</v>
      </c>
      <c r="B49" s="27">
        <f>A49/A46-1</f>
        <v>-0.15658951088859729</v>
      </c>
      <c r="C49" s="27">
        <f>A49/A37-1</f>
        <v>5.5555298124097874E-2</v>
      </c>
      <c r="D49" s="26">
        <f>H49/22</f>
        <v>377893.40909090912</v>
      </c>
      <c r="E49" s="27">
        <f t="shared" ref="E49" si="23">D49/D48-1</f>
        <v>0.12332407793344324</v>
      </c>
      <c r="F49" s="33">
        <f t="shared" ref="F49" si="24">D49/D37-1</f>
        <v>-2.3192879813756284E-2</v>
      </c>
      <c r="G49" s="39" t="s">
        <v>687</v>
      </c>
      <c r="H49" s="68">
        <v>8313655</v>
      </c>
      <c r="I49" s="68">
        <v>1596699.86</v>
      </c>
      <c r="J49" s="30">
        <f t="shared" si="4"/>
        <v>5.2067738015584215</v>
      </c>
      <c r="K49" s="32">
        <f>H49+H48+H47</f>
        <v>25756898</v>
      </c>
      <c r="L49" s="27">
        <f>K49/K46-1</f>
        <v>-0.16833644738865261</v>
      </c>
      <c r="M49" s="27">
        <f>K49/K37-1</f>
        <v>2.5914225153475412E-2</v>
      </c>
      <c r="N49" s="32">
        <f>AVERAGE(J47:J49)</f>
        <v>5.2647808092230823</v>
      </c>
      <c r="O49" s="58">
        <f>N49/N46-1</f>
        <v>-3.9717820723968456E-2</v>
      </c>
    </row>
    <row r="50" spans="1:15" s="37" customFormat="1" ht="17.399999999999999">
      <c r="A50" s="92"/>
      <c r="B50" s="130"/>
      <c r="C50" s="130"/>
      <c r="D50" s="93">
        <f>H50/18</f>
        <v>409153</v>
      </c>
      <c r="E50" s="130">
        <f t="shared" ref="E50" si="25">D50/D49-1</f>
        <v>8.2720656558396888E-2</v>
      </c>
      <c r="F50" s="131">
        <f t="shared" ref="F50" si="26">D50/D38-1</f>
        <v>3.6605471964923586E-2</v>
      </c>
      <c r="G50" s="132" t="s">
        <v>714</v>
      </c>
      <c r="H50" s="95">
        <v>7364754</v>
      </c>
      <c r="I50" s="95">
        <v>1408074.93</v>
      </c>
      <c r="J50" s="133">
        <f t="shared" ref="J50" si="27">H50/I50</f>
        <v>5.2303708013606922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341516.7</v>
      </c>
      <c r="E51" s="130">
        <f t="shared" ref="E51" si="28">D51/D50-1</f>
        <v>-0.16530808768358041</v>
      </c>
      <c r="F51" s="131">
        <f t="shared" ref="F51" si="29">D51/D39-1</f>
        <v>0.21910828837508789</v>
      </c>
      <c r="G51" s="132" t="s">
        <v>721</v>
      </c>
      <c r="H51" s="95">
        <v>6830334</v>
      </c>
      <c r="I51" s="95">
        <v>1381693.79</v>
      </c>
      <c r="J51" s="133">
        <f t="shared" ref="J51" si="30">H51/I51</f>
        <v>4.9434498797305872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373545.96060606063</v>
      </c>
      <c r="B52" s="27">
        <f>A52/A49-1</f>
        <v>-0.12330526112393203</v>
      </c>
      <c r="C52" s="27">
        <f>A52/A40-1</f>
        <v>9.1311147506944135E-2</v>
      </c>
      <c r="D52" s="93">
        <f>H52/22</f>
        <v>369968.18181818182</v>
      </c>
      <c r="E52" s="130">
        <f t="shared" ref="E52:E53" si="31">D52/D51-1</f>
        <v>8.3309196353155812E-2</v>
      </c>
      <c r="F52" s="131">
        <f t="shared" ref="F52:F53" si="32">D52/D40-1</f>
        <v>5.0950998770919798E-2</v>
      </c>
      <c r="G52" s="132" t="s">
        <v>726</v>
      </c>
      <c r="H52" s="95">
        <v>8139300</v>
      </c>
      <c r="I52" s="95">
        <v>1663309.96</v>
      </c>
      <c r="J52" s="133">
        <f t="shared" ref="J52" si="33">H52/I52</f>
        <v>4.8934354965324687</v>
      </c>
      <c r="K52" s="32">
        <f>H52+H51+H50</f>
        <v>22334388</v>
      </c>
      <c r="L52" s="27">
        <f>K52/K49-1</f>
        <v>-0.1328774140426382</v>
      </c>
      <c r="M52" s="27">
        <f>K52/K40-1</f>
        <v>5.5020383684606156E-2</v>
      </c>
      <c r="N52" s="32">
        <f>AVERAGE(J50:J52)</f>
        <v>5.0224187258745827</v>
      </c>
      <c r="O52" s="58">
        <f>N52/N49-1</f>
        <v>-4.6034600894289568E-2</v>
      </c>
    </row>
    <row r="53" spans="1:15" s="37" customFormat="1" ht="17.399999999999999">
      <c r="A53" s="31"/>
      <c r="B53" s="27"/>
      <c r="C53" s="27"/>
      <c r="D53" s="93">
        <f>H53/21</f>
        <v>360278.95238095237</v>
      </c>
      <c r="E53" s="130">
        <f t="shared" si="31"/>
        <v>-2.6189358743263891E-2</v>
      </c>
      <c r="F53" s="131">
        <f t="shared" si="32"/>
        <v>-0.17310295097910888</v>
      </c>
      <c r="G53" s="132" t="s">
        <v>729</v>
      </c>
      <c r="H53" s="95">
        <v>7565858</v>
      </c>
      <c r="I53" s="95">
        <v>1521992.6</v>
      </c>
      <c r="J53" s="133">
        <f t="shared" ref="J53" si="34">H53/I53</f>
        <v>4.9710215411034193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511717.4705882353</v>
      </c>
      <c r="E54" s="130">
        <f t="shared" ref="E54" si="35">D54/D53-1</f>
        <v>0.42033684512092906</v>
      </c>
      <c r="F54" s="131">
        <f t="shared" ref="F54" si="36">D54/D42-1</f>
        <v>8.8033907967073111E-2</v>
      </c>
      <c r="G54" s="132" t="s">
        <v>742</v>
      </c>
      <c r="H54" s="95">
        <v>8699197</v>
      </c>
      <c r="I54" s="95">
        <v>1742997.44</v>
      </c>
      <c r="J54" s="133">
        <f t="shared" ref="J54" si="37">H54/I54</f>
        <v>4.9909407784328126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419544.18860877678</v>
      </c>
      <c r="B55" s="27">
        <f>A55/A52-1</f>
        <v>0.12313940680307778</v>
      </c>
      <c r="C55" s="27">
        <f>A55/A43-1</f>
        <v>-6.0412981129812526E-2</v>
      </c>
      <c r="D55" s="93">
        <f>H55/21</f>
        <v>386636.14285714284</v>
      </c>
      <c r="E55" s="130">
        <f t="shared" ref="E55" si="38">D55/D54-1</f>
        <v>-0.24443435082899856</v>
      </c>
      <c r="F55" s="131">
        <f t="shared" ref="F55" si="39">D55/D43-1</f>
        <v>-0.10819948940280244</v>
      </c>
      <c r="G55" s="132" t="s">
        <v>749</v>
      </c>
      <c r="H55" s="95">
        <v>8119359</v>
      </c>
      <c r="I55" s="95">
        <v>1618489.56</v>
      </c>
      <c r="J55" s="133">
        <f t="shared" ref="J55" si="40">H55/I55</f>
        <v>5.016627354704716</v>
      </c>
      <c r="K55" s="32">
        <f>H55+H54+H53</f>
        <v>24384414</v>
      </c>
      <c r="L55" s="27">
        <f>K55/K52-1</f>
        <v>9.1787874375604206E-2</v>
      </c>
      <c r="M55" s="27">
        <f>K55/K43-1</f>
        <v>-5.9235556218112495E-2</v>
      </c>
      <c r="N55" s="32">
        <f>AVERAGE(J53:J55)</f>
        <v>4.9928632247469826</v>
      </c>
      <c r="O55" s="58">
        <f>N55/N52-1</f>
        <v>-5.8847146645371051E-3</v>
      </c>
    </row>
    <row r="56" spans="1:15" s="124" customFormat="1" ht="17.399999999999999">
      <c r="A56" s="94"/>
      <c r="B56" s="45"/>
      <c r="C56" s="45"/>
      <c r="D56" s="98">
        <f>H56/22</f>
        <v>490124.36363636365</v>
      </c>
      <c r="E56" s="118">
        <f t="shared" ref="E56" si="41">D56/D55-1</f>
        <v>0.26766307985194859</v>
      </c>
      <c r="F56" s="158">
        <f t="shared" ref="F56" si="42">D56/D44-1</f>
        <v>-0.1280970978984225</v>
      </c>
      <c r="G56" s="122" t="s">
        <v>752</v>
      </c>
      <c r="H56" s="96">
        <v>10782736</v>
      </c>
      <c r="I56" s="96">
        <v>2161353</v>
      </c>
      <c r="J56" s="125">
        <f t="shared" ref="J56" si="43">H56/I56</f>
        <v>4.9888824268872325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466688.66666666669</v>
      </c>
      <c r="E57" s="118">
        <f t="shared" ref="E57" si="44">D57/D56-1</f>
        <v>-4.7815817185298148E-2</v>
      </c>
      <c r="F57" s="158">
        <f t="shared" ref="F57" si="45">D57/D45-1</f>
        <v>-4.363646920398434E-2</v>
      </c>
      <c r="G57" s="122" t="s">
        <v>756</v>
      </c>
      <c r="H57" s="96">
        <v>8400396</v>
      </c>
      <c r="I57" s="96">
        <v>1605824.94</v>
      </c>
      <c r="J57" s="125">
        <f t="shared" ref="J57" si="46">H57/I57</f>
        <v>5.2312028483005131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478406.51515151514</v>
      </c>
      <c r="B58" s="27">
        <f>A58/A55-1</f>
        <v>0.14030065995653018</v>
      </c>
      <c r="C58" s="27">
        <f>A58/A46-1</f>
        <v>-5.3020801928164829E-2</v>
      </c>
      <c r="K58" s="32">
        <f>H58+H57+H56</f>
        <v>19183132</v>
      </c>
      <c r="L58" s="27">
        <f>K58/K55-1</f>
        <v>-0.21330354709364763</v>
      </c>
      <c r="M58" s="27">
        <f>K58/K46-1</f>
        <v>-0.38059654119325936</v>
      </c>
      <c r="N58" s="32">
        <f>AVERAGE(J56:J58)</f>
        <v>5.1100426375938728</v>
      </c>
      <c r="O58" s="58">
        <f>N58/N55-1</f>
        <v>2.3469381709896098E-2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03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고영, 펨트론</v>
      </c>
      <c r="G1" s="19"/>
      <c r="H1" s="19"/>
      <c r="I1" s="19"/>
      <c r="J1" s="20"/>
      <c r="P1" s="18" t="s">
        <v>30</v>
      </c>
    </row>
    <row r="2" spans="1:16" ht="15" customHeight="1">
      <c r="G2" s="21"/>
      <c r="H2" s="21"/>
      <c r="I2" s="21"/>
      <c r="J2" s="22"/>
      <c r="P2" s="37" t="s">
        <v>717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37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26</v>
      </c>
    </row>
    <row r="5" spans="1:16" ht="15" hidden="1" customHeight="1">
      <c r="D5" s="26">
        <f>H5/20</f>
        <v>796320.15</v>
      </c>
      <c r="E5" s="27"/>
      <c r="F5" s="26"/>
      <c r="G5" s="28" t="s">
        <v>7</v>
      </c>
      <c r="H5" s="29">
        <v>15926403</v>
      </c>
      <c r="I5" s="29">
        <v>172122.09</v>
      </c>
      <c r="J5" s="30">
        <f>H5/I5</f>
        <v>92.529686340666672</v>
      </c>
    </row>
    <row r="6" spans="1:16" ht="15" hidden="1" customHeight="1">
      <c r="D6" s="26">
        <f>H6/18</f>
        <v>1368698.0555555555</v>
      </c>
      <c r="E6" s="27">
        <f t="shared" ref="E6:E16" si="0">D6/D5-1</f>
        <v>0.71877862886623611</v>
      </c>
      <c r="F6" s="26"/>
      <c r="G6" s="28" t="s">
        <v>3</v>
      </c>
      <c r="H6" s="29">
        <v>24636565</v>
      </c>
      <c r="I6" s="29">
        <v>312726.5</v>
      </c>
      <c r="J6" s="30">
        <f t="shared" ref="J6:J16" si="1">H6/I6</f>
        <v>78.779908322447895</v>
      </c>
    </row>
    <row r="7" spans="1:16" ht="15" hidden="1" customHeight="1">
      <c r="A7" s="31">
        <f>AVERAGE(D5:D7)</f>
        <v>1006138.2957912456</v>
      </c>
      <c r="B7" s="31"/>
      <c r="C7" s="31"/>
      <c r="D7" s="26">
        <f>H7/22</f>
        <v>853396.68181818177</v>
      </c>
      <c r="E7" s="27">
        <f t="shared" si="0"/>
        <v>-0.37649017739578261</v>
      </c>
      <c r="F7" s="26"/>
      <c r="G7" s="28" t="s">
        <v>6</v>
      </c>
      <c r="H7" s="29">
        <v>18774727</v>
      </c>
      <c r="I7" s="29">
        <v>153185</v>
      </c>
      <c r="J7" s="30">
        <f t="shared" si="1"/>
        <v>122.56243757548063</v>
      </c>
      <c r="K7" s="32">
        <f>H7+H6+H5</f>
        <v>59337695</v>
      </c>
      <c r="L7" s="32"/>
      <c r="M7" s="32"/>
      <c r="N7" s="32">
        <f>AVERAGE(J5:J7)</f>
        <v>97.957344079531751</v>
      </c>
      <c r="O7" s="32"/>
    </row>
    <row r="8" spans="1:16" ht="15" hidden="1" customHeight="1">
      <c r="D8" s="26">
        <f>H8/21</f>
        <v>661326.66666666663</v>
      </c>
      <c r="E8" s="27">
        <f t="shared" si="0"/>
        <v>-0.22506534094122022</v>
      </c>
      <c r="F8" s="26"/>
      <c r="G8" s="28" t="s">
        <v>2</v>
      </c>
      <c r="H8" s="29">
        <v>13887860</v>
      </c>
      <c r="I8" s="29">
        <v>118382.8</v>
      </c>
      <c r="J8" s="30">
        <f t="shared" si="1"/>
        <v>117.31315697888544</v>
      </c>
    </row>
    <row r="9" spans="1:16" ht="15" hidden="1" customHeight="1">
      <c r="D9" s="26">
        <f>H9/21</f>
        <v>941615.33333333337</v>
      </c>
      <c r="E9" s="27">
        <f t="shared" si="0"/>
        <v>0.42382786116795557</v>
      </c>
      <c r="F9" s="26"/>
      <c r="G9" s="28" t="s">
        <v>5</v>
      </c>
      <c r="H9" s="29">
        <v>19773922</v>
      </c>
      <c r="I9" s="29">
        <v>183883.5</v>
      </c>
      <c r="J9" s="30">
        <f t="shared" si="1"/>
        <v>107.53505344416438</v>
      </c>
    </row>
    <row r="10" spans="1:16" ht="15" hidden="1" customHeight="1">
      <c r="A10" s="31">
        <f>AVERAGE(D8:D10)</f>
        <v>879400.22222222213</v>
      </c>
      <c r="B10" s="27">
        <f>A10/A7-1</f>
        <v>-0.12596486397464313</v>
      </c>
      <c r="C10" s="27"/>
      <c r="D10" s="26">
        <f>H10/21</f>
        <v>1035258.6666666666</v>
      </c>
      <c r="E10" s="27">
        <f t="shared" si="0"/>
        <v>9.9449669114705541E-2</v>
      </c>
      <c r="F10" s="26"/>
      <c r="G10" s="28" t="s">
        <v>0</v>
      </c>
      <c r="H10" s="29">
        <v>21740432</v>
      </c>
      <c r="I10" s="29">
        <v>240413.8</v>
      </c>
      <c r="J10" s="30">
        <f t="shared" si="1"/>
        <v>90.429218289465922</v>
      </c>
      <c r="K10" s="32">
        <f>H10+H9+H8</f>
        <v>55402214</v>
      </c>
      <c r="L10" s="27">
        <f>K10/K7-1</f>
        <v>-6.6323455941455056E-2</v>
      </c>
      <c r="M10" s="32"/>
      <c r="N10" s="32">
        <f>AVERAGE(J8:J10)</f>
        <v>105.09247623750525</v>
      </c>
      <c r="O10" s="58">
        <f>N10/N7-1</f>
        <v>7.2839175306554704E-2</v>
      </c>
    </row>
    <row r="11" spans="1:16" ht="15" hidden="1" customHeight="1">
      <c r="D11" s="26">
        <f>H11/21</f>
        <v>847284.80952380947</v>
      </c>
      <c r="E11" s="27">
        <f t="shared" si="0"/>
        <v>-0.1815718749287043</v>
      </c>
      <c r="F11" s="26"/>
      <c r="G11" s="28" t="s">
        <v>10</v>
      </c>
      <c r="H11" s="29">
        <v>17792981</v>
      </c>
      <c r="I11" s="29">
        <v>216793.5</v>
      </c>
      <c r="J11" s="30">
        <f t="shared" si="1"/>
        <v>82.073406259874034</v>
      </c>
    </row>
    <row r="12" spans="1:16" ht="15" hidden="1" customHeight="1">
      <c r="D12" s="26">
        <f>H12/22</f>
        <v>750279.5</v>
      </c>
      <c r="E12" s="27">
        <f t="shared" si="0"/>
        <v>-0.11448961250506584</v>
      </c>
      <c r="F12" s="26"/>
      <c r="G12" s="28" t="s">
        <v>4</v>
      </c>
      <c r="H12" s="29">
        <v>16506149</v>
      </c>
      <c r="I12" s="29">
        <v>166300.5</v>
      </c>
      <c r="J12" s="30">
        <f t="shared" si="1"/>
        <v>99.254957140838428</v>
      </c>
    </row>
    <row r="13" spans="1:16" ht="15" hidden="1" customHeight="1">
      <c r="A13" s="31">
        <f>AVERAGE(D11:D13)</f>
        <v>872020.43650793657</v>
      </c>
      <c r="B13" s="27">
        <f>A13/A10-1</f>
        <v>-8.3918397196182104E-3</v>
      </c>
      <c r="C13" s="27"/>
      <c r="D13" s="26">
        <f>H13/20</f>
        <v>1018497</v>
      </c>
      <c r="E13" s="27">
        <f t="shared" si="0"/>
        <v>0.35749010868616304</v>
      </c>
      <c r="F13" s="26"/>
      <c r="G13" s="28" t="s">
        <v>8</v>
      </c>
      <c r="H13" s="29">
        <v>20369940</v>
      </c>
      <c r="I13" s="29">
        <v>167644.1</v>
      </c>
      <c r="J13" s="30">
        <f t="shared" si="1"/>
        <v>121.50704975600095</v>
      </c>
      <c r="K13" s="32">
        <f>H13+H12+H11</f>
        <v>54669070</v>
      </c>
      <c r="L13" s="27">
        <f>K13/K10-1</f>
        <v>-1.3233117362421609E-2</v>
      </c>
      <c r="M13" s="32"/>
      <c r="N13" s="32">
        <f>AVERAGE(J11:J13)</f>
        <v>100.94513771890449</v>
      </c>
      <c r="O13" s="58">
        <f>N13/N10-1</f>
        <v>-3.9463705367717483E-2</v>
      </c>
    </row>
    <row r="14" spans="1:16" ht="15" hidden="1" customHeight="1">
      <c r="D14" s="26">
        <f>H14/20</f>
        <v>772220.4</v>
      </c>
      <c r="E14" s="27">
        <f t="shared" si="0"/>
        <v>-0.24180395229441032</v>
      </c>
      <c r="F14" s="26"/>
      <c r="G14" s="28" t="s">
        <v>11</v>
      </c>
      <c r="H14" s="29">
        <v>15444408</v>
      </c>
      <c r="I14" s="29">
        <v>161920</v>
      </c>
      <c r="J14" s="30">
        <f t="shared" si="1"/>
        <v>95.382954545454552</v>
      </c>
    </row>
    <row r="15" spans="1:16" ht="15" hidden="1" customHeight="1">
      <c r="A15" s="31"/>
      <c r="B15" s="31"/>
      <c r="C15" s="31"/>
      <c r="D15" s="26">
        <f>H15/22</f>
        <v>732368.45454545459</v>
      </c>
      <c r="E15" s="27">
        <f t="shared" si="0"/>
        <v>-5.1606957617987614E-2</v>
      </c>
      <c r="F15" s="26"/>
      <c r="G15" s="28" t="s">
        <v>9</v>
      </c>
      <c r="H15" s="29">
        <v>16112106</v>
      </c>
      <c r="I15" s="29">
        <v>147629.79999999999</v>
      </c>
      <c r="J15" s="30">
        <f t="shared" si="1"/>
        <v>109.13857500314978</v>
      </c>
    </row>
    <row r="16" spans="1:16" ht="15" hidden="1" customHeight="1">
      <c r="A16" s="31">
        <f>AVERAGE(D14:D16)</f>
        <v>799250.69393939397</v>
      </c>
      <c r="B16" s="27">
        <f>A16/A13-1</f>
        <v>-8.3449583888141277E-2</v>
      </c>
      <c r="C16" s="27"/>
      <c r="D16" s="26">
        <f>H16/22</f>
        <v>893163.22727272729</v>
      </c>
      <c r="E16" s="27">
        <f t="shared" si="0"/>
        <v>0.21955447661528549</v>
      </c>
      <c r="F16" s="26"/>
      <c r="G16" s="28" t="s">
        <v>13</v>
      </c>
      <c r="H16" s="29">
        <v>19649591</v>
      </c>
      <c r="I16" s="29">
        <v>161105</v>
      </c>
      <c r="J16" s="30">
        <f t="shared" si="1"/>
        <v>121.96760497811987</v>
      </c>
      <c r="K16" s="32">
        <f>H16+H15+H14</f>
        <v>51206105</v>
      </c>
      <c r="L16" s="27">
        <f>K16/K13-1</f>
        <v>-6.3344135907195787E-2</v>
      </c>
      <c r="M16" s="32"/>
      <c r="N16" s="32">
        <f>AVERAGE(J14:J16)</f>
        <v>108.82971150890808</v>
      </c>
      <c r="O16" s="58">
        <f>N16/N13-1</f>
        <v>7.810751432089047E-2</v>
      </c>
    </row>
    <row r="17" spans="1:15" ht="15" hidden="1" customHeight="1">
      <c r="D17" s="26">
        <f>H17/20</f>
        <v>758130.95</v>
      </c>
      <c r="E17" s="27">
        <f t="shared" ref="E17:E22" si="2">D17/D16-1</f>
        <v>-0.15118432236070467</v>
      </c>
      <c r="F17" s="33">
        <f t="shared" ref="F17:F22" si="3">D17/D5-1</f>
        <v>-4.7957093638783421E-2</v>
      </c>
      <c r="G17" s="39" t="s">
        <v>162</v>
      </c>
      <c r="H17" s="29">
        <v>15162619</v>
      </c>
      <c r="I17" s="29">
        <v>130267.4</v>
      </c>
      <c r="J17" s="30">
        <f t="shared" ref="J17:J49" si="4">H17/I17</f>
        <v>116.39611291850456</v>
      </c>
    </row>
    <row r="18" spans="1:15" hidden="1">
      <c r="D18" s="26">
        <f>H18/20</f>
        <v>957644.80000000005</v>
      </c>
      <c r="E18" s="27">
        <f t="shared" si="2"/>
        <v>0.26316542016916755</v>
      </c>
      <c r="F18" s="33">
        <f t="shared" si="3"/>
        <v>-0.30032427816134266</v>
      </c>
      <c r="G18" s="39" t="s">
        <v>163</v>
      </c>
      <c r="H18" s="29">
        <v>19152896</v>
      </c>
      <c r="I18" s="29">
        <v>166975</v>
      </c>
      <c r="J18" s="30">
        <f t="shared" si="4"/>
        <v>114.70517143284923</v>
      </c>
    </row>
    <row r="19" spans="1:15" ht="17.399999999999999" hidden="1">
      <c r="A19" s="31">
        <f>AVERAGE(D17:D19)</f>
        <v>817239.03787878796</v>
      </c>
      <c r="B19" s="27">
        <f>A19/A16-1</f>
        <v>2.2506510254913792E-2</v>
      </c>
      <c r="C19" s="27">
        <f>A19/A7-1</f>
        <v>-0.18774681244381408</v>
      </c>
      <c r="D19" s="26">
        <f>H19/22</f>
        <v>735941.36363636365</v>
      </c>
      <c r="E19" s="27">
        <f t="shared" si="2"/>
        <v>-0.23150904841088926</v>
      </c>
      <c r="F19" s="33">
        <f t="shared" si="3"/>
        <v>-0.13763273362110662</v>
      </c>
      <c r="G19" s="39" t="s">
        <v>158</v>
      </c>
      <c r="H19" s="29">
        <v>16190710</v>
      </c>
      <c r="I19" s="29">
        <v>139851</v>
      </c>
      <c r="J19" s="30">
        <f t="shared" si="4"/>
        <v>115.77114214413912</v>
      </c>
      <c r="K19" s="32">
        <f>H19+H18+H17</f>
        <v>50506225</v>
      </c>
      <c r="L19" s="27">
        <f>K19/K16-1</f>
        <v>-1.3667901512915304E-2</v>
      </c>
      <c r="M19" s="27">
        <f>K19/K7-1</f>
        <v>-0.14883405902436886</v>
      </c>
      <c r="N19" s="32">
        <f>AVERAGE(J17:J19)</f>
        <v>115.6241421651643</v>
      </c>
      <c r="O19" s="58">
        <f>N19/N16-1</f>
        <v>6.2431762080891628E-2</v>
      </c>
    </row>
    <row r="20" spans="1:15" hidden="1">
      <c r="D20" s="26">
        <f>H20/20</f>
        <v>594308.75</v>
      </c>
      <c r="E20" s="27">
        <f t="shared" si="2"/>
        <v>-0.19245094872306401</v>
      </c>
      <c r="F20" s="33">
        <f t="shared" si="3"/>
        <v>-0.10133859716327775</v>
      </c>
      <c r="G20" s="39" t="s">
        <v>154</v>
      </c>
      <c r="H20" s="29">
        <v>11886175</v>
      </c>
      <c r="I20" s="29">
        <v>108509.8</v>
      </c>
      <c r="J20" s="30">
        <f t="shared" si="4"/>
        <v>109.54010605493697</v>
      </c>
    </row>
    <row r="21" spans="1:15" hidden="1">
      <c r="D21" s="26">
        <f>H21/21</f>
        <v>704027.28571428568</v>
      </c>
      <c r="E21" s="27">
        <f t="shared" si="2"/>
        <v>0.18461537999278277</v>
      </c>
      <c r="F21" s="33">
        <f t="shared" si="3"/>
        <v>-0.25231964604695023</v>
      </c>
      <c r="G21" s="39" t="s">
        <v>155</v>
      </c>
      <c r="H21" s="29">
        <v>14784573</v>
      </c>
      <c r="I21" s="29">
        <v>121560.76</v>
      </c>
      <c r="J21" s="30">
        <f t="shared" si="4"/>
        <v>121.6229069314802</v>
      </c>
    </row>
    <row r="22" spans="1:15" ht="17.399999999999999" hidden="1">
      <c r="A22" s="31">
        <f>AVERAGE(D20:D22)</f>
        <v>682832.36111111112</v>
      </c>
      <c r="B22" s="27">
        <f>A22/A19-1</f>
        <v>-0.16446433728440157</v>
      </c>
      <c r="C22" s="27">
        <f>A22/A10-1</f>
        <v>-0.22352491635081573</v>
      </c>
      <c r="D22" s="26">
        <f>H22/21</f>
        <v>750161.04761904757</v>
      </c>
      <c r="E22" s="27">
        <f t="shared" si="2"/>
        <v>6.5528372040233984E-2</v>
      </c>
      <c r="F22" s="33">
        <f t="shared" si="3"/>
        <v>-0.2753878119809211</v>
      </c>
      <c r="G22" s="39" t="s">
        <v>156</v>
      </c>
      <c r="H22" s="29">
        <v>15753382</v>
      </c>
      <c r="I22" s="29">
        <v>142145.20000000001</v>
      </c>
      <c r="J22" s="30">
        <f t="shared" si="4"/>
        <v>110.82598638575203</v>
      </c>
      <c r="K22" s="32">
        <f>H22+H21+H20</f>
        <v>42424130</v>
      </c>
      <c r="L22" s="27">
        <f>K22/K19-1</f>
        <v>-0.16002175969397836</v>
      </c>
      <c r="M22" s="27">
        <f>K22/K10-1</f>
        <v>-0.23425208241677853</v>
      </c>
      <c r="N22" s="32">
        <f>AVERAGE(J20:J22)</f>
        <v>113.99633312405642</v>
      </c>
      <c r="O22" s="58">
        <f>N22/N19-1</f>
        <v>-1.4078452913255934E-2</v>
      </c>
    </row>
    <row r="23" spans="1:15" hidden="1">
      <c r="A23" s="31"/>
      <c r="B23" s="27"/>
      <c r="C23" s="27"/>
      <c r="D23" s="26">
        <f>H23/21</f>
        <v>592773.90476190473</v>
      </c>
      <c r="E23" s="27">
        <f t="shared" ref="E23:E28" si="5">D23/D22-1</f>
        <v>-0.20980447246184974</v>
      </c>
      <c r="F23" s="33">
        <f t="shared" ref="F23:F28" si="6">D23/D11-1</f>
        <v>-0.30038412337988785</v>
      </c>
      <c r="G23" s="39" t="s">
        <v>168</v>
      </c>
      <c r="H23" s="29">
        <v>12448252</v>
      </c>
      <c r="I23" s="29">
        <v>124614.5</v>
      </c>
      <c r="J23" s="30">
        <f t="shared" si="4"/>
        <v>99.894089371622087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421453.18181818182</v>
      </c>
      <c r="E24" s="27">
        <f t="shared" si="5"/>
        <v>-0.28901529161027439</v>
      </c>
      <c r="F24" s="33">
        <f t="shared" si="6"/>
        <v>-0.43827176163258919</v>
      </c>
      <c r="G24" s="39" t="s">
        <v>176</v>
      </c>
      <c r="H24" s="29">
        <v>9271970</v>
      </c>
      <c r="I24" s="29">
        <v>84708.6</v>
      </c>
      <c r="J24" s="30">
        <f t="shared" si="4"/>
        <v>109.45724519116122</v>
      </c>
      <c r="K24" s="32"/>
      <c r="L24" s="27"/>
      <c r="M24" s="27"/>
      <c r="N24" s="27"/>
    </row>
    <row r="25" spans="1:15" ht="17.399999999999999" hidden="1">
      <c r="A25" s="31">
        <f>AVERAGE(D23:D25)</f>
        <v>642833.88850915164</v>
      </c>
      <c r="B25" s="27">
        <f>A25/A22-1</f>
        <v>-5.8577294926200674E-2</v>
      </c>
      <c r="C25" s="27">
        <f>A25/A13-1</f>
        <v>-0.26282245048817621</v>
      </c>
      <c r="D25" s="26">
        <f>H25/19</f>
        <v>914274.57894736843</v>
      </c>
      <c r="E25" s="27">
        <f t="shared" si="5"/>
        <v>1.1693384185714693</v>
      </c>
      <c r="F25" s="33">
        <f t="shared" si="6"/>
        <v>-0.10232962988858252</v>
      </c>
      <c r="G25" s="39" t="s">
        <v>190</v>
      </c>
      <c r="H25" s="29">
        <v>17371217</v>
      </c>
      <c r="I25" s="29">
        <v>147168.79999999999</v>
      </c>
      <c r="J25" s="30">
        <f t="shared" si="4"/>
        <v>118.03600355510136</v>
      </c>
      <c r="K25" s="32">
        <f>H25+H24+H23</f>
        <v>39091439</v>
      </c>
      <c r="L25" s="27">
        <f>K25/K22-1</f>
        <v>-7.8556496031857326E-2</v>
      </c>
      <c r="M25" s="27">
        <f>K25/K13-1</f>
        <v>-0.28494413751688108</v>
      </c>
      <c r="N25" s="32">
        <f>AVERAGE(J23:J25)</f>
        <v>109.12911270596156</v>
      </c>
      <c r="O25" s="58">
        <f>N25/N22-1</f>
        <v>-4.2696289299043566E-2</v>
      </c>
    </row>
    <row r="26" spans="1:15" ht="17.399999999999999" hidden="1">
      <c r="D26" s="26">
        <f>H26/19</f>
        <v>478711.5263157895</v>
      </c>
      <c r="E26" s="27">
        <f t="shared" si="5"/>
        <v>-0.4764028910582373</v>
      </c>
      <c r="F26" s="33">
        <f t="shared" si="6"/>
        <v>-0.38008433043754153</v>
      </c>
      <c r="G26" s="39" t="s">
        <v>202</v>
      </c>
      <c r="H26" s="29">
        <v>9095519</v>
      </c>
      <c r="I26" s="29">
        <v>78726.509999999995</v>
      </c>
      <c r="J26" s="30">
        <f t="shared" si="4"/>
        <v>115.53311584623782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752522.13636363635</v>
      </c>
      <c r="E27" s="27">
        <f t="shared" si="5"/>
        <v>0.57197413263708108</v>
      </c>
      <c r="F27" s="33">
        <f t="shared" si="6"/>
        <v>2.7518500685136837E-2</v>
      </c>
      <c r="G27" s="39" t="s">
        <v>203</v>
      </c>
      <c r="H27" s="29">
        <v>16555487</v>
      </c>
      <c r="I27" s="29">
        <v>144057.60000000001</v>
      </c>
      <c r="J27" s="30">
        <f t="shared" si="4"/>
        <v>114.92269064596383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788076.81738437002</v>
      </c>
      <c r="B28" s="27">
        <f>A28/A25-1</f>
        <v>0.22594161800035639</v>
      </c>
      <c r="C28" s="27">
        <f>A28/A16-1</f>
        <v>-1.3980440229522384E-2</v>
      </c>
      <c r="D28" s="26">
        <f>H28/19</f>
        <v>1132996.7894736843</v>
      </c>
      <c r="E28" s="27">
        <f t="shared" si="5"/>
        <v>0.50559928369494989</v>
      </c>
      <c r="F28" s="33">
        <f t="shared" si="6"/>
        <v>0.26852153657656563</v>
      </c>
      <c r="G28" s="39" t="s">
        <v>208</v>
      </c>
      <c r="H28" s="29">
        <v>21526939</v>
      </c>
      <c r="I28" s="29">
        <v>172881.03</v>
      </c>
      <c r="J28" s="30">
        <f t="shared" si="4"/>
        <v>124.51880348005794</v>
      </c>
      <c r="K28" s="32">
        <f>H28+H27+H26</f>
        <v>47177945</v>
      </c>
      <c r="L28" s="27">
        <f>K28/K25-1</f>
        <v>0.2068613028034092</v>
      </c>
      <c r="M28" s="27">
        <f>K28/K16-1</f>
        <v>-7.8665620046672213E-2</v>
      </c>
      <c r="N28" s="32">
        <f>AVERAGE(J26:J28)</f>
        <v>118.3248699907532</v>
      </c>
      <c r="O28" s="58">
        <f>N28/N25-1</f>
        <v>8.4264932214456634E-2</v>
      </c>
    </row>
    <row r="29" spans="1:15" hidden="1">
      <c r="D29" s="26">
        <f>H29/22</f>
        <v>389816.13636363635</v>
      </c>
      <c r="E29" s="27">
        <f t="shared" ref="E29:E41" si="7">D29/D28-1</f>
        <v>-0.65594241750259563</v>
      </c>
      <c r="F29" s="33">
        <f t="shared" ref="F29:F41" si="8">D29/D17-1</f>
        <v>-0.48581951922206001</v>
      </c>
      <c r="G29" s="39" t="s">
        <v>215</v>
      </c>
      <c r="H29" s="29">
        <v>8575955</v>
      </c>
      <c r="I29" s="29">
        <v>80033</v>
      </c>
      <c r="J29" s="30">
        <f t="shared" si="4"/>
        <v>107.15523596516437</v>
      </c>
    </row>
    <row r="30" spans="1:15" hidden="1">
      <c r="D30" s="26">
        <f>H30/19</f>
        <v>1006671.2631578947</v>
      </c>
      <c r="E30" s="27">
        <f t="shared" si="7"/>
        <v>1.5824258393932435</v>
      </c>
      <c r="F30" s="33">
        <f t="shared" si="8"/>
        <v>5.1194830440153494E-2</v>
      </c>
      <c r="G30" s="39" t="s">
        <v>210</v>
      </c>
      <c r="H30" s="29">
        <v>19126754</v>
      </c>
      <c r="I30" s="29">
        <v>180066.4</v>
      </c>
      <c r="J30" s="30">
        <f t="shared" si="4"/>
        <v>106.22056085977174</v>
      </c>
    </row>
    <row r="31" spans="1:15" ht="17.399999999999999" hidden="1">
      <c r="A31" s="31">
        <f>AVERAGE(D29:D31)</f>
        <v>672053.03317384364</v>
      </c>
      <c r="B31" s="27">
        <f>A31/A28-1</f>
        <v>-0.14722395285729861</v>
      </c>
      <c r="C31" s="27">
        <f>A31/A19-1</f>
        <v>-0.17765427001845957</v>
      </c>
      <c r="D31" s="26">
        <f>H31/20</f>
        <v>619671.69999999995</v>
      </c>
      <c r="E31" s="27">
        <f t="shared" si="7"/>
        <v>-0.38443489679430187</v>
      </c>
      <c r="F31" s="33">
        <f t="shared" si="8"/>
        <v>-0.15798767317801388</v>
      </c>
      <c r="G31" s="39" t="s">
        <v>211</v>
      </c>
      <c r="H31" s="29">
        <v>12393434</v>
      </c>
      <c r="I31" s="29">
        <v>117061.4</v>
      </c>
      <c r="J31" s="30">
        <f t="shared" si="4"/>
        <v>105.87122655290301</v>
      </c>
      <c r="K31" s="32">
        <f>H31+H30+H29</f>
        <v>40096143</v>
      </c>
      <c r="L31" s="27">
        <f>K31/K28-1</f>
        <v>-0.15010831862218665</v>
      </c>
      <c r="M31" s="27">
        <f>K31/K19-1</f>
        <v>-0.20611483039961909</v>
      </c>
      <c r="N31" s="32">
        <f>AVERAGE(J29:J31)</f>
        <v>106.41567445927971</v>
      </c>
      <c r="O31" s="58">
        <f>N31/N28-1</f>
        <v>-0.10064828748515975</v>
      </c>
    </row>
    <row r="32" spans="1:15" ht="17.399999999999999" hidden="1">
      <c r="D32" s="26">
        <f>H32/21</f>
        <v>392426.57142857142</v>
      </c>
      <c r="E32" s="27">
        <f t="shared" si="7"/>
        <v>-0.36671858432687587</v>
      </c>
      <c r="F32" s="33">
        <f t="shared" si="8"/>
        <v>-0.3396924217781222</v>
      </c>
      <c r="G32" s="39" t="s">
        <v>222</v>
      </c>
      <c r="H32" s="29">
        <v>8240958</v>
      </c>
      <c r="I32" s="29">
        <v>88639.4</v>
      </c>
      <c r="J32" s="30">
        <f t="shared" si="4"/>
        <v>92.971725891646386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508137.66666666669</v>
      </c>
      <c r="E33" s="27">
        <f t="shared" si="7"/>
        <v>0.29486050044181766</v>
      </c>
      <c r="F33" s="33">
        <f t="shared" si="8"/>
        <v>-0.27824151566636379</v>
      </c>
      <c r="G33" s="39" t="s">
        <v>223</v>
      </c>
      <c r="H33" s="29">
        <v>10670891</v>
      </c>
      <c r="I33" s="29">
        <v>156467.9</v>
      </c>
      <c r="J33" s="30">
        <f t="shared" si="4"/>
        <v>68.198595366845211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511174.00918964081</v>
      </c>
      <c r="B34" s="27">
        <f>A34/A31-1</f>
        <v>-0.23938441766185348</v>
      </c>
      <c r="C34" s="27">
        <f>A34/A22-1</f>
        <v>-0.25139164705396544</v>
      </c>
      <c r="D34" s="26">
        <f>H34/19</f>
        <v>632957.78947368416</v>
      </c>
      <c r="E34" s="27">
        <f t="shared" si="7"/>
        <v>0.24564233473543751</v>
      </c>
      <c r="F34" s="33">
        <f t="shared" si="8"/>
        <v>-0.15623746196547716</v>
      </c>
      <c r="G34" s="39" t="s">
        <v>220</v>
      </c>
      <c r="H34" s="29">
        <v>12026198</v>
      </c>
      <c r="I34" s="29">
        <v>108575.9</v>
      </c>
      <c r="J34" s="30">
        <f t="shared" si="4"/>
        <v>110.76305146906451</v>
      </c>
      <c r="K34" s="32">
        <f>H34+H33+H32</f>
        <v>30938047</v>
      </c>
      <c r="L34" s="27">
        <f>K34/K31-1</f>
        <v>-0.2284034152611637</v>
      </c>
      <c r="M34" s="27">
        <f>K34/K22-1</f>
        <v>-0.27074410247187153</v>
      </c>
      <c r="N34" s="32">
        <f>AVERAGE(J32:J34)</f>
        <v>90.64445757585203</v>
      </c>
      <c r="O34" s="58">
        <f>N34/N31-1</f>
        <v>-0.14820388973301657</v>
      </c>
      <c r="P34" s="58"/>
    </row>
    <row r="35" spans="1:16" ht="17.399999999999999" hidden="1">
      <c r="D35" s="26">
        <f>H35/23</f>
        <v>488421.47826086957</v>
      </c>
      <c r="E35" s="27">
        <f t="shared" si="7"/>
        <v>-0.22835063193234284</v>
      </c>
      <c r="F35" s="33">
        <f t="shared" si="8"/>
        <v>-0.17604085750527376</v>
      </c>
      <c r="G35" s="39" t="s">
        <v>226</v>
      </c>
      <c r="H35" s="68">
        <v>11233694</v>
      </c>
      <c r="I35" s="68">
        <v>102835.77</v>
      </c>
      <c r="J35" s="30">
        <f t="shared" si="4"/>
        <v>109.23916843331848</v>
      </c>
      <c r="P35" s="16"/>
    </row>
    <row r="36" spans="1:16" ht="17.399999999999999" hidden="1">
      <c r="D36" s="26">
        <f>H36/21</f>
        <v>480179.04761904763</v>
      </c>
      <c r="E36" s="27">
        <f t="shared" si="7"/>
        <v>-1.6875651478659104E-2</v>
      </c>
      <c r="F36" s="33">
        <f t="shared" si="8"/>
        <v>0.13934137487708087</v>
      </c>
      <c r="G36" s="39" t="s">
        <v>228</v>
      </c>
      <c r="H36" s="68">
        <v>10083760</v>
      </c>
      <c r="I36" s="68">
        <v>103443</v>
      </c>
      <c r="J36" s="30">
        <f t="shared" si="4"/>
        <v>97.481318213895577</v>
      </c>
      <c r="P36" s="16"/>
    </row>
    <row r="37" spans="1:16" ht="17.399999999999999" hidden="1">
      <c r="A37" s="31">
        <f>AVERAGE(D35:D37)</f>
        <v>540498.50862663903</v>
      </c>
      <c r="B37" s="27">
        <f>A37/A34-1</f>
        <v>5.7366960975747006E-2</v>
      </c>
      <c r="C37" s="27">
        <f>A37/A25-1</f>
        <v>-0.15919412730378435</v>
      </c>
      <c r="D37" s="26">
        <f>H37/18</f>
        <v>652895</v>
      </c>
      <c r="E37" s="27">
        <f t="shared" si="7"/>
        <v>0.35969073044181932</v>
      </c>
      <c r="F37" s="33">
        <f t="shared" si="8"/>
        <v>-0.28588739637527982</v>
      </c>
      <c r="G37" s="39" t="s">
        <v>225</v>
      </c>
      <c r="H37" s="68">
        <v>11752110</v>
      </c>
      <c r="I37" s="68">
        <v>113184</v>
      </c>
      <c r="J37" s="30">
        <f t="shared" si="4"/>
        <v>103.83190203562341</v>
      </c>
      <c r="K37" s="32">
        <f>H37+H36+H35</f>
        <v>33069564</v>
      </c>
      <c r="L37" s="27">
        <f>K37/K34-1</f>
        <v>6.8896301049642839E-2</v>
      </c>
      <c r="M37" s="27">
        <f>K37/K25-1</f>
        <v>-0.15404587689903149</v>
      </c>
      <c r="N37" s="32">
        <f>AVERAGE(J35:J37)</f>
        <v>103.51746289427915</v>
      </c>
      <c r="O37" s="16">
        <f>N37/N34-1</f>
        <v>0.14201646369448317</v>
      </c>
      <c r="P37" s="16"/>
    </row>
    <row r="38" spans="1:16" ht="17.399999999999999" hidden="1">
      <c r="A38" s="31"/>
      <c r="B38" s="27"/>
      <c r="C38" s="27"/>
      <c r="D38" s="26">
        <f>H38/20</f>
        <v>449833.6</v>
      </c>
      <c r="E38" s="27">
        <f t="shared" si="7"/>
        <v>-0.3110169322785441</v>
      </c>
      <c r="F38" s="33">
        <f t="shared" si="8"/>
        <v>-6.0324276162800672E-2</v>
      </c>
      <c r="G38" s="39" t="s">
        <v>231</v>
      </c>
      <c r="H38" s="68">
        <v>8996672</v>
      </c>
      <c r="I38" s="68">
        <v>93180</v>
      </c>
      <c r="J38" s="30">
        <f t="shared" si="4"/>
        <v>96.551534664091008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460640.23809523811</v>
      </c>
      <c r="E39" s="27">
        <f t="shared" si="7"/>
        <v>2.4023634729015697E-2</v>
      </c>
      <c r="F39" s="33">
        <f t="shared" si="8"/>
        <v>-0.38787151123399521</v>
      </c>
      <c r="G39" s="39" t="s">
        <v>234</v>
      </c>
      <c r="H39" s="68">
        <v>9673445</v>
      </c>
      <c r="I39" s="68">
        <v>101283.16</v>
      </c>
      <c r="J39" s="30">
        <f t="shared" si="4"/>
        <v>95.508917770733063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494718.70793650794</v>
      </c>
      <c r="B40" s="27">
        <f>A40/A37-1</f>
        <v>-8.469921740663755E-2</v>
      </c>
      <c r="C40" s="27">
        <f>A40/A28-1</f>
        <v>-0.37224557679734671</v>
      </c>
      <c r="D40" s="26">
        <f>H40/21</f>
        <v>573682.28571428568</v>
      </c>
      <c r="E40" s="27">
        <f t="shared" si="7"/>
        <v>0.24540202585531823</v>
      </c>
      <c r="F40" s="33">
        <f t="shared" si="8"/>
        <v>-0.49365938981982405</v>
      </c>
      <c r="G40" s="39" t="s">
        <v>236</v>
      </c>
      <c r="H40" s="68">
        <v>12047328</v>
      </c>
      <c r="I40" s="68">
        <v>127420</v>
      </c>
      <c r="J40" s="30">
        <f t="shared" si="4"/>
        <v>94.548171401663794</v>
      </c>
      <c r="K40" s="32">
        <f>H40+H39+H38</f>
        <v>30717445</v>
      </c>
      <c r="L40" s="27">
        <f>K40/K37-1</f>
        <v>-7.1126398884484798E-2</v>
      </c>
      <c r="M40" s="27">
        <f>K40/K28-1</f>
        <v>-0.34890243735711679</v>
      </c>
      <c r="N40" s="32">
        <f>AVERAGE(J38:J40)</f>
        <v>95.53620794549596</v>
      </c>
      <c r="O40" s="58">
        <f>N40/N37-1</f>
        <v>-7.7100565698121182E-2</v>
      </c>
    </row>
    <row r="41" spans="1:16" ht="17.399999999999999">
      <c r="A41" s="31"/>
      <c r="B41" s="27"/>
      <c r="C41" s="27"/>
      <c r="D41" s="26">
        <f>H41/18</f>
        <v>462244.16666666669</v>
      </c>
      <c r="E41" s="27">
        <f t="shared" si="7"/>
        <v>-0.19425058402991924</v>
      </c>
      <c r="F41" s="33">
        <f t="shared" si="8"/>
        <v>0.18580049296744994</v>
      </c>
      <c r="G41" s="39" t="s">
        <v>370</v>
      </c>
      <c r="H41" s="68">
        <v>8320395</v>
      </c>
      <c r="I41" s="68">
        <v>86884.5</v>
      </c>
      <c r="J41" s="30">
        <f t="shared" si="4"/>
        <v>95.763858916147299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676964.45</v>
      </c>
      <c r="E42" s="27">
        <f t="shared" ref="E42" si="9">D42/D41-1</f>
        <v>0.46451702112700155</v>
      </c>
      <c r="F42" s="33">
        <f t="shared" ref="F42" si="10">D42/D30-1</f>
        <v>-0.32752182884769687</v>
      </c>
      <c r="G42" s="39" t="s">
        <v>406</v>
      </c>
      <c r="H42" s="68">
        <v>13539289</v>
      </c>
      <c r="I42" s="68">
        <v>136823.70000000001</v>
      </c>
      <c r="J42" s="30">
        <f t="shared" si="4"/>
        <v>98.954267425891857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591676.58888888883</v>
      </c>
      <c r="B43" s="27">
        <f>A43/A40-1</f>
        <v>0.19598587924195598</v>
      </c>
      <c r="C43" s="27">
        <f>A43/A31-1</f>
        <v>-0.11959836548221248</v>
      </c>
      <c r="D43" s="26">
        <f>H43/20</f>
        <v>635821.15</v>
      </c>
      <c r="E43" s="27">
        <f t="shared" ref="E43" si="11">D43/D42-1</f>
        <v>-6.0776160402514434E-2</v>
      </c>
      <c r="F43" s="33">
        <f t="shared" ref="F43" si="12">D43/D31-1</f>
        <v>2.6061299878629374E-2</v>
      </c>
      <c r="G43" s="39" t="s">
        <v>429</v>
      </c>
      <c r="H43" s="68">
        <v>12716423</v>
      </c>
      <c r="I43" s="68">
        <v>133211.4</v>
      </c>
      <c r="J43" s="30">
        <f t="shared" si="4"/>
        <v>95.460471100821707</v>
      </c>
      <c r="K43" s="32">
        <f>H43+H42+H41</f>
        <v>34576107</v>
      </c>
      <c r="L43" s="27">
        <f>K43/K40-1</f>
        <v>0.1256179346947639</v>
      </c>
      <c r="M43" s="27">
        <f>K43/K31-1</f>
        <v>-0.13766999983015826</v>
      </c>
      <c r="N43" s="32">
        <f>AVERAGE(J41:J43)</f>
        <v>96.726199147620306</v>
      </c>
      <c r="O43" s="58">
        <f>N43/N40-1</f>
        <v>1.2455918313224679E-2</v>
      </c>
    </row>
    <row r="44" spans="1:16" ht="17.399999999999999">
      <c r="A44" s="31"/>
      <c r="B44" s="27"/>
      <c r="C44" s="27"/>
      <c r="D44" s="26">
        <f>H44/22</f>
        <v>254595.77272727274</v>
      </c>
      <c r="E44" s="27">
        <f t="shared" ref="E44" si="13">D44/D43-1</f>
        <v>-0.59957957874274437</v>
      </c>
      <c r="F44" s="33">
        <f t="shared" ref="F44" si="14">D44/D32-1</f>
        <v>-0.35122697782554801</v>
      </c>
      <c r="G44" s="39" t="s">
        <v>462</v>
      </c>
      <c r="H44" s="68">
        <v>5601107</v>
      </c>
      <c r="I44" s="68">
        <v>70109.08</v>
      </c>
      <c r="J44" s="30">
        <f t="shared" si="4"/>
        <v>79.891320781844513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77952.5</v>
      </c>
      <c r="E45" s="27">
        <f t="shared" ref="E45" si="15">D45/D44-1</f>
        <v>-0.69381856122370089</v>
      </c>
      <c r="F45" s="33">
        <f t="shared" ref="F45" si="16">D45/D33-1</f>
        <v>-0.8465917700780563</v>
      </c>
      <c r="G45" s="39" t="s">
        <v>501</v>
      </c>
      <c r="H45" s="68">
        <v>1559050</v>
      </c>
      <c r="I45" s="68">
        <v>19252.7</v>
      </c>
      <c r="J45" s="30">
        <f t="shared" si="4"/>
        <v>80.978252400961935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179870.63476874004</v>
      </c>
      <c r="B46" s="27">
        <f>A46/A43-1</f>
        <v>-0.69599839144131148</v>
      </c>
      <c r="C46" s="27">
        <f>A46/A34-1</f>
        <v>-0.6481224954025202</v>
      </c>
      <c r="D46" s="26">
        <f>H46/19</f>
        <v>207063.63157894736</v>
      </c>
      <c r="E46" s="27">
        <f t="shared" ref="E46" si="17">D46/D45-1</f>
        <v>1.6562795494557245</v>
      </c>
      <c r="F46" s="33">
        <f t="shared" ref="F46" si="18">D46/D34-1</f>
        <v>-0.67286344362532535</v>
      </c>
      <c r="G46" s="39" t="s">
        <v>548</v>
      </c>
      <c r="H46" s="68">
        <v>3934209</v>
      </c>
      <c r="I46" s="68">
        <v>52934.1</v>
      </c>
      <c r="J46" s="30">
        <f t="shared" si="4"/>
        <v>74.322771143742884</v>
      </c>
      <c r="K46" s="32">
        <f>H46+H45+H44</f>
        <v>11094366</v>
      </c>
      <c r="L46" s="27">
        <f>K46/K43-1</f>
        <v>-0.6791320087018472</v>
      </c>
      <c r="M46" s="27">
        <f>K46/K34-1</f>
        <v>-0.64140057063071887</v>
      </c>
      <c r="N46" s="32">
        <f>AVERAGE(J44:J46)</f>
        <v>78.397448108849787</v>
      </c>
      <c r="O46" s="58">
        <f>N46/N43-1</f>
        <v>-0.18949107067463478</v>
      </c>
    </row>
    <row r="47" spans="1:16" ht="17.399999999999999">
      <c r="A47" s="31"/>
      <c r="B47" s="27"/>
      <c r="C47" s="27"/>
      <c r="D47" s="26">
        <f>H47/19</f>
        <v>127668.68421052632</v>
      </c>
      <c r="E47" s="27">
        <f t="shared" ref="E47" si="19">D47/D46-1</f>
        <v>-0.38343260360595988</v>
      </c>
      <c r="F47" s="33">
        <f t="shared" ref="F47" si="20">D47/D35-1</f>
        <v>-0.73860960278585963</v>
      </c>
      <c r="G47" s="39" t="s">
        <v>601</v>
      </c>
      <c r="H47" s="68">
        <v>2425705</v>
      </c>
      <c r="I47" s="68">
        <v>26274.02</v>
      </c>
      <c r="J47" s="30">
        <f t="shared" si="4"/>
        <v>92.323329281168242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117860.1</v>
      </c>
      <c r="E48" s="27">
        <f t="shared" ref="E48" si="21">D48/D47-1</f>
        <v>-7.6828427199515215E-2</v>
      </c>
      <c r="F48" s="33">
        <f t="shared" ref="F48" si="22">D48/D36-1</f>
        <v>-0.75454968186470128</v>
      </c>
      <c r="G48" s="39" t="s">
        <v>643</v>
      </c>
      <c r="H48" s="68">
        <v>2357202</v>
      </c>
      <c r="I48" s="68">
        <v>30610.7</v>
      </c>
      <c r="J48" s="30">
        <f t="shared" si="4"/>
        <v>77.005818226959846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134403.53413078151</v>
      </c>
      <c r="B49" s="27">
        <f>A49/A46-1</f>
        <v>-0.25277667305958895</v>
      </c>
      <c r="C49" s="27">
        <f>A49/A37-1</f>
        <v>-0.75133412583822012</v>
      </c>
      <c r="D49" s="26">
        <f>H49/22</f>
        <v>157681.81818181818</v>
      </c>
      <c r="E49" s="27">
        <f t="shared" ref="E49" si="23">D49/D48-1</f>
        <v>0.33787276764416596</v>
      </c>
      <c r="F49" s="33">
        <f t="shared" ref="F49" si="24">D49/D37-1</f>
        <v>-0.75848824361984979</v>
      </c>
      <c r="G49" s="39" t="s">
        <v>672</v>
      </c>
      <c r="H49" s="68">
        <v>3469000</v>
      </c>
      <c r="I49" s="68">
        <v>52416</v>
      </c>
      <c r="J49" s="30">
        <f t="shared" si="4"/>
        <v>66.182081807081801</v>
      </c>
      <c r="K49" s="32">
        <f>H49+H48+H47</f>
        <v>8251907</v>
      </c>
      <c r="L49" s="27">
        <f>K49/K46-1</f>
        <v>-0.25620742996940971</v>
      </c>
      <c r="M49" s="27">
        <f>K49/K37-1</f>
        <v>-0.75046822510269562</v>
      </c>
      <c r="N49" s="32">
        <f>AVERAGE(J47:J49)</f>
        <v>78.503743105069958</v>
      </c>
      <c r="O49" s="58">
        <f>N49/N46-1</f>
        <v>1.3558476555586285E-3</v>
      </c>
    </row>
    <row r="50" spans="1:15" s="37" customFormat="1" ht="17.399999999999999">
      <c r="A50" s="92"/>
      <c r="B50" s="130"/>
      <c r="C50" s="130"/>
      <c r="D50" s="93">
        <f>H50/18</f>
        <v>108505.66666666667</v>
      </c>
      <c r="E50" s="130">
        <f t="shared" ref="E50" si="25">D50/D49-1</f>
        <v>-0.31186951090612081</v>
      </c>
      <c r="F50" s="131">
        <f t="shared" ref="F50" si="26">D50/D38-1</f>
        <v>-0.75878710112657954</v>
      </c>
      <c r="G50" s="132" t="s">
        <v>714</v>
      </c>
      <c r="H50" s="95">
        <v>1953102</v>
      </c>
      <c r="I50" s="95">
        <v>28219.17</v>
      </c>
      <c r="J50" s="133">
        <f t="shared" ref="J50" si="27">H50/I50</f>
        <v>69.211886813113225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179951.85</v>
      </c>
      <c r="E51" s="130">
        <f t="shared" ref="E51" si="28">D51/D50-1</f>
        <v>0.65845577957526036</v>
      </c>
      <c r="F51" s="131">
        <f t="shared" ref="F51" si="29">D51/D39-1</f>
        <v>-0.6093440496121082</v>
      </c>
      <c r="G51" s="132" t="s">
        <v>721</v>
      </c>
      <c r="H51" s="95">
        <v>3599037</v>
      </c>
      <c r="I51" s="95">
        <v>55529.2</v>
      </c>
      <c r="J51" s="133">
        <f t="shared" ref="J51" si="30">H51/I51</f>
        <v>64.813413483356513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120382.67222222222</v>
      </c>
      <c r="B52" s="27">
        <f>A52/A49-1</f>
        <v>-0.10431914606439052</v>
      </c>
      <c r="C52" s="27">
        <f>A52/A40-1</f>
        <v>-0.75666440283945735</v>
      </c>
      <c r="D52" s="93">
        <f>H52/22</f>
        <v>72690.5</v>
      </c>
      <c r="E52" s="130">
        <f t="shared" ref="E52:E53" si="31">D52/D51-1</f>
        <v>-0.59605583382443694</v>
      </c>
      <c r="F52" s="131">
        <f t="shared" ref="F52:F53" si="32">D52/D40-1</f>
        <v>-0.87329136386093253</v>
      </c>
      <c r="G52" s="132" t="s">
        <v>726</v>
      </c>
      <c r="H52" s="95">
        <v>1599191</v>
      </c>
      <c r="I52" s="95">
        <v>25918.68</v>
      </c>
      <c r="J52" s="133">
        <f t="shared" ref="J52" si="33">H52/I52</f>
        <v>61.700325788196004</v>
      </c>
      <c r="K52" s="32">
        <f>H52+H51+H50</f>
        <v>7151330</v>
      </c>
      <c r="L52" s="27">
        <f>K52/K49-1</f>
        <v>-0.13337244348488175</v>
      </c>
      <c r="M52" s="27">
        <f>K52/K40-1</f>
        <v>-0.76718994695034048</v>
      </c>
      <c r="N52" s="32">
        <f>AVERAGE(J50:J52)</f>
        <v>65.241875361555245</v>
      </c>
      <c r="O52" s="58">
        <f>N52/N49-1</f>
        <v>-0.16893293515654328</v>
      </c>
    </row>
    <row r="53" spans="1:15" s="37" customFormat="1" ht="17.399999999999999">
      <c r="A53" s="31"/>
      <c r="B53" s="27"/>
      <c r="C53" s="27"/>
      <c r="D53" s="93">
        <f>H53/21</f>
        <v>108391.90476190476</v>
      </c>
      <c r="E53" s="130">
        <f t="shared" si="31"/>
        <v>0.49114264947833308</v>
      </c>
      <c r="F53" s="131">
        <f t="shared" si="32"/>
        <v>-0.76550941563299757</v>
      </c>
      <c r="G53" s="132" t="s">
        <v>729</v>
      </c>
      <c r="H53" s="95">
        <v>2276230</v>
      </c>
      <c r="I53" s="95">
        <v>35776.9</v>
      </c>
      <c r="J53" s="133">
        <f t="shared" ref="J53" si="34">H53/I53</f>
        <v>63.622896338139974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241119.58823529413</v>
      </c>
      <c r="E54" s="130">
        <f t="shared" ref="E54" si="35">D54/D53-1</f>
        <v>1.2245165703558851</v>
      </c>
      <c r="F54" s="131">
        <f t="shared" ref="F54" si="36">D54/D42-1</f>
        <v>-0.6438223776222014</v>
      </c>
      <c r="G54" s="132" t="s">
        <v>742</v>
      </c>
      <c r="H54" s="95">
        <v>4099033</v>
      </c>
      <c r="I54" s="95">
        <v>57448.23</v>
      </c>
      <c r="J54" s="133">
        <f t="shared" ref="J54" si="37">H54/I54</f>
        <v>71.351771847452909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188277.03734827266</v>
      </c>
      <c r="B55" s="27">
        <f>A55/A52-1</f>
        <v>0.563987855334527</v>
      </c>
      <c r="C55" s="27">
        <f>A55/A43-1</f>
        <v>-0.68179062534510848</v>
      </c>
      <c r="D55" s="93">
        <f>H55/21</f>
        <v>215319.61904761905</v>
      </c>
      <c r="E55" s="130">
        <f t="shared" ref="E55" si="38">D55/D54-1</f>
        <v>-0.10700071850860338</v>
      </c>
      <c r="F55" s="131">
        <f t="shared" ref="F55" si="39">D55/D43-1</f>
        <v>-0.66135190839810998</v>
      </c>
      <c r="G55" s="132" t="s">
        <v>749</v>
      </c>
      <c r="H55" s="95">
        <v>4521712</v>
      </c>
      <c r="I55" s="95">
        <v>80703</v>
      </c>
      <c r="J55" s="133">
        <f t="shared" ref="J55" si="40">H55/I55</f>
        <v>56.029044769091605</v>
      </c>
      <c r="K55" s="32">
        <f>H55+H54+H53</f>
        <v>10896975</v>
      </c>
      <c r="L55" s="27">
        <f>K55/K52-1</f>
        <v>0.52376900520602465</v>
      </c>
      <c r="M55" s="27">
        <f>K55/K43-1</f>
        <v>-0.68484089316359409</v>
      </c>
      <c r="N55" s="32">
        <f>AVERAGE(J53:J55)</f>
        <v>63.66790431822816</v>
      </c>
      <c r="O55" s="58">
        <f>N55/N52-1</f>
        <v>-2.4125165541372118E-2</v>
      </c>
    </row>
    <row r="56" spans="1:15" s="124" customFormat="1" ht="17.399999999999999">
      <c r="A56" s="94"/>
      <c r="B56" s="45"/>
      <c r="C56" s="45"/>
      <c r="D56" s="98">
        <f>H56/22</f>
        <v>144492.5</v>
      </c>
      <c r="E56" s="118">
        <f t="shared" ref="E56" si="41">D56/D55-1</f>
        <v>-0.3289394592136784</v>
      </c>
      <c r="F56" s="158">
        <f t="shared" ref="F56" si="42">D56/D44-1</f>
        <v>-0.43246308274417899</v>
      </c>
      <c r="G56" s="122" t="s">
        <v>752</v>
      </c>
      <c r="H56" s="96">
        <v>3178835</v>
      </c>
      <c r="I56" s="96">
        <v>50461.07</v>
      </c>
      <c r="J56" s="125">
        <f t="shared" ref="J56" si="43">H56/I56</f>
        <v>62.995790616409842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265361.5</v>
      </c>
      <c r="E57" s="118">
        <f t="shared" ref="E57" si="44">D57/D56-1</f>
        <v>0.83650708514282757</v>
      </c>
      <c r="F57" s="158">
        <f t="shared" ref="F57" si="45">D57/D45-1</f>
        <v>2.4041435489560952</v>
      </c>
      <c r="G57" s="122" t="s">
        <v>756</v>
      </c>
      <c r="H57" s="96">
        <v>4776507</v>
      </c>
      <c r="I57" s="96">
        <v>87288</v>
      </c>
      <c r="J57" s="125">
        <f t="shared" ref="J57" si="46">H57/I57</f>
        <v>54.721233159197141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204927</v>
      </c>
      <c r="B58" s="27">
        <f>A58/A55-1</f>
        <v>8.8433315534535595E-2</v>
      </c>
      <c r="C58" s="27">
        <f>A58/A46-1</f>
        <v>0.13930214491918025</v>
      </c>
      <c r="K58" s="32">
        <f>H58+H57+H56</f>
        <v>7955342</v>
      </c>
      <c r="L58" s="27">
        <f>K58/K55-1</f>
        <v>-0.2699495043349186</v>
      </c>
      <c r="M58" s="27">
        <f>K58/K46-1</f>
        <v>-0.28293856539436324</v>
      </c>
      <c r="N58" s="32">
        <f>AVERAGE(J56:J58)</f>
        <v>58.858511887803488</v>
      </c>
      <c r="O58" s="58">
        <f>N58/N55-1</f>
        <v>-7.5538726803164757E-2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12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3" width="5.398437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인텍플러스</v>
      </c>
      <c r="G1" s="19"/>
      <c r="H1" s="19"/>
      <c r="I1" s="19"/>
      <c r="J1" s="20"/>
      <c r="P1" s="18" t="s">
        <v>289</v>
      </c>
    </row>
    <row r="2" spans="1:16" ht="15" customHeight="1">
      <c r="G2" s="21"/>
      <c r="H2" s="21"/>
      <c r="I2" s="21"/>
      <c r="J2" s="22"/>
      <c r="P2" s="18" t="s">
        <v>580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138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105590.55</v>
      </c>
      <c r="E5" s="27"/>
      <c r="F5" s="26"/>
      <c r="G5" s="28" t="s">
        <v>7</v>
      </c>
      <c r="H5" s="29">
        <v>2111811</v>
      </c>
      <c r="I5" s="29">
        <v>13457.7</v>
      </c>
      <c r="J5" s="30">
        <f>H5/I5</f>
        <v>156.9221337970084</v>
      </c>
    </row>
    <row r="6" spans="1:16" ht="15" hidden="1" customHeight="1">
      <c r="D6" s="26">
        <f>H6/18</f>
        <v>580090.38888888888</v>
      </c>
      <c r="E6" s="27">
        <f t="shared" ref="E6:E22" si="0">D6/D5-1</f>
        <v>4.493771827960825</v>
      </c>
      <c r="F6" s="26"/>
      <c r="G6" s="28" t="s">
        <v>3</v>
      </c>
      <c r="H6" s="29">
        <v>10441627</v>
      </c>
      <c r="I6" s="29">
        <v>60982.6</v>
      </c>
      <c r="J6" s="30">
        <f t="shared" ref="J6:J49" si="1">H6/I6</f>
        <v>171.22305378911361</v>
      </c>
    </row>
    <row r="7" spans="1:16" ht="15" hidden="1" customHeight="1">
      <c r="A7" s="31">
        <f>AVERAGE(D5:D7)</f>
        <v>317736.50993265997</v>
      </c>
      <c r="B7" s="31"/>
      <c r="C7" s="31"/>
      <c r="D7" s="26">
        <f>H7/22</f>
        <v>267528.59090909088</v>
      </c>
      <c r="E7" s="27">
        <f t="shared" si="0"/>
        <v>-0.53881568108460143</v>
      </c>
      <c r="F7" s="26"/>
      <c r="G7" s="28" t="s">
        <v>6</v>
      </c>
      <c r="H7" s="29">
        <v>5885629</v>
      </c>
      <c r="I7" s="29">
        <v>37150.9</v>
      </c>
      <c r="J7" s="30">
        <f t="shared" si="1"/>
        <v>158.42493721551833</v>
      </c>
      <c r="K7" s="32">
        <f>H7+H6+H5</f>
        <v>18439067</v>
      </c>
      <c r="L7" s="32"/>
      <c r="M7" s="32"/>
      <c r="N7" s="32">
        <f>AVERAGE(J5:J7)</f>
        <v>162.19004160054678</v>
      </c>
      <c r="O7" s="32"/>
    </row>
    <row r="8" spans="1:16" ht="15" hidden="1" customHeight="1">
      <c r="D8" s="26">
        <f>H8/21</f>
        <v>181508.85714285713</v>
      </c>
      <c r="E8" s="27">
        <f t="shared" si="0"/>
        <v>-0.32153473194745075</v>
      </c>
      <c r="F8" s="26"/>
      <c r="G8" s="28" t="s">
        <v>2</v>
      </c>
      <c r="H8" s="29">
        <v>3811686</v>
      </c>
      <c r="I8" s="29">
        <v>17050</v>
      </c>
      <c r="J8" s="30">
        <f t="shared" si="1"/>
        <v>223.55929618768329</v>
      </c>
    </row>
    <row r="9" spans="1:16" ht="15" hidden="1" customHeight="1">
      <c r="D9" s="26">
        <f>H9/21</f>
        <v>382619.04761904763</v>
      </c>
      <c r="E9" s="27">
        <f t="shared" si="0"/>
        <v>1.1079910569758371</v>
      </c>
      <c r="F9" s="26"/>
      <c r="G9" s="28" t="s">
        <v>5</v>
      </c>
      <c r="H9" s="29">
        <v>8035000</v>
      </c>
      <c r="I9" s="29">
        <v>46100</v>
      </c>
      <c r="J9" s="30">
        <f t="shared" si="1"/>
        <v>174.29501084598698</v>
      </c>
    </row>
    <row r="10" spans="1:16" ht="15" hidden="1" customHeight="1">
      <c r="A10" s="31">
        <f>AVERAGE(D8:D10)</f>
        <v>237470.36507936506</v>
      </c>
      <c r="B10" s="27">
        <f>A10/A7-1</f>
        <v>-0.25261857653785602</v>
      </c>
      <c r="C10" s="27"/>
      <c r="D10" s="26">
        <f>H10/21</f>
        <v>148283.19047619047</v>
      </c>
      <c r="E10" s="27">
        <f t="shared" si="0"/>
        <v>-0.61245214685749849</v>
      </c>
      <c r="F10" s="26"/>
      <c r="G10" s="28" t="s">
        <v>0</v>
      </c>
      <c r="H10" s="29">
        <v>3113947</v>
      </c>
      <c r="I10" s="29">
        <v>21050</v>
      </c>
      <c r="J10" s="30">
        <f t="shared" si="1"/>
        <v>147.93097387173395</v>
      </c>
      <c r="K10" s="32">
        <f>H10+H9+H8</f>
        <v>14960633</v>
      </c>
      <c r="L10" s="27">
        <f>K10/K7-1</f>
        <v>-0.18864479422955616</v>
      </c>
      <c r="M10" s="32"/>
      <c r="N10" s="32">
        <f>AVERAGE(J8:J10)</f>
        <v>181.92842696846807</v>
      </c>
      <c r="O10" s="58">
        <f>N10/N7-1</f>
        <v>0.12169912019958917</v>
      </c>
    </row>
    <row r="11" spans="1:16" ht="15" hidden="1" customHeight="1">
      <c r="D11" s="26">
        <f>H11/21</f>
        <v>93245.809523809527</v>
      </c>
      <c r="E11" s="27">
        <f t="shared" si="0"/>
        <v>-0.37116399219382989</v>
      </c>
      <c r="F11" s="26"/>
      <c r="G11" s="28" t="s">
        <v>10</v>
      </c>
      <c r="H11" s="29">
        <v>1958162</v>
      </c>
      <c r="I11" s="29">
        <v>12450</v>
      </c>
      <c r="J11" s="30">
        <f t="shared" si="1"/>
        <v>157.28208835341366</v>
      </c>
    </row>
    <row r="12" spans="1:16" ht="15" hidden="1" customHeight="1">
      <c r="D12" s="26">
        <f>H12/22</f>
        <v>186551.13636363635</v>
      </c>
      <c r="E12" s="27">
        <f t="shared" si="0"/>
        <v>1.0006382840829122</v>
      </c>
      <c r="F12" s="26"/>
      <c r="G12" s="28" t="s">
        <v>4</v>
      </c>
      <c r="H12" s="29">
        <v>4104125</v>
      </c>
      <c r="I12" s="29">
        <v>29366.6</v>
      </c>
      <c r="J12" s="30">
        <f t="shared" si="1"/>
        <v>139.75485755926803</v>
      </c>
    </row>
    <row r="13" spans="1:16" ht="15" hidden="1" customHeight="1">
      <c r="A13" s="31">
        <f>AVERAGE(D11:D13)</f>
        <v>161213.13196248197</v>
      </c>
      <c r="B13" s="27">
        <f>A13/A10-1</f>
        <v>-0.32112315611001452</v>
      </c>
      <c r="C13" s="27"/>
      <c r="D13" s="26">
        <f>H13/20</f>
        <v>203842.45</v>
      </c>
      <c r="E13" s="27">
        <f t="shared" si="0"/>
        <v>9.2689403953339689E-2</v>
      </c>
      <c r="F13" s="26"/>
      <c r="G13" s="28" t="s">
        <v>8</v>
      </c>
      <c r="H13" s="29">
        <v>4076849</v>
      </c>
      <c r="I13" s="29">
        <v>19790</v>
      </c>
      <c r="J13" s="30">
        <f t="shared" si="1"/>
        <v>206.00550783223849</v>
      </c>
      <c r="K13" s="32">
        <f>H13+H12+H11</f>
        <v>10139136</v>
      </c>
      <c r="L13" s="27">
        <f>K13/K10-1</f>
        <v>-0.32227894367838583</v>
      </c>
      <c r="M13" s="32"/>
      <c r="N13" s="32">
        <f>AVERAGE(J11:J13)</f>
        <v>167.6808179149734</v>
      </c>
      <c r="O13" s="58">
        <f>N13/N10-1</f>
        <v>-7.8314364010656057E-2</v>
      </c>
    </row>
    <row r="14" spans="1:16" ht="15" hidden="1" customHeight="1">
      <c r="D14" s="26">
        <f>H14/20</f>
        <v>353700.05</v>
      </c>
      <c r="E14" s="27">
        <f t="shared" si="0"/>
        <v>0.73516384835445203</v>
      </c>
      <c r="F14" s="26"/>
      <c r="G14" s="28" t="s">
        <v>11</v>
      </c>
      <c r="H14" s="29">
        <v>7074001</v>
      </c>
      <c r="I14" s="29">
        <v>37080.9</v>
      </c>
      <c r="J14" s="30">
        <f t="shared" si="1"/>
        <v>190.77209560717242</v>
      </c>
    </row>
    <row r="15" spans="1:16" ht="15" hidden="1" customHeight="1">
      <c r="A15" s="31"/>
      <c r="B15" s="31"/>
      <c r="C15" s="31"/>
      <c r="D15" s="26">
        <f>H15/22</f>
        <v>154852.59090909091</v>
      </c>
      <c r="E15" s="27">
        <f t="shared" si="0"/>
        <v>-0.56219234091402892</v>
      </c>
      <c r="F15" s="26"/>
      <c r="G15" s="28" t="s">
        <v>9</v>
      </c>
      <c r="H15" s="29">
        <v>3406757</v>
      </c>
      <c r="I15" s="29">
        <v>26550.9</v>
      </c>
      <c r="J15" s="30">
        <f t="shared" si="1"/>
        <v>128.31041508950733</v>
      </c>
    </row>
    <row r="16" spans="1:16" ht="15" hidden="1" customHeight="1">
      <c r="A16" s="31">
        <f>AVERAGE(D14:D16)</f>
        <v>222157.12272727271</v>
      </c>
      <c r="B16" s="27">
        <f>A16/A13-1</f>
        <v>0.37803366278482708</v>
      </c>
      <c r="C16" s="27"/>
      <c r="D16" s="26">
        <f>H16/22</f>
        <v>157918.72727272726</v>
      </c>
      <c r="E16" s="27">
        <f t="shared" si="0"/>
        <v>1.9800355587439755E-2</v>
      </c>
      <c r="F16" s="26"/>
      <c r="G16" s="28" t="s">
        <v>13</v>
      </c>
      <c r="H16" s="29">
        <v>3474212</v>
      </c>
      <c r="I16" s="29">
        <v>15140.2</v>
      </c>
      <c r="J16" s="30">
        <f t="shared" si="1"/>
        <v>229.46935971783728</v>
      </c>
      <c r="K16" s="32">
        <f>H16+H15+H14</f>
        <v>13954970</v>
      </c>
      <c r="L16" s="27">
        <f>K16/K13-1</f>
        <v>0.37634705757965969</v>
      </c>
      <c r="M16" s="32"/>
      <c r="N16" s="32">
        <f>AVERAGE(J14:J16)</f>
        <v>182.85062347150566</v>
      </c>
      <c r="O16" s="58">
        <f>N16/N13-1</f>
        <v>9.0468341848287448E-2</v>
      </c>
    </row>
    <row r="17" spans="1:15" ht="15" hidden="1" customHeight="1">
      <c r="D17" s="26">
        <f>H17/20</f>
        <v>83905</v>
      </c>
      <c r="E17" s="27">
        <f t="shared" si="0"/>
        <v>-0.4686823947415989</v>
      </c>
      <c r="F17" s="33">
        <f t="shared" ref="F17:F22" si="2">D17/D5-1</f>
        <v>-0.20537396575735234</v>
      </c>
      <c r="G17" s="39" t="s">
        <v>162</v>
      </c>
      <c r="H17" s="29">
        <v>1678100</v>
      </c>
      <c r="I17" s="29">
        <v>9650</v>
      </c>
      <c r="J17" s="30">
        <f t="shared" si="1"/>
        <v>173.89637305699483</v>
      </c>
    </row>
    <row r="18" spans="1:15" hidden="1">
      <c r="D18" s="26">
        <f>H18/20</f>
        <v>14.05</v>
      </c>
      <c r="E18" s="27">
        <f t="shared" si="0"/>
        <v>-0.99983254871580951</v>
      </c>
      <c r="F18" s="33">
        <f t="shared" si="2"/>
        <v>-0.99997577963664097</v>
      </c>
      <c r="G18" s="39" t="s">
        <v>163</v>
      </c>
      <c r="H18" s="29">
        <v>281</v>
      </c>
      <c r="I18" s="29">
        <v>0.9</v>
      </c>
      <c r="J18" s="30">
        <f t="shared" si="1"/>
        <v>312.22222222222223</v>
      </c>
    </row>
    <row r="19" spans="1:15" ht="17.399999999999999" hidden="1">
      <c r="A19" s="31">
        <f>AVERAGE(D17:D19)</f>
        <v>69104.456060606055</v>
      </c>
      <c r="B19" s="27">
        <f>A19/A16-1</f>
        <v>-0.68893882306244603</v>
      </c>
      <c r="C19" s="27">
        <f>A19/A7-1</f>
        <v>-0.78251018091924085</v>
      </c>
      <c r="D19" s="26">
        <f>H19/22</f>
        <v>123394.31818181818</v>
      </c>
      <c r="E19" s="27">
        <f t="shared" si="0"/>
        <v>8781.5137495955987</v>
      </c>
      <c r="F19" s="33">
        <f t="shared" si="2"/>
        <v>-0.5387621272084937</v>
      </c>
      <c r="G19" s="39" t="s">
        <v>158</v>
      </c>
      <c r="H19" s="29">
        <v>2714675</v>
      </c>
      <c r="I19" s="29">
        <v>10367</v>
      </c>
      <c r="J19" s="30">
        <f t="shared" si="1"/>
        <v>261.85733577698466</v>
      </c>
      <c r="K19" s="32">
        <f>H19+H18+H17</f>
        <v>4393056</v>
      </c>
      <c r="L19" s="27">
        <f>K19/K16-1</f>
        <v>-0.68519774675259071</v>
      </c>
      <c r="M19" s="27">
        <f>K19/K7-1</f>
        <v>-0.76175280452096628</v>
      </c>
      <c r="N19" s="32">
        <f>AVERAGE(J17:J19)</f>
        <v>249.32531035206725</v>
      </c>
      <c r="O19" s="58">
        <f>N19/N16-1</f>
        <v>0.3635464053581452</v>
      </c>
    </row>
    <row r="20" spans="1:15" hidden="1">
      <c r="D20" s="26">
        <f>H20/20</f>
        <v>83530.8</v>
      </c>
      <c r="E20" s="27">
        <f t="shared" si="0"/>
        <v>-0.32305797194875996</v>
      </c>
      <c r="F20" s="33">
        <f t="shared" si="2"/>
        <v>-0.53979766434066179</v>
      </c>
      <c r="G20" s="39" t="s">
        <v>154</v>
      </c>
      <c r="H20" s="29">
        <v>1670616</v>
      </c>
      <c r="I20" s="29">
        <v>9700</v>
      </c>
      <c r="J20" s="30">
        <f t="shared" si="1"/>
        <v>172.22845360824743</v>
      </c>
    </row>
    <row r="21" spans="1:15" hidden="1">
      <c r="D21" s="26">
        <f>H21/21</f>
        <v>68340.761904761908</v>
      </c>
      <c r="E21" s="27">
        <f t="shared" si="0"/>
        <v>-0.18184954645757123</v>
      </c>
      <c r="F21" s="33">
        <f t="shared" si="2"/>
        <v>-0.82138693217174863</v>
      </c>
      <c r="G21" s="39" t="s">
        <v>155</v>
      </c>
      <c r="H21" s="29">
        <v>1435156</v>
      </c>
      <c r="I21" s="29">
        <v>8603.2000000000007</v>
      </c>
      <c r="J21" s="30">
        <f t="shared" si="1"/>
        <v>166.81653338292728</v>
      </c>
    </row>
    <row r="22" spans="1:15" ht="17.399999999999999" hidden="1">
      <c r="A22" s="31">
        <f>AVERAGE(D20:D22)</f>
        <v>86080.647619047624</v>
      </c>
      <c r="B22" s="27">
        <f>A22/A19-1</f>
        <v>0.24565986806340101</v>
      </c>
      <c r="C22" s="27">
        <f>A22/A10-1</f>
        <v>-0.63750993691242874</v>
      </c>
      <c r="D22" s="26">
        <f>H22/21</f>
        <v>106370.38095238095</v>
      </c>
      <c r="E22" s="27">
        <f t="shared" si="0"/>
        <v>0.55647051609720455</v>
      </c>
      <c r="F22" s="33">
        <f t="shared" si="2"/>
        <v>-0.28265381523834543</v>
      </c>
      <c r="G22" s="39" t="s">
        <v>156</v>
      </c>
      <c r="H22" s="29">
        <v>2233778</v>
      </c>
      <c r="I22" s="29">
        <v>14701.8</v>
      </c>
      <c r="J22" s="30">
        <f t="shared" si="1"/>
        <v>151.93908228924352</v>
      </c>
      <c r="K22" s="32">
        <f>H22+H21+H20</f>
        <v>5339550</v>
      </c>
      <c r="L22" s="27">
        <f>K22/K19-1</f>
        <v>0.21545229562291035</v>
      </c>
      <c r="M22" s="27">
        <f>K22/K10-1</f>
        <v>-0.64309331028974515</v>
      </c>
      <c r="N22" s="32">
        <f>AVERAGE(J20:J22)</f>
        <v>163.66135642680607</v>
      </c>
      <c r="O22" s="58">
        <f>N22/N19-1</f>
        <v>-0.3435830634454915</v>
      </c>
    </row>
    <row r="23" spans="1:15" hidden="1">
      <c r="A23" s="31"/>
      <c r="B23" s="27"/>
      <c r="C23" s="27"/>
      <c r="D23" s="26">
        <f>H23/21</f>
        <v>16735.714285714286</v>
      </c>
      <c r="E23" s="27">
        <f t="shared" ref="E23:E28" si="3">D23/D22-1</f>
        <v>-0.84266565433091378</v>
      </c>
      <c r="F23" s="33">
        <f t="shared" ref="F23:F28" si="4">D23/D11-1</f>
        <v>-0.82052046766304321</v>
      </c>
      <c r="G23" s="39" t="s">
        <v>168</v>
      </c>
      <c r="H23" s="29">
        <v>351450</v>
      </c>
      <c r="I23" s="29">
        <v>3061.5</v>
      </c>
      <c r="J23" s="30">
        <f t="shared" si="1"/>
        <v>114.79666829985301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81900.090909090912</v>
      </c>
      <c r="E24" s="27">
        <f t="shared" si="3"/>
        <v>3.8937314243588252</v>
      </c>
      <c r="F24" s="33">
        <f t="shared" si="4"/>
        <v>-0.56097779672890069</v>
      </c>
      <c r="G24" s="39" t="s">
        <v>176</v>
      </c>
      <c r="H24" s="29">
        <v>1801802</v>
      </c>
      <c r="I24" s="29">
        <v>9611.2999999999993</v>
      </c>
      <c r="J24" s="30">
        <f t="shared" si="1"/>
        <v>187.46704400029134</v>
      </c>
      <c r="K24" s="32"/>
      <c r="L24" s="27"/>
      <c r="M24" s="27"/>
      <c r="N24" s="27"/>
    </row>
    <row r="25" spans="1:15" ht="17.399999999999999" hidden="1">
      <c r="A25" s="31">
        <f>AVERAGE(D23:D25)</f>
        <v>87842.356117566655</v>
      </c>
      <c r="B25" s="27">
        <f>A25/A22-1</f>
        <v>2.0465790479592183E-2</v>
      </c>
      <c r="C25" s="27">
        <f>A25/A13-1</f>
        <v>-0.45511662078490234</v>
      </c>
      <c r="D25" s="26">
        <f>H25/19</f>
        <v>164891.26315789475</v>
      </c>
      <c r="E25" s="27">
        <f t="shared" si="3"/>
        <v>1.0133221016924634</v>
      </c>
      <c r="F25" s="33">
        <f t="shared" si="4"/>
        <v>-0.19108476591654611</v>
      </c>
      <c r="G25" s="39" t="s">
        <v>190</v>
      </c>
      <c r="H25" s="29">
        <v>3132934</v>
      </c>
      <c r="I25" s="29">
        <v>22180</v>
      </c>
      <c r="J25" s="30">
        <f t="shared" si="1"/>
        <v>141.25040577096485</v>
      </c>
      <c r="K25" s="32">
        <f>H25+H24+H23</f>
        <v>5286186</v>
      </c>
      <c r="L25" s="27">
        <f>K25/K22-1</f>
        <v>-9.9941006264573362E-3</v>
      </c>
      <c r="M25" s="27">
        <f>K25/K13-1</f>
        <v>-0.47863545769580362</v>
      </c>
      <c r="N25" s="32">
        <f>AVERAGE(J23:J25)</f>
        <v>147.83803935703639</v>
      </c>
      <c r="O25" s="58">
        <f>N25/N22-1</f>
        <v>-9.6683281962448464E-2</v>
      </c>
    </row>
    <row r="26" spans="1:15" ht="17.399999999999999" hidden="1">
      <c r="D26" s="26">
        <f>H26/19</f>
        <v>144928.57894736843</v>
      </c>
      <c r="E26" s="27">
        <f t="shared" si="3"/>
        <v>-0.1210657485922142</v>
      </c>
      <c r="F26" s="33">
        <f t="shared" si="4"/>
        <v>-0.59025004676315862</v>
      </c>
      <c r="G26" s="39" t="s">
        <v>202</v>
      </c>
      <c r="H26" s="29">
        <v>2753643</v>
      </c>
      <c r="I26" s="29">
        <v>24800.9</v>
      </c>
      <c r="J26" s="30">
        <f t="shared" si="1"/>
        <v>111.02996262232418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34.090909090909093</v>
      </c>
      <c r="E27" s="27">
        <f t="shared" si="3"/>
        <v>-0.99976477441965883</v>
      </c>
      <c r="F27" s="33">
        <f t="shared" si="4"/>
        <v>-0.99977984928188302</v>
      </c>
      <c r="G27" s="39" t="s">
        <v>203</v>
      </c>
      <c r="H27" s="29">
        <v>750</v>
      </c>
      <c r="I27" s="29">
        <v>1.3</v>
      </c>
      <c r="J27" s="30">
        <f t="shared" si="1"/>
        <v>576.92307692307691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90603.574162679433</v>
      </c>
      <c r="B28" s="27">
        <f>A28/A25-1</f>
        <v>3.1433788517890138E-2</v>
      </c>
      <c r="C28" s="27">
        <f>A28/A16-1</f>
        <v>-0.59216444176805749</v>
      </c>
      <c r="D28" s="26">
        <f>H28/19</f>
        <v>126848.05263157895</v>
      </c>
      <c r="E28" s="27">
        <f t="shared" si="3"/>
        <v>3719.8762105263154</v>
      </c>
      <c r="F28" s="33">
        <f t="shared" si="4"/>
        <v>-0.19675104515938091</v>
      </c>
      <c r="G28" s="39" t="s">
        <v>208</v>
      </c>
      <c r="H28" s="29">
        <v>2410113</v>
      </c>
      <c r="I28" s="29">
        <v>14091.7</v>
      </c>
      <c r="J28" s="30">
        <f t="shared" si="1"/>
        <v>171.03067763293285</v>
      </c>
      <c r="K28" s="32">
        <f>H28+H27+H26</f>
        <v>5164506</v>
      </c>
      <c r="L28" s="27">
        <f>K28/K25-1</f>
        <v>-2.3018486296168872E-2</v>
      </c>
      <c r="M28" s="27">
        <f>K28/K16-1</f>
        <v>-0.62991636671379436</v>
      </c>
      <c r="N28" s="32">
        <f>AVERAGE(J26:J28)</f>
        <v>286.32790572611134</v>
      </c>
      <c r="O28" s="58">
        <f>N28/N25-1</f>
        <v>0.93676747183189346</v>
      </c>
    </row>
    <row r="29" spans="1:15" hidden="1">
      <c r="D29" s="26">
        <f>H29/22</f>
        <v>89569.363636363632</v>
      </c>
      <c r="E29" s="27">
        <f t="shared" ref="E29:E41" si="5">D29/D28-1</f>
        <v>-0.29388459831928671</v>
      </c>
      <c r="F29" s="33">
        <f t="shared" ref="F29:F41" si="6">D29/D17-1</f>
        <v>6.7509250180127989E-2</v>
      </c>
      <c r="G29" s="39" t="s">
        <v>215</v>
      </c>
      <c r="H29" s="29">
        <v>1970526</v>
      </c>
      <c r="I29" s="29">
        <v>9601.2900000000009</v>
      </c>
      <c r="J29" s="30">
        <f t="shared" si="1"/>
        <v>205.23554647344261</v>
      </c>
    </row>
    <row r="30" spans="1:15" hidden="1">
      <c r="D30" s="26">
        <f>H30/19</f>
        <v>39073.947368421053</v>
      </c>
      <c r="E30" s="27">
        <f t="shared" si="5"/>
        <v>-0.56375767581586689</v>
      </c>
      <c r="F30" s="33">
        <f t="shared" si="6"/>
        <v>2780.063869638509</v>
      </c>
      <c r="G30" s="39" t="s">
        <v>210</v>
      </c>
      <c r="H30" s="29">
        <v>742405</v>
      </c>
      <c r="I30" s="29">
        <v>7350</v>
      </c>
      <c r="J30" s="30">
        <f t="shared" si="1"/>
        <v>101.00748299319729</v>
      </c>
    </row>
    <row r="31" spans="1:15" ht="17.399999999999999" hidden="1">
      <c r="A31" s="31">
        <f>AVERAGE(D29:D31)</f>
        <v>52542.937001594895</v>
      </c>
      <c r="B31" s="27">
        <f>A31/A28-1</f>
        <v>-0.42007876083063089</v>
      </c>
      <c r="C31" s="27">
        <f>A31/A19-1</f>
        <v>-0.23965920583307043</v>
      </c>
      <c r="D31" s="26">
        <f>H31/20</f>
        <v>28985.5</v>
      </c>
      <c r="E31" s="27">
        <f t="shared" si="5"/>
        <v>-0.25818858978589854</v>
      </c>
      <c r="F31" s="33">
        <f t="shared" si="6"/>
        <v>-0.76509858454511126</v>
      </c>
      <c r="G31" s="39" t="s">
        <v>211</v>
      </c>
      <c r="H31" s="29">
        <v>579710</v>
      </c>
      <c r="I31" s="29">
        <v>6260</v>
      </c>
      <c r="J31" s="30">
        <f t="shared" si="1"/>
        <v>92.605431309904148</v>
      </c>
      <c r="K31" s="32">
        <f>H31+H30+H29</f>
        <v>3292641</v>
      </c>
      <c r="L31" s="27">
        <f>K31/K28-1</f>
        <v>-0.36244802503859996</v>
      </c>
      <c r="M31" s="27">
        <f>K31/K19-1</f>
        <v>-0.25048963637158284</v>
      </c>
      <c r="N31" s="32">
        <f>AVERAGE(J29:J31)</f>
        <v>132.94948692551466</v>
      </c>
      <c r="O31" s="58">
        <f>N31/N28-1</f>
        <v>-0.53567401476861887</v>
      </c>
    </row>
    <row r="32" spans="1:15" ht="17.399999999999999" hidden="1">
      <c r="D32" s="26">
        <f>H32/21</f>
        <v>10829.619047619048</v>
      </c>
      <c r="E32" s="27">
        <f t="shared" si="5"/>
        <v>-0.62637804945165521</v>
      </c>
      <c r="F32" s="33">
        <f t="shared" si="6"/>
        <v>-0.87035178583685247</v>
      </c>
      <c r="G32" s="39" t="s">
        <v>222</v>
      </c>
      <c r="H32" s="29">
        <v>227422</v>
      </c>
      <c r="I32" s="29">
        <v>1502.6</v>
      </c>
      <c r="J32" s="30">
        <f t="shared" si="1"/>
        <v>151.35232264075603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16145.047619047618</v>
      </c>
      <c r="E33" s="27">
        <f t="shared" si="5"/>
        <v>0.4908232273043065</v>
      </c>
      <c r="F33" s="33">
        <f t="shared" si="6"/>
        <v>-0.76375669265222734</v>
      </c>
      <c r="G33" s="39" t="s">
        <v>223</v>
      </c>
      <c r="H33" s="29">
        <v>339046</v>
      </c>
      <c r="I33" s="29">
        <v>3050</v>
      </c>
      <c r="J33" s="30">
        <f t="shared" si="1"/>
        <v>111.16262295081967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30771.555555555551</v>
      </c>
      <c r="B34" s="27">
        <f>A34/A31-1</f>
        <v>-0.41435410139670137</v>
      </c>
      <c r="C34" s="27">
        <f>A34/A22-1</f>
        <v>-0.64252643995272951</v>
      </c>
      <c r="D34" s="26">
        <f>H34/19</f>
        <v>65340</v>
      </c>
      <c r="E34" s="27">
        <f t="shared" si="5"/>
        <v>3.0470614606867503</v>
      </c>
      <c r="F34" s="33">
        <f t="shared" si="6"/>
        <v>-0.38573125888069448</v>
      </c>
      <c r="G34" s="39" t="s">
        <v>220</v>
      </c>
      <c r="H34" s="29">
        <v>1241460</v>
      </c>
      <c r="I34" s="29">
        <v>9900</v>
      </c>
      <c r="J34" s="30">
        <f t="shared" si="1"/>
        <v>125.4</v>
      </c>
      <c r="K34" s="32">
        <f>H34+H33+H32</f>
        <v>1807928</v>
      </c>
      <c r="L34" s="27">
        <f>K34/K31-1</f>
        <v>-0.45091857873360619</v>
      </c>
      <c r="M34" s="27">
        <f>K34/K22-1</f>
        <v>-0.66140817110056083</v>
      </c>
      <c r="N34" s="32">
        <f>AVERAGE(J32:J34)</f>
        <v>129.30498186385856</v>
      </c>
      <c r="O34" s="58">
        <f>N34/N31-1</f>
        <v>-2.7412704974919877E-2</v>
      </c>
      <c r="P34" s="58"/>
    </row>
    <row r="35" spans="1:16" ht="17.399999999999999" hidden="1">
      <c r="D35" s="26">
        <f>H35/23</f>
        <v>124177.52173913043</v>
      </c>
      <c r="E35" s="27">
        <f t="shared" si="5"/>
        <v>0.90048242637175435</v>
      </c>
      <c r="F35" s="33">
        <f t="shared" si="6"/>
        <v>6.4199116702852157</v>
      </c>
      <c r="G35" s="39" t="s">
        <v>226</v>
      </c>
      <c r="H35" s="68">
        <v>2856083</v>
      </c>
      <c r="I35" s="68">
        <v>14251</v>
      </c>
      <c r="J35" s="30">
        <f t="shared" si="1"/>
        <v>200.41281313592029</v>
      </c>
      <c r="P35" s="16"/>
    </row>
    <row r="36" spans="1:16" ht="17.399999999999999" hidden="1">
      <c r="D36" s="26">
        <f>H36/21</f>
        <v>0</v>
      </c>
      <c r="E36" s="27">
        <f t="shared" si="5"/>
        <v>-1</v>
      </c>
      <c r="F36" s="33">
        <f t="shared" si="6"/>
        <v>-1</v>
      </c>
      <c r="G36" s="39" t="s">
        <v>228</v>
      </c>
      <c r="H36" s="68">
        <v>0</v>
      </c>
      <c r="I36" s="68">
        <v>0</v>
      </c>
      <c r="J36" s="30" t="e">
        <f t="shared" si="1"/>
        <v>#DIV/0!</v>
      </c>
      <c r="P36" s="16"/>
    </row>
    <row r="37" spans="1:16" ht="17.399999999999999" hidden="1">
      <c r="A37" s="31">
        <f>AVERAGE(D35:D37)</f>
        <v>54535.766505636071</v>
      </c>
      <c r="B37" s="27">
        <f>A37/A34-1</f>
        <v>0.77227850594605663</v>
      </c>
      <c r="C37" s="27">
        <f>A37/A25-1</f>
        <v>-0.37916320877542986</v>
      </c>
      <c r="D37" s="26">
        <f>H37/18</f>
        <v>39429.777777777781</v>
      </c>
      <c r="E37" s="27" t="e">
        <f t="shared" si="5"/>
        <v>#DIV/0!</v>
      </c>
      <c r="F37" s="33">
        <f t="shared" si="6"/>
        <v>-0.76087406316961104</v>
      </c>
      <c r="G37" s="39" t="s">
        <v>225</v>
      </c>
      <c r="H37" s="68">
        <v>709736</v>
      </c>
      <c r="I37" s="68">
        <v>7560</v>
      </c>
      <c r="J37" s="30">
        <f t="shared" si="1"/>
        <v>93.880423280423287</v>
      </c>
      <c r="K37" s="32">
        <f>H37+H36+H35</f>
        <v>3565819</v>
      </c>
      <c r="L37" s="27">
        <f>K37/K34-1</f>
        <v>0.97232356598271608</v>
      </c>
      <c r="M37" s="27">
        <f>K37/K25-1</f>
        <v>-0.32544579399968143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21500</v>
      </c>
      <c r="E38" s="27">
        <f t="shared" si="5"/>
        <v>-0.45472682800365216</v>
      </c>
      <c r="F38" s="33">
        <f t="shared" si="6"/>
        <v>-0.8516510673315314</v>
      </c>
      <c r="G38" s="39" t="s">
        <v>231</v>
      </c>
      <c r="H38" s="68">
        <v>430000</v>
      </c>
      <c r="I38" s="68">
        <v>3000</v>
      </c>
      <c r="J38" s="30">
        <f t="shared" si="1"/>
        <v>143.33333333333334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33333.333333333336</v>
      </c>
      <c r="E39" s="27">
        <f t="shared" si="5"/>
        <v>0.5503875968992249</v>
      </c>
      <c r="F39" s="33">
        <f t="shared" si="6"/>
        <v>976.77777777777783</v>
      </c>
      <c r="G39" s="39" t="s">
        <v>234</v>
      </c>
      <c r="H39" s="68">
        <v>700000</v>
      </c>
      <c r="I39" s="68">
        <v>4100</v>
      </c>
      <c r="J39" s="30">
        <f t="shared" si="1"/>
        <v>170.73170731707316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41288.793650793647</v>
      </c>
      <c r="B40" s="27">
        <f>A40/A37-1</f>
        <v>-0.24290431222734166</v>
      </c>
      <c r="C40" s="27">
        <f>A40/A28-1</f>
        <v>-0.54429177841638687</v>
      </c>
      <c r="D40" s="26">
        <f>H40/21</f>
        <v>69033.047619047618</v>
      </c>
      <c r="E40" s="27">
        <f t="shared" si="5"/>
        <v>1.0709914285714284</v>
      </c>
      <c r="F40" s="33">
        <f t="shared" si="6"/>
        <v>-0.45578157341091274</v>
      </c>
      <c r="G40" s="39" t="s">
        <v>236</v>
      </c>
      <c r="H40" s="68">
        <v>1449694</v>
      </c>
      <c r="I40" s="68">
        <v>10952.4</v>
      </c>
      <c r="J40" s="30">
        <f t="shared" si="1"/>
        <v>132.36313502063476</v>
      </c>
      <c r="K40" s="32">
        <f>H40+H39+H38</f>
        <v>2579694</v>
      </c>
      <c r="L40" s="27">
        <f>K40/K37-1</f>
        <v>-0.27654937056535955</v>
      </c>
      <c r="M40" s="27">
        <f>K40/K28-1</f>
        <v>-0.50049549753645362</v>
      </c>
      <c r="N40" s="32">
        <f>AVERAGE(J38:J40)</f>
        <v>148.80939189034709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40154.444444444445</v>
      </c>
      <c r="E41" s="27">
        <f t="shared" si="5"/>
        <v>-0.41833012116120138</v>
      </c>
      <c r="F41" s="33">
        <f t="shared" si="6"/>
        <v>-0.55169443195482937</v>
      </c>
      <c r="G41" s="39" t="s">
        <v>370</v>
      </c>
      <c r="H41" s="68">
        <v>722780</v>
      </c>
      <c r="I41" s="68">
        <v>3951.5</v>
      </c>
      <c r="J41" s="30">
        <f t="shared" si="1"/>
        <v>182.91281791724663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86000</v>
      </c>
      <c r="E42" s="27">
        <f t="shared" ref="E42" si="7">D42/D41-1</f>
        <v>1.1417305404134037</v>
      </c>
      <c r="F42" s="33">
        <f t="shared" ref="F42" si="8">D42/D30-1</f>
        <v>1.2009550043439901</v>
      </c>
      <c r="G42" s="39" t="s">
        <v>406</v>
      </c>
      <c r="H42" s="68">
        <v>1720000</v>
      </c>
      <c r="I42" s="68">
        <v>10400</v>
      </c>
      <c r="J42" s="30">
        <f t="shared" si="1"/>
        <v>165.38461538461539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50998.381481481483</v>
      </c>
      <c r="B43" s="27">
        <f>A43/A40-1</f>
        <v>0.23516278806322544</v>
      </c>
      <c r="C43" s="27">
        <f>A43/A31-1</f>
        <v>-2.9396063643464143E-2</v>
      </c>
      <c r="D43" s="26">
        <f>H43/20</f>
        <v>26840.7</v>
      </c>
      <c r="E43" s="27">
        <f t="shared" ref="E43" si="9">D43/D42-1</f>
        <v>-0.68789883720930234</v>
      </c>
      <c r="F43" s="33">
        <f t="shared" ref="F43" si="10">D43/D31-1</f>
        <v>-7.399561849890457E-2</v>
      </c>
      <c r="G43" s="39" t="s">
        <v>429</v>
      </c>
      <c r="H43" s="68">
        <v>536814</v>
      </c>
      <c r="I43" s="68">
        <v>4500</v>
      </c>
      <c r="J43" s="30">
        <f t="shared" si="1"/>
        <v>119.292</v>
      </c>
      <c r="K43" s="32">
        <f>H43+H42+H41</f>
        <v>2979594</v>
      </c>
      <c r="L43" s="27">
        <f>K43/K40-1</f>
        <v>0.15501838590158368</v>
      </c>
      <c r="M43" s="27">
        <f>K43/K31-1</f>
        <v>-9.5074743951739649E-2</v>
      </c>
      <c r="N43" s="32">
        <f>AVERAGE(J41:J43)</f>
        <v>155.86314443395403</v>
      </c>
      <c r="O43" s="58">
        <f>N43/N40-1</f>
        <v>4.740125911410642E-2</v>
      </c>
    </row>
    <row r="44" spans="1:16" ht="17.399999999999999">
      <c r="A44" s="31"/>
      <c r="B44" s="27"/>
      <c r="C44" s="27"/>
      <c r="D44" s="26">
        <f>H44/22</f>
        <v>91439.909090909088</v>
      </c>
      <c r="E44" s="27">
        <f t="shared" ref="E44" si="11">D44/D43-1</f>
        <v>2.4067632025583938</v>
      </c>
      <c r="F44" s="33">
        <f t="shared" ref="F44" si="12">D44/D32-1</f>
        <v>7.4435019079468603</v>
      </c>
      <c r="G44" s="39" t="s">
        <v>462</v>
      </c>
      <c r="H44" s="68">
        <v>2011678</v>
      </c>
      <c r="I44" s="68">
        <v>13050.9</v>
      </c>
      <c r="J44" s="30">
        <f t="shared" si="1"/>
        <v>154.14094047153836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13.8</v>
      </c>
      <c r="E45" s="27">
        <f t="shared" ref="E45" si="13">D45/D44-1</f>
        <v>-0.99984908121478688</v>
      </c>
      <c r="F45" s="33">
        <f t="shared" ref="F45" si="14">D45/D33-1</f>
        <v>-0.99914524872731136</v>
      </c>
      <c r="G45" s="39" t="s">
        <v>501</v>
      </c>
      <c r="H45" s="68">
        <v>276</v>
      </c>
      <c r="I45" s="68">
        <v>0.9</v>
      </c>
      <c r="J45" s="30">
        <f t="shared" si="1"/>
        <v>306.66666666666669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44109.306539074962</v>
      </c>
      <c r="B46" s="27">
        <f>A46/A43-1</f>
        <v>-0.13508418781698162</v>
      </c>
      <c r="C46" s="27">
        <f>A46/A34-1</f>
        <v>0.43344415785023216</v>
      </c>
      <c r="D46" s="26">
        <f>H46/19</f>
        <v>40874.210526315786</v>
      </c>
      <c r="E46" s="27">
        <f t="shared" ref="E46" si="15">D46/D45-1</f>
        <v>2960.8993135011438</v>
      </c>
      <c r="F46" s="33">
        <f t="shared" ref="F46" si="16">D46/D34-1</f>
        <v>-0.37443816151950127</v>
      </c>
      <c r="G46" s="39" t="s">
        <v>548</v>
      </c>
      <c r="H46" s="68">
        <v>776610</v>
      </c>
      <c r="I46" s="68">
        <v>4550</v>
      </c>
      <c r="J46" s="30">
        <f t="shared" si="1"/>
        <v>170.68351648351648</v>
      </c>
      <c r="K46" s="32">
        <f>H46+H45+H44</f>
        <v>2788564</v>
      </c>
      <c r="L46" s="27">
        <f>K46/K43-1</f>
        <v>-6.4112761671556551E-2</v>
      </c>
      <c r="M46" s="27">
        <f>K46/K34-1</f>
        <v>0.54240876849078057</v>
      </c>
      <c r="N46" s="32">
        <f>AVERAGE(J44:J46)</f>
        <v>210.4970412072405</v>
      </c>
      <c r="O46" s="58">
        <f>N46/N43-1</f>
        <v>0.35052479514448143</v>
      </c>
    </row>
    <row r="47" spans="1:16" ht="17.399999999999999">
      <c r="A47" s="31"/>
      <c r="B47" s="27"/>
      <c r="C47" s="27"/>
      <c r="D47" s="26">
        <f>H47/19</f>
        <v>73851.210526315786</v>
      </c>
      <c r="E47" s="27">
        <f t="shared" ref="E47" si="17">D47/D46-1</f>
        <v>0.80679234107209541</v>
      </c>
      <c r="F47" s="33">
        <f t="shared" ref="F47" si="18">D47/D35-1</f>
        <v>-0.40527714281928673</v>
      </c>
      <c r="G47" s="39" t="s">
        <v>601</v>
      </c>
      <c r="H47" s="68">
        <v>1403173</v>
      </c>
      <c r="I47" s="68">
        <v>12550</v>
      </c>
      <c r="J47" s="30">
        <f t="shared" si="1"/>
        <v>111.80661354581673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75232.350000000006</v>
      </c>
      <c r="E48" s="27">
        <f t="shared" ref="E48" si="19">D48/D47-1</f>
        <v>1.8701649760934913E-2</v>
      </c>
      <c r="F48" s="33" t="e">
        <f t="shared" ref="F48" si="20">D48/D36-1</f>
        <v>#DIV/0!</v>
      </c>
      <c r="G48" s="39" t="s">
        <v>632</v>
      </c>
      <c r="H48" s="68">
        <v>1504647</v>
      </c>
      <c r="I48" s="68">
        <v>13050</v>
      </c>
      <c r="J48" s="30">
        <f t="shared" si="1"/>
        <v>115.29862068965517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78061.126236044656</v>
      </c>
      <c r="B49" s="27">
        <f>A49/A46-1</f>
        <v>0.76972009675311748</v>
      </c>
      <c r="C49" s="27">
        <f>A49/A37-1</f>
        <v>0.43137487996941104</v>
      </c>
      <c r="D49" s="26">
        <f>H49/22</f>
        <v>85099.818181818177</v>
      </c>
      <c r="E49" s="27">
        <f t="shared" ref="E49" si="21">D49/D48-1</f>
        <v>0.13115990902607955</v>
      </c>
      <c r="F49" s="33">
        <f t="shared" ref="F49" si="22">D49/D37-1</f>
        <v>1.1582626882005802</v>
      </c>
      <c r="G49" s="39" t="s">
        <v>686</v>
      </c>
      <c r="H49" s="68">
        <v>1872196</v>
      </c>
      <c r="I49" s="68">
        <v>14400</v>
      </c>
      <c r="J49" s="30">
        <f t="shared" si="1"/>
        <v>130.01361111111112</v>
      </c>
      <c r="K49" s="32">
        <f>H49+H48+H47</f>
        <v>4780016</v>
      </c>
      <c r="L49" s="27">
        <f>K49/K46-1</f>
        <v>0.71414964834947314</v>
      </c>
      <c r="M49" s="27">
        <f>K49/K37-1</f>
        <v>0.3405099922346031</v>
      </c>
      <c r="N49" s="32">
        <f>AVERAGE(J47:J49)</f>
        <v>119.03961511552768</v>
      </c>
      <c r="O49" s="58">
        <f>N49/N46-1</f>
        <v>-0.43448319067663432</v>
      </c>
    </row>
    <row r="50" spans="1:15" s="37" customFormat="1" ht="17.399999999999999">
      <c r="A50" s="92"/>
      <c r="B50" s="130"/>
      <c r="C50" s="130"/>
      <c r="D50" s="93">
        <f>H50/18</f>
        <v>65834.444444444438</v>
      </c>
      <c r="E50" s="130">
        <f t="shared" ref="E50" si="23">D50/D49-1</f>
        <v>-0.22638560397641183</v>
      </c>
      <c r="F50" s="131">
        <f t="shared" ref="F50" si="24">D50/D38-1</f>
        <v>2.0620671834625321</v>
      </c>
      <c r="G50" s="132" t="s">
        <v>714</v>
      </c>
      <c r="H50" s="95">
        <v>1185020</v>
      </c>
      <c r="I50" s="95">
        <v>13410.5</v>
      </c>
      <c r="J50" s="133">
        <f t="shared" ref="J50" si="25">H50/I50</f>
        <v>88.365087058648072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113763.6</v>
      </c>
      <c r="E51" s="130">
        <f t="shared" ref="E51" si="26">D51/D50-1</f>
        <v>0.7280255185566491</v>
      </c>
      <c r="F51" s="131">
        <f t="shared" ref="F51" si="27">D51/D39-1</f>
        <v>2.4129079999999998</v>
      </c>
      <c r="G51" s="132" t="s">
        <v>721</v>
      </c>
      <c r="H51" s="95">
        <v>2275272</v>
      </c>
      <c r="I51" s="95">
        <v>15851</v>
      </c>
      <c r="J51" s="133">
        <f t="shared" ref="J51" si="28">H51/I51</f>
        <v>143.54122768279603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72668.590572390574</v>
      </c>
      <c r="B52" s="27">
        <f>A52/A49-1</f>
        <v>-6.9080935975070257E-2</v>
      </c>
      <c r="C52" s="27">
        <f>A52/A40-1</f>
        <v>0.7600075988413808</v>
      </c>
      <c r="D52" s="93">
        <f>H52/22</f>
        <v>38407.727272727272</v>
      </c>
      <c r="E52" s="130">
        <f t="shared" ref="E52:E53" si="29">D52/D51-1</f>
        <v>-0.66239001514783924</v>
      </c>
      <c r="F52" s="131">
        <f t="shared" ref="F52:F53" si="30">D52/D40-1</f>
        <v>-0.44363274406373154</v>
      </c>
      <c r="G52" s="132" t="s">
        <v>726</v>
      </c>
      <c r="H52" s="95">
        <v>844970</v>
      </c>
      <c r="I52" s="95">
        <v>9200</v>
      </c>
      <c r="J52" s="133">
        <f t="shared" ref="J52" si="31">H52/I52</f>
        <v>91.844565217391306</v>
      </c>
      <c r="K52" s="32">
        <f>H52+H51+H50</f>
        <v>4305262</v>
      </c>
      <c r="L52" s="27">
        <f>K52/K49-1</f>
        <v>-9.9320588048240843E-2</v>
      </c>
      <c r="M52" s="27">
        <f>K52/K40-1</f>
        <v>0.66890414134389586</v>
      </c>
      <c r="N52" s="32">
        <f>AVERAGE(J50:J52)</f>
        <v>107.91695998627847</v>
      </c>
      <c r="O52" s="58">
        <f>N52/N49-1</f>
        <v>-9.3436585110382775E-2</v>
      </c>
    </row>
    <row r="53" spans="1:15" s="37" customFormat="1" ht="17.399999999999999">
      <c r="A53" s="31"/>
      <c r="B53" s="27"/>
      <c r="C53" s="27"/>
      <c r="D53" s="93">
        <f>H53/21</f>
        <v>50949.761904761908</v>
      </c>
      <c r="E53" s="130">
        <f t="shared" si="29"/>
        <v>0.32654977325202306</v>
      </c>
      <c r="F53" s="131">
        <f t="shared" si="30"/>
        <v>0.26884489649093002</v>
      </c>
      <c r="G53" s="132" t="s">
        <v>729</v>
      </c>
      <c r="H53" s="95">
        <v>1069945</v>
      </c>
      <c r="I53" s="95">
        <v>8500</v>
      </c>
      <c r="J53" s="133">
        <f t="shared" ref="J53" si="32">H53/I53</f>
        <v>125.87588235294118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103720.11764705883</v>
      </c>
      <c r="E54" s="130">
        <f t="shared" ref="E54" si="33">D54/D53-1</f>
        <v>1.0357331176726237</v>
      </c>
      <c r="F54" s="131">
        <f t="shared" ref="F54" si="34">D54/D42-1</f>
        <v>0.20604787961696314</v>
      </c>
      <c r="G54" s="132" t="s">
        <v>742</v>
      </c>
      <c r="H54" s="95">
        <v>1763242</v>
      </c>
      <c r="I54" s="95">
        <v>7221.2</v>
      </c>
      <c r="J54" s="133">
        <f t="shared" ref="J54" si="35">H54/I54</f>
        <v>244.17576026145241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73421.705882352951</v>
      </c>
      <c r="B55" s="27">
        <f>A55/A52-1</f>
        <v>1.0363697768599911E-2</v>
      </c>
      <c r="C55" s="27">
        <f>A55/A43-1</f>
        <v>0.43968698122339078</v>
      </c>
      <c r="D55" s="93">
        <f>H55/21</f>
        <v>65595.238095238092</v>
      </c>
      <c r="E55" s="130">
        <f t="shared" ref="E55" si="36">D55/D54-1</f>
        <v>-0.36757458838942836</v>
      </c>
      <c r="F55" s="131">
        <f t="shared" ref="F55" si="37">D55/D43-1</f>
        <v>1.4438721082251242</v>
      </c>
      <c r="G55" s="132" t="s">
        <v>749</v>
      </c>
      <c r="H55" s="95">
        <v>1377500</v>
      </c>
      <c r="I55" s="95">
        <v>7300</v>
      </c>
      <c r="J55" s="133">
        <f t="shared" ref="J55" si="38">H55/I55</f>
        <v>188.69863013698631</v>
      </c>
      <c r="K55" s="32">
        <f>H55+H54+H53</f>
        <v>4210687</v>
      </c>
      <c r="L55" s="27">
        <f>K55/K52-1</f>
        <v>-2.1967304196585435E-2</v>
      </c>
      <c r="M55" s="27">
        <f>K55/K43-1</f>
        <v>0.41317474796901865</v>
      </c>
      <c r="N55" s="32">
        <f>AVERAGE(J53:J55)</f>
        <v>186.25009091712664</v>
      </c>
      <c r="O55" s="58">
        <f>N55/N52-1</f>
        <v>0.72586487740952066</v>
      </c>
    </row>
    <row r="56" spans="1:15" s="124" customFormat="1" ht="17.399999999999999">
      <c r="A56" s="94"/>
      <c r="B56" s="45"/>
      <c r="C56" s="45"/>
      <c r="D56" s="98">
        <f>H56/22</f>
        <v>27040.363636363636</v>
      </c>
      <c r="E56" s="118">
        <f t="shared" ref="E56" si="39">D56/D55-1</f>
        <v>-0.58776941098828572</v>
      </c>
      <c r="F56" s="158">
        <f t="shared" ref="F56" si="40">D56/D44-1</f>
        <v>-0.7042826933535089</v>
      </c>
      <c r="G56" s="122" t="s">
        <v>752</v>
      </c>
      <c r="H56" s="96">
        <v>594888</v>
      </c>
      <c r="I56" s="96">
        <v>3800</v>
      </c>
      <c r="J56" s="125">
        <f t="shared" ref="J56" si="41">H56/I56</f>
        <v>156.54947368421054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162413.16666666666</v>
      </c>
      <c r="E57" s="118">
        <f t="shared" ref="E57" si="42">D57/D56-1</f>
        <v>5.0063233191233749</v>
      </c>
      <c r="F57" s="158">
        <f t="shared" ref="F57" si="43">D57/D45-1</f>
        <v>11768.070048309177</v>
      </c>
      <c r="G57" s="122" t="s">
        <v>756</v>
      </c>
      <c r="H57" s="96">
        <v>2923437</v>
      </c>
      <c r="I57" s="96">
        <v>18100</v>
      </c>
      <c r="J57" s="125">
        <f t="shared" ref="J57" si="44">H57/I57</f>
        <v>161.51585635359115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94726.765151515152</v>
      </c>
      <c r="B58" s="27">
        <f>A58/A55-1</f>
        <v>0.29017385272007035</v>
      </c>
      <c r="C58" s="27">
        <f>A58/A46-1</f>
        <v>1.1475460074984376</v>
      </c>
      <c r="K58" s="32">
        <f>H58+H57+H56</f>
        <v>3518325</v>
      </c>
      <c r="L58" s="27">
        <f>K58/K55-1</f>
        <v>-0.16442969995157564</v>
      </c>
      <c r="M58" s="27">
        <f>K58/K46-1</f>
        <v>0.2616977770637503</v>
      </c>
      <c r="N58" s="32">
        <f>AVERAGE(J56:J58)</f>
        <v>159.03266501890084</v>
      </c>
      <c r="O58" s="58">
        <f>N58/N55-1</f>
        <v>-0.14613375899148628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130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5.39843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넥스틴</v>
      </c>
      <c r="G1" s="19"/>
      <c r="H1" s="19"/>
      <c r="I1" s="19"/>
      <c r="J1" s="20"/>
      <c r="P1" s="18" t="s">
        <v>261</v>
      </c>
    </row>
    <row r="2" spans="1:16" ht="15" customHeight="1">
      <c r="G2" s="21"/>
      <c r="H2" s="21"/>
      <c r="I2" s="21"/>
      <c r="J2" s="22"/>
      <c r="P2" s="18" t="s">
        <v>725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138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27626.75</v>
      </c>
      <c r="E5" s="27"/>
      <c r="F5" s="26"/>
      <c r="G5" s="28" t="s">
        <v>7</v>
      </c>
      <c r="H5" s="29">
        <v>552535</v>
      </c>
      <c r="I5" s="29">
        <v>5376.8</v>
      </c>
      <c r="J5" s="30">
        <f>H5/I5</f>
        <v>102.76279571492337</v>
      </c>
    </row>
    <row r="6" spans="1:16" ht="15" hidden="1" customHeight="1">
      <c r="D6" s="26">
        <f>H6/18</f>
        <v>11152.222222222223</v>
      </c>
      <c r="E6" s="27">
        <f t="shared" ref="E6:E16" si="0">D6/D5-1</f>
        <v>-0.59632522022234891</v>
      </c>
      <c r="F6" s="26"/>
      <c r="G6" s="28" t="s">
        <v>3</v>
      </c>
      <c r="H6" s="29">
        <v>200740</v>
      </c>
      <c r="I6" s="29">
        <v>550.4</v>
      </c>
      <c r="J6" s="30">
        <f t="shared" ref="J6:J16" si="1">H6/I6</f>
        <v>364.71656976744185</v>
      </c>
    </row>
    <row r="7" spans="1:16" ht="15" hidden="1" customHeight="1">
      <c r="A7" s="31">
        <f>AVERAGE(D5:D7)</f>
        <v>72706.490740740745</v>
      </c>
      <c r="B7" s="31"/>
      <c r="C7" s="31"/>
      <c r="D7" s="26">
        <f>H7/22</f>
        <v>179340.5</v>
      </c>
      <c r="E7" s="27">
        <f t="shared" si="0"/>
        <v>15.081144764371825</v>
      </c>
      <c r="F7" s="26"/>
      <c r="G7" s="28" t="s">
        <v>6</v>
      </c>
      <c r="H7" s="29">
        <v>3945491</v>
      </c>
      <c r="I7" s="29">
        <v>13854</v>
      </c>
      <c r="J7" s="30">
        <f t="shared" si="1"/>
        <v>284.79074635484335</v>
      </c>
      <c r="K7" s="32">
        <f>H7+H6+H5</f>
        <v>4698766</v>
      </c>
      <c r="L7" s="32"/>
      <c r="M7" s="32"/>
      <c r="N7" s="32">
        <f>AVERAGE(J5:J7)</f>
        <v>250.75670394573618</v>
      </c>
      <c r="O7" s="32"/>
    </row>
    <row r="8" spans="1:16" ht="15" hidden="1" customHeight="1">
      <c r="D8" s="26">
        <f>H8/21</f>
        <v>87723.809523809527</v>
      </c>
      <c r="E8" s="27">
        <f t="shared" si="0"/>
        <v>-0.51085332357270374</v>
      </c>
      <c r="F8" s="26"/>
      <c r="G8" s="28" t="s">
        <v>2</v>
      </c>
      <c r="H8" s="29">
        <v>1842200</v>
      </c>
      <c r="I8" s="29">
        <v>5150</v>
      </c>
      <c r="J8" s="30">
        <f t="shared" si="1"/>
        <v>357.70873786407765</v>
      </c>
    </row>
    <row r="9" spans="1:16" ht="15" hidden="1" customHeight="1">
      <c r="D9" s="26">
        <f>H9/21</f>
        <v>353378.52380952379</v>
      </c>
      <c r="E9" s="27">
        <f t="shared" si="0"/>
        <v>3.0283080013027899</v>
      </c>
      <c r="F9" s="26"/>
      <c r="G9" s="28" t="s">
        <v>5</v>
      </c>
      <c r="H9" s="29">
        <v>7420949</v>
      </c>
      <c r="I9" s="29">
        <v>8120</v>
      </c>
      <c r="J9" s="30">
        <f t="shared" si="1"/>
        <v>913.90997536945815</v>
      </c>
    </row>
    <row r="10" spans="1:16" ht="15" hidden="1" customHeight="1">
      <c r="A10" s="31">
        <f>AVERAGE(D8:D10)</f>
        <v>358755.90476190479</v>
      </c>
      <c r="B10" s="27">
        <f>A10/A7-1</f>
        <v>3.9343036791745138</v>
      </c>
      <c r="C10" s="27"/>
      <c r="D10" s="26">
        <f>H10/21</f>
        <v>635165.38095238095</v>
      </c>
      <c r="E10" s="27">
        <f t="shared" si="0"/>
        <v>0.79740798649876199</v>
      </c>
      <c r="F10" s="26"/>
      <c r="G10" s="28" t="s">
        <v>0</v>
      </c>
      <c r="H10" s="29">
        <v>13338473</v>
      </c>
      <c r="I10" s="29">
        <v>14221.7</v>
      </c>
      <c r="J10" s="30">
        <f t="shared" si="1"/>
        <v>937.89582117468376</v>
      </c>
      <c r="K10" s="32">
        <f>H10+H9+H8</f>
        <v>22601622</v>
      </c>
      <c r="L10" s="27">
        <f>K10/K7-1</f>
        <v>3.8101186566856065</v>
      </c>
      <c r="M10" s="32"/>
      <c r="N10" s="32">
        <f>AVERAGE(J8:J10)</f>
        <v>736.50484480273974</v>
      </c>
      <c r="O10" s="58">
        <f>N10/N7-1</f>
        <v>1.9371292301007417</v>
      </c>
    </row>
    <row r="11" spans="1:16" ht="15" hidden="1" customHeight="1">
      <c r="D11" s="26">
        <f>H11/21</f>
        <v>56141.095238095237</v>
      </c>
      <c r="E11" s="27">
        <f t="shared" si="0"/>
        <v>-0.91161184642349991</v>
      </c>
      <c r="F11" s="26"/>
      <c r="G11" s="28" t="s">
        <v>10</v>
      </c>
      <c r="H11" s="29">
        <v>1178963</v>
      </c>
      <c r="I11" s="29">
        <v>5550</v>
      </c>
      <c r="J11" s="30">
        <f t="shared" si="1"/>
        <v>212.42576576576576</v>
      </c>
    </row>
    <row r="12" spans="1:16" ht="15" hidden="1" customHeight="1">
      <c r="D12" s="26">
        <f>H12/22</f>
        <v>446896.04545454547</v>
      </c>
      <c r="E12" s="27">
        <f t="shared" si="0"/>
        <v>6.9602302655345882</v>
      </c>
      <c r="F12" s="26"/>
      <c r="G12" s="28" t="s">
        <v>4</v>
      </c>
      <c r="H12" s="29">
        <v>9831713</v>
      </c>
      <c r="I12" s="29">
        <v>13770</v>
      </c>
      <c r="J12" s="30">
        <f t="shared" si="1"/>
        <v>713.99513435003632</v>
      </c>
    </row>
    <row r="13" spans="1:16" ht="15" hidden="1" customHeight="1">
      <c r="A13" s="31">
        <f>AVERAGE(D11:D13)</f>
        <v>397165.38023088017</v>
      </c>
      <c r="B13" s="27">
        <f>A13/A10-1</f>
        <v>0.10706297780510843</v>
      </c>
      <c r="C13" s="27"/>
      <c r="D13" s="26">
        <f>H13/20</f>
        <v>688459</v>
      </c>
      <c r="E13" s="27">
        <f t="shared" si="0"/>
        <v>0.54053500137768462</v>
      </c>
      <c r="F13" s="26"/>
      <c r="G13" s="28" t="s">
        <v>8</v>
      </c>
      <c r="H13" s="29">
        <v>13769180</v>
      </c>
      <c r="I13" s="29">
        <v>21785.9</v>
      </c>
      <c r="J13" s="30">
        <f t="shared" si="1"/>
        <v>632.02254669304455</v>
      </c>
      <c r="K13" s="32">
        <f>H13+H12+H11</f>
        <v>24779856</v>
      </c>
      <c r="L13" s="27">
        <f>K13/K10-1</f>
        <v>9.6375118564499429E-2</v>
      </c>
      <c r="M13" s="32"/>
      <c r="N13" s="32">
        <f>AVERAGE(J11:J13)</f>
        <v>519.48114893628224</v>
      </c>
      <c r="O13" s="58">
        <f>N13/N10-1</f>
        <v>-0.29466703090674662</v>
      </c>
    </row>
    <row r="14" spans="1:16" ht="15" hidden="1" customHeight="1">
      <c r="D14" s="26">
        <f>H14/20</f>
        <v>277093.3</v>
      </c>
      <c r="E14" s="27">
        <f t="shared" si="0"/>
        <v>-0.59751662771494019</v>
      </c>
      <c r="F14" s="26"/>
      <c r="G14" s="28" t="s">
        <v>11</v>
      </c>
      <c r="H14" s="29">
        <v>5541866</v>
      </c>
      <c r="I14" s="29">
        <v>11353.4</v>
      </c>
      <c r="J14" s="30">
        <f t="shared" si="1"/>
        <v>488.12391001814439</v>
      </c>
    </row>
    <row r="15" spans="1:16" ht="15" hidden="1" customHeight="1">
      <c r="A15" s="31"/>
      <c r="B15" s="31"/>
      <c r="C15" s="31"/>
      <c r="D15" s="26">
        <f>H15/22</f>
        <v>1026</v>
      </c>
      <c r="E15" s="27">
        <f t="shared" si="0"/>
        <v>-0.99629727604384521</v>
      </c>
      <c r="F15" s="26"/>
      <c r="G15" s="28" t="s">
        <v>9</v>
      </c>
      <c r="H15" s="29">
        <v>22572</v>
      </c>
      <c r="I15" s="29">
        <v>3031.5</v>
      </c>
      <c r="J15" s="30">
        <f t="shared" si="1"/>
        <v>7.4458189015338938</v>
      </c>
    </row>
    <row r="16" spans="1:16" ht="15" hidden="1" customHeight="1">
      <c r="A16" s="31">
        <f>AVERAGE(D14:D16)</f>
        <v>173096.76666666666</v>
      </c>
      <c r="B16" s="27">
        <f>A16/A13-1</f>
        <v>-0.56416954930451879</v>
      </c>
      <c r="C16" s="27"/>
      <c r="D16" s="26">
        <f>H16/22</f>
        <v>241171</v>
      </c>
      <c r="E16" s="27">
        <f t="shared" si="0"/>
        <v>234.05945419103313</v>
      </c>
      <c r="F16" s="26"/>
      <c r="G16" s="28" t="s">
        <v>13</v>
      </c>
      <c r="H16" s="29">
        <v>5305762</v>
      </c>
      <c r="I16" s="29">
        <v>17780.8</v>
      </c>
      <c r="J16" s="30">
        <f t="shared" si="1"/>
        <v>298.39838477458835</v>
      </c>
      <c r="K16" s="32">
        <f>H16+H15+H14</f>
        <v>10870200</v>
      </c>
      <c r="L16" s="27">
        <f>K16/K13-1</f>
        <v>-0.56132916995159299</v>
      </c>
      <c r="M16" s="32"/>
      <c r="N16" s="32">
        <f>AVERAGE(J14:J16)</f>
        <v>264.65603789808887</v>
      </c>
      <c r="O16" s="58">
        <f>N16/N13-1</f>
        <v>-0.49053774436278796</v>
      </c>
    </row>
    <row r="17" spans="1:15" ht="15" hidden="1" customHeight="1">
      <c r="D17" s="26">
        <f>H17/20</f>
        <v>177813.6</v>
      </c>
      <c r="E17" s="27">
        <f t="shared" ref="E17:E22" si="2">D17/D16-1</f>
        <v>-0.26270737360627938</v>
      </c>
      <c r="F17" s="33">
        <f t="shared" ref="F17:F22" si="3">D17/D5-1</f>
        <v>5.4362836743373721</v>
      </c>
      <c r="G17" s="39" t="s">
        <v>162</v>
      </c>
      <c r="H17" s="29">
        <v>3556272</v>
      </c>
      <c r="I17" s="29">
        <v>15908.3</v>
      </c>
      <c r="J17" s="30">
        <f t="shared" ref="J17:J49" si="4">H17/I17</f>
        <v>223.54821068247395</v>
      </c>
    </row>
    <row r="18" spans="1:15" hidden="1">
      <c r="D18" s="26">
        <f>H18/20</f>
        <v>522598.35</v>
      </c>
      <c r="E18" s="27">
        <f t="shared" si="2"/>
        <v>1.9390235055136387</v>
      </c>
      <c r="F18" s="33">
        <f t="shared" si="3"/>
        <v>45.860467769253759</v>
      </c>
      <c r="G18" s="39" t="s">
        <v>163</v>
      </c>
      <c r="H18" s="29">
        <v>10451967</v>
      </c>
      <c r="I18" s="29">
        <v>8563.7800000000007</v>
      </c>
      <c r="J18" s="30">
        <f t="shared" si="4"/>
        <v>1220.4852296532606</v>
      </c>
    </row>
    <row r="19" spans="1:15" ht="17.399999999999999" hidden="1">
      <c r="A19" s="31">
        <f>AVERAGE(D17:D19)</f>
        <v>325908.95303030306</v>
      </c>
      <c r="B19" s="27">
        <f>A19/A16-1</f>
        <v>0.88281363832698045</v>
      </c>
      <c r="C19" s="27">
        <f>A19/A7-1</f>
        <v>3.4825289972038425</v>
      </c>
      <c r="D19" s="26">
        <f>H19/22</f>
        <v>277314.90909090912</v>
      </c>
      <c r="E19" s="27">
        <f t="shared" si="2"/>
        <v>-0.46935364589094253</v>
      </c>
      <c r="F19" s="33">
        <f t="shared" si="3"/>
        <v>0.5463038694043405</v>
      </c>
      <c r="G19" s="39" t="s">
        <v>158</v>
      </c>
      <c r="H19" s="29">
        <v>6100928</v>
      </c>
      <c r="I19" s="29">
        <v>7310.6</v>
      </c>
      <c r="J19" s="30">
        <f t="shared" si="4"/>
        <v>834.5317757776379</v>
      </c>
      <c r="K19" s="32">
        <f>H19+H18+H17</f>
        <v>20109167</v>
      </c>
      <c r="L19" s="27">
        <f>K19/K16-1</f>
        <v>0.84993532777685776</v>
      </c>
      <c r="M19" s="27">
        <f>K19/K7-1</f>
        <v>3.2796698111802121</v>
      </c>
      <c r="N19" s="32">
        <f>AVERAGE(J17:J19)</f>
        <v>759.52173870445756</v>
      </c>
      <c r="O19" s="58">
        <f>N19/N16-1</f>
        <v>1.8698447416375465</v>
      </c>
    </row>
    <row r="20" spans="1:15" hidden="1">
      <c r="D20" s="26">
        <f>H20/20</f>
        <v>264466.90000000002</v>
      </c>
      <c r="E20" s="27">
        <f t="shared" si="2"/>
        <v>-4.6330033726016739E-2</v>
      </c>
      <c r="F20" s="33">
        <f t="shared" si="3"/>
        <v>2.0147676148083815</v>
      </c>
      <c r="G20" s="39" t="s">
        <v>154</v>
      </c>
      <c r="H20" s="29">
        <v>5289338</v>
      </c>
      <c r="I20" s="29">
        <v>5994.6</v>
      </c>
      <c r="J20" s="30">
        <f t="shared" si="4"/>
        <v>882.35044873719676</v>
      </c>
    </row>
    <row r="21" spans="1:15" hidden="1">
      <c r="D21" s="26">
        <f>H21/21</f>
        <v>504736.14285714284</v>
      </c>
      <c r="E21" s="27">
        <f t="shared" si="2"/>
        <v>0.90850402397102537</v>
      </c>
      <c r="F21" s="33">
        <f t="shared" si="3"/>
        <v>0.42831583938927498</v>
      </c>
      <c r="G21" s="39" t="s">
        <v>155</v>
      </c>
      <c r="H21" s="29">
        <v>10599459</v>
      </c>
      <c r="I21" s="29">
        <v>4488.2700000000004</v>
      </c>
      <c r="J21" s="30">
        <f t="shared" si="4"/>
        <v>2361.5912144322865</v>
      </c>
    </row>
    <row r="22" spans="1:15" ht="17.399999999999999" hidden="1">
      <c r="A22" s="31">
        <f>AVERAGE(D20:D22)</f>
        <v>447918.71269841277</v>
      </c>
      <c r="B22" s="27">
        <f>A22/A19-1</f>
        <v>0.3743676217964016</v>
      </c>
      <c r="C22" s="27">
        <f>A22/A10-1</f>
        <v>0.24853335304873259</v>
      </c>
      <c r="D22" s="26">
        <f>H22/21</f>
        <v>574553.09523809527</v>
      </c>
      <c r="E22" s="27">
        <f t="shared" si="2"/>
        <v>0.13832366350018432</v>
      </c>
      <c r="F22" s="33">
        <f t="shared" si="3"/>
        <v>-9.5427565059358677E-2</v>
      </c>
      <c r="G22" s="39" t="s">
        <v>156</v>
      </c>
      <c r="H22" s="29">
        <v>12065615</v>
      </c>
      <c r="I22" s="29">
        <v>15073.63</v>
      </c>
      <c r="J22" s="30">
        <f t="shared" si="4"/>
        <v>800.4452145899827</v>
      </c>
      <c r="K22" s="32">
        <f>H22+H21+H20</f>
        <v>27954412</v>
      </c>
      <c r="L22" s="27">
        <f>K22/K19-1</f>
        <v>0.3901327688014129</v>
      </c>
      <c r="M22" s="27">
        <f>K22/K10-1</f>
        <v>0.23683211762412459</v>
      </c>
      <c r="N22" s="32">
        <f>AVERAGE(J20:J22)</f>
        <v>1348.1289592531552</v>
      </c>
      <c r="O22" s="58">
        <f>N22/N19-1</f>
        <v>0.77497086726274</v>
      </c>
    </row>
    <row r="23" spans="1:15" hidden="1">
      <c r="A23" s="31"/>
      <c r="B23" s="27"/>
      <c r="C23" s="27"/>
      <c r="D23" s="26">
        <f>H23/21</f>
        <v>121093</v>
      </c>
      <c r="E23" s="27">
        <f t="shared" ref="E23:E28" si="5">D23/D22-1</f>
        <v>-0.7892396699215084</v>
      </c>
      <c r="F23" s="33">
        <f t="shared" ref="F23:F28" si="6">D23/D11-1</f>
        <v>1.1569404637804581</v>
      </c>
      <c r="G23" s="39" t="s">
        <v>168</v>
      </c>
      <c r="H23" s="29">
        <v>2542953</v>
      </c>
      <c r="I23" s="29">
        <v>8537.2000000000007</v>
      </c>
      <c r="J23" s="30">
        <f t="shared" si="4"/>
        <v>297.86733355198425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96249</v>
      </c>
      <c r="E24" s="27">
        <f t="shared" si="5"/>
        <v>-0.20516462553574522</v>
      </c>
      <c r="F24" s="33">
        <f t="shared" si="6"/>
        <v>-0.78462776527345746</v>
      </c>
      <c r="G24" s="39" t="s">
        <v>176</v>
      </c>
      <c r="H24" s="29">
        <v>2117478</v>
      </c>
      <c r="I24" s="29">
        <v>7508.15</v>
      </c>
      <c r="J24" s="30">
        <f t="shared" si="4"/>
        <v>282.023933991729</v>
      </c>
      <c r="K24" s="32"/>
      <c r="L24" s="27"/>
      <c r="M24" s="27"/>
      <c r="N24" s="27"/>
    </row>
    <row r="25" spans="1:15" ht="17.399999999999999" hidden="1">
      <c r="A25" s="31">
        <f>AVERAGE(D23:D25)</f>
        <v>270506.75438596489</v>
      </c>
      <c r="B25" s="27">
        <f>A25/A22-1</f>
        <v>-0.39608070233024795</v>
      </c>
      <c r="C25" s="27">
        <f>A25/A13-1</f>
        <v>-0.31890651136633841</v>
      </c>
      <c r="D25" s="26">
        <f>H25/19</f>
        <v>594178.26315789472</v>
      </c>
      <c r="E25" s="27">
        <f t="shared" si="5"/>
        <v>5.1733447948331381</v>
      </c>
      <c r="F25" s="33">
        <f t="shared" si="6"/>
        <v>-0.13694459196859254</v>
      </c>
      <c r="G25" s="39" t="s">
        <v>190</v>
      </c>
      <c r="H25" s="29">
        <v>11289387</v>
      </c>
      <c r="I25" s="29">
        <v>14957.5</v>
      </c>
      <c r="J25" s="30">
        <f t="shared" si="4"/>
        <v>754.76429884673246</v>
      </c>
      <c r="K25" s="32">
        <f>H25+H24+H23</f>
        <v>15949818</v>
      </c>
      <c r="L25" s="27">
        <f>K25/K22-1</f>
        <v>-0.42943468100849336</v>
      </c>
      <c r="M25" s="27">
        <f>K25/K13-1</f>
        <v>-0.35633935887278767</v>
      </c>
      <c r="N25" s="32">
        <f>AVERAGE(J23:J25)</f>
        <v>444.88518879681516</v>
      </c>
      <c r="O25" s="58">
        <f>N25/N22-1</f>
        <v>-0.66999804748406611</v>
      </c>
    </row>
    <row r="26" spans="1:15" ht="17.399999999999999" hidden="1">
      <c r="A26" s="31"/>
      <c r="B26" s="27"/>
      <c r="C26" s="27"/>
      <c r="D26" s="26">
        <f>H26/19</f>
        <v>5447.7894736842109</v>
      </c>
      <c r="E26" s="27">
        <f t="shared" si="5"/>
        <v>-0.9908313888079131</v>
      </c>
      <c r="F26" s="33">
        <f t="shared" si="6"/>
        <v>-0.98033951209327608</v>
      </c>
      <c r="G26" s="39" t="s">
        <v>202</v>
      </c>
      <c r="H26" s="29">
        <v>103508</v>
      </c>
      <c r="I26" s="29">
        <v>554.55999999999995</v>
      </c>
      <c r="J26" s="30">
        <f t="shared" si="4"/>
        <v>186.64887478361226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286928.77272727271</v>
      </c>
      <c r="E27" s="27">
        <f t="shared" si="5"/>
        <v>51.668843778434336</v>
      </c>
      <c r="F27" s="33">
        <f t="shared" si="6"/>
        <v>278.65767322346267</v>
      </c>
      <c r="G27" s="39" t="s">
        <v>203</v>
      </c>
      <c r="H27" s="29">
        <v>6312433</v>
      </c>
      <c r="I27" s="29">
        <v>8837.91</v>
      </c>
      <c r="J27" s="30">
        <f t="shared" si="4"/>
        <v>714.24499683748763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229317.62599681024</v>
      </c>
      <c r="B28" s="27">
        <f>A28/A25-1</f>
        <v>-0.15226654315028709</v>
      </c>
      <c r="C28" s="27">
        <f>A28/A16-1</f>
        <v>0.32479439340659888</v>
      </c>
      <c r="D28" s="26">
        <f>H28/19</f>
        <v>395576.31578947371</v>
      </c>
      <c r="E28" s="27">
        <f t="shared" si="5"/>
        <v>0.37865684235673025</v>
      </c>
      <c r="F28" s="33">
        <f t="shared" si="6"/>
        <v>0.6402316853579979</v>
      </c>
      <c r="G28" s="39" t="s">
        <v>208</v>
      </c>
      <c r="H28" s="29">
        <v>7515950</v>
      </c>
      <c r="I28" s="29">
        <v>14560.65</v>
      </c>
      <c r="J28" s="30">
        <f t="shared" si="4"/>
        <v>516.1823132895853</v>
      </c>
      <c r="K28" s="32">
        <f>H28+H27+H26</f>
        <v>13931891</v>
      </c>
      <c r="L28" s="27">
        <f>K28/K25-1</f>
        <v>-0.12651724301807077</v>
      </c>
      <c r="M28" s="27">
        <f>K28/K16-1</f>
        <v>0.28165912310721053</v>
      </c>
      <c r="N28" s="32">
        <f>AVERAGE(J26:J28)</f>
        <v>472.35872830356175</v>
      </c>
      <c r="O28" s="58">
        <f>N28/N25-1</f>
        <v>6.1754223783103024E-2</v>
      </c>
    </row>
    <row r="29" spans="1:15" hidden="1">
      <c r="D29" s="26">
        <f>H29/22</f>
        <v>330558.18181818182</v>
      </c>
      <c r="E29" s="27">
        <f t="shared" ref="E29:E41" si="7">D29/D28-1</f>
        <v>-0.1643630606183577</v>
      </c>
      <c r="F29" s="33">
        <f t="shared" ref="F29:F41" si="8">D29/D17-1</f>
        <v>0.85901518116826736</v>
      </c>
      <c r="G29" s="39" t="s">
        <v>215</v>
      </c>
      <c r="H29" s="29">
        <v>7272280</v>
      </c>
      <c r="I29" s="29">
        <v>11710.8</v>
      </c>
      <c r="J29" s="30">
        <f t="shared" si="4"/>
        <v>620.98917238788135</v>
      </c>
    </row>
    <row r="30" spans="1:15" hidden="1">
      <c r="D30" s="26">
        <f>H30/19</f>
        <v>302457.4736842105</v>
      </c>
      <c r="E30" s="27">
        <f t="shared" si="7"/>
        <v>-8.5009870212281347E-2</v>
      </c>
      <c r="F30" s="33">
        <f t="shared" si="8"/>
        <v>-0.42124296090064095</v>
      </c>
      <c r="G30" s="39" t="s">
        <v>210</v>
      </c>
      <c r="H30" s="29">
        <v>5746692</v>
      </c>
      <c r="I30" s="29">
        <v>4771.3</v>
      </c>
      <c r="J30" s="30">
        <f t="shared" si="4"/>
        <v>1204.4289816192652</v>
      </c>
    </row>
    <row r="31" spans="1:15" ht="17.399999999999999" hidden="1">
      <c r="A31" s="31">
        <f>AVERAGE(D29:D31)</f>
        <v>457085.3351674641</v>
      </c>
      <c r="B31" s="27">
        <f>A31/A28-1</f>
        <v>0.99324117882601004</v>
      </c>
      <c r="C31" s="27">
        <f>A31/A19-1</f>
        <v>0.40249395089482021</v>
      </c>
      <c r="D31" s="26">
        <f>H31/20</f>
        <v>738240.35</v>
      </c>
      <c r="E31" s="27">
        <f t="shared" si="7"/>
        <v>1.4408071025904992</v>
      </c>
      <c r="F31" s="33">
        <f t="shared" si="8"/>
        <v>1.662101191818687</v>
      </c>
      <c r="G31" s="39" t="s">
        <v>211</v>
      </c>
      <c r="H31" s="29">
        <v>14764807</v>
      </c>
      <c r="I31" s="29">
        <v>15884.4</v>
      </c>
      <c r="J31" s="30">
        <f t="shared" si="4"/>
        <v>929.51619198710682</v>
      </c>
      <c r="K31" s="32">
        <f>H31+H30+H29</f>
        <v>27783779</v>
      </c>
      <c r="L31" s="27">
        <f>K31/K28-1</f>
        <v>0.99425756345638927</v>
      </c>
      <c r="M31" s="27">
        <f>K31/K19-1</f>
        <v>0.38164743472467055</v>
      </c>
      <c r="N31" s="32">
        <f>AVERAGE(J29:J31)</f>
        <v>918.31144866475108</v>
      </c>
      <c r="O31" s="58">
        <f>N31/N28-1</f>
        <v>0.94409755476053658</v>
      </c>
    </row>
    <row r="32" spans="1:15" ht="17.399999999999999" hidden="1">
      <c r="D32" s="26">
        <f>H32/21</f>
        <v>249720.28571428571</v>
      </c>
      <c r="E32" s="27">
        <f t="shared" si="7"/>
        <v>-0.66173579415662431</v>
      </c>
      <c r="F32" s="33">
        <f t="shared" si="8"/>
        <v>-5.5759772908119398E-2</v>
      </c>
      <c r="G32" s="39" t="s">
        <v>222</v>
      </c>
      <c r="H32" s="29">
        <v>5244126</v>
      </c>
      <c r="I32" s="29">
        <v>5371.6</v>
      </c>
      <c r="J32" s="30">
        <f t="shared" si="4"/>
        <v>976.26889567354226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58397.904761904763</v>
      </c>
      <c r="E33" s="27">
        <f t="shared" si="7"/>
        <v>-0.76614673255371812</v>
      </c>
      <c r="F33" s="33">
        <f t="shared" si="8"/>
        <v>-0.88430013267658281</v>
      </c>
      <c r="G33" s="39" t="s">
        <v>223</v>
      </c>
      <c r="H33" s="29">
        <v>1226356</v>
      </c>
      <c r="I33" s="29">
        <v>5108.47</v>
      </c>
      <c r="J33" s="30">
        <f t="shared" si="4"/>
        <v>240.0632674753889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315495.9231411863</v>
      </c>
      <c r="B34" s="27">
        <f>A34/A31-1</f>
        <v>-0.30976581642988643</v>
      </c>
      <c r="C34" s="27">
        <f>A34/A22-1</f>
        <v>-0.29564022623539687</v>
      </c>
      <c r="D34" s="26">
        <f>H34/19</f>
        <v>638369.57894736843</v>
      </c>
      <c r="E34" s="27">
        <f t="shared" si="7"/>
        <v>9.93137812991883</v>
      </c>
      <c r="F34" s="33">
        <f t="shared" si="8"/>
        <v>0.11107151669390558</v>
      </c>
      <c r="G34" s="39" t="s">
        <v>220</v>
      </c>
      <c r="H34" s="29">
        <v>12129022</v>
      </c>
      <c r="I34" s="29">
        <v>18317.8</v>
      </c>
      <c r="J34" s="30">
        <f t="shared" si="4"/>
        <v>662.14403476400003</v>
      </c>
      <c r="K34" s="32">
        <f>H34+H33+H32</f>
        <v>18599504</v>
      </c>
      <c r="L34" s="27">
        <f>K34/K31-1</f>
        <v>-0.33056248395871557</v>
      </c>
      <c r="M34" s="27">
        <f>K34/K22-1</f>
        <v>-0.33464871305466914</v>
      </c>
      <c r="N34" s="32">
        <f>AVERAGE(J32:J34)</f>
        <v>626.15873263764377</v>
      </c>
      <c r="O34" s="58">
        <f>N34/N31-1</f>
        <v>-0.31814121064471645</v>
      </c>
      <c r="P34" s="58"/>
    </row>
    <row r="35" spans="1:16" ht="17.399999999999999" hidden="1">
      <c r="D35" s="26">
        <f>H35/23</f>
        <v>321235.17391304346</v>
      </c>
      <c r="E35" s="27">
        <f t="shared" si="7"/>
        <v>-0.49678809187188999</v>
      </c>
      <c r="F35" s="33">
        <f t="shared" si="8"/>
        <v>1.6527972212517938</v>
      </c>
      <c r="G35" s="39" t="s">
        <v>226</v>
      </c>
      <c r="H35" s="68">
        <v>7388409</v>
      </c>
      <c r="I35" s="68">
        <v>12805.74</v>
      </c>
      <c r="J35" s="30">
        <f t="shared" si="4"/>
        <v>576.96072230109314</v>
      </c>
      <c r="P35" s="16"/>
    </row>
    <row r="36" spans="1:16" ht="17.399999999999999" hidden="1">
      <c r="D36" s="26">
        <f>H36/21</f>
        <v>266285.80952380953</v>
      </c>
      <c r="E36" s="27">
        <f t="shared" si="7"/>
        <v>-0.17105649957282831</v>
      </c>
      <c r="F36" s="33">
        <f t="shared" si="8"/>
        <v>1.7666345574895272</v>
      </c>
      <c r="G36" s="39" t="s">
        <v>228</v>
      </c>
      <c r="H36" s="68">
        <v>5592002</v>
      </c>
      <c r="I36" s="68">
        <v>8243.8700000000008</v>
      </c>
      <c r="J36" s="30">
        <f t="shared" si="4"/>
        <v>678.322438369358</v>
      </c>
      <c r="P36" s="16"/>
    </row>
    <row r="37" spans="1:16" ht="17.399999999999999" hidden="1">
      <c r="A37" s="31">
        <f>AVERAGE(D35:D37)</f>
        <v>354267.36484932137</v>
      </c>
      <c r="B37" s="27">
        <f>A37/A34-1</f>
        <v>0.12289046819405214</v>
      </c>
      <c r="C37" s="27">
        <f>A37/A25-1</f>
        <v>0.30964332352250623</v>
      </c>
      <c r="D37" s="26">
        <f>H37/18</f>
        <v>475281.11111111112</v>
      </c>
      <c r="E37" s="27">
        <f t="shared" si="7"/>
        <v>0.78485331967573213</v>
      </c>
      <c r="F37" s="33">
        <f t="shared" si="8"/>
        <v>-0.20010350330703419</v>
      </c>
      <c r="G37" s="39" t="s">
        <v>225</v>
      </c>
      <c r="H37" s="68">
        <v>8555060</v>
      </c>
      <c r="I37" s="68">
        <v>17851.7</v>
      </c>
      <c r="J37" s="30">
        <f t="shared" si="4"/>
        <v>479.22942912999878</v>
      </c>
      <c r="K37" s="32">
        <f>H37+H36+H35</f>
        <v>21535471</v>
      </c>
      <c r="L37" s="27">
        <f>K37/K34-1</f>
        <v>0.15785189755597773</v>
      </c>
      <c r="M37" s="27">
        <f>K37/K25-1</f>
        <v>0.35020167628245047</v>
      </c>
      <c r="N37" s="32">
        <f>AVERAGE(J35:J37)</f>
        <v>578.1708632668167</v>
      </c>
      <c r="O37" s="16">
        <f>N37/N34-1</f>
        <v>-7.6638505333435192E-2</v>
      </c>
      <c r="P37" s="16"/>
    </row>
    <row r="38" spans="1:16" ht="17.399999999999999" hidden="1">
      <c r="A38" s="31"/>
      <c r="B38" s="27"/>
      <c r="C38" s="27"/>
      <c r="D38" s="26">
        <f>H38/20</f>
        <v>409431.9</v>
      </c>
      <c r="E38" s="27">
        <f t="shared" si="7"/>
        <v>-0.1385479236849303</v>
      </c>
      <c r="F38" s="33">
        <f t="shared" si="8"/>
        <v>74.155602465509915</v>
      </c>
      <c r="G38" s="39" t="s">
        <v>231</v>
      </c>
      <c r="H38" s="68">
        <v>8188638</v>
      </c>
      <c r="I38" s="68">
        <v>9257.7900000000009</v>
      </c>
      <c r="J38" s="30">
        <f t="shared" si="4"/>
        <v>884.51325856386882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412922.71428571426</v>
      </c>
      <c r="E39" s="27">
        <f t="shared" si="7"/>
        <v>8.5259948863638524E-3</v>
      </c>
      <c r="F39" s="33">
        <f t="shared" si="8"/>
        <v>0.43911225897933726</v>
      </c>
      <c r="G39" s="39" t="s">
        <v>234</v>
      </c>
      <c r="H39" s="68">
        <v>8671377</v>
      </c>
      <c r="I39" s="68">
        <v>10733.4</v>
      </c>
      <c r="J39" s="30">
        <f t="shared" si="4"/>
        <v>807.88724914752083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285717.49047619046</v>
      </c>
      <c r="B40" s="27">
        <f>A40/A37-1</f>
        <v>-0.19349757040783833</v>
      </c>
      <c r="C40" s="27">
        <f>A40/A28-1</f>
        <v>0.24594648681809028</v>
      </c>
      <c r="D40" s="26">
        <f>H40/21</f>
        <v>34797.857142857145</v>
      </c>
      <c r="E40" s="27">
        <f t="shared" si="7"/>
        <v>-0.91572791726158376</v>
      </c>
      <c r="F40" s="33">
        <f t="shared" si="8"/>
        <v>-0.912032506108438</v>
      </c>
      <c r="G40" s="39" t="s">
        <v>236</v>
      </c>
      <c r="H40" s="68">
        <v>730755</v>
      </c>
      <c r="I40" s="68">
        <v>1963.11</v>
      </c>
      <c r="J40" s="30">
        <f t="shared" si="4"/>
        <v>372.24353194675797</v>
      </c>
      <c r="K40" s="32">
        <f>H40+H39+H38</f>
        <v>17590770</v>
      </c>
      <c r="L40" s="27">
        <f>K40/K37-1</f>
        <v>-0.18317226495765981</v>
      </c>
      <c r="M40" s="27">
        <f>K40/K28-1</f>
        <v>0.26262615749721263</v>
      </c>
      <c r="N40" s="32">
        <f>AVERAGE(J38:J40)</f>
        <v>688.21467988604934</v>
      </c>
      <c r="O40" s="58">
        <f>N40/N37-1</f>
        <v>0.1903309620229845</v>
      </c>
    </row>
    <row r="41" spans="1:16" ht="17.399999999999999">
      <c r="A41" s="31"/>
      <c r="B41" s="27"/>
      <c r="C41" s="27"/>
      <c r="D41" s="26">
        <f>H41/18</f>
        <v>74823.444444444438</v>
      </c>
      <c r="E41" s="27">
        <f t="shared" si="7"/>
        <v>1.1502313816988363</v>
      </c>
      <c r="F41" s="33">
        <f t="shared" si="8"/>
        <v>-0.77364515973287917</v>
      </c>
      <c r="G41" s="39" t="s">
        <v>370</v>
      </c>
      <c r="H41" s="68">
        <v>1346822</v>
      </c>
      <c r="I41" s="68">
        <v>5615.9</v>
      </c>
      <c r="J41" s="30">
        <f t="shared" si="4"/>
        <v>239.82300254634166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6935.5</v>
      </c>
      <c r="E42" s="27">
        <f t="shared" ref="E42" si="9">D42/D41-1</f>
        <v>-0.90730846392470577</v>
      </c>
      <c r="F42" s="33">
        <f t="shared" ref="F42" si="10">D42/D30-1</f>
        <v>-0.977069503637919</v>
      </c>
      <c r="G42" s="39" t="s">
        <v>405</v>
      </c>
      <c r="H42" s="68">
        <v>138710</v>
      </c>
      <c r="I42" s="68">
        <v>281.8</v>
      </c>
      <c r="J42" s="30">
        <f t="shared" si="4"/>
        <v>492.22853087295954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106003.01481481483</v>
      </c>
      <c r="B43" s="27">
        <f>A43/A40-1</f>
        <v>-0.62899360960316031</v>
      </c>
      <c r="C43" s="27">
        <f>A43/A31-1</f>
        <v>-0.76808922391706558</v>
      </c>
      <c r="D43" s="26">
        <f>H43/20</f>
        <v>236250.1</v>
      </c>
      <c r="E43" s="27">
        <f t="shared" ref="E43" si="11">D43/D42-1</f>
        <v>33.063888688630961</v>
      </c>
      <c r="F43" s="33">
        <f t="shared" ref="F43" si="12">D43/D31-1</f>
        <v>-0.67998213589923662</v>
      </c>
      <c r="G43" s="39" t="s">
        <v>429</v>
      </c>
      <c r="H43" s="68">
        <v>4725002</v>
      </c>
      <c r="I43" s="68">
        <v>4634.6000000000004</v>
      </c>
      <c r="J43" s="30">
        <f t="shared" si="4"/>
        <v>1019.5058904759849</v>
      </c>
      <c r="K43" s="32">
        <f>H43+H42+H41</f>
        <v>6210534</v>
      </c>
      <c r="L43" s="27">
        <f>K43/K40-1</f>
        <v>-0.64694359598812334</v>
      </c>
      <c r="M43" s="27">
        <f>K43/K31-1</f>
        <v>-0.77646906851656139</v>
      </c>
      <c r="N43" s="32">
        <f>AVERAGE(J41:J43)</f>
        <v>583.85247463176199</v>
      </c>
      <c r="O43" s="58">
        <f>N43/N40-1</f>
        <v>-0.15164193427487926</v>
      </c>
    </row>
    <row r="44" spans="1:16" ht="17.399999999999999">
      <c r="A44" s="31"/>
      <c r="B44" s="27"/>
      <c r="C44" s="27"/>
      <c r="D44" s="26">
        <f>H44/22</f>
        <v>8054.636363636364</v>
      </c>
      <c r="E44" s="27">
        <f t="shared" ref="E44" si="13">D44/D43-1</f>
        <v>-0.96590631553749029</v>
      </c>
      <c r="F44" s="33">
        <f t="shared" ref="F44" si="14">D44/D32-1</f>
        <v>-0.9677453662180574</v>
      </c>
      <c r="G44" s="39" t="s">
        <v>462</v>
      </c>
      <c r="H44" s="68">
        <v>177202</v>
      </c>
      <c r="I44" s="68">
        <v>398.4</v>
      </c>
      <c r="J44" s="30">
        <f t="shared" si="4"/>
        <v>444.78413654618475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6832.1</v>
      </c>
      <c r="E45" s="27">
        <f t="shared" ref="E45" si="15">D45/D44-1</f>
        <v>-0.15178045394521511</v>
      </c>
      <c r="F45" s="33">
        <f t="shared" ref="F45" si="16">D45/D33-1</f>
        <v>-0.88300778892915266</v>
      </c>
      <c r="G45" s="39" t="s">
        <v>501</v>
      </c>
      <c r="H45" s="68">
        <v>136642</v>
      </c>
      <c r="I45" s="68">
        <v>1457.4</v>
      </c>
      <c r="J45" s="30">
        <f t="shared" si="4"/>
        <v>93.757376149306978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38750.508612440193</v>
      </c>
      <c r="B46" s="27">
        <f>A46/A43-1</f>
        <v>-0.63443956117534428</v>
      </c>
      <c r="C46" s="27">
        <f>A46/A34-1</f>
        <v>-0.87717588161955706</v>
      </c>
      <c r="D46" s="26">
        <f>H46/19</f>
        <v>101364.78947368421</v>
      </c>
      <c r="E46" s="27">
        <f t="shared" ref="E46" si="17">D46/D45-1</f>
        <v>13.83654944653682</v>
      </c>
      <c r="F46" s="33">
        <f t="shared" ref="F46" si="18">D46/D34-1</f>
        <v>-0.8412130013450384</v>
      </c>
      <c r="G46" s="39" t="s">
        <v>556</v>
      </c>
      <c r="H46" s="68">
        <v>1925931</v>
      </c>
      <c r="I46" s="68">
        <v>9154.7900000000009</v>
      </c>
      <c r="J46" s="30">
        <f t="shared" si="4"/>
        <v>210.37413201176651</v>
      </c>
      <c r="K46" s="32">
        <f>H46+H45+H44</f>
        <v>2239775</v>
      </c>
      <c r="L46" s="27">
        <f>K46/K43-1</f>
        <v>-0.63935870892905511</v>
      </c>
      <c r="M46" s="27">
        <f>K46/K34-1</f>
        <v>-0.8795787780147255</v>
      </c>
      <c r="N46" s="32">
        <f>AVERAGE(J44:J46)</f>
        <v>249.63854823575275</v>
      </c>
      <c r="O46" s="58">
        <f>N46/N43-1</f>
        <v>-0.57242872286667834</v>
      </c>
    </row>
    <row r="47" spans="1:16" ht="17.399999999999999">
      <c r="A47" s="31"/>
      <c r="B47" s="27"/>
      <c r="C47" s="27"/>
      <c r="D47" s="26">
        <f>H47/19</f>
        <v>52728.631578947367</v>
      </c>
      <c r="E47" s="27">
        <f t="shared" ref="E47" si="19">D47/D46-1</f>
        <v>-0.47981313972307427</v>
      </c>
      <c r="F47" s="33">
        <f t="shared" ref="F47" si="20">D47/D35-1</f>
        <v>-0.83585660643370052</v>
      </c>
      <c r="G47" s="39" t="s">
        <v>604</v>
      </c>
      <c r="H47" s="68">
        <v>1001844</v>
      </c>
      <c r="I47" s="68">
        <v>3234.87</v>
      </c>
      <c r="J47" s="30">
        <f t="shared" si="4"/>
        <v>309.70147177475451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46161</v>
      </c>
      <c r="E48" s="27">
        <f t="shared" ref="E48" si="21">D48/D47-1</f>
        <v>-0.12455531998993852</v>
      </c>
      <c r="F48" s="33">
        <f t="shared" ref="F48" si="22">D48/D36-1</f>
        <v>-0.82664866714997598</v>
      </c>
      <c r="G48" s="39" t="s">
        <v>632</v>
      </c>
      <c r="H48" s="68">
        <v>923220</v>
      </c>
      <c r="I48" s="68">
        <v>5267.85</v>
      </c>
      <c r="J48" s="30">
        <f t="shared" si="4"/>
        <v>175.25555966855546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116931.60446570972</v>
      </c>
      <c r="B49" s="27">
        <f>A49/A46-1</f>
        <v>2.0175501858618397</v>
      </c>
      <c r="C49" s="27">
        <f>A49/A37-1</f>
        <v>-0.66993402139809399</v>
      </c>
      <c r="D49" s="26">
        <f>H49/22</f>
        <v>251905.18181818182</v>
      </c>
      <c r="E49" s="27">
        <f t="shared" ref="E49" si="23">D49/D48-1</f>
        <v>4.4570997555984881</v>
      </c>
      <c r="F49" s="33">
        <f t="shared" ref="F49" si="24">D49/D37-1</f>
        <v>-0.46998696996546219</v>
      </c>
      <c r="G49" s="39" t="s">
        <v>674</v>
      </c>
      <c r="H49" s="68">
        <v>5541914</v>
      </c>
      <c r="I49" s="68">
        <v>12542.52</v>
      </c>
      <c r="J49" s="30">
        <f t="shared" si="4"/>
        <v>441.85012262288598</v>
      </c>
      <c r="K49" s="32">
        <f>H49+H48+H47</f>
        <v>7466978</v>
      </c>
      <c r="L49" s="27">
        <f>K49/K46-1</f>
        <v>2.3338071904543982</v>
      </c>
      <c r="M49" s="27">
        <f>K49/K37-1</f>
        <v>-0.65327073645150369</v>
      </c>
      <c r="N49" s="32">
        <f>AVERAGE(J47:J49)</f>
        <v>308.93571802206532</v>
      </c>
      <c r="O49" s="58">
        <f>N49/N46-1</f>
        <v>0.2375321047385428</v>
      </c>
    </row>
    <row r="50" spans="1:15" s="37" customFormat="1" ht="17.399999999999999">
      <c r="A50" s="92"/>
      <c r="B50" s="130"/>
      <c r="C50" s="130"/>
      <c r="D50" s="93">
        <f>H50/18</f>
        <v>185747.16666666666</v>
      </c>
      <c r="E50" s="130">
        <f t="shared" ref="E50" si="25">D50/D49-1</f>
        <v>-0.26263062424522166</v>
      </c>
      <c r="F50" s="131">
        <f t="shared" ref="F50" si="26">D50/D38-1</f>
        <v>-0.54632951983793476</v>
      </c>
      <c r="G50" s="132" t="s">
        <v>714</v>
      </c>
      <c r="H50" s="95">
        <v>3343449</v>
      </c>
      <c r="I50" s="95">
        <v>13692.97</v>
      </c>
      <c r="J50" s="133">
        <f t="shared" ref="J50" si="27">H50/I50</f>
        <v>244.17266670415549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241192.2</v>
      </c>
      <c r="E51" s="130">
        <f t="shared" ref="E51" si="28">D51/D50-1</f>
        <v>0.29849733015218738</v>
      </c>
      <c r="F51" s="131">
        <f t="shared" ref="F51" si="29">D51/D39-1</f>
        <v>-0.41589020982480629</v>
      </c>
      <c r="G51" s="132" t="s">
        <v>721</v>
      </c>
      <c r="H51" s="95">
        <v>4823844</v>
      </c>
      <c r="I51" s="95">
        <v>15745.9</v>
      </c>
      <c r="J51" s="133">
        <f t="shared" ref="J51" si="30">H51/I51</f>
        <v>306.35555922494109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338717.74343434343</v>
      </c>
      <c r="B52" s="27">
        <f>A52/A49-1</f>
        <v>1.8967168028013561</v>
      </c>
      <c r="C52" s="27">
        <f>A52/A40-1</f>
        <v>0.18549880467527635</v>
      </c>
      <c r="D52" s="93">
        <f>H52/22</f>
        <v>589213.86363636365</v>
      </c>
      <c r="E52" s="130">
        <f t="shared" ref="E52:E53" si="31">D52/D51-1</f>
        <v>1.4429225473973188</v>
      </c>
      <c r="F52" s="131">
        <f t="shared" ref="F52:F53" si="32">D52/D40-1</f>
        <v>15.932475503231093</v>
      </c>
      <c r="G52" s="132" t="s">
        <v>726</v>
      </c>
      <c r="H52" s="95">
        <v>12962705</v>
      </c>
      <c r="I52" s="95">
        <v>33827</v>
      </c>
      <c r="J52" s="133">
        <f t="shared" ref="J52" si="33">H52/I52</f>
        <v>383.20587104975317</v>
      </c>
      <c r="K52" s="32">
        <f>H52+H51+H50</f>
        <v>21129998</v>
      </c>
      <c r="L52" s="27">
        <f>K52/K49-1</f>
        <v>1.8297924541896333</v>
      </c>
      <c r="M52" s="27">
        <f>K52/K40-1</f>
        <v>0.20119801464063247</v>
      </c>
      <c r="N52" s="32">
        <f>AVERAGE(J50:J52)</f>
        <v>311.24469899294991</v>
      </c>
      <c r="O52" s="58">
        <f>N52/N49-1</f>
        <v>7.4739851567426907E-3</v>
      </c>
    </row>
    <row r="53" spans="1:15" s="37" customFormat="1" ht="17.399999999999999">
      <c r="A53" s="31"/>
      <c r="B53" s="27"/>
      <c r="C53" s="27"/>
      <c r="D53" s="93">
        <f>H53/21</f>
        <v>89284.333333333328</v>
      </c>
      <c r="E53" s="130">
        <f t="shared" si="31"/>
        <v>-0.84846871595601892</v>
      </c>
      <c r="F53" s="131">
        <f t="shared" si="32"/>
        <v>0.19326681625337283</v>
      </c>
      <c r="G53" s="132" t="s">
        <v>729</v>
      </c>
      <c r="H53" s="95">
        <v>1874971</v>
      </c>
      <c r="I53" s="95">
        <v>9187.7800000000007</v>
      </c>
      <c r="J53" s="133">
        <f t="shared" ref="J53" si="34">H53/I53</f>
        <v>204.07225684550565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69572.117647058825</v>
      </c>
      <c r="E54" s="130">
        <f t="shared" ref="E54" si="35">D54/D53-1</f>
        <v>-0.22078023042050499</v>
      </c>
      <c r="F54" s="131">
        <f t="shared" ref="F54" si="36">D54/D42-1</f>
        <v>9.0313052623543832</v>
      </c>
      <c r="G54" s="132" t="s">
        <v>742</v>
      </c>
      <c r="H54" s="95">
        <v>1182726</v>
      </c>
      <c r="I54" s="95">
        <v>3831.22</v>
      </c>
      <c r="J54" s="133">
        <f t="shared" ref="J54" si="37">H54/I54</f>
        <v>308.70740912816285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57773.197945845015</v>
      </c>
      <c r="B55" s="27">
        <f>A55/A52-1</f>
        <v>-0.82943557263912959</v>
      </c>
      <c r="C55" s="27">
        <f>A55/A43-1</f>
        <v>-0.45498533181557477</v>
      </c>
      <c r="D55" s="93">
        <f>H55/21</f>
        <v>14463.142857142857</v>
      </c>
      <c r="E55" s="130">
        <f t="shared" ref="E55" si="38">D55/D54-1</f>
        <v>-0.79211294199042848</v>
      </c>
      <c r="F55" s="131">
        <f t="shared" ref="F55" si="39">D55/D43-1</f>
        <v>-0.93878037360770283</v>
      </c>
      <c r="G55" s="132" t="s">
        <v>749</v>
      </c>
      <c r="H55" s="95">
        <v>303726</v>
      </c>
      <c r="I55" s="95">
        <v>524.29</v>
      </c>
      <c r="J55" s="133">
        <f t="shared" ref="J55" si="40">H55/I55</f>
        <v>579.30916096053716</v>
      </c>
      <c r="K55" s="32">
        <f>H55+H54+H53</f>
        <v>3361423</v>
      </c>
      <c r="L55" s="27">
        <f>K55/K52-1</f>
        <v>-0.84091702233005416</v>
      </c>
      <c r="M55" s="27">
        <f>K55/K43-1</f>
        <v>-0.45875459340533353</v>
      </c>
      <c r="N55" s="32">
        <f>AVERAGE(J53:J55)</f>
        <v>364.02960897806855</v>
      </c>
      <c r="O55" s="58">
        <f>N55/N52-1</f>
        <v>0.16959296063806795</v>
      </c>
    </row>
    <row r="56" spans="1:15" s="124" customFormat="1" ht="17.399999999999999">
      <c r="A56" s="94"/>
      <c r="B56" s="45"/>
      <c r="C56" s="45"/>
      <c r="D56" s="98">
        <f>H56/22</f>
        <v>11522.227272727272</v>
      </c>
      <c r="E56" s="118">
        <f t="shared" ref="E56" si="41">D56/D55-1</f>
        <v>-0.2033386251843019</v>
      </c>
      <c r="F56" s="158">
        <f t="shared" ref="F56" si="42">D56/D44-1</f>
        <v>0.4305086850035551</v>
      </c>
      <c r="G56" s="122" t="s">
        <v>752</v>
      </c>
      <c r="H56" s="96">
        <v>253489</v>
      </c>
      <c r="I56" s="96">
        <v>815.37</v>
      </c>
      <c r="J56" s="125">
        <f t="shared" ref="J56" si="43">H56/I56</f>
        <v>310.8883083753388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46190.944444444445</v>
      </c>
      <c r="E57" s="118">
        <f t="shared" ref="E57" si="44">D57/D56-1</f>
        <v>3.0088555234261758</v>
      </c>
      <c r="F57" s="158">
        <f t="shared" ref="F57" si="45">D57/D45-1</f>
        <v>5.760870661208771</v>
      </c>
      <c r="G57" s="122" t="s">
        <v>756</v>
      </c>
      <c r="H57" s="96">
        <v>831437</v>
      </c>
      <c r="I57" s="96">
        <v>3146.35</v>
      </c>
      <c r="J57" s="125">
        <f t="shared" ref="J57" si="46">H57/I57</f>
        <v>264.25445357318796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28856.585858585859</v>
      </c>
      <c r="B58" s="27">
        <f>A58/A55-1</f>
        <v>-0.50051949892690351</v>
      </c>
      <c r="C58" s="27">
        <f>A58/A46-1</f>
        <v>-0.25532368756259516</v>
      </c>
      <c r="K58" s="32">
        <f>H58+H57+H56</f>
        <v>1084926</v>
      </c>
      <c r="L58" s="27">
        <f>K58/K55-1</f>
        <v>-0.67724204897747176</v>
      </c>
      <c r="M58" s="27">
        <f>K58/K46-1</f>
        <v>-0.51560938040651405</v>
      </c>
      <c r="N58" s="32">
        <f>AVERAGE(J56:J58)</f>
        <v>287.57138097426338</v>
      </c>
      <c r="O58" s="58">
        <f>N58/N55-1</f>
        <v>-0.21003299214710724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201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엘오티베큠</v>
      </c>
      <c r="G1" s="19"/>
      <c r="H1" s="19"/>
      <c r="I1" s="19"/>
      <c r="J1" s="20"/>
      <c r="P1" s="18" t="s">
        <v>325</v>
      </c>
    </row>
    <row r="2" spans="1:16" ht="15" customHeight="1">
      <c r="G2" s="21"/>
      <c r="H2" s="21"/>
      <c r="I2" s="21"/>
      <c r="J2" s="22"/>
      <c r="P2" s="18" t="s">
        <v>757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456756.05</v>
      </c>
      <c r="E5" s="27"/>
      <c r="F5" s="26"/>
      <c r="G5" s="28" t="s">
        <v>7</v>
      </c>
      <c r="H5" s="29">
        <f>'엘오티베큠(오산)'!H5+'엘오티베큠(안성)'!H5+'엘오티베큠(아산)'!H5</f>
        <v>9135121</v>
      </c>
      <c r="I5" s="29">
        <f>'엘오티베큠(오산)'!I5+'엘오티베큠(안성)'!I5+'엘오티베큠(아산)'!I5</f>
        <v>212632.79</v>
      </c>
      <c r="J5" s="30">
        <f>H5/I5</f>
        <v>42.961958031026164</v>
      </c>
    </row>
    <row r="6" spans="1:16" ht="15" hidden="1" customHeight="1">
      <c r="D6" s="26">
        <f>H6/18</f>
        <v>338991.66666666669</v>
      </c>
      <c r="E6" s="27">
        <f t="shared" ref="E6:E22" si="0">D6/D5-1</f>
        <v>-0.25782774707271705</v>
      </c>
      <c r="F6" s="26"/>
      <c r="G6" s="28" t="s">
        <v>3</v>
      </c>
      <c r="H6" s="29">
        <f>'엘오티베큠(오산)'!H6+'엘오티베큠(안성)'!H6+'엘오티베큠(아산)'!H6</f>
        <v>6101850</v>
      </c>
      <c r="I6" s="29">
        <f>'엘오티베큠(오산)'!I6+'엘오티베큠(안성)'!I6+'엘오티베큠(아산)'!I6</f>
        <v>168231.43</v>
      </c>
      <c r="J6" s="30">
        <f t="shared" ref="J6:J49" si="1">H6/I6</f>
        <v>36.270570843985574</v>
      </c>
    </row>
    <row r="7" spans="1:16" ht="15" hidden="1" customHeight="1">
      <c r="A7" s="31">
        <f>AVERAGE(D5:D7)</f>
        <v>398379.9055555556</v>
      </c>
      <c r="B7" s="31"/>
      <c r="C7" s="31"/>
      <c r="D7" s="26">
        <f>H7/22</f>
        <v>399392</v>
      </c>
      <c r="E7" s="27">
        <f t="shared" si="0"/>
        <v>0.17817645468177679</v>
      </c>
      <c r="F7" s="26"/>
      <c r="G7" s="28" t="s">
        <v>6</v>
      </c>
      <c r="H7" s="29">
        <f>'엘오티베큠(오산)'!H7+'엘오티베큠(안성)'!H7+'엘오티베큠(아산)'!H7</f>
        <v>8786624</v>
      </c>
      <c r="I7" s="29">
        <f>'엘오티베큠(오산)'!I7+'엘오티베큠(안성)'!I7+'엘오티베큠(아산)'!I7</f>
        <v>249003.16</v>
      </c>
      <c r="J7" s="30">
        <f t="shared" si="1"/>
        <v>35.287198764867078</v>
      </c>
      <c r="K7" s="32">
        <f>H7+H6+H5</f>
        <v>24023595</v>
      </c>
      <c r="L7" s="32"/>
      <c r="M7" s="32"/>
      <c r="N7" s="32">
        <f>AVERAGE(J5:J7)</f>
        <v>38.173242546626277</v>
      </c>
      <c r="O7" s="32"/>
    </row>
    <row r="8" spans="1:16" ht="15" hidden="1" customHeight="1">
      <c r="D8" s="26">
        <f>H8/21</f>
        <v>370621.95238095237</v>
      </c>
      <c r="E8" s="27">
        <f t="shared" si="0"/>
        <v>-7.2034611657338266E-2</v>
      </c>
      <c r="F8" s="26"/>
      <c r="G8" s="28" t="s">
        <v>2</v>
      </c>
      <c r="H8" s="29">
        <f>'엘오티베큠(오산)'!H8+'엘오티베큠(안성)'!H8+'엘오티베큠(아산)'!H8</f>
        <v>7783061</v>
      </c>
      <c r="I8" s="29">
        <f>'엘오티베큠(오산)'!I8+'엘오티베큠(안성)'!I8+'엘오티베큠(아산)'!I8</f>
        <v>193949.09</v>
      </c>
      <c r="J8" s="30">
        <f t="shared" si="1"/>
        <v>40.129401999256608</v>
      </c>
    </row>
    <row r="9" spans="1:16" ht="15" hidden="1" customHeight="1">
      <c r="D9" s="26">
        <f>H9/21</f>
        <v>294820.23809523811</v>
      </c>
      <c r="E9" s="27">
        <f t="shared" si="0"/>
        <v>-0.20452570010693727</v>
      </c>
      <c r="F9" s="26"/>
      <c r="G9" s="28" t="s">
        <v>5</v>
      </c>
      <c r="H9" s="29">
        <f>'엘오티베큠(오산)'!H9+'엘오티베큠(안성)'!H9+'엘오티베큠(아산)'!H9</f>
        <v>6191225</v>
      </c>
      <c r="I9" s="29">
        <f>'엘오티베큠(오산)'!I9+'엘오티베큠(안성)'!I9+'엘오티베큠(아산)'!I9</f>
        <v>190055.16</v>
      </c>
      <c r="J9" s="30">
        <f t="shared" si="1"/>
        <v>32.575937427849894</v>
      </c>
    </row>
    <row r="10" spans="1:16" ht="15" hidden="1" customHeight="1">
      <c r="A10" s="31">
        <f>AVERAGE(D8:D10)</f>
        <v>337205.77777777781</v>
      </c>
      <c r="B10" s="27">
        <f>A10/A7-1</f>
        <v>-0.15355726261460956</v>
      </c>
      <c r="C10" s="27"/>
      <c r="D10" s="26">
        <f>H10/21</f>
        <v>346175.14285714284</v>
      </c>
      <c r="E10" s="27">
        <f t="shared" si="0"/>
        <v>0.17419056810243516</v>
      </c>
      <c r="F10" s="26"/>
      <c r="G10" s="28" t="s">
        <v>0</v>
      </c>
      <c r="H10" s="29">
        <f>'엘오티베큠(오산)'!H10+'엘오티베큠(안성)'!H10+'엘오티베큠(아산)'!H10</f>
        <v>7269678</v>
      </c>
      <c r="I10" s="29">
        <f>'엘오티베큠(오산)'!I10+'엘오티베큠(안성)'!I10+'엘오티베큠(아산)'!I10</f>
        <v>199899.93</v>
      </c>
      <c r="J10" s="30">
        <f t="shared" si="1"/>
        <v>36.366586021315769</v>
      </c>
      <c r="K10" s="32">
        <f>H10+H9+H8</f>
        <v>21243964</v>
      </c>
      <c r="L10" s="27">
        <f>K10/K7-1</f>
        <v>-0.1157042066351851</v>
      </c>
      <c r="M10" s="32"/>
      <c r="N10" s="32">
        <f>AVERAGE(J8:J10)</f>
        <v>36.357308482807426</v>
      </c>
      <c r="O10" s="58">
        <f>N10/N7-1</f>
        <v>-4.7570862276129611E-2</v>
      </c>
    </row>
    <row r="11" spans="1:16" ht="15" hidden="1" customHeight="1">
      <c r="D11" s="26">
        <f>H11/21</f>
        <v>458612.57142857142</v>
      </c>
      <c r="E11" s="27">
        <f t="shared" si="0"/>
        <v>0.32479925520772723</v>
      </c>
      <c r="F11" s="26"/>
      <c r="G11" s="28" t="s">
        <v>10</v>
      </c>
      <c r="H11" s="29">
        <f>'엘오티베큠(오산)'!H11+'엘오티베큠(안성)'!H11+'엘오티베큠(아산)'!H11</f>
        <v>9630864</v>
      </c>
      <c r="I11" s="29">
        <f>'엘오티베큠(오산)'!I11+'엘오티베큠(안성)'!I11+'엘오티베큠(아산)'!I11</f>
        <v>262282</v>
      </c>
      <c r="J11" s="30">
        <f t="shared" si="1"/>
        <v>36.719500385081709</v>
      </c>
    </row>
    <row r="12" spans="1:16" ht="15" hidden="1" customHeight="1">
      <c r="D12" s="26">
        <f>H12/22</f>
        <v>542138.90909090906</v>
      </c>
      <c r="E12" s="27">
        <f t="shared" si="0"/>
        <v>0.18212832108407828</v>
      </c>
      <c r="F12" s="26"/>
      <c r="G12" s="28" t="s">
        <v>4</v>
      </c>
      <c r="H12" s="29">
        <f>'엘오티베큠(오산)'!H12+'엘오티베큠(안성)'!H12+'엘오티베큠(아산)'!H12</f>
        <v>11927056</v>
      </c>
      <c r="I12" s="29">
        <f>'엘오티베큠(오산)'!I12+'엘오티베큠(안성)'!I12+'엘오티베큠(아산)'!I12</f>
        <v>318436.12</v>
      </c>
      <c r="J12" s="30">
        <f t="shared" si="1"/>
        <v>37.45509774456491</v>
      </c>
    </row>
    <row r="13" spans="1:16" ht="15" hidden="1" customHeight="1">
      <c r="A13" s="31">
        <f>AVERAGE(D11:D13)</f>
        <v>544239.16017316014</v>
      </c>
      <c r="B13" s="27">
        <f>A13/A10-1</f>
        <v>0.61396748228857323</v>
      </c>
      <c r="C13" s="27"/>
      <c r="D13" s="26">
        <f>H13/20</f>
        <v>631966</v>
      </c>
      <c r="E13" s="27">
        <f t="shared" si="0"/>
        <v>0.16569017534586905</v>
      </c>
      <c r="F13" s="26"/>
      <c r="G13" s="28" t="s">
        <v>8</v>
      </c>
      <c r="H13" s="29">
        <f>'엘오티베큠(오산)'!H13+'엘오티베큠(안성)'!H13+'엘오티베큠(아산)'!H13</f>
        <v>12639320</v>
      </c>
      <c r="I13" s="29">
        <f>'엘오티베큠(오산)'!I13+'엘오티베큠(안성)'!I13+'엘오티베큠(아산)'!I13</f>
        <v>357791.32</v>
      </c>
      <c r="J13" s="30">
        <f t="shared" si="1"/>
        <v>35.325954805164081</v>
      </c>
      <c r="K13" s="32">
        <f>H13+H12+H11</f>
        <v>34197240</v>
      </c>
      <c r="L13" s="27">
        <f>K13/K10-1</f>
        <v>0.60973912401659125</v>
      </c>
      <c r="M13" s="32"/>
      <c r="N13" s="32">
        <f>AVERAGE(J11:J13)</f>
        <v>36.500184311603569</v>
      </c>
      <c r="O13" s="58">
        <f>N13/N10-1</f>
        <v>3.9297691374404753E-3</v>
      </c>
    </row>
    <row r="14" spans="1:16" ht="15" hidden="1" customHeight="1">
      <c r="D14" s="26">
        <f>H14/20</f>
        <v>576785.4</v>
      </c>
      <c r="E14" s="27">
        <f t="shared" si="0"/>
        <v>-8.7315773316918865E-2</v>
      </c>
      <c r="F14" s="26"/>
      <c r="G14" s="28" t="s">
        <v>11</v>
      </c>
      <c r="H14" s="29">
        <f>'엘오티베큠(오산)'!H14+'엘오티베큠(안성)'!H14+'엘오티베큠(아산)'!H14</f>
        <v>11535708</v>
      </c>
      <c r="I14" s="29">
        <f>'엘오티베큠(오산)'!I14+'엘오티베큠(안성)'!I14+'엘오티베큠(아산)'!I14</f>
        <v>321755.25</v>
      </c>
      <c r="J14" s="30">
        <f t="shared" si="1"/>
        <v>35.852431312309591</v>
      </c>
    </row>
    <row r="15" spans="1:16" ht="15" hidden="1" customHeight="1">
      <c r="A15" s="31"/>
      <c r="B15" s="31"/>
      <c r="C15" s="31"/>
      <c r="D15" s="26">
        <f>H15/22</f>
        <v>520550.59090909088</v>
      </c>
      <c r="E15" s="27">
        <f t="shared" si="0"/>
        <v>-9.7496935759658898E-2</v>
      </c>
      <c r="F15" s="26"/>
      <c r="G15" s="28" t="s">
        <v>9</v>
      </c>
      <c r="H15" s="29">
        <f>'엘오티베큠(오산)'!H15+'엘오티베큠(안성)'!H15+'엘오티베큠(아산)'!H15</f>
        <v>11452113</v>
      </c>
      <c r="I15" s="29">
        <f>'엘오티베큠(오산)'!I15+'엘오티베큠(안성)'!I15+'엘오티베큠(아산)'!I15</f>
        <v>309921</v>
      </c>
      <c r="J15" s="30">
        <f t="shared" si="1"/>
        <v>36.951716727811281</v>
      </c>
    </row>
    <row r="16" spans="1:16" ht="15" hidden="1" customHeight="1">
      <c r="A16" s="31">
        <f>AVERAGE(D14:D16)</f>
        <v>598434.98181818181</v>
      </c>
      <c r="B16" s="27">
        <f>A16/A13-1</f>
        <v>9.9580893127532821E-2</v>
      </c>
      <c r="C16" s="27"/>
      <c r="D16" s="26">
        <f>H16/22</f>
        <v>697968.95454545459</v>
      </c>
      <c r="E16" s="27">
        <f t="shared" si="0"/>
        <v>0.3408282820820927</v>
      </c>
      <c r="F16" s="26"/>
      <c r="G16" s="28" t="s">
        <v>13</v>
      </c>
      <c r="H16" s="29">
        <f>'엘오티베큠(오산)'!H16+'엘오티베큠(안성)'!H16+'엘오티베큠(아산)'!H16</f>
        <v>15355317</v>
      </c>
      <c r="I16" s="29">
        <f>'엘오티베큠(오산)'!I16+'엘오티베큠(안성)'!I16+'엘오티베큠(아산)'!I16</f>
        <v>407230.32</v>
      </c>
      <c r="J16" s="30">
        <f t="shared" si="1"/>
        <v>37.706713488327686</v>
      </c>
      <c r="K16" s="32">
        <f>H16+H15+H14</f>
        <v>38343138</v>
      </c>
      <c r="L16" s="27">
        <f>K16/K13-1</f>
        <v>0.121234871586128</v>
      </c>
      <c r="M16" s="32"/>
      <c r="N16" s="32">
        <f>AVERAGE(J14:J16)</f>
        <v>36.836953842816193</v>
      </c>
      <c r="O16" s="58">
        <f>N16/N13-1</f>
        <v>9.2265159084570225E-3</v>
      </c>
    </row>
    <row r="17" spans="1:15" ht="15" hidden="1" customHeight="1">
      <c r="D17" s="26">
        <f>H17/20</f>
        <v>577432.80000000005</v>
      </c>
      <c r="E17" s="27">
        <f t="shared" si="0"/>
        <v>-0.17269558160212517</v>
      </c>
      <c r="F17" s="33">
        <f t="shared" ref="F17:F22" si="2">D17/D5-1</f>
        <v>0.26420394431557082</v>
      </c>
      <c r="G17" s="39" t="s">
        <v>162</v>
      </c>
      <c r="H17" s="29">
        <f>'엘오티베큠(오산)'!H17+'엘오티베큠(안성)'!H17+'엘오티베큠(아산)'!H17</f>
        <v>11548656</v>
      </c>
      <c r="I17" s="29">
        <f>'엘오티베큠(오산)'!I17+'엘오티베큠(안성)'!I17+'엘오티베큠(아산)'!I17</f>
        <v>272650</v>
      </c>
      <c r="J17" s="30">
        <f t="shared" si="1"/>
        <v>42.357073170731709</v>
      </c>
    </row>
    <row r="18" spans="1:15" hidden="1">
      <c r="D18" s="26">
        <f>H18/20</f>
        <v>600963.44999999995</v>
      </c>
      <c r="E18" s="27">
        <f t="shared" si="0"/>
        <v>4.0750456156976034E-2</v>
      </c>
      <c r="F18" s="33">
        <f t="shared" si="2"/>
        <v>0.77279711890656078</v>
      </c>
      <c r="G18" s="39" t="s">
        <v>163</v>
      </c>
      <c r="H18" s="29">
        <f>'엘오티베큠(오산)'!H18+'엘오티베큠(안성)'!H18+'엘오티베큠(아산)'!H18</f>
        <v>12019269</v>
      </c>
      <c r="I18" s="29">
        <f>'엘오티베큠(오산)'!I18+'엘오티베큠(안성)'!I18+'엘오티베큠(아산)'!I18</f>
        <v>284126</v>
      </c>
      <c r="J18" s="30">
        <f t="shared" si="1"/>
        <v>42.30260166264263</v>
      </c>
    </row>
    <row r="19" spans="1:15" ht="17.399999999999999" hidden="1">
      <c r="A19" s="31">
        <f>AVERAGE(D17:D19)</f>
        <v>631142.43181818177</v>
      </c>
      <c r="B19" s="27">
        <f>A19/A16-1</f>
        <v>5.4654976720490689E-2</v>
      </c>
      <c r="C19" s="27">
        <f>A19/A7-1</f>
        <v>0.58427275828089309</v>
      </c>
      <c r="D19" s="26">
        <f>H19/22</f>
        <v>715031.04545454541</v>
      </c>
      <c r="E19" s="27">
        <f t="shared" si="0"/>
        <v>0.18980787509547459</v>
      </c>
      <c r="F19" s="33">
        <f t="shared" si="2"/>
        <v>0.79029886791559534</v>
      </c>
      <c r="G19" s="39" t="s">
        <v>158</v>
      </c>
      <c r="H19" s="29">
        <f>'엘오티베큠(오산)'!H19+'엘오티베큠(안성)'!H19+'엘오티베큠(아산)'!H19</f>
        <v>15730683</v>
      </c>
      <c r="I19" s="29">
        <f>'엘오티베큠(오산)'!I19+'엘오티베큠(안성)'!I19+'엘오티베큠(아산)'!I19</f>
        <v>468501.4</v>
      </c>
      <c r="J19" s="30">
        <f t="shared" si="1"/>
        <v>33.576597636634595</v>
      </c>
      <c r="K19" s="32">
        <f>H19+H18+H17</f>
        <v>39298608</v>
      </c>
      <c r="L19" s="27">
        <f>K19/K16-1</f>
        <v>2.4918930735402967E-2</v>
      </c>
      <c r="M19" s="27">
        <f>K19/K7-1</f>
        <v>0.63583377092396032</v>
      </c>
      <c r="N19" s="32">
        <f>AVERAGE(J17:J19)</f>
        <v>39.412090823336314</v>
      </c>
      <c r="O19" s="58">
        <f>N19/N16-1</f>
        <v>6.9906349789623512E-2</v>
      </c>
    </row>
    <row r="20" spans="1:15" hidden="1">
      <c r="D20" s="26">
        <f>H20/20</f>
        <v>785227.3</v>
      </c>
      <c r="E20" s="27">
        <f t="shared" si="0"/>
        <v>9.8172317120623465E-2</v>
      </c>
      <c r="F20" s="33">
        <f t="shared" si="2"/>
        <v>1.1186745549084098</v>
      </c>
      <c r="G20" s="39" t="s">
        <v>154</v>
      </c>
      <c r="H20" s="29">
        <f>'엘오티베큠(오산)'!H20+'엘오티베큠(안성)'!H20+'엘오티베큠(아산)'!H20</f>
        <v>15704546</v>
      </c>
      <c r="I20" s="29">
        <f>'엘오티베큠(오산)'!I20+'엘오티베큠(안성)'!I20+'엘오티베큠(아산)'!I20</f>
        <v>455853</v>
      </c>
      <c r="J20" s="30">
        <f t="shared" si="1"/>
        <v>34.450899741802729</v>
      </c>
    </row>
    <row r="21" spans="1:15" hidden="1">
      <c r="D21" s="26">
        <f>H21/21</f>
        <v>959996</v>
      </c>
      <c r="E21" s="27">
        <f t="shared" si="0"/>
        <v>0.22257084031591856</v>
      </c>
      <c r="F21" s="33">
        <f t="shared" si="2"/>
        <v>2.256207939462707</v>
      </c>
      <c r="G21" s="39" t="s">
        <v>155</v>
      </c>
      <c r="H21" s="29">
        <f>'엘오티베큠(오산)'!H21+'엘오티베큠(안성)'!H21+'엘오티베큠(아산)'!H21</f>
        <v>20159916</v>
      </c>
      <c r="I21" s="29">
        <f>'엘오티베큠(오산)'!I21+'엘오티베큠(안성)'!I21+'엘오티베큠(아산)'!I21</f>
        <v>577583.30000000005</v>
      </c>
      <c r="J21" s="30">
        <f t="shared" si="1"/>
        <v>34.903910829831815</v>
      </c>
    </row>
    <row r="22" spans="1:15" ht="17.399999999999999" hidden="1">
      <c r="A22" s="31">
        <f>AVERAGE(D20:D22)</f>
        <v>958543.38571428566</v>
      </c>
      <c r="B22" s="27">
        <f>A22/A19-1</f>
        <v>0.51874337295455497</v>
      </c>
      <c r="C22" s="27">
        <f>A22/A10-1</f>
        <v>1.8426066481754533</v>
      </c>
      <c r="D22" s="26">
        <f>H22/21</f>
        <v>1130406.857142857</v>
      </c>
      <c r="E22" s="27">
        <f t="shared" si="0"/>
        <v>0.17751204915734764</v>
      </c>
      <c r="F22" s="33">
        <f t="shared" si="2"/>
        <v>2.2654189085128666</v>
      </c>
      <c r="G22" s="39" t="s">
        <v>156</v>
      </c>
      <c r="H22" s="29">
        <f>'엘오티베큠(오산)'!H22+'엘오티베큠(안성)'!H22+'엘오티베큠(아산)'!H22</f>
        <v>23738544</v>
      </c>
      <c r="I22" s="29">
        <f>'엘오티베큠(오산)'!I22+'엘오티베큠(안성)'!I22+'엘오티베큠(아산)'!I22</f>
        <v>702177.5</v>
      </c>
      <c r="J22" s="30">
        <f t="shared" si="1"/>
        <v>33.807041666815017</v>
      </c>
      <c r="K22" s="32">
        <f>H22+H21+H20</f>
        <v>59603006</v>
      </c>
      <c r="L22" s="27">
        <f>K22/K19-1</f>
        <v>0.5166696489605942</v>
      </c>
      <c r="M22" s="27">
        <f>K22/K10-1</f>
        <v>1.805644276181225</v>
      </c>
      <c r="N22" s="32">
        <f>AVERAGE(J20:J22)</f>
        <v>34.387284079483187</v>
      </c>
      <c r="O22" s="58">
        <f>N22/N19-1</f>
        <v>-0.1274940415208291</v>
      </c>
    </row>
    <row r="23" spans="1:15" hidden="1">
      <c r="A23" s="31"/>
      <c r="B23" s="27"/>
      <c r="C23" s="27"/>
      <c r="D23" s="26">
        <f>H23/21</f>
        <v>884026.19047619053</v>
      </c>
      <c r="E23" s="27">
        <f t="shared" ref="E23:E28" si="3">D23/D22-1</f>
        <v>-0.21795751247422746</v>
      </c>
      <c r="F23" s="33">
        <f t="shared" ref="F23:F28" si="4">D23/D11-1</f>
        <v>0.92761002543489357</v>
      </c>
      <c r="G23" s="39" t="s">
        <v>168</v>
      </c>
      <c r="H23" s="29">
        <f>'엘오티베큠(오산)'!H23+'엘오티베큠(안성)'!H23+'엘오티베큠(아산)'!H23</f>
        <v>18564550</v>
      </c>
      <c r="I23" s="29">
        <f>'엘오티베큠(오산)'!I23+'엘오티베큠(안성)'!I23+'엘오티베큠(아산)'!I23</f>
        <v>550943</v>
      </c>
      <c r="J23" s="30">
        <f t="shared" si="1"/>
        <v>33.695954027912144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1020387.9545454546</v>
      </c>
      <c r="E24" s="27">
        <f t="shared" si="3"/>
        <v>0.15425081919327677</v>
      </c>
      <c r="F24" s="33">
        <f t="shared" si="4"/>
        <v>0.88215222599776522</v>
      </c>
      <c r="G24" s="39" t="s">
        <v>176</v>
      </c>
      <c r="H24" s="29">
        <f>'엘오티베큠(오산)'!H24+'엘오티베큠(안성)'!H24+'엘오티베큠(아산)'!H24</f>
        <v>22448535</v>
      </c>
      <c r="I24" s="29">
        <f>'엘오티베큠(오산)'!I24+'엘오티베큠(안성)'!I24+'엘오티베큠(아산)'!I24</f>
        <v>554328.93999999994</v>
      </c>
      <c r="J24" s="30">
        <f t="shared" si="1"/>
        <v>40.496776156049151</v>
      </c>
      <c r="K24" s="32"/>
      <c r="L24" s="27"/>
      <c r="M24" s="27"/>
      <c r="N24" s="27"/>
    </row>
    <row r="25" spans="1:15" ht="17.399999999999999" hidden="1">
      <c r="A25" s="31">
        <f>AVERAGE(D23:D25)</f>
        <v>1002676.4869370395</v>
      </c>
      <c r="B25" s="27">
        <f>A25/A22-1</f>
        <v>4.6041840025704106E-2</v>
      </c>
      <c r="C25" s="27">
        <f>A25/A13-1</f>
        <v>0.84234535166124158</v>
      </c>
      <c r="D25" s="26">
        <f>H25/19</f>
        <v>1103615.3157894737</v>
      </c>
      <c r="E25" s="27">
        <f t="shared" si="3"/>
        <v>8.1564429365587499E-2</v>
      </c>
      <c r="F25" s="33">
        <f t="shared" si="4"/>
        <v>0.74632071312297454</v>
      </c>
      <c r="G25" s="39" t="s">
        <v>190</v>
      </c>
      <c r="H25" s="29">
        <f>'엘오티베큠(오산)'!H25+'엘오티베큠(안성)'!H25+'엘오티베큠(아산)'!H25</f>
        <v>20968691</v>
      </c>
      <c r="I25" s="29">
        <f>'엘오티베큠(오산)'!I25+'엘오티베큠(안성)'!I25+'엘오티베큠(아산)'!I25</f>
        <v>443200.4</v>
      </c>
      <c r="J25" s="30">
        <f t="shared" si="1"/>
        <v>47.311985729254758</v>
      </c>
      <c r="K25" s="32">
        <f>H25+H24+H23</f>
        <v>61981776</v>
      </c>
      <c r="L25" s="27">
        <f>K25/K22-1</f>
        <v>3.9910235399872374E-2</v>
      </c>
      <c r="M25" s="27">
        <f>K25/K13-1</f>
        <v>0.81247890180611071</v>
      </c>
      <c r="N25" s="32">
        <f>AVERAGE(J23:J25)</f>
        <v>40.501571971072018</v>
      </c>
      <c r="O25" s="58">
        <f>N25/N22-1</f>
        <v>0.17780665310631072</v>
      </c>
    </row>
    <row r="26" spans="1:15" ht="17.399999999999999" hidden="1">
      <c r="D26" s="26">
        <f>H26/19</f>
        <v>1169705.4210526317</v>
      </c>
      <c r="E26" s="27">
        <f t="shared" si="3"/>
        <v>5.9885092493375147E-2</v>
      </c>
      <c r="F26" s="33">
        <f t="shared" si="4"/>
        <v>1.0279733520519621</v>
      </c>
      <c r="G26" s="39" t="s">
        <v>202</v>
      </c>
      <c r="H26" s="29">
        <f>'엘오티베큠(오산)'!H26+'엘오티베큠(안성)'!H26+'엘오티베큠(아산)'!H26</f>
        <v>22224403</v>
      </c>
      <c r="I26" s="29">
        <f>'엘오티베큠(오산)'!I26+'엘오티베큠(안성)'!I26+'엘오티베큠(아산)'!I26</f>
        <v>423769</v>
      </c>
      <c r="J26" s="30">
        <f t="shared" si="1"/>
        <v>52.44461723250167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251386.81818181818</v>
      </c>
      <c r="E27" s="27">
        <f t="shared" si="3"/>
        <v>-0.78508536110263361</v>
      </c>
      <c r="F27" s="33">
        <f t="shared" si="4"/>
        <v>-0.51707514587046077</v>
      </c>
      <c r="G27" s="39" t="s">
        <v>203</v>
      </c>
      <c r="H27" s="29">
        <f>'엘오티베큠(오산)'!H27+'엘오티베큠(안성)'!H27+'엘오티베큠(아산)'!H27</f>
        <v>5530510</v>
      </c>
      <c r="I27" s="29">
        <f>'엘오티베큠(오산)'!I27+'엘오티베큠(안성)'!I27+'엘오티베큠(아산)'!I27</f>
        <v>128765</v>
      </c>
      <c r="J27" s="30">
        <f t="shared" si="1"/>
        <v>42.95041354405312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575112.27272727282</v>
      </c>
      <c r="B28" s="27">
        <f>A28/A25-1</f>
        <v>-0.42642289889122975</v>
      </c>
      <c r="C28" s="27">
        <f>A28/A16-1</f>
        <v>-3.8972837149408135E-2</v>
      </c>
      <c r="D28" s="26">
        <f>H28/19</f>
        <v>304244.57894736843</v>
      </c>
      <c r="E28" s="27">
        <f t="shared" si="3"/>
        <v>0.21026464771641407</v>
      </c>
      <c r="F28" s="33">
        <f t="shared" si="4"/>
        <v>-0.56410012656579445</v>
      </c>
      <c r="G28" s="39" t="s">
        <v>208</v>
      </c>
      <c r="H28" s="29">
        <f>'엘오티베큠(오산)'!H28+'엘오티베큠(안성)'!H28+'엘오티베큠(아산)'!H28</f>
        <v>5780647</v>
      </c>
      <c r="I28" s="29">
        <f>'엘오티베큠(오산)'!I28+'엘오티베큠(안성)'!I28+'엘오티베큠(아산)'!I28</f>
        <v>150760</v>
      </c>
      <c r="J28" s="30">
        <f t="shared" si="1"/>
        <v>38.343373573892279</v>
      </c>
      <c r="K28" s="32">
        <f>H28+H27+H26</f>
        <v>33535560</v>
      </c>
      <c r="L28" s="27">
        <f>K28/K25-1</f>
        <v>-0.45894483565620969</v>
      </c>
      <c r="M28" s="27">
        <f>K28/K16-1</f>
        <v>-0.12538300855814144</v>
      </c>
      <c r="N28" s="32">
        <f>AVERAGE(J26:J28)</f>
        <v>44.57946811681569</v>
      </c>
      <c r="O28" s="58">
        <f>N28/N25-1</f>
        <v>0.10068488572878809</v>
      </c>
    </row>
    <row r="29" spans="1:15" hidden="1">
      <c r="D29" s="26">
        <f>H29/22</f>
        <v>202760.22727272726</v>
      </c>
      <c r="E29" s="27">
        <f t="shared" ref="E29:E41" si="5">D29/D28-1</f>
        <v>-0.33356174175973419</v>
      </c>
      <c r="F29" s="33">
        <f t="shared" ref="F29:F41" si="6">D29/D17-1</f>
        <v>-0.64885917933181614</v>
      </c>
      <c r="G29" s="39" t="s">
        <v>215</v>
      </c>
      <c r="H29" s="29">
        <f>'엘오티베큠(오산)'!H29+'엘오티베큠(안성)'!H29+'엘오티베큠(아산)'!H29</f>
        <v>4460725</v>
      </c>
      <c r="I29" s="29">
        <f>'엘오티베큠(오산)'!I29+'엘오티베큠(안성)'!I29+'엘오티베큠(아산)'!I29</f>
        <v>124957</v>
      </c>
      <c r="J29" s="30">
        <f t="shared" si="1"/>
        <v>35.698080139568013</v>
      </c>
    </row>
    <row r="30" spans="1:15" hidden="1">
      <c r="D30" s="26">
        <f>H30/19</f>
        <v>505564.78947368421</v>
      </c>
      <c r="E30" s="27">
        <f t="shared" si="5"/>
        <v>1.4934120279598169</v>
      </c>
      <c r="F30" s="33">
        <f t="shared" si="6"/>
        <v>-0.15874286618648059</v>
      </c>
      <c r="G30" s="39" t="s">
        <v>210</v>
      </c>
      <c r="H30" s="29">
        <f>'엘오티베큠(오산)'!H30+'엘오티베큠(안성)'!H30+'엘오티베큠(아산)'!H30</f>
        <v>9605731</v>
      </c>
      <c r="I30" s="29">
        <f>'엘오티베큠(오산)'!I30+'엘오티베큠(안성)'!I30+'엘오티베큠(아산)'!I30</f>
        <v>196453</v>
      </c>
      <c r="J30" s="30">
        <f t="shared" si="1"/>
        <v>48.89582241044932</v>
      </c>
    </row>
    <row r="31" spans="1:15" ht="17.399999999999999" hidden="1">
      <c r="A31" s="31">
        <f>AVERAGE(D29:D31)</f>
        <v>428263.33891547052</v>
      </c>
      <c r="B31" s="27">
        <f>A31/A28-1</f>
        <v>-0.25533959328571021</v>
      </c>
      <c r="C31" s="27">
        <f>A31/A19-1</f>
        <v>-0.32144739867712813</v>
      </c>
      <c r="D31" s="26">
        <f>H31/20</f>
        <v>576465</v>
      </c>
      <c r="E31" s="27">
        <f t="shared" si="5"/>
        <v>0.14023961320590805</v>
      </c>
      <c r="F31" s="33">
        <f t="shared" si="6"/>
        <v>-0.19379025055682575</v>
      </c>
      <c r="G31" s="39" t="s">
        <v>211</v>
      </c>
      <c r="H31" s="29">
        <f>'엘오티베큠(오산)'!H31+'엘오티베큠(안성)'!H31+'엘오티베큠(아산)'!H31</f>
        <v>11529300</v>
      </c>
      <c r="I31" s="29">
        <f>'엘오티베큠(오산)'!I31+'엘오티베큠(안성)'!I31+'엘오티베큠(아산)'!I31</f>
        <v>245857</v>
      </c>
      <c r="J31" s="30">
        <f t="shared" si="1"/>
        <v>46.894332884562978</v>
      </c>
      <c r="K31" s="32">
        <f>H31+H30+H29</f>
        <v>25595756</v>
      </c>
      <c r="L31" s="27">
        <f>K31/K28-1</f>
        <v>-0.23675775803356203</v>
      </c>
      <c r="M31" s="27">
        <f>K31/K19-1</f>
        <v>-0.34868542926507728</v>
      </c>
      <c r="N31" s="32">
        <f>AVERAGE(J29:J31)</f>
        <v>43.829411811526768</v>
      </c>
      <c r="O31" s="58">
        <f>N31/N28-1</f>
        <v>-1.682515150973718E-2</v>
      </c>
    </row>
    <row r="32" spans="1:15" ht="17.399999999999999" hidden="1">
      <c r="D32" s="26">
        <f>H32/21</f>
        <v>284661.09523809527</v>
      </c>
      <c r="E32" s="27">
        <f t="shared" si="5"/>
        <v>-0.5061953540317361</v>
      </c>
      <c r="F32" s="33">
        <f t="shared" si="6"/>
        <v>-0.63747937031978474</v>
      </c>
      <c r="G32" s="39" t="s">
        <v>222</v>
      </c>
      <c r="H32" s="29">
        <f>'엘오티베큠(오산)'!H32+'엘오티베큠(안성)'!H32+'엘오티베큠(아산)'!H32</f>
        <v>5977883</v>
      </c>
      <c r="I32" s="29">
        <f>'엘오티베큠(오산)'!I32+'엘오티베큠(안성)'!I32+'엘오티베큠(아산)'!I32</f>
        <v>152888</v>
      </c>
      <c r="J32" s="30">
        <f t="shared" si="1"/>
        <v>39.099752760190469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208075.14285714287</v>
      </c>
      <c r="E33" s="27">
        <f t="shared" si="5"/>
        <v>-0.26904256908340296</v>
      </c>
      <c r="F33" s="33">
        <f t="shared" si="6"/>
        <v>-0.78325415641612794</v>
      </c>
      <c r="G33" s="39" t="s">
        <v>223</v>
      </c>
      <c r="H33" s="29">
        <f>'엘오티베큠(오산)'!H33+'엘오티베큠(안성)'!H33+'엘오티베큠(아산)'!H33</f>
        <v>4369578</v>
      </c>
      <c r="I33" s="29">
        <f>'엘오티베큠(오산)'!I33+'엘오티베큠(안성)'!I33+'엘오티베큠(아산)'!I33</f>
        <v>109194.5</v>
      </c>
      <c r="J33" s="30">
        <f t="shared" si="1"/>
        <v>40.016466030798256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228869.62322472851</v>
      </c>
      <c r="B34" s="27">
        <f>A34/A31-1</f>
        <v>-0.46558670232125055</v>
      </c>
      <c r="C34" s="27">
        <f>A34/A22-1</f>
        <v>-0.76123185800903537</v>
      </c>
      <c r="D34" s="26">
        <f>H34/19</f>
        <v>193872.63157894736</v>
      </c>
      <c r="E34" s="27">
        <f t="shared" si="5"/>
        <v>-6.8256645571289853E-2</v>
      </c>
      <c r="F34" s="33">
        <f t="shared" si="6"/>
        <v>-0.82849305066233647</v>
      </c>
      <c r="G34" s="39" t="s">
        <v>220</v>
      </c>
      <c r="H34" s="29">
        <f>'엘오티베큠(오산)'!H34+'엘오티베큠(안성)'!H34+'엘오티베큠(아산)'!H34</f>
        <v>3683580</v>
      </c>
      <c r="I34" s="29">
        <f>'엘오티베큠(오산)'!I34+'엘오티베큠(안성)'!I34+'엘오티베큠(아산)'!I34</f>
        <v>97936</v>
      </c>
      <c r="J34" s="30">
        <f t="shared" si="1"/>
        <v>37.612114033654635</v>
      </c>
      <c r="K34" s="32">
        <f>H34+H33+H32</f>
        <v>14031041</v>
      </c>
      <c r="L34" s="27">
        <f>K34/K31-1</f>
        <v>-0.45182158323434551</v>
      </c>
      <c r="M34" s="27">
        <f>K34/K22-1</f>
        <v>-0.76459172210206983</v>
      </c>
      <c r="N34" s="32">
        <f>AVERAGE(J32:J34)</f>
        <v>38.909444274881118</v>
      </c>
      <c r="O34" s="58">
        <f>N34/N31-1</f>
        <v>-0.11225264801184809</v>
      </c>
      <c r="P34" s="58"/>
    </row>
    <row r="35" spans="1:16" ht="17.399999999999999" hidden="1">
      <c r="D35" s="26">
        <f>H35/23</f>
        <v>273341.60869565216</v>
      </c>
      <c r="E35" s="27">
        <f t="shared" si="5"/>
        <v>0.40990301967580223</v>
      </c>
      <c r="F35" s="33">
        <f t="shared" si="6"/>
        <v>-0.69079919617719288</v>
      </c>
      <c r="G35" s="39" t="s">
        <v>226</v>
      </c>
      <c r="H35" s="68">
        <f>'엘오티베큠(오산)'!H35+'엘오티베큠(안성)'!H35+'엘오티베큠(아산)'!H35</f>
        <v>6286857</v>
      </c>
      <c r="I35" s="68">
        <f>'엘오티베큠(오산)'!I35+'엘오티베큠(안성)'!I35+'엘오티베큠(아산)'!I35</f>
        <v>174663.2</v>
      </c>
      <c r="J35" s="30">
        <f t="shared" si="1"/>
        <v>35.994170494986918</v>
      </c>
      <c r="P35" s="16"/>
    </row>
    <row r="36" spans="1:16" ht="17.399999999999999" hidden="1">
      <c r="D36" s="26">
        <f>H36/21</f>
        <v>63482.333333333336</v>
      </c>
      <c r="E36" s="27">
        <f t="shared" si="5"/>
        <v>-0.76775459237156707</v>
      </c>
      <c r="F36" s="33">
        <f t="shared" si="6"/>
        <v>-0.93778608121495088</v>
      </c>
      <c r="G36" s="39" t="s">
        <v>228</v>
      </c>
      <c r="H36" s="68">
        <f>'엘오티베큠(오산)'!H36+'엘오티베큠(안성)'!H36+'엘오티베큠(아산)'!H36</f>
        <v>1333129</v>
      </c>
      <c r="I36" s="68">
        <f>'엘오티베큠(오산)'!I36+'엘오티베큠(안성)'!I36+'엘오티베큠(아산)'!I36</f>
        <v>34668</v>
      </c>
      <c r="J36" s="30">
        <f t="shared" si="1"/>
        <v>38.454165224414446</v>
      </c>
      <c r="P36" s="16"/>
    </row>
    <row r="37" spans="1:16" ht="17.399999999999999" hidden="1">
      <c r="A37" s="31">
        <f>AVERAGE(D35:D37)</f>
        <v>135510.11030595811</v>
      </c>
      <c r="B37" s="27">
        <f>A37/A34-1</f>
        <v>-0.40791570153938739</v>
      </c>
      <c r="C37" s="27">
        <f>A37/A25-1</f>
        <v>-0.86485161258751342</v>
      </c>
      <c r="D37" s="26">
        <f>H37/18</f>
        <v>69706.388888888891</v>
      </c>
      <c r="E37" s="27">
        <f t="shared" si="5"/>
        <v>9.8043900227709813E-2</v>
      </c>
      <c r="F37" s="33">
        <f t="shared" si="6"/>
        <v>-0.93683814650667085</v>
      </c>
      <c r="G37" s="39" t="s">
        <v>225</v>
      </c>
      <c r="H37" s="68">
        <f>'엘오티베큠(오산)'!H37+'엘오티베큠(안성)'!H37+'엘오티베큠(아산)'!H37</f>
        <v>1254715</v>
      </c>
      <c r="I37" s="68">
        <f>'엘오티베큠(오산)'!I37+'엘오티베큠(안성)'!I37+'엘오티베큠(아산)'!I37</f>
        <v>27446</v>
      </c>
      <c r="J37" s="30">
        <f t="shared" si="1"/>
        <v>45.715769146688039</v>
      </c>
      <c r="K37" s="32">
        <f>H37+H36+H35</f>
        <v>8874701</v>
      </c>
      <c r="L37" s="27">
        <f>K37/K34-1</f>
        <v>-0.3674951844271569</v>
      </c>
      <c r="M37" s="27">
        <f>K37/K25-1</f>
        <v>-0.8568175748949175</v>
      </c>
      <c r="N37" s="32">
        <f>AVERAGE(J35:J37)</f>
        <v>40.054701622029803</v>
      </c>
      <c r="O37" s="16">
        <f>N37/N34-1</f>
        <v>2.9433916841830499E-2</v>
      </c>
      <c r="P37" s="16"/>
    </row>
    <row r="38" spans="1:16" ht="17.399999999999999" hidden="1">
      <c r="A38" s="31"/>
      <c r="B38" s="27"/>
      <c r="C38" s="27"/>
      <c r="D38" s="26">
        <f>H38/20</f>
        <v>90155.55</v>
      </c>
      <c r="E38" s="27">
        <f t="shared" si="5"/>
        <v>0.29336136094650977</v>
      </c>
      <c r="F38" s="33">
        <f t="shared" si="6"/>
        <v>-0.92292456854746563</v>
      </c>
      <c r="G38" s="39" t="s">
        <v>231</v>
      </c>
      <c r="H38" s="68">
        <f>'엘오티베큠(오산)'!H38+'엘오티베큠(안성)'!H38+'엘오티베큠(아산)'!H38</f>
        <v>1803111</v>
      </c>
      <c r="I38" s="68">
        <f>'엘오티베큠(오산)'!I38+'엘오티베큠(안성)'!I38+'엘오티베큠(아산)'!I38</f>
        <v>37332</v>
      </c>
      <c r="J38" s="30">
        <f t="shared" si="1"/>
        <v>48.299341047894565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47708.619047619046</v>
      </c>
      <c r="E39" s="27">
        <f t="shared" si="5"/>
        <v>-0.4708188342523667</v>
      </c>
      <c r="F39" s="33">
        <f t="shared" si="6"/>
        <v>-0.81021829468753892</v>
      </c>
      <c r="G39" s="39" t="s">
        <v>234</v>
      </c>
      <c r="H39" s="68">
        <f>'엘오티베큠(오산)'!H39+'엘오티베큠(안성)'!H39+'엘오티베큠(아산)'!H39</f>
        <v>1001881</v>
      </c>
      <c r="I39" s="68">
        <f>'엘오티베큠(오산)'!I39+'엘오티베큠(안성)'!I39+'엘오티베큠(아산)'!I39</f>
        <v>26006</v>
      </c>
      <c r="J39" s="30">
        <f t="shared" si="1"/>
        <v>38.524994232100283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54500.548412698408</v>
      </c>
      <c r="B40" s="27">
        <f>A40/A37-1</f>
        <v>-0.59781193971692803</v>
      </c>
      <c r="C40" s="27">
        <f>A40/A28-1</f>
        <v>-0.90523494107637759</v>
      </c>
      <c r="D40" s="26">
        <f>H40/21</f>
        <v>25637.476190476191</v>
      </c>
      <c r="E40" s="27">
        <f t="shared" si="5"/>
        <v>-0.46262380462350317</v>
      </c>
      <c r="F40" s="33">
        <f t="shared" si="6"/>
        <v>-0.91573399177997761</v>
      </c>
      <c r="G40" s="39" t="s">
        <v>236</v>
      </c>
      <c r="H40" s="68">
        <f>'엘오티베큠(오산)'!H40+'엘오티베큠(안성)'!H40+'엘오티베큠(아산)'!H40</f>
        <v>538387</v>
      </c>
      <c r="I40" s="68">
        <f>'엘오티베큠(오산)'!I40+'엘오티베큠(안성)'!I40+'엘오티베큠(아산)'!I40</f>
        <v>13086.3</v>
      </c>
      <c r="J40" s="30">
        <f t="shared" si="1"/>
        <v>41.141269877658317</v>
      </c>
      <c r="K40" s="32">
        <f>H40+H39+H38</f>
        <v>3343379</v>
      </c>
      <c r="L40" s="27">
        <f>K40/K37-1</f>
        <v>-0.62326854730091752</v>
      </c>
      <c r="M40" s="27">
        <f>K40/K28-1</f>
        <v>-0.90030346891478774</v>
      </c>
      <c r="N40" s="32">
        <f>AVERAGE(J38:J40)</f>
        <v>42.655201719217722</v>
      </c>
      <c r="O40" s="58">
        <f>N40/N37-1</f>
        <v>6.4923716614522453E-2</v>
      </c>
    </row>
    <row r="41" spans="1:16" ht="17.399999999999999">
      <c r="A41" s="31"/>
      <c r="B41" s="27"/>
      <c r="C41" s="27"/>
      <c r="D41" s="26">
        <f>H41/18</f>
        <v>30275.388888888891</v>
      </c>
      <c r="E41" s="27">
        <f t="shared" si="5"/>
        <v>0.18090363747019644</v>
      </c>
      <c r="F41" s="33">
        <f t="shared" si="6"/>
        <v>-0.85068378894561858</v>
      </c>
      <c r="G41" s="39" t="s">
        <v>373</v>
      </c>
      <c r="H41" s="68">
        <f>'엘오티베큠(오산)'!H41+'엘오티베큠(안성)'!H41+'엘오티베큠(아산)'!H41</f>
        <v>544957</v>
      </c>
      <c r="I41" s="68">
        <f>'엘오티베큠(오산)'!I41+'엘오티베큠(안성)'!I41+'엘오티베큠(아산)'!I41</f>
        <v>12952</v>
      </c>
      <c r="J41" s="30">
        <f t="shared" si="1"/>
        <v>42.075123533045087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179023.85</v>
      </c>
      <c r="E42" s="27">
        <f t="shared" ref="E42" si="7">D42/D41-1</f>
        <v>4.9131808564712447</v>
      </c>
      <c r="F42" s="33">
        <f t="shared" ref="F42" si="8">D42/D30-1</f>
        <v>-0.64589335782982049</v>
      </c>
      <c r="G42" s="39" t="s">
        <v>406</v>
      </c>
      <c r="H42" s="68">
        <f>'엘오티베큠(오산)'!H42+'엘오티베큠(안성)'!H42+'엘오티베큠(아산)'!H42</f>
        <v>3580477</v>
      </c>
      <c r="I42" s="68">
        <f>'엘오티베큠(오산)'!I42+'엘오티베큠(안성)'!I42+'엘오티베큠(아산)'!I42</f>
        <v>110724</v>
      </c>
      <c r="J42" s="30">
        <f t="shared" si="1"/>
        <v>32.336954951049456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96432.029629629644</v>
      </c>
      <c r="B43" s="27">
        <f>A43/A40-1</f>
        <v>0.76937723450799944</v>
      </c>
      <c r="C43" s="27">
        <f>A43/A31-1</f>
        <v>-0.77483006163022716</v>
      </c>
      <c r="D43" s="26">
        <f>H43/20</f>
        <v>79996.850000000006</v>
      </c>
      <c r="E43" s="27">
        <f t="shared" ref="E43" si="9">D43/D42-1</f>
        <v>-0.55314976188926779</v>
      </c>
      <c r="F43" s="33">
        <f t="shared" ref="F43" si="10">D43/D31-1</f>
        <v>-0.86122860884875929</v>
      </c>
      <c r="G43" s="39" t="s">
        <v>429</v>
      </c>
      <c r="H43" s="68">
        <f>'엘오티베큠(오산)'!H43+'엘오티베큠(안성)'!H43+'엘오티베큠(아산)'!H43</f>
        <v>1599937</v>
      </c>
      <c r="I43" s="68">
        <f>'엘오티베큠(오산)'!I43+'엘오티베큠(안성)'!I43+'엘오티베큠(아산)'!I43</f>
        <v>45517</v>
      </c>
      <c r="J43" s="30">
        <f t="shared" si="1"/>
        <v>35.150317463804733</v>
      </c>
      <c r="K43" s="32">
        <f>H43+H42+H41</f>
        <v>5725371</v>
      </c>
      <c r="L43" s="27">
        <f>K43/K40-1</f>
        <v>0.71245048796442156</v>
      </c>
      <c r="M43" s="27">
        <f>K43/K31-1</f>
        <v>-0.77631561263515714</v>
      </c>
      <c r="N43" s="32">
        <f>AVERAGE(J41:J43)</f>
        <v>36.520798649299756</v>
      </c>
      <c r="O43" s="58">
        <f>N43/N40-1</f>
        <v>-0.14381371609254856</v>
      </c>
    </row>
    <row r="44" spans="1:16" ht="17.399999999999999">
      <c r="A44" s="31"/>
      <c r="B44" s="27"/>
      <c r="C44" s="27"/>
      <c r="D44" s="26">
        <f>H44/22</f>
        <v>49457.045454545456</v>
      </c>
      <c r="E44" s="27">
        <f t="shared" ref="E44" si="11">D44/D43-1</f>
        <v>-0.38176258872011271</v>
      </c>
      <c r="F44" s="33">
        <f t="shared" ref="F44" si="12">D44/D32-1</f>
        <v>-0.82625990596579846</v>
      </c>
      <c r="G44" s="39" t="s">
        <v>464</v>
      </c>
      <c r="H44" s="68">
        <f>'엘오티베큠(오산)'!H44+'엘오티베큠(안성)'!H44+'엘오티베큠(아산)'!H44</f>
        <v>1088055</v>
      </c>
      <c r="I44" s="68">
        <f>'엘오티베큠(오산)'!I44+'엘오티베큠(안성)'!I44+'엘오티베큠(아산)'!I44</f>
        <v>25982</v>
      </c>
      <c r="J44" s="30">
        <f t="shared" si="1"/>
        <v>41.877261180817491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102293.45</v>
      </c>
      <c r="E45" s="27">
        <f t="shared" ref="E45" si="13">D45/D44-1</f>
        <v>1.0683291745362138</v>
      </c>
      <c r="F45" s="33">
        <f t="shared" ref="F45" si="14">D45/D33-1</f>
        <v>-0.50838217100141025</v>
      </c>
      <c r="G45" s="39" t="s">
        <v>498</v>
      </c>
      <c r="H45" s="68">
        <f>'엘오티베큠(오산)'!H45+'엘오티베큠(안성)'!H45+'엘오티베큠(아산)'!H45</f>
        <v>2045869</v>
      </c>
      <c r="I45" s="68">
        <f>'엘오티베큠(오산)'!I45+'엘오티베큠(안성)'!I45+'엘오티베큠(아산)'!I45</f>
        <v>42695</v>
      </c>
      <c r="J45" s="30">
        <f t="shared" si="1"/>
        <v>47.918233985244171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77799.937081339711</v>
      </c>
      <c r="B46" s="27">
        <f>A46/A43-1</f>
        <v>-0.19321477127310249</v>
      </c>
      <c r="C46" s="27">
        <f>A46/A34-1</f>
        <v>-0.66006875012439958</v>
      </c>
      <c r="D46" s="26">
        <f>H46/19</f>
        <v>81649.31578947368</v>
      </c>
      <c r="E46" s="27">
        <f t="shared" ref="E46" si="15">D46/D45-1</f>
        <v>-0.20181286495397621</v>
      </c>
      <c r="F46" s="33">
        <f t="shared" ref="F46" si="16">D46/D34-1</f>
        <v>-0.57885073759766315</v>
      </c>
      <c r="G46" s="39" t="s">
        <v>548</v>
      </c>
      <c r="H46" s="68">
        <f>'엘오티베큠(오산)'!H46+'엘오티베큠(안성)'!H46+'엘오티베큠(아산)'!H46</f>
        <v>1551337</v>
      </c>
      <c r="I46" s="68">
        <f>'엘오티베큠(오산)'!I46+'엘오티베큠(안성)'!I46+'엘오티베큠(아산)'!I46</f>
        <v>36019.199999999997</v>
      </c>
      <c r="J46" s="30">
        <f t="shared" si="1"/>
        <v>43.069723925017769</v>
      </c>
      <c r="K46" s="32">
        <f>H46+H45+H44</f>
        <v>4685261</v>
      </c>
      <c r="L46" s="27">
        <f>K46/K43-1</f>
        <v>-0.18166682997486105</v>
      </c>
      <c r="M46" s="27">
        <f>K46/K34-1</f>
        <v>-0.66607887468934057</v>
      </c>
      <c r="N46" s="32">
        <f>AVERAGE(J44:J46)</f>
        <v>44.288406363693149</v>
      </c>
      <c r="O46" s="58">
        <f>N46/N43-1</f>
        <v>0.21268997397849421</v>
      </c>
    </row>
    <row r="47" spans="1:16" ht="17.399999999999999">
      <c r="A47" s="31"/>
      <c r="B47" s="27"/>
      <c r="C47" s="27"/>
      <c r="D47" s="26">
        <f>H47/19</f>
        <v>113262.89473684211</v>
      </c>
      <c r="E47" s="27">
        <f t="shared" ref="E47" si="17">D47/D46-1</f>
        <v>0.38718731004288576</v>
      </c>
      <c r="F47" s="33">
        <f t="shared" ref="F47" si="18">D47/D35-1</f>
        <v>-0.5856361010044655</v>
      </c>
      <c r="G47" s="39" t="s">
        <v>601</v>
      </c>
      <c r="H47" s="68">
        <f>'엘오티베큠(오산)'!H47+'엘오티베큠(안성)'!H47+'엘오티베큠(아산)'!H47</f>
        <v>2151995</v>
      </c>
      <c r="I47" s="68">
        <f>'엘오티베큠(오산)'!I47+'엘오티베큠(안성)'!I47+'엘오티베큠(아산)'!I47</f>
        <v>51653</v>
      </c>
      <c r="J47" s="30">
        <f t="shared" si="1"/>
        <v>41.662536541923991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55922.7</v>
      </c>
      <c r="E48" s="27">
        <f t="shared" ref="E48" si="19">D48/D47-1</f>
        <v>-0.50625754241994059</v>
      </c>
      <c r="F48" s="33">
        <f t="shared" ref="F48" si="20">D48/D36-1</f>
        <v>-0.11908247438920028</v>
      </c>
      <c r="G48" s="39" t="s">
        <v>634</v>
      </c>
      <c r="H48" s="68">
        <f>'엘오티베큠(오산)'!H48+'엘오티베큠(안성)'!H48+'엘오티베큠(아산)'!H48</f>
        <v>1118454</v>
      </c>
      <c r="I48" s="68">
        <f>'엘오티베큠(오산)'!I48+'엘오티베큠(안성)'!I48+'엘오티베큠(아산)'!I48</f>
        <v>26664</v>
      </c>
      <c r="J48" s="30">
        <f t="shared" si="1"/>
        <v>41.946219621962193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86309.789154704937</v>
      </c>
      <c r="B49" s="27">
        <f>A49/A46-1</f>
        <v>0.10938122050752042</v>
      </c>
      <c r="C49" s="27">
        <f>A49/A37-1</f>
        <v>-0.36307491035294315</v>
      </c>
      <c r="D49" s="26">
        <f>H49/22</f>
        <v>89743.772727272721</v>
      </c>
      <c r="E49" s="27">
        <f t="shared" ref="E49" si="21">D49/D48-1</f>
        <v>0.6047825431760756</v>
      </c>
      <c r="F49" s="33">
        <f t="shared" ref="F49" si="22">D49/D37-1</f>
        <v>0.28745405059388696</v>
      </c>
      <c r="G49" s="39" t="s">
        <v>674</v>
      </c>
      <c r="H49" s="68">
        <f>'엘오티베큠(오산)'!H49+'엘오티베큠(안성)'!H49+'엘오티베큠(아산)'!H49</f>
        <v>1974363</v>
      </c>
      <c r="I49" s="68">
        <f>'엘오티베큠(오산)'!I49+'엘오티베큠(안성)'!I49+'엘오티베큠(아산)'!I49</f>
        <v>54115</v>
      </c>
      <c r="J49" s="30">
        <f t="shared" si="1"/>
        <v>36.484579137023005</v>
      </c>
      <c r="K49" s="32">
        <f>H49+H48+H47</f>
        <v>5244812</v>
      </c>
      <c r="L49" s="27">
        <f>K49/K46-1</f>
        <v>0.11942792514653933</v>
      </c>
      <c r="M49" s="27">
        <f>K49/K37-1</f>
        <v>-0.40901535724978233</v>
      </c>
      <c r="N49" s="32">
        <f>AVERAGE(J47:J49)</f>
        <v>40.03111176696973</v>
      </c>
      <c r="O49" s="58">
        <f>N49/N46-1</f>
        <v>-9.6126615208567801E-2</v>
      </c>
    </row>
    <row r="50" spans="1:15" s="37" customFormat="1" ht="17.399999999999999">
      <c r="A50" s="92"/>
      <c r="B50" s="130"/>
      <c r="C50" s="130"/>
      <c r="D50" s="93">
        <f>H50/18</f>
        <v>8785.7222222222226</v>
      </c>
      <c r="E50" s="130">
        <f t="shared" ref="E50" si="23">D50/D49-1</f>
        <v>-0.90210215199085031</v>
      </c>
      <c r="F50" s="131">
        <f t="shared" ref="F50" si="24">D50/D38-1</f>
        <v>-0.9025492915053791</v>
      </c>
      <c r="G50" s="132" t="s">
        <v>714</v>
      </c>
      <c r="H50" s="95">
        <f>'엘오티베큠(오산)'!H50+'엘오티베큠(안성)'!H50+'엘오티베큠(아산)'!H50</f>
        <v>158143</v>
      </c>
      <c r="I50" s="95">
        <f>'엘오티베큠(오산)'!I50+'엘오티베큠(안성)'!I50+'엘오티베큠(아산)'!I50</f>
        <v>4002</v>
      </c>
      <c r="J50" s="133">
        <f t="shared" ref="J50" si="25">H50/I50</f>
        <v>39.515992003998001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41692.65</v>
      </c>
      <c r="E51" s="130">
        <f t="shared" ref="E51" si="26">D51/D50-1</f>
        <v>3.7455005912370449</v>
      </c>
      <c r="F51" s="131">
        <f t="shared" ref="F51" si="27">D51/D39-1</f>
        <v>-0.12609815936223956</v>
      </c>
      <c r="G51" s="132" t="s">
        <v>721</v>
      </c>
      <c r="H51" s="95">
        <f>'엘오티베큠(오산)'!H51+'엘오티베큠(안성)'!H51+'엘오티베큠(아산)'!H51</f>
        <v>833853</v>
      </c>
      <c r="I51" s="95">
        <f>'엘오티베큠(오산)'!I51+'엘오티베큠(안성)'!I51+'엘오티베큠(아산)'!I51</f>
        <v>26360</v>
      </c>
      <c r="J51" s="133">
        <f t="shared" ref="J51" si="28">H51/I51</f>
        <v>31.633270106221548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46125.29074074074</v>
      </c>
      <c r="B52" s="27">
        <f>A52/A49-1</f>
        <v>-0.46558448129140928</v>
      </c>
      <c r="C52" s="27">
        <f>A52/A40-1</f>
        <v>-0.15367290634466835</v>
      </c>
      <c r="D52" s="93">
        <f>H52/22</f>
        <v>87897.5</v>
      </c>
      <c r="E52" s="130">
        <f t="shared" ref="E52:E53" si="29">D52/D51-1</f>
        <v>1.1082253106962496</v>
      </c>
      <c r="F52" s="131">
        <f t="shared" ref="F52:F53" si="30">D52/D40-1</f>
        <v>2.4284770991870159</v>
      </c>
      <c r="G52" s="132" t="s">
        <v>726</v>
      </c>
      <c r="H52" s="95">
        <f>'엘오티베큠(오산)'!H52+'엘오티베큠(안성)'!H52+'엘오티베큠(아산)'!H52</f>
        <v>1933745</v>
      </c>
      <c r="I52" s="95">
        <f>'엘오티베큠(오산)'!I52+'엘오티베큠(안성)'!I52+'엘오티베큠(아산)'!I52</f>
        <v>55130</v>
      </c>
      <c r="J52" s="133">
        <f t="shared" ref="J52" si="31">H52/I52</f>
        <v>35.076092871394884</v>
      </c>
      <c r="K52" s="32">
        <f>H52+H51+H50</f>
        <v>2925741</v>
      </c>
      <c r="L52" s="27">
        <f>K52/K49-1</f>
        <v>-0.44216475252115806</v>
      </c>
      <c r="M52" s="27">
        <f>K52/K40-1</f>
        <v>-0.12491494383376822</v>
      </c>
      <c r="N52" s="32">
        <f>AVERAGE(J50:J52)</f>
        <v>35.408451660538141</v>
      </c>
      <c r="O52" s="58">
        <f>N52/N49-1</f>
        <v>-0.11547668556749435</v>
      </c>
    </row>
    <row r="53" spans="1:15" s="37" customFormat="1" ht="17.399999999999999">
      <c r="A53" s="31"/>
      <c r="B53" s="27"/>
      <c r="C53" s="27"/>
      <c r="D53" s="93">
        <f>H53/21</f>
        <v>97897.047619047618</v>
      </c>
      <c r="E53" s="130">
        <f t="shared" si="29"/>
        <v>0.11376373183591815</v>
      </c>
      <c r="F53" s="131">
        <f t="shared" si="30"/>
        <v>2.2335521098781319</v>
      </c>
      <c r="G53" s="132" t="s">
        <v>729</v>
      </c>
      <c r="H53" s="95">
        <f>'엘오티베큠(오산)'!H53+'엘오티베큠(안성)'!H53+'엘오티베큠(아산)'!H53</f>
        <v>2055838</v>
      </c>
      <c r="I53" s="95">
        <f>'엘오티베큠(오산)'!I53+'엘오티베큠(안성)'!I53+'엘오티베큠(아산)'!I53</f>
        <v>55636.76</v>
      </c>
      <c r="J53" s="133">
        <f t="shared" ref="J53" si="32">H53/I53</f>
        <v>36.951073355098316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129156.29411764706</v>
      </c>
      <c r="E54" s="130">
        <f t="shared" ref="E54" si="33">D54/D53-1</f>
        <v>0.31930734643030645</v>
      </c>
      <c r="F54" s="131">
        <f t="shared" ref="F54" si="34">D54/D42-1</f>
        <v>-0.27855258325833643</v>
      </c>
      <c r="G54" s="132" t="s">
        <v>742</v>
      </c>
      <c r="H54" s="95">
        <f>'엘오티베큠(오산)'!H54+'엘오티베큠(안성)'!H54+'엘오티베큠(아산)'!H54</f>
        <v>2195657</v>
      </c>
      <c r="I54" s="95">
        <f>'엘오티베큠(오산)'!I54+'엘오티베큠(안성)'!I54+'엘오티베큠(아산)'!I54</f>
        <v>67942.5</v>
      </c>
      <c r="J54" s="133">
        <f t="shared" ref="J54" si="35">H54/I54</f>
        <v>32.316399896971703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148290.43137254901</v>
      </c>
      <c r="B55" s="27">
        <f>A55/A52-1</f>
        <v>2.2149484369877288</v>
      </c>
      <c r="C55" s="27">
        <f>A55/A43-1</f>
        <v>0.53777154688223416</v>
      </c>
      <c r="D55" s="93">
        <f>H55/21</f>
        <v>217817.95238095237</v>
      </c>
      <c r="E55" s="130">
        <f t="shared" ref="E55" si="36">D55/D54-1</f>
        <v>0.68646796401996757</v>
      </c>
      <c r="F55" s="131">
        <f t="shared" ref="F55" si="37">D55/D43-1</f>
        <v>1.7228316162567947</v>
      </c>
      <c r="G55" s="132" t="s">
        <v>749</v>
      </c>
      <c r="H55" s="95">
        <f>'엘오티베큠(오산)'!H55+'엘오티베큠(안성)'!H55+'엘오티베큠(아산)'!H55</f>
        <v>4574177</v>
      </c>
      <c r="I55" s="95">
        <f>'엘오티베큠(오산)'!I55+'엘오티베큠(안성)'!I55+'엘오티베큠(아산)'!I55</f>
        <v>138178</v>
      </c>
      <c r="J55" s="133">
        <f t="shared" ref="J55" si="38">H55/I55</f>
        <v>33.103511412815351</v>
      </c>
      <c r="K55" s="32">
        <f>H55+H54+H53</f>
        <v>8825672</v>
      </c>
      <c r="L55" s="27">
        <f>K55/K52-1</f>
        <v>2.0165595655938104</v>
      </c>
      <c r="M55" s="27">
        <f>K55/K43-1</f>
        <v>0.5415022013420614</v>
      </c>
      <c r="N55" s="32">
        <f>AVERAGE(J53:J55)</f>
        <v>34.123661554961792</v>
      </c>
      <c r="O55" s="58">
        <f>N55/N52-1</f>
        <v>-3.6284842892698843E-2</v>
      </c>
    </row>
    <row r="56" spans="1:15" s="124" customFormat="1" ht="17.399999999999999">
      <c r="A56" s="94"/>
      <c r="B56" s="45"/>
      <c r="C56" s="45"/>
      <c r="D56" s="98">
        <f>H56/22</f>
        <v>168265.54545454544</v>
      </c>
      <c r="E56" s="118">
        <f t="shared" ref="E56" si="39">D56/D55-1</f>
        <v>-0.22749459530196259</v>
      </c>
      <c r="F56" s="158">
        <f t="shared" ref="F56" si="40">D56/D44-1</f>
        <v>2.4022563197632469</v>
      </c>
      <c r="G56" s="122" t="s">
        <v>752</v>
      </c>
      <c r="H56" s="96">
        <f>'엘오티베큠(오산)'!H56+'엘오티베큠(안성)'!H56+'엘오티베큠(아산)'!H56</f>
        <v>3701842</v>
      </c>
      <c r="I56" s="96">
        <f>'엘오티베큠(오산)'!I56+'엘오티베큠(안성)'!I56+'엘오티베큠(아산)'!I56</f>
        <v>117347.5</v>
      </c>
      <c r="J56" s="125">
        <f t="shared" ref="J56" si="41">H56/I56</f>
        <v>31.545980954004133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122415.27777777778</v>
      </c>
      <c r="E57" s="118">
        <f t="shared" ref="E57" si="42">D57/D56-1</f>
        <v>-0.27248755859620388</v>
      </c>
      <c r="F57" s="158">
        <f t="shared" ref="F57" si="43">D57/D45-1</f>
        <v>0.19670690330395324</v>
      </c>
      <c r="G57" s="122" t="s">
        <v>756</v>
      </c>
      <c r="H57" s="96">
        <f>'엘오티베큠(오산)'!H57+'엘오티베큠(안성)'!H57+'엘오티베큠(아산)'!H57</f>
        <v>2203475</v>
      </c>
      <c r="I57" s="96">
        <f>'엘오티베큠(오산)'!I57+'엘오티베큠(안성)'!I57+'엘오티베큠(아산)'!I57</f>
        <v>64088.1</v>
      </c>
      <c r="J57" s="125">
        <f t="shared" ref="J57" si="44">H57/I57</f>
        <v>34.381967947247617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145340.41161616161</v>
      </c>
      <c r="B58" s="27">
        <f>A58/A55-1</f>
        <v>-1.9893527377879749E-2</v>
      </c>
      <c r="C58" s="27">
        <f>A58/A46-1</f>
        <v>0.86813019481247711</v>
      </c>
      <c r="K58" s="32">
        <f>H58+H57+H56</f>
        <v>5905317</v>
      </c>
      <c r="L58" s="27">
        <f>K58/K55-1</f>
        <v>-0.33089321696976726</v>
      </c>
      <c r="M58" s="27">
        <f>K58/K46-1</f>
        <v>0.26040299569223579</v>
      </c>
      <c r="N58" s="32">
        <f>AVERAGE(J56:J58)</f>
        <v>32.963974450625876</v>
      </c>
      <c r="O58" s="58">
        <f>N58/N55-1</f>
        <v>-3.3984837836585902E-2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202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엘오티베큠</v>
      </c>
      <c r="G1" s="19"/>
      <c r="H1" s="19"/>
      <c r="I1" s="19"/>
      <c r="J1" s="20"/>
      <c r="P1" s="18" t="s">
        <v>325</v>
      </c>
    </row>
    <row r="2" spans="1:16" ht="15" customHeight="1">
      <c r="G2" s="21"/>
      <c r="H2" s="21"/>
      <c r="I2" s="21"/>
      <c r="J2" s="22"/>
      <c r="P2" s="18" t="s">
        <v>668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114161.5</v>
      </c>
      <c r="E5" s="27"/>
      <c r="F5" s="26"/>
      <c r="G5" s="28" t="s">
        <v>7</v>
      </c>
      <c r="H5" s="29">
        <v>2283230</v>
      </c>
      <c r="I5" s="29">
        <v>55475.8</v>
      </c>
      <c r="J5" s="30">
        <f>H5/I5</f>
        <v>41.157225312658852</v>
      </c>
    </row>
    <row r="6" spans="1:16" ht="15" hidden="1" customHeight="1">
      <c r="D6" s="26">
        <f>H6/18</f>
        <v>164315.77777777778</v>
      </c>
      <c r="E6" s="27">
        <f t="shared" ref="E6:E22" si="0">D6/D5-1</f>
        <v>0.43932742455011353</v>
      </c>
      <c r="F6" s="26"/>
      <c r="G6" s="28" t="s">
        <v>3</v>
      </c>
      <c r="H6" s="29">
        <v>2957684</v>
      </c>
      <c r="I6" s="29">
        <v>75322</v>
      </c>
      <c r="J6" s="30">
        <f t="shared" ref="J6:J49" si="1">H6/I6</f>
        <v>39.267199490188787</v>
      </c>
    </row>
    <row r="7" spans="1:16" ht="15" hidden="1" customHeight="1">
      <c r="A7" s="31">
        <f>AVERAGE(D5:D7)</f>
        <v>170959.89562289559</v>
      </c>
      <c r="B7" s="31"/>
      <c r="C7" s="31"/>
      <c r="D7" s="26">
        <f>H7/22</f>
        <v>234402.40909090909</v>
      </c>
      <c r="E7" s="27">
        <f t="shared" si="0"/>
        <v>0.42653622348985332</v>
      </c>
      <c r="F7" s="26"/>
      <c r="G7" s="28" t="s">
        <v>6</v>
      </c>
      <c r="H7" s="29">
        <v>5156853</v>
      </c>
      <c r="I7" s="29">
        <v>129116</v>
      </c>
      <c r="J7" s="30">
        <f t="shared" si="1"/>
        <v>39.939689891260571</v>
      </c>
      <c r="K7" s="32">
        <f>H7+H6+H5</f>
        <v>10397767</v>
      </c>
      <c r="L7" s="32"/>
      <c r="M7" s="32"/>
      <c r="N7" s="32">
        <f>AVERAGE(J5:J7)</f>
        <v>40.121371564702734</v>
      </c>
      <c r="O7" s="32"/>
    </row>
    <row r="8" spans="1:16" ht="15" hidden="1" customHeight="1">
      <c r="D8" s="26">
        <f>H8/21</f>
        <v>145298.23809523811</v>
      </c>
      <c r="E8" s="27">
        <f t="shared" si="0"/>
        <v>-0.38013334138180044</v>
      </c>
      <c r="F8" s="26"/>
      <c r="G8" s="28" t="s">
        <v>2</v>
      </c>
      <c r="H8" s="29">
        <v>3051263</v>
      </c>
      <c r="I8" s="29">
        <v>75577</v>
      </c>
      <c r="J8" s="30">
        <f t="shared" si="1"/>
        <v>40.372904455059079</v>
      </c>
    </row>
    <row r="9" spans="1:16" ht="15" hidden="1" customHeight="1">
      <c r="D9" s="26">
        <f>H9/21</f>
        <v>97635.523809523816</v>
      </c>
      <c r="E9" s="27">
        <f t="shared" si="0"/>
        <v>-0.32803366999173789</v>
      </c>
      <c r="F9" s="26"/>
      <c r="G9" s="28" t="s">
        <v>5</v>
      </c>
      <c r="H9" s="29">
        <v>2050346</v>
      </c>
      <c r="I9" s="29">
        <v>50409</v>
      </c>
      <c r="J9" s="30">
        <f t="shared" si="1"/>
        <v>40.674205003074846</v>
      </c>
    </row>
    <row r="10" spans="1:16" ht="15" hidden="1" customHeight="1">
      <c r="A10" s="31">
        <f>AVERAGE(D8:D10)</f>
        <v>102552.39682539682</v>
      </c>
      <c r="B10" s="27">
        <f>A10/A7-1</f>
        <v>-0.40013769631909735</v>
      </c>
      <c r="C10" s="27"/>
      <c r="D10" s="26">
        <f>H10/21</f>
        <v>64723.428571428572</v>
      </c>
      <c r="E10" s="27">
        <f t="shared" si="0"/>
        <v>-0.33709139823229839</v>
      </c>
      <c r="F10" s="26"/>
      <c r="G10" s="28" t="s">
        <v>0</v>
      </c>
      <c r="H10" s="29">
        <v>1359192</v>
      </c>
      <c r="I10" s="29">
        <v>34123</v>
      </c>
      <c r="J10" s="30">
        <f t="shared" si="1"/>
        <v>39.832136682003338</v>
      </c>
      <c r="K10" s="32">
        <f>H10+H9+H8</f>
        <v>6460801</v>
      </c>
      <c r="L10" s="27">
        <f>K10/K7-1</f>
        <v>-0.37863572053499561</v>
      </c>
      <c r="M10" s="32"/>
      <c r="N10" s="32">
        <f>AVERAGE(J8:J10)</f>
        <v>40.293082046712421</v>
      </c>
      <c r="O10" s="58">
        <f>N10/N7-1</f>
        <v>4.2797759725829998E-3</v>
      </c>
    </row>
    <row r="11" spans="1:16" ht="15" hidden="1" customHeight="1">
      <c r="D11" s="26">
        <f>H11/21</f>
        <v>49176.190476190473</v>
      </c>
      <c r="E11" s="27">
        <f t="shared" si="0"/>
        <v>-0.24021036027286802</v>
      </c>
      <c r="F11" s="26"/>
      <c r="G11" s="28" t="s">
        <v>10</v>
      </c>
      <c r="H11" s="29">
        <v>1032700</v>
      </c>
      <c r="I11" s="29">
        <v>28107</v>
      </c>
      <c r="J11" s="30">
        <f t="shared" si="1"/>
        <v>36.74173693385989</v>
      </c>
    </row>
    <row r="12" spans="1:16" ht="15" hidden="1" customHeight="1">
      <c r="D12" s="26">
        <f>H12/22</f>
        <v>2952.2727272727275</v>
      </c>
      <c r="E12" s="27">
        <f t="shared" si="0"/>
        <v>-0.93996540401595108</v>
      </c>
      <c r="F12" s="26"/>
      <c r="G12" s="28" t="s">
        <v>4</v>
      </c>
      <c r="H12" s="29">
        <v>64950</v>
      </c>
      <c r="I12" s="29">
        <v>1170.4000000000001</v>
      </c>
      <c r="J12" s="30">
        <f t="shared" si="1"/>
        <v>55.49384825700615</v>
      </c>
    </row>
    <row r="13" spans="1:16" ht="15" hidden="1" customHeight="1">
      <c r="A13" s="31">
        <f>AVERAGE(D11:D13)</f>
        <v>35523.437734487736</v>
      </c>
      <c r="B13" s="27">
        <f>A13/A10-1</f>
        <v>-0.65360694791981255</v>
      </c>
      <c r="C13" s="27"/>
      <c r="D13" s="26">
        <f>H13/20</f>
        <v>54441.85</v>
      </c>
      <c r="E13" s="27">
        <f t="shared" si="0"/>
        <v>17.440657428791376</v>
      </c>
      <c r="F13" s="26"/>
      <c r="G13" s="28" t="s">
        <v>8</v>
      </c>
      <c r="H13" s="29">
        <v>1088837</v>
      </c>
      <c r="I13" s="29">
        <v>28897</v>
      </c>
      <c r="J13" s="30">
        <f t="shared" si="1"/>
        <v>37.67993217288992</v>
      </c>
      <c r="K13" s="32">
        <f>H13+H12+H11</f>
        <v>2186487</v>
      </c>
      <c r="L13" s="27">
        <f>K13/K10-1</f>
        <v>-0.66157648254450185</v>
      </c>
      <c r="M13" s="32"/>
      <c r="N13" s="32">
        <f>AVERAGE(J11:J13)</f>
        <v>43.305172454585318</v>
      </c>
      <c r="O13" s="58">
        <f>N13/N10-1</f>
        <v>7.4754529930992408E-2</v>
      </c>
    </row>
    <row r="14" spans="1:16" ht="15" hidden="1" customHeight="1">
      <c r="D14" s="26">
        <f>H14/20</f>
        <v>154645</v>
      </c>
      <c r="E14" s="27">
        <f t="shared" si="0"/>
        <v>1.840553728427671</v>
      </c>
      <c r="F14" s="26"/>
      <c r="G14" s="28" t="s">
        <v>11</v>
      </c>
      <c r="H14" s="29">
        <v>3092900</v>
      </c>
      <c r="I14" s="29">
        <v>97960</v>
      </c>
      <c r="J14" s="30">
        <f t="shared" si="1"/>
        <v>31.573091057574519</v>
      </c>
    </row>
    <row r="15" spans="1:16" ht="15" hidden="1" customHeight="1">
      <c r="A15" s="31"/>
      <c r="B15" s="31"/>
      <c r="C15" s="31"/>
      <c r="D15" s="26">
        <f>H15/22</f>
        <v>99585.272727272721</v>
      </c>
      <c r="E15" s="27">
        <f t="shared" si="0"/>
        <v>-0.35603949220942988</v>
      </c>
      <c r="F15" s="26"/>
      <c r="G15" s="28" t="s">
        <v>9</v>
      </c>
      <c r="H15" s="29">
        <v>2190876</v>
      </c>
      <c r="I15" s="29">
        <v>69789</v>
      </c>
      <c r="J15" s="30">
        <f t="shared" si="1"/>
        <v>31.392855607617246</v>
      </c>
    </row>
    <row r="16" spans="1:16" ht="15" hidden="1" customHeight="1">
      <c r="A16" s="31">
        <f>AVERAGE(D14:D16)</f>
        <v>134628.65151515152</v>
      </c>
      <c r="B16" s="27">
        <f>A16/A13-1</f>
        <v>2.7898542511961906</v>
      </c>
      <c r="C16" s="27"/>
      <c r="D16" s="26">
        <f>H16/22</f>
        <v>149655.68181818182</v>
      </c>
      <c r="E16" s="27">
        <f t="shared" si="0"/>
        <v>0.50278929524080795</v>
      </c>
      <c r="F16" s="26"/>
      <c r="G16" s="28" t="s">
        <v>13</v>
      </c>
      <c r="H16" s="29">
        <v>3292425</v>
      </c>
      <c r="I16" s="29">
        <v>102890</v>
      </c>
      <c r="J16" s="30">
        <f t="shared" si="1"/>
        <v>31.999465448537272</v>
      </c>
      <c r="K16" s="32">
        <f>H16+H15+H14</f>
        <v>8576201</v>
      </c>
      <c r="L16" s="27">
        <f>K16/K13-1</f>
        <v>2.9223654199636222</v>
      </c>
      <c r="M16" s="32"/>
      <c r="N16" s="32">
        <f>AVERAGE(J14:J16)</f>
        <v>31.655137371243011</v>
      </c>
      <c r="O16" s="58">
        <f>N16/N13-1</f>
        <v>-0.26902179169381779</v>
      </c>
    </row>
    <row r="17" spans="1:15" ht="15" hidden="1" customHeight="1">
      <c r="D17" s="26">
        <f>H17/20</f>
        <v>1681.45</v>
      </c>
      <c r="E17" s="27">
        <f t="shared" si="0"/>
        <v>-0.98876454285215309</v>
      </c>
      <c r="F17" s="33">
        <f t="shared" ref="F17:F22" si="2">D17/D5-1</f>
        <v>-0.98527130424880538</v>
      </c>
      <c r="G17" s="39" t="s">
        <v>162</v>
      </c>
      <c r="H17" s="29">
        <v>33629</v>
      </c>
      <c r="I17" s="29">
        <v>585</v>
      </c>
      <c r="J17" s="30">
        <f t="shared" si="1"/>
        <v>57.485470085470084</v>
      </c>
    </row>
    <row r="18" spans="1:15" hidden="1">
      <c r="D18" s="26">
        <f>H18/20</f>
        <v>52097.05</v>
      </c>
      <c r="E18" s="27">
        <f t="shared" si="0"/>
        <v>29.983407178328228</v>
      </c>
      <c r="F18" s="33">
        <f t="shared" si="2"/>
        <v>-0.68294554117343165</v>
      </c>
      <c r="G18" s="39" t="s">
        <v>163</v>
      </c>
      <c r="H18" s="29">
        <v>1041941</v>
      </c>
      <c r="I18" s="29">
        <v>28860</v>
      </c>
      <c r="J18" s="30">
        <f t="shared" si="1"/>
        <v>36.103291753291757</v>
      </c>
    </row>
    <row r="19" spans="1:15" ht="17.399999999999999" hidden="1">
      <c r="A19" s="31">
        <f>AVERAGE(D17:D19)</f>
        <v>24063.060606060608</v>
      </c>
      <c r="B19" s="27">
        <f>A19/A16-1</f>
        <v>-0.82126345071983076</v>
      </c>
      <c r="C19" s="27">
        <f>A19/A7-1</f>
        <v>-0.85924733681904519</v>
      </c>
      <c r="D19" s="26">
        <f>H19/22</f>
        <v>18410.68181818182</v>
      </c>
      <c r="E19" s="27">
        <f t="shared" si="0"/>
        <v>-0.64660797841371398</v>
      </c>
      <c r="F19" s="33">
        <f t="shared" si="2"/>
        <v>-0.92145694282927981</v>
      </c>
      <c r="G19" s="39" t="s">
        <v>158</v>
      </c>
      <c r="H19" s="29">
        <v>405035</v>
      </c>
      <c r="I19" s="29">
        <v>10755.9</v>
      </c>
      <c r="J19" s="30">
        <f t="shared" si="1"/>
        <v>37.657006852053293</v>
      </c>
      <c r="K19" s="32">
        <f>H19+H18+H17</f>
        <v>1480605</v>
      </c>
      <c r="L19" s="27">
        <f>K19/K16-1</f>
        <v>-0.82735887370177075</v>
      </c>
      <c r="M19" s="27">
        <f>K19/K7-1</f>
        <v>-0.85760356045677888</v>
      </c>
      <c r="N19" s="32">
        <f>AVERAGE(J17:J19)</f>
        <v>43.748589563605044</v>
      </c>
      <c r="O19" s="58">
        <f>N19/N16-1</f>
        <v>0.38203758367980689</v>
      </c>
    </row>
    <row r="20" spans="1:15" hidden="1">
      <c r="D20" s="26">
        <f>H20/20</f>
        <v>51171.1</v>
      </c>
      <c r="E20" s="27">
        <f t="shared" si="0"/>
        <v>1.7794244941795152</v>
      </c>
      <c r="F20" s="33">
        <f t="shared" si="2"/>
        <v>-0.64782023050782578</v>
      </c>
      <c r="G20" s="39" t="s">
        <v>154</v>
      </c>
      <c r="H20" s="29">
        <v>1023422</v>
      </c>
      <c r="I20" s="29">
        <v>30170</v>
      </c>
      <c r="J20" s="30">
        <f t="shared" si="1"/>
        <v>33.921842890288367</v>
      </c>
    </row>
    <row r="21" spans="1:15" hidden="1">
      <c r="D21" s="26">
        <f>H21/21</f>
        <v>123997.71428571429</v>
      </c>
      <c r="E21" s="27">
        <f t="shared" si="0"/>
        <v>1.4231981389048562</v>
      </c>
      <c r="F21" s="33">
        <f t="shared" si="2"/>
        <v>0.27000613554980468</v>
      </c>
      <c r="G21" s="39" t="s">
        <v>155</v>
      </c>
      <c r="H21" s="29">
        <v>2603952</v>
      </c>
      <c r="I21" s="29">
        <v>81448</v>
      </c>
      <c r="J21" s="30">
        <f t="shared" si="1"/>
        <v>31.970729790786759</v>
      </c>
    </row>
    <row r="22" spans="1:15" ht="17.399999999999999" hidden="1">
      <c r="A22" s="31">
        <f>AVERAGE(D20:D22)</f>
        <v>139234.06507936507</v>
      </c>
      <c r="B22" s="27">
        <f>A22/A19-1</f>
        <v>4.7862159497822603</v>
      </c>
      <c r="C22" s="27">
        <f>A22/A10-1</f>
        <v>0.35768708864427179</v>
      </c>
      <c r="D22" s="26">
        <f>H22/21</f>
        <v>242533.38095238095</v>
      </c>
      <c r="E22" s="27">
        <f t="shared" si="0"/>
        <v>0.95595041690476612</v>
      </c>
      <c r="F22" s="33">
        <f t="shared" si="2"/>
        <v>2.7472270289995819</v>
      </c>
      <c r="G22" s="39" t="s">
        <v>156</v>
      </c>
      <c r="H22" s="29">
        <v>5093201</v>
      </c>
      <c r="I22" s="29">
        <v>159774</v>
      </c>
      <c r="J22" s="30">
        <f t="shared" si="1"/>
        <v>31.877533265737856</v>
      </c>
      <c r="K22" s="32">
        <f>H22+H21+H20</f>
        <v>8720575</v>
      </c>
      <c r="L22" s="27">
        <f>K22/K19-1</f>
        <v>4.8898727209485315</v>
      </c>
      <c r="M22" s="27">
        <f>K22/K10-1</f>
        <v>0.34976684779487877</v>
      </c>
      <c r="N22" s="32">
        <f>AVERAGE(J20:J22)</f>
        <v>32.590035315604325</v>
      </c>
      <c r="O22" s="58">
        <f>N22/N19-1</f>
        <v>-0.25506089131805176</v>
      </c>
    </row>
    <row r="23" spans="1:15" hidden="1">
      <c r="A23" s="31"/>
      <c r="B23" s="27"/>
      <c r="C23" s="27"/>
      <c r="D23" s="26">
        <f>H23/21</f>
        <v>100812.14285714286</v>
      </c>
      <c r="E23" s="27">
        <f t="shared" ref="E23:E28" si="3">D23/D22-1</f>
        <v>-0.58433704069405468</v>
      </c>
      <c r="F23" s="33">
        <f t="shared" ref="F23:F28" si="4">D23/D11-1</f>
        <v>1.0500193667086277</v>
      </c>
      <c r="G23" s="39" t="s">
        <v>168</v>
      </c>
      <c r="H23" s="29">
        <v>2117055</v>
      </c>
      <c r="I23" s="29">
        <v>67658</v>
      </c>
      <c r="J23" s="30">
        <f t="shared" si="1"/>
        <v>31.290534748292885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102014.22727272728</v>
      </c>
      <c r="E24" s="27">
        <f t="shared" si="3"/>
        <v>1.1924004207388483E-2</v>
      </c>
      <c r="F24" s="33">
        <f t="shared" si="4"/>
        <v>33.554472671285602</v>
      </c>
      <c r="G24" s="39" t="s">
        <v>176</v>
      </c>
      <c r="H24" s="29">
        <v>2244313</v>
      </c>
      <c r="I24" s="29">
        <v>66423</v>
      </c>
      <c r="J24" s="30">
        <f t="shared" si="1"/>
        <v>33.788190837511102</v>
      </c>
      <c r="K24" s="32"/>
      <c r="L24" s="27"/>
      <c r="M24" s="27"/>
      <c r="N24" s="27"/>
    </row>
    <row r="25" spans="1:15" ht="17.399999999999999" hidden="1">
      <c r="A25" s="31">
        <f>AVERAGE(D23:D25)</f>
        <v>410460.54442925495</v>
      </c>
      <c r="B25" s="27">
        <f>A25/A22-1</f>
        <v>1.9479893745491634</v>
      </c>
      <c r="C25" s="27">
        <f>A25/A13-1</f>
        <v>10.554640277136285</v>
      </c>
      <c r="D25" s="26">
        <f>H25/19</f>
        <v>1028555.2631578947</v>
      </c>
      <c r="E25" s="27">
        <f t="shared" si="3"/>
        <v>9.0824687953390111</v>
      </c>
      <c r="F25" s="33">
        <f t="shared" si="4"/>
        <v>17.89273166062312</v>
      </c>
      <c r="G25" s="39" t="s">
        <v>190</v>
      </c>
      <c r="H25" s="29">
        <v>19542550</v>
      </c>
      <c r="I25" s="29">
        <v>406852.4</v>
      </c>
      <c r="J25" s="30">
        <f t="shared" si="1"/>
        <v>48.033512890669932</v>
      </c>
      <c r="K25" s="32">
        <f>H25+H24+H23</f>
        <v>23903918</v>
      </c>
      <c r="L25" s="27">
        <f>K25/K22-1</f>
        <v>1.7410942512391672</v>
      </c>
      <c r="M25" s="27">
        <f>K25/K13-1</f>
        <v>9.9325680875303632</v>
      </c>
      <c r="N25" s="32">
        <f>AVERAGE(J23:J25)</f>
        <v>37.704079492157973</v>
      </c>
      <c r="O25" s="58">
        <f>N25/N22-1</f>
        <v>0.15692048587946794</v>
      </c>
    </row>
    <row r="26" spans="1:15" ht="17.399999999999999" hidden="1">
      <c r="A26" s="31"/>
      <c r="B26" s="27"/>
      <c r="C26" s="27"/>
      <c r="D26" s="26">
        <f>H26/19</f>
        <v>1088078.3157894737</v>
      </c>
      <c r="E26" s="27">
        <f t="shared" si="3"/>
        <v>5.7870544018052916E-2</v>
      </c>
      <c r="F26" s="33">
        <f t="shared" si="4"/>
        <v>6.035974753722873</v>
      </c>
      <c r="G26" s="39" t="s">
        <v>202</v>
      </c>
      <c r="H26" s="29">
        <v>20673488</v>
      </c>
      <c r="I26" s="29">
        <v>387367</v>
      </c>
      <c r="J26" s="30">
        <f t="shared" si="1"/>
        <v>53.369254479602034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158604.27272727274</v>
      </c>
      <c r="E27" s="27">
        <f t="shared" si="3"/>
        <v>-0.85423450644525101</v>
      </c>
      <c r="F27" s="33">
        <f t="shared" si="4"/>
        <v>0.59264787235790628</v>
      </c>
      <c r="G27" s="39" t="s">
        <v>203</v>
      </c>
      <c r="H27" s="29">
        <v>3489294</v>
      </c>
      <c r="I27" s="29">
        <v>68028</v>
      </c>
      <c r="J27" s="30">
        <f t="shared" si="1"/>
        <v>51.292026812488977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453012.52950558212</v>
      </c>
      <c r="B28" s="27">
        <f>A28/A25-1</f>
        <v>0.10366888036825972</v>
      </c>
      <c r="C28" s="27">
        <f>A28/A16-1</f>
        <v>2.3649043083121031</v>
      </c>
      <c r="D28" s="26">
        <f>H28/19</f>
        <v>112355</v>
      </c>
      <c r="E28" s="27">
        <f t="shared" si="3"/>
        <v>-0.29160168217410176</v>
      </c>
      <c r="F28" s="33">
        <f t="shared" si="4"/>
        <v>-0.24924333887636019</v>
      </c>
      <c r="G28" s="39" t="s">
        <v>208</v>
      </c>
      <c r="H28" s="29">
        <v>2134745</v>
      </c>
      <c r="I28" s="29">
        <v>47321</v>
      </c>
      <c r="J28" s="30">
        <f t="shared" si="1"/>
        <v>45.112001014348806</v>
      </c>
      <c r="K28" s="32">
        <f>H28+H27+H26</f>
        <v>26297527</v>
      </c>
      <c r="L28" s="27">
        <f>K28/K25-1</f>
        <v>0.10013458881510551</v>
      </c>
      <c r="M28" s="27">
        <f>K28/K16-1</f>
        <v>2.0663375310350118</v>
      </c>
      <c r="N28" s="32">
        <f>AVERAGE(J26:J28)</f>
        <v>49.924427435479942</v>
      </c>
      <c r="O28" s="58">
        <f>N28/N25-1</f>
        <v>0.32411208834480809</v>
      </c>
    </row>
    <row r="29" spans="1:15" hidden="1">
      <c r="D29" s="26">
        <f>H29/22</f>
        <v>93892.136363636368</v>
      </c>
      <c r="E29" s="27">
        <f t="shared" ref="E29:E41" si="5">D29/D28-1</f>
        <v>-0.16432614157237002</v>
      </c>
      <c r="F29" s="33">
        <f t="shared" ref="F29:F41" si="6">D29/D17-1</f>
        <v>54.839981185070243</v>
      </c>
      <c r="G29" s="39" t="s">
        <v>215</v>
      </c>
      <c r="H29" s="29">
        <v>2065627</v>
      </c>
      <c r="I29" s="29">
        <v>60193</v>
      </c>
      <c r="J29" s="30">
        <f t="shared" si="1"/>
        <v>34.316731181366606</v>
      </c>
    </row>
    <row r="30" spans="1:15" hidden="1">
      <c r="D30" s="26">
        <f>H30/19</f>
        <v>421537.4736842105</v>
      </c>
      <c r="E30" s="27">
        <f t="shared" si="5"/>
        <v>3.4895929521896409</v>
      </c>
      <c r="F30" s="33">
        <f t="shared" si="6"/>
        <v>7.0913885466491955</v>
      </c>
      <c r="G30" s="39" t="s">
        <v>210</v>
      </c>
      <c r="H30" s="29">
        <v>8009212</v>
      </c>
      <c r="I30" s="29">
        <v>139122</v>
      </c>
      <c r="J30" s="30">
        <f t="shared" si="1"/>
        <v>57.569701413148174</v>
      </c>
    </row>
    <row r="31" spans="1:15" ht="17.399999999999999" hidden="1">
      <c r="A31" s="31">
        <f>AVERAGE(D29:D31)</f>
        <v>282503.37001594895</v>
      </c>
      <c r="B31" s="27">
        <f>A31/A28-1</f>
        <v>-0.37638950003375593</v>
      </c>
      <c r="C31" s="27">
        <f>A31/A19-1</f>
        <v>10.740126272415932</v>
      </c>
      <c r="D31" s="26">
        <f>H31/20</f>
        <v>332080.5</v>
      </c>
      <c r="E31" s="27">
        <f t="shared" si="5"/>
        <v>-0.21221594583836711</v>
      </c>
      <c r="F31" s="33">
        <f t="shared" si="6"/>
        <v>17.037381954645895</v>
      </c>
      <c r="G31" s="39" t="s">
        <v>211</v>
      </c>
      <c r="H31" s="29">
        <v>6641610</v>
      </c>
      <c r="I31" s="29">
        <v>118112</v>
      </c>
      <c r="J31" s="30">
        <f t="shared" si="1"/>
        <v>56.231458276889732</v>
      </c>
      <c r="K31" s="32">
        <f>H31+H30+H29</f>
        <v>16716449</v>
      </c>
      <c r="L31" s="27">
        <f>K31/K28-1</f>
        <v>-0.36433380218603828</v>
      </c>
      <c r="M31" s="27">
        <f>K31/K19-1</f>
        <v>10.290282688495582</v>
      </c>
      <c r="N31" s="32">
        <f>AVERAGE(J29:J31)</f>
        <v>49.372630290468173</v>
      </c>
      <c r="O31" s="58">
        <f>N31/N28-1</f>
        <v>-1.1052648439982327E-2</v>
      </c>
    </row>
    <row r="32" spans="1:15" ht="17.399999999999999" hidden="1">
      <c r="D32" s="26">
        <f>H32/21</f>
        <v>207958.76190476189</v>
      </c>
      <c r="E32" s="27">
        <f t="shared" si="5"/>
        <v>-0.37377002893948341</v>
      </c>
      <c r="F32" s="33">
        <f t="shared" si="6"/>
        <v>3.0639884994608657</v>
      </c>
      <c r="G32" s="39" t="s">
        <v>222</v>
      </c>
      <c r="H32" s="29">
        <v>4367134</v>
      </c>
      <c r="I32" s="29">
        <v>105905</v>
      </c>
      <c r="J32" s="30">
        <f t="shared" si="1"/>
        <v>41.23633445068694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154334.80952380953</v>
      </c>
      <c r="E33" s="27">
        <f t="shared" si="5"/>
        <v>-0.25785858643220005</v>
      </c>
      <c r="F33" s="33">
        <f t="shared" si="6"/>
        <v>0.24465850368977615</v>
      </c>
      <c r="G33" s="39" t="s">
        <v>223</v>
      </c>
      <c r="H33" s="29">
        <v>3241031</v>
      </c>
      <c r="I33" s="29">
        <v>80917</v>
      </c>
      <c r="J33" s="30">
        <f t="shared" si="1"/>
        <v>40.053771148213599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148793.48872180449</v>
      </c>
      <c r="B34" s="27">
        <f>A34/A31-1</f>
        <v>-0.47330366815304104</v>
      </c>
      <c r="C34" s="27">
        <f>A34/A22-1</f>
        <v>6.8657218597980574E-2</v>
      </c>
      <c r="D34" s="26">
        <f>H34/19</f>
        <v>84086.894736842107</v>
      </c>
      <c r="E34" s="27">
        <f t="shared" si="5"/>
        <v>-0.45516572057666704</v>
      </c>
      <c r="F34" s="33">
        <f t="shared" si="6"/>
        <v>-0.65329764337325691</v>
      </c>
      <c r="G34" s="39" t="s">
        <v>220</v>
      </c>
      <c r="H34" s="29">
        <v>1597651</v>
      </c>
      <c r="I34" s="29">
        <v>42801</v>
      </c>
      <c r="J34" s="30">
        <f t="shared" si="1"/>
        <v>37.327422256489335</v>
      </c>
      <c r="K34" s="32">
        <f>H34+H33+H32</f>
        <v>9205816</v>
      </c>
      <c r="L34" s="27">
        <f>K34/K31-1</f>
        <v>-0.44929595992546023</v>
      </c>
      <c r="M34" s="27">
        <f>K34/K22-1</f>
        <v>5.5643234534419994E-2</v>
      </c>
      <c r="N34" s="32">
        <f>AVERAGE(J32:J34)</f>
        <v>39.539175951796629</v>
      </c>
      <c r="O34" s="58">
        <f>N34/N31-1</f>
        <v>-0.19916812778293447</v>
      </c>
      <c r="P34" s="58"/>
    </row>
    <row r="35" spans="1:16" ht="17.399999999999999" hidden="1">
      <c r="D35" s="26">
        <f>H35/23</f>
        <v>217703.04347826086</v>
      </c>
      <c r="E35" s="27">
        <f t="shared" si="5"/>
        <v>1.5890246531232144</v>
      </c>
      <c r="F35" s="33">
        <f t="shared" si="6"/>
        <v>1.1594922725406183</v>
      </c>
      <c r="G35" s="39" t="s">
        <v>226</v>
      </c>
      <c r="H35" s="68">
        <v>5007170</v>
      </c>
      <c r="I35" s="68">
        <v>143554</v>
      </c>
      <c r="J35" s="30">
        <f t="shared" si="1"/>
        <v>34.880045139808018</v>
      </c>
      <c r="P35" s="16"/>
    </row>
    <row r="36" spans="1:16" ht="17.399999999999999" hidden="1">
      <c r="D36" s="26">
        <f>H36/21</f>
        <v>34389.380952380954</v>
      </c>
      <c r="E36" s="27">
        <f t="shared" si="5"/>
        <v>-0.84203536890004493</v>
      </c>
      <c r="F36" s="33">
        <f t="shared" si="6"/>
        <v>-0.66289622661706238</v>
      </c>
      <c r="G36" s="39" t="s">
        <v>228</v>
      </c>
      <c r="H36" s="68">
        <v>722177</v>
      </c>
      <c r="I36" s="68">
        <v>17684</v>
      </c>
      <c r="J36" s="30">
        <f t="shared" si="1"/>
        <v>40.837876046143407</v>
      </c>
      <c r="P36" s="16"/>
    </row>
    <row r="37" spans="1:16" ht="17.399999999999999" hidden="1">
      <c r="A37" s="31">
        <f>AVERAGE(D35:D37)</f>
        <v>106601.0303657695</v>
      </c>
      <c r="B37" s="27">
        <f>A37/A34-1</f>
        <v>-0.28356387580185838</v>
      </c>
      <c r="C37" s="27">
        <f>A37/A25-1</f>
        <v>-0.74028921460892638</v>
      </c>
      <c r="D37" s="26">
        <f>H37/18</f>
        <v>67710.666666666672</v>
      </c>
      <c r="E37" s="27">
        <f t="shared" si="5"/>
        <v>0.96894113216012134</v>
      </c>
      <c r="F37" s="33">
        <f t="shared" si="6"/>
        <v>-0.93416915056291694</v>
      </c>
      <c r="G37" s="39" t="s">
        <v>225</v>
      </c>
      <c r="H37" s="68">
        <v>1218792</v>
      </c>
      <c r="I37" s="68">
        <v>26366</v>
      </c>
      <c r="J37" s="30">
        <f t="shared" si="1"/>
        <v>46.225896988545855</v>
      </c>
      <c r="K37" s="32">
        <f>H37+H36+H35</f>
        <v>6948139</v>
      </c>
      <c r="L37" s="27">
        <f>K37/K34-1</f>
        <v>-0.24524463665143859</v>
      </c>
      <c r="M37" s="27">
        <f>K37/K25-1</f>
        <v>-0.70933053736211782</v>
      </c>
      <c r="N37" s="32">
        <f>AVERAGE(J35:J37)</f>
        <v>40.647939391499094</v>
      </c>
      <c r="O37" s="16">
        <f>N37/N34-1</f>
        <v>2.8042148401225875E-2</v>
      </c>
      <c r="P37" s="16"/>
    </row>
    <row r="38" spans="1:16" ht="17.399999999999999" hidden="1">
      <c r="A38" s="31"/>
      <c r="B38" s="27"/>
      <c r="C38" s="27"/>
      <c r="D38" s="26">
        <f>H38/20</f>
        <v>49172.55</v>
      </c>
      <c r="E38" s="27">
        <f t="shared" si="5"/>
        <v>-0.27378428804915034</v>
      </c>
      <c r="F38" s="33">
        <f t="shared" si="6"/>
        <v>-0.95480789453622916</v>
      </c>
      <c r="G38" s="39" t="s">
        <v>231</v>
      </c>
      <c r="H38" s="68">
        <v>983451</v>
      </c>
      <c r="I38" s="68">
        <v>21027</v>
      </c>
      <c r="J38" s="30">
        <f t="shared" si="1"/>
        <v>46.770866029390781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16825.333333333332</v>
      </c>
      <c r="E39" s="27">
        <f t="shared" si="5"/>
        <v>-0.65783077482592767</v>
      </c>
      <c r="F39" s="33">
        <f t="shared" si="6"/>
        <v>-0.89391626692008952</v>
      </c>
      <c r="G39" s="39" t="s">
        <v>234</v>
      </c>
      <c r="H39" s="68">
        <v>353332</v>
      </c>
      <c r="I39" s="68">
        <v>8130</v>
      </c>
      <c r="J39" s="30">
        <f t="shared" si="1"/>
        <v>43.460270602706025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24377.342063492062</v>
      </c>
      <c r="B40" s="27">
        <f>A40/A37-1</f>
        <v>-0.77132170317821025</v>
      </c>
      <c r="C40" s="27">
        <f>A40/A28-1</f>
        <v>-0.94618837123534416</v>
      </c>
      <c r="D40" s="26">
        <f>H40/21</f>
        <v>7134.1428571428569</v>
      </c>
      <c r="E40" s="27">
        <f t="shared" si="5"/>
        <v>-0.57598802259631166</v>
      </c>
      <c r="F40" s="33">
        <f t="shared" si="6"/>
        <v>-0.93650355696548571</v>
      </c>
      <c r="G40" s="39" t="s">
        <v>236</v>
      </c>
      <c r="H40" s="68">
        <v>149817</v>
      </c>
      <c r="I40" s="68">
        <v>6179</v>
      </c>
      <c r="J40" s="30">
        <f t="shared" si="1"/>
        <v>24.246156335976696</v>
      </c>
      <c r="K40" s="32">
        <f>H40+H39+H38</f>
        <v>1486600</v>
      </c>
      <c r="L40" s="27">
        <f>K40/K37-1</f>
        <v>-0.78604342831943919</v>
      </c>
      <c r="M40" s="27">
        <f>K40/K28-1</f>
        <v>-0.94346996962870311</v>
      </c>
      <c r="N40" s="32">
        <f>AVERAGE(J38:J40)</f>
        <v>38.1590976560245</v>
      </c>
      <c r="O40" s="58">
        <f>N40/N37-1</f>
        <v>-6.1229222753542478E-2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5"/>
        <v>-1</v>
      </c>
      <c r="F41" s="33">
        <f t="shared" si="6"/>
        <v>-1</v>
      </c>
      <c r="G41" s="39" t="s">
        <v>382</v>
      </c>
      <c r="H41" s="68">
        <v>0</v>
      </c>
      <c r="I41" s="68">
        <v>0</v>
      </c>
      <c r="J41" s="30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41959.15</v>
      </c>
      <c r="E42" s="27" t="e">
        <f t="shared" ref="E42" si="7">D42/D41-1</f>
        <v>#DIV/0!</v>
      </c>
      <c r="F42" s="33">
        <f t="shared" ref="F42" si="8">D42/D30-1</f>
        <v>-0.90046163717479322</v>
      </c>
      <c r="G42" s="39" t="s">
        <v>405</v>
      </c>
      <c r="H42" s="68">
        <v>839183</v>
      </c>
      <c r="I42" s="68">
        <v>20328</v>
      </c>
      <c r="J42" s="30">
        <f t="shared" si="1"/>
        <v>41.282123179850451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19245.350000000002</v>
      </c>
      <c r="B43" s="27">
        <f>A43/A40-1</f>
        <v>-0.21052303610974155</v>
      </c>
      <c r="C43" s="27">
        <f>A43/A31-1</f>
        <v>-0.93187567992936338</v>
      </c>
      <c r="D43" s="26">
        <f>H43/20</f>
        <v>15776.9</v>
      </c>
      <c r="E43" s="27">
        <f t="shared" ref="E43" si="9">D43/D42-1</f>
        <v>-0.62399381303005419</v>
      </c>
      <c r="F43" s="33">
        <f t="shared" ref="F43" si="10">D43/D31-1</f>
        <v>-0.95249073643288296</v>
      </c>
      <c r="G43" s="39" t="s">
        <v>441</v>
      </c>
      <c r="H43" s="68">
        <v>315538</v>
      </c>
      <c r="I43" s="68">
        <v>8346</v>
      </c>
      <c r="J43" s="30">
        <f t="shared" si="1"/>
        <v>37.807093218308168</v>
      </c>
      <c r="K43" s="32">
        <f>H43+H42+H41</f>
        <v>1154721</v>
      </c>
      <c r="L43" s="27">
        <f>K43/K40-1</f>
        <v>-0.22324700659222385</v>
      </c>
      <c r="M43" s="27">
        <f>K43/K31-1</f>
        <v>-0.93092306864932861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29341.590909090908</v>
      </c>
      <c r="E44" s="27">
        <f t="shared" ref="E44" si="11">D44/D43-1</f>
        <v>0.85978176378698667</v>
      </c>
      <c r="F44" s="33">
        <f t="shared" ref="F44" si="12">D44/D32-1</f>
        <v>-0.85890668592012309</v>
      </c>
      <c r="G44" s="39" t="s">
        <v>472</v>
      </c>
      <c r="H44" s="68">
        <v>645515</v>
      </c>
      <c r="I44" s="68">
        <v>15815</v>
      </c>
      <c r="J44" s="30">
        <f t="shared" si="1"/>
        <v>40.816629781852669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42471.45</v>
      </c>
      <c r="E45" s="27">
        <f t="shared" ref="E45" si="13">D45/D44-1</f>
        <v>0.44748286252062308</v>
      </c>
      <c r="F45" s="33">
        <f t="shared" ref="F45" si="14">D45/D33-1</f>
        <v>-0.72480965162011723</v>
      </c>
      <c r="G45" s="39" t="s">
        <v>498</v>
      </c>
      <c r="H45" s="68">
        <v>849429</v>
      </c>
      <c r="I45" s="68">
        <v>18375</v>
      </c>
      <c r="J45" s="30">
        <f t="shared" si="1"/>
        <v>46.227428571428568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38569.311881977672</v>
      </c>
      <c r="B46" s="27">
        <f>A46/A43-1</f>
        <v>1.0040847208275072</v>
      </c>
      <c r="C46" s="27">
        <f>A46/A34-1</f>
        <v>-0.7407862923754025</v>
      </c>
      <c r="D46" s="26">
        <f>H46/19</f>
        <v>43894.894736842107</v>
      </c>
      <c r="E46" s="27">
        <f t="shared" ref="E46" si="15">D46/D45-1</f>
        <v>3.3515331754439881E-2</v>
      </c>
      <c r="F46" s="33">
        <f t="shared" ref="F46" si="16">D46/D34-1</f>
        <v>-0.47798173693754142</v>
      </c>
      <c r="G46" s="39" t="s">
        <v>548</v>
      </c>
      <c r="H46" s="68">
        <v>834003</v>
      </c>
      <c r="I46" s="68">
        <v>18958.2</v>
      </c>
      <c r="J46" s="30">
        <f t="shared" si="1"/>
        <v>43.991676424977051</v>
      </c>
      <c r="K46" s="32">
        <f>H46+H45+H44</f>
        <v>2328947</v>
      </c>
      <c r="L46" s="27">
        <f>K46/K43-1</f>
        <v>1.0168915261781852</v>
      </c>
      <c r="M46" s="27">
        <f>K46/K34-1</f>
        <v>-0.74701351841053532</v>
      </c>
      <c r="N46" s="32">
        <f>AVERAGE(J44:J46)</f>
        <v>43.678578259419425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63989.73684210526</v>
      </c>
      <c r="E47" s="27">
        <f t="shared" ref="E47" si="17">D47/D46-1</f>
        <v>0.45779451632667967</v>
      </c>
      <c r="F47" s="33">
        <f t="shared" ref="F47" si="18">D47/D35-1</f>
        <v>-0.70606870799904509</v>
      </c>
      <c r="G47" s="39" t="s">
        <v>598</v>
      </c>
      <c r="H47" s="68">
        <v>1215805</v>
      </c>
      <c r="I47" s="68">
        <v>29504</v>
      </c>
      <c r="J47" s="30">
        <f t="shared" si="1"/>
        <v>41.208141268980476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33783.800000000003</v>
      </c>
      <c r="E48" s="27">
        <f t="shared" ref="E48" si="19">D48/D47-1</f>
        <v>-0.47204346091684102</v>
      </c>
      <c r="F48" s="33">
        <f t="shared" ref="F48" si="20">D48/D36-1</f>
        <v>-1.7609533396937271E-2</v>
      </c>
      <c r="G48" s="39" t="s">
        <v>642</v>
      </c>
      <c r="H48" s="68">
        <v>675676</v>
      </c>
      <c r="I48" s="68">
        <v>14849</v>
      </c>
      <c r="J48" s="30">
        <f t="shared" si="1"/>
        <v>45.503131524008353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44714.542583732058</v>
      </c>
      <c r="B49" s="27">
        <f>A49/A46-1</f>
        <v>0.15932953951988638</v>
      </c>
      <c r="C49" s="27">
        <f>A49/A37-1</f>
        <v>-0.58054305450606347</v>
      </c>
      <c r="D49" s="26">
        <f>H49/22</f>
        <v>36370.090909090912</v>
      </c>
      <c r="E49" s="27">
        <f t="shared" ref="E49" si="21">D49/D48-1</f>
        <v>7.6554174163087296E-2</v>
      </c>
      <c r="F49" s="33">
        <f t="shared" ref="F49" si="22">D49/D37-1</f>
        <v>-0.46286024492806288</v>
      </c>
      <c r="G49" s="39" t="s">
        <v>672</v>
      </c>
      <c r="H49" s="68">
        <v>800142</v>
      </c>
      <c r="I49" s="68">
        <v>26687</v>
      </c>
      <c r="J49" s="30">
        <f t="shared" si="1"/>
        <v>29.982463371679096</v>
      </c>
      <c r="K49" s="32">
        <f>H49+H48+H47</f>
        <v>2691623</v>
      </c>
      <c r="L49" s="27">
        <f>K49/K46-1</f>
        <v>0.15572531277010593</v>
      </c>
      <c r="M49" s="27">
        <f>K49/K37-1</f>
        <v>-0.6126123844096959</v>
      </c>
      <c r="N49" s="32">
        <f>AVERAGE(J47:J49)</f>
        <v>38.897912054889311</v>
      </c>
      <c r="O49" s="58">
        <f>N49/N46-1</f>
        <v>-0.10945104889029089</v>
      </c>
    </row>
    <row r="50" spans="1:15" s="37" customFormat="1" ht="17.399999999999999">
      <c r="A50" s="92"/>
      <c r="B50" s="130"/>
      <c r="C50" s="130"/>
      <c r="D50" s="93">
        <f>H50/18</f>
        <v>7103.8888888888887</v>
      </c>
      <c r="E50" s="130">
        <f t="shared" ref="E50" si="23">D50/D49-1</f>
        <v>-0.80467772525932202</v>
      </c>
      <c r="F50" s="131">
        <f t="shared" ref="F50" si="24">D50/D38-1</f>
        <v>-0.85553141155199619</v>
      </c>
      <c r="G50" s="132" t="s">
        <v>714</v>
      </c>
      <c r="H50" s="95">
        <v>127870</v>
      </c>
      <c r="I50" s="95">
        <v>3462</v>
      </c>
      <c r="J50" s="133">
        <f t="shared" ref="J50" si="25">H50/I50</f>
        <v>36.935297515886774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37750.5</v>
      </c>
      <c r="E51" s="130">
        <f t="shared" ref="E51" si="26">D51/D50-1</f>
        <v>4.3140611558614221</v>
      </c>
      <c r="F51" s="131">
        <f t="shared" ref="F51" si="27">D51/D39-1</f>
        <v>1.2436702591330535</v>
      </c>
      <c r="G51" s="132" t="s">
        <v>721</v>
      </c>
      <c r="H51" s="95">
        <v>755010</v>
      </c>
      <c r="I51" s="95">
        <v>24800</v>
      </c>
      <c r="J51" s="133">
        <f t="shared" ref="J51" si="28">H51/I51</f>
        <v>30.443951612903227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17497.659932659935</v>
      </c>
      <c r="B52" s="27">
        <f>A52/A49-1</f>
        <v>-0.60868077986274893</v>
      </c>
      <c r="C52" s="27">
        <f>A52/A40-1</f>
        <v>-0.28221625281844243</v>
      </c>
      <c r="D52" s="93">
        <f>H52/22</f>
        <v>7638.590909090909</v>
      </c>
      <c r="E52" s="130">
        <f t="shared" ref="E52:E53" si="29">D52/D51-1</f>
        <v>-0.79765590100552552</v>
      </c>
      <c r="F52" s="131">
        <f t="shared" ref="F52:F53" si="30">D52/D40-1</f>
        <v>7.0708992243263991E-2</v>
      </c>
      <c r="G52" s="132" t="s">
        <v>726</v>
      </c>
      <c r="H52" s="95">
        <v>168049</v>
      </c>
      <c r="I52" s="95">
        <v>4941</v>
      </c>
      <c r="J52" s="133">
        <f t="shared" ref="J52" si="31">H52/I52</f>
        <v>34.011131349929165</v>
      </c>
      <c r="K52" s="32">
        <f>H52+H51+H50</f>
        <v>1050929</v>
      </c>
      <c r="L52" s="27">
        <f>K52/K49-1</f>
        <v>-0.60955564728046974</v>
      </c>
      <c r="M52" s="27">
        <f>K52/K40-1</f>
        <v>-0.29306538409794158</v>
      </c>
      <c r="N52" s="32">
        <f>AVERAGE(J50:J52)</f>
        <v>33.796793492906396</v>
      </c>
      <c r="O52" s="58">
        <f>N52/N49-1</f>
        <v>-0.13114119222606768</v>
      </c>
    </row>
    <row r="53" spans="1:15" s="37" customFormat="1" ht="17.399999999999999">
      <c r="A53" s="31"/>
      <c r="B53" s="27"/>
      <c r="C53" s="27"/>
      <c r="D53" s="93">
        <f>H53/21</f>
        <v>27898</v>
      </c>
      <c r="E53" s="130">
        <f t="shared" si="29"/>
        <v>2.652244285892805</v>
      </c>
      <c r="F53" s="131" t="e">
        <f t="shared" si="30"/>
        <v>#DIV/0!</v>
      </c>
      <c r="G53" s="132" t="s">
        <v>729</v>
      </c>
      <c r="H53" s="95">
        <v>585858</v>
      </c>
      <c r="I53" s="95">
        <v>17578</v>
      </c>
      <c r="J53" s="133">
        <f t="shared" ref="J53" si="32">H53/I53</f>
        <v>33.329047673227898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53385</v>
      </c>
      <c r="E54" s="130">
        <f t="shared" ref="E54" si="33">D54/D53-1</f>
        <v>0.91357803426768935</v>
      </c>
      <c r="F54" s="131">
        <f t="shared" ref="F54" si="34">D54/D42-1</f>
        <v>0.27230890044245415</v>
      </c>
      <c r="G54" s="132" t="s">
        <v>742</v>
      </c>
      <c r="H54" s="95">
        <v>907545</v>
      </c>
      <c r="I54" s="95">
        <v>24097</v>
      </c>
      <c r="J54" s="133">
        <f t="shared" ref="J54" si="35">H54/I54</f>
        <v>37.662157114993569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58826.285714285717</v>
      </c>
      <c r="B55" s="27">
        <f>A55/A52-1</f>
        <v>2.3619515947092213</v>
      </c>
      <c r="C55" s="27">
        <f>A55/A43-1</f>
        <v>2.0566493056393211</v>
      </c>
      <c r="D55" s="93">
        <f>H55/21</f>
        <v>95195.857142857145</v>
      </c>
      <c r="E55" s="130">
        <f t="shared" ref="E55" si="36">D55/D54-1</f>
        <v>0.78319485141626188</v>
      </c>
      <c r="F55" s="131">
        <f t="shared" ref="F55" si="37">D55/D43-1</f>
        <v>5.0338759289123436</v>
      </c>
      <c r="G55" s="132" t="s">
        <v>749</v>
      </c>
      <c r="H55" s="95">
        <v>1999113</v>
      </c>
      <c r="I55" s="95">
        <v>59362</v>
      </c>
      <c r="J55" s="133">
        <f t="shared" ref="J55" si="38">H55/I55</f>
        <v>33.676644991745562</v>
      </c>
      <c r="K55" s="32">
        <f>H55+H54+H53</f>
        <v>3492516</v>
      </c>
      <c r="L55" s="27">
        <f>K55/K52-1</f>
        <v>2.3232654156465373</v>
      </c>
      <c r="M55" s="27">
        <f>K55/K43-1</f>
        <v>2.0245539831699606</v>
      </c>
      <c r="N55" s="32">
        <f>AVERAGE(J53:J55)</f>
        <v>34.889283259989007</v>
      </c>
      <c r="O55" s="58">
        <f>N55/N52-1</f>
        <v>3.2325249059852679E-2</v>
      </c>
    </row>
    <row r="56" spans="1:15" s="124" customFormat="1" ht="17.399999999999999">
      <c r="A56" s="94"/>
      <c r="B56" s="45"/>
      <c r="C56" s="45"/>
      <c r="D56" s="98">
        <f>H56/22</f>
        <v>110245.5</v>
      </c>
      <c r="E56" s="118">
        <f t="shared" ref="E56" si="39">D56/D55-1</f>
        <v>0.15809136351972097</v>
      </c>
      <c r="F56" s="158">
        <f t="shared" ref="F56" si="40">D56/D44-1</f>
        <v>2.7573116039131547</v>
      </c>
      <c r="G56" s="122" t="s">
        <v>752</v>
      </c>
      <c r="H56" s="96">
        <v>2425401</v>
      </c>
      <c r="I56" s="96">
        <v>79013</v>
      </c>
      <c r="J56" s="125">
        <f t="shared" ref="J56" si="41">H56/I56</f>
        <v>30.696227203118475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42711.166666666664</v>
      </c>
      <c r="E57" s="118">
        <f t="shared" ref="E57" si="42">D57/D56-1</f>
        <v>-0.61258131473242294</v>
      </c>
      <c r="F57" s="158">
        <f t="shared" ref="F57" si="43">D57/D45-1</f>
        <v>5.6441837202796385E-3</v>
      </c>
      <c r="G57" s="122" t="s">
        <v>756</v>
      </c>
      <c r="H57" s="96">
        <v>768801</v>
      </c>
      <c r="I57" s="96">
        <v>25018</v>
      </c>
      <c r="J57" s="125">
        <f t="shared" ref="J57" si="44">H57/I57</f>
        <v>30.729914461587658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76478.333333333328</v>
      </c>
      <c r="B58" s="27">
        <f>A58/A55-1</f>
        <v>0.30007074906585318</v>
      </c>
      <c r="C58" s="27">
        <f>A58/A46-1</f>
        <v>0.9828804197325971</v>
      </c>
      <c r="K58" s="32">
        <f>H58+H57+H56</f>
        <v>3194202</v>
      </c>
      <c r="L58" s="27">
        <f>K58/K55-1</f>
        <v>-8.5415213559508429E-2</v>
      </c>
      <c r="M58" s="27">
        <f>K58/K46-1</f>
        <v>0.37152197967579337</v>
      </c>
      <c r="N58" s="32">
        <f>AVERAGE(J56:J58)</f>
        <v>30.713070832353068</v>
      </c>
      <c r="O58" s="58">
        <f>N58/N55-1</f>
        <v>-0.11969900317285154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203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59765625" style="18" bestFit="1" customWidth="1"/>
    <col min="13" max="13" width="6.09765625" style="18" bestFit="1" customWidth="1"/>
    <col min="14" max="14" width="7.1992187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엘오티베큠</v>
      </c>
      <c r="G1" s="19"/>
      <c r="H1" s="19"/>
      <c r="I1" s="19"/>
      <c r="J1" s="20"/>
      <c r="P1" s="18" t="s">
        <v>325</v>
      </c>
    </row>
    <row r="2" spans="1:16" ht="15" customHeight="1">
      <c r="G2" s="21"/>
      <c r="H2" s="21"/>
      <c r="I2" s="21"/>
      <c r="J2" s="22"/>
      <c r="P2" s="18" t="s">
        <v>136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281053.65000000002</v>
      </c>
      <c r="E5" s="27"/>
      <c r="F5" s="26"/>
      <c r="G5" s="28" t="s">
        <v>7</v>
      </c>
      <c r="H5" s="29">
        <v>5621073</v>
      </c>
      <c r="I5" s="29">
        <v>126511.99</v>
      </c>
      <c r="J5" s="30">
        <f>H5/I5</f>
        <v>44.431148383643318</v>
      </c>
    </row>
    <row r="6" spans="1:16" ht="15" hidden="1" customHeight="1">
      <c r="D6" s="26">
        <f>H6/18</f>
        <v>132503.66666666666</v>
      </c>
      <c r="E6" s="27">
        <f t="shared" ref="E6:E22" si="0">D6/D5-1</f>
        <v>-0.52854671459820346</v>
      </c>
      <c r="F6" s="26"/>
      <c r="G6" s="28" t="s">
        <v>3</v>
      </c>
      <c r="H6" s="29">
        <v>2385066</v>
      </c>
      <c r="I6" s="29">
        <v>71777.429999999993</v>
      </c>
      <c r="J6" s="30">
        <f t="shared" ref="J6:J49" si="1">H6/I6</f>
        <v>33.22863468363245</v>
      </c>
    </row>
    <row r="7" spans="1:16" ht="15" hidden="1" customHeight="1">
      <c r="A7" s="31">
        <f>AVERAGE(D5:D7)</f>
        <v>162822.9691919192</v>
      </c>
      <c r="B7" s="31"/>
      <c r="C7" s="31"/>
      <c r="D7" s="26">
        <f>H7/22</f>
        <v>74911.590909090912</v>
      </c>
      <c r="E7" s="27">
        <f t="shared" si="0"/>
        <v>-0.43464514761283901</v>
      </c>
      <c r="F7" s="26"/>
      <c r="G7" s="28" t="s">
        <v>6</v>
      </c>
      <c r="H7" s="29">
        <v>1648055</v>
      </c>
      <c r="I7" s="29">
        <v>69142.16</v>
      </c>
      <c r="J7" s="30">
        <f t="shared" si="1"/>
        <v>23.835746525708771</v>
      </c>
      <c r="K7" s="32">
        <f>H7+H6+H5</f>
        <v>9654194</v>
      </c>
      <c r="L7" s="32"/>
      <c r="M7" s="32"/>
      <c r="N7" s="32">
        <f>AVERAGE(J5:J7)</f>
        <v>33.831843197661513</v>
      </c>
      <c r="O7" s="32"/>
    </row>
    <row r="8" spans="1:16" ht="15" hidden="1" customHeight="1">
      <c r="D8" s="26">
        <f>H8/21</f>
        <v>174121.76190476189</v>
      </c>
      <c r="E8" s="27">
        <f t="shared" si="0"/>
        <v>1.3243634234930033</v>
      </c>
      <c r="F8" s="26"/>
      <c r="G8" s="28" t="s">
        <v>2</v>
      </c>
      <c r="H8" s="29">
        <v>3656557</v>
      </c>
      <c r="I8" s="29">
        <v>88892.09</v>
      </c>
      <c r="J8" s="30">
        <f t="shared" si="1"/>
        <v>41.134784883559384</v>
      </c>
    </row>
    <row r="9" spans="1:16" ht="15" hidden="1" customHeight="1">
      <c r="D9" s="26">
        <f>H9/21</f>
        <v>163923.23809523811</v>
      </c>
      <c r="E9" s="27">
        <f t="shared" si="0"/>
        <v>-5.8571218772194622E-2</v>
      </c>
      <c r="F9" s="26"/>
      <c r="G9" s="28" t="s">
        <v>5</v>
      </c>
      <c r="H9" s="29">
        <v>3442388</v>
      </c>
      <c r="I9" s="29">
        <v>120369.87</v>
      </c>
      <c r="J9" s="30">
        <f t="shared" si="1"/>
        <v>28.598419189121</v>
      </c>
    </row>
    <row r="10" spans="1:16" ht="15" hidden="1" customHeight="1">
      <c r="A10" s="31">
        <f>AVERAGE(D8:D10)</f>
        <v>200722.74603174604</v>
      </c>
      <c r="B10" s="27">
        <f>A10/A7-1</f>
        <v>0.23276677134633528</v>
      </c>
      <c r="C10" s="27"/>
      <c r="D10" s="26">
        <f>H10/21</f>
        <v>264123.23809523811</v>
      </c>
      <c r="E10" s="27">
        <f t="shared" si="0"/>
        <v>0.61126171715681088</v>
      </c>
      <c r="F10" s="26"/>
      <c r="G10" s="28" t="s">
        <v>0</v>
      </c>
      <c r="H10" s="29">
        <v>5546588</v>
      </c>
      <c r="I10" s="29">
        <v>154808.93</v>
      </c>
      <c r="J10" s="30">
        <f t="shared" si="1"/>
        <v>35.828604977761941</v>
      </c>
      <c r="K10" s="32">
        <f>H10+H9+H8</f>
        <v>12645533</v>
      </c>
      <c r="L10" s="27">
        <f>K10/K7-1</f>
        <v>0.30984865230593051</v>
      </c>
      <c r="M10" s="32"/>
      <c r="N10" s="32">
        <f>AVERAGE(J8:J10)</f>
        <v>35.187269683480771</v>
      </c>
      <c r="O10" s="58">
        <f>N10/N7-1</f>
        <v>4.0063631115225373E-2</v>
      </c>
    </row>
    <row r="11" spans="1:16" ht="15" hidden="1" customHeight="1">
      <c r="D11" s="26">
        <f>H11/21</f>
        <v>398917.90476190473</v>
      </c>
      <c r="E11" s="27">
        <f t="shared" si="0"/>
        <v>0.51034762271868739</v>
      </c>
      <c r="F11" s="26"/>
      <c r="G11" s="28" t="s">
        <v>10</v>
      </c>
      <c r="H11" s="29">
        <v>8377276</v>
      </c>
      <c r="I11" s="29">
        <v>227100</v>
      </c>
      <c r="J11" s="30">
        <f t="shared" si="1"/>
        <v>36.888049317481283</v>
      </c>
    </row>
    <row r="12" spans="1:16" ht="15" hidden="1" customHeight="1">
      <c r="D12" s="26">
        <f>H12/22</f>
        <v>484095.31818181818</v>
      </c>
      <c r="E12" s="27">
        <f t="shared" si="0"/>
        <v>0.21352115912358416</v>
      </c>
      <c r="F12" s="26"/>
      <c r="G12" s="28" t="s">
        <v>4</v>
      </c>
      <c r="H12" s="29">
        <v>10650097</v>
      </c>
      <c r="I12" s="29">
        <v>280758.71999999997</v>
      </c>
      <c r="J12" s="30">
        <f t="shared" si="1"/>
        <v>37.933272384202354</v>
      </c>
    </row>
    <row r="13" spans="1:16" ht="15" hidden="1" customHeight="1">
      <c r="A13" s="31">
        <f>AVERAGE(D11:D13)</f>
        <v>479715.69098124094</v>
      </c>
      <c r="B13" s="27">
        <f>A13/A10-1</f>
        <v>1.3899418499653735</v>
      </c>
      <c r="C13" s="27"/>
      <c r="D13" s="26">
        <f>H13/20</f>
        <v>556133.85</v>
      </c>
      <c r="E13" s="27">
        <f t="shared" si="0"/>
        <v>0.14881063524585736</v>
      </c>
      <c r="F13" s="26"/>
      <c r="G13" s="28" t="s">
        <v>8</v>
      </c>
      <c r="H13" s="29">
        <v>11122677</v>
      </c>
      <c r="I13" s="29">
        <v>314788.32</v>
      </c>
      <c r="J13" s="30">
        <f t="shared" si="1"/>
        <v>35.333830048078021</v>
      </c>
      <c r="K13" s="32">
        <f>H13+H12+H11</f>
        <v>30150050</v>
      </c>
      <c r="L13" s="27">
        <f>K13/K10-1</f>
        <v>1.3842450927137668</v>
      </c>
      <c r="M13" s="32"/>
      <c r="N13" s="32">
        <f>AVERAGE(J11:J13)</f>
        <v>36.718383916587221</v>
      </c>
      <c r="O13" s="58">
        <f>N13/N10-1</f>
        <v>4.3513300317962855E-2</v>
      </c>
    </row>
    <row r="14" spans="1:16" ht="15" hidden="1" customHeight="1">
      <c r="D14" s="26">
        <f>H14/20</f>
        <v>396531.1</v>
      </c>
      <c r="E14" s="27">
        <f t="shared" si="0"/>
        <v>-0.28698621743668362</v>
      </c>
      <c r="F14" s="26"/>
      <c r="G14" s="28" t="s">
        <v>11</v>
      </c>
      <c r="H14" s="29">
        <v>7930622</v>
      </c>
      <c r="I14" s="29">
        <v>205175.25</v>
      </c>
      <c r="J14" s="30">
        <f t="shared" si="1"/>
        <v>38.652917444964729</v>
      </c>
    </row>
    <row r="15" spans="1:16" ht="15" hidden="1" customHeight="1">
      <c r="A15" s="31"/>
      <c r="B15" s="31"/>
      <c r="C15" s="31"/>
      <c r="D15" s="26">
        <f>H15/22</f>
        <v>379824.31818181818</v>
      </c>
      <c r="E15" s="27">
        <f t="shared" si="0"/>
        <v>-4.2132336702422113E-2</v>
      </c>
      <c r="F15" s="26"/>
      <c r="G15" s="28" t="s">
        <v>9</v>
      </c>
      <c r="H15" s="29">
        <v>8356135</v>
      </c>
      <c r="I15" s="29">
        <v>210910</v>
      </c>
      <c r="J15" s="30">
        <f t="shared" si="1"/>
        <v>39.619434830022286</v>
      </c>
    </row>
    <row r="16" spans="1:16" ht="15" hidden="1" customHeight="1">
      <c r="A16" s="31">
        <f>AVERAGE(D14:D16)</f>
        <v>421324.51818181825</v>
      </c>
      <c r="B16" s="27">
        <f>A16/A13-1</f>
        <v>-0.12172037291501903</v>
      </c>
      <c r="C16" s="27"/>
      <c r="D16" s="26">
        <f>H16/22</f>
        <v>487618.13636363635</v>
      </c>
      <c r="E16" s="27">
        <f t="shared" si="0"/>
        <v>0.28379914876913781</v>
      </c>
      <c r="F16" s="26"/>
      <c r="G16" s="28" t="s">
        <v>13</v>
      </c>
      <c r="H16" s="29">
        <v>10727599</v>
      </c>
      <c r="I16" s="29">
        <v>266291</v>
      </c>
      <c r="J16" s="30">
        <f t="shared" si="1"/>
        <v>40.285248093251369</v>
      </c>
      <c r="K16" s="32">
        <f>H16+H15+H14</f>
        <v>27014356</v>
      </c>
      <c r="L16" s="27">
        <f>K16/K13-1</f>
        <v>-0.10400294526874743</v>
      </c>
      <c r="M16" s="32"/>
      <c r="N16" s="32">
        <f>AVERAGE(J14:J16)</f>
        <v>39.519200122746128</v>
      </c>
      <c r="O16" s="58">
        <f>N16/N13-1</f>
        <v>7.6278308231688241E-2</v>
      </c>
    </row>
    <row r="17" spans="1:15" ht="15" hidden="1" customHeight="1">
      <c r="D17" s="26">
        <f>H17/20</f>
        <v>558443.4</v>
      </c>
      <c r="E17" s="27">
        <f t="shared" si="0"/>
        <v>0.14524739412798704</v>
      </c>
      <c r="F17" s="33">
        <f t="shared" ref="F17:F22" si="2">D17/D5-1</f>
        <v>0.98696369892367519</v>
      </c>
      <c r="G17" s="39" t="s">
        <v>162</v>
      </c>
      <c r="H17" s="29">
        <v>11168868</v>
      </c>
      <c r="I17" s="29">
        <v>261748</v>
      </c>
      <c r="J17" s="30">
        <f t="shared" si="1"/>
        <v>42.67030884667696</v>
      </c>
    </row>
    <row r="18" spans="1:15" hidden="1">
      <c r="D18" s="26">
        <f>H18/20</f>
        <v>481812.25</v>
      </c>
      <c r="E18" s="27">
        <f t="shared" si="0"/>
        <v>-0.13722276957700641</v>
      </c>
      <c r="F18" s="33">
        <f t="shared" si="2"/>
        <v>2.6362182430171748</v>
      </c>
      <c r="G18" s="39" t="s">
        <v>163</v>
      </c>
      <c r="H18" s="29">
        <v>9636245</v>
      </c>
      <c r="I18" s="29">
        <v>215600</v>
      </c>
      <c r="J18" s="30">
        <f t="shared" si="1"/>
        <v>44.695013914656769</v>
      </c>
    </row>
    <row r="19" spans="1:15" ht="17.399999999999999" hidden="1">
      <c r="A19" s="31">
        <f>AVERAGE(D17:D19)</f>
        <v>544339.1863636364</v>
      </c>
      <c r="B19" s="27">
        <f>A19/A16-1</f>
        <v>0.29197130210383926</v>
      </c>
      <c r="C19" s="27">
        <f>A19/A7-1</f>
        <v>2.3431351182524169</v>
      </c>
      <c r="D19" s="26">
        <f>H19/22</f>
        <v>592761.90909090906</v>
      </c>
      <c r="E19" s="27">
        <f t="shared" si="0"/>
        <v>0.23027571235664723</v>
      </c>
      <c r="F19" s="33">
        <f t="shared" si="2"/>
        <v>6.9128196571109575</v>
      </c>
      <c r="G19" s="39" t="s">
        <v>158</v>
      </c>
      <c r="H19" s="29">
        <v>13040762</v>
      </c>
      <c r="I19" s="29">
        <v>378900</v>
      </c>
      <c r="J19" s="30">
        <f t="shared" si="1"/>
        <v>34.417424122459749</v>
      </c>
      <c r="K19" s="32">
        <f>H19+H18+H17</f>
        <v>33845875</v>
      </c>
      <c r="L19" s="27">
        <f>K19/K16-1</f>
        <v>0.25288476245741331</v>
      </c>
      <c r="M19" s="27">
        <f>K19/K7-1</f>
        <v>2.5058208898640322</v>
      </c>
      <c r="N19" s="32">
        <f>AVERAGE(J17:J19)</f>
        <v>40.594248961264491</v>
      </c>
      <c r="O19" s="58">
        <f>N19/N16-1</f>
        <v>2.720320338415938E-2</v>
      </c>
    </row>
    <row r="20" spans="1:15" hidden="1">
      <c r="D20" s="26">
        <f>H20/20</f>
        <v>608529.55000000005</v>
      </c>
      <c r="E20" s="27">
        <f t="shared" si="0"/>
        <v>2.6600293755840498E-2</v>
      </c>
      <c r="F20" s="33">
        <f t="shared" si="2"/>
        <v>2.4948506340800929</v>
      </c>
      <c r="G20" s="39" t="s">
        <v>154</v>
      </c>
      <c r="H20" s="29">
        <v>12170591</v>
      </c>
      <c r="I20" s="29">
        <v>353500</v>
      </c>
      <c r="J20" s="30">
        <f t="shared" si="1"/>
        <v>34.428828854314006</v>
      </c>
    </row>
    <row r="21" spans="1:15" hidden="1">
      <c r="D21" s="26">
        <f>H21/21</f>
        <v>703422.23809523811</v>
      </c>
      <c r="E21" s="27">
        <f t="shared" si="0"/>
        <v>0.15593768305127997</v>
      </c>
      <c r="F21" s="33">
        <f t="shared" si="2"/>
        <v>3.2911685144149931</v>
      </c>
      <c r="G21" s="39" t="s">
        <v>155</v>
      </c>
      <c r="H21" s="29">
        <v>14771867</v>
      </c>
      <c r="I21" s="29">
        <v>429500</v>
      </c>
      <c r="J21" s="30">
        <f t="shared" si="1"/>
        <v>34.393171129220022</v>
      </c>
    </row>
    <row r="22" spans="1:15" ht="17.399999999999999" hidden="1">
      <c r="A22" s="31">
        <f>AVERAGE(D20:D22)</f>
        <v>705349.31031746033</v>
      </c>
      <c r="B22" s="27">
        <f>A22/A19-1</f>
        <v>0.29579006617073467</v>
      </c>
      <c r="C22" s="27">
        <f>A22/A10-1</f>
        <v>2.514047731321408</v>
      </c>
      <c r="D22" s="26">
        <f>H22/21</f>
        <v>804096.14285714284</v>
      </c>
      <c r="E22" s="27">
        <f t="shared" si="0"/>
        <v>0.1431201621298106</v>
      </c>
      <c r="F22" s="33">
        <f t="shared" si="2"/>
        <v>2.044397564773154</v>
      </c>
      <c r="G22" s="39" t="s">
        <v>156</v>
      </c>
      <c r="H22" s="29">
        <v>16886019</v>
      </c>
      <c r="I22" s="29">
        <v>493430</v>
      </c>
      <c r="J22" s="30">
        <f t="shared" si="1"/>
        <v>34.221711286302011</v>
      </c>
      <c r="K22" s="32">
        <f>H22+H21+H20</f>
        <v>43828477</v>
      </c>
      <c r="L22" s="27">
        <f>K22/K19-1</f>
        <v>0.29494294356402362</v>
      </c>
      <c r="M22" s="27">
        <f>K22/K10-1</f>
        <v>2.4659256355584223</v>
      </c>
      <c r="N22" s="32">
        <f>AVERAGE(J20:J22)</f>
        <v>34.347903756612013</v>
      </c>
      <c r="O22" s="58">
        <f>N22/N19-1</f>
        <v>-0.15387266335713745</v>
      </c>
    </row>
    <row r="23" spans="1:15" hidden="1">
      <c r="A23" s="31"/>
      <c r="B23" s="27"/>
      <c r="C23" s="27"/>
      <c r="D23" s="26">
        <f>H23/21</f>
        <v>585052.90476190473</v>
      </c>
      <c r="E23" s="27">
        <f t="shared" ref="E23:E28" si="3">D23/D22-1</f>
        <v>-0.27240926354518491</v>
      </c>
      <c r="F23" s="33">
        <f t="shared" ref="F23:F28" si="4">D23/D11-1</f>
        <v>0.4665997634553285</v>
      </c>
      <c r="G23" s="39" t="s">
        <v>168</v>
      </c>
      <c r="H23" s="29">
        <v>12286111</v>
      </c>
      <c r="I23" s="29">
        <v>381000</v>
      </c>
      <c r="J23" s="30">
        <f t="shared" si="1"/>
        <v>32.247010498687665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867679.04545454541</v>
      </c>
      <c r="E24" s="27">
        <f t="shared" si="3"/>
        <v>0.48307792063293697</v>
      </c>
      <c r="F24" s="33">
        <f t="shared" si="4"/>
        <v>0.79237231360427973</v>
      </c>
      <c r="G24" s="39" t="s">
        <v>176</v>
      </c>
      <c r="H24" s="29">
        <v>19088939</v>
      </c>
      <c r="I24" s="29">
        <v>455074</v>
      </c>
      <c r="J24" s="30">
        <f t="shared" si="1"/>
        <v>41.946889956358746</v>
      </c>
      <c r="K24" s="32"/>
      <c r="L24" s="27"/>
      <c r="M24" s="27"/>
      <c r="N24" s="27"/>
    </row>
    <row r="25" spans="1:15" ht="17.399999999999999" hidden="1">
      <c r="A25" s="31">
        <f>AVERAGE(D23:D25)</f>
        <v>484243.98340548342</v>
      </c>
      <c r="B25" s="27">
        <f>A25/A22-1</f>
        <v>-0.31346926080137916</v>
      </c>
      <c r="C25" s="27">
        <f>A25/A13-1</f>
        <v>9.4395336850041645E-3</v>
      </c>
      <c r="D25" s="26">
        <f>H25/19</f>
        <v>0</v>
      </c>
      <c r="E25" s="27">
        <f t="shared" si="3"/>
        <v>-1</v>
      </c>
      <c r="F25" s="33">
        <f t="shared" si="4"/>
        <v>-1</v>
      </c>
      <c r="G25" s="39" t="s">
        <v>190</v>
      </c>
      <c r="H25" s="29">
        <v>0</v>
      </c>
      <c r="I25" s="29">
        <v>0</v>
      </c>
      <c r="J25" s="30" t="e">
        <f t="shared" si="1"/>
        <v>#DIV/0!</v>
      </c>
      <c r="K25" s="32">
        <f>H25+H24+H23</f>
        <v>31375050</v>
      </c>
      <c r="L25" s="27">
        <f>K25/K22-1</f>
        <v>-0.2841400808885054</v>
      </c>
      <c r="M25" s="27">
        <f>K25/K13-1</f>
        <v>4.0630115041268677E-2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9001.5263157894733</v>
      </c>
      <c r="E26" s="27" t="e">
        <f t="shared" si="3"/>
        <v>#DIV/0!</v>
      </c>
      <c r="F26" s="33">
        <f t="shared" si="4"/>
        <v>-0.97729931822298566</v>
      </c>
      <c r="G26" s="39" t="s">
        <v>202</v>
      </c>
      <c r="H26" s="29">
        <v>171029</v>
      </c>
      <c r="I26" s="29">
        <v>3076</v>
      </c>
      <c r="J26" s="30">
        <f t="shared" si="1"/>
        <v>55.601105331599477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1786.7272727272727</v>
      </c>
      <c r="E27" s="27">
        <f t="shared" si="3"/>
        <v>-0.80150840979121563</v>
      </c>
      <c r="F27" s="33">
        <f t="shared" si="4"/>
        <v>-0.9952959113274259</v>
      </c>
      <c r="G27" s="39" t="s">
        <v>203</v>
      </c>
      <c r="H27" s="29">
        <v>39308</v>
      </c>
      <c r="I27" s="29">
        <v>800</v>
      </c>
      <c r="J27" s="30">
        <f t="shared" si="1"/>
        <v>49.134999999999998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3793.3652312599679</v>
      </c>
      <c r="B28" s="27">
        <f>A28/A25-1</f>
        <v>-0.99216641742333522</v>
      </c>
      <c r="C28" s="27">
        <f>A28/A16-1</f>
        <v>-0.99099657136586816</v>
      </c>
      <c r="D28" s="26">
        <f>H28/19</f>
        <v>591.84210526315792</v>
      </c>
      <c r="E28" s="27">
        <f t="shared" si="3"/>
        <v>-0.66875632655465878</v>
      </c>
      <c r="F28" s="33">
        <f t="shared" si="4"/>
        <v>-0.99878625903934426</v>
      </c>
      <c r="G28" s="39" t="s">
        <v>208</v>
      </c>
      <c r="H28" s="29">
        <v>11245</v>
      </c>
      <c r="I28" s="29">
        <v>173</v>
      </c>
      <c r="J28" s="30">
        <f t="shared" si="1"/>
        <v>65</v>
      </c>
      <c r="K28" s="32">
        <f>H28+H27+H26</f>
        <v>221582</v>
      </c>
      <c r="L28" s="27">
        <f>K28/K25-1</f>
        <v>-0.99293763675277014</v>
      </c>
      <c r="M28" s="27">
        <f>K28/K16-1</f>
        <v>-0.99179762049482134</v>
      </c>
      <c r="N28" s="32">
        <f>AVERAGE(J26:J28)</f>
        <v>56.578701777199825</v>
      </c>
      <c r="O28" s="58" t="e">
        <f>N28/N25-1</f>
        <v>#DIV/0!</v>
      </c>
    </row>
    <row r="29" spans="1:15" hidden="1">
      <c r="D29" s="26">
        <f>H29/22</f>
        <v>3289.409090909091</v>
      </c>
      <c r="E29" s="27">
        <f t="shared" ref="E29:E41" si="5">D29/D28-1</f>
        <v>4.5579166498241639</v>
      </c>
      <c r="F29" s="33">
        <f t="shared" ref="F29:F41" si="6">D29/D17-1</f>
        <v>-0.99410968221504792</v>
      </c>
      <c r="G29" s="39" t="s">
        <v>215</v>
      </c>
      <c r="H29" s="29">
        <v>72367</v>
      </c>
      <c r="I29" s="29">
        <v>1092</v>
      </c>
      <c r="J29" s="30">
        <f t="shared" si="1"/>
        <v>66.270146520146525</v>
      </c>
    </row>
    <row r="30" spans="1:15" hidden="1">
      <c r="D30" s="26">
        <f>H30/19</f>
        <v>4736.8421052631575</v>
      </c>
      <c r="E30" s="27">
        <f t="shared" si="5"/>
        <v>0.44002827691889213</v>
      </c>
      <c r="F30" s="33">
        <f t="shared" si="6"/>
        <v>-0.99016869723577361</v>
      </c>
      <c r="G30" s="39" t="s">
        <v>210</v>
      </c>
      <c r="H30" s="29">
        <v>90000</v>
      </c>
      <c r="I30" s="29">
        <v>1560</v>
      </c>
      <c r="J30" s="30">
        <f t="shared" si="1"/>
        <v>57.692307692307693</v>
      </c>
    </row>
    <row r="31" spans="1:15" ht="17.399999999999999" hidden="1">
      <c r="A31" s="31">
        <f>AVERAGE(D29:D31)</f>
        <v>18295.483732057415</v>
      </c>
      <c r="B31" s="27">
        <f>A31/A28-1</f>
        <v>3.8230219387497684</v>
      </c>
      <c r="C31" s="27">
        <f>A31/A19-1</f>
        <v>-0.96638955234092694</v>
      </c>
      <c r="D31" s="26">
        <f>H31/20</f>
        <v>46860.2</v>
      </c>
      <c r="E31" s="27">
        <f t="shared" si="5"/>
        <v>8.8927088888888886</v>
      </c>
      <c r="F31" s="33">
        <f t="shared" si="6"/>
        <v>-0.92094599993466641</v>
      </c>
      <c r="G31" s="39" t="s">
        <v>211</v>
      </c>
      <c r="H31" s="29">
        <v>937204</v>
      </c>
      <c r="I31" s="29">
        <v>16525</v>
      </c>
      <c r="J31" s="30">
        <f t="shared" si="1"/>
        <v>56.714311649016643</v>
      </c>
      <c r="K31" s="32">
        <f>H31+H30+H29</f>
        <v>1099571</v>
      </c>
      <c r="L31" s="27">
        <f>K31/K28-1</f>
        <v>3.9623660766668776</v>
      </c>
      <c r="M31" s="27">
        <f>K31/K19-1</f>
        <v>-0.96751240734653776</v>
      </c>
      <c r="N31" s="32">
        <f>AVERAGE(J29:J31)</f>
        <v>60.225588620490292</v>
      </c>
      <c r="O31" s="58">
        <f>N31/N28-1</f>
        <v>6.4456884458951924E-2</v>
      </c>
    </row>
    <row r="32" spans="1:15" ht="17.399999999999999" hidden="1">
      <c r="D32" s="26">
        <f>H32/21</f>
        <v>4285.7142857142853</v>
      </c>
      <c r="E32" s="27">
        <f t="shared" si="5"/>
        <v>-0.90854255240664172</v>
      </c>
      <c r="F32" s="33">
        <f t="shared" si="6"/>
        <v>-0.99295726183598765</v>
      </c>
      <c r="G32" s="39" t="s">
        <v>222</v>
      </c>
      <c r="H32" s="29">
        <v>90000</v>
      </c>
      <c r="I32" s="29">
        <v>1560</v>
      </c>
      <c r="J32" s="30">
        <f t="shared" si="1"/>
        <v>57.692307692307693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>
        <f t="shared" si="5"/>
        <v>-1</v>
      </c>
      <c r="F33" s="33">
        <f t="shared" si="6"/>
        <v>-1</v>
      </c>
      <c r="G33" s="39" t="s">
        <v>223</v>
      </c>
      <c r="H33" s="29">
        <v>0</v>
      </c>
      <c r="I33" s="29">
        <v>0</v>
      </c>
      <c r="J33" s="30" t="e">
        <f t="shared" si="1"/>
        <v>#DIV/0!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1428.5714285714284</v>
      </c>
      <c r="B34" s="27">
        <f>A34/A31-1</f>
        <v>-0.92191671728972757</v>
      </c>
      <c r="C34" s="27">
        <f>A34/A22-1</f>
        <v>-0.99797466105421095</v>
      </c>
      <c r="D34" s="26">
        <f>H34/19</f>
        <v>0</v>
      </c>
      <c r="E34" s="27" t="e">
        <f t="shared" si="5"/>
        <v>#DIV/0!</v>
      </c>
      <c r="F34" s="33">
        <f t="shared" si="6"/>
        <v>-1</v>
      </c>
      <c r="G34" s="39" t="s">
        <v>220</v>
      </c>
      <c r="H34" s="29">
        <v>0</v>
      </c>
      <c r="I34" s="29">
        <v>0</v>
      </c>
      <c r="J34" s="30" t="e">
        <f t="shared" si="1"/>
        <v>#DIV/0!</v>
      </c>
      <c r="K34" s="32">
        <f>H34+H33+H32</f>
        <v>90000</v>
      </c>
      <c r="L34" s="27">
        <f>K34/K31-1</f>
        <v>-0.91814989664150837</v>
      </c>
      <c r="M34" s="27">
        <f>K34/K22-1</f>
        <v>-0.99794654055626897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3913.0434782608695</v>
      </c>
      <c r="E35" s="27" t="e">
        <f t="shared" si="5"/>
        <v>#DIV/0!</v>
      </c>
      <c r="F35" s="33">
        <f t="shared" si="6"/>
        <v>-0.99331164165426489</v>
      </c>
      <c r="G35" s="39" t="s">
        <v>226</v>
      </c>
      <c r="H35" s="68">
        <v>90000</v>
      </c>
      <c r="I35" s="68">
        <v>1560</v>
      </c>
      <c r="J35" s="30">
        <f t="shared" si="1"/>
        <v>57.692307692307693</v>
      </c>
      <c r="P35" s="16"/>
    </row>
    <row r="36" spans="1:16" ht="17.399999999999999" hidden="1">
      <c r="D36" s="26">
        <f>H36/21</f>
        <v>0</v>
      </c>
      <c r="E36" s="27">
        <f t="shared" si="5"/>
        <v>-1</v>
      </c>
      <c r="F36" s="33">
        <f t="shared" si="6"/>
        <v>-1</v>
      </c>
      <c r="G36" s="39" t="s">
        <v>228</v>
      </c>
      <c r="H36" s="68">
        <v>0</v>
      </c>
      <c r="I36" s="68">
        <v>0</v>
      </c>
      <c r="J36" s="30" t="e">
        <f t="shared" si="1"/>
        <v>#DIV/0!</v>
      </c>
      <c r="P36" s="16"/>
    </row>
    <row r="37" spans="1:16" ht="17.399999999999999" hidden="1">
      <c r="A37" s="31">
        <f>AVERAGE(D35:D37)</f>
        <v>1304.3478260869565</v>
      </c>
      <c r="B37" s="27">
        <f>A37/A34-1</f>
        <v>-8.6956521739130377E-2</v>
      </c>
      <c r="C37" s="27">
        <f>A37/A25-1</f>
        <v>-0.99730642430100214</v>
      </c>
      <c r="D37" s="26">
        <f>H37/18</f>
        <v>0</v>
      </c>
      <c r="E37" s="27" t="e">
        <f t="shared" si="5"/>
        <v>#DIV/0!</v>
      </c>
      <c r="F37" s="33" t="e">
        <f t="shared" si="6"/>
        <v>#DIV/0!</v>
      </c>
      <c r="G37" s="39" t="s">
        <v>225</v>
      </c>
      <c r="H37" s="68">
        <v>0</v>
      </c>
      <c r="I37" s="68">
        <v>0</v>
      </c>
      <c r="J37" s="30" t="e">
        <f t="shared" si="1"/>
        <v>#DIV/0!</v>
      </c>
      <c r="K37" s="32">
        <f>H37+H36+H35</f>
        <v>90000</v>
      </c>
      <c r="L37" s="27">
        <f>K37/K34-1</f>
        <v>0</v>
      </c>
      <c r="M37" s="27">
        <f>K37/K25-1</f>
        <v>-0.99713147867493435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24200.6</v>
      </c>
      <c r="E38" s="27" t="e">
        <f t="shared" si="5"/>
        <v>#DIV/0!</v>
      </c>
      <c r="F38" s="33">
        <f t="shared" si="6"/>
        <v>1.6884996111770518</v>
      </c>
      <c r="G38" s="39" t="s">
        <v>231</v>
      </c>
      <c r="H38" s="68">
        <v>484012</v>
      </c>
      <c r="I38" s="68">
        <v>8975</v>
      </c>
      <c r="J38" s="30">
        <f t="shared" si="1"/>
        <v>53.92891364902507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12325.047619047618</v>
      </c>
      <c r="E39" s="27">
        <f t="shared" si="5"/>
        <v>-0.4907131385565805</v>
      </c>
      <c r="F39" s="33">
        <f t="shared" si="6"/>
        <v>5.8981135549772974</v>
      </c>
      <c r="G39" s="39" t="s">
        <v>234</v>
      </c>
      <c r="H39" s="68">
        <v>258826</v>
      </c>
      <c r="I39" s="68">
        <v>4976</v>
      </c>
      <c r="J39" s="30">
        <f t="shared" si="1"/>
        <v>52.014871382636656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13153.834920634921</v>
      </c>
      <c r="B40" s="27">
        <f>A40/A37-1</f>
        <v>9.0846067724867723</v>
      </c>
      <c r="C40" s="27">
        <f>A40/A28-1</f>
        <v>2.4675898888507155</v>
      </c>
      <c r="D40" s="26">
        <f>H40/21</f>
        <v>2935.8571428571427</v>
      </c>
      <c r="E40" s="27">
        <f t="shared" si="5"/>
        <v>-0.76179750102385391</v>
      </c>
      <c r="F40" s="33">
        <f t="shared" si="6"/>
        <v>3.9605411929111343</v>
      </c>
      <c r="G40" s="39" t="s">
        <v>236</v>
      </c>
      <c r="H40" s="68">
        <v>61653</v>
      </c>
      <c r="I40" s="68">
        <v>1087.3</v>
      </c>
      <c r="J40" s="30">
        <f t="shared" si="1"/>
        <v>56.702841901958983</v>
      </c>
      <c r="K40" s="32">
        <f>H40+H39+H38</f>
        <v>804491</v>
      </c>
      <c r="L40" s="27">
        <f>K40/K37-1</f>
        <v>7.9387888888888885</v>
      </c>
      <c r="M40" s="27">
        <f>K40/K28-1</f>
        <v>2.6306694587105452</v>
      </c>
      <c r="N40" s="32">
        <f>AVERAGE(J38:J40)</f>
        <v>54.215542311206896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22131.166666666668</v>
      </c>
      <c r="E41" s="27">
        <f t="shared" si="5"/>
        <v>6.5382300942371021</v>
      </c>
      <c r="F41" s="33">
        <f t="shared" si="6"/>
        <v>5.7280067802543515</v>
      </c>
      <c r="G41" s="39" t="s">
        <v>370</v>
      </c>
      <c r="H41" s="68">
        <v>398361</v>
      </c>
      <c r="I41" s="68">
        <v>8092</v>
      </c>
      <c r="J41" s="30">
        <f t="shared" si="1"/>
        <v>49.228991596638657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4645.1499999999996</v>
      </c>
      <c r="E42" s="27">
        <f t="shared" ref="E42" si="7">D42/D41-1</f>
        <v>-0.79010821842499646</v>
      </c>
      <c r="F42" s="33">
        <f t="shared" ref="F42" si="8">D42/D30-1</f>
        <v>-1.9357222222222248E-2</v>
      </c>
      <c r="G42" s="39" t="s">
        <v>405</v>
      </c>
      <c r="H42" s="68">
        <v>92903</v>
      </c>
      <c r="I42" s="68">
        <v>1483</v>
      </c>
      <c r="J42" s="30">
        <f t="shared" si="1"/>
        <v>62.645313553607551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10938.722222222221</v>
      </c>
      <c r="B43" s="27">
        <f>A43/A40-1</f>
        <v>-0.16840052439291064</v>
      </c>
      <c r="C43" s="27">
        <f>A43/A31-1</f>
        <v>-0.40210806216315831</v>
      </c>
      <c r="D43" s="26">
        <f>H43/20</f>
        <v>6039.85</v>
      </c>
      <c r="E43" s="27">
        <f t="shared" ref="E43" si="9">D43/D42-1</f>
        <v>0.30024864643768256</v>
      </c>
      <c r="F43" s="33">
        <f t="shared" ref="F43" si="10">D43/D31-1</f>
        <v>-0.87110917153575951</v>
      </c>
      <c r="G43" s="39" t="s">
        <v>440</v>
      </c>
      <c r="H43" s="68">
        <v>120797</v>
      </c>
      <c r="I43" s="68">
        <v>2577</v>
      </c>
      <c r="J43" s="30">
        <f t="shared" si="1"/>
        <v>46.875048506014743</v>
      </c>
      <c r="K43" s="32">
        <f>H43+H42+H41</f>
        <v>612061</v>
      </c>
      <c r="L43" s="27">
        <f>K43/K40-1</f>
        <v>-0.23919472063702396</v>
      </c>
      <c r="M43" s="27">
        <f>K43/K31-1</f>
        <v>-0.44336382098109173</v>
      </c>
      <c r="N43" s="32">
        <f>AVERAGE(J41:J43)</f>
        <v>52.91645121875365</v>
      </c>
      <c r="O43" s="58">
        <f>N43/N40-1</f>
        <v>-2.3961599148012436E-2</v>
      </c>
    </row>
    <row r="44" spans="1:16" ht="17.399999999999999">
      <c r="A44" s="31"/>
      <c r="B44" s="27"/>
      <c r="C44" s="27"/>
      <c r="D44" s="26">
        <f>H44/22</f>
        <v>12184.181818181818</v>
      </c>
      <c r="E44" s="27">
        <f t="shared" ref="E44" si="11">D44/D43-1</f>
        <v>1.0172987438730794</v>
      </c>
      <c r="F44" s="33">
        <f t="shared" ref="F44" si="12">D44/D32-1</f>
        <v>1.8429757575757577</v>
      </c>
      <c r="G44" s="39" t="s">
        <v>471</v>
      </c>
      <c r="H44" s="68">
        <v>268052</v>
      </c>
      <c r="I44" s="68">
        <v>3779</v>
      </c>
      <c r="J44" s="30">
        <f t="shared" si="1"/>
        <v>70.931992590632447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14271.75</v>
      </c>
      <c r="E45" s="27">
        <f t="shared" ref="E45" si="13">D45/D44-1</f>
        <v>0.17133429334606709</v>
      </c>
      <c r="F45" s="33" t="e">
        <f t="shared" ref="F45" si="14">D45/D33-1</f>
        <v>#DIV/0!</v>
      </c>
      <c r="G45" s="39" t="s">
        <v>498</v>
      </c>
      <c r="H45" s="68">
        <v>285435</v>
      </c>
      <c r="I45" s="68">
        <v>4510</v>
      </c>
      <c r="J45" s="30">
        <f t="shared" si="1"/>
        <v>63.289356984478935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11057.398325358852</v>
      </c>
      <c r="B46" s="27">
        <f>A46/A43-1</f>
        <v>1.0849174220325164E-2</v>
      </c>
      <c r="C46" s="27">
        <f>A46/A34-1</f>
        <v>6.7401788277511976</v>
      </c>
      <c r="D46" s="26">
        <f>H46/19</f>
        <v>6716.2631578947367</v>
      </c>
      <c r="E46" s="27">
        <f t="shared" ref="E46" si="15">D46/D45-1</f>
        <v>-0.5294015689810474</v>
      </c>
      <c r="F46" s="33" t="e">
        <f t="shared" ref="F46" si="16">D46/D34-1</f>
        <v>#DIV/0!</v>
      </c>
      <c r="G46" s="39" t="s">
        <v>551</v>
      </c>
      <c r="H46" s="68">
        <v>127609</v>
      </c>
      <c r="I46" s="68">
        <v>2461</v>
      </c>
      <c r="J46" s="30">
        <f t="shared" si="1"/>
        <v>51.852498984152781</v>
      </c>
      <c r="K46" s="32">
        <f>H46+H45+H44</f>
        <v>681096</v>
      </c>
      <c r="L46" s="27">
        <f>K46/K43-1</f>
        <v>0.11279104533698447</v>
      </c>
      <c r="M46" s="27">
        <f>K46/K34-1</f>
        <v>6.567733333333333</v>
      </c>
      <c r="N46" s="32">
        <f>AVERAGE(J44:J46)</f>
        <v>62.02461618642139</v>
      </c>
      <c r="O46" s="58">
        <f>N46/N43-1</f>
        <v>0.17212350333198079</v>
      </c>
    </row>
    <row r="47" spans="1:16" ht="17.399999999999999">
      <c r="A47" s="31"/>
      <c r="B47" s="27"/>
      <c r="C47" s="27"/>
      <c r="D47" s="26">
        <f>H47/19</f>
        <v>23964.157894736843</v>
      </c>
      <c r="E47" s="27">
        <f t="shared" ref="E47" si="17">D47/D46-1</f>
        <v>2.5680790539852207</v>
      </c>
      <c r="F47" s="33">
        <f t="shared" ref="F47" si="18">D47/D35-1</f>
        <v>5.1241736842105263</v>
      </c>
      <c r="G47" s="39" t="s">
        <v>598</v>
      </c>
      <c r="H47" s="68">
        <v>455319</v>
      </c>
      <c r="I47" s="68">
        <v>8709</v>
      </c>
      <c r="J47" s="30">
        <f t="shared" si="1"/>
        <v>52.281433000344471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2661.55</v>
      </c>
      <c r="E48" s="27">
        <f t="shared" ref="E48" si="19">D48/D47-1</f>
        <v>-0.8889362183436228</v>
      </c>
      <c r="F48" s="33" t="e">
        <f t="shared" ref="F48" si="20">D48/D36-1</f>
        <v>#DIV/0!</v>
      </c>
      <c r="G48" s="39" t="s">
        <v>632</v>
      </c>
      <c r="H48" s="68">
        <v>53231</v>
      </c>
      <c r="I48" s="68">
        <v>865</v>
      </c>
      <c r="J48" s="30">
        <f t="shared" si="1"/>
        <v>61.538728323699424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9193.4177830940989</v>
      </c>
      <c r="B49" s="27">
        <f>A49/A46-1</f>
        <v>-0.1685731568510046</v>
      </c>
      <c r="C49" s="27">
        <f>A49/A37-1</f>
        <v>6.0482869670388091</v>
      </c>
      <c r="D49" s="26">
        <f>H49/22</f>
        <v>954.5454545454545</v>
      </c>
      <c r="E49" s="27">
        <f t="shared" ref="E49" si="21">D49/D48-1</f>
        <v>-0.6413573088818717</v>
      </c>
      <c r="F49" s="33" t="e">
        <f t="shared" ref="F49" si="22">D49/D37-1</f>
        <v>#DIV/0!</v>
      </c>
      <c r="G49" s="39" t="s">
        <v>672</v>
      </c>
      <c r="H49" s="68">
        <v>21000</v>
      </c>
      <c r="I49" s="68">
        <v>38</v>
      </c>
      <c r="J49" s="30">
        <f t="shared" si="1"/>
        <v>552.63157894736844</v>
      </c>
      <c r="K49" s="32">
        <f>H49+H48+H47</f>
        <v>529550</v>
      </c>
      <c r="L49" s="27">
        <f>K49/K46-1</f>
        <v>-0.22250314199466736</v>
      </c>
      <c r="M49" s="27">
        <f>K49/K37-1</f>
        <v>4.8838888888888885</v>
      </c>
      <c r="N49" s="32">
        <f>AVERAGE(J47:J49)</f>
        <v>222.15058009047075</v>
      </c>
      <c r="O49" s="58">
        <f>N49/N46-1</f>
        <v>2.5816518303438469</v>
      </c>
    </row>
    <row r="50" spans="1:15" s="37" customFormat="1" ht="17.399999999999999">
      <c r="A50" s="92"/>
      <c r="B50" s="130"/>
      <c r="C50" s="130"/>
      <c r="D50" s="93">
        <f>H50/18</f>
        <v>0</v>
      </c>
      <c r="E50" s="130">
        <f t="shared" ref="E50" si="23">D50/D49-1</f>
        <v>-1</v>
      </c>
      <c r="F50" s="131">
        <f t="shared" ref="F50" si="24">D50/D38-1</f>
        <v>-1</v>
      </c>
      <c r="G50" s="132" t="s">
        <v>714</v>
      </c>
      <c r="H50" s="95">
        <v>0</v>
      </c>
      <c r="I50" s="95">
        <v>0</v>
      </c>
      <c r="J50" s="133" t="e">
        <f t="shared" ref="J50" si="25">H50/I50</f>
        <v>#DIV/0!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3942.15</v>
      </c>
      <c r="E51" s="130" t="e">
        <f t="shared" ref="E51" si="26">D51/D50-1</f>
        <v>#DIV/0!</v>
      </c>
      <c r="F51" s="131">
        <f t="shared" ref="F51" si="27">D51/D39-1</f>
        <v>-0.68015133719178134</v>
      </c>
      <c r="G51" s="132" t="s">
        <v>721</v>
      </c>
      <c r="H51" s="95">
        <v>78843</v>
      </c>
      <c r="I51" s="95">
        <v>1560</v>
      </c>
      <c r="J51" s="133">
        <f t="shared" ref="J51" si="28">H51/I51</f>
        <v>50.540384615384617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3456.3984848484852</v>
      </c>
      <c r="B52" s="27">
        <f>A52/A49-1</f>
        <v>-0.62403552559043884</v>
      </c>
      <c r="C52" s="27">
        <f>A52/A40-1</f>
        <v>-0.73723263932510652</v>
      </c>
      <c r="D52" s="93">
        <f>H52/22</f>
        <v>6427.045454545455</v>
      </c>
      <c r="E52" s="130">
        <f t="shared" ref="E52:E53" si="29">D52/D51-1</f>
        <v>0.6303401581739545</v>
      </c>
      <c r="F52" s="131">
        <f t="shared" ref="F52:F53" si="30">D52/D40-1</f>
        <v>1.1891546971835036</v>
      </c>
      <c r="G52" s="132" t="s">
        <v>726</v>
      </c>
      <c r="H52" s="95">
        <v>141395</v>
      </c>
      <c r="I52" s="95">
        <v>2773</v>
      </c>
      <c r="J52" s="133">
        <f t="shared" ref="J52" si="31">H52/I52</f>
        <v>50.989902632527951</v>
      </c>
      <c r="K52" s="32">
        <f>H52+H51+H50</f>
        <v>220238</v>
      </c>
      <c r="L52" s="27">
        <f>K52/K49-1</f>
        <v>-0.58410348409026525</v>
      </c>
      <c r="M52" s="27">
        <f>K52/K40-1</f>
        <v>-0.72623932399492352</v>
      </c>
      <c r="N52" s="32" t="e">
        <f>AVERAGE(J50:J52)</f>
        <v>#DIV/0!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10417.809523809523</v>
      </c>
      <c r="E53" s="130">
        <f t="shared" si="29"/>
        <v>0.62093291505222603</v>
      </c>
      <c r="F53" s="131">
        <f t="shared" si="30"/>
        <v>-0.52926975424659695</v>
      </c>
      <c r="G53" s="132" t="s">
        <v>729</v>
      </c>
      <c r="H53" s="95">
        <v>218774</v>
      </c>
      <c r="I53" s="95">
        <v>4660</v>
      </c>
      <c r="J53" s="133">
        <f t="shared" ref="J53" si="32">H53/I53</f>
        <v>46.947210300429184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0</v>
      </c>
      <c r="E54" s="130">
        <f t="shared" ref="E54" si="33">D54/D53-1</f>
        <v>-1</v>
      </c>
      <c r="F54" s="131">
        <f t="shared" ref="F54" si="34">D54/D42-1</f>
        <v>-1</v>
      </c>
      <c r="G54" s="132" t="s">
        <v>742</v>
      </c>
      <c r="H54" s="95">
        <v>0</v>
      </c>
      <c r="I54" s="95">
        <v>0</v>
      </c>
      <c r="J54" s="133" t="e">
        <f t="shared" ref="J54" si="35">H54/I54</f>
        <v>#DIV/0!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6555.6349206349214</v>
      </c>
      <c r="B55" s="27">
        <f>A55/A52-1</f>
        <v>0.89666641429577365</v>
      </c>
      <c r="C55" s="27">
        <f>A55/A43-1</f>
        <v>-0.40069463439550324</v>
      </c>
      <c r="D55" s="93">
        <f>H55/21</f>
        <v>9249.0952380952385</v>
      </c>
      <c r="E55" s="130" t="e">
        <f t="shared" ref="E55" si="36">D55/D54-1</f>
        <v>#DIV/0!</v>
      </c>
      <c r="F55" s="131">
        <f t="shared" ref="F55" si="37">D55/D43-1</f>
        <v>0.53134518872078584</v>
      </c>
      <c r="G55" s="132" t="s">
        <v>749</v>
      </c>
      <c r="H55" s="95">
        <v>194231</v>
      </c>
      <c r="I55" s="95">
        <v>3964</v>
      </c>
      <c r="J55" s="133">
        <f t="shared" ref="J55" si="38">H55/I55</f>
        <v>48.998738647830471</v>
      </c>
      <c r="K55" s="32">
        <f>H55+H54+H53</f>
        <v>413005</v>
      </c>
      <c r="L55" s="27">
        <f>K55/K52-1</f>
        <v>0.87526675687211108</v>
      </c>
      <c r="M55" s="27">
        <f>K55/K43-1</f>
        <v>-0.32522248599404313</v>
      </c>
      <c r="N55" s="32" t="e">
        <f>AVERAGE(J53:J55)</f>
        <v>#DIV/0!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5953.181818181818</v>
      </c>
      <c r="E56" s="118">
        <f t="shared" ref="E56" si="39">D56/D55-1</f>
        <v>-0.3563498196383782</v>
      </c>
      <c r="F56" s="158">
        <f t="shared" ref="F56" si="40">D56/D44-1</f>
        <v>-0.51140077298434639</v>
      </c>
      <c r="G56" s="122" t="s">
        <v>752</v>
      </c>
      <c r="H56" s="96">
        <v>130970</v>
      </c>
      <c r="I56" s="96">
        <v>2720</v>
      </c>
      <c r="J56" s="125">
        <f t="shared" ref="J56" si="41">H56/I56</f>
        <v>48.150735294117645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22099.611111111109</v>
      </c>
      <c r="E57" s="118">
        <f t="shared" ref="E57" si="42">D57/D56-1</f>
        <v>2.7122352022939942</v>
      </c>
      <c r="F57" s="158">
        <f t="shared" ref="F57" si="43">D57/D45-1</f>
        <v>0.54848642325651098</v>
      </c>
      <c r="G57" s="122" t="s">
        <v>756</v>
      </c>
      <c r="H57" s="96">
        <v>397793</v>
      </c>
      <c r="I57" s="96">
        <v>5690</v>
      </c>
      <c r="J57" s="125">
        <f t="shared" ref="J57" si="44">H57/I57</f>
        <v>69.91089630931458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14026.396464646463</v>
      </c>
      <c r="B58" s="27">
        <f>A58/A55-1</f>
        <v>1.1395938966180243</v>
      </c>
      <c r="C58" s="27">
        <f>A58/A46-1</f>
        <v>0.26850783990286042</v>
      </c>
      <c r="K58" s="32">
        <f>H58+H57+H56</f>
        <v>528763</v>
      </c>
      <c r="L58" s="27">
        <f>K58/K55-1</f>
        <v>0.28028232103727557</v>
      </c>
      <c r="M58" s="27">
        <f>K58/K46-1</f>
        <v>-0.22365863255693763</v>
      </c>
      <c r="N58" s="32">
        <f>AVERAGE(J56:J58)</f>
        <v>59.030815801716116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204"/>
  <dimension ref="A1:P58"/>
  <sheetViews>
    <sheetView topLeftCell="A3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엘오티베큠</v>
      </c>
      <c r="G1" s="19"/>
      <c r="H1" s="19"/>
      <c r="I1" s="19"/>
      <c r="J1" s="20"/>
      <c r="P1" s="18" t="s">
        <v>325</v>
      </c>
    </row>
    <row r="2" spans="1:16" ht="15" customHeight="1">
      <c r="G2" s="21"/>
      <c r="H2" s="21"/>
      <c r="I2" s="21"/>
      <c r="J2" s="22"/>
      <c r="P2" s="18" t="s">
        <v>141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61540.9</v>
      </c>
      <c r="E5" s="27"/>
      <c r="F5" s="26"/>
      <c r="G5" s="28" t="s">
        <v>7</v>
      </c>
      <c r="H5" s="29">
        <v>1230818</v>
      </c>
      <c r="I5" s="29">
        <v>30645</v>
      </c>
      <c r="J5" s="30">
        <f>H5/I5</f>
        <v>40.163746124979603</v>
      </c>
    </row>
    <row r="6" spans="1:16" ht="15" hidden="1" customHeight="1">
      <c r="D6" s="26">
        <f>H6/18</f>
        <v>42172.222222222219</v>
      </c>
      <c r="E6" s="27">
        <f t="shared" ref="E6:E22" si="0">D6/D5-1</f>
        <v>-0.31472854277038165</v>
      </c>
      <c r="F6" s="26"/>
      <c r="G6" s="28" t="s">
        <v>3</v>
      </c>
      <c r="H6" s="29">
        <v>759100</v>
      </c>
      <c r="I6" s="29">
        <v>21132</v>
      </c>
      <c r="J6" s="30">
        <f t="shared" ref="J6:J49" si="1">H6/I6</f>
        <v>35.921824720802576</v>
      </c>
    </row>
    <row r="7" spans="1:16" ht="15" hidden="1" customHeight="1">
      <c r="A7" s="31">
        <f>AVERAGE(D5:D7)</f>
        <v>64597.04074074074</v>
      </c>
      <c r="B7" s="31"/>
      <c r="C7" s="31"/>
      <c r="D7" s="26">
        <f>H7/22</f>
        <v>90078</v>
      </c>
      <c r="E7" s="27">
        <f t="shared" si="0"/>
        <v>1.1359557370570412</v>
      </c>
      <c r="F7" s="26"/>
      <c r="G7" s="28" t="s">
        <v>6</v>
      </c>
      <c r="H7" s="29">
        <v>1981716</v>
      </c>
      <c r="I7" s="29">
        <v>50745</v>
      </c>
      <c r="J7" s="30">
        <f t="shared" si="1"/>
        <v>39.052438663907772</v>
      </c>
      <c r="K7" s="32">
        <f>H7+H6+H5</f>
        <v>3971634</v>
      </c>
      <c r="L7" s="32"/>
      <c r="M7" s="32"/>
      <c r="N7" s="32">
        <f>AVERAGE(J5:J7)</f>
        <v>38.379336503229979</v>
      </c>
      <c r="O7" s="32"/>
    </row>
    <row r="8" spans="1:16" ht="15" hidden="1" customHeight="1">
      <c r="D8" s="26">
        <f>H8/21</f>
        <v>51201.952380952382</v>
      </c>
      <c r="E8" s="27">
        <f t="shared" si="0"/>
        <v>-0.4315820468821201</v>
      </c>
      <c r="F8" s="26"/>
      <c r="G8" s="28" t="s">
        <v>2</v>
      </c>
      <c r="H8" s="29">
        <v>1075241</v>
      </c>
      <c r="I8" s="29">
        <v>29480</v>
      </c>
      <c r="J8" s="30">
        <f t="shared" si="1"/>
        <v>36.473575305291725</v>
      </c>
    </row>
    <row r="9" spans="1:16" ht="15" hidden="1" customHeight="1">
      <c r="D9" s="26">
        <f>H9/21</f>
        <v>33261.476190476191</v>
      </c>
      <c r="E9" s="27">
        <f t="shared" si="0"/>
        <v>-0.3503865645004236</v>
      </c>
      <c r="F9" s="26"/>
      <c r="G9" s="28" t="s">
        <v>5</v>
      </c>
      <c r="H9" s="29">
        <v>698491</v>
      </c>
      <c r="I9" s="29">
        <v>19276.29</v>
      </c>
      <c r="J9" s="30">
        <f t="shared" si="1"/>
        <v>36.235759059445563</v>
      </c>
    </row>
    <row r="10" spans="1:16" ht="15" hidden="1" customHeight="1">
      <c r="A10" s="31">
        <f>AVERAGE(D8:D10)</f>
        <v>33930.634920634919</v>
      </c>
      <c r="B10" s="27">
        <f>A10/A7-1</f>
        <v>-0.47473391146794142</v>
      </c>
      <c r="C10" s="27"/>
      <c r="D10" s="26">
        <f>H10/21</f>
        <v>17328.476190476191</v>
      </c>
      <c r="E10" s="27">
        <f t="shared" si="0"/>
        <v>-0.47902263593947525</v>
      </c>
      <c r="F10" s="26"/>
      <c r="G10" s="28" t="s">
        <v>0</v>
      </c>
      <c r="H10" s="29">
        <v>363898</v>
      </c>
      <c r="I10" s="29">
        <v>10968</v>
      </c>
      <c r="J10" s="30">
        <f t="shared" si="1"/>
        <v>33.178154631655723</v>
      </c>
      <c r="K10" s="32">
        <f>H10+H9+H8</f>
        <v>2137630</v>
      </c>
      <c r="L10" s="27">
        <f>K10/K7-1</f>
        <v>-0.46177568225068066</v>
      </c>
      <c r="M10" s="32"/>
      <c r="N10" s="32">
        <f>AVERAGE(J8:J10)</f>
        <v>35.295829665464339</v>
      </c>
      <c r="O10" s="58">
        <f>N10/N7-1</f>
        <v>-8.0342890698648084E-2</v>
      </c>
    </row>
    <row r="11" spans="1:16" ht="15" hidden="1" customHeight="1">
      <c r="D11" s="26">
        <f>H11/21</f>
        <v>10518.476190476191</v>
      </c>
      <c r="E11" s="27">
        <f t="shared" si="0"/>
        <v>-0.39299474028436543</v>
      </c>
      <c r="F11" s="26"/>
      <c r="G11" s="28" t="s">
        <v>10</v>
      </c>
      <c r="H11" s="29">
        <v>220888</v>
      </c>
      <c r="I11" s="29">
        <v>7075</v>
      </c>
      <c r="J11" s="30">
        <f t="shared" si="1"/>
        <v>31.220918727915194</v>
      </c>
    </row>
    <row r="12" spans="1:16" ht="15" hidden="1" customHeight="1">
      <c r="D12" s="26">
        <f>H12/22</f>
        <v>55091.318181818184</v>
      </c>
      <c r="E12" s="27">
        <f t="shared" si="0"/>
        <v>4.2375759743317056</v>
      </c>
      <c r="F12" s="26"/>
      <c r="G12" s="28" t="s">
        <v>4</v>
      </c>
      <c r="H12" s="29">
        <v>1212009</v>
      </c>
      <c r="I12" s="29">
        <v>36507</v>
      </c>
      <c r="J12" s="30">
        <f t="shared" si="1"/>
        <v>33.199359027035911</v>
      </c>
    </row>
    <row r="13" spans="1:16" ht="15" hidden="1" customHeight="1">
      <c r="A13" s="31">
        <f>AVERAGE(D11:D13)</f>
        <v>29000.031457431458</v>
      </c>
      <c r="B13" s="27">
        <f>A13/A10-1</f>
        <v>-0.14531421161838953</v>
      </c>
      <c r="C13" s="27"/>
      <c r="D13" s="26">
        <f>H13/20</f>
        <v>21390.3</v>
      </c>
      <c r="E13" s="27">
        <f t="shared" si="0"/>
        <v>-0.61173011091501794</v>
      </c>
      <c r="F13" s="26"/>
      <c r="G13" s="28" t="s">
        <v>8</v>
      </c>
      <c r="H13" s="29">
        <v>427806</v>
      </c>
      <c r="I13" s="29">
        <v>14106</v>
      </c>
      <c r="J13" s="30">
        <f t="shared" si="1"/>
        <v>30.327945555082945</v>
      </c>
      <c r="K13" s="32">
        <f>H13+H12+H11</f>
        <v>1860703</v>
      </c>
      <c r="L13" s="27">
        <f>K13/K10-1</f>
        <v>-0.12954861224814396</v>
      </c>
      <c r="M13" s="32"/>
      <c r="N13" s="32">
        <f>AVERAGE(J11:J13)</f>
        <v>31.582741103344684</v>
      </c>
      <c r="O13" s="58">
        <f>N13/N10-1</f>
        <v>-0.10519907301549491</v>
      </c>
    </row>
    <row r="14" spans="1:16" ht="15" hidden="1" customHeight="1">
      <c r="D14" s="26">
        <f>H14/20</f>
        <v>25609.3</v>
      </c>
      <c r="E14" s="27">
        <f t="shared" si="0"/>
        <v>0.19723893540530057</v>
      </c>
      <c r="F14" s="26"/>
      <c r="G14" s="28" t="s">
        <v>11</v>
      </c>
      <c r="H14" s="29">
        <v>512186</v>
      </c>
      <c r="I14" s="29">
        <v>18620</v>
      </c>
      <c r="J14" s="30">
        <f t="shared" si="1"/>
        <v>27.507303974221266</v>
      </c>
    </row>
    <row r="15" spans="1:16" ht="15" hidden="1" customHeight="1">
      <c r="A15" s="31"/>
      <c r="B15" s="31"/>
      <c r="C15" s="31"/>
      <c r="D15" s="26">
        <f>H15/22</f>
        <v>41141</v>
      </c>
      <c r="E15" s="27">
        <f t="shared" si="0"/>
        <v>0.60648670600133547</v>
      </c>
      <c r="F15" s="26"/>
      <c r="G15" s="28" t="s">
        <v>9</v>
      </c>
      <c r="H15" s="29">
        <v>905102</v>
      </c>
      <c r="I15" s="29">
        <v>29222</v>
      </c>
      <c r="J15" s="30">
        <f t="shared" si="1"/>
        <v>30.973307781808227</v>
      </c>
    </row>
    <row r="16" spans="1:16" ht="15" hidden="1" customHeight="1">
      <c r="A16" s="31">
        <f>AVERAGE(D14:D16)</f>
        <v>42481.812121212126</v>
      </c>
      <c r="B16" s="27">
        <f>A16/A13-1</f>
        <v>0.46488848412355321</v>
      </c>
      <c r="C16" s="27"/>
      <c r="D16" s="26">
        <f>H16/22</f>
        <v>60695.13636363636</v>
      </c>
      <c r="E16" s="27">
        <f t="shared" si="0"/>
        <v>0.47529560204264265</v>
      </c>
      <c r="F16" s="26"/>
      <c r="G16" s="28" t="s">
        <v>13</v>
      </c>
      <c r="H16" s="29">
        <v>1335293</v>
      </c>
      <c r="I16" s="29">
        <v>38049.32</v>
      </c>
      <c r="J16" s="30">
        <f t="shared" si="1"/>
        <v>35.093741491306545</v>
      </c>
      <c r="K16" s="32">
        <f>H16+H15+H14</f>
        <v>2752581</v>
      </c>
      <c r="L16" s="27">
        <f>K16/K13-1</f>
        <v>0.47932313754532552</v>
      </c>
      <c r="M16" s="32"/>
      <c r="N16" s="32">
        <f>AVERAGE(J14:J16)</f>
        <v>31.191451082445344</v>
      </c>
      <c r="O16" s="58">
        <f>N16/N13-1</f>
        <v>-1.2389362266529202E-2</v>
      </c>
    </row>
    <row r="17" spans="1:15" ht="15" hidden="1" customHeight="1">
      <c r="D17" s="26">
        <f>H17/20</f>
        <v>17307.95</v>
      </c>
      <c r="E17" s="27">
        <f t="shared" si="0"/>
        <v>-0.71483794193484118</v>
      </c>
      <c r="F17" s="33">
        <f t="shared" ref="F17:F22" si="2">D17/D5-1</f>
        <v>-0.71875695675558848</v>
      </c>
      <c r="G17" s="39" t="s">
        <v>162</v>
      </c>
      <c r="H17" s="29">
        <v>346159</v>
      </c>
      <c r="I17" s="29">
        <v>10317</v>
      </c>
      <c r="J17" s="30">
        <f t="shared" si="1"/>
        <v>33.552292333042551</v>
      </c>
    </row>
    <row r="18" spans="1:15" hidden="1">
      <c r="D18" s="26">
        <f>H18/20</f>
        <v>67054.149999999994</v>
      </c>
      <c r="E18" s="27">
        <f t="shared" si="0"/>
        <v>2.874182095511022</v>
      </c>
      <c r="F18" s="33">
        <f t="shared" si="2"/>
        <v>0.59000750889210907</v>
      </c>
      <c r="G18" s="39" t="s">
        <v>163</v>
      </c>
      <c r="H18" s="29">
        <v>1341083</v>
      </c>
      <c r="I18" s="29">
        <v>39666</v>
      </c>
      <c r="J18" s="30">
        <f t="shared" si="1"/>
        <v>33.809383350980688</v>
      </c>
    </row>
    <row r="19" spans="1:15" ht="17.399999999999999" hidden="1">
      <c r="A19" s="31">
        <f>AVERAGE(D17:D19)</f>
        <v>62740.184848484845</v>
      </c>
      <c r="B19" s="27">
        <f>A19/A16-1</f>
        <v>0.47687167085693272</v>
      </c>
      <c r="C19" s="27">
        <f>A19/A7-1</f>
        <v>-2.8745216049576583E-2</v>
      </c>
      <c r="D19" s="26">
        <f>H19/22</f>
        <v>103858.45454545454</v>
      </c>
      <c r="E19" s="27">
        <f t="shared" si="0"/>
        <v>0.54887437310672871</v>
      </c>
      <c r="F19" s="33">
        <f t="shared" si="2"/>
        <v>0.15298357585042455</v>
      </c>
      <c r="G19" s="39" t="s">
        <v>158</v>
      </c>
      <c r="H19" s="29">
        <v>2284886</v>
      </c>
      <c r="I19" s="29">
        <v>78845.5</v>
      </c>
      <c r="J19" s="30">
        <f t="shared" si="1"/>
        <v>28.979282267218803</v>
      </c>
      <c r="K19" s="32">
        <f>H19+H18+H17</f>
        <v>3972128</v>
      </c>
      <c r="L19" s="27">
        <f>K19/K16-1</f>
        <v>0.44305580834860092</v>
      </c>
      <c r="M19" s="27">
        <f>K19/K7-1</f>
        <v>1.2438205534537339E-4</v>
      </c>
      <c r="N19" s="32">
        <f>AVERAGE(J17:J19)</f>
        <v>32.113652650414018</v>
      </c>
      <c r="O19" s="58">
        <f>N19/N16-1</f>
        <v>2.9565843715674056E-2</v>
      </c>
    </row>
    <row r="20" spans="1:15" hidden="1">
      <c r="D20" s="26">
        <f>H20/20</f>
        <v>125526.65</v>
      </c>
      <c r="E20" s="27">
        <f t="shared" si="0"/>
        <v>0.20863198426529816</v>
      </c>
      <c r="F20" s="33">
        <f t="shared" si="2"/>
        <v>1.4515988973634748</v>
      </c>
      <c r="G20" s="39" t="s">
        <v>154</v>
      </c>
      <c r="H20" s="29">
        <v>2510533</v>
      </c>
      <c r="I20" s="29">
        <v>72183</v>
      </c>
      <c r="J20" s="30">
        <f t="shared" si="1"/>
        <v>34.780114431375807</v>
      </c>
    </row>
    <row r="21" spans="1:15" hidden="1">
      <c r="D21" s="26">
        <f>H21/21</f>
        <v>132576.04761904763</v>
      </c>
      <c r="E21" s="27">
        <f t="shared" si="0"/>
        <v>5.6158573649879528E-2</v>
      </c>
      <c r="F21" s="33">
        <f t="shared" si="2"/>
        <v>2.9858738337358681</v>
      </c>
      <c r="G21" s="39" t="s">
        <v>155</v>
      </c>
      <c r="H21" s="29">
        <v>2784097</v>
      </c>
      <c r="I21" s="29">
        <v>66635.3</v>
      </c>
      <c r="J21" s="30">
        <f t="shared" si="1"/>
        <v>41.781113013672929</v>
      </c>
    </row>
    <row r="22" spans="1:15" ht="17.399999999999999" hidden="1">
      <c r="A22" s="31">
        <f>AVERAGE(D20:D22)</f>
        <v>113960.01031746033</v>
      </c>
      <c r="B22" s="27">
        <f>A22/A19-1</f>
        <v>0.81637989420447843</v>
      </c>
      <c r="C22" s="27">
        <f>A22/A10-1</f>
        <v>2.3586170899547634</v>
      </c>
      <c r="D22" s="26">
        <f>H22/21</f>
        <v>83777.333333333328</v>
      </c>
      <c r="E22" s="27">
        <f t="shared" si="0"/>
        <v>-0.36808092534132264</v>
      </c>
      <c r="F22" s="33">
        <f t="shared" si="2"/>
        <v>3.8346624603597705</v>
      </c>
      <c r="G22" s="39" t="s">
        <v>156</v>
      </c>
      <c r="H22" s="29">
        <v>1759324</v>
      </c>
      <c r="I22" s="29">
        <v>48973.5</v>
      </c>
      <c r="J22" s="30">
        <f t="shared" si="1"/>
        <v>35.923999714131114</v>
      </c>
      <c r="K22" s="32">
        <f>H22+H21+H20</f>
        <v>7053954</v>
      </c>
      <c r="L22" s="27">
        <f>K22/K19-1</f>
        <v>0.77586271137284601</v>
      </c>
      <c r="M22" s="27">
        <f>K22/K10-1</f>
        <v>2.2998947432436858</v>
      </c>
      <c r="N22" s="32">
        <f>AVERAGE(J20:J22)</f>
        <v>37.495075719726614</v>
      </c>
      <c r="O22" s="58">
        <f>N22/N19-1</f>
        <v>0.16757430641397986</v>
      </c>
    </row>
    <row r="23" spans="1:15" hidden="1">
      <c r="A23" s="31"/>
      <c r="B23" s="27"/>
      <c r="C23" s="27"/>
      <c r="D23" s="26">
        <f>H23/21</f>
        <v>198161.14285714287</v>
      </c>
      <c r="E23" s="27">
        <f t="shared" ref="E23:E28" si="3">D23/D22-1</f>
        <v>1.3653312294949655</v>
      </c>
      <c r="F23" s="33">
        <f t="shared" ref="F23:F28" si="4">D23/D11-1</f>
        <v>17.839339393719897</v>
      </c>
      <c r="G23" s="39" t="s">
        <v>168</v>
      </c>
      <c r="H23" s="29">
        <v>4161384</v>
      </c>
      <c r="I23" s="29">
        <v>102285</v>
      </c>
      <c r="J23" s="30">
        <f t="shared" si="1"/>
        <v>40.684205895292564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50694.681818181816</v>
      </c>
      <c r="E24" s="27">
        <f t="shared" si="3"/>
        <v>-0.74417445778091662</v>
      </c>
      <c r="F24" s="33">
        <f t="shared" si="4"/>
        <v>-7.9806338071747085E-2</v>
      </c>
      <c r="G24" s="39" t="s">
        <v>176</v>
      </c>
      <c r="H24" s="29">
        <v>1115283</v>
      </c>
      <c r="I24" s="29">
        <v>32831.94</v>
      </c>
      <c r="J24" s="30">
        <f t="shared" si="1"/>
        <v>33.969451698559389</v>
      </c>
      <c r="K24" s="32"/>
      <c r="L24" s="27"/>
      <c r="M24" s="27"/>
      <c r="N24" s="27"/>
    </row>
    <row r="25" spans="1:15" ht="17.399999999999999" hidden="1">
      <c r="A25" s="31">
        <f>AVERAGE(D23:D25)</f>
        <v>107971.95910230122</v>
      </c>
      <c r="B25" s="27">
        <f>A25/A22-1</f>
        <v>-5.2545197201001481E-2</v>
      </c>
      <c r="C25" s="27">
        <f>A25/A13-1</f>
        <v>2.7231669648631591</v>
      </c>
      <c r="D25" s="26">
        <f>H25/19</f>
        <v>75060.052631578947</v>
      </c>
      <c r="E25" s="27">
        <f t="shared" si="3"/>
        <v>0.48062972168923657</v>
      </c>
      <c r="F25" s="33">
        <f t="shared" si="4"/>
        <v>2.5090696545433655</v>
      </c>
      <c r="G25" s="39" t="s">
        <v>190</v>
      </c>
      <c r="H25" s="29">
        <v>1426141</v>
      </c>
      <c r="I25" s="29">
        <v>36348</v>
      </c>
      <c r="J25" s="30">
        <f t="shared" si="1"/>
        <v>39.235748872014966</v>
      </c>
      <c r="K25" s="32">
        <f>H25+H24+H23</f>
        <v>6702808</v>
      </c>
      <c r="L25" s="27">
        <f>K25/K22-1</f>
        <v>-4.9780024082946905E-2</v>
      </c>
      <c r="M25" s="27">
        <f>K25/K13-1</f>
        <v>2.6022987010823329</v>
      </c>
      <c r="N25" s="32">
        <f>AVERAGE(J23:J25)</f>
        <v>37.963135488622306</v>
      </c>
      <c r="O25" s="58">
        <f>N25/N22-1</f>
        <v>1.2483233062240195E-2</v>
      </c>
    </row>
    <row r="26" spans="1:15" ht="17.399999999999999" hidden="1">
      <c r="A26" s="31"/>
      <c r="B26" s="27"/>
      <c r="C26" s="27"/>
      <c r="D26" s="26">
        <f>H26/19</f>
        <v>72625.578947368427</v>
      </c>
      <c r="E26" s="27">
        <f t="shared" si="3"/>
        <v>-3.2433679418795158E-2</v>
      </c>
      <c r="F26" s="33">
        <f t="shared" si="4"/>
        <v>1.8359064459929959</v>
      </c>
      <c r="G26" s="39" t="s">
        <v>202</v>
      </c>
      <c r="H26" s="29">
        <v>1379886</v>
      </c>
      <c r="I26" s="29">
        <v>33326</v>
      </c>
      <c r="J26" s="30">
        <f t="shared" si="1"/>
        <v>41.405689251635359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90995.818181818177</v>
      </c>
      <c r="E27" s="27">
        <f t="shared" si="3"/>
        <v>0.25294447907620277</v>
      </c>
      <c r="F27" s="33">
        <f t="shared" si="4"/>
        <v>1.2118037525052423</v>
      </c>
      <c r="G27" s="39" t="s">
        <v>203</v>
      </c>
      <c r="H27" s="29">
        <v>2001908</v>
      </c>
      <c r="I27" s="29">
        <v>59937</v>
      </c>
      <c r="J27" s="30">
        <f t="shared" si="1"/>
        <v>33.400203547057743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118306.37799043061</v>
      </c>
      <c r="B28" s="27">
        <f>A28/A25-1</f>
        <v>9.5713914742787454E-2</v>
      </c>
      <c r="C28" s="27">
        <f>A28/A16-1</f>
        <v>1.7848712680351406</v>
      </c>
      <c r="D28" s="26">
        <f>H28/19</f>
        <v>191297.73684210525</v>
      </c>
      <c r="E28" s="27">
        <f t="shared" si="3"/>
        <v>1.1022695401218816</v>
      </c>
      <c r="F28" s="33">
        <f t="shared" si="4"/>
        <v>2.1517803287565469</v>
      </c>
      <c r="G28" s="39" t="s">
        <v>208</v>
      </c>
      <c r="H28" s="29">
        <v>3634657</v>
      </c>
      <c r="I28" s="29">
        <v>103266</v>
      </c>
      <c r="J28" s="30">
        <f t="shared" si="1"/>
        <v>35.197034842058372</v>
      </c>
      <c r="K28" s="32">
        <f>H28+H27+H26</f>
        <v>7016451</v>
      </c>
      <c r="L28" s="27">
        <f>K28/K25-1</f>
        <v>4.6792776997341967E-2</v>
      </c>
      <c r="M28" s="27">
        <f>K28/K16-1</f>
        <v>1.5490443333002735</v>
      </c>
      <c r="N28" s="32">
        <f>AVERAGE(J26:J28)</f>
        <v>36.667642546917158</v>
      </c>
      <c r="O28" s="58">
        <f>N28/N25-1</f>
        <v>-3.4125024843994045E-2</v>
      </c>
    </row>
    <row r="29" spans="1:15" hidden="1">
      <c r="D29" s="26">
        <f>H29/22</f>
        <v>105578.68181818182</v>
      </c>
      <c r="E29" s="27">
        <f t="shared" ref="E29:E41" si="5">D29/D28-1</f>
        <v>-0.44809236344847536</v>
      </c>
      <c r="F29" s="33">
        <f t="shared" ref="F29:F41" si="6">D29/D17-1</f>
        <v>5.1000107937786865</v>
      </c>
      <c r="G29" s="39" t="s">
        <v>215</v>
      </c>
      <c r="H29" s="29">
        <v>2322731</v>
      </c>
      <c r="I29" s="29">
        <v>63672</v>
      </c>
      <c r="J29" s="30">
        <f t="shared" si="1"/>
        <v>36.479629978640531</v>
      </c>
    </row>
    <row r="30" spans="1:15" hidden="1">
      <c r="D30" s="26">
        <f>H30/19</f>
        <v>79290.473684210519</v>
      </c>
      <c r="E30" s="27">
        <f t="shared" si="5"/>
        <v>-0.24899163051914697</v>
      </c>
      <c r="F30" s="33">
        <f t="shared" si="6"/>
        <v>0.18248421140541682</v>
      </c>
      <c r="G30" s="39" t="s">
        <v>210</v>
      </c>
      <c r="H30" s="29">
        <v>1506519</v>
      </c>
      <c r="I30" s="29">
        <v>55771</v>
      </c>
      <c r="J30" s="30">
        <f t="shared" si="1"/>
        <v>27.012587186889242</v>
      </c>
    </row>
    <row r="31" spans="1:15" ht="17.399999999999999" hidden="1">
      <c r="A31" s="31">
        <f>AVERAGE(D29:D31)</f>
        <v>127464.48516746411</v>
      </c>
      <c r="B31" s="27">
        <f>A31/A28-1</f>
        <v>7.741008838740937E-2</v>
      </c>
      <c r="C31" s="27">
        <f>A31/A19-1</f>
        <v>1.0316243166207748</v>
      </c>
      <c r="D31" s="26">
        <f>H31/20</f>
        <v>197524.3</v>
      </c>
      <c r="E31" s="27">
        <f t="shared" si="5"/>
        <v>1.4911479377292953</v>
      </c>
      <c r="F31" s="33">
        <f t="shared" si="6"/>
        <v>0.90186057422558497</v>
      </c>
      <c r="G31" s="39" t="s">
        <v>211</v>
      </c>
      <c r="H31" s="29">
        <v>3950486</v>
      </c>
      <c r="I31" s="29">
        <v>111220</v>
      </c>
      <c r="J31" s="30">
        <f t="shared" si="1"/>
        <v>35.519564826470059</v>
      </c>
      <c r="K31" s="32">
        <f>H31+H30+H29</f>
        <v>7779736</v>
      </c>
      <c r="L31" s="27">
        <f>K31/K28-1</f>
        <v>0.10878505386840165</v>
      </c>
      <c r="M31" s="27">
        <f>K31/K19-1</f>
        <v>0.95858139516148522</v>
      </c>
      <c r="N31" s="32">
        <f>AVERAGE(J29:J31)</f>
        <v>33.003927330666613</v>
      </c>
      <c r="O31" s="58">
        <f>N31/N28-1</f>
        <v>-9.9916846619270139E-2</v>
      </c>
    </row>
    <row r="32" spans="1:15" ht="17.399999999999999" hidden="1">
      <c r="D32" s="26">
        <f>H32/21</f>
        <v>72416.619047619053</v>
      </c>
      <c r="E32" s="27">
        <f t="shared" si="5"/>
        <v>-0.63337868278678089</v>
      </c>
      <c r="F32" s="33">
        <f t="shared" si="6"/>
        <v>-0.42309765258915888</v>
      </c>
      <c r="G32" s="39" t="s">
        <v>222</v>
      </c>
      <c r="H32" s="29">
        <v>1520749</v>
      </c>
      <c r="I32" s="29">
        <v>45423</v>
      </c>
      <c r="J32" s="30">
        <f t="shared" si="1"/>
        <v>33.479712920767014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53740.333333333336</v>
      </c>
      <c r="E33" s="27">
        <f t="shared" si="5"/>
        <v>-0.25790054769064452</v>
      </c>
      <c r="F33" s="33">
        <f t="shared" si="6"/>
        <v>-0.59464522967410982</v>
      </c>
      <c r="G33" s="39" t="s">
        <v>223</v>
      </c>
      <c r="H33" s="29">
        <v>1128547</v>
      </c>
      <c r="I33" s="29">
        <v>28277.5</v>
      </c>
      <c r="J33" s="30">
        <f t="shared" si="1"/>
        <v>39.90971620546371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78647.563074352554</v>
      </c>
      <c r="B34" s="27">
        <f>A34/A31-1</f>
        <v>-0.38298449979204319</v>
      </c>
      <c r="C34" s="27">
        <f>A34/A22-1</f>
        <v>-0.30986700637124631</v>
      </c>
      <c r="D34" s="26">
        <f>H34/19</f>
        <v>109785.73684210527</v>
      </c>
      <c r="E34" s="27">
        <f t="shared" si="5"/>
        <v>1.0428927405630519</v>
      </c>
      <c r="F34" s="33">
        <f t="shared" si="6"/>
        <v>0.31044678165261819</v>
      </c>
      <c r="G34" s="39" t="s">
        <v>220</v>
      </c>
      <c r="H34" s="29">
        <v>2085929</v>
      </c>
      <c r="I34" s="29">
        <v>55135</v>
      </c>
      <c r="J34" s="30">
        <f t="shared" si="1"/>
        <v>37.833118708624283</v>
      </c>
      <c r="K34" s="32">
        <f>H34+H33+H32</f>
        <v>4735225</v>
      </c>
      <c r="L34" s="27">
        <f>K34/K31-1</f>
        <v>-0.39133860069287696</v>
      </c>
      <c r="M34" s="27">
        <f>K34/K22-1</f>
        <v>-0.32871337125249189</v>
      </c>
      <c r="N34" s="32">
        <f>AVERAGE(J32:J34)</f>
        <v>37.074182611618333</v>
      </c>
      <c r="O34" s="58">
        <f>N34/N31-1</f>
        <v>0.12332639204334073</v>
      </c>
      <c r="P34" s="58"/>
    </row>
    <row r="35" spans="1:16" ht="17.399999999999999" hidden="1">
      <c r="D35" s="26">
        <f>H35/23</f>
        <v>51725.521739130432</v>
      </c>
      <c r="E35" s="27">
        <f t="shared" si="5"/>
        <v>-0.52885025662739327</v>
      </c>
      <c r="F35" s="33">
        <f t="shared" si="6"/>
        <v>-0.7389724292394696</v>
      </c>
      <c r="G35" s="39" t="s">
        <v>226</v>
      </c>
      <c r="H35" s="68">
        <v>1189687</v>
      </c>
      <c r="I35" s="68">
        <v>29549.200000000001</v>
      </c>
      <c r="J35" s="30">
        <f t="shared" si="1"/>
        <v>40.261225346202266</v>
      </c>
      <c r="P35" s="16"/>
    </row>
    <row r="36" spans="1:16" ht="17.399999999999999" hidden="1">
      <c r="D36" s="26">
        <f>H36/21</f>
        <v>29092.952380952382</v>
      </c>
      <c r="E36" s="27">
        <f t="shared" si="5"/>
        <v>-0.43755130150879618</v>
      </c>
      <c r="F36" s="33">
        <f t="shared" si="6"/>
        <v>-0.42611431145193424</v>
      </c>
      <c r="G36" s="39" t="s">
        <v>228</v>
      </c>
      <c r="H36" s="68">
        <v>610952</v>
      </c>
      <c r="I36" s="68">
        <v>16984</v>
      </c>
      <c r="J36" s="30">
        <f t="shared" si="1"/>
        <v>35.972209138012246</v>
      </c>
      <c r="P36" s="16"/>
    </row>
    <row r="37" spans="1:16" ht="17.399999999999999" hidden="1">
      <c r="A37" s="31">
        <f>AVERAGE(D35:D37)</f>
        <v>27604.732114101676</v>
      </c>
      <c r="B37" s="27">
        <f>A37/A34-1</f>
        <v>-0.64900715247839957</v>
      </c>
      <c r="C37" s="27">
        <f>A37/A25-1</f>
        <v>-0.74433424804354287</v>
      </c>
      <c r="D37" s="26">
        <f>H37/18</f>
        <v>1995.7222222222222</v>
      </c>
      <c r="E37" s="27">
        <f t="shared" si="5"/>
        <v>-0.93140186681332304</v>
      </c>
      <c r="F37" s="33">
        <f t="shared" si="6"/>
        <v>-0.97341165970109389</v>
      </c>
      <c r="G37" s="39" t="s">
        <v>225</v>
      </c>
      <c r="H37" s="68">
        <v>35923</v>
      </c>
      <c r="I37" s="68">
        <v>1080</v>
      </c>
      <c r="J37" s="30">
        <f t="shared" si="1"/>
        <v>33.26203703703704</v>
      </c>
      <c r="K37" s="32">
        <f>H37+H36+H35</f>
        <v>1836562</v>
      </c>
      <c r="L37" s="27">
        <f>K37/K34-1</f>
        <v>-0.6121489475156936</v>
      </c>
      <c r="M37" s="27">
        <f>K37/K25-1</f>
        <v>-0.72600110282138464</v>
      </c>
      <c r="N37" s="32">
        <f>AVERAGE(J35:J37)</f>
        <v>36.498490507083851</v>
      </c>
      <c r="O37" s="16">
        <f>N37/N34-1</f>
        <v>-1.5528113203878702E-2</v>
      </c>
      <c r="P37" s="16"/>
    </row>
    <row r="38" spans="1:16" ht="17.399999999999999" hidden="1">
      <c r="A38" s="31"/>
      <c r="B38" s="27"/>
      <c r="C38" s="27"/>
      <c r="D38" s="26">
        <f>H38/20</f>
        <v>16782.400000000001</v>
      </c>
      <c r="E38" s="27">
        <f t="shared" si="5"/>
        <v>7.4091863151741233</v>
      </c>
      <c r="F38" s="33">
        <f t="shared" si="6"/>
        <v>-0.76891888170472056</v>
      </c>
      <c r="G38" s="39" t="s">
        <v>231</v>
      </c>
      <c r="H38" s="68">
        <v>335648</v>
      </c>
      <c r="I38" s="68">
        <v>7330</v>
      </c>
      <c r="J38" s="30">
        <f t="shared" si="1"/>
        <v>45.79099590723056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18558.238095238095</v>
      </c>
      <c r="E39" s="27">
        <f t="shared" si="5"/>
        <v>0.10581550286240904</v>
      </c>
      <c r="F39" s="33">
        <f t="shared" si="6"/>
        <v>-0.79605394548838504</v>
      </c>
      <c r="G39" s="39" t="s">
        <v>234</v>
      </c>
      <c r="H39" s="68">
        <v>389723</v>
      </c>
      <c r="I39" s="68">
        <v>12900</v>
      </c>
      <c r="J39" s="30">
        <f t="shared" si="1"/>
        <v>30.211085271317831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16969.37142857143</v>
      </c>
      <c r="B40" s="27">
        <f>A40/A37-1</f>
        <v>-0.38527309888644956</v>
      </c>
      <c r="C40" s="27">
        <f>A40/A28-1</f>
        <v>-0.85656418768949194</v>
      </c>
      <c r="D40" s="26">
        <f>H40/21</f>
        <v>15567.476190476191</v>
      </c>
      <c r="E40" s="27">
        <f t="shared" si="5"/>
        <v>-0.16115548735897034</v>
      </c>
      <c r="F40" s="33">
        <f t="shared" si="6"/>
        <v>-0.91862174405479036</v>
      </c>
      <c r="G40" s="39" t="s">
        <v>236</v>
      </c>
      <c r="H40" s="68">
        <v>326917</v>
      </c>
      <c r="I40" s="68">
        <v>5820</v>
      </c>
      <c r="J40" s="30">
        <f t="shared" si="1"/>
        <v>56.171305841924401</v>
      </c>
      <c r="K40" s="32">
        <f>H40+H39+H38</f>
        <v>1052288</v>
      </c>
      <c r="L40" s="27">
        <f>K40/K37-1</f>
        <v>-0.4270337728865129</v>
      </c>
      <c r="M40" s="27">
        <f>K40/K28-1</f>
        <v>-0.85002560411239247</v>
      </c>
      <c r="N40" s="32">
        <f>AVERAGE(J38:J40)</f>
        <v>44.057795673490936</v>
      </c>
      <c r="O40" s="58">
        <f>N40/N37-1</f>
        <v>0.20711281648592927</v>
      </c>
    </row>
    <row r="41" spans="1:16" ht="17.399999999999999">
      <c r="A41" s="31"/>
      <c r="B41" s="27"/>
      <c r="C41" s="27"/>
      <c r="D41" s="26">
        <f>H41/18</f>
        <v>8144.2222222222226</v>
      </c>
      <c r="E41" s="27">
        <f t="shared" si="5"/>
        <v>-0.47684376564489861</v>
      </c>
      <c r="F41" s="33">
        <f t="shared" si="6"/>
        <v>-0.92286111095564283</v>
      </c>
      <c r="G41" s="39" t="s">
        <v>370</v>
      </c>
      <c r="H41" s="68">
        <v>146596</v>
      </c>
      <c r="I41" s="68">
        <v>4860</v>
      </c>
      <c r="J41" s="30">
        <f t="shared" si="1"/>
        <v>30.163786008230453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132419.54999999999</v>
      </c>
      <c r="E42" s="27">
        <f t="shared" ref="E42" si="7">D42/D41-1</f>
        <v>15.259324265327837</v>
      </c>
      <c r="F42" s="33">
        <f t="shared" ref="F42" si="8">D42/D30-1</f>
        <v>0.6700562356000821</v>
      </c>
      <c r="G42" s="39" t="s">
        <v>405</v>
      </c>
      <c r="H42" s="68">
        <v>2648391</v>
      </c>
      <c r="I42" s="68">
        <v>88913</v>
      </c>
      <c r="J42" s="30">
        <f t="shared" si="1"/>
        <v>29.786319210914041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66247.957407407404</v>
      </c>
      <c r="B43" s="27">
        <f>A43/A40-1</f>
        <v>2.9039723826107862</v>
      </c>
      <c r="C43" s="27">
        <f>A43/A31-1</f>
        <v>-0.48026340576066995</v>
      </c>
      <c r="D43" s="26">
        <f>H43/20</f>
        <v>58180.1</v>
      </c>
      <c r="E43" s="27">
        <f t="shared" ref="E43" si="9">D43/D42-1</f>
        <v>-0.56063813840176913</v>
      </c>
      <c r="F43" s="33">
        <f t="shared" ref="F43" si="10">D43/D31-1</f>
        <v>-0.70545345560014638</v>
      </c>
      <c r="G43" s="39" t="s">
        <v>440</v>
      </c>
      <c r="H43" s="68">
        <v>1163602</v>
      </c>
      <c r="I43" s="68">
        <v>34594</v>
      </c>
      <c r="J43" s="30">
        <f t="shared" si="1"/>
        <v>33.635948430363648</v>
      </c>
      <c r="K43" s="32">
        <f>H43+H42+H41</f>
        <v>3958589</v>
      </c>
      <c r="L43" s="27">
        <f>K43/K40-1</f>
        <v>2.7618874300571705</v>
      </c>
      <c r="M43" s="27">
        <f>K43/K31-1</f>
        <v>-0.4911666668380521</v>
      </c>
      <c r="N43" s="32">
        <f>AVERAGE(J41:J43)</f>
        <v>31.195351216502711</v>
      </c>
      <c r="O43" s="58">
        <f>N43/N40-1</f>
        <v>-0.29194480251147492</v>
      </c>
    </row>
    <row r="44" spans="1:16" ht="17.399999999999999">
      <c r="A44" s="31"/>
      <c r="B44" s="27"/>
      <c r="C44" s="27"/>
      <c r="D44" s="26">
        <f>H44/22</f>
        <v>7931.272727272727</v>
      </c>
      <c r="E44" s="27">
        <f t="shared" ref="E44" si="11">D44/D43-1</f>
        <v>-0.86367722421802773</v>
      </c>
      <c r="F44" s="33">
        <f t="shared" ref="F44" si="12">D44/D32-1</f>
        <v>-0.89047717455495468</v>
      </c>
      <c r="G44" s="39" t="s">
        <v>462</v>
      </c>
      <c r="H44" s="68">
        <v>174488</v>
      </c>
      <c r="I44" s="68">
        <v>6388</v>
      </c>
      <c r="J44" s="30">
        <f t="shared" si="1"/>
        <v>27.314965560425797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45550.25</v>
      </c>
      <c r="E45" s="27">
        <f t="shared" ref="E45" si="13">D45/D44-1</f>
        <v>4.7431198707074413</v>
      </c>
      <c r="F45" s="33">
        <f t="shared" ref="F45" si="14">D45/D33-1</f>
        <v>-0.15240105197213771</v>
      </c>
      <c r="G45" s="39" t="s">
        <v>510</v>
      </c>
      <c r="H45" s="68">
        <v>911005</v>
      </c>
      <c r="I45" s="68">
        <v>19810</v>
      </c>
      <c r="J45" s="30">
        <f t="shared" si="1"/>
        <v>45.987127713276124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28173.22687400319</v>
      </c>
      <c r="B46" s="27">
        <f>A46/A43-1</f>
        <v>-0.57473063356889176</v>
      </c>
      <c r="C46" s="27">
        <f>A46/A34-1</f>
        <v>-0.64177876881743268</v>
      </c>
      <c r="D46" s="26">
        <f>H46/19</f>
        <v>31038.157894736843</v>
      </c>
      <c r="E46" s="27">
        <f t="shared" ref="E46" si="15">D46/D45-1</f>
        <v>-0.31859522407150687</v>
      </c>
      <c r="F46" s="33">
        <f t="shared" ref="F46" si="16">D46/D34-1</f>
        <v>-0.71728424121818146</v>
      </c>
      <c r="G46" s="39" t="s">
        <v>555</v>
      </c>
      <c r="H46" s="68">
        <v>589725</v>
      </c>
      <c r="I46" s="68">
        <v>14600</v>
      </c>
      <c r="J46" s="30">
        <f t="shared" si="1"/>
        <v>40.392123287671232</v>
      </c>
      <c r="K46" s="32">
        <f>H46+H45+H44</f>
        <v>1675218</v>
      </c>
      <c r="L46" s="27">
        <f>K46/K43-1</f>
        <v>-0.57681436491638816</v>
      </c>
      <c r="M46" s="27">
        <f>K46/K34-1</f>
        <v>-0.64622209081933812</v>
      </c>
      <c r="N46" s="32">
        <f>AVERAGE(J44:J46)</f>
        <v>37.898072187124392</v>
      </c>
      <c r="O46" s="58">
        <f>N46/N43-1</f>
        <v>0.21486281478619351</v>
      </c>
    </row>
    <row r="47" spans="1:16" ht="17.399999999999999">
      <c r="A47" s="31"/>
      <c r="B47" s="27"/>
      <c r="C47" s="27"/>
      <c r="D47" s="26">
        <f>H47/19</f>
        <v>25309</v>
      </c>
      <c r="E47" s="27">
        <f t="shared" ref="E47" si="17">D47/D46-1</f>
        <v>-0.18458434015854852</v>
      </c>
      <c r="F47" s="33">
        <f t="shared" ref="F47" si="18">D47/D35-1</f>
        <v>-0.5107057570604705</v>
      </c>
      <c r="G47" s="39" t="s">
        <v>601</v>
      </c>
      <c r="H47" s="68">
        <v>480871</v>
      </c>
      <c r="I47" s="68">
        <v>13440</v>
      </c>
      <c r="J47" s="30">
        <f t="shared" si="1"/>
        <v>35.779092261904765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19477.349999999999</v>
      </c>
      <c r="E48" s="27">
        <f t="shared" ref="E48" si="19">D48/D47-1</f>
        <v>-0.23041803311075115</v>
      </c>
      <c r="F48" s="33">
        <f t="shared" ref="F48" si="20">D48/D36-1</f>
        <v>-0.33051311723343246</v>
      </c>
      <c r="G48" s="39" t="s">
        <v>642</v>
      </c>
      <c r="H48" s="68">
        <v>389547</v>
      </c>
      <c r="I48" s="68">
        <v>10950</v>
      </c>
      <c r="J48" s="30">
        <f t="shared" si="1"/>
        <v>35.575068493150688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32401.828787878785</v>
      </c>
      <c r="B49" s="27">
        <f>A49/A46-1</f>
        <v>0.15009292094181559</v>
      </c>
      <c r="C49" s="27">
        <f>A49/A37-1</f>
        <v>0.17377805565903492</v>
      </c>
      <c r="D49" s="26">
        <f>H49/22</f>
        <v>52419.13636363636</v>
      </c>
      <c r="E49" s="27">
        <f t="shared" ref="E49" si="21">D49/D48-1</f>
        <v>1.6912868723741354</v>
      </c>
      <c r="F49" s="33">
        <f t="shared" ref="F49" si="22">D49/D37-1</f>
        <v>25.265747697727207</v>
      </c>
      <c r="G49" s="39" t="s">
        <v>685</v>
      </c>
      <c r="H49" s="68">
        <v>1153221</v>
      </c>
      <c r="I49" s="68">
        <v>27390</v>
      </c>
      <c r="J49" s="30">
        <f t="shared" si="1"/>
        <v>42.103723986856515</v>
      </c>
      <c r="K49" s="32">
        <f>H49+H48+H47</f>
        <v>2023639</v>
      </c>
      <c r="L49" s="27">
        <f>K49/K46-1</f>
        <v>0.20798546815996488</v>
      </c>
      <c r="M49" s="27">
        <f>K49/K37-1</f>
        <v>0.10186261068235103</v>
      </c>
      <c r="N49" s="32">
        <f>AVERAGE(J47:J49)</f>
        <v>37.819294913970658</v>
      </c>
      <c r="O49" s="58">
        <f>N49/N46-1</f>
        <v>-2.0786617526286078E-3</v>
      </c>
    </row>
    <row r="50" spans="1:15" s="37" customFormat="1" ht="17.399999999999999">
      <c r="A50" s="92"/>
      <c r="B50" s="130"/>
      <c r="C50" s="130"/>
      <c r="D50" s="93">
        <f>H50/18</f>
        <v>1681.8333333333333</v>
      </c>
      <c r="E50" s="130">
        <f t="shared" ref="E50" si="23">D50/D49-1</f>
        <v>-0.96791566114965533</v>
      </c>
      <c r="F50" s="131">
        <f t="shared" ref="F50" si="24">D50/D38-1</f>
        <v>-0.89978588680204663</v>
      </c>
      <c r="G50" s="132" t="s">
        <v>714</v>
      </c>
      <c r="H50" s="95">
        <v>30273</v>
      </c>
      <c r="I50" s="95">
        <v>540</v>
      </c>
      <c r="J50" s="133">
        <f t="shared" ref="J50" si="25">H50/I50</f>
        <v>56.06111111111111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0</v>
      </c>
      <c r="E51" s="130">
        <f t="shared" ref="E51" si="26">D51/D50-1</f>
        <v>-1</v>
      </c>
      <c r="F51" s="131">
        <f t="shared" ref="F51" si="27">D51/D39-1</f>
        <v>-1</v>
      </c>
      <c r="G51" s="132" t="s">
        <v>721</v>
      </c>
      <c r="H51" s="95">
        <v>0</v>
      </c>
      <c r="I51" s="95">
        <v>0</v>
      </c>
      <c r="J51" s="133" t="e">
        <f t="shared" ref="J51" si="28">H51/I51</f>
        <v>#DIV/0!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25171.232323232322</v>
      </c>
      <c r="B52" s="27">
        <f>A52/A49-1</f>
        <v>-0.22315396183290004</v>
      </c>
      <c r="C52" s="27">
        <f>A52/A40-1</f>
        <v>0.48333321768485593</v>
      </c>
      <c r="D52" s="93">
        <f>H52/22</f>
        <v>73831.863636363632</v>
      </c>
      <c r="E52" s="130" t="e">
        <f t="shared" ref="E52:E53" si="29">D52/D51-1</f>
        <v>#DIV/0!</v>
      </c>
      <c r="F52" s="131">
        <f t="shared" ref="F52:F53" si="30">D52/D40-1</f>
        <v>3.7426996343525616</v>
      </c>
      <c r="G52" s="132" t="s">
        <v>726</v>
      </c>
      <c r="H52" s="95">
        <v>1624301</v>
      </c>
      <c r="I52" s="95">
        <v>47416</v>
      </c>
      <c r="J52" s="133">
        <f t="shared" ref="J52" si="31">H52/I52</f>
        <v>34.256390248017546</v>
      </c>
      <c r="K52" s="32">
        <f>H52+H51+H50</f>
        <v>1654574</v>
      </c>
      <c r="L52" s="27">
        <f>K52/K49-1</f>
        <v>-0.18237689627448372</v>
      </c>
      <c r="M52" s="27">
        <f>K52/K40-1</f>
        <v>0.57235851782021663</v>
      </c>
      <c r="N52" s="32" t="e">
        <f>AVERAGE(J50:J52)</f>
        <v>#DIV/0!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59581.238095238092</v>
      </c>
      <c r="E53" s="130">
        <f t="shared" si="29"/>
        <v>-0.19301457174794689</v>
      </c>
      <c r="F53" s="131">
        <f t="shared" si="30"/>
        <v>6.3157677270477066</v>
      </c>
      <c r="G53" s="132" t="s">
        <v>729</v>
      </c>
      <c r="H53" s="95">
        <v>1251206</v>
      </c>
      <c r="I53" s="95">
        <v>33398.76</v>
      </c>
      <c r="J53" s="133">
        <f t="shared" ref="J53" si="32">H53/I53</f>
        <v>37.462648313889495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75771.294117647063</v>
      </c>
      <c r="E54" s="130">
        <f t="shared" ref="E54" si="33">D54/D53-1</f>
        <v>0.27173077532443779</v>
      </c>
      <c r="F54" s="131">
        <f t="shared" ref="F54" si="34">D54/D42-1</f>
        <v>-0.4277937501098058</v>
      </c>
      <c r="G54" s="132" t="s">
        <v>742</v>
      </c>
      <c r="H54" s="95">
        <v>1288112</v>
      </c>
      <c r="I54" s="95">
        <v>43845.5</v>
      </c>
      <c r="J54" s="133">
        <f t="shared" ref="J54" si="35">H54/I54</f>
        <v>29.37843108186701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82908.510737628385</v>
      </c>
      <c r="B55" s="27">
        <f>A55/A52-1</f>
        <v>2.2937803629545073</v>
      </c>
      <c r="C55" s="27">
        <f>A55/A43-1</f>
        <v>0.25148780403542093</v>
      </c>
      <c r="D55" s="93">
        <f>H55/21</f>
        <v>113373</v>
      </c>
      <c r="E55" s="130">
        <f t="shared" ref="E55" si="36">D55/D54-1</f>
        <v>0.49625265504862925</v>
      </c>
      <c r="F55" s="131">
        <f t="shared" ref="F55" si="37">D55/D43-1</f>
        <v>0.94865598374702009</v>
      </c>
      <c r="G55" s="132" t="s">
        <v>749</v>
      </c>
      <c r="H55" s="95">
        <v>2380833</v>
      </c>
      <c r="I55" s="95">
        <v>74852</v>
      </c>
      <c r="J55" s="133">
        <f t="shared" ref="J55" si="38">H55/I55</f>
        <v>31.807206220274676</v>
      </c>
      <c r="K55" s="32">
        <f>H55+H54+H53</f>
        <v>4920151</v>
      </c>
      <c r="L55" s="27">
        <f>K55/K52-1</f>
        <v>1.9736663334489726</v>
      </c>
      <c r="M55" s="27">
        <f>K55/K43-1</f>
        <v>0.24290523719436385</v>
      </c>
      <c r="N55" s="32">
        <f>AVERAGE(J53:J55)</f>
        <v>32.882761872010398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52066.86363636364</v>
      </c>
      <c r="E56" s="118">
        <f t="shared" ref="E56" si="39">D56/D55-1</f>
        <v>-0.54074723579367534</v>
      </c>
      <c r="F56" s="158">
        <f t="shared" ref="F56" si="40">D56/D44-1</f>
        <v>5.5647551694099313</v>
      </c>
      <c r="G56" s="122" t="s">
        <v>752</v>
      </c>
      <c r="H56" s="96">
        <v>1145471</v>
      </c>
      <c r="I56" s="96">
        <v>35614.5</v>
      </c>
      <c r="J56" s="125">
        <f t="shared" ref="J56" si="41">H56/I56</f>
        <v>32.163051566075616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57604.5</v>
      </c>
      <c r="E57" s="118">
        <f t="shared" ref="E57" si="42">D57/D56-1</f>
        <v>0.10635624996180604</v>
      </c>
      <c r="F57" s="158">
        <f t="shared" ref="F57" si="43">D57/D45-1</f>
        <v>0.26463630825297346</v>
      </c>
      <c r="G57" s="122" t="s">
        <v>756</v>
      </c>
      <c r="H57" s="96">
        <v>1036881</v>
      </c>
      <c r="I57" s="96">
        <v>33380.1</v>
      </c>
      <c r="J57" s="125">
        <f t="shared" ref="J57" si="44">H57/I57</f>
        <v>31.062848823101191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54835.681818181823</v>
      </c>
      <c r="B58" s="27">
        <f>A58/A55-1</f>
        <v>-0.33860008664593688</v>
      </c>
      <c r="C58" s="27">
        <f>A58/A46-1</f>
        <v>0.94637561623377198</v>
      </c>
      <c r="K58" s="32">
        <f>H58+H57+H56</f>
        <v>2182352</v>
      </c>
      <c r="L58" s="27">
        <f>K58/K55-1</f>
        <v>-0.55644613346216409</v>
      </c>
      <c r="M58" s="27">
        <f>K58/K46-1</f>
        <v>0.30272716744925132</v>
      </c>
      <c r="N58" s="32">
        <f>AVERAGE(J56:J58)</f>
        <v>31.612950194588404</v>
      </c>
      <c r="O58" s="58">
        <f>N58/N55-1</f>
        <v>-3.8616332848331991E-2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205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디아이</v>
      </c>
      <c r="G1" s="19"/>
      <c r="H1" s="19"/>
      <c r="I1" s="19"/>
      <c r="J1" s="20"/>
      <c r="P1" s="18" t="s">
        <v>273</v>
      </c>
    </row>
    <row r="2" spans="1:16" ht="15" customHeight="1">
      <c r="G2" s="21"/>
      <c r="H2" s="21"/>
      <c r="I2" s="21"/>
      <c r="J2" s="22"/>
      <c r="P2" s="18" t="s">
        <v>718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13581.55</v>
      </c>
      <c r="E5" s="27"/>
      <c r="F5" s="26"/>
      <c r="G5" s="28" t="s">
        <v>7</v>
      </c>
      <c r="H5" s="29">
        <v>271631</v>
      </c>
      <c r="I5" s="29">
        <v>416.9</v>
      </c>
      <c r="J5" s="30">
        <f>H5/I5</f>
        <v>651.54953226193334</v>
      </c>
    </row>
    <row r="6" spans="1:16" ht="15" hidden="1" customHeight="1">
      <c r="D6" s="26">
        <f>H6/18</f>
        <v>136976.16666666666</v>
      </c>
      <c r="E6" s="27">
        <f t="shared" ref="E6:E22" si="0">D6/D5-1</f>
        <v>9.0854590725408126</v>
      </c>
      <c r="F6" s="26"/>
      <c r="G6" s="28" t="s">
        <v>3</v>
      </c>
      <c r="H6" s="29">
        <v>2465571</v>
      </c>
      <c r="I6" s="29">
        <v>2346.88</v>
      </c>
      <c r="J6" s="30">
        <f t="shared" ref="J6:J49" si="1">H6/I6</f>
        <v>1050.5739535042269</v>
      </c>
    </row>
    <row r="7" spans="1:16" ht="15" hidden="1" customHeight="1">
      <c r="A7" s="31">
        <f>AVERAGE(D5:D7)</f>
        <v>111281.58737373736</v>
      </c>
      <c r="B7" s="31"/>
      <c r="C7" s="31"/>
      <c r="D7" s="26">
        <f>H7/22</f>
        <v>183287.04545454544</v>
      </c>
      <c r="E7" s="27">
        <f t="shared" si="0"/>
        <v>0.33809442850431726</v>
      </c>
      <c r="F7" s="26"/>
      <c r="G7" s="28" t="s">
        <v>6</v>
      </c>
      <c r="H7" s="29">
        <v>4032315</v>
      </c>
      <c r="I7" s="29">
        <v>5266.8</v>
      </c>
      <c r="J7" s="30">
        <f t="shared" si="1"/>
        <v>765.61004784688987</v>
      </c>
      <c r="K7" s="32">
        <f>H7+H6+H5</f>
        <v>6769517</v>
      </c>
      <c r="L7" s="32"/>
      <c r="M7" s="32"/>
      <c r="N7" s="32">
        <f>AVERAGE(J5:J7)</f>
        <v>822.57784453768329</v>
      </c>
      <c r="O7" s="32"/>
    </row>
    <row r="8" spans="1:16" ht="15" hidden="1" customHeight="1">
      <c r="D8" s="26">
        <f>H8/21</f>
        <v>212066.95238095237</v>
      </c>
      <c r="E8" s="27">
        <f t="shared" si="0"/>
        <v>0.1570209550545909</v>
      </c>
      <c r="F8" s="26"/>
      <c r="G8" s="28" t="s">
        <v>2</v>
      </c>
      <c r="H8" s="29">
        <v>4453406</v>
      </c>
      <c r="I8" s="29">
        <v>19420.599999999999</v>
      </c>
      <c r="J8" s="30">
        <f t="shared" si="1"/>
        <v>229.31351245584588</v>
      </c>
    </row>
    <row r="9" spans="1:16" ht="15" hidden="1" customHeight="1">
      <c r="D9" s="26">
        <f>H9/21</f>
        <v>258803.52380952382</v>
      </c>
      <c r="E9" s="27">
        <f t="shared" si="0"/>
        <v>0.22038592484044806</v>
      </c>
      <c r="F9" s="26"/>
      <c r="G9" s="28" t="s">
        <v>5</v>
      </c>
      <c r="H9" s="29">
        <v>5434874</v>
      </c>
      <c r="I9" s="29">
        <v>21752</v>
      </c>
      <c r="J9" s="30">
        <f t="shared" si="1"/>
        <v>249.85628907686649</v>
      </c>
    </row>
    <row r="10" spans="1:16" ht="15" hidden="1" customHeight="1">
      <c r="A10" s="31">
        <f>AVERAGE(D8:D10)</f>
        <v>212039.31746031748</v>
      </c>
      <c r="B10" s="27">
        <f>A10/A7-1</f>
        <v>0.90543038129198283</v>
      </c>
      <c r="C10" s="27"/>
      <c r="D10" s="26">
        <f>H10/21</f>
        <v>165247.47619047618</v>
      </c>
      <c r="E10" s="27">
        <f t="shared" si="0"/>
        <v>-0.36149448910867121</v>
      </c>
      <c r="F10" s="26"/>
      <c r="G10" s="28" t="s">
        <v>0</v>
      </c>
      <c r="H10" s="29">
        <v>3470197</v>
      </c>
      <c r="I10" s="29">
        <v>15289.5</v>
      </c>
      <c r="J10" s="30">
        <f t="shared" si="1"/>
        <v>226.96602243369634</v>
      </c>
      <c r="K10" s="32">
        <f>H10+H9+H8</f>
        <v>13358477</v>
      </c>
      <c r="L10" s="27">
        <f>K10/K7-1</f>
        <v>0.973327934622219</v>
      </c>
      <c r="M10" s="32"/>
      <c r="N10" s="32">
        <f>AVERAGE(J8:J10)</f>
        <v>235.37860798880288</v>
      </c>
      <c r="O10" s="58">
        <f>N10/N7-1</f>
        <v>-0.71385248271415125</v>
      </c>
    </row>
    <row r="11" spans="1:16" ht="15" hidden="1" customHeight="1">
      <c r="D11" s="26">
        <f>H11/21</f>
        <v>165620.52380952382</v>
      </c>
      <c r="E11" s="27">
        <f t="shared" si="0"/>
        <v>2.2575087235683355E-3</v>
      </c>
      <c r="F11" s="26"/>
      <c r="G11" s="28" t="s">
        <v>10</v>
      </c>
      <c r="H11" s="29">
        <v>3478031</v>
      </c>
      <c r="I11" s="29">
        <v>4568.1400000000003</v>
      </c>
      <c r="J11" s="30">
        <f t="shared" si="1"/>
        <v>761.36698962816365</v>
      </c>
    </row>
    <row r="12" spans="1:16" ht="15" hidden="1" customHeight="1">
      <c r="D12" s="26">
        <f>H12/22</f>
        <v>115427</v>
      </c>
      <c r="E12" s="27">
        <f t="shared" si="0"/>
        <v>-0.30306342870434455</v>
      </c>
      <c r="F12" s="26"/>
      <c r="G12" s="28" t="s">
        <v>4</v>
      </c>
      <c r="H12" s="29">
        <v>2539394</v>
      </c>
      <c r="I12" s="29">
        <v>12743.7</v>
      </c>
      <c r="J12" s="30">
        <f t="shared" si="1"/>
        <v>199.26661801517611</v>
      </c>
    </row>
    <row r="13" spans="1:16" ht="15" hidden="1" customHeight="1">
      <c r="A13" s="31">
        <f>AVERAGE(D11:D13)</f>
        <v>169208.27460317459</v>
      </c>
      <c r="B13" s="27">
        <f>A13/A10-1</f>
        <v>-0.20199575894767063</v>
      </c>
      <c r="C13" s="27"/>
      <c r="D13" s="26">
        <f>H13/20</f>
        <v>226577.3</v>
      </c>
      <c r="E13" s="27">
        <f t="shared" si="0"/>
        <v>0.96294887677926289</v>
      </c>
      <c r="F13" s="26"/>
      <c r="G13" s="28" t="s">
        <v>8</v>
      </c>
      <c r="H13" s="29">
        <v>4531546</v>
      </c>
      <c r="I13" s="29">
        <v>5183.72</v>
      </c>
      <c r="J13" s="30">
        <f t="shared" si="1"/>
        <v>874.1880348475612</v>
      </c>
      <c r="K13" s="32">
        <f>H13+H12+H11</f>
        <v>10548971</v>
      </c>
      <c r="L13" s="27">
        <f>K13/K10-1</f>
        <v>-0.21031634070261152</v>
      </c>
      <c r="M13" s="32"/>
      <c r="N13" s="32">
        <f>AVERAGE(J11:J13)</f>
        <v>611.60721416363367</v>
      </c>
      <c r="O13" s="58">
        <f>N13/N10-1</f>
        <v>1.598397617309081</v>
      </c>
    </row>
    <row r="14" spans="1:16" ht="15" hidden="1" customHeight="1">
      <c r="D14" s="26">
        <f>H14/20</f>
        <v>211637.95</v>
      </c>
      <c r="E14" s="27">
        <f t="shared" si="0"/>
        <v>-6.5934892859964234E-2</v>
      </c>
      <c r="F14" s="26"/>
      <c r="G14" s="28" t="s">
        <v>11</v>
      </c>
      <c r="H14" s="29">
        <v>4232759</v>
      </c>
      <c r="I14" s="29">
        <v>13627.03</v>
      </c>
      <c r="J14" s="30">
        <f t="shared" si="1"/>
        <v>310.61493223394973</v>
      </c>
    </row>
    <row r="15" spans="1:16" ht="15" hidden="1" customHeight="1">
      <c r="A15" s="31"/>
      <c r="B15" s="31"/>
      <c r="C15" s="31"/>
      <c r="D15" s="26">
        <f>H15/22</f>
        <v>158106.13636363635</v>
      </c>
      <c r="E15" s="27">
        <f t="shared" si="0"/>
        <v>-0.252940522417476</v>
      </c>
      <c r="F15" s="26"/>
      <c r="G15" s="28" t="s">
        <v>9</v>
      </c>
      <c r="H15" s="29">
        <v>3478335</v>
      </c>
      <c r="I15" s="29">
        <v>9950.2099999999991</v>
      </c>
      <c r="J15" s="30">
        <f t="shared" si="1"/>
        <v>349.57402909084334</v>
      </c>
    </row>
    <row r="16" spans="1:16" ht="15" hidden="1" customHeight="1">
      <c r="A16" s="31">
        <f>AVERAGE(D14:D16)</f>
        <v>170749.61969696972</v>
      </c>
      <c r="B16" s="27">
        <f>A16/A13-1</f>
        <v>9.1091590964440528E-3</v>
      </c>
      <c r="C16" s="27"/>
      <c r="D16" s="26">
        <f>H16/22</f>
        <v>142504.77272727274</v>
      </c>
      <c r="E16" s="27">
        <f t="shared" si="0"/>
        <v>-9.8676521956625685E-2</v>
      </c>
      <c r="F16" s="26"/>
      <c r="G16" s="28" t="s">
        <v>13</v>
      </c>
      <c r="H16" s="29">
        <v>3135105</v>
      </c>
      <c r="I16" s="29">
        <v>3958.4</v>
      </c>
      <c r="J16" s="30">
        <f t="shared" si="1"/>
        <v>792.01318714632168</v>
      </c>
      <c r="K16" s="32">
        <f>H16+H15+H14</f>
        <v>10846199</v>
      </c>
      <c r="L16" s="27">
        <f>K16/K13-1</f>
        <v>2.817601830548222E-2</v>
      </c>
      <c r="M16" s="32"/>
      <c r="N16" s="32">
        <f>AVERAGE(J14:J16)</f>
        <v>484.06738282370497</v>
      </c>
      <c r="O16" s="58">
        <f>N16/N13-1</f>
        <v>-0.20853225466664593</v>
      </c>
    </row>
    <row r="17" spans="1:15" ht="15" hidden="1" customHeight="1">
      <c r="D17" s="26">
        <f>H17/20</f>
        <v>71451.649999999994</v>
      </c>
      <c r="E17" s="27">
        <f t="shared" si="0"/>
        <v>-0.49860170552501437</v>
      </c>
      <c r="F17" s="33">
        <f t="shared" ref="F17:F22" si="2">D17/D5-1</f>
        <v>4.2609348712039496</v>
      </c>
      <c r="G17" s="39" t="s">
        <v>162</v>
      </c>
      <c r="H17" s="29">
        <v>1429033</v>
      </c>
      <c r="I17" s="29">
        <v>5237.2</v>
      </c>
      <c r="J17" s="30">
        <f t="shared" si="1"/>
        <v>272.86202550981443</v>
      </c>
    </row>
    <row r="18" spans="1:15" hidden="1">
      <c r="D18" s="26">
        <f>H18/20</f>
        <v>190596.95</v>
      </c>
      <c r="E18" s="27">
        <f t="shared" si="0"/>
        <v>1.6674954322258482</v>
      </c>
      <c r="F18" s="33">
        <f t="shared" si="2"/>
        <v>0.39146067989930144</v>
      </c>
      <c r="G18" s="39" t="s">
        <v>163</v>
      </c>
      <c r="H18" s="29">
        <v>3811939</v>
      </c>
      <c r="I18" s="29">
        <v>4379.5600000000004</v>
      </c>
      <c r="J18" s="30">
        <f t="shared" si="1"/>
        <v>870.3931445168007</v>
      </c>
    </row>
    <row r="19" spans="1:15" ht="17.399999999999999" hidden="1">
      <c r="A19" s="31">
        <f>AVERAGE(D17:D19)</f>
        <v>140691.91212121211</v>
      </c>
      <c r="B19" s="27">
        <f>A19/A16-1</f>
        <v>-0.17603381857658706</v>
      </c>
      <c r="C19" s="27">
        <f>A19/A7-1</f>
        <v>0.26428743012714828</v>
      </c>
      <c r="D19" s="26">
        <f>H19/22</f>
        <v>160027.13636363635</v>
      </c>
      <c r="E19" s="27">
        <f t="shared" si="0"/>
        <v>-0.16038983643947957</v>
      </c>
      <c r="F19" s="33">
        <f t="shared" si="2"/>
        <v>-0.12690427211167776</v>
      </c>
      <c r="G19" s="39" t="s">
        <v>158</v>
      </c>
      <c r="H19" s="29">
        <v>3520597</v>
      </c>
      <c r="I19" s="29">
        <v>6065.6</v>
      </c>
      <c r="J19" s="30">
        <f t="shared" si="1"/>
        <v>580.42023872329196</v>
      </c>
      <c r="K19" s="32">
        <f>H19+H18+H17</f>
        <v>8761569</v>
      </c>
      <c r="L19" s="27">
        <f>K19/K16-1</f>
        <v>-0.19219912892986746</v>
      </c>
      <c r="M19" s="27">
        <f>K19/K7-1</f>
        <v>0.29426796623747298</v>
      </c>
      <c r="N19" s="32">
        <f>AVERAGE(J17:J19)</f>
        <v>574.55846958330233</v>
      </c>
      <c r="O19" s="58">
        <f>N19/N16-1</f>
        <v>0.186939029503985</v>
      </c>
    </row>
    <row r="20" spans="1:15" hidden="1">
      <c r="D20" s="26">
        <f>H20/20</f>
        <v>205208.25</v>
      </c>
      <c r="E20" s="27">
        <f t="shared" si="0"/>
        <v>0.28233407572636127</v>
      </c>
      <c r="F20" s="33">
        <f t="shared" si="2"/>
        <v>-3.2342155644466186E-2</v>
      </c>
      <c r="G20" s="39" t="s">
        <v>154</v>
      </c>
      <c r="H20" s="29">
        <v>4104165</v>
      </c>
      <c r="I20" s="29">
        <v>17454.36</v>
      </c>
      <c r="J20" s="30">
        <f t="shared" si="1"/>
        <v>235.1369514551092</v>
      </c>
    </row>
    <row r="21" spans="1:15" hidden="1">
      <c r="D21" s="26">
        <f>H21/21</f>
        <v>150543.66666666666</v>
      </c>
      <c r="E21" s="27">
        <f t="shared" si="0"/>
        <v>-0.26638589497904375</v>
      </c>
      <c r="F21" s="33">
        <f t="shared" si="2"/>
        <v>-0.41830905371495275</v>
      </c>
      <c r="G21" s="39" t="s">
        <v>155</v>
      </c>
      <c r="H21" s="29">
        <v>3161417</v>
      </c>
      <c r="I21" s="29">
        <v>4261.58</v>
      </c>
      <c r="J21" s="30">
        <f t="shared" si="1"/>
        <v>741.84152356637685</v>
      </c>
    </row>
    <row r="22" spans="1:15" ht="17.399999999999999" hidden="1">
      <c r="A22" s="31">
        <f>AVERAGE(D20:D22)</f>
        <v>233920.11507936506</v>
      </c>
      <c r="B22" s="27">
        <f>A22/A19-1</f>
        <v>0.66264081248560225</v>
      </c>
      <c r="C22" s="27">
        <f>A22/A10-1</f>
        <v>0.10319217153272775</v>
      </c>
      <c r="D22" s="26">
        <f>H22/21</f>
        <v>346008.42857142858</v>
      </c>
      <c r="E22" s="27">
        <f t="shared" si="0"/>
        <v>1.2983924613551459</v>
      </c>
      <c r="F22" s="33">
        <f t="shared" si="2"/>
        <v>1.0938802609765386</v>
      </c>
      <c r="G22" s="39" t="s">
        <v>156</v>
      </c>
      <c r="H22" s="29">
        <v>7266177</v>
      </c>
      <c r="I22" s="29">
        <v>6897.52</v>
      </c>
      <c r="J22" s="30">
        <f t="shared" si="1"/>
        <v>1053.4477609343649</v>
      </c>
      <c r="K22" s="32">
        <f>H22+H21+H20</f>
        <v>14531759</v>
      </c>
      <c r="L22" s="27">
        <f>K22/K19-1</f>
        <v>0.65857953067538477</v>
      </c>
      <c r="M22" s="27">
        <f>K22/K10-1</f>
        <v>8.7830521398509775E-2</v>
      </c>
      <c r="N22" s="32">
        <f>AVERAGE(J20:J22)</f>
        <v>676.80874531861696</v>
      </c>
      <c r="O22" s="58">
        <f>N22/N19-1</f>
        <v>0.17796322071358817</v>
      </c>
    </row>
    <row r="23" spans="1:15" hidden="1">
      <c r="A23" s="31"/>
      <c r="B23" s="27"/>
      <c r="C23" s="27"/>
      <c r="D23" s="26">
        <f>H23/21</f>
        <v>233571.71428571429</v>
      </c>
      <c r="E23" s="27">
        <f t="shared" ref="E23:E28" si="3">D23/D22-1</f>
        <v>-0.32495368609930642</v>
      </c>
      <c r="F23" s="33">
        <f t="shared" ref="F23:F28" si="4">D23/D11-1</f>
        <v>0.41028242703989704</v>
      </c>
      <c r="G23" s="39" t="s">
        <v>168</v>
      </c>
      <c r="H23" s="29">
        <v>4905006</v>
      </c>
      <c r="I23" s="29">
        <v>25652.68</v>
      </c>
      <c r="J23" s="30">
        <f t="shared" si="1"/>
        <v>191.20832599167025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148666.77272727274</v>
      </c>
      <c r="E24" s="27">
        <f t="shared" si="3"/>
        <v>-0.36350695039461167</v>
      </c>
      <c r="F24" s="33">
        <f t="shared" si="4"/>
        <v>0.28797224849708236</v>
      </c>
      <c r="G24" s="39" t="s">
        <v>176</v>
      </c>
      <c r="H24" s="29">
        <v>3270669</v>
      </c>
      <c r="I24" s="29">
        <v>4899.6099999999997</v>
      </c>
      <c r="J24" s="30">
        <f t="shared" si="1"/>
        <v>667.53659985182503</v>
      </c>
      <c r="K24" s="32"/>
      <c r="L24" s="27"/>
      <c r="M24" s="27"/>
      <c r="N24" s="27"/>
    </row>
    <row r="25" spans="1:15" ht="17.399999999999999" hidden="1">
      <c r="A25" s="31">
        <f>AVERAGE(D23:D25)</f>
        <v>243066.67110959216</v>
      </c>
      <c r="B25" s="27">
        <f>A25/A22-1</f>
        <v>3.9101194983269583E-2</v>
      </c>
      <c r="C25" s="27">
        <f>A25/A13-1</f>
        <v>0.43649399936043021</v>
      </c>
      <c r="D25" s="26">
        <f>H25/19</f>
        <v>346961.5263157895</v>
      </c>
      <c r="E25" s="27">
        <f t="shared" si="3"/>
        <v>1.3338202609152341</v>
      </c>
      <c r="F25" s="33">
        <f t="shared" si="4"/>
        <v>0.53131636009339633</v>
      </c>
      <c r="G25" s="39" t="s">
        <v>190</v>
      </c>
      <c r="H25" s="29">
        <v>6592269</v>
      </c>
      <c r="I25" s="29">
        <v>5013.3</v>
      </c>
      <c r="J25" s="30">
        <f t="shared" si="1"/>
        <v>1314.9560169947938</v>
      </c>
      <c r="K25" s="32">
        <f>H25+H24+H23</f>
        <v>14767944</v>
      </c>
      <c r="L25" s="27">
        <f>K25/K22-1</f>
        <v>1.625302208769086E-2</v>
      </c>
      <c r="M25" s="27">
        <f>K25/K13-1</f>
        <v>0.39994166255647112</v>
      </c>
      <c r="N25" s="32">
        <f>AVERAGE(J23:J25)</f>
        <v>724.56698094609635</v>
      </c>
      <c r="O25" s="58">
        <f>N25/N22-1</f>
        <v>7.0563857157307508E-2</v>
      </c>
    </row>
    <row r="26" spans="1:15" ht="17.399999999999999" hidden="1">
      <c r="D26" s="26">
        <f>H26/19</f>
        <v>178607.89473684211</v>
      </c>
      <c r="E26" s="27">
        <f t="shared" si="3"/>
        <v>-0.48522276624330718</v>
      </c>
      <c r="F26" s="33">
        <f t="shared" si="4"/>
        <v>-0.15606867890734111</v>
      </c>
      <c r="G26" s="39" t="s">
        <v>202</v>
      </c>
      <c r="H26" s="29">
        <v>3393550</v>
      </c>
      <c r="I26" s="29">
        <v>4271.4399999999996</v>
      </c>
      <c r="J26" s="30">
        <f t="shared" si="1"/>
        <v>794.47446294458086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119334.5</v>
      </c>
      <c r="E27" s="27">
        <f t="shared" si="3"/>
        <v>-0.33186324055929628</v>
      </c>
      <c r="F27" s="33">
        <f t="shared" si="4"/>
        <v>-0.24522537363422436</v>
      </c>
      <c r="G27" s="39" t="s">
        <v>203</v>
      </c>
      <c r="H27" s="29">
        <v>2625359</v>
      </c>
      <c r="I27" s="29">
        <v>1691.02</v>
      </c>
      <c r="J27" s="30">
        <f t="shared" si="1"/>
        <v>1552.5298340646475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167191.14912280705</v>
      </c>
      <c r="B28" s="27">
        <f>A28/A25-1</f>
        <v>-0.31215930032865302</v>
      </c>
      <c r="C28" s="27">
        <f>A28/A16-1</f>
        <v>-2.0840284039741364E-2</v>
      </c>
      <c r="D28" s="26">
        <f>H28/19</f>
        <v>203631.05263157896</v>
      </c>
      <c r="E28" s="27">
        <f t="shared" si="3"/>
        <v>0.7063887864077778</v>
      </c>
      <c r="F28" s="33">
        <f t="shared" si="4"/>
        <v>0.42894198372773373</v>
      </c>
      <c r="G28" s="39" t="s">
        <v>208</v>
      </c>
      <c r="H28" s="29">
        <v>3868990</v>
      </c>
      <c r="I28" s="29">
        <v>6462.78</v>
      </c>
      <c r="J28" s="30">
        <f t="shared" si="1"/>
        <v>598.65723419333483</v>
      </c>
      <c r="K28" s="32">
        <f>H28+H27+H26</f>
        <v>9887899</v>
      </c>
      <c r="L28" s="27">
        <f>K28/K25-1</f>
        <v>-0.33044850386756608</v>
      </c>
      <c r="M28" s="27">
        <f>K28/K16-1</f>
        <v>-8.8353532882809893E-2</v>
      </c>
      <c r="N28" s="32">
        <f>AVERAGE(J26:J28)</f>
        <v>981.88717706752095</v>
      </c>
      <c r="O28" s="58">
        <f>N28/N25-1</f>
        <v>0.35513652000182394</v>
      </c>
    </row>
    <row r="29" spans="1:15" hidden="1">
      <c r="D29" s="26">
        <f>H29/22</f>
        <v>74537.272727272721</v>
      </c>
      <c r="E29" s="27">
        <f t="shared" ref="E29:E41" si="5">D29/D28-1</f>
        <v>-0.63395920335328304</v>
      </c>
      <c r="F29" s="33">
        <f t="shared" ref="F29:F41" si="6">D29/D17-1</f>
        <v>4.3184765184187235E-2</v>
      </c>
      <c r="G29" s="39" t="s">
        <v>215</v>
      </c>
      <c r="H29" s="29">
        <v>1639820</v>
      </c>
      <c r="I29" s="29">
        <v>4545.3500000000004</v>
      </c>
      <c r="J29" s="30">
        <f t="shared" si="1"/>
        <v>360.76869768004661</v>
      </c>
    </row>
    <row r="30" spans="1:15" hidden="1">
      <c r="D30" s="26">
        <f>H30/19</f>
        <v>46435.947368421053</v>
      </c>
      <c r="E30" s="27">
        <f t="shared" si="5"/>
        <v>-0.37701037790412162</v>
      </c>
      <c r="F30" s="33">
        <f t="shared" si="6"/>
        <v>-0.75636573739285407</v>
      </c>
      <c r="G30" s="39" t="s">
        <v>210</v>
      </c>
      <c r="H30" s="29">
        <v>882283</v>
      </c>
      <c r="I30" s="29">
        <v>1497.24</v>
      </c>
      <c r="J30" s="30">
        <f t="shared" si="1"/>
        <v>589.27292885576128</v>
      </c>
    </row>
    <row r="31" spans="1:15" ht="17.399999999999999" hidden="1">
      <c r="A31" s="31">
        <f>AVERAGE(D29:D31)</f>
        <v>135051.09003189791</v>
      </c>
      <c r="B31" s="27">
        <f>A31/A28-1</f>
        <v>-0.19223540994566213</v>
      </c>
      <c r="C31" s="27">
        <f>A31/A19-1</f>
        <v>-4.0093435395592514E-2</v>
      </c>
      <c r="D31" s="26">
        <f>H31/20</f>
        <v>284180.05</v>
      </c>
      <c r="E31" s="27">
        <f t="shared" si="5"/>
        <v>5.1198288417661901</v>
      </c>
      <c r="F31" s="33">
        <f t="shared" si="6"/>
        <v>0.77582412869180994</v>
      </c>
      <c r="G31" s="39" t="s">
        <v>211</v>
      </c>
      <c r="H31" s="68">
        <v>5683601</v>
      </c>
      <c r="I31" s="68">
        <v>10806.56</v>
      </c>
      <c r="J31" s="30">
        <f t="shared" si="1"/>
        <v>525.93989206556023</v>
      </c>
      <c r="K31" s="32">
        <f>H31+H30+H29</f>
        <v>8205704</v>
      </c>
      <c r="L31" s="27">
        <f>K31/K28-1</f>
        <v>-0.17012663660905114</v>
      </c>
      <c r="M31" s="27">
        <f>K31/K19-1</f>
        <v>-6.3443545328467965E-2</v>
      </c>
      <c r="N31" s="32">
        <f>AVERAGE(J29:J31)</f>
        <v>491.9938395337893</v>
      </c>
      <c r="O31" s="58">
        <f>N31/N28-1</f>
        <v>-0.49893037507306548</v>
      </c>
    </row>
    <row r="32" spans="1:15" ht="17.399999999999999" hidden="1">
      <c r="D32" s="26">
        <f>H32/21</f>
        <v>194844.09523809524</v>
      </c>
      <c r="E32" s="27">
        <f t="shared" si="5"/>
        <v>-0.31436392090825782</v>
      </c>
      <c r="F32" s="33">
        <f t="shared" si="6"/>
        <v>-5.0505546253158728E-2</v>
      </c>
      <c r="G32" s="39" t="s">
        <v>222</v>
      </c>
      <c r="H32" s="68">
        <v>4091726</v>
      </c>
      <c r="I32" s="68">
        <v>4068.86</v>
      </c>
      <c r="J32" s="30">
        <f t="shared" si="1"/>
        <v>1005.6197559021446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104171.61904761905</v>
      </c>
      <c r="E33" s="27">
        <f t="shared" si="5"/>
        <v>-0.46535911739935665</v>
      </c>
      <c r="F33" s="33">
        <f t="shared" si="6"/>
        <v>-0.30803054453113898</v>
      </c>
      <c r="G33" s="39" t="s">
        <v>223</v>
      </c>
      <c r="H33" s="68">
        <v>2187604</v>
      </c>
      <c r="I33" s="68">
        <v>5541.71</v>
      </c>
      <c r="J33" s="30">
        <f t="shared" si="1"/>
        <v>394.75252223591633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155155.8872180451</v>
      </c>
      <c r="B34" s="27">
        <f>A34/A31-1</f>
        <v>0.14886808526609152</v>
      </c>
      <c r="C34" s="27">
        <f>A34/A22-1</f>
        <v>-0.33671421474205676</v>
      </c>
      <c r="D34" s="26">
        <f>H34/19</f>
        <v>166451.94736842104</v>
      </c>
      <c r="E34" s="27">
        <f t="shared" si="5"/>
        <v>0.59786272777744132</v>
      </c>
      <c r="F34" s="33">
        <f t="shared" si="6"/>
        <v>-0.51893672632295607</v>
      </c>
      <c r="G34" s="39" t="s">
        <v>220</v>
      </c>
      <c r="H34" s="68">
        <v>3162587</v>
      </c>
      <c r="I34" s="68">
        <v>17199.63</v>
      </c>
      <c r="J34" s="30">
        <f t="shared" si="1"/>
        <v>183.87529266617943</v>
      </c>
      <c r="K34" s="32">
        <f>H34+H33+H32</f>
        <v>9441917</v>
      </c>
      <c r="L34" s="27">
        <f>K34/K31-1</f>
        <v>0.15065288730863302</v>
      </c>
      <c r="M34" s="27">
        <f>K34/K22-1</f>
        <v>-0.35025642800709811</v>
      </c>
      <c r="N34" s="32">
        <f>AVERAGE(J32:J34)</f>
        <v>528.08252360141341</v>
      </c>
      <c r="O34" s="58">
        <f>N34/N31-1</f>
        <v>7.3351902336463271E-2</v>
      </c>
      <c r="P34" s="58"/>
    </row>
    <row r="35" spans="1:16" ht="17.399999999999999" hidden="1">
      <c r="D35" s="26">
        <f>H35/23</f>
        <v>162078.91304347827</v>
      </c>
      <c r="E35" s="27">
        <f t="shared" si="5"/>
        <v>-2.6272052649907396E-2</v>
      </c>
      <c r="F35" s="33">
        <f t="shared" si="6"/>
        <v>-0.30608501316552039</v>
      </c>
      <c r="G35" s="39" t="s">
        <v>226</v>
      </c>
      <c r="H35" s="68">
        <v>3727815</v>
      </c>
      <c r="I35" s="68">
        <v>10235.790000000001</v>
      </c>
      <c r="J35" s="30">
        <f t="shared" si="1"/>
        <v>364.19416576541721</v>
      </c>
      <c r="P35" s="16"/>
    </row>
    <row r="36" spans="1:16" ht="17.399999999999999" hidden="1">
      <c r="D36" s="26">
        <f>H36/21</f>
        <v>211912</v>
      </c>
      <c r="E36" s="27">
        <f t="shared" si="5"/>
        <v>0.3074618778024123</v>
      </c>
      <c r="F36" s="33">
        <f t="shared" si="6"/>
        <v>0.42541602344963669</v>
      </c>
      <c r="G36" s="39" t="s">
        <v>228</v>
      </c>
      <c r="H36" s="68">
        <v>4450152</v>
      </c>
      <c r="I36" s="68">
        <v>12924.93</v>
      </c>
      <c r="J36" s="30">
        <f t="shared" si="1"/>
        <v>344.30762874537811</v>
      </c>
      <c r="P36" s="16"/>
    </row>
    <row r="37" spans="1:16" ht="17.399999999999999" hidden="1">
      <c r="A37" s="31">
        <f>AVERAGE(D35:D37)</f>
        <v>202419.9154589372</v>
      </c>
      <c r="B37" s="27">
        <f>A37/A34-1</f>
        <v>0.30462284795207673</v>
      </c>
      <c r="C37" s="27">
        <f>A37/A25-1</f>
        <v>-0.16722471849021392</v>
      </c>
      <c r="D37" s="26">
        <f>H37/18</f>
        <v>233268.83333333334</v>
      </c>
      <c r="E37" s="27">
        <f t="shared" si="5"/>
        <v>0.1007816137516202</v>
      </c>
      <c r="F37" s="33">
        <f t="shared" si="6"/>
        <v>-0.32768098004900392</v>
      </c>
      <c r="G37" s="39" t="s">
        <v>225</v>
      </c>
      <c r="H37" s="68">
        <v>4198839</v>
      </c>
      <c r="I37" s="68">
        <v>7067.71</v>
      </c>
      <c r="J37" s="30">
        <f t="shared" si="1"/>
        <v>594.08761819599272</v>
      </c>
      <c r="K37" s="32">
        <f>H37+H36+H35</f>
        <v>12376806</v>
      </c>
      <c r="L37" s="27">
        <f>K37/K34-1</f>
        <v>0.31083613634815888</v>
      </c>
      <c r="M37" s="27">
        <f>K37/K25-1</f>
        <v>-0.16191407551382919</v>
      </c>
      <c r="N37" s="32">
        <f>AVERAGE(J35:J37)</f>
        <v>434.19647090226272</v>
      </c>
      <c r="O37" s="16">
        <f>N37/N34-1</f>
        <v>-0.17778670662847784</v>
      </c>
      <c r="P37" s="16"/>
    </row>
    <row r="38" spans="1:16" ht="17.399999999999999" hidden="1">
      <c r="A38" s="31"/>
      <c r="B38" s="27"/>
      <c r="C38" s="27"/>
      <c r="D38" s="26">
        <f>H38/20</f>
        <v>353576.45</v>
      </c>
      <c r="E38" s="27">
        <f t="shared" si="5"/>
        <v>0.51574663853508085</v>
      </c>
      <c r="F38" s="33">
        <f t="shared" si="6"/>
        <v>0.97962385996964829</v>
      </c>
      <c r="G38" s="39" t="s">
        <v>231</v>
      </c>
      <c r="H38" s="68">
        <v>7071529</v>
      </c>
      <c r="I38" s="68">
        <v>77981.5</v>
      </c>
      <c r="J38" s="30">
        <f t="shared" si="1"/>
        <v>90.682136147676047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246009.28571428571</v>
      </c>
      <c r="E39" s="27">
        <f t="shared" si="5"/>
        <v>-0.30422604301195488</v>
      </c>
      <c r="F39" s="33">
        <f t="shared" si="6"/>
        <v>1.0615101727856211</v>
      </c>
      <c r="G39" s="39" t="s">
        <v>234</v>
      </c>
      <c r="H39" s="68">
        <v>5166195</v>
      </c>
      <c r="I39" s="68">
        <v>31595.22</v>
      </c>
      <c r="J39" s="30">
        <f t="shared" si="1"/>
        <v>163.51191730901067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313262.45158730162</v>
      </c>
      <c r="B40" s="27">
        <f>A40/A37-1</f>
        <v>0.54758710810177114</v>
      </c>
      <c r="C40" s="27">
        <f>A40/A28-1</f>
        <v>0.87367844070023515</v>
      </c>
      <c r="D40" s="26">
        <f>H40/21</f>
        <v>340201.61904761905</v>
      </c>
      <c r="E40" s="27">
        <f t="shared" si="5"/>
        <v>0.38288121141381626</v>
      </c>
      <c r="F40" s="33">
        <f t="shared" si="6"/>
        <v>0.67067652330576233</v>
      </c>
      <c r="G40" s="39" t="s">
        <v>236</v>
      </c>
      <c r="H40" s="68">
        <v>7144234</v>
      </c>
      <c r="I40" s="68">
        <v>120822.62</v>
      </c>
      <c r="J40" s="30">
        <f t="shared" si="1"/>
        <v>59.129937755032962</v>
      </c>
      <c r="K40" s="32">
        <f>H40+H39+H38</f>
        <v>19381958</v>
      </c>
      <c r="L40" s="27">
        <f>K40/K37-1</f>
        <v>0.56599028860919365</v>
      </c>
      <c r="M40" s="27">
        <f>K40/K28-1</f>
        <v>0.96016949606787039</v>
      </c>
      <c r="N40" s="32">
        <f>AVERAGE(J38:J40)</f>
        <v>104.44133040390658</v>
      </c>
      <c r="O40" s="58">
        <f>N40/N37-1</f>
        <v>-0.75946066492231756</v>
      </c>
    </row>
    <row r="41" spans="1:16" ht="17.399999999999999">
      <c r="A41" s="31"/>
      <c r="B41" s="27"/>
      <c r="C41" s="27"/>
      <c r="D41" s="26">
        <f>H41/18</f>
        <v>208969.72222222222</v>
      </c>
      <c r="E41" s="27">
        <f t="shared" si="5"/>
        <v>-0.38574741999398865</v>
      </c>
      <c r="F41" s="33">
        <f t="shared" si="6"/>
        <v>1.8035600790872715</v>
      </c>
      <c r="G41" s="39" t="s">
        <v>373</v>
      </c>
      <c r="H41" s="68">
        <v>3761455</v>
      </c>
      <c r="I41" s="68">
        <v>5873.79</v>
      </c>
      <c r="J41" s="30">
        <f t="shared" si="1"/>
        <v>640.37955051167989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280161.95</v>
      </c>
      <c r="E42" s="27">
        <f t="shared" ref="E42" si="7">D42/D41-1</f>
        <v>0.34068202331278719</v>
      </c>
      <c r="F42" s="33">
        <f t="shared" ref="F42" si="8">D42/D30-1</f>
        <v>5.0332988961591694</v>
      </c>
      <c r="G42" s="39" t="s">
        <v>405</v>
      </c>
      <c r="H42" s="68">
        <v>5603239</v>
      </c>
      <c r="I42" s="68">
        <v>148127.93</v>
      </c>
      <c r="J42" s="30">
        <f t="shared" si="1"/>
        <v>37.827025598751028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237121.84074074074</v>
      </c>
      <c r="B43" s="27">
        <f>A43/A40-1</f>
        <v>-0.24305693344592116</v>
      </c>
      <c r="C43" s="27">
        <f>A43/A31-1</f>
        <v>0.7557936088093371</v>
      </c>
      <c r="D43" s="26">
        <f>H43/20</f>
        <v>222233.85</v>
      </c>
      <c r="E43" s="27">
        <f t="shared" ref="E43" si="9">D43/D42-1</f>
        <v>-0.20676647917392066</v>
      </c>
      <c r="F43" s="33">
        <f t="shared" ref="F43" si="10">D43/D31-1</f>
        <v>-0.21798222640892628</v>
      </c>
      <c r="G43" s="39" t="s">
        <v>434</v>
      </c>
      <c r="H43" s="68">
        <v>4444677</v>
      </c>
      <c r="I43" s="68">
        <v>14178.58</v>
      </c>
      <c r="J43" s="30">
        <f t="shared" si="1"/>
        <v>313.47828908113507</v>
      </c>
      <c r="K43" s="32">
        <f>H43+H42+H41</f>
        <v>13809371</v>
      </c>
      <c r="L43" s="27">
        <f>K43/K40-1</f>
        <v>-0.28751414072819681</v>
      </c>
      <c r="M43" s="27">
        <f>K43/K31-1</f>
        <v>0.68289899318815306</v>
      </c>
      <c r="N43" s="32">
        <f>AVERAGE(J41:J43)</f>
        <v>330.56162173052195</v>
      </c>
      <c r="O43" s="58">
        <f>N43/N40-1</f>
        <v>2.1650460641600318</v>
      </c>
    </row>
    <row r="44" spans="1:16" ht="17.399999999999999">
      <c r="A44" s="31"/>
      <c r="B44" s="27"/>
      <c r="C44" s="27"/>
      <c r="D44" s="26">
        <f>H44/22</f>
        <v>319932.95454545453</v>
      </c>
      <c r="E44" s="27">
        <f t="shared" ref="E44" si="11">D44/D43-1</f>
        <v>0.43962296718278759</v>
      </c>
      <c r="F44" s="33">
        <f t="shared" ref="F44" si="12">D44/D32-1</f>
        <v>0.6419946119203841</v>
      </c>
      <c r="G44" s="39" t="s">
        <v>462</v>
      </c>
      <c r="H44" s="68">
        <v>7038525</v>
      </c>
      <c r="I44" s="68">
        <v>22917.3</v>
      </c>
      <c r="J44" s="30">
        <f t="shared" si="1"/>
        <v>307.12714848607823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26563.8</v>
      </c>
      <c r="E45" s="27">
        <f t="shared" ref="E45" si="13">D45/D44-1</f>
        <v>-0.91697072895244391</v>
      </c>
      <c r="F45" s="33">
        <f t="shared" ref="F45" si="14">D45/D33-1</f>
        <v>-0.74499964344552305</v>
      </c>
      <c r="G45" s="39" t="s">
        <v>501</v>
      </c>
      <c r="H45" s="68">
        <v>531276</v>
      </c>
      <c r="I45" s="68">
        <v>31076.5</v>
      </c>
      <c r="J45" s="30">
        <f t="shared" si="1"/>
        <v>17.095747590623141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118719.70765550238</v>
      </c>
      <c r="B46" s="27">
        <f>A46/A43-1</f>
        <v>-0.49933035571655493</v>
      </c>
      <c r="C46" s="27">
        <f>A46/A34-1</f>
        <v>-0.23483594606589364</v>
      </c>
      <c r="D46" s="26">
        <f>H46/19</f>
        <v>9662.3684210526317</v>
      </c>
      <c r="E46" s="27">
        <f t="shared" ref="E46" si="15">D46/D45-1</f>
        <v>-0.63625804963700106</v>
      </c>
      <c r="F46" s="33">
        <f t="shared" ref="F46" si="16">D46/D34-1</f>
        <v>-0.94195100403562015</v>
      </c>
      <c r="G46" s="39" t="s">
        <v>551</v>
      </c>
      <c r="H46" s="68">
        <v>183585</v>
      </c>
      <c r="I46" s="68">
        <v>292.8</v>
      </c>
      <c r="J46" s="30">
        <f t="shared" si="1"/>
        <v>626.99795081967216</v>
      </c>
      <c r="K46" s="32">
        <f>H46+H45+H44</f>
        <v>7753386</v>
      </c>
      <c r="L46" s="27">
        <f>K46/K43-1</f>
        <v>-0.43854169751830119</v>
      </c>
      <c r="M46" s="27">
        <f>K46/K34-1</f>
        <v>-0.17883349324083231</v>
      </c>
      <c r="N46" s="32">
        <f>AVERAGE(J44:J46)</f>
        <v>317.07361563212453</v>
      </c>
      <c r="O46" s="58">
        <f>N46/N43-1</f>
        <v>-4.0803303262448964E-2</v>
      </c>
    </row>
    <row r="47" spans="1:16" ht="17.399999999999999">
      <c r="A47" s="31"/>
      <c r="B47" s="27"/>
      <c r="C47" s="27"/>
      <c r="D47" s="26">
        <f>H47/19</f>
        <v>4512.7368421052633</v>
      </c>
      <c r="E47" s="27">
        <f t="shared" ref="E47" si="17">D47/D46-1</f>
        <v>-0.53295748563335787</v>
      </c>
      <c r="F47" s="33">
        <f t="shared" ref="F47" si="18">D47/D35-1</f>
        <v>-0.9721571624749562</v>
      </c>
      <c r="G47" s="39" t="s">
        <v>598</v>
      </c>
      <c r="H47" s="68">
        <v>85742</v>
      </c>
      <c r="I47" s="68">
        <v>94.3</v>
      </c>
      <c r="J47" s="30">
        <f t="shared" si="1"/>
        <v>909.24708377518562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68748.899999999994</v>
      </c>
      <c r="E48" s="27">
        <f t="shared" ref="E48" si="19">D48/D47-1</f>
        <v>14.234413706234982</v>
      </c>
      <c r="F48" s="33">
        <f t="shared" ref="F48" si="20">D48/D36-1</f>
        <v>-0.67557807014232329</v>
      </c>
      <c r="G48" s="39" t="s">
        <v>632</v>
      </c>
      <c r="H48" s="68">
        <v>1374978</v>
      </c>
      <c r="I48" s="68">
        <v>44661.48</v>
      </c>
      <c r="J48" s="30">
        <f t="shared" si="1"/>
        <v>30.786664481338278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31361.303189792659</v>
      </c>
      <c r="B49" s="27">
        <f>A49/A46-1</f>
        <v>-0.73583742910826544</v>
      </c>
      <c r="C49" s="27">
        <f>A49/A37-1</f>
        <v>-0.84506809461564769</v>
      </c>
      <c r="D49" s="26">
        <f>H49/22</f>
        <v>20822.272727272728</v>
      </c>
      <c r="E49" s="27">
        <f t="shared" ref="E49" si="21">D49/D48-1</f>
        <v>-0.69712573252411703</v>
      </c>
      <c r="F49" s="33">
        <f t="shared" ref="F49" si="22">D49/D37-1</f>
        <v>-0.91073701347184088</v>
      </c>
      <c r="G49" s="39" t="s">
        <v>672</v>
      </c>
      <c r="H49" s="68">
        <v>458090</v>
      </c>
      <c r="I49" s="68">
        <v>2661.18</v>
      </c>
      <c r="J49" s="30">
        <f t="shared" si="1"/>
        <v>172.13792377817362</v>
      </c>
      <c r="K49" s="32">
        <f>H49+H48+H47</f>
        <v>1918810</v>
      </c>
      <c r="L49" s="27">
        <f>K49/K46-1</f>
        <v>-0.75251973782809212</v>
      </c>
      <c r="M49" s="27">
        <f>K49/K37-1</f>
        <v>-0.84496727184703391</v>
      </c>
      <c r="N49" s="32">
        <f>AVERAGE(J47:J49)</f>
        <v>370.72389067823252</v>
      </c>
      <c r="O49" s="58">
        <f>N49/N46-1</f>
        <v>0.16920447618812329</v>
      </c>
    </row>
    <row r="50" spans="1:15" s="37" customFormat="1" ht="17.399999999999999">
      <c r="A50" s="92"/>
      <c r="B50" s="130"/>
      <c r="C50" s="130"/>
      <c r="D50" s="93">
        <f>H50/18</f>
        <v>20565.555555555555</v>
      </c>
      <c r="E50" s="130">
        <f t="shared" ref="E50" si="23">D50/D49-1</f>
        <v>-1.2328969804575096E-2</v>
      </c>
      <c r="F50" s="131">
        <f t="shared" ref="F50" si="24">D50/D38-1</f>
        <v>-0.94183561841984798</v>
      </c>
      <c r="G50" s="132" t="s">
        <v>714</v>
      </c>
      <c r="H50" s="95">
        <v>370180</v>
      </c>
      <c r="I50" s="95">
        <v>875.3</v>
      </c>
      <c r="J50" s="133">
        <f t="shared" ref="J50" si="25">H50/I50</f>
        <v>422.91785673483378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15880.4</v>
      </c>
      <c r="E51" s="130">
        <f t="shared" ref="E51" si="26">D51/D50-1</f>
        <v>-0.22781565724782538</v>
      </c>
      <c r="F51" s="131">
        <f t="shared" ref="F51" si="27">D51/D39-1</f>
        <v>-0.93544796508842576</v>
      </c>
      <c r="G51" s="132" t="s">
        <v>721</v>
      </c>
      <c r="H51" s="95">
        <v>317608</v>
      </c>
      <c r="I51" s="95">
        <v>6261.7</v>
      </c>
      <c r="J51" s="133">
        <f t="shared" ref="J51" si="28">H51/I51</f>
        <v>50.722327802353995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20950.121548821549</v>
      </c>
      <c r="B52" s="27">
        <f>A52/A49-1</f>
        <v>-0.33197541498720928</v>
      </c>
      <c r="C52" s="27">
        <f>A52/A40-1</f>
        <v>-0.93312278109723257</v>
      </c>
      <c r="D52" s="93">
        <f>H52/22</f>
        <v>26404.409090909092</v>
      </c>
      <c r="E52" s="130">
        <f t="shared" ref="E52:E53" si="29">D52/D51-1</f>
        <v>0.66270428269496318</v>
      </c>
      <c r="F52" s="131">
        <f t="shared" ref="F52:F53" si="30">D52/D40-1</f>
        <v>-0.92238599814772426</v>
      </c>
      <c r="G52" s="132" t="s">
        <v>726</v>
      </c>
      <c r="H52" s="95">
        <v>580897</v>
      </c>
      <c r="I52" s="95">
        <v>973.27</v>
      </c>
      <c r="J52" s="133">
        <f t="shared" ref="J52" si="31">H52/I52</f>
        <v>596.85082248502476</v>
      </c>
      <c r="K52" s="32">
        <f>H52+H51+H50</f>
        <v>1268685</v>
      </c>
      <c r="L52" s="27">
        <f>K52/K49-1</f>
        <v>-0.33881676664182492</v>
      </c>
      <c r="M52" s="27">
        <f>K52/K40-1</f>
        <v>-0.93454299096097515</v>
      </c>
      <c r="N52" s="32">
        <f>AVERAGE(J50:J52)</f>
        <v>356.83033567407091</v>
      </c>
      <c r="O52" s="58">
        <f>N52/N49-1</f>
        <v>-3.7476826699093024E-2</v>
      </c>
    </row>
    <row r="53" spans="1:15" s="37" customFormat="1" ht="17.399999999999999">
      <c r="A53" s="31"/>
      <c r="B53" s="27"/>
      <c r="C53" s="27"/>
      <c r="D53" s="93">
        <f>H53/21</f>
        <v>23651.190476190477</v>
      </c>
      <c r="E53" s="130">
        <f t="shared" si="29"/>
        <v>-0.10427116945656378</v>
      </c>
      <c r="F53" s="131">
        <f t="shared" si="30"/>
        <v>-0.88682001284837153</v>
      </c>
      <c r="G53" s="132" t="s">
        <v>729</v>
      </c>
      <c r="H53" s="95">
        <v>496675</v>
      </c>
      <c r="I53" s="95">
        <v>2393.5</v>
      </c>
      <c r="J53" s="133">
        <f t="shared" ref="J53" si="32">H53/I53</f>
        <v>207.50992270733235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5121.7647058823532</v>
      </c>
      <c r="E54" s="130">
        <f t="shared" ref="E54" si="33">D54/D53-1</f>
        <v>-0.78344579690234173</v>
      </c>
      <c r="F54" s="131">
        <f t="shared" ref="F54" si="34">D54/D42-1</f>
        <v>-0.98171855704929822</v>
      </c>
      <c r="G54" s="132" t="s">
        <v>742</v>
      </c>
      <c r="H54" s="95">
        <v>87070</v>
      </c>
      <c r="I54" s="95">
        <v>29.9</v>
      </c>
      <c r="J54" s="133">
        <f t="shared" ref="J54" si="35">H54/I54</f>
        <v>2912.0401337792646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62688.76283846872</v>
      </c>
      <c r="B55" s="27">
        <f>A55/A52-1</f>
        <v>1.9922863546342997</v>
      </c>
      <c r="C55" s="27">
        <f>A55/A43-1</f>
        <v>-0.73562636557376404</v>
      </c>
      <c r="D55" s="93">
        <f>H55/21</f>
        <v>159293.33333333334</v>
      </c>
      <c r="E55" s="130">
        <f t="shared" ref="E55" si="36">D55/D54-1</f>
        <v>30.101259522989167</v>
      </c>
      <c r="F55" s="131">
        <f t="shared" ref="F55" si="37">D55/D43-1</f>
        <v>-0.28321750564401715</v>
      </c>
      <c r="G55" s="132" t="s">
        <v>749</v>
      </c>
      <c r="H55" s="95">
        <v>3345160</v>
      </c>
      <c r="I55" s="95">
        <v>45318.01</v>
      </c>
      <c r="J55" s="133">
        <f t="shared" ref="J55" si="38">H55/I55</f>
        <v>73.815244755892849</v>
      </c>
      <c r="K55" s="32">
        <f>H55+H54+H53</f>
        <v>3928905</v>
      </c>
      <c r="L55" s="27">
        <f>K55/K52-1</f>
        <v>2.096832547086156</v>
      </c>
      <c r="M55" s="27">
        <f>K55/K43-1</f>
        <v>-0.71548993795589966</v>
      </c>
      <c r="N55" s="32">
        <f>AVERAGE(J53:J55)</f>
        <v>1064.4551004141633</v>
      </c>
      <c r="O55" s="58">
        <f>N55/N52-1</f>
        <v>1.9830846595577496</v>
      </c>
    </row>
    <row r="56" spans="1:15" s="124" customFormat="1" ht="17.399999999999999">
      <c r="A56" s="94"/>
      <c r="B56" s="45"/>
      <c r="C56" s="45"/>
      <c r="D56" s="98">
        <f>H56/22</f>
        <v>237863.27272727274</v>
      </c>
      <c r="E56" s="118">
        <f t="shared" ref="E56" si="39">D56/D55-1</f>
        <v>0.49324060053113361</v>
      </c>
      <c r="F56" s="158">
        <f t="shared" ref="F56" si="40">D56/D44-1</f>
        <v>-0.25652150130886797</v>
      </c>
      <c r="G56" s="122" t="s">
        <v>752</v>
      </c>
      <c r="H56" s="96">
        <v>5232992</v>
      </c>
      <c r="I56" s="96">
        <v>53918.39</v>
      </c>
      <c r="J56" s="125">
        <f t="shared" ref="J56" si="41">H56/I56</f>
        <v>97.05393651405393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43745.111111111109</v>
      </c>
      <c r="E57" s="118">
        <f t="shared" ref="E57" si="42">D57/D56-1</f>
        <v>-0.81609135950438216</v>
      </c>
      <c r="F57" s="158">
        <f t="shared" ref="F57" si="43">D57/D45-1</f>
        <v>0.64679417519749105</v>
      </c>
      <c r="G57" s="122" t="s">
        <v>756</v>
      </c>
      <c r="H57" s="96">
        <v>787412</v>
      </c>
      <c r="I57" s="96">
        <v>32419.06</v>
      </c>
      <c r="J57" s="125">
        <f t="shared" ref="J57" si="44">H57/I57</f>
        <v>24.288551241152579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140804.19191919192</v>
      </c>
      <c r="B58" s="27">
        <f>A58/A55-1</f>
        <v>1.2460834373459346</v>
      </c>
      <c r="C58" s="27">
        <f>A58/A46-1</f>
        <v>0.18602205732997334</v>
      </c>
      <c r="K58" s="32">
        <f>H58+H57+H56</f>
        <v>6020404</v>
      </c>
      <c r="L58" s="27">
        <f>K58/K55-1</f>
        <v>0.53233636343968604</v>
      </c>
      <c r="M58" s="27">
        <f>K58/K46-1</f>
        <v>-0.22351292712629034</v>
      </c>
      <c r="N58" s="32">
        <f>AVERAGE(J56:J58)</f>
        <v>60.671243877603253</v>
      </c>
      <c r="O58" s="58">
        <f>N58/N55-1</f>
        <v>-0.94300253354603969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3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7.19921875" style="18" bestFit="1" customWidth="1"/>
    <col min="13" max="13" width="8.0976562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와이씨</v>
      </c>
      <c r="G1" s="19"/>
      <c r="H1" s="19"/>
      <c r="I1" s="19"/>
      <c r="J1" s="20"/>
      <c r="P1" s="18" t="s">
        <v>92</v>
      </c>
    </row>
    <row r="2" spans="1:16" ht="15" customHeight="1">
      <c r="G2" s="21"/>
      <c r="H2" s="21"/>
      <c r="I2" s="21"/>
      <c r="J2" s="22"/>
      <c r="P2" s="18" t="s">
        <v>719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67469.45</v>
      </c>
      <c r="E5" s="27"/>
      <c r="F5" s="26"/>
      <c r="G5" s="28" t="s">
        <v>7</v>
      </c>
      <c r="H5" s="29">
        <v>1349389</v>
      </c>
      <c r="I5" s="29">
        <v>5870</v>
      </c>
      <c r="J5" s="30">
        <f>H5/I5</f>
        <v>229.87887563884158</v>
      </c>
    </row>
    <row r="6" spans="1:16" ht="15" hidden="1" customHeight="1">
      <c r="D6" s="26">
        <f>H6/18</f>
        <v>168235.05555555556</v>
      </c>
      <c r="E6" s="27">
        <f t="shared" ref="E6:E22" si="0">D6/D5-1</f>
        <v>1.4934997329243913</v>
      </c>
      <c r="F6" s="26"/>
      <c r="G6" s="28" t="s">
        <v>3</v>
      </c>
      <c r="H6" s="29">
        <v>3028231</v>
      </c>
      <c r="I6" s="29">
        <v>16734</v>
      </c>
      <c r="J6" s="30">
        <f t="shared" ref="J6:J49" si="1">H6/I6</f>
        <v>180.96277040755348</v>
      </c>
    </row>
    <row r="7" spans="1:16" ht="15" hidden="1" customHeight="1">
      <c r="A7" s="31">
        <f>AVERAGE(D5:D7)</f>
        <v>132573.18367003367</v>
      </c>
      <c r="B7" s="31"/>
      <c r="C7" s="31"/>
      <c r="D7" s="26">
        <f>H7/22</f>
        <v>162015.04545454544</v>
      </c>
      <c r="E7" s="27">
        <f t="shared" si="0"/>
        <v>-3.6972140440469148E-2</v>
      </c>
      <c r="F7" s="26"/>
      <c r="G7" s="28" t="s">
        <v>6</v>
      </c>
      <c r="H7" s="29">
        <v>3564331</v>
      </c>
      <c r="I7" s="29">
        <v>17058</v>
      </c>
      <c r="J7" s="30">
        <f t="shared" si="1"/>
        <v>208.9536287958729</v>
      </c>
      <c r="K7" s="32">
        <f>H7+H6+H5</f>
        <v>7941951</v>
      </c>
      <c r="L7" s="32"/>
      <c r="M7" s="32"/>
      <c r="N7" s="32">
        <f>AVERAGE(J5:J7)</f>
        <v>206.59842494742267</v>
      </c>
      <c r="O7" s="32"/>
    </row>
    <row r="8" spans="1:16" ht="15" hidden="1" customHeight="1">
      <c r="D8" s="26">
        <f>H8/21</f>
        <v>717.61904761904759</v>
      </c>
      <c r="E8" s="27">
        <f t="shared" si="0"/>
        <v>-0.995570664158963</v>
      </c>
      <c r="F8" s="26"/>
      <c r="G8" s="28" t="s">
        <v>2</v>
      </c>
      <c r="H8" s="29">
        <v>15070</v>
      </c>
      <c r="I8" s="29">
        <v>132</v>
      </c>
      <c r="J8" s="30">
        <f t="shared" si="1"/>
        <v>114.16666666666667</v>
      </c>
    </row>
    <row r="9" spans="1:16" ht="15" hidden="1" customHeight="1">
      <c r="D9" s="26">
        <f>H9/21</f>
        <v>0</v>
      </c>
      <c r="E9" s="27">
        <f t="shared" si="0"/>
        <v>-1</v>
      </c>
      <c r="F9" s="26"/>
      <c r="G9" s="28" t="s">
        <v>5</v>
      </c>
      <c r="H9" s="29">
        <v>0</v>
      </c>
      <c r="I9" s="29">
        <v>0</v>
      </c>
      <c r="J9" s="30" t="e">
        <f t="shared" si="1"/>
        <v>#DIV/0!</v>
      </c>
    </row>
    <row r="10" spans="1:16" ht="15" hidden="1" customHeight="1">
      <c r="A10" s="31">
        <f>AVERAGE(D8:D10)</f>
        <v>239.20634920634919</v>
      </c>
      <c r="B10" s="27">
        <f>A10/A7-1</f>
        <v>-0.99819566564983675</v>
      </c>
      <c r="C10" s="27"/>
      <c r="D10" s="26">
        <f>H10/21</f>
        <v>0</v>
      </c>
      <c r="E10" s="27" t="e">
        <f t="shared" si="0"/>
        <v>#DIV/0!</v>
      </c>
      <c r="F10" s="26"/>
      <c r="G10" s="28" t="s">
        <v>0</v>
      </c>
      <c r="H10" s="29">
        <v>0</v>
      </c>
      <c r="I10" s="29">
        <v>0</v>
      </c>
      <c r="J10" s="30" t="e">
        <f t="shared" si="1"/>
        <v>#DIV/0!</v>
      </c>
      <c r="K10" s="32">
        <f>H10+H9+H8</f>
        <v>15070</v>
      </c>
      <c r="L10" s="27">
        <f>K10/K7-1</f>
        <v>-0.99810248136761359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131499.19047619047</v>
      </c>
      <c r="E11" s="27" t="e">
        <f t="shared" si="0"/>
        <v>#DIV/0!</v>
      </c>
      <c r="F11" s="26"/>
      <c r="G11" s="28" t="s">
        <v>10</v>
      </c>
      <c r="H11" s="29">
        <v>2761483</v>
      </c>
      <c r="I11" s="29">
        <v>12049.7</v>
      </c>
      <c r="J11" s="30">
        <f t="shared" si="1"/>
        <v>229.17441928014804</v>
      </c>
    </row>
    <row r="12" spans="1:16" ht="15" hidden="1" customHeight="1">
      <c r="D12" s="26">
        <f>H12/22</f>
        <v>252447.27272727274</v>
      </c>
      <c r="E12" s="27">
        <f t="shared" si="0"/>
        <v>0.9197629416051909</v>
      </c>
      <c r="F12" s="26"/>
      <c r="G12" s="28" t="s">
        <v>4</v>
      </c>
      <c r="H12" s="29">
        <v>5553840</v>
      </c>
      <c r="I12" s="29">
        <v>30843</v>
      </c>
      <c r="J12" s="30">
        <f t="shared" si="1"/>
        <v>180.06808676198813</v>
      </c>
    </row>
    <row r="13" spans="1:16" ht="15" hidden="1" customHeight="1">
      <c r="A13" s="31">
        <f>AVERAGE(D11:D13)</f>
        <v>140089.58773448775</v>
      </c>
      <c r="B13" s="27">
        <f>A13/A10-1</f>
        <v>584.64326657416916</v>
      </c>
      <c r="C13" s="27"/>
      <c r="D13" s="26">
        <f>H13/20</f>
        <v>36322.300000000003</v>
      </c>
      <c r="E13" s="27">
        <f t="shared" si="0"/>
        <v>-0.85611926162799068</v>
      </c>
      <c r="F13" s="26"/>
      <c r="G13" s="28" t="s">
        <v>8</v>
      </c>
      <c r="H13" s="29">
        <v>726446</v>
      </c>
      <c r="I13" s="29">
        <v>5374.53</v>
      </c>
      <c r="J13" s="30">
        <f t="shared" si="1"/>
        <v>135.16456322692403</v>
      </c>
      <c r="K13" s="32">
        <f>H13+H12+H11</f>
        <v>9041769</v>
      </c>
      <c r="L13" s="27">
        <f>K13/K10-1</f>
        <v>598.98467153284673</v>
      </c>
      <c r="M13" s="32"/>
      <c r="N13" s="32">
        <f>AVERAGE(J11:J13)</f>
        <v>181.46902308968674</v>
      </c>
      <c r="O13" s="58" t="e">
        <f>N13/N10-1</f>
        <v>#DIV/0!</v>
      </c>
    </row>
    <row r="14" spans="1:16" ht="15" hidden="1" customHeight="1">
      <c r="D14" s="26">
        <f>H14/20</f>
        <v>127482.15</v>
      </c>
      <c r="E14" s="27">
        <f t="shared" si="0"/>
        <v>2.5097488319847581</v>
      </c>
      <c r="F14" s="26"/>
      <c r="G14" s="28" t="s">
        <v>11</v>
      </c>
      <c r="H14" s="29">
        <v>2549643</v>
      </c>
      <c r="I14" s="29">
        <v>14748</v>
      </c>
      <c r="J14" s="30">
        <f t="shared" si="1"/>
        <v>172.88059397884459</v>
      </c>
    </row>
    <row r="15" spans="1:16" ht="15" hidden="1" customHeight="1">
      <c r="A15" s="31"/>
      <c r="B15" s="31"/>
      <c r="C15" s="31"/>
      <c r="D15" s="26">
        <f>H15/22</f>
        <v>100707.31818181818</v>
      </c>
      <c r="E15" s="27">
        <f t="shared" si="0"/>
        <v>-0.21002808485879643</v>
      </c>
      <c r="F15" s="26"/>
      <c r="G15" s="28" t="s">
        <v>9</v>
      </c>
      <c r="H15" s="29">
        <v>2215561</v>
      </c>
      <c r="I15" s="29">
        <v>14341.5</v>
      </c>
      <c r="J15" s="30">
        <f t="shared" si="1"/>
        <v>154.4860021615591</v>
      </c>
    </row>
    <row r="16" spans="1:16" ht="15" hidden="1" customHeight="1">
      <c r="A16" s="31">
        <f>AVERAGE(D14:D16)</f>
        <v>77759.337878787876</v>
      </c>
      <c r="B16" s="27">
        <f>A16/A13-1</f>
        <v>-0.44493135331252887</v>
      </c>
      <c r="C16" s="27"/>
      <c r="D16" s="26">
        <f>H16/22</f>
        <v>5088.545454545455</v>
      </c>
      <c r="E16" s="27">
        <f t="shared" si="0"/>
        <v>-0.94947193961258569</v>
      </c>
      <c r="F16" s="26"/>
      <c r="G16" s="28" t="s">
        <v>13</v>
      </c>
      <c r="H16" s="29">
        <v>111948</v>
      </c>
      <c r="I16" s="29">
        <v>243.4</v>
      </c>
      <c r="J16" s="30">
        <f t="shared" si="1"/>
        <v>459.93426458504518</v>
      </c>
      <c r="K16" s="32">
        <f>H16+H15+H14</f>
        <v>4877152</v>
      </c>
      <c r="L16" s="27">
        <f>K16/K13-1</f>
        <v>-0.4605975888125432</v>
      </c>
      <c r="M16" s="32"/>
      <c r="N16" s="32">
        <f>AVERAGE(J14:J16)</f>
        <v>262.4336202418163</v>
      </c>
      <c r="O16" s="58">
        <f>N16/N13-1</f>
        <v>0.4461620819555232</v>
      </c>
    </row>
    <row r="17" spans="1:15" ht="15" hidden="1" customHeight="1">
      <c r="D17" s="26">
        <f>H17/20</f>
        <v>156109.70000000001</v>
      </c>
      <c r="E17" s="27">
        <f t="shared" si="0"/>
        <v>29.678649015614393</v>
      </c>
      <c r="F17" s="33">
        <f t="shared" ref="F17:F22" si="2">D17/D5-1</f>
        <v>1.313783497568159</v>
      </c>
      <c r="G17" s="39" t="s">
        <v>162</v>
      </c>
      <c r="H17" s="29">
        <v>3122194</v>
      </c>
      <c r="I17" s="29">
        <v>13440.56</v>
      </c>
      <c r="J17" s="30">
        <f t="shared" si="1"/>
        <v>232.29642217288566</v>
      </c>
    </row>
    <row r="18" spans="1:15" hidden="1">
      <c r="D18" s="26">
        <f>H18/20</f>
        <v>494145.15</v>
      </c>
      <c r="E18" s="27">
        <f t="shared" si="0"/>
        <v>2.1653712101169882</v>
      </c>
      <c r="F18" s="33">
        <f t="shared" si="2"/>
        <v>1.9372305811544761</v>
      </c>
      <c r="G18" s="39" t="s">
        <v>163</v>
      </c>
      <c r="H18" s="29">
        <v>9882903</v>
      </c>
      <c r="I18" s="29">
        <v>37025.5</v>
      </c>
      <c r="J18" s="30">
        <f t="shared" si="1"/>
        <v>266.92152705567787</v>
      </c>
    </row>
    <row r="19" spans="1:15" ht="17.399999999999999" hidden="1">
      <c r="A19" s="31">
        <f>AVERAGE(D17:D19)</f>
        <v>313136.22272727272</v>
      </c>
      <c r="B19" s="27">
        <f>A19/A16-1</f>
        <v>3.0269918863685925</v>
      </c>
      <c r="C19" s="27">
        <f>A19/A7-1</f>
        <v>1.3619876513386684</v>
      </c>
      <c r="D19" s="26">
        <f>H19/22</f>
        <v>289153.81818181818</v>
      </c>
      <c r="E19" s="27">
        <f t="shared" si="0"/>
        <v>-0.41484031932354659</v>
      </c>
      <c r="F19" s="33">
        <f t="shared" si="2"/>
        <v>0.7847343582849069</v>
      </c>
      <c r="G19" s="39" t="s">
        <v>158</v>
      </c>
      <c r="H19" s="29">
        <v>6361384</v>
      </c>
      <c r="I19" s="29">
        <v>27995</v>
      </c>
      <c r="J19" s="30">
        <f t="shared" si="1"/>
        <v>227.23286301125202</v>
      </c>
      <c r="K19" s="32">
        <f>H19+H18+H17</f>
        <v>19366481</v>
      </c>
      <c r="L19" s="27">
        <f>K19/K16-1</f>
        <v>2.9708586076464298</v>
      </c>
      <c r="M19" s="27">
        <f>K19/K7-1</f>
        <v>1.4385042164072783</v>
      </c>
      <c r="N19" s="32">
        <f>AVERAGE(J17:J19)</f>
        <v>242.15027074660517</v>
      </c>
      <c r="O19" s="58">
        <f>N19/N16-1</f>
        <v>-7.7289447428729896E-2</v>
      </c>
    </row>
    <row r="20" spans="1:15" hidden="1">
      <c r="D20" s="26">
        <f>H20/20</f>
        <v>440518.7</v>
      </c>
      <c r="E20" s="27">
        <f t="shared" si="0"/>
        <v>0.52347530034344736</v>
      </c>
      <c r="F20" s="33">
        <f t="shared" si="2"/>
        <v>612.861493032515</v>
      </c>
      <c r="G20" s="39" t="s">
        <v>154</v>
      </c>
      <c r="H20" s="29">
        <v>8810374</v>
      </c>
      <c r="I20" s="29">
        <v>42603.9</v>
      </c>
      <c r="J20" s="30">
        <f t="shared" si="1"/>
        <v>206.79735892723434</v>
      </c>
    </row>
    <row r="21" spans="1:15" hidden="1">
      <c r="D21" s="26">
        <f>H21/21</f>
        <v>158845.52380952382</v>
      </c>
      <c r="E21" s="27">
        <f t="shared" si="0"/>
        <v>-0.63941252934433024</v>
      </c>
      <c r="F21" s="33" t="e">
        <f t="shared" si="2"/>
        <v>#DIV/0!</v>
      </c>
      <c r="G21" s="39" t="s">
        <v>155</v>
      </c>
      <c r="H21" s="29">
        <v>3335756</v>
      </c>
      <c r="I21" s="29">
        <v>11775.5</v>
      </c>
      <c r="J21" s="30">
        <f t="shared" si="1"/>
        <v>283.27935119527831</v>
      </c>
    </row>
    <row r="22" spans="1:15" ht="17.399999999999999" hidden="1">
      <c r="A22" s="31">
        <f>AVERAGE(D20:D22)</f>
        <v>490157.42380952387</v>
      </c>
      <c r="B22" s="27">
        <f>A22/A19-1</f>
        <v>0.56531690757612707</v>
      </c>
      <c r="C22" s="27">
        <f>A22/A10-1</f>
        <v>2048.0987193098877</v>
      </c>
      <c r="D22" s="26">
        <f>H22/21</f>
        <v>871108.04761904757</v>
      </c>
      <c r="E22" s="27">
        <f t="shared" si="0"/>
        <v>4.4839949324830704</v>
      </c>
      <c r="F22" s="33" t="e">
        <f t="shared" si="2"/>
        <v>#DIV/0!</v>
      </c>
      <c r="G22" s="39" t="s">
        <v>156</v>
      </c>
      <c r="H22" s="29">
        <v>18293269</v>
      </c>
      <c r="I22" s="29">
        <v>88942.86</v>
      </c>
      <c r="J22" s="30">
        <f t="shared" si="1"/>
        <v>205.67439589867021</v>
      </c>
      <c r="K22" s="32">
        <f>H22+H21+H20</f>
        <v>30439399</v>
      </c>
      <c r="L22" s="27">
        <f>K22/K19-1</f>
        <v>0.57175684111119618</v>
      </c>
      <c r="M22" s="27">
        <f>K22/K10-1</f>
        <v>2018.8672196416721</v>
      </c>
      <c r="N22" s="32">
        <f>AVERAGE(J20:J22)</f>
        <v>231.91703534039428</v>
      </c>
      <c r="O22" s="58">
        <f>N22/N19-1</f>
        <v>-4.2259855314881412E-2</v>
      </c>
    </row>
    <row r="23" spans="1:15" hidden="1">
      <c r="A23" s="31"/>
      <c r="B23" s="27"/>
      <c r="C23" s="27"/>
      <c r="D23" s="26">
        <f>H23/21</f>
        <v>490120.85714285716</v>
      </c>
      <c r="E23" s="27">
        <f t="shared" ref="E23:E28" si="3">D23/D22-1</f>
        <v>-0.43735928225840881</v>
      </c>
      <c r="F23" s="33">
        <f t="shared" ref="F23:F28" si="4">D23/D11-1</f>
        <v>2.7271777519542941</v>
      </c>
      <c r="G23" s="39" t="s">
        <v>168</v>
      </c>
      <c r="H23" s="29">
        <v>10292538</v>
      </c>
      <c r="I23" s="29">
        <v>27659.360000000001</v>
      </c>
      <c r="J23" s="30">
        <f t="shared" si="1"/>
        <v>372.11772072817303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254642.90909090909</v>
      </c>
      <c r="E24" s="27">
        <f t="shared" si="3"/>
        <v>-0.48044873957141665</v>
      </c>
      <c r="F24" s="33">
        <f t="shared" si="4"/>
        <v>8.6974057588982134E-3</v>
      </c>
      <c r="G24" s="39" t="s">
        <v>176</v>
      </c>
      <c r="H24" s="29">
        <v>5602144</v>
      </c>
      <c r="I24" s="29">
        <v>16183.3</v>
      </c>
      <c r="J24" s="30">
        <f t="shared" si="1"/>
        <v>346.16821043915644</v>
      </c>
      <c r="K24" s="32"/>
      <c r="L24" s="27"/>
      <c r="M24" s="27"/>
      <c r="N24" s="27"/>
    </row>
    <row r="25" spans="1:15" ht="17.399999999999999" hidden="1">
      <c r="A25" s="31">
        <f>AVERAGE(D23:D25)</f>
        <v>262269.55365686945</v>
      </c>
      <c r="B25" s="27">
        <f>A25/A22-1</f>
        <v>-0.46492791720158066</v>
      </c>
      <c r="C25" s="27">
        <f>A25/A13-1</f>
        <v>0.87215593891210386</v>
      </c>
      <c r="D25" s="26">
        <f>H25/19</f>
        <v>42044.894736842107</v>
      </c>
      <c r="E25" s="27">
        <f t="shared" si="3"/>
        <v>-0.83488684257125012</v>
      </c>
      <c r="F25" s="33">
        <f t="shared" si="4"/>
        <v>0.15755045073803431</v>
      </c>
      <c r="G25" s="39" t="s">
        <v>190</v>
      </c>
      <c r="H25" s="29">
        <v>798853</v>
      </c>
      <c r="I25" s="29">
        <v>1941.81</v>
      </c>
      <c r="J25" s="30">
        <f t="shared" si="1"/>
        <v>411.39606861639402</v>
      </c>
      <c r="K25" s="32">
        <f>H25+H24+H23</f>
        <v>16693535</v>
      </c>
      <c r="L25" s="27">
        <f>K25/K22-1</f>
        <v>-0.45158132064302581</v>
      </c>
      <c r="M25" s="27">
        <f>K25/K13-1</f>
        <v>0.84626868923548026</v>
      </c>
      <c r="N25" s="32">
        <f>AVERAGE(J23:J25)</f>
        <v>376.56066659457446</v>
      </c>
      <c r="O25" s="58">
        <f>N25/N22-1</f>
        <v>0.62368696220129194</v>
      </c>
    </row>
    <row r="26" spans="1:15" ht="17.399999999999999" hidden="1">
      <c r="A26" s="31"/>
      <c r="B26" s="27"/>
      <c r="C26" s="27"/>
      <c r="D26" s="26">
        <f>H26/19</f>
        <v>17111.36842105263</v>
      </c>
      <c r="E26" s="27">
        <f t="shared" si="3"/>
        <v>-0.5930214945678367</v>
      </c>
      <c r="F26" s="33">
        <f t="shared" si="4"/>
        <v>-0.86577439727010697</v>
      </c>
      <c r="G26" s="39" t="s">
        <v>202</v>
      </c>
      <c r="H26" s="29">
        <v>325116</v>
      </c>
      <c r="I26" s="29">
        <v>256.24</v>
      </c>
      <c r="J26" s="30">
        <f t="shared" si="1"/>
        <v>1268.7948798001873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3429.181818181818</v>
      </c>
      <c r="E27" s="27">
        <f t="shared" si="3"/>
        <v>-0.79959628395571258</v>
      </c>
      <c r="F27" s="33">
        <f t="shared" si="4"/>
        <v>-0.96594903051642456</v>
      </c>
      <c r="G27" s="39" t="s">
        <v>203</v>
      </c>
      <c r="H27" s="29">
        <v>75442</v>
      </c>
      <c r="I27" s="29">
        <v>70.05</v>
      </c>
      <c r="J27" s="30">
        <f t="shared" si="1"/>
        <v>1076.9735902926482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9689.7097288676232</v>
      </c>
      <c r="B28" s="27">
        <f>A28/A25-1</f>
        <v>-0.96305438586461012</v>
      </c>
      <c r="C28" s="27">
        <f>A28/A16-1</f>
        <v>-0.87538847432096123</v>
      </c>
      <c r="D28" s="26">
        <f>H28/19</f>
        <v>8528.5789473684217</v>
      </c>
      <c r="E28" s="27">
        <f t="shared" si="3"/>
        <v>1.4870594210400743</v>
      </c>
      <c r="F28" s="33">
        <f t="shared" si="4"/>
        <v>0.6760347379328373</v>
      </c>
      <c r="G28" s="39" t="s">
        <v>208</v>
      </c>
      <c r="H28" s="29">
        <v>162043</v>
      </c>
      <c r="I28" s="29">
        <v>111.6</v>
      </c>
      <c r="J28" s="30">
        <f t="shared" si="1"/>
        <v>1451.9982078853047</v>
      </c>
      <c r="K28" s="32">
        <f>H28+H27+H26</f>
        <v>562601</v>
      </c>
      <c r="L28" s="27">
        <f>K28/K25-1</f>
        <v>-0.96629827055803341</v>
      </c>
      <c r="M28" s="27">
        <f>K28/K16-1</f>
        <v>-0.88464558824494299</v>
      </c>
      <c r="N28" s="32">
        <f>AVERAGE(J26:J28)</f>
        <v>1265.9222259927135</v>
      </c>
      <c r="O28" s="58">
        <f>N28/N25-1</f>
        <v>2.3618015323827586</v>
      </c>
    </row>
    <row r="29" spans="1:15" hidden="1">
      <c r="D29" s="26">
        <f>H29/22</f>
        <v>11282.40909090909</v>
      </c>
      <c r="E29" s="27">
        <f t="shared" ref="E29:E41" si="5">D29/D28-1</f>
        <v>0.32289437203256344</v>
      </c>
      <c r="F29" s="33">
        <f t="shared" ref="F29:F41" si="6">D29/D17-1</f>
        <v>-0.92772768706294939</v>
      </c>
      <c r="G29" s="39" t="s">
        <v>215</v>
      </c>
      <c r="H29" s="29">
        <v>248213</v>
      </c>
      <c r="I29" s="29">
        <v>184.3</v>
      </c>
      <c r="J29" s="30">
        <f t="shared" si="1"/>
        <v>1346.7878459034182</v>
      </c>
    </row>
    <row r="30" spans="1:15" hidden="1">
      <c r="D30" s="26">
        <f>H30/19</f>
        <v>37341.789473684214</v>
      </c>
      <c r="E30" s="27">
        <f t="shared" si="5"/>
        <v>2.3097354627721058</v>
      </c>
      <c r="F30" s="33">
        <f t="shared" si="6"/>
        <v>-0.92443153702169456</v>
      </c>
      <c r="G30" s="39" t="s">
        <v>210</v>
      </c>
      <c r="H30" s="29">
        <v>709494</v>
      </c>
      <c r="I30" s="29">
        <v>317.60000000000002</v>
      </c>
      <c r="J30" s="30">
        <f t="shared" si="1"/>
        <v>2233.9231738035264</v>
      </c>
    </row>
    <row r="31" spans="1:15" ht="17.399999999999999" hidden="1">
      <c r="A31" s="31">
        <f>AVERAGE(D29:D31)</f>
        <v>21150.149521531101</v>
      </c>
      <c r="B31" s="27">
        <f>A31/A28-1</f>
        <v>1.1827433548933346</v>
      </c>
      <c r="C31" s="27">
        <f>A31/A19-1</f>
        <v>-0.93245703311701533</v>
      </c>
      <c r="D31" s="26">
        <f>H31/20</f>
        <v>14826.25</v>
      </c>
      <c r="E31" s="27">
        <f t="shared" si="5"/>
        <v>-0.60295823502383394</v>
      </c>
      <c r="F31" s="33">
        <f t="shared" si="6"/>
        <v>-0.94872538743141432</v>
      </c>
      <c r="G31" s="39" t="s">
        <v>211</v>
      </c>
      <c r="H31" s="29">
        <v>296525</v>
      </c>
      <c r="I31" s="29">
        <v>1657.7</v>
      </c>
      <c r="J31" s="30">
        <f t="shared" si="1"/>
        <v>178.8773601978645</v>
      </c>
      <c r="K31" s="32">
        <f>H31+H30+H29</f>
        <v>1254232</v>
      </c>
      <c r="L31" s="27">
        <f>K31/K28-1</f>
        <v>1.2293454864104403</v>
      </c>
      <c r="M31" s="27">
        <f>K31/K19-1</f>
        <v>-0.9352369694835112</v>
      </c>
      <c r="N31" s="32">
        <f>AVERAGE(J29:J31)</f>
        <v>1253.1961266349365</v>
      </c>
      <c r="O31" s="58">
        <f>N31/N28-1</f>
        <v>-1.0052828757151633E-2</v>
      </c>
    </row>
    <row r="32" spans="1:15" ht="17.399999999999999" hidden="1">
      <c r="D32" s="26">
        <f>H32/21</f>
        <v>948.33333333333337</v>
      </c>
      <c r="E32" s="27">
        <f t="shared" si="5"/>
        <v>-0.93603687153978021</v>
      </c>
      <c r="F32" s="33">
        <f t="shared" si="6"/>
        <v>-0.99784723478632498</v>
      </c>
      <c r="G32" s="39" t="s">
        <v>222</v>
      </c>
      <c r="H32" s="29">
        <v>19915</v>
      </c>
      <c r="I32" s="29">
        <v>7.3</v>
      </c>
      <c r="J32" s="30">
        <f t="shared" si="1"/>
        <v>2728.0821917808221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116875.14285714286</v>
      </c>
      <c r="E33" s="27">
        <f t="shared" si="5"/>
        <v>122.24268139593271</v>
      </c>
      <c r="F33" s="33">
        <f t="shared" si="6"/>
        <v>-0.26422136391270834</v>
      </c>
      <c r="G33" s="39" t="s">
        <v>223</v>
      </c>
      <c r="H33" s="29">
        <v>2454378</v>
      </c>
      <c r="I33" s="29">
        <v>7780.65</v>
      </c>
      <c r="J33" s="30">
        <f t="shared" si="1"/>
        <v>315.44639586666926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41786.316624895575</v>
      </c>
      <c r="B34" s="27">
        <f>A34/A31-1</f>
        <v>0.97569840262153296</v>
      </c>
      <c r="C34" s="27">
        <f>A34/A22-1</f>
        <v>-0.91474919159618029</v>
      </c>
      <c r="D34" s="26">
        <f>H34/19</f>
        <v>7535.4736842105267</v>
      </c>
      <c r="E34" s="27">
        <f t="shared" si="5"/>
        <v>-0.93552543765939022</v>
      </c>
      <c r="F34" s="33">
        <f t="shared" si="6"/>
        <v>-0.99134955335930275</v>
      </c>
      <c r="G34" s="39" t="s">
        <v>220</v>
      </c>
      <c r="H34" s="29">
        <v>143174</v>
      </c>
      <c r="I34" s="29">
        <v>98.14</v>
      </c>
      <c r="J34" s="30">
        <f t="shared" si="1"/>
        <v>1458.8750764214387</v>
      </c>
      <c r="K34" s="32">
        <f>H34+H33+H32</f>
        <v>2617467</v>
      </c>
      <c r="L34" s="27">
        <f>K34/K31-1</f>
        <v>1.0869081637209064</v>
      </c>
      <c r="M34" s="27">
        <f>K34/K22-1</f>
        <v>-0.91401055585887225</v>
      </c>
      <c r="N34" s="32">
        <f>AVERAGE(J32:J34)</f>
        <v>1500.80122135631</v>
      </c>
      <c r="O34" s="58">
        <f>N34/N31-1</f>
        <v>0.19757888606489638</v>
      </c>
      <c r="P34" s="58"/>
    </row>
    <row r="35" spans="1:16" ht="17.399999999999999" hidden="1">
      <c r="D35" s="26">
        <f>H35/23</f>
        <v>10658.304347826086</v>
      </c>
      <c r="E35" s="27">
        <f t="shared" si="5"/>
        <v>0.41441730068794347</v>
      </c>
      <c r="F35" s="33">
        <f t="shared" si="6"/>
        <v>-0.97825372213302997</v>
      </c>
      <c r="G35" s="39" t="s">
        <v>226</v>
      </c>
      <c r="H35" s="68">
        <v>245141</v>
      </c>
      <c r="I35" s="68">
        <v>123.29</v>
      </c>
      <c r="J35" s="30">
        <f t="shared" si="1"/>
        <v>1988.3283315759591</v>
      </c>
      <c r="P35" s="16"/>
    </row>
    <row r="36" spans="1:16" ht="17.399999999999999" hidden="1">
      <c r="D36" s="26">
        <f>H36/21</f>
        <v>82028.047619047618</v>
      </c>
      <c r="E36" s="27">
        <f t="shared" si="5"/>
        <v>6.6961630051198915</v>
      </c>
      <c r="F36" s="33">
        <f t="shared" si="6"/>
        <v>-0.67787028544445704</v>
      </c>
      <c r="G36" s="39" t="s">
        <v>228</v>
      </c>
      <c r="H36" s="68">
        <v>1722589</v>
      </c>
      <c r="I36" s="68">
        <v>4658.3</v>
      </c>
      <c r="J36" s="30">
        <f t="shared" si="1"/>
        <v>369.78919348260092</v>
      </c>
      <c r="P36" s="16"/>
    </row>
    <row r="37" spans="1:16" ht="17.399999999999999" hidden="1">
      <c r="A37" s="31">
        <f>AVERAGE(D35:D37)</f>
        <v>38623.172877846788</v>
      </c>
      <c r="B37" s="27">
        <f>A37/A34-1</f>
        <v>-7.5698075411706478E-2</v>
      </c>
      <c r="C37" s="27">
        <f>A37/A25-1</f>
        <v>-0.85273482057174665</v>
      </c>
      <c r="D37" s="26">
        <f>H37/18</f>
        <v>23183.166666666668</v>
      </c>
      <c r="E37" s="27">
        <f t="shared" si="5"/>
        <v>-0.71737512546521542</v>
      </c>
      <c r="F37" s="33">
        <f t="shared" si="6"/>
        <v>-0.44860923515757378</v>
      </c>
      <c r="G37" s="39" t="s">
        <v>225</v>
      </c>
      <c r="H37" s="68">
        <v>417297</v>
      </c>
      <c r="I37" s="68">
        <v>2773.2</v>
      </c>
      <c r="J37" s="30">
        <f t="shared" si="1"/>
        <v>150.47490263954998</v>
      </c>
      <c r="K37" s="32">
        <f>H37+H36+H35</f>
        <v>2385027</v>
      </c>
      <c r="L37" s="27">
        <f>K37/K34-1</f>
        <v>-8.8803411848172309E-2</v>
      </c>
      <c r="M37" s="27">
        <f>K37/K25-1</f>
        <v>-0.85712870281818676</v>
      </c>
      <c r="N37" s="32">
        <f>AVERAGE(J35:J37)</f>
        <v>836.19747589937003</v>
      </c>
      <c r="O37" s="16">
        <f>N37/N34-1</f>
        <v>-0.44283262566665671</v>
      </c>
      <c r="P37" s="16"/>
    </row>
    <row r="38" spans="1:16" ht="17.399999999999999" hidden="1">
      <c r="A38" s="31"/>
      <c r="B38" s="27"/>
      <c r="C38" s="27"/>
      <c r="D38" s="26">
        <f>H38/20</f>
        <v>68982.7</v>
      </c>
      <c r="E38" s="27">
        <f t="shared" si="5"/>
        <v>1.9755512261051478</v>
      </c>
      <c r="F38" s="33">
        <f t="shared" si="6"/>
        <v>3.0313958710121929</v>
      </c>
      <c r="G38" s="39" t="s">
        <v>231</v>
      </c>
      <c r="H38" s="68">
        <v>1379654</v>
      </c>
      <c r="I38" s="68">
        <v>7030</v>
      </c>
      <c r="J38" s="30">
        <f t="shared" si="1"/>
        <v>196.25234708392603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5591.9523809523807</v>
      </c>
      <c r="E39" s="27">
        <f t="shared" si="5"/>
        <v>-0.918936887350707</v>
      </c>
      <c r="F39" s="33">
        <f t="shared" si="6"/>
        <v>0.63069579784407082</v>
      </c>
      <c r="G39" s="39" t="s">
        <v>234</v>
      </c>
      <c r="H39" s="68">
        <v>117431</v>
      </c>
      <c r="I39" s="68">
        <v>469.3</v>
      </c>
      <c r="J39" s="30">
        <f t="shared" si="1"/>
        <v>250.22586831451096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30050.407936507938</v>
      </c>
      <c r="B40" s="27">
        <f>A40/A37-1</f>
        <v>-0.2219591064786901</v>
      </c>
      <c r="C40" s="27">
        <f>A40/A28-1</f>
        <v>2.1012701904765669</v>
      </c>
      <c r="D40" s="26">
        <f>H40/21</f>
        <v>15576.571428571429</v>
      </c>
      <c r="E40" s="27">
        <f t="shared" si="5"/>
        <v>1.785533632516116</v>
      </c>
      <c r="F40" s="33">
        <f t="shared" si="6"/>
        <v>0.82639704981305662</v>
      </c>
      <c r="G40" s="39" t="s">
        <v>236</v>
      </c>
      <c r="H40" s="68">
        <v>327108</v>
      </c>
      <c r="I40" s="68">
        <v>1214.3900000000001</v>
      </c>
      <c r="J40" s="30">
        <f t="shared" si="1"/>
        <v>269.35992555933427</v>
      </c>
      <c r="K40" s="32">
        <f>H40+H39+H38</f>
        <v>1824193</v>
      </c>
      <c r="L40" s="27">
        <f>K40/K37-1</f>
        <v>-0.23514786205774607</v>
      </c>
      <c r="M40" s="27">
        <f>K40/K28-1</f>
        <v>2.2424275818919623</v>
      </c>
      <c r="N40" s="32">
        <f>AVERAGE(J38:J40)</f>
        <v>238.6127136525904</v>
      </c>
      <c r="O40" s="58">
        <f>N40/N37-1</f>
        <v>-0.71464549878489991</v>
      </c>
    </row>
    <row r="41" spans="1:16" ht="17.399999999999999">
      <c r="A41" s="31"/>
      <c r="B41" s="27"/>
      <c r="C41" s="27"/>
      <c r="D41" s="26">
        <f>H41/18</f>
        <v>514.11111111111109</v>
      </c>
      <c r="E41" s="27">
        <f t="shared" si="5"/>
        <v>-0.96699459098116425</v>
      </c>
      <c r="F41" s="33">
        <f t="shared" si="6"/>
        <v>-0.95443250577349115</v>
      </c>
      <c r="G41" s="39" t="s">
        <v>370</v>
      </c>
      <c r="H41" s="68">
        <v>9254</v>
      </c>
      <c r="I41" s="68">
        <v>0.51</v>
      </c>
      <c r="J41" s="30">
        <f t="shared" si="1"/>
        <v>18145.098039215685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5602.9</v>
      </c>
      <c r="E42" s="27">
        <f t="shared" ref="E42" si="7">D42/D41-1</f>
        <v>9.8982277933866438</v>
      </c>
      <c r="F42" s="33">
        <f t="shared" ref="F42" si="8">D42/D30-1</f>
        <v>-0.84995630688913515</v>
      </c>
      <c r="G42" s="39" t="s">
        <v>405</v>
      </c>
      <c r="H42" s="68">
        <v>112058</v>
      </c>
      <c r="I42" s="68">
        <v>47.43</v>
      </c>
      <c r="J42" s="30">
        <f t="shared" si="1"/>
        <v>2362.597512123129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27659.603703703702</v>
      </c>
      <c r="B43" s="27">
        <f>A43/A40-1</f>
        <v>-7.9559792927126005E-2</v>
      </c>
      <c r="C43" s="27">
        <f>A43/A31-1</f>
        <v>0.30777343562256609</v>
      </c>
      <c r="D43" s="26">
        <f>H43/20</f>
        <v>76861.8</v>
      </c>
      <c r="E43" s="27">
        <f t="shared" ref="E43" si="9">D43/D42-1</f>
        <v>12.718217351728571</v>
      </c>
      <c r="F43" s="33">
        <f t="shared" ref="F43" si="10">D43/D31-1</f>
        <v>4.1841699688053282</v>
      </c>
      <c r="G43" s="39" t="s">
        <v>429</v>
      </c>
      <c r="H43" s="68">
        <v>1537236</v>
      </c>
      <c r="I43" s="68">
        <v>2832.81</v>
      </c>
      <c r="J43" s="30">
        <f t="shared" si="1"/>
        <v>542.6541137598357</v>
      </c>
      <c r="K43" s="32">
        <f>H43+H42+H41</f>
        <v>1658548</v>
      </c>
      <c r="L43" s="27">
        <f>K43/K40-1</f>
        <v>-9.0804536581381434E-2</v>
      </c>
      <c r="M43" s="27">
        <f>K43/K31-1</f>
        <v>0.32236141319947187</v>
      </c>
      <c r="N43" s="32">
        <f>AVERAGE(J41:J43)</f>
        <v>7016.7832216995494</v>
      </c>
      <c r="O43" s="58">
        <f>N43/N40-1</f>
        <v>28.406577354112308</v>
      </c>
    </row>
    <row r="44" spans="1:16" ht="17.399999999999999">
      <c r="A44" s="31"/>
      <c r="B44" s="27"/>
      <c r="C44" s="27"/>
      <c r="D44" s="26">
        <f>H44/22</f>
        <v>31825.227272727272</v>
      </c>
      <c r="E44" s="27">
        <f t="shared" ref="E44" si="11">D44/D43-1</f>
        <v>-0.58594220701665489</v>
      </c>
      <c r="F44" s="33">
        <f t="shared" ref="F44" si="12">D44/D32-1</f>
        <v>32.559114874580601</v>
      </c>
      <c r="G44" s="39" t="s">
        <v>470</v>
      </c>
      <c r="H44" s="68">
        <v>700155</v>
      </c>
      <c r="I44" s="68">
        <v>4297.68</v>
      </c>
      <c r="J44" s="30">
        <f t="shared" si="1"/>
        <v>162.91464231864632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135299.25</v>
      </c>
      <c r="E45" s="27">
        <f t="shared" ref="E45" si="13">D45/D44-1</f>
        <v>3.2513207789703706</v>
      </c>
      <c r="F45" s="33">
        <f t="shared" ref="F45:F50" si="14">D45/D33-1</f>
        <v>0.15763922672057862</v>
      </c>
      <c r="G45" s="39" t="s">
        <v>498</v>
      </c>
      <c r="H45" s="68">
        <v>2705985</v>
      </c>
      <c r="I45" s="68">
        <v>8318</v>
      </c>
      <c r="J45" s="30">
        <f t="shared" si="1"/>
        <v>325.31678288050011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251914.35207336524</v>
      </c>
      <c r="B46" s="27">
        <f>A46/A43-1</f>
        <v>8.1076631021880168</v>
      </c>
      <c r="C46" s="27">
        <f>A46/A34-1</f>
        <v>5.0286326343317604</v>
      </c>
      <c r="D46" s="26">
        <f>H46/19</f>
        <v>588618.57894736843</v>
      </c>
      <c r="E46" s="27">
        <f t="shared" ref="E46" si="15">D46/D45-1</f>
        <v>3.3504940267397521</v>
      </c>
      <c r="F46" s="33">
        <f t="shared" si="14"/>
        <v>77.11301632978055</v>
      </c>
      <c r="G46" s="39" t="s">
        <v>548</v>
      </c>
      <c r="H46" s="68">
        <v>11183753</v>
      </c>
      <c r="I46" s="68">
        <v>29922.9</v>
      </c>
      <c r="J46" s="30">
        <f t="shared" si="1"/>
        <v>373.75231010363296</v>
      </c>
      <c r="K46" s="32">
        <f>H46+H45+H44</f>
        <v>14589893</v>
      </c>
      <c r="L46" s="27">
        <f>K46/K43-1</f>
        <v>7.7967867074091313</v>
      </c>
      <c r="M46" s="27">
        <f>K46/K34-1</f>
        <v>4.5740504082763982</v>
      </c>
      <c r="N46" s="32">
        <f>AVERAGE(J44:J46)</f>
        <v>287.32791176759315</v>
      </c>
      <c r="O46" s="58">
        <f>N46/N43-1</f>
        <v>-0.95905133411004839</v>
      </c>
    </row>
    <row r="47" spans="1:16" ht="17.399999999999999">
      <c r="A47" s="31"/>
      <c r="B47" s="27"/>
      <c r="C47" s="27"/>
      <c r="D47" s="26">
        <f>H47/19</f>
        <v>389707.31578947371</v>
      </c>
      <c r="E47" s="27">
        <f t="shared" ref="E47" si="16">D47/D46-1</f>
        <v>-0.33792895819498159</v>
      </c>
      <c r="F47" s="33">
        <f t="shared" si="14"/>
        <v>35.563725623856868</v>
      </c>
      <c r="G47" s="39" t="s">
        <v>598</v>
      </c>
      <c r="H47" s="68">
        <v>7404439</v>
      </c>
      <c r="I47" s="68">
        <v>15585</v>
      </c>
      <c r="J47" s="30">
        <f t="shared" si="1"/>
        <v>475.10035290343279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82648.75</v>
      </c>
      <c r="E48" s="27">
        <f t="shared" ref="E48" si="17">D48/D47-1</f>
        <v>-0.78792096875941575</v>
      </c>
      <c r="F48" s="33">
        <f t="shared" si="14"/>
        <v>7.5669529992354878E-3</v>
      </c>
      <c r="G48" s="39" t="s">
        <v>634</v>
      </c>
      <c r="H48" s="68">
        <v>1652975</v>
      </c>
      <c r="I48" s="68">
        <v>930.49</v>
      </c>
      <c r="J48" s="30">
        <f t="shared" si="1"/>
        <v>1776.4564906662081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178342.08253588516</v>
      </c>
      <c r="B49" s="27">
        <f>A49/A46-1</f>
        <v>-0.29205271129631216</v>
      </c>
      <c r="C49" s="27">
        <f>A49/A37-1</f>
        <v>3.6174891715894573</v>
      </c>
      <c r="D49" s="26">
        <f>H49/22</f>
        <v>62670.181818181816</v>
      </c>
      <c r="E49" s="27">
        <f t="shared" ref="E49" si="18">D49/D48-1</f>
        <v>-0.24172861878513807</v>
      </c>
      <c r="F49" s="33">
        <f t="shared" si="14"/>
        <v>1.7032623592483835</v>
      </c>
      <c r="G49" s="39" t="s">
        <v>684</v>
      </c>
      <c r="H49" s="68">
        <v>1378744</v>
      </c>
      <c r="I49" s="68">
        <v>260</v>
      </c>
      <c r="J49" s="30">
        <f t="shared" si="1"/>
        <v>5302.8615384615387</v>
      </c>
      <c r="K49" s="32">
        <f>H49+H48+H47</f>
        <v>10436158</v>
      </c>
      <c r="L49" s="27">
        <f>K49/K46-1</f>
        <v>-0.28469948340265416</v>
      </c>
      <c r="M49" s="27">
        <f>K49/K37-1</f>
        <v>3.37569805289416</v>
      </c>
      <c r="N49" s="32">
        <f>AVERAGE(J47:J49)</f>
        <v>2518.1394606770596</v>
      </c>
      <c r="O49" s="58">
        <f>N49/N46-1</f>
        <v>7.7639917931602529</v>
      </c>
    </row>
    <row r="50" spans="1:15" s="37" customFormat="1" ht="17.399999999999999">
      <c r="A50" s="92"/>
      <c r="B50" s="130"/>
      <c r="C50" s="130"/>
      <c r="D50" s="93">
        <f>H50/18</f>
        <v>20740.333333333332</v>
      </c>
      <c r="E50" s="130">
        <f t="shared" ref="E50" si="19">D50/D49-1</f>
        <v>-0.66905579764384593</v>
      </c>
      <c r="F50" s="131">
        <f t="shared" si="14"/>
        <v>-0.69934007608670967</v>
      </c>
      <c r="G50" s="132" t="s">
        <v>714</v>
      </c>
      <c r="H50" s="95">
        <v>373326</v>
      </c>
      <c r="I50" s="95">
        <v>4999.3900000000003</v>
      </c>
      <c r="J50" s="133">
        <f t="shared" ref="J50" si="20">H50/I50</f>
        <v>74.674310265852426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118002.25</v>
      </c>
      <c r="E51" s="130">
        <f t="shared" ref="E51" si="21">D51/D50-1</f>
        <v>4.689505954581251</v>
      </c>
      <c r="F51" s="131">
        <f t="shared" ref="F51" si="22">D51/D39-1</f>
        <v>20.102155734005503</v>
      </c>
      <c r="G51" s="132" t="s">
        <v>721</v>
      </c>
      <c r="H51" s="95">
        <v>2360045</v>
      </c>
      <c r="I51" s="95">
        <v>601.23</v>
      </c>
      <c r="J51" s="133">
        <f t="shared" ref="J51" si="23">H51/I51</f>
        <v>3925.3613425810422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70592.648989898982</v>
      </c>
      <c r="B52" s="27">
        <f>A52/A49-1</f>
        <v>-0.6041727898086271</v>
      </c>
      <c r="C52" s="27">
        <f>A52/A40-1</f>
        <v>1.3491411211139228</v>
      </c>
      <c r="D52" s="93">
        <f>H52/22</f>
        <v>73035.363636363632</v>
      </c>
      <c r="E52" s="130">
        <f t="shared" ref="E52:E53" si="24">D52/D51-1</f>
        <v>-0.38106804203848965</v>
      </c>
      <c r="F52" s="131">
        <f t="shared" ref="F52:F53" si="25">D52/D40-1</f>
        <v>3.6887958605831601</v>
      </c>
      <c r="G52" s="132" t="s">
        <v>726</v>
      </c>
      <c r="H52" s="95">
        <v>1606778</v>
      </c>
      <c r="I52" s="95">
        <v>397</v>
      </c>
      <c r="J52" s="133">
        <f t="shared" ref="J52" si="26">H52/I52</f>
        <v>4047.2997481108314</v>
      </c>
      <c r="K52" s="32">
        <f>H52+H51+H50</f>
        <v>4340149</v>
      </c>
      <c r="L52" s="27">
        <f>K52/K49-1</f>
        <v>-0.58412387010622102</v>
      </c>
      <c r="M52" s="27">
        <f>K52/K40-1</f>
        <v>1.3792159053345783</v>
      </c>
      <c r="N52" s="32">
        <f>AVERAGE(J50:J52)</f>
        <v>2682.4451336525754</v>
      </c>
      <c r="O52" s="58">
        <f>N52/N49-1</f>
        <v>6.5248837699933615E-2</v>
      </c>
    </row>
    <row r="53" spans="1:15" s="37" customFormat="1" ht="17.399999999999999">
      <c r="A53" s="31"/>
      <c r="B53" s="27"/>
      <c r="C53" s="27"/>
      <c r="D53" s="93">
        <f>H53/21</f>
        <v>1023.0952380952381</v>
      </c>
      <c r="E53" s="130">
        <f t="shared" si="24"/>
        <v>-0.98599178278636179</v>
      </c>
      <c r="F53" s="131">
        <f t="shared" si="25"/>
        <v>0.99002747846491101</v>
      </c>
      <c r="G53" s="132" t="s">
        <v>729</v>
      </c>
      <c r="H53" s="95">
        <v>21485</v>
      </c>
      <c r="I53" s="95">
        <v>10.5</v>
      </c>
      <c r="J53" s="133">
        <f t="shared" ref="J53" si="27">H53/I53</f>
        <v>2046.1904761904761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1284.1764705882354</v>
      </c>
      <c r="E54" s="130">
        <f t="shared" ref="E54" si="28">D54/D53-1</f>
        <v>0.2551876137934812</v>
      </c>
      <c r="F54" s="131">
        <f t="shared" ref="F54" si="29">D54/D42-1</f>
        <v>-0.77080146520761827</v>
      </c>
      <c r="G54" s="132" t="s">
        <v>742</v>
      </c>
      <c r="H54" s="95">
        <v>21831</v>
      </c>
      <c r="I54" s="95">
        <v>65</v>
      </c>
      <c r="J54" s="133">
        <f t="shared" ref="J54" si="30">H54/I54</f>
        <v>335.86153846153849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101211.85247432307</v>
      </c>
      <c r="B55" s="27">
        <f>A55/A52-1</f>
        <v>0.43374492843872958</v>
      </c>
      <c r="C55" s="27">
        <f>A55/A43-1</f>
        <v>2.6591938756074982</v>
      </c>
      <c r="D55" s="93">
        <f>H55/21</f>
        <v>301328.28571428574</v>
      </c>
      <c r="E55" s="130">
        <f t="shared" ref="E55" si="31">D55/D54-1</f>
        <v>233.6471007806723</v>
      </c>
      <c r="F55" s="131">
        <f t="shared" ref="F55" si="32">D55/D43-1</f>
        <v>2.9203906975153551</v>
      </c>
      <c r="G55" s="132" t="s">
        <v>749</v>
      </c>
      <c r="H55" s="95">
        <v>6327894</v>
      </c>
      <c r="I55" s="95">
        <v>4255</v>
      </c>
      <c r="J55" s="133">
        <f t="shared" ref="J55" si="33">H55/I55</f>
        <v>1487.1666274970623</v>
      </c>
      <c r="K55" s="32">
        <f>H55+H54+H53</f>
        <v>6371210</v>
      </c>
      <c r="L55" s="27">
        <f>K55/K52-1</f>
        <v>0.46797033926715415</v>
      </c>
      <c r="M55" s="27">
        <f>K55/K43-1</f>
        <v>2.8414384148062042</v>
      </c>
      <c r="N55" s="32">
        <f>AVERAGE(J53:J55)</f>
        <v>1289.7395473830256</v>
      </c>
      <c r="O55" s="58">
        <f>N55/N52-1</f>
        <v>-0.51919257128408058</v>
      </c>
    </row>
    <row r="56" spans="1:15" s="124" customFormat="1" ht="17.399999999999999">
      <c r="A56" s="94"/>
      <c r="B56" s="45"/>
      <c r="C56" s="45"/>
      <c r="D56" s="98">
        <f>H56/22</f>
        <v>174455.90909090909</v>
      </c>
      <c r="E56" s="118">
        <f t="shared" ref="E56" si="34">D56/D55-1</f>
        <v>-0.42104370096763777</v>
      </c>
      <c r="F56" s="158">
        <f t="shared" ref="F56" si="35">D56/D44-1</f>
        <v>4.4816861980561447</v>
      </c>
      <c r="G56" s="122" t="s">
        <v>752</v>
      </c>
      <c r="H56" s="96">
        <v>3838030</v>
      </c>
      <c r="I56" s="96">
        <v>764.5</v>
      </c>
      <c r="J56" s="125">
        <f t="shared" ref="J56" si="36">H56/I56</f>
        <v>5020.313930673643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133183.33333333334</v>
      </c>
      <c r="E57" s="118">
        <f t="shared" ref="E57" si="37">D57/D56-1</f>
        <v>-0.23657883514893485</v>
      </c>
      <c r="F57" s="158">
        <f t="shared" ref="F57" si="38">D57/D45-1</f>
        <v>-1.5638790803841562E-2</v>
      </c>
      <c r="G57" s="122" t="s">
        <v>756</v>
      </c>
      <c r="H57" s="96">
        <v>2397300</v>
      </c>
      <c r="I57" s="96">
        <v>502</v>
      </c>
      <c r="J57" s="125">
        <f t="shared" ref="J57" si="39">H57/I57</f>
        <v>4775.4980079681272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153819.62121212122</v>
      </c>
      <c r="B58" s="27">
        <f>A58/A55-1</f>
        <v>0.51977873590590074</v>
      </c>
      <c r="C58" s="27">
        <f>A58/A46-1</f>
        <v>-0.38939715047547518</v>
      </c>
      <c r="K58" s="32">
        <f>H58+H57+H56</f>
        <v>6235330</v>
      </c>
      <c r="L58" s="27">
        <f>K58/K55-1</f>
        <v>-2.1327189026888127E-2</v>
      </c>
      <c r="M58" s="27">
        <f>K58/K46-1</f>
        <v>-0.57262674921604972</v>
      </c>
      <c r="N58" s="32">
        <f>AVERAGE(J56:J58)</f>
        <v>4897.9059693208856</v>
      </c>
      <c r="O58" s="58">
        <f>N58/N55-1</f>
        <v>2.7975930716082091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21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2.5" style="18" bestFit="1" customWidth="1"/>
    <col min="12" max="13" width="5.19921875" style="18" bestFit="1" customWidth="1"/>
    <col min="14" max="14" width="4.699218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원익ips</v>
      </c>
      <c r="G1" s="19"/>
      <c r="H1" s="19"/>
      <c r="I1" s="19"/>
      <c r="J1" s="20"/>
      <c r="P1" s="18" t="s">
        <v>44</v>
      </c>
    </row>
    <row r="2" spans="1:16" ht="15" customHeight="1">
      <c r="G2" s="21"/>
      <c r="H2" s="21"/>
      <c r="I2" s="21"/>
      <c r="J2" s="22"/>
      <c r="P2" s="34" t="s">
        <v>581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1357585.3</v>
      </c>
      <c r="E5" s="27"/>
      <c r="F5" s="26"/>
      <c r="G5" s="28" t="s">
        <v>7</v>
      </c>
      <c r="H5" s="29">
        <v>27151706</v>
      </c>
      <c r="I5" s="29">
        <v>106383.4</v>
      </c>
      <c r="J5" s="30">
        <f>H5/I5</f>
        <v>255.22502570889822</v>
      </c>
    </row>
    <row r="6" spans="1:16" ht="15" hidden="1" customHeight="1">
      <c r="D6" s="26">
        <f>H6/18</f>
        <v>818537.83333333337</v>
      </c>
      <c r="E6" s="27">
        <f t="shared" ref="E6:E16" si="0">D6/D5-1</f>
        <v>-0.39706342331982136</v>
      </c>
      <c r="F6" s="26"/>
      <c r="G6" s="28" t="s">
        <v>3</v>
      </c>
      <c r="H6" s="29">
        <v>14733681</v>
      </c>
      <c r="I6" s="29">
        <v>58327.4</v>
      </c>
      <c r="J6" s="30">
        <f t="shared" ref="J6:J16" si="1">H6/I6</f>
        <v>252.60308191347463</v>
      </c>
    </row>
    <row r="7" spans="1:16" ht="15" hidden="1" customHeight="1">
      <c r="A7" s="31">
        <f>AVERAGE(D5:D7)</f>
        <v>1059900.0292929292</v>
      </c>
      <c r="B7" s="31"/>
      <c r="C7" s="31"/>
      <c r="D7" s="26">
        <f>H7/22</f>
        <v>1003576.9545454546</v>
      </c>
      <c r="E7" s="27">
        <f t="shared" si="0"/>
        <v>0.22606056027805832</v>
      </c>
      <c r="F7" s="26"/>
      <c r="G7" s="28" t="s">
        <v>6</v>
      </c>
      <c r="H7" s="29">
        <v>22078693</v>
      </c>
      <c r="I7" s="29">
        <v>81404.800000000003</v>
      </c>
      <c r="J7" s="30">
        <f t="shared" si="1"/>
        <v>271.22102136483352</v>
      </c>
      <c r="K7" s="32">
        <f>H7+H6+H5</f>
        <v>63964080</v>
      </c>
      <c r="L7" s="32"/>
      <c r="M7" s="32"/>
      <c r="N7" s="32">
        <f>AVERAGE(J5:J7)</f>
        <v>259.68304299573543</v>
      </c>
      <c r="O7" s="35"/>
    </row>
    <row r="8" spans="1:16" ht="15" hidden="1" customHeight="1">
      <c r="D8" s="26">
        <f>H8/21</f>
        <v>401523</v>
      </c>
      <c r="E8" s="27">
        <f t="shared" si="0"/>
        <v>-0.59990811050273674</v>
      </c>
      <c r="F8" s="26"/>
      <c r="G8" s="28" t="s">
        <v>2</v>
      </c>
      <c r="H8" s="29">
        <v>8431983</v>
      </c>
      <c r="I8" s="29">
        <v>35167.599999999999</v>
      </c>
      <c r="J8" s="30">
        <f t="shared" si="1"/>
        <v>239.76566498709039</v>
      </c>
    </row>
    <row r="9" spans="1:16" ht="15" hidden="1" customHeight="1">
      <c r="D9" s="26">
        <f>H9/21</f>
        <v>261119.38095238095</v>
      </c>
      <c r="E9" s="27">
        <f t="shared" si="0"/>
        <v>-0.34967764996679906</v>
      </c>
      <c r="F9" s="26"/>
      <c r="G9" s="28" t="s">
        <v>5</v>
      </c>
      <c r="H9" s="29">
        <v>5483507</v>
      </c>
      <c r="I9" s="29">
        <v>52478.1</v>
      </c>
      <c r="J9" s="30">
        <f t="shared" si="1"/>
        <v>104.49134019714892</v>
      </c>
    </row>
    <row r="10" spans="1:16" ht="15" hidden="1" customHeight="1">
      <c r="A10" s="31">
        <f>AVERAGE(D8:D10)</f>
        <v>306996.98412698414</v>
      </c>
      <c r="B10" s="27">
        <f>A10/A7-1</f>
        <v>-0.71035288645874917</v>
      </c>
      <c r="C10" s="27"/>
      <c r="D10" s="26">
        <f>H10/21</f>
        <v>258348.57142857142</v>
      </c>
      <c r="E10" s="27">
        <f t="shared" si="0"/>
        <v>-1.0611274864789966E-2</v>
      </c>
      <c r="F10" s="26"/>
      <c r="G10" s="28" t="s">
        <v>0</v>
      </c>
      <c r="H10" s="29">
        <v>5425320</v>
      </c>
      <c r="I10" s="29">
        <v>28918.5</v>
      </c>
      <c r="J10" s="30">
        <f t="shared" si="1"/>
        <v>187.607241039473</v>
      </c>
      <c r="K10" s="32">
        <f>H10+H9+H8</f>
        <v>19340810</v>
      </c>
      <c r="L10" s="27">
        <f>K10/K7-1</f>
        <v>-0.69763013866532586</v>
      </c>
      <c r="M10" s="32"/>
      <c r="N10" s="32">
        <f>AVERAGE(J8:J10)</f>
        <v>177.28808207457075</v>
      </c>
      <c r="O10" s="58">
        <f>N10/N7-1</f>
        <v>-0.31729049371359141</v>
      </c>
    </row>
    <row r="11" spans="1:16" ht="15" hidden="1" customHeight="1">
      <c r="D11" s="26">
        <f>H11/21</f>
        <v>351126.66666666669</v>
      </c>
      <c r="E11" s="27">
        <f t="shared" si="0"/>
        <v>0.3591198307196628</v>
      </c>
      <c r="F11" s="26"/>
      <c r="G11" s="28" t="s">
        <v>10</v>
      </c>
      <c r="H11" s="29">
        <v>7373660</v>
      </c>
      <c r="I11" s="29">
        <v>43540.3</v>
      </c>
      <c r="J11" s="30">
        <f t="shared" si="1"/>
        <v>169.35253087369631</v>
      </c>
    </row>
    <row r="12" spans="1:16" ht="15" hidden="1" customHeight="1">
      <c r="D12" s="26">
        <f>H12/22</f>
        <v>310528.54545454547</v>
      </c>
      <c r="E12" s="27">
        <f t="shared" si="0"/>
        <v>-0.11562243790119775</v>
      </c>
      <c r="F12" s="26"/>
      <c r="G12" s="28" t="s">
        <v>4</v>
      </c>
      <c r="H12" s="29">
        <v>6831628</v>
      </c>
      <c r="I12" s="29">
        <v>42356.2</v>
      </c>
      <c r="J12" s="30">
        <f t="shared" si="1"/>
        <v>161.28991741468784</v>
      </c>
    </row>
    <row r="13" spans="1:16" ht="15" hidden="1" customHeight="1">
      <c r="A13" s="31">
        <f>AVERAGE(D11:D13)</f>
        <v>534474.50404040411</v>
      </c>
      <c r="B13" s="27">
        <f>A13/A10-1</f>
        <v>0.74097639936204618</v>
      </c>
      <c r="C13" s="27"/>
      <c r="D13" s="26">
        <f>H13/20</f>
        <v>941768.3</v>
      </c>
      <c r="E13" s="27">
        <f t="shared" si="0"/>
        <v>2.032791393208178</v>
      </c>
      <c r="F13" s="26"/>
      <c r="G13" s="28" t="s">
        <v>8</v>
      </c>
      <c r="H13" s="29">
        <v>18835366</v>
      </c>
      <c r="I13" s="29">
        <v>73545.2</v>
      </c>
      <c r="J13" s="30">
        <f t="shared" si="1"/>
        <v>256.10598652257386</v>
      </c>
      <c r="K13" s="32">
        <f>H13+H12+H11</f>
        <v>33040654</v>
      </c>
      <c r="L13" s="27">
        <f>K13/K10-1</f>
        <v>0.70833868902078034</v>
      </c>
      <c r="M13" s="32"/>
      <c r="N13" s="32">
        <f>AVERAGE(J11:J13)</f>
        <v>195.58281160365266</v>
      </c>
      <c r="O13" s="58">
        <f>N13/N10-1</f>
        <v>0.10319210019648573</v>
      </c>
    </row>
    <row r="14" spans="1:16" ht="15" hidden="1" customHeight="1">
      <c r="D14" s="26">
        <f>H14/20</f>
        <v>249155.9</v>
      </c>
      <c r="E14" s="27">
        <f t="shared" si="0"/>
        <v>-0.73543821765926931</v>
      </c>
      <c r="F14" s="26"/>
      <c r="G14" s="28" t="s">
        <v>11</v>
      </c>
      <c r="H14" s="29">
        <v>4983118</v>
      </c>
      <c r="I14" s="29">
        <v>44234.98</v>
      </c>
      <c r="J14" s="30">
        <f t="shared" si="1"/>
        <v>112.65107387863631</v>
      </c>
    </row>
    <row r="15" spans="1:16" ht="15" hidden="1" customHeight="1">
      <c r="A15" s="31"/>
      <c r="B15" s="31"/>
      <c r="C15" s="31"/>
      <c r="D15" s="26">
        <f>H15/22</f>
        <v>369674.31818181818</v>
      </c>
      <c r="E15" s="27">
        <f t="shared" si="0"/>
        <v>0.48370686057130574</v>
      </c>
      <c r="F15" s="26"/>
      <c r="G15" s="28" t="s">
        <v>9</v>
      </c>
      <c r="H15" s="29">
        <v>8132835</v>
      </c>
      <c r="I15" s="29">
        <v>30743.3</v>
      </c>
      <c r="J15" s="30">
        <f t="shared" si="1"/>
        <v>264.54007865128335</v>
      </c>
    </row>
    <row r="16" spans="1:16" ht="15" hidden="1" customHeight="1">
      <c r="A16" s="31">
        <f>AVERAGE(D14:D16)</f>
        <v>289161.17878787877</v>
      </c>
      <c r="B16" s="27">
        <f>A16/A13-1</f>
        <v>-0.45898040673233054</v>
      </c>
      <c r="C16" s="27"/>
      <c r="D16" s="26">
        <f>H16/22</f>
        <v>248653.31818181818</v>
      </c>
      <c r="E16" s="27">
        <f t="shared" si="0"/>
        <v>-0.32737194348588161</v>
      </c>
      <c r="F16" s="26"/>
      <c r="G16" s="28" t="s">
        <v>13</v>
      </c>
      <c r="H16" s="29">
        <v>5470373</v>
      </c>
      <c r="I16" s="29">
        <v>22749.8</v>
      </c>
      <c r="J16" s="30">
        <f t="shared" si="1"/>
        <v>240.4580699610546</v>
      </c>
      <c r="K16" s="32">
        <f>H16+H15+H14</f>
        <v>18586326</v>
      </c>
      <c r="L16" s="27">
        <f>K16/K13-1</f>
        <v>-0.4374710016333212</v>
      </c>
      <c r="M16" s="32"/>
      <c r="N16" s="32">
        <f>AVERAGE(J14:J16)</f>
        <v>205.88307416365811</v>
      </c>
      <c r="O16" s="58">
        <f>N16/N13-1</f>
        <v>5.2664456940515247E-2</v>
      </c>
    </row>
    <row r="17" spans="1:15" ht="15" hidden="1" customHeight="1">
      <c r="D17" s="26">
        <f>H17/20</f>
        <v>88630.399999999994</v>
      </c>
      <c r="E17" s="27">
        <f t="shared" ref="E17:E22" si="2">D17/D16-1</f>
        <v>-0.6435583460213774</v>
      </c>
      <c r="F17" s="33">
        <f t="shared" ref="F17:F22" si="3">D17/D5-1</f>
        <v>-0.93471467317744228</v>
      </c>
      <c r="G17" s="39" t="s">
        <v>162</v>
      </c>
      <c r="H17" s="29">
        <v>1772608</v>
      </c>
      <c r="I17" s="29">
        <v>21324.5</v>
      </c>
      <c r="J17" s="30">
        <f t="shared" ref="J17:J49" si="4">H17/I17</f>
        <v>83.125419118853898</v>
      </c>
    </row>
    <row r="18" spans="1:15" hidden="1">
      <c r="D18" s="26">
        <f>H18/20</f>
        <v>325404.05</v>
      </c>
      <c r="E18" s="27">
        <f t="shared" si="2"/>
        <v>2.6714722036682677</v>
      </c>
      <c r="F18" s="33">
        <f t="shared" si="3"/>
        <v>-0.60245692166132825</v>
      </c>
      <c r="G18" s="39" t="s">
        <v>163</v>
      </c>
      <c r="H18" s="29">
        <v>6508081</v>
      </c>
      <c r="I18" s="29">
        <v>26954.1</v>
      </c>
      <c r="J18" s="30">
        <f t="shared" si="4"/>
        <v>241.45050289195336</v>
      </c>
    </row>
    <row r="19" spans="1:15" ht="17.399999999999999" hidden="1">
      <c r="A19" s="31">
        <f>AVERAGE(D17:D19)</f>
        <v>205892.2106060606</v>
      </c>
      <c r="B19" s="27">
        <f>A19/A16-1</f>
        <v>-0.28796731473730142</v>
      </c>
      <c r="C19" s="27">
        <f>A19/A7-1</f>
        <v>-0.80574374477240696</v>
      </c>
      <c r="D19" s="26">
        <f>H19/22</f>
        <v>203642.18181818182</v>
      </c>
      <c r="E19" s="27">
        <f t="shared" si="2"/>
        <v>-0.37418670167694035</v>
      </c>
      <c r="F19" s="33">
        <f t="shared" si="3"/>
        <v>-0.79708364077529414</v>
      </c>
      <c r="G19" s="39" t="s">
        <v>158</v>
      </c>
      <c r="H19" s="29">
        <v>4480128</v>
      </c>
      <c r="I19" s="29">
        <v>32771.199999999997</v>
      </c>
      <c r="J19" s="30">
        <f t="shared" si="4"/>
        <v>136.70930573186214</v>
      </c>
      <c r="K19" s="32">
        <f>H19+H18+H17</f>
        <v>12760817</v>
      </c>
      <c r="L19" s="27">
        <f>K19/K16-1</f>
        <v>-0.31342983008045811</v>
      </c>
      <c r="M19" s="27">
        <f>K19/K7-1</f>
        <v>-0.80050026514881478</v>
      </c>
      <c r="N19" s="32">
        <f>AVERAGE(J17:J19)</f>
        <v>153.76174258088983</v>
      </c>
      <c r="O19" s="58">
        <f>N19/N16-1</f>
        <v>-0.25315986656259371</v>
      </c>
    </row>
    <row r="20" spans="1:15" hidden="1">
      <c r="D20" s="26">
        <f>H20/20</f>
        <v>269336.15000000002</v>
      </c>
      <c r="E20" s="27">
        <f t="shared" si="2"/>
        <v>0.32259509103311346</v>
      </c>
      <c r="F20" s="33">
        <f t="shared" si="3"/>
        <v>-0.32921364405027853</v>
      </c>
      <c r="G20" s="39" t="s">
        <v>154</v>
      </c>
      <c r="H20" s="29">
        <v>5386723</v>
      </c>
      <c r="I20" s="29">
        <v>22422.86</v>
      </c>
      <c r="J20" s="30">
        <f t="shared" si="4"/>
        <v>240.23353845138399</v>
      </c>
    </row>
    <row r="21" spans="1:15" hidden="1">
      <c r="D21" s="26">
        <f>H21/21</f>
        <v>560337.52380952379</v>
      </c>
      <c r="E21" s="27">
        <f t="shared" si="2"/>
        <v>1.0804393461832871</v>
      </c>
      <c r="F21" s="33">
        <f t="shared" si="3"/>
        <v>1.1459055308947357</v>
      </c>
      <c r="G21" s="39" t="s">
        <v>155</v>
      </c>
      <c r="H21" s="29">
        <v>11767088</v>
      </c>
      <c r="I21" s="29">
        <v>17882.8</v>
      </c>
      <c r="J21" s="30">
        <f t="shared" si="4"/>
        <v>658.0114970809941</v>
      </c>
    </row>
    <row r="22" spans="1:15" ht="17.399999999999999" hidden="1">
      <c r="A22" s="31">
        <f>AVERAGE(D20:D22)</f>
        <v>316301.47857142857</v>
      </c>
      <c r="B22" s="27">
        <f>A22/A19-1</f>
        <v>0.53624791166391983</v>
      </c>
      <c r="C22" s="27">
        <f>A22/A10-1</f>
        <v>3.0308097230674402E-2</v>
      </c>
      <c r="D22" s="26">
        <f>H22/21</f>
        <v>119230.76190476191</v>
      </c>
      <c r="E22" s="27">
        <f t="shared" si="2"/>
        <v>-0.7872161744689935</v>
      </c>
      <c r="F22" s="33">
        <f t="shared" si="3"/>
        <v>-0.5384887896013506</v>
      </c>
      <c r="G22" s="39" t="s">
        <v>156</v>
      </c>
      <c r="H22" s="29">
        <v>2503846</v>
      </c>
      <c r="I22" s="29">
        <v>15924.9</v>
      </c>
      <c r="J22" s="30">
        <f t="shared" si="4"/>
        <v>157.22836564122852</v>
      </c>
      <c r="K22" s="32">
        <f>H22+H21+H20</f>
        <v>19657657</v>
      </c>
      <c r="L22" s="27">
        <f>K22/K19-1</f>
        <v>0.54047009685978575</v>
      </c>
      <c r="M22" s="27">
        <f>K22/K10-1</f>
        <v>1.6382302499223123E-2</v>
      </c>
      <c r="N22" s="32">
        <f>AVERAGE(J20:J22)</f>
        <v>351.82446705786884</v>
      </c>
      <c r="O22" s="58">
        <f>N22/N19-1</f>
        <v>1.2881144630159458</v>
      </c>
    </row>
    <row r="23" spans="1:15" hidden="1">
      <c r="A23" s="31"/>
      <c r="B23" s="27"/>
      <c r="C23" s="27"/>
      <c r="D23" s="26">
        <f>H23/21</f>
        <v>88785.71428571429</v>
      </c>
      <c r="E23" s="27">
        <f t="shared" ref="E23:E28" si="5">D23/D22-1</f>
        <v>-0.25534557636531963</v>
      </c>
      <c r="F23" s="33">
        <f t="shared" ref="F23:F28" si="6">D23/D11-1</f>
        <v>-0.74714049739206856</v>
      </c>
      <c r="G23" s="39" t="s">
        <v>168</v>
      </c>
      <c r="H23" s="29">
        <v>1864500</v>
      </c>
      <c r="I23" s="29">
        <v>2520.9</v>
      </c>
      <c r="J23" s="30">
        <f t="shared" si="4"/>
        <v>739.61680352255144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429999.81818181818</v>
      </c>
      <c r="E24" s="27">
        <f t="shared" si="5"/>
        <v>3.8431194324581286</v>
      </c>
      <c r="F24" s="33">
        <f t="shared" si="6"/>
        <v>0.38473523441264645</v>
      </c>
      <c r="G24" s="39" t="s">
        <v>176</v>
      </c>
      <c r="H24" s="29">
        <v>9459996</v>
      </c>
      <c r="I24" s="29">
        <v>33112</v>
      </c>
      <c r="J24" s="30">
        <f t="shared" si="4"/>
        <v>285.69690746557137</v>
      </c>
      <c r="K24" s="32"/>
      <c r="L24" s="27"/>
      <c r="M24" s="27"/>
      <c r="N24" s="27"/>
    </row>
    <row r="25" spans="1:15" ht="17.399999999999999" hidden="1">
      <c r="A25" s="31">
        <f>AVERAGE(D23:D25)</f>
        <v>336630.58099794941</v>
      </c>
      <c r="B25" s="27">
        <f>A25/A22-1</f>
        <v>6.4271284846144194E-2</v>
      </c>
      <c r="C25" s="27">
        <f>A25/A13-1</f>
        <v>-0.37016531480330161</v>
      </c>
      <c r="D25" s="26">
        <f>H25/19</f>
        <v>491106.21052631579</v>
      </c>
      <c r="E25" s="27">
        <f t="shared" si="5"/>
        <v>0.14210794926117809</v>
      </c>
      <c r="F25" s="33">
        <f t="shared" si="6"/>
        <v>-0.47852756296180732</v>
      </c>
      <c r="G25" s="39" t="s">
        <v>190</v>
      </c>
      <c r="H25" s="29">
        <v>9331018</v>
      </c>
      <c r="I25" s="29">
        <v>104564.7</v>
      </c>
      <c r="J25" s="30">
        <f t="shared" si="4"/>
        <v>89.236788323401683</v>
      </c>
      <c r="K25" s="32">
        <f>H25+H24+H23</f>
        <v>20655514</v>
      </c>
      <c r="L25" s="27">
        <f>K25/K22-1</f>
        <v>5.0761746427867793E-2</v>
      </c>
      <c r="M25" s="27">
        <f>K25/K13-1</f>
        <v>-0.3748454858066671</v>
      </c>
      <c r="N25" s="32">
        <f>AVERAGE(J23:J25)</f>
        <v>371.51683310384146</v>
      </c>
      <c r="O25" s="58">
        <f>N25/N22-1</f>
        <v>5.5972133520587608E-2</v>
      </c>
    </row>
    <row r="26" spans="1:15" ht="17.399999999999999" hidden="1">
      <c r="D26" s="26">
        <f>H26/19</f>
        <v>489043.05263157893</v>
      </c>
      <c r="E26" s="27">
        <f t="shared" si="5"/>
        <v>-4.2010421585297886E-3</v>
      </c>
      <c r="F26" s="33">
        <f t="shared" si="6"/>
        <v>0.96279940644222739</v>
      </c>
      <c r="G26" s="39" t="s">
        <v>202</v>
      </c>
      <c r="H26" s="29">
        <v>9291818</v>
      </c>
      <c r="I26" s="29">
        <v>54611</v>
      </c>
      <c r="J26" s="30">
        <f t="shared" si="4"/>
        <v>170.14553844463569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197068.95454545456</v>
      </c>
      <c r="E27" s="27">
        <f t="shared" si="5"/>
        <v>-0.59703148120597749</v>
      </c>
      <c r="F27" s="33">
        <f t="shared" si="6"/>
        <v>-0.46691196858168149</v>
      </c>
      <c r="G27" s="39" t="s">
        <v>203</v>
      </c>
      <c r="H27" s="29">
        <v>4335517</v>
      </c>
      <c r="I27" s="29">
        <v>54690.5</v>
      </c>
      <c r="J27" s="30">
        <f t="shared" si="4"/>
        <v>79.273676415465204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357050.14274322166</v>
      </c>
      <c r="B28" s="27">
        <f>A28/A25-1</f>
        <v>6.0658665308237714E-2</v>
      </c>
      <c r="C28" s="27">
        <f>A28/A16-1</f>
        <v>0.23477897081455912</v>
      </c>
      <c r="D28" s="26">
        <f>H28/19</f>
        <v>385038.42105263157</v>
      </c>
      <c r="E28" s="27">
        <f t="shared" si="5"/>
        <v>0.95382586740125674</v>
      </c>
      <c r="F28" s="33">
        <f t="shared" si="6"/>
        <v>0.54849500448285604</v>
      </c>
      <c r="G28" s="39" t="s">
        <v>208</v>
      </c>
      <c r="H28" s="29">
        <v>7315730</v>
      </c>
      <c r="I28" s="29">
        <v>25119</v>
      </c>
      <c r="J28" s="30">
        <f t="shared" si="4"/>
        <v>291.24288387276562</v>
      </c>
      <c r="K28" s="32">
        <f>H28+H27+H26</f>
        <v>20943065</v>
      </c>
      <c r="L28" s="27">
        <f>K28/K25-1</f>
        <v>1.3921270610840253E-2</v>
      </c>
      <c r="M28" s="27">
        <f>K28/K16-1</f>
        <v>0.1267996160187872</v>
      </c>
      <c r="N28" s="32">
        <f>AVERAGE(J26:J28)</f>
        <v>180.22069957762218</v>
      </c>
      <c r="O28" s="58">
        <f>N28/N25-1</f>
        <v>-0.51490569600314906</v>
      </c>
    </row>
    <row r="29" spans="1:15" hidden="1">
      <c r="D29" s="26">
        <f>H29/22</f>
        <v>88606.909090909088</v>
      </c>
      <c r="E29" s="27">
        <f t="shared" ref="E29:E41" si="7">D29/D28-1</f>
        <v>-0.76987514947554481</v>
      </c>
      <c r="F29" s="33">
        <f t="shared" ref="F29:F41" si="8">D29/D17-1</f>
        <v>-2.6504347369415981E-4</v>
      </c>
      <c r="G29" s="39" t="s">
        <v>215</v>
      </c>
      <c r="H29" s="29">
        <v>1949352</v>
      </c>
      <c r="I29" s="29">
        <v>10026.5</v>
      </c>
      <c r="J29" s="30">
        <f t="shared" si="4"/>
        <v>194.41998703435894</v>
      </c>
    </row>
    <row r="30" spans="1:15" hidden="1">
      <c r="D30" s="26">
        <f>H30/19</f>
        <v>245520.21052631579</v>
      </c>
      <c r="E30" s="27">
        <f t="shared" si="7"/>
        <v>1.7708923947952693</v>
      </c>
      <c r="F30" s="33">
        <f t="shared" si="8"/>
        <v>-0.24549122690293557</v>
      </c>
      <c r="G30" s="39" t="s">
        <v>210</v>
      </c>
      <c r="H30" s="29">
        <v>4664884</v>
      </c>
      <c r="I30" s="29">
        <v>16141</v>
      </c>
      <c r="J30" s="30">
        <f t="shared" si="4"/>
        <v>289.00836379406479</v>
      </c>
    </row>
    <row r="31" spans="1:15" ht="17.399999999999999" hidden="1">
      <c r="A31" s="31">
        <f>AVERAGE(D29:D31)</f>
        <v>221593.88987240833</v>
      </c>
      <c r="B31" s="27">
        <f>A31/A28-1</f>
        <v>-0.37937599416737633</v>
      </c>
      <c r="C31" s="27">
        <f>A31/A19-1</f>
        <v>7.626164787938583E-2</v>
      </c>
      <c r="D31" s="26">
        <f>H31/20</f>
        <v>330654.55</v>
      </c>
      <c r="E31" s="27">
        <f t="shared" si="7"/>
        <v>0.34675084096410536</v>
      </c>
      <c r="F31" s="33">
        <f t="shared" si="8"/>
        <v>0.62370363078912017</v>
      </c>
      <c r="G31" s="39" t="s">
        <v>211</v>
      </c>
      <c r="H31" s="29">
        <v>6613091</v>
      </c>
      <c r="I31" s="29">
        <v>25604.6</v>
      </c>
      <c r="J31" s="30">
        <f t="shared" si="4"/>
        <v>258.27745795677339</v>
      </c>
      <c r="K31" s="32">
        <f>H31+H30+H29</f>
        <v>13227327</v>
      </c>
      <c r="L31" s="27">
        <f>K31/K28-1</f>
        <v>-0.36841493831012795</v>
      </c>
      <c r="M31" s="27">
        <f>K31/K19-1</f>
        <v>3.6558004083907747E-2</v>
      </c>
      <c r="N31" s="32">
        <f>AVERAGE(J29:J31)</f>
        <v>247.23526959506572</v>
      </c>
      <c r="O31" s="58">
        <f>N31/N28-1</f>
        <v>0.37184724160156724</v>
      </c>
    </row>
    <row r="32" spans="1:15" ht="17.399999999999999" hidden="1">
      <c r="D32" s="26">
        <f>H32/21</f>
        <v>586518.23809523811</v>
      </c>
      <c r="E32" s="27">
        <f t="shared" si="7"/>
        <v>0.77380966962419873</v>
      </c>
      <c r="F32" s="33">
        <f t="shared" si="8"/>
        <v>1.1776439519731685</v>
      </c>
      <c r="G32" s="39" t="s">
        <v>222</v>
      </c>
      <c r="H32" s="29">
        <v>12316883</v>
      </c>
      <c r="I32" s="29">
        <v>75970.39</v>
      </c>
      <c r="J32" s="30">
        <f t="shared" si="4"/>
        <v>162.12741569445674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405994.95238095237</v>
      </c>
      <c r="E33" s="27">
        <f t="shared" si="7"/>
        <v>-0.30778801747162821</v>
      </c>
      <c r="F33" s="33">
        <f t="shared" si="8"/>
        <v>-0.27544571775106974</v>
      </c>
      <c r="G33" s="39" t="s">
        <v>223</v>
      </c>
      <c r="H33" s="29">
        <v>8525894</v>
      </c>
      <c r="I33" s="29">
        <v>50756</v>
      </c>
      <c r="J33" s="30">
        <f t="shared" si="4"/>
        <v>167.97805185593822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433932.71261487057</v>
      </c>
      <c r="B34" s="27">
        <f>A34/A31-1</f>
        <v>0.95823410503206996</v>
      </c>
      <c r="C34" s="27">
        <f>A34/A22-1</f>
        <v>0.37189593477312188</v>
      </c>
      <c r="D34" s="26">
        <f>H34/19</f>
        <v>309284.94736842107</v>
      </c>
      <c r="E34" s="27">
        <f t="shared" si="7"/>
        <v>-0.2382049442865648</v>
      </c>
      <c r="F34" s="33">
        <f t="shared" si="8"/>
        <v>1.5940029437660472</v>
      </c>
      <c r="G34" s="39" t="s">
        <v>220</v>
      </c>
      <c r="H34" s="29">
        <v>5876414</v>
      </c>
      <c r="I34" s="29">
        <v>73669.3</v>
      </c>
      <c r="J34" s="30">
        <f t="shared" si="4"/>
        <v>79.767474375350375</v>
      </c>
      <c r="K34" s="32">
        <f>H34+H33+H32</f>
        <v>26719191</v>
      </c>
      <c r="L34" s="27">
        <f>K34/K31-1</f>
        <v>1.0199992787658458</v>
      </c>
      <c r="M34" s="27">
        <f>K34/K22-1</f>
        <v>0.35922561880085713</v>
      </c>
      <c r="N34" s="32">
        <f>AVERAGE(J32:J34)</f>
        <v>136.62431397524844</v>
      </c>
      <c r="O34" s="58">
        <f>N34/N31-1</f>
        <v>-0.44739148989940403</v>
      </c>
      <c r="P34" s="58"/>
    </row>
    <row r="35" spans="1:16" ht="17.399999999999999" hidden="1">
      <c r="D35" s="26">
        <f>H35/23</f>
        <v>246727.52173913043</v>
      </c>
      <c r="E35" s="27">
        <f t="shared" si="7"/>
        <v>-0.2022646952642414</v>
      </c>
      <c r="F35" s="33">
        <f t="shared" si="8"/>
        <v>1.7789101402637377</v>
      </c>
      <c r="G35" s="39" t="s">
        <v>226</v>
      </c>
      <c r="H35" s="68">
        <v>5674733</v>
      </c>
      <c r="I35" s="68">
        <v>53084.6</v>
      </c>
      <c r="J35" s="30">
        <f t="shared" si="4"/>
        <v>106.89979768143681</v>
      </c>
      <c r="P35" s="16"/>
    </row>
    <row r="36" spans="1:16" ht="17.399999999999999" hidden="1">
      <c r="D36" s="26">
        <f>H36/21</f>
        <v>328138.14285714284</v>
      </c>
      <c r="E36" s="27">
        <f t="shared" si="7"/>
        <v>0.32996165382834497</v>
      </c>
      <c r="F36" s="33">
        <f t="shared" si="8"/>
        <v>-0.23688771719806834</v>
      </c>
      <c r="G36" s="39" t="s">
        <v>228</v>
      </c>
      <c r="H36" s="68">
        <v>6890901</v>
      </c>
      <c r="I36" s="68">
        <v>29890.6</v>
      </c>
      <c r="J36" s="30">
        <f t="shared" si="4"/>
        <v>230.53739302657024</v>
      </c>
      <c r="P36" s="16"/>
    </row>
    <row r="37" spans="1:16" ht="17.399999999999999" hidden="1">
      <c r="A37" s="31">
        <f>AVERAGE(D35:D37)</f>
        <v>293903.29560616519</v>
      </c>
      <c r="B37" s="27">
        <f>A37/A34-1</f>
        <v>-0.32269845747487136</v>
      </c>
      <c r="C37" s="27">
        <f>A37/A25-1</f>
        <v>-0.12692633350516802</v>
      </c>
      <c r="D37" s="26">
        <f>H37/18</f>
        <v>306844.22222222225</v>
      </c>
      <c r="E37" s="27">
        <f t="shared" si="7"/>
        <v>-6.489315886751712E-2</v>
      </c>
      <c r="F37" s="33">
        <f t="shared" si="8"/>
        <v>-0.37519783776837401</v>
      </c>
      <c r="G37" s="39" t="s">
        <v>225</v>
      </c>
      <c r="H37" s="68">
        <v>5523196</v>
      </c>
      <c r="I37" s="68">
        <v>54655.7</v>
      </c>
      <c r="J37" s="30">
        <f t="shared" si="4"/>
        <v>101.05434565836684</v>
      </c>
      <c r="K37" s="32">
        <f>H37+H36+H35</f>
        <v>18088830</v>
      </c>
      <c r="L37" s="27">
        <f>K37/K34-1</f>
        <v>-0.32300233191940575</v>
      </c>
      <c r="M37" s="27">
        <f>K37/K25-1</f>
        <v>-0.12426144418386298</v>
      </c>
      <c r="N37" s="32">
        <f>AVERAGE(J35:J37)</f>
        <v>146.16384545545796</v>
      </c>
      <c r="O37" s="16">
        <f>N37/N34-1</f>
        <v>6.9823087872468603E-2</v>
      </c>
      <c r="P37" s="16"/>
    </row>
    <row r="38" spans="1:16" ht="17.399999999999999" hidden="1">
      <c r="A38" s="31"/>
      <c r="B38" s="27"/>
      <c r="C38" s="27"/>
      <c r="D38" s="26">
        <f>H38/20</f>
        <v>7054</v>
      </c>
      <c r="E38" s="27">
        <f t="shared" si="7"/>
        <v>-0.97701113630586345</v>
      </c>
      <c r="F38" s="33">
        <f t="shared" si="8"/>
        <v>-0.98557591205510053</v>
      </c>
      <c r="G38" s="39" t="s">
        <v>231</v>
      </c>
      <c r="H38" s="68">
        <v>141080</v>
      </c>
      <c r="I38" s="68">
        <v>2182.9</v>
      </c>
      <c r="J38" s="30">
        <f t="shared" si="4"/>
        <v>64.629621146181677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228306.42857142858</v>
      </c>
      <c r="E39" s="27">
        <f t="shared" si="7"/>
        <v>31.365527157843573</v>
      </c>
      <c r="F39" s="33">
        <f t="shared" si="8"/>
        <v>0.15851037571100024</v>
      </c>
      <c r="G39" s="39" t="s">
        <v>234</v>
      </c>
      <c r="H39" s="68">
        <v>4794435</v>
      </c>
      <c r="I39" s="68">
        <v>36981.5</v>
      </c>
      <c r="J39" s="30">
        <f t="shared" si="4"/>
        <v>129.64414639752309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111486.44444444445</v>
      </c>
      <c r="B40" s="27">
        <f>A40/A37-1</f>
        <v>-0.62066963483853566</v>
      </c>
      <c r="C40" s="27">
        <f>A40/A28-1</f>
        <v>-0.6877568971464556</v>
      </c>
      <c r="D40" s="26">
        <f>H40/21</f>
        <v>99098.904761904763</v>
      </c>
      <c r="E40" s="27">
        <f t="shared" si="7"/>
        <v>-0.56593905225537533</v>
      </c>
      <c r="F40" s="33">
        <f t="shared" si="8"/>
        <v>-0.74262593200183846</v>
      </c>
      <c r="G40" s="39" t="s">
        <v>236</v>
      </c>
      <c r="H40" s="68">
        <v>2081077</v>
      </c>
      <c r="I40" s="68">
        <v>38254</v>
      </c>
      <c r="J40" s="30">
        <f t="shared" si="4"/>
        <v>54.401552778794375</v>
      </c>
      <c r="K40" s="32">
        <f>H40+H39+H38</f>
        <v>7016592</v>
      </c>
      <c r="L40" s="27">
        <f>K40/K37-1</f>
        <v>-0.61210360205718106</v>
      </c>
      <c r="M40" s="27">
        <f>K40/K28-1</f>
        <v>-0.66496823650215475</v>
      </c>
      <c r="N40" s="32">
        <f>AVERAGE(J38:J40)</f>
        <v>82.891773440833049</v>
      </c>
      <c r="O40" s="58">
        <f>N40/N37-1</f>
        <v>-0.43288456059338198</v>
      </c>
    </row>
    <row r="41" spans="1:16" ht="17.399999999999999">
      <c r="A41" s="31"/>
      <c r="B41" s="27"/>
      <c r="C41" s="27"/>
      <c r="D41" s="26">
        <f>H41/18</f>
        <v>58678.722222222219</v>
      </c>
      <c r="E41" s="27">
        <f t="shared" si="7"/>
        <v>-0.40787718730894307</v>
      </c>
      <c r="F41" s="33">
        <f t="shared" si="8"/>
        <v>-0.3377635804673097</v>
      </c>
      <c r="G41" s="39" t="s">
        <v>370</v>
      </c>
      <c r="H41" s="68">
        <v>1056217</v>
      </c>
      <c r="I41" s="68">
        <v>24840</v>
      </c>
      <c r="J41" s="30">
        <f t="shared" si="4"/>
        <v>42.520813204508855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267129.55</v>
      </c>
      <c r="E42" s="27">
        <f t="shared" ref="E42" si="9">D42/D41-1</f>
        <v>3.5524091166871958</v>
      </c>
      <c r="F42" s="33">
        <f t="shared" ref="F42" si="10">D42/D30-1</f>
        <v>8.8014503683264023E-2</v>
      </c>
      <c r="G42" s="39" t="s">
        <v>413</v>
      </c>
      <c r="H42" s="68">
        <v>5342591</v>
      </c>
      <c r="I42" s="68">
        <v>40933.42</v>
      </c>
      <c r="J42" s="30">
        <f t="shared" si="4"/>
        <v>130.51904776097379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163048.50740740739</v>
      </c>
      <c r="B43" s="27">
        <f>A43/A40-1</f>
        <v>0.46249625431957497</v>
      </c>
      <c r="C43" s="27">
        <f>A43/A31-1</f>
        <v>-0.26420124895461161</v>
      </c>
      <c r="D43" s="26">
        <f>H43/20</f>
        <v>163337.25</v>
      </c>
      <c r="E43" s="27">
        <f t="shared" ref="E43" si="11">D43/D42-1</f>
        <v>-0.38854668081460841</v>
      </c>
      <c r="F43" s="33">
        <f t="shared" ref="F43" si="12">D43/D31-1</f>
        <v>-0.50601844130074725</v>
      </c>
      <c r="G43" s="39" t="s">
        <v>429</v>
      </c>
      <c r="H43" s="68">
        <v>3266745</v>
      </c>
      <c r="I43" s="68">
        <v>23245.599999999999</v>
      </c>
      <c r="J43" s="30">
        <f t="shared" si="4"/>
        <v>140.53175654747565</v>
      </c>
      <c r="K43" s="32">
        <f>H43+H42+H41</f>
        <v>9665553</v>
      </c>
      <c r="L43" s="27">
        <f>K43/K40-1</f>
        <v>0.37752815041832277</v>
      </c>
      <c r="M43" s="27">
        <f>K43/K31-1</f>
        <v>-0.26927390545346008</v>
      </c>
      <c r="N43" s="32">
        <f>AVERAGE(J41:J43)</f>
        <v>104.52387250431944</v>
      </c>
      <c r="O43" s="58">
        <f>N43/N40-1</f>
        <v>0.26096798470510563</v>
      </c>
    </row>
    <row r="44" spans="1:16" ht="17.399999999999999">
      <c r="A44" s="31"/>
      <c r="B44" s="27"/>
      <c r="C44" s="27"/>
      <c r="D44" s="26">
        <f>H44/22</f>
        <v>394071.5</v>
      </c>
      <c r="E44" s="27">
        <f t="shared" ref="E44" si="13">D44/D43-1</f>
        <v>1.4126247993032819</v>
      </c>
      <c r="F44" s="33">
        <f t="shared" ref="F44" si="14">D44/D32-1</f>
        <v>-0.3281172273861821</v>
      </c>
      <c r="G44" s="39" t="s">
        <v>462</v>
      </c>
      <c r="H44" s="68">
        <v>8669573</v>
      </c>
      <c r="I44" s="68">
        <v>116024</v>
      </c>
      <c r="J44" s="30">
        <f t="shared" si="4"/>
        <v>74.722238502378815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654038.4</v>
      </c>
      <c r="E45" s="27">
        <f t="shared" ref="E45" si="15">D45/D44-1</f>
        <v>0.65969475082567519</v>
      </c>
      <c r="F45" s="33">
        <f t="shared" ref="F45" si="16">D45/D33-1</f>
        <v>0.61095204796118763</v>
      </c>
      <c r="G45" s="39" t="s">
        <v>498</v>
      </c>
      <c r="H45" s="68">
        <v>13080768</v>
      </c>
      <c r="I45" s="68">
        <v>72888.710000000006</v>
      </c>
      <c r="J45" s="30">
        <f t="shared" si="4"/>
        <v>179.46219654593969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530723.03684210533</v>
      </c>
      <c r="B46" s="27">
        <f>A46/A43-1</f>
        <v>2.2550008907226236</v>
      </c>
      <c r="C46" s="27">
        <f>A46/A34-1</f>
        <v>0.22305376251534037</v>
      </c>
      <c r="D46" s="26">
        <f>H46/19</f>
        <v>544059.21052631584</v>
      </c>
      <c r="E46" s="27">
        <f t="shared" ref="E46" si="17">D46/D45-1</f>
        <v>-0.16815402501395049</v>
      </c>
      <c r="F46" s="33">
        <f t="shared" ref="F46" si="18">D46/D34-1</f>
        <v>0.75908725967911739</v>
      </c>
      <c r="G46" s="39" t="s">
        <v>548</v>
      </c>
      <c r="H46" s="68">
        <v>10337125</v>
      </c>
      <c r="I46" s="68">
        <v>52995.55</v>
      </c>
      <c r="J46" s="30">
        <f t="shared" si="4"/>
        <v>195.05647172262576</v>
      </c>
      <c r="K46" s="32">
        <f>H46+H45+H44</f>
        <v>32087466</v>
      </c>
      <c r="L46" s="27">
        <f>K46/K43-1</f>
        <v>2.3197754955148455</v>
      </c>
      <c r="M46" s="27">
        <f>K46/K34-1</f>
        <v>0.2009145785888502</v>
      </c>
      <c r="N46" s="32">
        <f>AVERAGE(J44:J46)</f>
        <v>149.7469689236481</v>
      </c>
      <c r="O46" s="58">
        <f>N46/N43-1</f>
        <v>0.43265806495506376</v>
      </c>
    </row>
    <row r="47" spans="1:16" ht="17.399999999999999">
      <c r="A47" s="31"/>
      <c r="B47" s="27"/>
      <c r="C47" s="27"/>
      <c r="D47" s="26">
        <f>H47/19</f>
        <v>1096233</v>
      </c>
      <c r="E47" s="27">
        <f t="shared" ref="E47" si="19">D47/D46-1</f>
        <v>1.0149148820392515</v>
      </c>
      <c r="F47" s="33">
        <f t="shared" ref="F47" si="20">D47/D35-1</f>
        <v>3.4430916837849468</v>
      </c>
      <c r="G47" s="39" t="s">
        <v>598</v>
      </c>
      <c r="H47" s="68">
        <v>20828427</v>
      </c>
      <c r="I47" s="68">
        <v>219427.18</v>
      </c>
      <c r="J47" s="30">
        <f t="shared" si="4"/>
        <v>94.921818709970211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1007477</v>
      </c>
      <c r="E48" s="27">
        <f t="shared" ref="E48" si="21">D48/D47-1</f>
        <v>-8.0964539472904051E-2</v>
      </c>
      <c r="F48" s="33">
        <f t="shared" ref="F48" si="22">D48/D36-1</f>
        <v>2.0702831168231848</v>
      </c>
      <c r="G48" s="39" t="s">
        <v>632</v>
      </c>
      <c r="H48" s="68">
        <v>20149540</v>
      </c>
      <c r="I48" s="68">
        <v>89699.06</v>
      </c>
      <c r="J48" s="30">
        <f t="shared" si="4"/>
        <v>224.63490698787703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945610.37878787878</v>
      </c>
      <c r="B49" s="27">
        <f>A49/A46-1</f>
        <v>0.78173984007633357</v>
      </c>
      <c r="C49" s="27">
        <f>A49/A37-1</f>
        <v>2.2174201273843859</v>
      </c>
      <c r="D49" s="26">
        <f>H49/22</f>
        <v>733121.13636363635</v>
      </c>
      <c r="E49" s="27">
        <f t="shared" ref="E49" si="23">D49/D48-1</f>
        <v>-0.27231972902246271</v>
      </c>
      <c r="F49" s="33">
        <f t="shared" ref="F49" si="24">D49/D37-1</f>
        <v>1.3892290721794871</v>
      </c>
      <c r="G49" s="39" t="s">
        <v>683</v>
      </c>
      <c r="H49" s="68">
        <v>16128665</v>
      </c>
      <c r="I49" s="68">
        <v>58368.3</v>
      </c>
      <c r="J49" s="30">
        <f t="shared" si="4"/>
        <v>276.3257624429699</v>
      </c>
      <c r="K49" s="32">
        <f>H49+H48+H47</f>
        <v>57106632</v>
      </c>
      <c r="L49" s="27">
        <f>K49/K46-1</f>
        <v>0.77971772529497962</v>
      </c>
      <c r="M49" s="27">
        <f>K49/K37-1</f>
        <v>2.1570108182784624</v>
      </c>
      <c r="N49" s="32">
        <f>AVERAGE(J47:J49)</f>
        <v>198.62749604693906</v>
      </c>
      <c r="O49" s="58">
        <f>N49/N46-1</f>
        <v>0.32642081155054181</v>
      </c>
    </row>
    <row r="50" spans="1:15" s="37" customFormat="1" ht="17.399999999999999">
      <c r="A50" s="92"/>
      <c r="B50" s="130"/>
      <c r="C50" s="130"/>
      <c r="D50" s="93">
        <f>H50/18</f>
        <v>300850.77777777775</v>
      </c>
      <c r="E50" s="130">
        <f t="shared" ref="E50" si="25">D50/D49-1</f>
        <v>-0.58963019499065106</v>
      </c>
      <c r="F50" s="131">
        <f t="shared" ref="F50" si="26">D50/D38-1</f>
        <v>41.64967079356078</v>
      </c>
      <c r="G50" s="132" t="s">
        <v>714</v>
      </c>
      <c r="H50" s="95">
        <v>5415314</v>
      </c>
      <c r="I50" s="95">
        <v>33828.1</v>
      </c>
      <c r="J50" s="133">
        <f t="shared" ref="J50" si="27">H50/I50</f>
        <v>160.08330352576704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57898.15</v>
      </c>
      <c r="E51" s="130">
        <f t="shared" ref="E51" si="28">D51/D50-1</f>
        <v>-0.80755193512324497</v>
      </c>
      <c r="F51" s="131">
        <f t="shared" ref="F51" si="29">D51/D39-1</f>
        <v>-0.74640157807958607</v>
      </c>
      <c r="G51" s="132" t="s">
        <v>721</v>
      </c>
      <c r="H51" s="95">
        <v>1157963</v>
      </c>
      <c r="I51" s="95">
        <v>9996.4</v>
      </c>
      <c r="J51" s="133">
        <f t="shared" ref="J51" si="30">H51/I51</f>
        <v>115.83800168060502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205625.80925925926</v>
      </c>
      <c r="B52" s="27">
        <f>A52/A49-1</f>
        <v>-0.78254700469464111</v>
      </c>
      <c r="C52" s="27">
        <f>A52/A40-1</f>
        <v>0.84440189373629204</v>
      </c>
      <c r="D52" s="93">
        <f>H52/22</f>
        <v>258128.5</v>
      </c>
      <c r="E52" s="130">
        <f t="shared" ref="E52:E53" si="31">D52/D51-1</f>
        <v>3.4583203435688361</v>
      </c>
      <c r="F52" s="131">
        <f t="shared" ref="F52:F53" si="32">D52/D40-1</f>
        <v>1.604756335301385</v>
      </c>
      <c r="G52" s="132" t="s">
        <v>726</v>
      </c>
      <c r="H52" s="95">
        <v>5678827</v>
      </c>
      <c r="I52" s="95">
        <v>28991.4</v>
      </c>
      <c r="J52" s="133">
        <f t="shared" ref="J52" si="33">H52/I52</f>
        <v>195.87970915512875</v>
      </c>
      <c r="K52" s="32">
        <f>H52+H51+H50</f>
        <v>12252104</v>
      </c>
      <c r="L52" s="27">
        <f>K52/K49-1</f>
        <v>-0.7854521695483635</v>
      </c>
      <c r="M52" s="27">
        <f>K52/K40-1</f>
        <v>0.7461616693688331</v>
      </c>
      <c r="N52" s="32">
        <f>AVERAGE(J50:J52)</f>
        <v>157.26700478716694</v>
      </c>
      <c r="O52" s="58">
        <f>N52/N49-1</f>
        <v>-0.20823144873153876</v>
      </c>
    </row>
    <row r="53" spans="1:15" s="37" customFormat="1" ht="17.399999999999999">
      <c r="A53" s="31"/>
      <c r="B53" s="27"/>
      <c r="C53" s="27"/>
      <c r="D53" s="93">
        <f>H53/21</f>
        <v>258106</v>
      </c>
      <c r="E53" s="130">
        <f t="shared" si="31"/>
        <v>-8.7165888307594308E-5</v>
      </c>
      <c r="F53" s="131">
        <f t="shared" si="32"/>
        <v>3.3986302057247713</v>
      </c>
      <c r="G53" s="132" t="s">
        <v>729</v>
      </c>
      <c r="H53" s="95">
        <v>5420226</v>
      </c>
      <c r="I53" s="95">
        <v>30718.400000000001</v>
      </c>
      <c r="J53" s="133">
        <f t="shared" ref="J53" si="34">H53/I53</f>
        <v>176.4488384811709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966873.23529411759</v>
      </c>
      <c r="E54" s="130">
        <f t="shared" ref="E54" si="35">D54/D53-1</f>
        <v>2.7460316121830473</v>
      </c>
      <c r="F54" s="131">
        <f t="shared" ref="F54" si="36">D54/D42-1</f>
        <v>2.6194918731159382</v>
      </c>
      <c r="G54" s="132" t="s">
        <v>742</v>
      </c>
      <c r="H54" s="95">
        <v>16436845</v>
      </c>
      <c r="I54" s="95">
        <v>52786.9</v>
      </c>
      <c r="J54" s="133">
        <f t="shared" ref="J54" si="37">H54/I54</f>
        <v>311.38113812328436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605706.80859010271</v>
      </c>
      <c r="B55" s="27">
        <f>A55/A52-1</f>
        <v>1.9456750141049133</v>
      </c>
      <c r="C55" s="27">
        <f>A55/A43-1</f>
        <v>2.71488717205261</v>
      </c>
      <c r="D55" s="93">
        <f>H55/21</f>
        <v>592141.19047619053</v>
      </c>
      <c r="E55" s="130">
        <f t="shared" ref="E55" si="38">D55/D54-1</f>
        <v>-0.38757101876331868</v>
      </c>
      <c r="F55" s="131">
        <f t="shared" ref="F55" si="39">D55/D43-1</f>
        <v>2.6252672949752154</v>
      </c>
      <c r="G55" s="132" t="s">
        <v>749</v>
      </c>
      <c r="H55" s="95">
        <v>12434965</v>
      </c>
      <c r="I55" s="95">
        <v>74648.5</v>
      </c>
      <c r="J55" s="133">
        <f t="shared" ref="J55" si="40">H55/I55</f>
        <v>166.58023938860126</v>
      </c>
      <c r="K55" s="32">
        <f>H55+H54+H53</f>
        <v>34292036</v>
      </c>
      <c r="L55" s="27">
        <f>K55/K52-1</f>
        <v>1.7988691574932765</v>
      </c>
      <c r="M55" s="27">
        <f>K55/K43-1</f>
        <v>2.5478607380250256</v>
      </c>
      <c r="N55" s="32">
        <f>AVERAGE(J53:J55)</f>
        <v>218.13673866435218</v>
      </c>
      <c r="O55" s="58">
        <f>N55/N52-1</f>
        <v>0.38704707296715957</v>
      </c>
    </row>
    <row r="56" spans="1:15" s="124" customFormat="1" ht="17.399999999999999">
      <c r="A56" s="94"/>
      <c r="B56" s="45"/>
      <c r="C56" s="45"/>
      <c r="D56" s="98">
        <f>H56/22</f>
        <v>734287.40909090906</v>
      </c>
      <c r="E56" s="118">
        <f t="shared" ref="E56" si="41">D56/D55-1</f>
        <v>0.24005460336310458</v>
      </c>
      <c r="F56" s="158">
        <f t="shared" ref="F56" si="42">D56/D44-1</f>
        <v>0.86333548376604008</v>
      </c>
      <c r="G56" s="122" t="s">
        <v>752</v>
      </c>
      <c r="H56" s="96">
        <v>16154323</v>
      </c>
      <c r="I56" s="96">
        <v>61966.080000000002</v>
      </c>
      <c r="J56" s="125">
        <f t="shared" ref="J56" si="43">H56/I56</f>
        <v>260.69622283675199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1713126.2222222222</v>
      </c>
      <c r="E57" s="118">
        <f t="shared" ref="E57" si="44">D57/D56-1</f>
        <v>1.3330458904956211</v>
      </c>
      <c r="F57" s="158">
        <f t="shared" ref="F57" si="45">D57/D45-1</f>
        <v>1.6193052613152719</v>
      </c>
      <c r="G57" s="122" t="s">
        <v>756</v>
      </c>
      <c r="H57" s="96">
        <v>30836272</v>
      </c>
      <c r="I57" s="96">
        <v>117009.3</v>
      </c>
      <c r="J57" s="125">
        <f t="shared" ref="J57" si="46">H57/I57</f>
        <v>263.53693253442248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1223706.8156565656</v>
      </c>
      <c r="B58" s="27">
        <f>A58/A55-1</f>
        <v>1.0202956253785143</v>
      </c>
      <c r="C58" s="27">
        <f>A58/A46-1</f>
        <v>1.3057352530574793</v>
      </c>
      <c r="K58" s="32">
        <f>H58+H57+H56</f>
        <v>46990595</v>
      </c>
      <c r="L58" s="27">
        <f>K58/K55-1</f>
        <v>0.37030635917914001</v>
      </c>
      <c r="M58" s="27">
        <f>K58/K46-1</f>
        <v>0.464453285279679</v>
      </c>
      <c r="N58" s="32">
        <f>AVERAGE(J56:J58)</f>
        <v>262.11657768558723</v>
      </c>
      <c r="O58" s="58">
        <f>N58/N55-1</f>
        <v>0.20161591894388309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22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3.0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8.09765625" style="18" bestFit="1" customWidth="1"/>
    <col min="13" max="13" width="6.0976562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주성엔지니어링</v>
      </c>
      <c r="G1" s="19"/>
      <c r="H1" s="19"/>
      <c r="I1" s="19"/>
      <c r="J1" s="20"/>
      <c r="P1" s="18" t="s">
        <v>318</v>
      </c>
    </row>
    <row r="2" spans="1:16" ht="15" customHeight="1">
      <c r="G2" s="21"/>
      <c r="H2" s="21"/>
      <c r="I2" s="21"/>
      <c r="J2" s="22"/>
      <c r="P2" s="34" t="s">
        <v>130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179992.95</v>
      </c>
      <c r="E5" s="27"/>
      <c r="F5" s="26"/>
      <c r="G5" s="28" t="s">
        <v>7</v>
      </c>
      <c r="H5" s="29">
        <v>3599859</v>
      </c>
      <c r="I5" s="29">
        <v>8300</v>
      </c>
      <c r="J5" s="30">
        <f>H5/I5</f>
        <v>433.71795180722893</v>
      </c>
    </row>
    <row r="6" spans="1:16" ht="15" hidden="1" customHeight="1">
      <c r="D6" s="26">
        <f>H6/18</f>
        <v>2096264.0555555555</v>
      </c>
      <c r="E6" s="27">
        <f t="shared" ref="E6:E16" si="0">D6/D5-1</f>
        <v>10.646367569149543</v>
      </c>
      <c r="F6" s="26"/>
      <c r="G6" s="28" t="s">
        <v>3</v>
      </c>
      <c r="H6" s="29">
        <v>37732753</v>
      </c>
      <c r="I6" s="29">
        <v>68470</v>
      </c>
      <c r="J6" s="30">
        <f t="shared" ref="J6:J16" si="1">H6/I6</f>
        <v>551.08446034759754</v>
      </c>
    </row>
    <row r="7" spans="1:16" ht="15" hidden="1" customHeight="1">
      <c r="A7" s="31">
        <f>AVERAGE(D5:D7)</f>
        <v>778451.82003367005</v>
      </c>
      <c r="B7" s="31"/>
      <c r="C7" s="31"/>
      <c r="D7" s="26">
        <f>H7/22</f>
        <v>59098.454545454544</v>
      </c>
      <c r="E7" s="27">
        <f t="shared" si="0"/>
        <v>-0.97180772413244854</v>
      </c>
      <c r="F7" s="26"/>
      <c r="G7" s="28" t="s">
        <v>6</v>
      </c>
      <c r="H7" s="29">
        <v>1300166</v>
      </c>
      <c r="I7" s="29">
        <v>8239.42</v>
      </c>
      <c r="J7" s="30">
        <f t="shared" si="1"/>
        <v>157.79824308021682</v>
      </c>
      <c r="K7" s="32">
        <f>H7+H6+H5</f>
        <v>42632778</v>
      </c>
      <c r="L7" s="32"/>
      <c r="M7" s="32"/>
      <c r="N7" s="32">
        <f>AVERAGE(J5:J7)</f>
        <v>380.86688507834771</v>
      </c>
      <c r="O7" s="35"/>
    </row>
    <row r="8" spans="1:16" ht="15" hidden="1" customHeight="1">
      <c r="D8" s="26">
        <f>H8/21</f>
        <v>396713.33333333331</v>
      </c>
      <c r="E8" s="27">
        <f t="shared" si="0"/>
        <v>5.7127530894772924</v>
      </c>
      <c r="F8" s="26"/>
      <c r="G8" s="28" t="s">
        <v>2</v>
      </c>
      <c r="H8" s="29">
        <v>8330980</v>
      </c>
      <c r="I8" s="29">
        <v>15000</v>
      </c>
      <c r="J8" s="30">
        <f t="shared" si="1"/>
        <v>555.39866666666671</v>
      </c>
    </row>
    <row r="9" spans="1:16" ht="15" hidden="1" customHeight="1">
      <c r="D9" s="26">
        <f>H9/21</f>
        <v>338095.23809523811</v>
      </c>
      <c r="E9" s="27">
        <f t="shared" si="0"/>
        <v>-0.14775932723401086</v>
      </c>
      <c r="F9" s="26"/>
      <c r="G9" s="28" t="s">
        <v>5</v>
      </c>
      <c r="H9" s="29">
        <v>7100000</v>
      </c>
      <c r="I9" s="29">
        <v>11610</v>
      </c>
      <c r="J9" s="30">
        <f t="shared" si="1"/>
        <v>611.54177433247196</v>
      </c>
    </row>
    <row r="10" spans="1:16" ht="15" hidden="1" customHeight="1">
      <c r="A10" s="31">
        <f>AVERAGE(D8:D10)</f>
        <v>447598.47619047621</v>
      </c>
      <c r="B10" s="27">
        <f>A10/A7-1</f>
        <v>-0.42501454210600165</v>
      </c>
      <c r="C10" s="27"/>
      <c r="D10" s="26">
        <f>H10/21</f>
        <v>607986.85714285716</v>
      </c>
      <c r="E10" s="27">
        <f t="shared" si="0"/>
        <v>0.79827098591549306</v>
      </c>
      <c r="F10" s="26"/>
      <c r="G10" s="28" t="s">
        <v>0</v>
      </c>
      <c r="H10" s="29">
        <v>12767724</v>
      </c>
      <c r="I10" s="29">
        <v>20713.72</v>
      </c>
      <c r="J10" s="30">
        <f t="shared" si="1"/>
        <v>616.38971657432853</v>
      </c>
      <c r="K10" s="32">
        <f>H10+H9+H8</f>
        <v>28198704</v>
      </c>
      <c r="L10" s="27">
        <f>K10/K7-1</f>
        <v>-0.33856752191940198</v>
      </c>
      <c r="M10" s="32"/>
      <c r="N10" s="32">
        <f>AVERAGE(J8:J10)</f>
        <v>594.44338585782236</v>
      </c>
      <c r="O10" s="58">
        <f>N10/N7-1</f>
        <v>0.56076416497995107</v>
      </c>
    </row>
    <row r="11" spans="1:16" ht="15" hidden="1" customHeight="1">
      <c r="D11" s="26">
        <f>H11/21</f>
        <v>1264780.1904761905</v>
      </c>
      <c r="E11" s="27">
        <f t="shared" si="0"/>
        <v>1.0802755448034436</v>
      </c>
      <c r="F11" s="26"/>
      <c r="G11" s="28" t="s">
        <v>10</v>
      </c>
      <c r="H11" s="29">
        <v>26560384</v>
      </c>
      <c r="I11" s="29">
        <v>43395</v>
      </c>
      <c r="J11" s="30">
        <f t="shared" si="1"/>
        <v>612.06092867841915</v>
      </c>
    </row>
    <row r="12" spans="1:16" ht="15" hidden="1" customHeight="1">
      <c r="D12" s="26">
        <f>H12/22</f>
        <v>0</v>
      </c>
      <c r="E12" s="27">
        <f t="shared" si="0"/>
        <v>-1</v>
      </c>
      <c r="F12" s="26"/>
      <c r="G12" s="28" t="s">
        <v>4</v>
      </c>
      <c r="H12" s="29">
        <v>0</v>
      </c>
      <c r="I12" s="29">
        <v>0</v>
      </c>
      <c r="J12" s="30" t="e">
        <f t="shared" si="1"/>
        <v>#DIV/0!</v>
      </c>
    </row>
    <row r="13" spans="1:16" ht="15" hidden="1" customHeight="1">
      <c r="A13" s="31">
        <f>AVERAGE(D11:D13)</f>
        <v>867793.39682539681</v>
      </c>
      <c r="B13" s="27">
        <f>A13/A10-1</f>
        <v>0.93877647710334466</v>
      </c>
      <c r="C13" s="27"/>
      <c r="D13" s="26">
        <f>H13/20</f>
        <v>1338600</v>
      </c>
      <c r="E13" s="27" t="e">
        <f t="shared" si="0"/>
        <v>#DIV/0!</v>
      </c>
      <c r="F13" s="26"/>
      <c r="G13" s="28" t="s">
        <v>8</v>
      </c>
      <c r="H13" s="29">
        <v>26772000</v>
      </c>
      <c r="I13" s="29">
        <v>51020</v>
      </c>
      <c r="J13" s="30">
        <f t="shared" si="1"/>
        <v>524.73539788318305</v>
      </c>
      <c r="K13" s="32">
        <f>H13+H12+H11</f>
        <v>53332384</v>
      </c>
      <c r="L13" s="27">
        <f>K13/K10-1</f>
        <v>0.89130621038470426</v>
      </c>
      <c r="M13" s="32"/>
      <c r="N13" s="32" t="e">
        <f>AVERAGE(J11:J13)</f>
        <v>#DIV/0!</v>
      </c>
      <c r="O13" s="58" t="e">
        <f>N13/N10-1</f>
        <v>#DIV/0!</v>
      </c>
    </row>
    <row r="14" spans="1:16" ht="15" hidden="1" customHeight="1">
      <c r="D14" s="26">
        <f>H14/20</f>
        <v>2029559.5</v>
      </c>
      <c r="E14" s="27">
        <f t="shared" si="0"/>
        <v>0.51618071119079634</v>
      </c>
      <c r="F14" s="26"/>
      <c r="G14" s="28" t="s">
        <v>11</v>
      </c>
      <c r="H14" s="29">
        <v>40591190</v>
      </c>
      <c r="I14" s="29">
        <v>493690</v>
      </c>
      <c r="J14" s="30">
        <f t="shared" si="1"/>
        <v>82.219996353987327</v>
      </c>
    </row>
    <row r="15" spans="1:16" ht="15" hidden="1" customHeight="1">
      <c r="A15" s="31"/>
      <c r="B15" s="31"/>
      <c r="C15" s="31"/>
      <c r="D15" s="26">
        <f>H15/22</f>
        <v>269818.18181818182</v>
      </c>
      <c r="E15" s="27">
        <f t="shared" si="0"/>
        <v>-0.86705579126003363</v>
      </c>
      <c r="F15" s="26"/>
      <c r="G15" s="28" t="s">
        <v>9</v>
      </c>
      <c r="H15" s="29">
        <v>5936000</v>
      </c>
      <c r="I15" s="29">
        <v>10790</v>
      </c>
      <c r="J15" s="30">
        <f t="shared" si="1"/>
        <v>550.13901760889712</v>
      </c>
    </row>
    <row r="16" spans="1:16" ht="15" hidden="1" customHeight="1">
      <c r="A16" s="31">
        <f>AVERAGE(D14:D16)</f>
        <v>1241781.2424242424</v>
      </c>
      <c r="B16" s="27">
        <f>A16/A13-1</f>
        <v>0.43096415225903506</v>
      </c>
      <c r="C16" s="27"/>
      <c r="D16" s="26">
        <f>H16/22</f>
        <v>1425966.0454545454</v>
      </c>
      <c r="E16" s="27">
        <f t="shared" si="0"/>
        <v>4.2849145889487872</v>
      </c>
      <c r="F16" s="26"/>
      <c r="G16" s="28" t="s">
        <v>13</v>
      </c>
      <c r="H16" s="29">
        <v>31371253</v>
      </c>
      <c r="I16" s="29">
        <v>50793</v>
      </c>
      <c r="J16" s="30">
        <f t="shared" si="1"/>
        <v>617.62945681491544</v>
      </c>
      <c r="K16" s="32">
        <f>H16+H15+H14</f>
        <v>77898443</v>
      </c>
      <c r="L16" s="27">
        <f>K16/K13-1</f>
        <v>0.46062180531813457</v>
      </c>
      <c r="M16" s="32"/>
      <c r="N16" s="32">
        <f>AVERAGE(J14:J16)</f>
        <v>416.66282359259998</v>
      </c>
      <c r="O16" s="58" t="e">
        <f>N16/N13-1</f>
        <v>#DIV/0!</v>
      </c>
    </row>
    <row r="17" spans="1:15" ht="15" hidden="1" customHeight="1">
      <c r="D17" s="26">
        <f>H17/20</f>
        <v>0</v>
      </c>
      <c r="E17" s="27">
        <f t="shared" ref="E17:E22" si="2">D17/D16-1</f>
        <v>-1</v>
      </c>
      <c r="F17" s="33">
        <f t="shared" ref="F17:F22" si="3">D17/D5-1</f>
        <v>-1</v>
      </c>
      <c r="G17" s="39" t="s">
        <v>162</v>
      </c>
      <c r="H17" s="29">
        <v>0</v>
      </c>
      <c r="I17" s="29">
        <v>0</v>
      </c>
      <c r="J17" s="30" t="e">
        <f t="shared" ref="J17:J49" si="4">H17/I17</f>
        <v>#DIV/0!</v>
      </c>
    </row>
    <row r="18" spans="1:15" ht="17.399999999999999" hidden="1">
      <c r="D18" s="26">
        <f>H18/20</f>
        <v>336628.25</v>
      </c>
      <c r="E18" s="27" t="e">
        <f t="shared" si="2"/>
        <v>#DIV/0!</v>
      </c>
      <c r="F18" s="33">
        <f t="shared" si="3"/>
        <v>-0.83941514948564711</v>
      </c>
      <c r="G18" s="39" t="s">
        <v>163</v>
      </c>
      <c r="H18" s="29">
        <v>6732565</v>
      </c>
      <c r="I18" s="29">
        <v>9851.1</v>
      </c>
      <c r="J18" s="30">
        <f t="shared" si="4"/>
        <v>683.43281460953597</v>
      </c>
      <c r="K18"/>
      <c r="L18"/>
      <c r="M18"/>
      <c r="N18"/>
    </row>
    <row r="19" spans="1:15" ht="17.399999999999999" hidden="1">
      <c r="A19" s="31">
        <f>AVERAGE(D17:D19)</f>
        <v>263421.5378787879</v>
      </c>
      <c r="B19" s="27">
        <f>A19/A16-1</f>
        <v>-0.7878680005147054</v>
      </c>
      <c r="C19" s="27">
        <f>A19/A7-1</f>
        <v>-0.6616084244399425</v>
      </c>
      <c r="D19" s="26">
        <f>H19/22</f>
        <v>453636.36363636365</v>
      </c>
      <c r="E19" s="27">
        <f t="shared" si="2"/>
        <v>0.3475885153321614</v>
      </c>
      <c r="F19" s="33">
        <f t="shared" si="3"/>
        <v>6.6759429180581558</v>
      </c>
      <c r="G19" s="39" t="s">
        <v>158</v>
      </c>
      <c r="H19" s="29">
        <v>9980000</v>
      </c>
      <c r="I19" s="29">
        <v>19980</v>
      </c>
      <c r="J19" s="30">
        <f t="shared" si="4"/>
        <v>499.49949949949951</v>
      </c>
      <c r="K19" s="32">
        <f>H19+H18+H17</f>
        <v>16712565</v>
      </c>
      <c r="L19" s="27">
        <f>K19/K16-1</f>
        <v>-0.7854570084282686</v>
      </c>
      <c r="M19" s="27">
        <f>K19/K7-1</f>
        <v>-0.60798789607376746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>
        <f t="shared" si="2"/>
        <v>-1</v>
      </c>
      <c r="F20" s="33">
        <f t="shared" si="3"/>
        <v>-1</v>
      </c>
      <c r="G20" s="39" t="s">
        <v>154</v>
      </c>
      <c r="H20" s="29">
        <v>0</v>
      </c>
      <c r="I20" s="29">
        <v>0</v>
      </c>
      <c r="J20" s="30" t="e">
        <f t="shared" si="4"/>
        <v>#DIV/0!</v>
      </c>
    </row>
    <row r="21" spans="1:15" hidden="1">
      <c r="D21" s="26">
        <f>H21/21</f>
        <v>380.95238095238096</v>
      </c>
      <c r="E21" s="27" t="e">
        <f t="shared" si="2"/>
        <v>#DIV/0!</v>
      </c>
      <c r="F21" s="33">
        <f t="shared" si="3"/>
        <v>-0.99887323943661976</v>
      </c>
      <c r="G21" s="39" t="s">
        <v>155</v>
      </c>
      <c r="H21" s="29">
        <v>8000</v>
      </c>
      <c r="I21" s="29">
        <v>50</v>
      </c>
      <c r="J21" s="30">
        <f t="shared" si="4"/>
        <v>160</v>
      </c>
    </row>
    <row r="22" spans="1:15" ht="17.399999999999999" hidden="1">
      <c r="A22" s="31">
        <f>AVERAGE(D20:D22)</f>
        <v>126.98412698412699</v>
      </c>
      <c r="B22" s="27">
        <f>A22/A19-1</f>
        <v>-0.99951794326308063</v>
      </c>
      <c r="C22" s="27">
        <f>A22/A10-1</f>
        <v>-0.99971629901856485</v>
      </c>
      <c r="D22" s="26">
        <f>H22/21</f>
        <v>0</v>
      </c>
      <c r="E22" s="27">
        <f t="shared" si="2"/>
        <v>-1</v>
      </c>
      <c r="F22" s="33">
        <f t="shared" si="3"/>
        <v>-1</v>
      </c>
      <c r="G22" s="39" t="s">
        <v>156</v>
      </c>
      <c r="H22" s="29">
        <v>0</v>
      </c>
      <c r="I22" s="29">
        <v>0</v>
      </c>
      <c r="J22" s="30" t="e">
        <f t="shared" si="4"/>
        <v>#DIV/0!</v>
      </c>
      <c r="K22" s="32">
        <f>H22+H21+H20</f>
        <v>8000</v>
      </c>
      <c r="L22" s="27">
        <f>K22/K19-1</f>
        <v>-0.99952131824169421</v>
      </c>
      <c r="M22" s="27">
        <f>K22/K10-1</f>
        <v>-0.99971629901856485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0</v>
      </c>
      <c r="E23" s="27" t="e">
        <f t="shared" ref="E23:E28" si="5">D23/D22-1</f>
        <v>#DIV/0!</v>
      </c>
      <c r="F23" s="33">
        <f t="shared" ref="F23:F28" si="6">D23/D11-1</f>
        <v>-1</v>
      </c>
      <c r="G23" s="39" t="s">
        <v>168</v>
      </c>
      <c r="H23" s="29">
        <v>0</v>
      </c>
      <c r="I23" s="29">
        <v>0</v>
      </c>
      <c r="J23" s="30" t="e">
        <f t="shared" si="4"/>
        <v>#DIV/0!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588829.18181818177</v>
      </c>
      <c r="E24" s="27" t="e">
        <f t="shared" si="5"/>
        <v>#DIV/0!</v>
      </c>
      <c r="F24" s="33" t="e">
        <f t="shared" si="6"/>
        <v>#DIV/0!</v>
      </c>
      <c r="G24" s="39" t="s">
        <v>176</v>
      </c>
      <c r="H24" s="29">
        <v>12954242</v>
      </c>
      <c r="I24" s="29">
        <v>17547.400000000001</v>
      </c>
      <c r="J24" s="30">
        <f t="shared" si="4"/>
        <v>738.24281659961014</v>
      </c>
      <c r="K24" s="32"/>
      <c r="L24" s="27"/>
      <c r="M24" s="27"/>
      <c r="N24" s="27"/>
    </row>
    <row r="25" spans="1:15" ht="17.399999999999999" hidden="1">
      <c r="A25" s="31">
        <f>AVERAGE(D23:D25)</f>
        <v>328907.97288676235</v>
      </c>
      <c r="B25" s="27">
        <f>A25/A22-1</f>
        <v>2589.1502864832532</v>
      </c>
      <c r="C25" s="27">
        <f>A25/A13-1</f>
        <v>-0.62098354966747937</v>
      </c>
      <c r="D25" s="26">
        <f>H25/19</f>
        <v>397894.73684210528</v>
      </c>
      <c r="E25" s="27">
        <f t="shared" si="5"/>
        <v>-0.32426117942475396</v>
      </c>
      <c r="F25" s="33">
        <f t="shared" si="6"/>
        <v>-0.70275307273113308</v>
      </c>
      <c r="G25" s="39" t="s">
        <v>190</v>
      </c>
      <c r="H25" s="29">
        <v>7560000</v>
      </c>
      <c r="I25" s="29">
        <v>11296.7</v>
      </c>
      <c r="J25" s="30">
        <f t="shared" si="4"/>
        <v>669.22198518151311</v>
      </c>
      <c r="K25" s="32">
        <f>H25+H24+H23</f>
        <v>20514242</v>
      </c>
      <c r="L25" s="27">
        <f>K25/K22-1</f>
        <v>2563.2802499999998</v>
      </c>
      <c r="M25" s="27">
        <f>K25/K13-1</f>
        <v>-0.61535111574986034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D26" s="26">
        <f>H26/19</f>
        <v>797264.63157894742</v>
      </c>
      <c r="E26" s="27">
        <f t="shared" si="5"/>
        <v>1.0037074074074073</v>
      </c>
      <c r="F26" s="33">
        <f t="shared" si="6"/>
        <v>-0.60717356077565232</v>
      </c>
      <c r="G26" s="39" t="s">
        <v>202</v>
      </c>
      <c r="H26" s="29">
        <v>15148028</v>
      </c>
      <c r="I26" s="29">
        <v>30560</v>
      </c>
      <c r="J26" s="30">
        <f t="shared" si="4"/>
        <v>495.68154450261778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1311032.3636363635</v>
      </c>
      <c r="E27" s="27">
        <f t="shared" si="5"/>
        <v>0.6444130489520421</v>
      </c>
      <c r="F27" s="33">
        <f t="shared" si="6"/>
        <v>3.8589474393530994</v>
      </c>
      <c r="G27" s="39" t="s">
        <v>203</v>
      </c>
      <c r="H27" s="29">
        <v>28842712</v>
      </c>
      <c r="I27" s="29">
        <v>37351.24</v>
      </c>
      <c r="J27" s="30">
        <f t="shared" si="4"/>
        <v>772.20226155811702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1824976.3492822964</v>
      </c>
      <c r="B28" s="27">
        <f>A28/A25-1</f>
        <v>4.548592614720854</v>
      </c>
      <c r="C28" s="27">
        <f>A28/A16-1</f>
        <v>0.46964399761710296</v>
      </c>
      <c r="D28" s="26">
        <f>H28/19</f>
        <v>3366632.0526315789</v>
      </c>
      <c r="E28" s="27">
        <f t="shared" si="5"/>
        <v>1.5679244433704689</v>
      </c>
      <c r="F28" s="33">
        <f t="shared" si="6"/>
        <v>1.3609482591560731</v>
      </c>
      <c r="G28" s="39" t="s">
        <v>208</v>
      </c>
      <c r="H28" s="29">
        <v>63966009</v>
      </c>
      <c r="I28" s="29">
        <v>90369.09</v>
      </c>
      <c r="J28" s="30">
        <f t="shared" si="4"/>
        <v>707.83061996087383</v>
      </c>
      <c r="K28" s="32">
        <f>H28+H27+H26</f>
        <v>107956749</v>
      </c>
      <c r="L28" s="27">
        <f>K28/K25-1</f>
        <v>4.262526833796735</v>
      </c>
      <c r="M28" s="27">
        <f>K28/K16-1</f>
        <v>0.38586529900218935</v>
      </c>
      <c r="N28" s="32">
        <f>AVERAGE(J26:J28)</f>
        <v>658.57147534053627</v>
      </c>
      <c r="O28" s="58" t="e">
        <f>N28/N25-1</f>
        <v>#DIV/0!</v>
      </c>
    </row>
    <row r="29" spans="1:15" hidden="1">
      <c r="D29" s="26">
        <f>H29/22</f>
        <v>1183006.0909090908</v>
      </c>
      <c r="E29" s="27">
        <f t="shared" ref="E29:E41" si="7">D29/D28-1</f>
        <v>-0.64860843940923796</v>
      </c>
      <c r="F29" s="33" t="e">
        <f t="shared" ref="F29:F41" si="8">D29/D17-1</f>
        <v>#DIV/0!</v>
      </c>
      <c r="G29" s="39" t="s">
        <v>215</v>
      </c>
      <c r="H29" s="29">
        <v>26026134</v>
      </c>
      <c r="I29" s="29">
        <v>31294.39</v>
      </c>
      <c r="J29" s="30">
        <f t="shared" si="4"/>
        <v>831.65493879254393</v>
      </c>
    </row>
    <row r="30" spans="1:15" hidden="1">
      <c r="D30" s="26">
        <f>H30/19</f>
        <v>1042292.1578947369</v>
      </c>
      <c r="E30" s="27">
        <f t="shared" si="7"/>
        <v>-0.11894607652123002</v>
      </c>
      <c r="F30" s="33">
        <f t="shared" si="8"/>
        <v>2.0962706127448807</v>
      </c>
      <c r="G30" s="39" t="s">
        <v>210</v>
      </c>
      <c r="H30" s="29">
        <v>19803551</v>
      </c>
      <c r="I30" s="29">
        <v>34750</v>
      </c>
      <c r="J30" s="30">
        <f t="shared" si="4"/>
        <v>569.88635971223016</v>
      </c>
    </row>
    <row r="31" spans="1:15" ht="17.399999999999999" hidden="1">
      <c r="A31" s="31">
        <f>AVERAGE(D29:D31)</f>
        <v>1532035.7162679427</v>
      </c>
      <c r="B31" s="27">
        <f>A31/A28-1</f>
        <v>-0.16051749554428896</v>
      </c>
      <c r="C31" s="27">
        <f>A31/A19-1</f>
        <v>4.8159090885457561</v>
      </c>
      <c r="D31" s="26">
        <f>H31/20</f>
        <v>2370808.9</v>
      </c>
      <c r="E31" s="27">
        <f t="shared" si="7"/>
        <v>1.2746107049185267</v>
      </c>
      <c r="F31" s="33">
        <f t="shared" si="8"/>
        <v>4.2262320440881762</v>
      </c>
      <c r="G31" s="39" t="s">
        <v>211</v>
      </c>
      <c r="H31" s="29">
        <v>47416178</v>
      </c>
      <c r="I31" s="29">
        <v>67844.88</v>
      </c>
      <c r="J31" s="30">
        <f t="shared" si="4"/>
        <v>698.89102906512619</v>
      </c>
      <c r="K31" s="32">
        <f>H31+H30+H29</f>
        <v>93245863</v>
      </c>
      <c r="L31" s="27">
        <f>K31/K28-1</f>
        <v>-0.13626647834680539</v>
      </c>
      <c r="M31" s="27">
        <f>K31/K19-1</f>
        <v>4.5793867069477363</v>
      </c>
      <c r="N31" s="32">
        <f>AVERAGE(J29:J31)</f>
        <v>700.1441091899668</v>
      </c>
      <c r="O31" s="58">
        <f>N31/N28-1</f>
        <v>6.3125469908841714E-2</v>
      </c>
    </row>
    <row r="32" spans="1:15" ht="17.399999999999999" hidden="1">
      <c r="D32" s="26">
        <f>H32/21</f>
        <v>1903422.3809523811</v>
      </c>
      <c r="E32" s="27">
        <f t="shared" si="7"/>
        <v>-0.1971422154892446</v>
      </c>
      <c r="F32" s="33" t="e">
        <f t="shared" si="8"/>
        <v>#DIV/0!</v>
      </c>
      <c r="G32" s="39" t="s">
        <v>222</v>
      </c>
      <c r="H32" s="29">
        <v>39971870</v>
      </c>
      <c r="I32" s="29">
        <v>54498.18</v>
      </c>
      <c r="J32" s="30">
        <f t="shared" si="4"/>
        <v>733.45330064233337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300000</v>
      </c>
      <c r="E33" s="27">
        <f t="shared" si="7"/>
        <v>-0.84238916017689447</v>
      </c>
      <c r="F33" s="33">
        <f t="shared" si="8"/>
        <v>786.5</v>
      </c>
      <c r="G33" s="39" t="s">
        <v>223</v>
      </c>
      <c r="H33" s="29">
        <v>6300000</v>
      </c>
      <c r="I33" s="29">
        <v>9650</v>
      </c>
      <c r="J33" s="30">
        <f t="shared" si="4"/>
        <v>652.84974093264248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859488.95154553046</v>
      </c>
      <c r="B34" s="27">
        <f>A34/A31-1</f>
        <v>-0.43898895931796167</v>
      </c>
      <c r="C34" s="27">
        <f>A34/A22-1</f>
        <v>6767.4754934210523</v>
      </c>
      <c r="D34" s="26">
        <f>H34/19</f>
        <v>375044.4736842105</v>
      </c>
      <c r="E34" s="27">
        <f t="shared" si="7"/>
        <v>0.25014824561403493</v>
      </c>
      <c r="F34" s="33" t="e">
        <f t="shared" si="8"/>
        <v>#DIV/0!</v>
      </c>
      <c r="G34" s="39" t="s">
        <v>220</v>
      </c>
      <c r="H34" s="29">
        <v>7125845</v>
      </c>
      <c r="I34" s="29">
        <v>16223.63</v>
      </c>
      <c r="J34" s="30">
        <f t="shared" si="4"/>
        <v>439.22630138877679</v>
      </c>
      <c r="K34" s="32">
        <f>H34+H33+H32</f>
        <v>53397715</v>
      </c>
      <c r="L34" s="27">
        <f>K34/K31-1</f>
        <v>-0.42734494290647507</v>
      </c>
      <c r="M34" s="27">
        <f>K34/K22-1</f>
        <v>6673.7143749999996</v>
      </c>
      <c r="N34" s="32">
        <f>AVERAGE(J32:J34)</f>
        <v>608.50978098791757</v>
      </c>
      <c r="O34" s="58">
        <f>N34/N31-1</f>
        <v>-0.13087923900133325</v>
      </c>
      <c r="P34" s="58"/>
    </row>
    <row r="35" spans="1:16" ht="17.399999999999999" hidden="1">
      <c r="D35" s="26">
        <f>H35/23</f>
        <v>883513.91304347827</v>
      </c>
      <c r="E35" s="27">
        <f t="shared" si="7"/>
        <v>1.3557577168498738</v>
      </c>
      <c r="F35" s="33" t="e">
        <f t="shared" si="8"/>
        <v>#DIV/0!</v>
      </c>
      <c r="G35" s="39" t="s">
        <v>226</v>
      </c>
      <c r="H35" s="68">
        <v>20320820</v>
      </c>
      <c r="I35" s="68">
        <v>40210</v>
      </c>
      <c r="J35" s="30">
        <f t="shared" si="4"/>
        <v>505.36732156180057</v>
      </c>
      <c r="P35" s="16"/>
    </row>
    <row r="36" spans="1:16" ht="17.399999999999999" hidden="1">
      <c r="D36" s="26">
        <f>H36/21</f>
        <v>0</v>
      </c>
      <c r="E36" s="27">
        <f t="shared" si="7"/>
        <v>-1</v>
      </c>
      <c r="F36" s="33">
        <f t="shared" si="8"/>
        <v>-1</v>
      </c>
      <c r="G36" s="39" t="s">
        <v>228</v>
      </c>
      <c r="H36" s="68">
        <v>0</v>
      </c>
      <c r="I36" s="68">
        <v>0</v>
      </c>
      <c r="J36" s="30" t="e">
        <f t="shared" si="4"/>
        <v>#DIV/0!</v>
      </c>
      <c r="P36" s="16"/>
    </row>
    <row r="37" spans="1:16" ht="17.399999999999999" hidden="1">
      <c r="A37" s="31">
        <f>AVERAGE(D35:D37)</f>
        <v>726061.74879227055</v>
      </c>
      <c r="B37" s="27">
        <f>A37/A34-1</f>
        <v>-0.15524016046201816</v>
      </c>
      <c r="C37" s="27">
        <f>A37/A25-1</f>
        <v>1.2074920909328086</v>
      </c>
      <c r="D37" s="26">
        <f>H37/18</f>
        <v>1294671.3333333333</v>
      </c>
      <c r="E37" s="27" t="e">
        <f t="shared" si="7"/>
        <v>#DIV/0!</v>
      </c>
      <c r="F37" s="33">
        <f t="shared" si="8"/>
        <v>2.2538036155202819</v>
      </c>
      <c r="G37" s="39" t="s">
        <v>225</v>
      </c>
      <c r="H37" s="68">
        <v>23304084</v>
      </c>
      <c r="I37" s="68">
        <v>52326.48</v>
      </c>
      <c r="J37" s="30">
        <f t="shared" si="4"/>
        <v>445.35929036312012</v>
      </c>
      <c r="K37" s="32">
        <f>H37+H36+H35</f>
        <v>43624904</v>
      </c>
      <c r="L37" s="27">
        <f>K37/K34-1</f>
        <v>-0.18301927339025648</v>
      </c>
      <c r="M37" s="27">
        <f>K37/K25-1</f>
        <v>1.1265667042438126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1554157.85</v>
      </c>
      <c r="E38" s="27">
        <f t="shared" si="7"/>
        <v>0.20042655613496763</v>
      </c>
      <c r="F38" s="33">
        <f t="shared" si="8"/>
        <v>0.94936259359964215</v>
      </c>
      <c r="G38" s="39" t="s">
        <v>231</v>
      </c>
      <c r="H38" s="68">
        <v>31083157</v>
      </c>
      <c r="I38" s="68">
        <v>50180</v>
      </c>
      <c r="J38" s="30">
        <f t="shared" si="4"/>
        <v>619.43318055001998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1740015.2380952381</v>
      </c>
      <c r="E39" s="27">
        <f t="shared" si="7"/>
        <v>0.11958720158009561</v>
      </c>
      <c r="F39" s="33">
        <f t="shared" si="8"/>
        <v>0.32720998074297736</v>
      </c>
      <c r="G39" s="39" t="s">
        <v>234</v>
      </c>
      <c r="H39" s="68">
        <v>36540320</v>
      </c>
      <c r="I39" s="68">
        <v>52090</v>
      </c>
      <c r="J39" s="30">
        <f t="shared" si="4"/>
        <v>701.48435400268761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1188795.0293650795</v>
      </c>
      <c r="B40" s="27">
        <f>A40/A37-1</f>
        <v>0.63731945849305305</v>
      </c>
      <c r="C40" s="27">
        <f>A40/A28-1</f>
        <v>-0.34859702163669481</v>
      </c>
      <c r="D40" s="26">
        <f>H40/21</f>
        <v>272212</v>
      </c>
      <c r="E40" s="27">
        <f t="shared" si="7"/>
        <v>-0.84355769188666108</v>
      </c>
      <c r="F40" s="33">
        <f t="shared" si="8"/>
        <v>-0.91914411918367456</v>
      </c>
      <c r="G40" s="39" t="s">
        <v>236</v>
      </c>
      <c r="H40" s="68">
        <v>5716452</v>
      </c>
      <c r="I40" s="68">
        <v>7900</v>
      </c>
      <c r="J40" s="30">
        <f t="shared" si="4"/>
        <v>723.60151898734182</v>
      </c>
      <c r="K40" s="32">
        <f>H40+H39+H38</f>
        <v>73339929</v>
      </c>
      <c r="L40" s="27">
        <f>K40/K37-1</f>
        <v>0.68114820378745122</v>
      </c>
      <c r="M40" s="27">
        <f>K40/K28-1</f>
        <v>-0.32065452434103958</v>
      </c>
      <c r="N40" s="32">
        <f>AVERAGE(J38:J40)</f>
        <v>681.5063511800164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378759</v>
      </c>
      <c r="E41" s="27">
        <f t="shared" si="7"/>
        <v>0.39141184077116375</v>
      </c>
      <c r="F41" s="33">
        <f t="shared" si="8"/>
        <v>-0.67983343204180846</v>
      </c>
      <c r="G41" s="39" t="s">
        <v>370</v>
      </c>
      <c r="H41" s="68">
        <v>6817662</v>
      </c>
      <c r="I41" s="68">
        <v>17580</v>
      </c>
      <c r="J41" s="30">
        <f t="shared" si="4"/>
        <v>387.80784982935154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710000</v>
      </c>
      <c r="E42" s="27">
        <f t="shared" ref="E42" si="9">D42/D41-1</f>
        <v>0.87454291515185112</v>
      </c>
      <c r="F42" s="33">
        <f t="shared" ref="F42" si="10">D42/D30-1</f>
        <v>-0.31880903581382958</v>
      </c>
      <c r="G42" s="39" t="s">
        <v>406</v>
      </c>
      <c r="H42" s="68">
        <v>14200000</v>
      </c>
      <c r="I42" s="68">
        <v>21600</v>
      </c>
      <c r="J42" s="30">
        <f t="shared" si="4"/>
        <v>657.40740740740739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735988.5</v>
      </c>
      <c r="B43" s="27">
        <f>A43/A40-1</f>
        <v>-0.38089537572084042</v>
      </c>
      <c r="C43" s="27">
        <f>A43/A31-1</f>
        <v>-0.51960095173702814</v>
      </c>
      <c r="D43" s="26">
        <f>H43/20</f>
        <v>1119206.5</v>
      </c>
      <c r="E43" s="27">
        <f t="shared" ref="E43" si="11">D43/D42-1</f>
        <v>0.57634718309859156</v>
      </c>
      <c r="F43" s="33">
        <f t="shared" ref="F43" si="12">D43/D31-1</f>
        <v>-0.52792209443789417</v>
      </c>
      <c r="G43" s="39" t="s">
        <v>434</v>
      </c>
      <c r="H43" s="68">
        <v>22384130</v>
      </c>
      <c r="I43" s="68">
        <v>18054.27</v>
      </c>
      <c r="J43" s="30">
        <f t="shared" si="4"/>
        <v>1239.8247062883186</v>
      </c>
      <c r="K43" s="32">
        <f>H43+H42+H41</f>
        <v>43401792</v>
      </c>
      <c r="L43" s="27">
        <f>K43/K40-1</f>
        <v>-0.40821060789409813</v>
      </c>
      <c r="M43" s="27">
        <f>K43/K31-1</f>
        <v>-0.53454458349535572</v>
      </c>
      <c r="N43" s="32">
        <f>AVERAGE(J41:J43)</f>
        <v>761.67998784169265</v>
      </c>
      <c r="O43" s="58">
        <f>N43/N40-1</f>
        <v>0.11764180410477021</v>
      </c>
    </row>
    <row r="44" spans="1:16" ht="17.399999999999999">
      <c r="A44" s="31"/>
      <c r="B44" s="27"/>
      <c r="C44" s="27"/>
      <c r="D44" s="26">
        <f>H44/22</f>
        <v>384425.68181818182</v>
      </c>
      <c r="E44" s="27">
        <f t="shared" ref="E44" si="13">D44/D43-1</f>
        <v>-0.65651943424365222</v>
      </c>
      <c r="F44" s="33">
        <f t="shared" ref="F44" si="14">D44/D32-1</f>
        <v>-0.79803448479688799</v>
      </c>
      <c r="G44" s="39" t="s">
        <v>469</v>
      </c>
      <c r="H44" s="68">
        <v>8457365</v>
      </c>
      <c r="I44" s="68">
        <v>9167.68</v>
      </c>
      <c r="J44" s="30">
        <f t="shared" si="4"/>
        <v>922.51965600893573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560000</v>
      </c>
      <c r="E45" s="27">
        <f t="shared" ref="E45" si="15">D45/D44-1</f>
        <v>0.45671849328957648</v>
      </c>
      <c r="F45" s="33">
        <f t="shared" ref="F45" si="16">D45/D33-1</f>
        <v>0.8666666666666667</v>
      </c>
      <c r="G45" s="39" t="s">
        <v>498</v>
      </c>
      <c r="H45" s="68">
        <v>11200000</v>
      </c>
      <c r="I45" s="68">
        <v>10120.98</v>
      </c>
      <c r="J45" s="30">
        <f t="shared" si="4"/>
        <v>1106.6122055374085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358668.20972886769</v>
      </c>
      <c r="B46" s="27">
        <f>A46/A43-1</f>
        <v>-0.51267144835976697</v>
      </c>
      <c r="C46" s="27">
        <f>A46/A34-1</f>
        <v>-0.58269596242754296</v>
      </c>
      <c r="D46" s="26">
        <f>H46/19</f>
        <v>131578.94736842104</v>
      </c>
      <c r="E46" s="27">
        <f t="shared" ref="E46" si="17">D46/D45-1</f>
        <v>-0.76503759398496241</v>
      </c>
      <c r="F46" s="33">
        <f t="shared" ref="F46" si="18">D46/D34-1</f>
        <v>-0.64916441488693621</v>
      </c>
      <c r="G46" s="39" t="s">
        <v>548</v>
      </c>
      <c r="H46" s="68">
        <v>2500000</v>
      </c>
      <c r="I46" s="68">
        <v>160.49</v>
      </c>
      <c r="J46" s="30">
        <f t="shared" si="4"/>
        <v>15577.294535485076</v>
      </c>
      <c r="K46" s="32">
        <f>H46+H45+H44</f>
        <v>22157365</v>
      </c>
      <c r="L46" s="27">
        <f>K46/K43-1</f>
        <v>-0.48948271536806587</v>
      </c>
      <c r="M46" s="27">
        <f>K46/K34-1</f>
        <v>-0.58505031535525442</v>
      </c>
      <c r="N46" s="32">
        <f>AVERAGE(J44:J46)</f>
        <v>5868.8087990104732</v>
      </c>
      <c r="O46" s="58">
        <f>N46/N43-1</f>
        <v>6.7050846716354124</v>
      </c>
    </row>
    <row r="47" spans="1:16" ht="17.399999999999999">
      <c r="A47" s="31"/>
      <c r="B47" s="27"/>
      <c r="C47" s="27"/>
      <c r="D47" s="26">
        <f>H47/19</f>
        <v>15789.473684210527</v>
      </c>
      <c r="E47" s="27">
        <f t="shared" ref="E47" si="19">D47/D46-1</f>
        <v>-0.88</v>
      </c>
      <c r="F47" s="33">
        <f t="shared" ref="F47" si="20">D47/D35-1</f>
        <v>-0.98212877754259709</v>
      </c>
      <c r="G47" s="39" t="s">
        <v>601</v>
      </c>
      <c r="H47" s="68">
        <v>300000</v>
      </c>
      <c r="I47" s="68">
        <v>114.8</v>
      </c>
      <c r="J47" s="30">
        <f t="shared" si="4"/>
        <v>2613.240418118467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0</v>
      </c>
      <c r="E48" s="27">
        <f t="shared" ref="E48" si="21">D48/D47-1</f>
        <v>-1</v>
      </c>
      <c r="F48" s="33" t="e">
        <f t="shared" ref="F48" si="22">D48/D36-1</f>
        <v>#DIV/0!</v>
      </c>
      <c r="G48" s="39" t="s">
        <v>634</v>
      </c>
      <c r="H48" s="68">
        <v>0</v>
      </c>
      <c r="I48" s="68">
        <v>0</v>
      </c>
      <c r="J48" s="30" t="e">
        <f t="shared" si="4"/>
        <v>#DIV/0!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99202.551834130776</v>
      </c>
      <c r="B49" s="27">
        <f>A49/A46-1</f>
        <v>-0.72341414950290095</v>
      </c>
      <c r="C49" s="27">
        <f>A49/A37-1</f>
        <v>-0.86336898755630076</v>
      </c>
      <c r="D49" s="26">
        <f>H49/22</f>
        <v>281818.18181818182</v>
      </c>
      <c r="E49" s="27" t="e">
        <f t="shared" ref="E49" si="23">D49/D48-1</f>
        <v>#DIV/0!</v>
      </c>
      <c r="F49" s="33">
        <f t="shared" ref="F49" si="24">D49/D37-1</f>
        <v>-0.78232453707567851</v>
      </c>
      <c r="G49" s="39" t="s">
        <v>672</v>
      </c>
      <c r="H49" s="68">
        <v>6200000</v>
      </c>
      <c r="I49" s="68">
        <v>9800</v>
      </c>
      <c r="J49" s="30">
        <f t="shared" si="4"/>
        <v>632.65306122448976</v>
      </c>
      <c r="K49" s="32">
        <f>H49+H48+H47</f>
        <v>6500000</v>
      </c>
      <c r="L49" s="27">
        <f>K49/K46-1</f>
        <v>-0.70664381798106413</v>
      </c>
      <c r="M49" s="27">
        <f>K49/K37-1</f>
        <v>-0.85100253744970988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688888.88888888888</v>
      </c>
      <c r="E50" s="130">
        <f t="shared" ref="E50" si="25">D50/D49-1</f>
        <v>1.4444444444444442</v>
      </c>
      <c r="F50" s="131">
        <f t="shared" ref="F50" si="26">D50/D38-1</f>
        <v>-0.55674458106756086</v>
      </c>
      <c r="G50" s="132" t="s">
        <v>714</v>
      </c>
      <c r="H50" s="95">
        <v>12400000</v>
      </c>
      <c r="I50" s="95">
        <v>19600</v>
      </c>
      <c r="J50" s="133">
        <f t="shared" ref="J50" si="27">H50/I50</f>
        <v>632.65306122448976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340000</v>
      </c>
      <c r="E51" s="130">
        <f t="shared" ref="E51" si="28">D51/D50-1</f>
        <v>-0.50645161290322582</v>
      </c>
      <c r="F51" s="131">
        <f t="shared" ref="F51" si="29">D51/D39-1</f>
        <v>-0.80459941237515165</v>
      </c>
      <c r="G51" s="132" t="s">
        <v>721</v>
      </c>
      <c r="H51" s="95">
        <v>6800000</v>
      </c>
      <c r="I51" s="95">
        <v>10042.870000000001</v>
      </c>
      <c r="J51" s="133">
        <f t="shared" ref="J51" si="30">H51/I51</f>
        <v>677.09728394373315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342962.96296296298</v>
      </c>
      <c r="B52" s="27">
        <f>A52/A49-1</f>
        <v>2.4571989996427299</v>
      </c>
      <c r="C52" s="27">
        <f>A52/A40-1</f>
        <v>-0.71150370375779981</v>
      </c>
      <c r="D52" s="93">
        <f>H52/22</f>
        <v>0</v>
      </c>
      <c r="E52" s="130">
        <f t="shared" ref="E52:E53" si="31">D52/D51-1</f>
        <v>-1</v>
      </c>
      <c r="F52" s="131">
        <f t="shared" ref="F52:F53" si="32">D52/D40-1</f>
        <v>-1</v>
      </c>
      <c r="G52" s="132" t="s">
        <v>726</v>
      </c>
      <c r="H52" s="95">
        <v>0</v>
      </c>
      <c r="I52" s="95">
        <v>0</v>
      </c>
      <c r="J52" s="133" t="e">
        <f t="shared" ref="J52" si="33">H52/I52</f>
        <v>#DIV/0!</v>
      </c>
      <c r="K52" s="32">
        <f>H52+H51+H50</f>
        <v>19200000</v>
      </c>
      <c r="L52" s="27">
        <f>K52/K49-1</f>
        <v>1.953846153846154</v>
      </c>
      <c r="M52" s="27">
        <f>K52/K40-1</f>
        <v>-0.73820536422935445</v>
      </c>
      <c r="N52" s="32" t="e">
        <f>AVERAGE(J50:J52)</f>
        <v>#DIV/0!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14314.285714285714</v>
      </c>
      <c r="E53" s="130" t="e">
        <f t="shared" si="31"/>
        <v>#DIV/0!</v>
      </c>
      <c r="F53" s="131">
        <f t="shared" si="32"/>
        <v>-0.96220740440679764</v>
      </c>
      <c r="G53" s="132" t="s">
        <v>729</v>
      </c>
      <c r="H53" s="95">
        <v>300600</v>
      </c>
      <c r="I53" s="95">
        <v>127.23</v>
      </c>
      <c r="J53" s="133">
        <f t="shared" ref="J53" si="34">H53/I53</f>
        <v>2362.6503183211507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0</v>
      </c>
      <c r="E54" s="130">
        <f t="shared" ref="E54" si="35">D54/D53-1</f>
        <v>-1</v>
      </c>
      <c r="F54" s="131">
        <f t="shared" ref="F54" si="36">D54/D42-1</f>
        <v>-1</v>
      </c>
      <c r="G54" s="132" t="s">
        <v>742</v>
      </c>
      <c r="H54" s="95">
        <v>0</v>
      </c>
      <c r="I54" s="95">
        <v>0</v>
      </c>
      <c r="J54" s="133" t="e">
        <f t="shared" ref="J54" si="37">H54/I54</f>
        <v>#DIV/0!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28580.952380952382</v>
      </c>
      <c r="B55" s="27">
        <f>A55/A52-1</f>
        <v>-0.91666460968836783</v>
      </c>
      <c r="C55" s="27">
        <f>A55/A43-1</f>
        <v>-0.96116657749278367</v>
      </c>
      <c r="D55" s="93">
        <f>H55/21</f>
        <v>71428.571428571435</v>
      </c>
      <c r="E55" s="130" t="e">
        <f t="shared" ref="E55" si="38">D55/D54-1</f>
        <v>#DIV/0!</v>
      </c>
      <c r="F55" s="131">
        <f t="shared" ref="F55" si="39">D55/D43-1</f>
        <v>-0.93617927395116862</v>
      </c>
      <c r="G55" s="132" t="s">
        <v>749</v>
      </c>
      <c r="H55" s="95">
        <v>1500000</v>
      </c>
      <c r="I55" s="95">
        <v>612.9</v>
      </c>
      <c r="J55" s="133">
        <f t="shared" ref="J55" si="40">H55/I55</f>
        <v>2447.3813020068528</v>
      </c>
      <c r="K55" s="32">
        <f>H55+H54+H53</f>
        <v>1800600</v>
      </c>
      <c r="L55" s="27">
        <f>K55/K52-1</f>
        <v>-0.90621874999999996</v>
      </c>
      <c r="M55" s="27">
        <f>K55/K43-1</f>
        <v>-0.95851323373928887</v>
      </c>
      <c r="N55" s="32" t="e">
        <f>AVERAGE(J53:J55)</f>
        <v>#DIV/0!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68181.818181818177</v>
      </c>
      <c r="E56" s="118">
        <f t="shared" ref="E56" si="41">D56/D55-1</f>
        <v>-4.5454545454545636E-2</v>
      </c>
      <c r="F56" s="158">
        <f t="shared" ref="F56" si="42">D56/D44-1</f>
        <v>-0.82263979383649644</v>
      </c>
      <c r="G56" s="122" t="s">
        <v>752</v>
      </c>
      <c r="H56" s="96">
        <v>1500000</v>
      </c>
      <c r="I56" s="96">
        <v>612.9</v>
      </c>
      <c r="J56" s="125">
        <f t="shared" ref="J56" si="43">H56/I56</f>
        <v>2447.3813020068528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100000</v>
      </c>
      <c r="E57" s="118">
        <f t="shared" ref="E57" si="44">D57/D56-1</f>
        <v>0.46666666666666679</v>
      </c>
      <c r="F57" s="158">
        <f t="shared" ref="F57" si="45">D57/D45-1</f>
        <v>-0.8214285714285714</v>
      </c>
      <c r="G57" s="122" t="s">
        <v>756</v>
      </c>
      <c r="H57" s="96">
        <v>1800000</v>
      </c>
      <c r="I57" s="96">
        <v>735.48</v>
      </c>
      <c r="J57" s="125">
        <f t="shared" ref="J57" si="46">H57/I57</f>
        <v>2447.3813020068528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84090.909090909088</v>
      </c>
      <c r="B58" s="27">
        <f>A58/A55-1</f>
        <v>1.9422010844869888</v>
      </c>
      <c r="C58" s="27">
        <f>A58/A46-1</f>
        <v>-0.76554680116624518</v>
      </c>
      <c r="K58" s="32">
        <f>H58+H57+H56</f>
        <v>3300000</v>
      </c>
      <c r="L58" s="27">
        <f>K58/K55-1</f>
        <v>0.83272242585804723</v>
      </c>
      <c r="M58" s="27">
        <f>K58/K46-1</f>
        <v>-0.85106532297500181</v>
      </c>
      <c r="N58" s="32">
        <f>AVERAGE(J56:J58)</f>
        <v>2447.3813020068528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120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5" style="18" bestFit="1" customWidth="1"/>
    <col min="13" max="13" width="5.1992187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유진테크</v>
      </c>
      <c r="G1" s="19"/>
      <c r="H1" s="19"/>
      <c r="I1" s="19"/>
      <c r="J1" s="20"/>
      <c r="P1" s="18" t="s">
        <v>324</v>
      </c>
    </row>
    <row r="2" spans="1:16" ht="15" customHeight="1">
      <c r="G2" s="21"/>
      <c r="H2" s="21"/>
      <c r="I2" s="21"/>
      <c r="J2" s="22"/>
      <c r="P2" s="34" t="s">
        <v>755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319674.2</v>
      </c>
      <c r="E5" s="27"/>
      <c r="F5" s="26"/>
      <c r="G5" s="28" t="s">
        <v>7</v>
      </c>
      <c r="H5" s="29">
        <v>6393484</v>
      </c>
      <c r="I5" s="29">
        <v>18839</v>
      </c>
      <c r="J5" s="30">
        <f>H5/I5</f>
        <v>339.37491374276766</v>
      </c>
    </row>
    <row r="6" spans="1:16" ht="15" hidden="1" customHeight="1">
      <c r="D6" s="26">
        <f>H6/18</f>
        <v>326752.66666666669</v>
      </c>
      <c r="E6" s="27">
        <f t="shared" ref="E6:E16" si="0">D6/D5-1</f>
        <v>2.2142752423144119E-2</v>
      </c>
      <c r="F6" s="26"/>
      <c r="G6" s="28" t="s">
        <v>3</v>
      </c>
      <c r="H6" s="29">
        <v>5881548</v>
      </c>
      <c r="I6" s="29">
        <v>24034</v>
      </c>
      <c r="J6" s="30">
        <f t="shared" ref="J6:J16" si="1">H6/I6</f>
        <v>244.7178164267288</v>
      </c>
    </row>
    <row r="7" spans="1:16" ht="15" hidden="1" customHeight="1">
      <c r="A7" s="31">
        <f>AVERAGE(D5:D7)</f>
        <v>364379.48585858586</v>
      </c>
      <c r="B7" s="31"/>
      <c r="C7" s="31"/>
      <c r="D7" s="26">
        <f>H7/22</f>
        <v>446711.59090909088</v>
      </c>
      <c r="E7" s="27">
        <f t="shared" si="0"/>
        <v>0.36712454550462481</v>
      </c>
      <c r="F7" s="26"/>
      <c r="G7" s="28" t="s">
        <v>6</v>
      </c>
      <c r="H7" s="29">
        <v>9827655</v>
      </c>
      <c r="I7" s="29">
        <v>25081</v>
      </c>
      <c r="J7" s="30">
        <f t="shared" si="1"/>
        <v>391.83664925640926</v>
      </c>
      <c r="K7" s="32">
        <f>H7+H6+H5</f>
        <v>22102687</v>
      </c>
      <c r="L7" s="32"/>
      <c r="M7" s="32"/>
      <c r="N7" s="32">
        <f>AVERAGE(J5:J7)</f>
        <v>325.30979314196856</v>
      </c>
      <c r="O7" s="35"/>
    </row>
    <row r="8" spans="1:16" ht="15" hidden="1" customHeight="1">
      <c r="D8" s="26">
        <f>H8/21</f>
        <v>368190.61904761905</v>
      </c>
      <c r="E8" s="27">
        <f t="shared" si="0"/>
        <v>-0.17577554166811715</v>
      </c>
      <c r="F8" s="26"/>
      <c r="G8" s="28" t="s">
        <v>2</v>
      </c>
      <c r="H8" s="29">
        <v>7732003</v>
      </c>
      <c r="I8" s="29">
        <v>28396</v>
      </c>
      <c r="J8" s="30">
        <f t="shared" si="1"/>
        <v>272.29197774334415</v>
      </c>
    </row>
    <row r="9" spans="1:16" ht="15" hidden="1" customHeight="1">
      <c r="D9" s="26">
        <f>H9/21</f>
        <v>153884.04761904763</v>
      </c>
      <c r="E9" s="27">
        <f t="shared" si="0"/>
        <v>-0.58205331787895065</v>
      </c>
      <c r="F9" s="26"/>
      <c r="G9" s="28" t="s">
        <v>5</v>
      </c>
      <c r="H9" s="29">
        <v>3231565</v>
      </c>
      <c r="I9" s="29">
        <v>13471</v>
      </c>
      <c r="J9" s="30">
        <f t="shared" si="1"/>
        <v>239.89050553039863</v>
      </c>
    </row>
    <row r="10" spans="1:16" ht="15" hidden="1" customHeight="1">
      <c r="A10" s="31">
        <f>AVERAGE(D8:D10)</f>
        <v>181159.25396825396</v>
      </c>
      <c r="B10" s="27">
        <f>A10/A7-1</f>
        <v>-0.50282806524799506</v>
      </c>
      <c r="C10" s="27"/>
      <c r="D10" s="26">
        <f>H10/21</f>
        <v>21403.095238095237</v>
      </c>
      <c r="E10" s="27">
        <f t="shared" si="0"/>
        <v>-0.86091413912454184</v>
      </c>
      <c r="F10" s="26"/>
      <c r="G10" s="28" t="s">
        <v>0</v>
      </c>
      <c r="H10" s="29">
        <v>449465</v>
      </c>
      <c r="I10" s="29">
        <v>3865</v>
      </c>
      <c r="J10" s="30">
        <f t="shared" si="1"/>
        <v>116.29107373868047</v>
      </c>
      <c r="K10" s="32">
        <f>H10+H9+H8</f>
        <v>11413033</v>
      </c>
      <c r="L10" s="27">
        <f>K10/K7-1</f>
        <v>-0.48363594887807082</v>
      </c>
      <c r="M10" s="32"/>
      <c r="N10" s="32">
        <f>AVERAGE(J8:J10)</f>
        <v>209.49118567080771</v>
      </c>
      <c r="O10" s="58">
        <f>N10/N7-1</f>
        <v>-0.35602557904125687</v>
      </c>
    </row>
    <row r="11" spans="1:16" ht="15" hidden="1" customHeight="1">
      <c r="D11" s="26">
        <f>H11/21</f>
        <v>116688.19047619047</v>
      </c>
      <c r="E11" s="27">
        <f t="shared" si="0"/>
        <v>4.4519306286362674</v>
      </c>
      <c r="F11" s="26"/>
      <c r="G11" s="28" t="s">
        <v>10</v>
      </c>
      <c r="H11" s="29">
        <v>2450452</v>
      </c>
      <c r="I11" s="29">
        <v>22328</v>
      </c>
      <c r="J11" s="30">
        <f t="shared" si="1"/>
        <v>109.74793980652096</v>
      </c>
    </row>
    <row r="12" spans="1:16" ht="15" hidden="1" customHeight="1">
      <c r="D12" s="26">
        <f>H12/22</f>
        <v>333608.90909090912</v>
      </c>
      <c r="E12" s="27">
        <f t="shared" si="0"/>
        <v>1.8589774828925814</v>
      </c>
      <c r="F12" s="26"/>
      <c r="G12" s="28" t="s">
        <v>4</v>
      </c>
      <c r="H12" s="29">
        <v>7339396</v>
      </c>
      <c r="I12" s="29">
        <v>20485</v>
      </c>
      <c r="J12" s="30">
        <f t="shared" si="1"/>
        <v>358.28147424945081</v>
      </c>
    </row>
    <row r="13" spans="1:16" ht="15" hidden="1" customHeight="1">
      <c r="A13" s="31">
        <f>AVERAGE(D11:D13)</f>
        <v>181938.56652236651</v>
      </c>
      <c r="B13" s="27">
        <f>A13/A10-1</f>
        <v>4.3018092481719172E-3</v>
      </c>
      <c r="C13" s="27"/>
      <c r="D13" s="26">
        <f>H13/20</f>
        <v>95518.6</v>
      </c>
      <c r="E13" s="27">
        <f t="shared" si="0"/>
        <v>-0.71368090780222238</v>
      </c>
      <c r="F13" s="26"/>
      <c r="G13" s="28" t="s">
        <v>8</v>
      </c>
      <c r="H13" s="29">
        <v>1910372</v>
      </c>
      <c r="I13" s="29">
        <v>15776</v>
      </c>
      <c r="J13" s="30">
        <f t="shared" si="1"/>
        <v>121.09355983772819</v>
      </c>
      <c r="K13" s="32">
        <f>H13+H12+H11</f>
        <v>11700220</v>
      </c>
      <c r="L13" s="27">
        <f>K13/K10-1</f>
        <v>2.5163074530670348E-2</v>
      </c>
      <c r="M13" s="32"/>
      <c r="N13" s="32">
        <f>AVERAGE(J11:J13)</f>
        <v>196.37432463123332</v>
      </c>
      <c r="O13" s="58">
        <f>N13/N10-1</f>
        <v>-6.2612949549992414E-2</v>
      </c>
    </row>
    <row r="14" spans="1:16" ht="15" hidden="1" customHeight="1">
      <c r="D14" s="26">
        <f>H14/20</f>
        <v>169219.5</v>
      </c>
      <c r="E14" s="27">
        <f t="shared" si="0"/>
        <v>0.77158689511780931</v>
      </c>
      <c r="F14" s="26"/>
      <c r="G14" s="28" t="s">
        <v>11</v>
      </c>
      <c r="H14" s="29">
        <v>3384390</v>
      </c>
      <c r="I14" s="29">
        <v>5055</v>
      </c>
      <c r="J14" s="30">
        <f t="shared" si="1"/>
        <v>669.513353115727</v>
      </c>
    </row>
    <row r="15" spans="1:16" ht="15" hidden="1" customHeight="1">
      <c r="A15" s="31"/>
      <c r="B15" s="31"/>
      <c r="C15" s="31"/>
      <c r="D15" s="26">
        <f>H15/22</f>
        <v>90883.954545454544</v>
      </c>
      <c r="E15" s="27">
        <f t="shared" si="0"/>
        <v>-0.46292268594662822</v>
      </c>
      <c r="F15" s="26"/>
      <c r="G15" s="28" t="s">
        <v>9</v>
      </c>
      <c r="H15" s="29">
        <v>1999447</v>
      </c>
      <c r="I15" s="29">
        <v>7493</v>
      </c>
      <c r="J15" s="30">
        <f t="shared" si="1"/>
        <v>266.84198585346326</v>
      </c>
    </row>
    <row r="16" spans="1:16" ht="15" hidden="1" customHeight="1">
      <c r="A16" s="31">
        <f>AVERAGE(D14:D16)</f>
        <v>160412.63636363635</v>
      </c>
      <c r="B16" s="27">
        <f>A16/A13-1</f>
        <v>-0.11831427811147388</v>
      </c>
      <c r="C16" s="27"/>
      <c r="D16" s="26">
        <f>H16/22</f>
        <v>221134.45454545456</v>
      </c>
      <c r="E16" s="27">
        <f t="shared" si="0"/>
        <v>1.4331517664634275</v>
      </c>
      <c r="F16" s="26"/>
      <c r="G16" s="28" t="s">
        <v>13</v>
      </c>
      <c r="H16" s="29">
        <v>4864958</v>
      </c>
      <c r="I16" s="29">
        <v>27458.2</v>
      </c>
      <c r="J16" s="30">
        <f t="shared" si="1"/>
        <v>177.17687248253708</v>
      </c>
      <c r="K16" s="32">
        <f>H16+H15+H14</f>
        <v>10248795</v>
      </c>
      <c r="L16" s="27">
        <f>K16/K13-1</f>
        <v>-0.1240510862188916</v>
      </c>
      <c r="M16" s="32"/>
      <c r="N16" s="32">
        <f>AVERAGE(J14:J16)</f>
        <v>371.17740381724246</v>
      </c>
      <c r="O16" s="58">
        <f>N16/N13-1</f>
        <v>0.89015241434575376</v>
      </c>
    </row>
    <row r="17" spans="1:15" ht="15" hidden="1" customHeight="1">
      <c r="D17" s="26">
        <f>H17/20</f>
        <v>98750.8</v>
      </c>
      <c r="E17" s="27">
        <f t="shared" ref="E17:E22" si="2">D17/D16-1</f>
        <v>-0.55343548700728762</v>
      </c>
      <c r="F17" s="33">
        <f t="shared" ref="F17:F22" si="3">D17/D5-1</f>
        <v>-0.69108924023271201</v>
      </c>
      <c r="G17" s="39" t="s">
        <v>162</v>
      </c>
      <c r="H17" s="29">
        <v>1975016</v>
      </c>
      <c r="I17" s="29">
        <v>4615</v>
      </c>
      <c r="J17" s="30">
        <f t="shared" ref="J17:J49" si="4">H17/I17</f>
        <v>427.95579631635968</v>
      </c>
    </row>
    <row r="18" spans="1:15" hidden="1">
      <c r="D18" s="26">
        <f>H18/20</f>
        <v>0</v>
      </c>
      <c r="E18" s="27">
        <f t="shared" si="2"/>
        <v>-1</v>
      </c>
      <c r="F18" s="33">
        <f t="shared" si="3"/>
        <v>-1</v>
      </c>
      <c r="G18" s="39" t="s">
        <v>163</v>
      </c>
      <c r="H18" s="29">
        <v>0</v>
      </c>
      <c r="I18" s="29">
        <v>0</v>
      </c>
      <c r="J18" s="30" t="e">
        <f t="shared" si="4"/>
        <v>#DIV/0!</v>
      </c>
    </row>
    <row r="19" spans="1:15" ht="17.399999999999999" hidden="1">
      <c r="A19" s="31">
        <f>AVERAGE(D17:D19)</f>
        <v>67969.872727272726</v>
      </c>
      <c r="B19" s="27">
        <f>A19/A16-1</f>
        <v>-0.57628105697862164</v>
      </c>
      <c r="C19" s="27">
        <f>A19/A7-1</f>
        <v>-0.81346405227199992</v>
      </c>
      <c r="D19" s="26">
        <f>H19/22</f>
        <v>105158.81818181818</v>
      </c>
      <c r="E19" s="27" t="e">
        <f t="shared" si="2"/>
        <v>#DIV/0!</v>
      </c>
      <c r="F19" s="33">
        <f t="shared" si="3"/>
        <v>-0.76459348644208613</v>
      </c>
      <c r="G19" s="39" t="s">
        <v>158</v>
      </c>
      <c r="H19" s="29">
        <v>2313494</v>
      </c>
      <c r="I19" s="29">
        <v>6392</v>
      </c>
      <c r="J19" s="30">
        <f t="shared" si="4"/>
        <v>361.93585732165207</v>
      </c>
      <c r="K19" s="32">
        <f>H19+H18+H17</f>
        <v>4288510</v>
      </c>
      <c r="L19" s="27">
        <f>K19/K16-1</f>
        <v>-0.58155958822476206</v>
      </c>
      <c r="M19" s="27">
        <f>K19/K7-1</f>
        <v>-0.80597336423395038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215090.15</v>
      </c>
      <c r="E20" s="27">
        <f t="shared" si="2"/>
        <v>1.0453838652704524</v>
      </c>
      <c r="F20" s="33">
        <f t="shared" si="3"/>
        <v>-0.41581849489711786</v>
      </c>
      <c r="G20" s="39" t="s">
        <v>154</v>
      </c>
      <c r="H20" s="29">
        <v>4301803</v>
      </c>
      <c r="I20" s="29">
        <v>11940</v>
      </c>
      <c r="J20" s="30">
        <f t="shared" si="4"/>
        <v>360.28500837520937</v>
      </c>
    </row>
    <row r="21" spans="1:15" hidden="1">
      <c r="D21" s="26">
        <f>H21/21</f>
        <v>128464.14285714286</v>
      </c>
      <c r="E21" s="27">
        <f t="shared" si="2"/>
        <v>-0.40274279014105085</v>
      </c>
      <c r="F21" s="33">
        <f t="shared" si="3"/>
        <v>-0.16518869340397002</v>
      </c>
      <c r="G21" s="39" t="s">
        <v>155</v>
      </c>
      <c r="H21" s="29">
        <v>2697747</v>
      </c>
      <c r="I21" s="29">
        <v>15856</v>
      </c>
      <c r="J21" s="30">
        <f t="shared" si="4"/>
        <v>170.1404515640767</v>
      </c>
    </row>
    <row r="22" spans="1:15" ht="17.399999999999999" hidden="1">
      <c r="A22" s="31">
        <f>AVERAGE(D20:D22)</f>
        <v>198565.71666666667</v>
      </c>
      <c r="B22" s="27">
        <f>A22/A19-1</f>
        <v>1.9213783798508235</v>
      </c>
      <c r="C22" s="27">
        <f>A22/A10-1</f>
        <v>9.6083762309282728E-2</v>
      </c>
      <c r="D22" s="26">
        <f>H22/21</f>
        <v>252142.85714285713</v>
      </c>
      <c r="E22" s="27">
        <f t="shared" si="2"/>
        <v>0.96274891603993984</v>
      </c>
      <c r="F22" s="33">
        <f t="shared" si="3"/>
        <v>10.780672577397572</v>
      </c>
      <c r="G22" s="39" t="s">
        <v>156</v>
      </c>
      <c r="H22" s="29">
        <v>5295000</v>
      </c>
      <c r="I22" s="29">
        <v>19530</v>
      </c>
      <c r="J22" s="30">
        <f t="shared" si="4"/>
        <v>271.12135176651304</v>
      </c>
      <c r="K22" s="32">
        <f>H22+H21+H20</f>
        <v>12294550</v>
      </c>
      <c r="L22" s="27">
        <f>K22/K19-1</f>
        <v>1.8668581861765507</v>
      </c>
      <c r="M22" s="27">
        <f>K22/K10-1</f>
        <v>7.7237750911611336E-2</v>
      </c>
      <c r="N22" s="32">
        <f>AVERAGE(J20:J22)</f>
        <v>267.18227056859968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55089.285714285717</v>
      </c>
      <c r="E23" s="27">
        <f t="shared" ref="E23:E28" si="5">D23/D22-1</f>
        <v>-0.78151558073654392</v>
      </c>
      <c r="F23" s="33">
        <f t="shared" ref="F23:F28" si="6">D23/D11-1</f>
        <v>-0.5278932213322276</v>
      </c>
      <c r="G23" s="39" t="s">
        <v>168</v>
      </c>
      <c r="H23" s="29">
        <v>1156875</v>
      </c>
      <c r="I23" s="29">
        <v>3196</v>
      </c>
      <c r="J23" s="30">
        <f t="shared" si="4"/>
        <v>361.97590738423031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21590.909090909092</v>
      </c>
      <c r="E24" s="27">
        <f t="shared" si="5"/>
        <v>-0.60807425961396788</v>
      </c>
      <c r="F24" s="33">
        <f t="shared" si="6"/>
        <v>-0.93528077787327457</v>
      </c>
      <c r="G24" s="39" t="s">
        <v>176</v>
      </c>
      <c r="H24" s="29">
        <v>475000</v>
      </c>
      <c r="I24" s="29">
        <v>5170</v>
      </c>
      <c r="J24" s="30">
        <f t="shared" si="4"/>
        <v>91.876208897485498</v>
      </c>
      <c r="K24" s="32"/>
      <c r="L24" s="27"/>
      <c r="M24" s="27"/>
      <c r="N24" s="27"/>
    </row>
    <row r="25" spans="1:15" ht="17.399999999999999" hidden="1">
      <c r="A25" s="31">
        <f>AVERAGE(D23:D25)</f>
        <v>101524.97721576669</v>
      </c>
      <c r="B25" s="27">
        <f>A25/A22-1</f>
        <v>-0.48870842902756872</v>
      </c>
      <c r="C25" s="27">
        <f>A25/A13-1</f>
        <v>-0.44198209782374109</v>
      </c>
      <c r="D25" s="26">
        <f>H25/19</f>
        <v>227894.73684210525</v>
      </c>
      <c r="E25" s="27">
        <f t="shared" si="5"/>
        <v>9.5551246537396111</v>
      </c>
      <c r="F25" s="33">
        <f t="shared" si="6"/>
        <v>1.385867640879423</v>
      </c>
      <c r="G25" s="39" t="s">
        <v>190</v>
      </c>
      <c r="H25" s="29">
        <v>4330000</v>
      </c>
      <c r="I25" s="29">
        <v>26127</v>
      </c>
      <c r="J25" s="30">
        <f t="shared" si="4"/>
        <v>165.72893941133694</v>
      </c>
      <c r="K25" s="32">
        <f>H25+H24+H23</f>
        <v>5961875</v>
      </c>
      <c r="L25" s="27">
        <f>K25/K22-1</f>
        <v>-0.51507985245494958</v>
      </c>
      <c r="M25" s="27">
        <f>K25/K13-1</f>
        <v>-0.49044761551492189</v>
      </c>
      <c r="N25" s="32">
        <f>AVERAGE(J23:J25)</f>
        <v>206.5270185643509</v>
      </c>
      <c r="O25" s="58">
        <f>N25/N22-1</f>
        <v>-0.22701825190408886</v>
      </c>
    </row>
    <row r="26" spans="1:15" ht="17.399999999999999" hidden="1">
      <c r="D26" s="26">
        <f>H26/19</f>
        <v>627484</v>
      </c>
      <c r="E26" s="27">
        <f t="shared" si="5"/>
        <v>1.7533939953810624</v>
      </c>
      <c r="F26" s="33">
        <f t="shared" si="6"/>
        <v>2.7081069262112227</v>
      </c>
      <c r="G26" s="39" t="s">
        <v>202</v>
      </c>
      <c r="H26" s="29">
        <v>11922196</v>
      </c>
      <c r="I26" s="29">
        <v>32080</v>
      </c>
      <c r="J26" s="30">
        <f t="shared" si="4"/>
        <v>371.63952618453868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82863.636363636368</v>
      </c>
      <c r="E27" s="27">
        <f t="shared" si="5"/>
        <v>-0.86794302904355114</v>
      </c>
      <c r="F27" s="33">
        <f t="shared" si="6"/>
        <v>-8.824790054450049E-2</v>
      </c>
      <c r="G27" s="39" t="s">
        <v>203</v>
      </c>
      <c r="H27" s="29">
        <v>1823000</v>
      </c>
      <c r="I27" s="29">
        <v>13874</v>
      </c>
      <c r="J27" s="30">
        <f t="shared" si="4"/>
        <v>131.39685743116621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317491.35247208929</v>
      </c>
      <c r="B28" s="27">
        <f>A28/A25-1</f>
        <v>2.1272240701649063</v>
      </c>
      <c r="C28" s="27">
        <f>A28/A16-1</f>
        <v>0.97921659832567176</v>
      </c>
      <c r="D28" s="26">
        <f>H28/19</f>
        <v>242126.42105263157</v>
      </c>
      <c r="E28" s="27">
        <f t="shared" si="5"/>
        <v>1.9219864306954988</v>
      </c>
      <c r="F28" s="33">
        <f t="shared" si="6"/>
        <v>9.4928520073121803E-2</v>
      </c>
      <c r="G28" s="39" t="s">
        <v>208</v>
      </c>
      <c r="H28" s="29">
        <v>4600402</v>
      </c>
      <c r="I28" s="29">
        <v>19359</v>
      </c>
      <c r="J28" s="30">
        <f t="shared" si="4"/>
        <v>237.63634485252337</v>
      </c>
      <c r="K28" s="32">
        <f>H28+H27+H26</f>
        <v>18345598</v>
      </c>
      <c r="L28" s="27">
        <f>K28/K25-1</f>
        <v>2.0771524059125697</v>
      </c>
      <c r="M28" s="27">
        <f>K28/K16-1</f>
        <v>0.79002487609518979</v>
      </c>
      <c r="N28" s="32">
        <f>AVERAGE(J26:J28)</f>
        <v>246.89090948940941</v>
      </c>
      <c r="O28" s="58">
        <f>N28/N25-1</f>
        <v>0.19544121251371127</v>
      </c>
    </row>
    <row r="29" spans="1:15" hidden="1">
      <c r="D29" s="26">
        <f>H29/22</f>
        <v>0</v>
      </c>
      <c r="E29" s="27">
        <f t="shared" ref="E29:E41" si="7">D29/D28-1</f>
        <v>-1</v>
      </c>
      <c r="F29" s="33">
        <f t="shared" ref="F29:F41" si="8">D29/D17-1</f>
        <v>-1</v>
      </c>
      <c r="G29" s="39" t="s">
        <v>215</v>
      </c>
      <c r="H29" s="29">
        <v>0</v>
      </c>
      <c r="I29" s="29">
        <v>0</v>
      </c>
      <c r="J29" s="30" t="e">
        <f t="shared" si="4"/>
        <v>#DIV/0!</v>
      </c>
    </row>
    <row r="30" spans="1:15" hidden="1">
      <c r="D30" s="26">
        <f>H30/19</f>
        <v>34210.526315789473</v>
      </c>
      <c r="E30" s="27" t="e">
        <f t="shared" si="7"/>
        <v>#DIV/0!</v>
      </c>
      <c r="F30" s="33" t="e">
        <f t="shared" si="8"/>
        <v>#DIV/0!</v>
      </c>
      <c r="G30" s="39" t="s">
        <v>210</v>
      </c>
      <c r="H30" s="29">
        <v>650000</v>
      </c>
      <c r="I30" s="29">
        <v>5760</v>
      </c>
      <c r="J30" s="30">
        <f t="shared" si="4"/>
        <v>112.84722222222223</v>
      </c>
    </row>
    <row r="31" spans="1:15" ht="17.399999999999999" hidden="1">
      <c r="A31" s="31">
        <f>AVERAGE(D29:D31)</f>
        <v>11403.508771929824</v>
      </c>
      <c r="B31" s="27">
        <f>A31/A28-1</f>
        <v>-0.96408245867757203</v>
      </c>
      <c r="C31" s="27">
        <f>A31/A19-1</f>
        <v>-0.83222701008009692</v>
      </c>
      <c r="D31" s="26">
        <f>H31/20</f>
        <v>0</v>
      </c>
      <c r="E31" s="27">
        <f t="shared" si="7"/>
        <v>-1</v>
      </c>
      <c r="F31" s="33">
        <f t="shared" si="8"/>
        <v>-1</v>
      </c>
      <c r="G31" s="39" t="s">
        <v>211</v>
      </c>
      <c r="H31" s="29">
        <v>0</v>
      </c>
      <c r="I31" s="29">
        <v>0</v>
      </c>
      <c r="J31" s="30" t="e">
        <f t="shared" si="4"/>
        <v>#DIV/0!</v>
      </c>
      <c r="K31" s="32">
        <f>H31+H30+H29</f>
        <v>650000</v>
      </c>
      <c r="L31" s="27">
        <f>K31/K28-1</f>
        <v>-0.96456915713513403</v>
      </c>
      <c r="M31" s="27">
        <f>K31/K19-1</f>
        <v>-0.84843220605758174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95238.095238095237</v>
      </c>
      <c r="E32" s="27" t="e">
        <f t="shared" si="7"/>
        <v>#DIV/0!</v>
      </c>
      <c r="F32" s="33">
        <f t="shared" si="8"/>
        <v>-0.55721777478840739</v>
      </c>
      <c r="G32" s="39" t="s">
        <v>222</v>
      </c>
      <c r="H32" s="29">
        <v>2000000</v>
      </c>
      <c r="I32" s="29">
        <v>20000</v>
      </c>
      <c r="J32" s="30">
        <f t="shared" si="4"/>
        <v>100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>
        <f t="shared" si="7"/>
        <v>-1</v>
      </c>
      <c r="F33" s="33">
        <f t="shared" si="8"/>
        <v>-1</v>
      </c>
      <c r="G33" s="39" t="s">
        <v>223</v>
      </c>
      <c r="H33" s="29">
        <v>0</v>
      </c>
      <c r="I33" s="29">
        <v>0</v>
      </c>
      <c r="J33" s="30" t="e">
        <f t="shared" si="4"/>
        <v>#DIV/0!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31872.347535505429</v>
      </c>
      <c r="B34" s="27">
        <f>A34/A31-1</f>
        <v>1.7949597069597067</v>
      </c>
      <c r="C34" s="27">
        <f>A34/A22-1</f>
        <v>-0.83948715785107197</v>
      </c>
      <c r="D34" s="26">
        <f>H34/19</f>
        <v>378.94736842105266</v>
      </c>
      <c r="E34" s="27" t="e">
        <f t="shared" si="7"/>
        <v>#DIV/0!</v>
      </c>
      <c r="F34" s="33">
        <f t="shared" si="8"/>
        <v>-0.99849709258983155</v>
      </c>
      <c r="G34" s="39" t="s">
        <v>220</v>
      </c>
      <c r="H34" s="29">
        <v>7200</v>
      </c>
      <c r="I34" s="29">
        <v>3.8</v>
      </c>
      <c r="J34" s="30">
        <f t="shared" si="4"/>
        <v>1894.7368421052633</v>
      </c>
      <c r="K34" s="32">
        <f>H34+H33+H32</f>
        <v>2007200</v>
      </c>
      <c r="L34" s="27">
        <f>K34/K31-1</f>
        <v>2.0880000000000001</v>
      </c>
      <c r="M34" s="27">
        <f>K34/K22-1</f>
        <v>-0.83674066964630667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55652.17391304348</v>
      </c>
      <c r="E35" s="27">
        <f t="shared" si="7"/>
        <v>145.85990338164251</v>
      </c>
      <c r="F35" s="33">
        <f t="shared" si="8"/>
        <v>1.0217743640335453E-2</v>
      </c>
      <c r="G35" s="39" t="s">
        <v>226</v>
      </c>
      <c r="H35" s="68">
        <v>1280000</v>
      </c>
      <c r="I35" s="68">
        <v>6822</v>
      </c>
      <c r="J35" s="30">
        <f t="shared" si="4"/>
        <v>187.62826150688949</v>
      </c>
      <c r="P35" s="16"/>
    </row>
    <row r="36" spans="1:16" ht="17.399999999999999" hidden="1">
      <c r="D36" s="26">
        <f>H36/21</f>
        <v>28584.095238095237</v>
      </c>
      <c r="E36" s="27">
        <f t="shared" si="7"/>
        <v>-0.48637953869047623</v>
      </c>
      <c r="F36" s="33">
        <f t="shared" si="8"/>
        <v>0.32389493734335817</v>
      </c>
      <c r="G36" s="39" t="s">
        <v>228</v>
      </c>
      <c r="H36" s="68">
        <v>600266</v>
      </c>
      <c r="I36" s="68">
        <v>5550.01</v>
      </c>
      <c r="J36" s="30">
        <f t="shared" si="4"/>
        <v>108.15584116064656</v>
      </c>
      <c r="P36" s="16"/>
    </row>
    <row r="37" spans="1:16" ht="17.399999999999999" hidden="1">
      <c r="A37" s="31">
        <f>AVERAGE(D35:D37)</f>
        <v>43467.645272601796</v>
      </c>
      <c r="B37" s="27">
        <f>A37/A34-1</f>
        <v>0.36380432047496147</v>
      </c>
      <c r="C37" s="27">
        <f>A37/A25-1</f>
        <v>-0.57185269610825062</v>
      </c>
      <c r="D37" s="26">
        <f>H37/18</f>
        <v>46166.666666666664</v>
      </c>
      <c r="E37" s="27">
        <f t="shared" si="7"/>
        <v>0.61511729799788761</v>
      </c>
      <c r="F37" s="33">
        <f t="shared" si="8"/>
        <v>-0.79742109314857579</v>
      </c>
      <c r="G37" s="39" t="s">
        <v>225</v>
      </c>
      <c r="H37" s="68">
        <v>831000</v>
      </c>
      <c r="I37" s="68">
        <v>15520</v>
      </c>
      <c r="J37" s="30">
        <f t="shared" si="4"/>
        <v>53.543814432989691</v>
      </c>
      <c r="K37" s="32">
        <f>H37+H36+H35</f>
        <v>2711266</v>
      </c>
      <c r="L37" s="27">
        <f>K37/K34-1</f>
        <v>0.35077022718214423</v>
      </c>
      <c r="M37" s="27">
        <f>K37/K25-1</f>
        <v>-0.54523266589789288</v>
      </c>
      <c r="N37" s="32">
        <f>AVERAGE(J35:J37)</f>
        <v>116.44263903350857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0</v>
      </c>
      <c r="E38" s="27">
        <f t="shared" si="7"/>
        <v>-1</v>
      </c>
      <c r="F38" s="33">
        <f t="shared" si="8"/>
        <v>-1</v>
      </c>
      <c r="G38" s="39" t="s">
        <v>231</v>
      </c>
      <c r="H38" s="68">
        <v>0</v>
      </c>
      <c r="I38" s="68">
        <v>0</v>
      </c>
      <c r="J38" s="30" t="e">
        <f t="shared" si="4"/>
        <v>#DIV/0!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 t="e">
        <f t="shared" si="7"/>
        <v>#DIV/0!</v>
      </c>
      <c r="F39" s="33">
        <f t="shared" si="8"/>
        <v>-1</v>
      </c>
      <c r="G39" s="39" t="s">
        <v>234</v>
      </c>
      <c r="H39" s="68">
        <v>0</v>
      </c>
      <c r="I39" s="68">
        <v>0</v>
      </c>
      <c r="J39" s="30" t="e">
        <f t="shared" si="4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30777.365079365078</v>
      </c>
      <c r="B40" s="27">
        <f>A40/A37-1</f>
        <v>-0.29194772603050489</v>
      </c>
      <c r="C40" s="27">
        <f>A40/A28-1</f>
        <v>-0.90306077680628882</v>
      </c>
      <c r="D40" s="26">
        <f>H40/21</f>
        <v>92332.095238095237</v>
      </c>
      <c r="E40" s="27" t="e">
        <f t="shared" si="7"/>
        <v>#DIV/0!</v>
      </c>
      <c r="F40" s="33">
        <f t="shared" si="8"/>
        <v>-0.61866162793516533</v>
      </c>
      <c r="G40" s="39" t="s">
        <v>236</v>
      </c>
      <c r="H40" s="68">
        <v>1938974</v>
      </c>
      <c r="I40" s="68">
        <v>9672.5</v>
      </c>
      <c r="J40" s="30">
        <f t="shared" si="4"/>
        <v>200.46254846213492</v>
      </c>
      <c r="K40" s="32">
        <f>H40+H39+H38</f>
        <v>1938974</v>
      </c>
      <c r="L40" s="27">
        <f>K40/K37-1</f>
        <v>-0.28484552972670329</v>
      </c>
      <c r="M40" s="27">
        <f>K40/K28-1</f>
        <v>-0.89430848751836822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3083.3333333333335</v>
      </c>
      <c r="E41" s="27">
        <f t="shared" si="7"/>
        <v>-0.96660605041635417</v>
      </c>
      <c r="F41" s="33" t="e">
        <f t="shared" si="8"/>
        <v>#DIV/0!</v>
      </c>
      <c r="G41" s="39" t="s">
        <v>370</v>
      </c>
      <c r="H41" s="68">
        <v>55500</v>
      </c>
      <c r="I41" s="68">
        <v>1396</v>
      </c>
      <c r="J41" s="30">
        <f t="shared" si="4"/>
        <v>39.756446991404012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0</v>
      </c>
      <c r="E42" s="27">
        <f t="shared" ref="E42" si="9">D42/D41-1</f>
        <v>-1</v>
      </c>
      <c r="F42" s="33">
        <f t="shared" ref="F42" si="10">D42/D30-1</f>
        <v>-1</v>
      </c>
      <c r="G42" s="39" t="s">
        <v>405</v>
      </c>
      <c r="H42" s="68">
        <v>0</v>
      </c>
      <c r="I42" s="68">
        <v>0</v>
      </c>
      <c r="J42" s="30" t="e">
        <f t="shared" si="4"/>
        <v>#DIV/0!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42387.62777777778</v>
      </c>
      <c r="B43" s="27">
        <f>A43/A40-1</f>
        <v>0.37723381025222635</v>
      </c>
      <c r="C43" s="27">
        <f>A43/A31-1</f>
        <v>2.7170688974358974</v>
      </c>
      <c r="D43" s="26">
        <f>H43/20</f>
        <v>124079.55</v>
      </c>
      <c r="E43" s="27" t="e">
        <f t="shared" ref="E43" si="11">D43/D42-1</f>
        <v>#DIV/0!</v>
      </c>
      <c r="F43" s="33" t="e">
        <f t="shared" ref="F43" si="12">D43/D31-1</f>
        <v>#DIV/0!</v>
      </c>
      <c r="G43" s="39" t="s">
        <v>434</v>
      </c>
      <c r="H43" s="68">
        <v>2481591</v>
      </c>
      <c r="I43" s="68">
        <v>14132</v>
      </c>
      <c r="J43" s="30">
        <f t="shared" si="4"/>
        <v>175.60083498443248</v>
      </c>
      <c r="K43" s="32">
        <f>H43+H42+H41</f>
        <v>2537091</v>
      </c>
      <c r="L43" s="27">
        <f>K43/K40-1</f>
        <v>0.30847087170843968</v>
      </c>
      <c r="M43" s="27">
        <f>K43/K31-1</f>
        <v>2.9032169230769229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43795.454545454544</v>
      </c>
      <c r="E44" s="27">
        <f t="shared" ref="E44" si="13">D44/D43-1</f>
        <v>-0.64703728740590583</v>
      </c>
      <c r="F44" s="33">
        <f t="shared" ref="F44" si="14">D44/D32-1</f>
        <v>-0.54014772727272731</v>
      </c>
      <c r="G44" s="39" t="s">
        <v>464</v>
      </c>
      <c r="H44" s="68">
        <v>963500</v>
      </c>
      <c r="I44" s="68">
        <v>15486</v>
      </c>
      <c r="J44" s="30">
        <f t="shared" si="4"/>
        <v>62.217486762236859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104207.85</v>
      </c>
      <c r="E45" s="27">
        <f t="shared" ref="E45" si="15">D45/D44-1</f>
        <v>1.3794215879605605</v>
      </c>
      <c r="F45" s="33" t="e">
        <f t="shared" ref="F45" si="16">D45/D33-1</f>
        <v>#DIV/0!</v>
      </c>
      <c r="G45" s="39" t="s">
        <v>509</v>
      </c>
      <c r="H45" s="68">
        <v>2084157</v>
      </c>
      <c r="I45" s="68">
        <v>5496</v>
      </c>
      <c r="J45" s="30">
        <f t="shared" si="4"/>
        <v>379.21342794759823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49334.434848484852</v>
      </c>
      <c r="B46" s="27">
        <f>A46/A43-1</f>
        <v>0.16388761143054631</v>
      </c>
      <c r="C46" s="27">
        <f>A46/A34-1</f>
        <v>0.54787578145998994</v>
      </c>
      <c r="D46" s="26">
        <f>H46/19</f>
        <v>0</v>
      </c>
      <c r="E46" s="27">
        <f t="shared" ref="E46" si="17">D46/D45-1</f>
        <v>-1</v>
      </c>
      <c r="F46" s="33">
        <f t="shared" ref="F46" si="18">D46/D34-1</f>
        <v>-1</v>
      </c>
      <c r="G46" s="39" t="s">
        <v>548</v>
      </c>
      <c r="H46" s="68">
        <v>0</v>
      </c>
      <c r="I46" s="68">
        <v>0</v>
      </c>
      <c r="J46" s="30" t="e">
        <f t="shared" si="4"/>
        <v>#DIV/0!</v>
      </c>
      <c r="K46" s="32">
        <f>H46+H45+H44</f>
        <v>3047657</v>
      </c>
      <c r="L46" s="27">
        <f>K46/K43-1</f>
        <v>0.2012407122960902</v>
      </c>
      <c r="M46" s="27">
        <f>K46/K34-1</f>
        <v>0.51836239537664408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182640.94736842104</v>
      </c>
      <c r="E47" s="27" t="e">
        <f t="shared" ref="E47" si="19">D47/D46-1</f>
        <v>#DIV/0!</v>
      </c>
      <c r="F47" s="33">
        <f t="shared" ref="F47" si="20">D47/D35-1</f>
        <v>2.2818295230263153</v>
      </c>
      <c r="G47" s="39" t="s">
        <v>598</v>
      </c>
      <c r="H47" s="68">
        <v>3470178</v>
      </c>
      <c r="I47" s="68">
        <v>53676</v>
      </c>
      <c r="J47" s="30">
        <f t="shared" si="4"/>
        <v>64.650458305387886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25500</v>
      </c>
      <c r="E48" s="27">
        <f t="shared" ref="E48" si="21">D48/D47-1</f>
        <v>-0.86038180174042944</v>
      </c>
      <c r="F48" s="33">
        <f t="shared" ref="F48" si="22">D48/D36-1</f>
        <v>-0.10789549966181655</v>
      </c>
      <c r="G48" s="39" t="s">
        <v>634</v>
      </c>
      <c r="H48" s="68">
        <v>510000</v>
      </c>
      <c r="I48" s="68">
        <v>16010</v>
      </c>
      <c r="J48" s="30">
        <f t="shared" si="4"/>
        <v>31.855090568394754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76198.497607655489</v>
      </c>
      <c r="B49" s="27">
        <f>A49/A46-1</f>
        <v>0.54452965442241563</v>
      </c>
      <c r="C49" s="27">
        <f>A49/A37-1</f>
        <v>0.75299345363169135</v>
      </c>
      <c r="D49" s="26">
        <f>H49/22</f>
        <v>20454.545454545456</v>
      </c>
      <c r="E49" s="27">
        <f t="shared" ref="E49" si="23">D49/D48-1</f>
        <v>-0.19786096256684482</v>
      </c>
      <c r="F49" s="33">
        <f t="shared" ref="F49" si="24">D49/D37-1</f>
        <v>-0.55694125369215619</v>
      </c>
      <c r="G49" s="39" t="s">
        <v>672</v>
      </c>
      <c r="H49" s="68">
        <v>450000</v>
      </c>
      <c r="I49" s="68">
        <v>9520</v>
      </c>
      <c r="J49" s="30">
        <f t="shared" si="4"/>
        <v>47.268907563025209</v>
      </c>
      <c r="K49" s="32">
        <f>H49+H48+H47</f>
        <v>4430178</v>
      </c>
      <c r="L49" s="27">
        <f>K49/K46-1</f>
        <v>0.45363405396342182</v>
      </c>
      <c r="M49" s="27">
        <f>K49/K37-1</f>
        <v>0.63398869753096898</v>
      </c>
      <c r="N49" s="32">
        <f>AVERAGE(J47:J49)</f>
        <v>47.92481881226928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230277.77777777778</v>
      </c>
      <c r="E50" s="130">
        <f t="shared" ref="E50" si="25">D50/D49-1</f>
        <v>10.258024691358024</v>
      </c>
      <c r="F50" s="131" t="e">
        <f t="shared" ref="F50" si="26">D50/D38-1</f>
        <v>#DIV/0!</v>
      </c>
      <c r="G50" s="132" t="s">
        <v>714</v>
      </c>
      <c r="H50" s="95">
        <v>4145000</v>
      </c>
      <c r="I50" s="95">
        <v>14325</v>
      </c>
      <c r="J50" s="133">
        <f t="shared" ref="J50" si="27">H50/I50</f>
        <v>289.3542757417103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0</v>
      </c>
      <c r="E51" s="130">
        <f t="shared" ref="E51" si="28">D51/D50-1</f>
        <v>-1</v>
      </c>
      <c r="F51" s="131" t="e">
        <f t="shared" ref="F51" si="29">D51/D39-1</f>
        <v>#DIV/0!</v>
      </c>
      <c r="G51" s="132" t="s">
        <v>721</v>
      </c>
      <c r="H51" s="95">
        <v>0</v>
      </c>
      <c r="I51" s="95">
        <v>0</v>
      </c>
      <c r="J51" s="133" t="e">
        <f t="shared" ref="J51" si="30">H51/I51</f>
        <v>#DIV/0!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95820.319865319863</v>
      </c>
      <c r="B52" s="27">
        <f>A52/A49-1</f>
        <v>0.2575093062686975</v>
      </c>
      <c r="C52" s="27">
        <f>A52/A40-1</f>
        <v>2.1133373379504583</v>
      </c>
      <c r="D52" s="93">
        <f>H52/22</f>
        <v>57183.181818181816</v>
      </c>
      <c r="E52" s="130" t="e">
        <f t="shared" ref="E52:E53" si="31">D52/D51-1</f>
        <v>#DIV/0!</v>
      </c>
      <c r="F52" s="131">
        <f t="shared" ref="F52:F53" si="32">D52/D40-1</f>
        <v>-0.38067925708038475</v>
      </c>
      <c r="G52" s="132" t="s">
        <v>726</v>
      </c>
      <c r="H52" s="95">
        <v>1258030</v>
      </c>
      <c r="I52" s="95">
        <v>17390</v>
      </c>
      <c r="J52" s="133">
        <f t="shared" ref="J52" si="33">H52/I52</f>
        <v>72.342150661299598</v>
      </c>
      <c r="K52" s="32">
        <f>H52+H51+H50</f>
        <v>5403030</v>
      </c>
      <c r="L52" s="27">
        <f>K52/K49-1</f>
        <v>0.21959659408719023</v>
      </c>
      <c r="M52" s="27">
        <f>K52/K40-1</f>
        <v>1.786540716894605</v>
      </c>
      <c r="N52" s="32" t="e">
        <f>AVERAGE(J50:J52)</f>
        <v>#DIV/0!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38095.238095238092</v>
      </c>
      <c r="E53" s="130">
        <f t="shared" si="31"/>
        <v>-0.33380345612168383</v>
      </c>
      <c r="F53" s="131">
        <f t="shared" si="32"/>
        <v>11.355212355212354</v>
      </c>
      <c r="G53" s="132" t="s">
        <v>729</v>
      </c>
      <c r="H53" s="95">
        <v>800000</v>
      </c>
      <c r="I53" s="95">
        <v>9210</v>
      </c>
      <c r="J53" s="133">
        <f t="shared" ref="J53" si="34">H53/I53</f>
        <v>86.862106406080343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63529.411764705881</v>
      </c>
      <c r="E54" s="130">
        <f t="shared" ref="E54" si="35">D54/D53-1</f>
        <v>0.66764705882352948</v>
      </c>
      <c r="F54" s="131" t="e">
        <f t="shared" ref="F54" si="36">D54/D42-1</f>
        <v>#DIV/0!</v>
      </c>
      <c r="G54" s="132" t="s">
        <v>742</v>
      </c>
      <c r="H54" s="95">
        <v>1080000</v>
      </c>
      <c r="I54" s="95">
        <v>15620</v>
      </c>
      <c r="J54" s="133">
        <f t="shared" ref="J54" si="37">H54/I54</f>
        <v>69.142125480153652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64938.375350140057</v>
      </c>
      <c r="B55" s="27">
        <f>A55/A52-1</f>
        <v>-0.32229014220142327</v>
      </c>
      <c r="C55" s="27">
        <f>A55/A43-1</f>
        <v>0.53201249408405848</v>
      </c>
      <c r="D55" s="93">
        <f>H55/21</f>
        <v>93190.476190476184</v>
      </c>
      <c r="E55" s="130">
        <f t="shared" ref="E55" si="38">D55/D54-1</f>
        <v>0.4668871252204585</v>
      </c>
      <c r="F55" s="131">
        <f t="shared" ref="F55" si="39">D55/D43-1</f>
        <v>-0.24894572723324526</v>
      </c>
      <c r="G55" s="132" t="s">
        <v>749</v>
      </c>
      <c r="H55" s="95">
        <v>1957000</v>
      </c>
      <c r="I55" s="95">
        <v>24243.32</v>
      </c>
      <c r="J55" s="133">
        <f t="shared" ref="J55" si="40">H55/I55</f>
        <v>80.723267275274182</v>
      </c>
      <c r="K55" s="32">
        <f>H55+H54+H53</f>
        <v>3837000</v>
      </c>
      <c r="L55" s="27">
        <f>K55/K52-1</f>
        <v>-0.28984292147184076</v>
      </c>
      <c r="M55" s="27">
        <f>K55/K43-1</f>
        <v>0.51236199253396908</v>
      </c>
      <c r="N55" s="32">
        <f>AVERAGE(J53:J55)</f>
        <v>78.909166387169378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0</v>
      </c>
      <c r="E56" s="118">
        <f t="shared" ref="E56" si="41">D56/D55-1</f>
        <v>-1</v>
      </c>
      <c r="F56" s="158">
        <f t="shared" ref="F56" si="42">D56/D44-1</f>
        <v>-1</v>
      </c>
      <c r="G56" s="122" t="s">
        <v>752</v>
      </c>
      <c r="H56" s="96">
        <v>0</v>
      </c>
      <c r="I56" s="96">
        <v>0</v>
      </c>
      <c r="J56" s="125" t="e">
        <f t="shared" ref="J56" si="43">H56/I56</f>
        <v>#DIV/0!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56172.555555555555</v>
      </c>
      <c r="E57" s="118" t="e">
        <f t="shared" ref="E57" si="44">D57/D56-1</f>
        <v>#DIV/0!</v>
      </c>
      <c r="F57" s="158">
        <f t="shared" ref="F57" si="45">D57/D45-1</f>
        <v>-0.46095658287206243</v>
      </c>
      <c r="G57" s="122" t="s">
        <v>756</v>
      </c>
      <c r="H57" s="96">
        <v>1011106</v>
      </c>
      <c r="I57" s="96">
        <v>3196</v>
      </c>
      <c r="J57" s="125">
        <f t="shared" ref="J57" si="46">H57/I57</f>
        <v>316.36608260325409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28086.277777777777</v>
      </c>
      <c r="B58" s="27">
        <f>A58/A55-1</f>
        <v>-0.56749337157974955</v>
      </c>
      <c r="C58" s="27">
        <f>A58/A46-1</f>
        <v>-0.43069626997783772</v>
      </c>
      <c r="K58" s="32">
        <f>H58+H57+H56</f>
        <v>1011106</v>
      </c>
      <c r="L58" s="27">
        <f>K58/K55-1</f>
        <v>-0.73648527495439153</v>
      </c>
      <c r="M58" s="27">
        <f>K58/K46-1</f>
        <v>-0.66823497526132369</v>
      </c>
      <c r="N58" s="32" t="e">
        <f>AVERAGE(J56:J58)</f>
        <v>#DIV/0!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27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8.69921875" style="18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피에스케이</v>
      </c>
      <c r="G1" s="19"/>
      <c r="H1" s="19"/>
      <c r="I1" s="19"/>
      <c r="J1" s="20"/>
      <c r="P1" s="18" t="s">
        <v>309</v>
      </c>
    </row>
    <row r="2" spans="1:16" ht="15" customHeight="1">
      <c r="G2" s="21"/>
      <c r="H2" s="21"/>
      <c r="I2" s="21"/>
      <c r="J2" s="22"/>
      <c r="P2" s="109" t="s">
        <v>363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34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609258.44999999995</v>
      </c>
      <c r="E5" s="27"/>
      <c r="F5" s="26"/>
      <c r="G5" s="28" t="s">
        <v>7</v>
      </c>
      <c r="H5" s="29">
        <v>12185169</v>
      </c>
      <c r="I5" s="29">
        <v>45048</v>
      </c>
      <c r="J5" s="30">
        <f>H5/I5</f>
        <v>270.49300745871074</v>
      </c>
    </row>
    <row r="6" spans="1:16" ht="15" hidden="1" customHeight="1">
      <c r="D6" s="26">
        <f>H6/18</f>
        <v>614528.38888888888</v>
      </c>
      <c r="E6" s="27">
        <f t="shared" ref="E6:E16" si="0">D6/D5-1</f>
        <v>8.6497592095586828E-3</v>
      </c>
      <c r="F6" s="26"/>
      <c r="G6" s="28" t="s">
        <v>3</v>
      </c>
      <c r="H6" s="29">
        <v>11061511</v>
      </c>
      <c r="I6" s="29">
        <v>39550</v>
      </c>
      <c r="J6" s="30">
        <f t="shared" ref="J6:J16" si="1">H6/I6</f>
        <v>279.68422250316058</v>
      </c>
    </row>
    <row r="7" spans="1:16" ht="15" hidden="1" customHeight="1">
      <c r="A7" s="31">
        <f>AVERAGE(D5:D7)</f>
        <v>705213.65841750836</v>
      </c>
      <c r="B7" s="31"/>
      <c r="C7" s="31"/>
      <c r="D7" s="26">
        <f>H7/22</f>
        <v>891854.13636363635</v>
      </c>
      <c r="E7" s="27">
        <f t="shared" si="0"/>
        <v>0.45128223933831957</v>
      </c>
      <c r="F7" s="26"/>
      <c r="G7" s="28" t="s">
        <v>6</v>
      </c>
      <c r="H7" s="29">
        <v>19620791</v>
      </c>
      <c r="I7" s="29">
        <v>62583</v>
      </c>
      <c r="J7" s="30">
        <f t="shared" si="1"/>
        <v>313.51630634517363</v>
      </c>
      <c r="K7" s="32">
        <f>H7+H6+H5</f>
        <v>42867471</v>
      </c>
      <c r="L7" s="32"/>
      <c r="M7" s="32"/>
      <c r="N7" s="32">
        <f>AVERAGE(J5:J7)</f>
        <v>287.89784543568163</v>
      </c>
      <c r="O7" s="35"/>
    </row>
    <row r="8" spans="1:16" ht="15" hidden="1" customHeight="1">
      <c r="D8" s="26">
        <f>H8/21</f>
        <v>740339.61904761905</v>
      </c>
      <c r="E8" s="27">
        <f t="shared" si="0"/>
        <v>-0.16988710500776349</v>
      </c>
      <c r="F8" s="26"/>
      <c r="G8" s="28" t="s">
        <v>2</v>
      </c>
      <c r="H8" s="29">
        <v>15547132</v>
      </c>
      <c r="I8" s="29">
        <v>51855</v>
      </c>
      <c r="J8" s="30">
        <f t="shared" si="1"/>
        <v>299.81934239706874</v>
      </c>
    </row>
    <row r="9" spans="1:16" ht="15" hidden="1" customHeight="1">
      <c r="D9" s="26">
        <f>H9/21</f>
        <v>595200.71428571432</v>
      </c>
      <c r="E9" s="27">
        <f t="shared" si="0"/>
        <v>-0.19604368188293497</v>
      </c>
      <c r="F9" s="26"/>
      <c r="G9" s="28" t="s">
        <v>5</v>
      </c>
      <c r="H9" s="29">
        <v>12499215</v>
      </c>
      <c r="I9" s="29">
        <v>46659</v>
      </c>
      <c r="J9" s="30">
        <f t="shared" si="1"/>
        <v>267.88433099723528</v>
      </c>
    </row>
    <row r="10" spans="1:16" ht="15" hidden="1" customHeight="1">
      <c r="A10" s="31">
        <f>AVERAGE(D8:D10)</f>
        <v>696116.07936507941</v>
      </c>
      <c r="B10" s="27">
        <f>A10/A7-1</f>
        <v>-1.2900457817059063E-2</v>
      </c>
      <c r="C10" s="27"/>
      <c r="D10" s="26">
        <f>H10/21</f>
        <v>752807.90476190473</v>
      </c>
      <c r="E10" s="27">
        <f t="shared" si="0"/>
        <v>0.26479670923333964</v>
      </c>
      <c r="F10" s="26"/>
      <c r="G10" s="28" t="s">
        <v>0</v>
      </c>
      <c r="H10" s="29">
        <v>15808966</v>
      </c>
      <c r="I10" s="29">
        <v>48955</v>
      </c>
      <c r="J10" s="30">
        <f t="shared" si="1"/>
        <v>322.92852619752836</v>
      </c>
      <c r="K10" s="32">
        <f>H10+H9+H8</f>
        <v>43855313</v>
      </c>
      <c r="L10" s="27">
        <f>K10/K7-1</f>
        <v>2.3044093270629284E-2</v>
      </c>
      <c r="M10" s="32"/>
      <c r="N10" s="32">
        <f>AVERAGE(J8:J10)</f>
        <v>296.87739986394416</v>
      </c>
      <c r="O10" s="58">
        <f>N10/N7-1</f>
        <v>3.1190071654317419E-2</v>
      </c>
    </row>
    <row r="11" spans="1:16" ht="15" hidden="1" customHeight="1">
      <c r="D11" s="26">
        <f>H11/21</f>
        <v>1521197.2380952381</v>
      </c>
      <c r="E11" s="27">
        <f t="shared" si="0"/>
        <v>1.0206977483536877</v>
      </c>
      <c r="F11" s="26"/>
      <c r="G11" s="28" t="s">
        <v>10</v>
      </c>
      <c r="H11" s="29">
        <v>31945142</v>
      </c>
      <c r="I11" s="29">
        <v>102989</v>
      </c>
      <c r="J11" s="30">
        <f t="shared" si="1"/>
        <v>310.18013574265211</v>
      </c>
    </row>
    <row r="12" spans="1:16" ht="15" hidden="1" customHeight="1">
      <c r="D12" s="26">
        <f>H12/22</f>
        <v>974103.59090909094</v>
      </c>
      <c r="E12" s="27">
        <f t="shared" si="0"/>
        <v>-0.35964675288997272</v>
      </c>
      <c r="F12" s="26"/>
      <c r="G12" s="28" t="s">
        <v>4</v>
      </c>
      <c r="H12" s="29">
        <v>21430279</v>
      </c>
      <c r="I12" s="29">
        <v>66699</v>
      </c>
      <c r="J12" s="30">
        <f t="shared" si="1"/>
        <v>321.29835529768064</v>
      </c>
    </row>
    <row r="13" spans="1:16" ht="15" hidden="1" customHeight="1">
      <c r="A13" s="31">
        <f>AVERAGE(D11:D13)</f>
        <v>1201860.2763347763</v>
      </c>
      <c r="B13" s="27">
        <f>A13/A10-1</f>
        <v>0.72652279118589136</v>
      </c>
      <c r="C13" s="27"/>
      <c r="D13" s="26">
        <f>H13/20</f>
        <v>1110280</v>
      </c>
      <c r="E13" s="27">
        <f t="shared" si="0"/>
        <v>0.13979664007174142</v>
      </c>
      <c r="F13" s="26"/>
      <c r="G13" s="28" t="s">
        <v>8</v>
      </c>
      <c r="H13" s="29">
        <v>22205600</v>
      </c>
      <c r="I13" s="29">
        <v>84577</v>
      </c>
      <c r="J13" s="30">
        <f t="shared" si="1"/>
        <v>262.54891991912694</v>
      </c>
      <c r="K13" s="32">
        <f>H13+H12+H11</f>
        <v>75581021</v>
      </c>
      <c r="L13" s="27">
        <f>K13/K10-1</f>
        <v>0.72341766207437619</v>
      </c>
      <c r="M13" s="32"/>
      <c r="N13" s="32">
        <f>AVERAGE(J11:J13)</f>
        <v>298.00913698648657</v>
      </c>
      <c r="O13" s="58">
        <f>N13/N10-1</f>
        <v>3.8121363332508373E-3</v>
      </c>
    </row>
    <row r="14" spans="1:16" ht="15" hidden="1" customHeight="1">
      <c r="D14" s="26">
        <f>H14/20</f>
        <v>396550.75</v>
      </c>
      <c r="E14" s="27">
        <f t="shared" si="0"/>
        <v>-0.64283716720106643</v>
      </c>
      <c r="F14" s="26"/>
      <c r="G14" s="28" t="s">
        <v>11</v>
      </c>
      <c r="H14" s="29">
        <v>7931015</v>
      </c>
      <c r="I14" s="29">
        <v>34639</v>
      </c>
      <c r="J14" s="30">
        <f t="shared" si="1"/>
        <v>228.96200814111262</v>
      </c>
    </row>
    <row r="15" spans="1:16" ht="15" hidden="1" customHeight="1">
      <c r="A15" s="31"/>
      <c r="B15" s="31"/>
      <c r="C15" s="31"/>
      <c r="D15" s="26">
        <f>H15/22</f>
        <v>619171.63636363635</v>
      </c>
      <c r="E15" s="27">
        <f t="shared" si="0"/>
        <v>0.56139317946980638</v>
      </c>
      <c r="F15" s="26"/>
      <c r="G15" s="28" t="s">
        <v>9</v>
      </c>
      <c r="H15" s="29">
        <v>13621776</v>
      </c>
      <c r="I15" s="29">
        <v>45651</v>
      </c>
      <c r="J15" s="30">
        <f t="shared" si="1"/>
        <v>298.38943287113096</v>
      </c>
    </row>
    <row r="16" spans="1:16" ht="15" hidden="1" customHeight="1">
      <c r="A16" s="31">
        <f>AVERAGE(D14:D16)</f>
        <v>512899.65909090912</v>
      </c>
      <c r="B16" s="27">
        <f>A16/A13-1</f>
        <v>-0.57324518565913429</v>
      </c>
      <c r="C16" s="27"/>
      <c r="D16" s="26">
        <f>H16/22</f>
        <v>522976.59090909088</v>
      </c>
      <c r="E16" s="27">
        <f t="shared" si="0"/>
        <v>-0.15536087217995664</v>
      </c>
      <c r="F16" s="26"/>
      <c r="G16" s="28" t="s">
        <v>13</v>
      </c>
      <c r="H16" s="29">
        <v>11505485</v>
      </c>
      <c r="I16" s="29">
        <v>44237</v>
      </c>
      <c r="J16" s="30">
        <f t="shared" si="1"/>
        <v>260.08737030087934</v>
      </c>
      <c r="K16" s="32">
        <f>H16+H15+H14</f>
        <v>33058276</v>
      </c>
      <c r="L16" s="27">
        <f>K16/K13-1</f>
        <v>-0.56261141272489557</v>
      </c>
      <c r="M16" s="32"/>
      <c r="N16" s="32">
        <f>AVERAGE(J14:J16)</f>
        <v>262.47960377104101</v>
      </c>
      <c r="O16" s="58">
        <f>N16/N13-1</f>
        <v>-0.11922296602958404</v>
      </c>
    </row>
    <row r="17" spans="1:15" ht="15" hidden="1" customHeight="1">
      <c r="D17" s="26">
        <f>H17/20</f>
        <v>500165.9</v>
      </c>
      <c r="E17" s="27">
        <f t="shared" ref="E17:E22" si="2">D17/D16-1</f>
        <v>-4.3617040046551647E-2</v>
      </c>
      <c r="F17" s="33">
        <f t="shared" ref="F17:F22" si="3">D17/D5-1</f>
        <v>-0.17905791868787369</v>
      </c>
      <c r="G17" s="39" t="s">
        <v>162</v>
      </c>
      <c r="H17" s="29">
        <v>10003318</v>
      </c>
      <c r="I17" s="29">
        <v>38189</v>
      </c>
      <c r="J17" s="30">
        <f t="shared" ref="J17:J49" si="4">H17/I17</f>
        <v>261.94239178821124</v>
      </c>
    </row>
    <row r="18" spans="1:15" hidden="1">
      <c r="D18" s="26">
        <f>H18/20</f>
        <v>379080.6</v>
      </c>
      <c r="E18" s="27">
        <f t="shared" si="2"/>
        <v>-0.24209027444693854</v>
      </c>
      <c r="F18" s="33">
        <f t="shared" si="3"/>
        <v>-0.3831357397737073</v>
      </c>
      <c r="G18" s="39" t="s">
        <v>163</v>
      </c>
      <c r="H18" s="29">
        <v>7581612</v>
      </c>
      <c r="I18" s="29">
        <v>30701</v>
      </c>
      <c r="J18" s="30">
        <f t="shared" si="4"/>
        <v>246.95000162861146</v>
      </c>
    </row>
    <row r="19" spans="1:15" ht="17.399999999999999" hidden="1">
      <c r="A19" s="31">
        <f>AVERAGE(D17:D19)</f>
        <v>383603.34848484845</v>
      </c>
      <c r="B19" s="27">
        <f>A19/A16-1</f>
        <v>-0.25208889948422342</v>
      </c>
      <c r="C19" s="27">
        <f>A19/A7-1</f>
        <v>-0.45604662657037853</v>
      </c>
      <c r="D19" s="26">
        <f>H19/22</f>
        <v>271563.54545454547</v>
      </c>
      <c r="E19" s="27">
        <f t="shared" si="2"/>
        <v>-0.28362584248693945</v>
      </c>
      <c r="F19" s="33">
        <f t="shared" si="3"/>
        <v>-0.69550677136309136</v>
      </c>
      <c r="G19" s="39" t="s">
        <v>158</v>
      </c>
      <c r="H19" s="29">
        <v>5974398</v>
      </c>
      <c r="I19" s="29">
        <v>23546</v>
      </c>
      <c r="J19" s="30">
        <f t="shared" si="4"/>
        <v>253.73303321158582</v>
      </c>
      <c r="K19" s="32">
        <f>H19+H18+H17</f>
        <v>23559328</v>
      </c>
      <c r="L19" s="27">
        <f>K19/K16-1</f>
        <v>-0.28733948497495754</v>
      </c>
      <c r="M19" s="27">
        <f>K19/K7-1</f>
        <v>-0.45041479120613392</v>
      </c>
      <c r="N19" s="32">
        <f>AVERAGE(J17:J19)</f>
        <v>254.20847554280283</v>
      </c>
      <c r="O19" s="58">
        <f>N19/N16-1</f>
        <v>-3.1511508358771478E-2</v>
      </c>
    </row>
    <row r="20" spans="1:15" hidden="1">
      <c r="D20" s="26">
        <f>H20/20</f>
        <v>110941.2</v>
      </c>
      <c r="E20" s="27">
        <f t="shared" si="2"/>
        <v>-0.59147241278535512</v>
      </c>
      <c r="F20" s="33">
        <f t="shared" si="3"/>
        <v>-0.85014823312749899</v>
      </c>
      <c r="G20" s="39" t="s">
        <v>154</v>
      </c>
      <c r="H20" s="29">
        <v>2218824</v>
      </c>
      <c r="I20" s="29">
        <v>8041</v>
      </c>
      <c r="J20" s="30">
        <f t="shared" si="4"/>
        <v>275.93881358040045</v>
      </c>
    </row>
    <row r="21" spans="1:15" hidden="1">
      <c r="D21" s="26">
        <f>H21/21</f>
        <v>226026.38095238095</v>
      </c>
      <c r="E21" s="27">
        <f t="shared" si="2"/>
        <v>1.0373529487005815</v>
      </c>
      <c r="F21" s="33">
        <f t="shared" si="3"/>
        <v>-0.62025183181503807</v>
      </c>
      <c r="G21" s="39" t="s">
        <v>155</v>
      </c>
      <c r="H21" s="29">
        <v>4746554</v>
      </c>
      <c r="I21" s="29">
        <v>17312</v>
      </c>
      <c r="J21" s="30">
        <f t="shared" si="4"/>
        <v>274.17710258780039</v>
      </c>
    </row>
    <row r="22" spans="1:15" ht="17.399999999999999" hidden="1">
      <c r="A22" s="31">
        <f>AVERAGE(D20:D22)</f>
        <v>241539.05079365079</v>
      </c>
      <c r="B22" s="27">
        <f>A22/A19-1</f>
        <v>-0.37034165174084477</v>
      </c>
      <c r="C22" s="27">
        <f>A22/A10-1</f>
        <v>-0.65301900364956922</v>
      </c>
      <c r="D22" s="26">
        <f>H22/21</f>
        <v>387649.57142857142</v>
      </c>
      <c r="E22" s="27">
        <f t="shared" si="2"/>
        <v>0.71506339125184293</v>
      </c>
      <c r="F22" s="33">
        <f t="shared" si="3"/>
        <v>-0.48506176811310742</v>
      </c>
      <c r="G22" s="39" t="s">
        <v>156</v>
      </c>
      <c r="H22" s="29">
        <v>8140641</v>
      </c>
      <c r="I22" s="29">
        <v>26258</v>
      </c>
      <c r="J22" s="30">
        <f t="shared" si="4"/>
        <v>310.02517328052403</v>
      </c>
      <c r="K22" s="32">
        <f>H22+H21+H20</f>
        <v>15106019</v>
      </c>
      <c r="L22" s="27">
        <f>K22/K19-1</f>
        <v>-0.35880942784106573</v>
      </c>
      <c r="M22" s="27">
        <f>K22/K10-1</f>
        <v>-0.65554871310575302</v>
      </c>
      <c r="N22" s="32">
        <f>AVERAGE(J20:J22)</f>
        <v>286.71369648290829</v>
      </c>
      <c r="O22" s="58">
        <f>N22/N19-1</f>
        <v>0.12786836029246529</v>
      </c>
    </row>
    <row r="23" spans="1:15" hidden="1">
      <c r="A23" s="31"/>
      <c r="B23" s="27"/>
      <c r="C23" s="27"/>
      <c r="D23" s="26">
        <f>H23/21</f>
        <v>421732</v>
      </c>
      <c r="E23" s="27">
        <f t="shared" ref="E23:E28" si="5">D23/D22-1</f>
        <v>8.7920717791142078E-2</v>
      </c>
      <c r="F23" s="33">
        <f t="shared" ref="F23:F28" si="6">D23/D11-1</f>
        <v>-0.72276310432428192</v>
      </c>
      <c r="G23" s="39" t="s">
        <v>168</v>
      </c>
      <c r="H23" s="29">
        <v>8856372</v>
      </c>
      <c r="I23" s="29">
        <v>26904</v>
      </c>
      <c r="J23" s="30">
        <f t="shared" si="4"/>
        <v>329.18421052631578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298233.18181818182</v>
      </c>
      <c r="E24" s="27">
        <f t="shared" si="5"/>
        <v>-0.29283720035903882</v>
      </c>
      <c r="F24" s="33">
        <f t="shared" si="6"/>
        <v>-0.69383833033624986</v>
      </c>
      <c r="G24" s="39" t="s">
        <v>176</v>
      </c>
      <c r="H24" s="29">
        <v>6561130</v>
      </c>
      <c r="I24" s="29">
        <v>26766</v>
      </c>
      <c r="J24" s="30">
        <f t="shared" si="4"/>
        <v>245.12926847493088</v>
      </c>
      <c r="K24" s="32"/>
      <c r="L24" s="27"/>
      <c r="M24" s="27"/>
      <c r="N24" s="27"/>
    </row>
    <row r="25" spans="1:15" ht="17.399999999999999" hidden="1">
      <c r="A25" s="31">
        <f>AVERAGE(D23:D25)</f>
        <v>456779.67464114836</v>
      </c>
      <c r="B25" s="27">
        <f>A25/A22-1</f>
        <v>0.89112142794408755</v>
      </c>
      <c r="C25" s="27">
        <f>A25/A13-1</f>
        <v>-0.61993945250095517</v>
      </c>
      <c r="D25" s="26">
        <f>H25/19</f>
        <v>650373.84210526315</v>
      </c>
      <c r="E25" s="27">
        <f t="shared" si="5"/>
        <v>1.1807561390059012</v>
      </c>
      <c r="F25" s="33">
        <f t="shared" si="6"/>
        <v>-0.41422538269151643</v>
      </c>
      <c r="G25" s="39" t="s">
        <v>190</v>
      </c>
      <c r="H25" s="29">
        <v>12357103</v>
      </c>
      <c r="I25" s="29">
        <v>43487</v>
      </c>
      <c r="J25" s="30">
        <f t="shared" si="4"/>
        <v>284.15625359302783</v>
      </c>
      <c r="K25" s="32">
        <f>H25+H24+H23</f>
        <v>27774605</v>
      </c>
      <c r="L25" s="27">
        <f>K25/K22-1</f>
        <v>0.83864491365991256</v>
      </c>
      <c r="M25" s="27">
        <f>K25/K13-1</f>
        <v>-0.63251879066306871</v>
      </c>
      <c r="N25" s="32">
        <f>AVERAGE(J23:J25)</f>
        <v>286.15657753142483</v>
      </c>
      <c r="O25" s="58">
        <f>N25/N22-1</f>
        <v>-1.9431194195379531E-3</v>
      </c>
    </row>
    <row r="26" spans="1:15" ht="17.399999999999999" hidden="1">
      <c r="D26" s="26">
        <f>H26/19</f>
        <v>461208.15789473685</v>
      </c>
      <c r="E26" s="27">
        <f t="shared" si="5"/>
        <v>-0.29085684565387204</v>
      </c>
      <c r="F26" s="33">
        <f t="shared" si="6"/>
        <v>0.16304951609532159</v>
      </c>
      <c r="G26" s="39" t="s">
        <v>202</v>
      </c>
      <c r="H26" s="29">
        <v>8762955</v>
      </c>
      <c r="I26" s="29">
        <v>34675</v>
      </c>
      <c r="J26" s="30">
        <f t="shared" si="4"/>
        <v>252.71679884643115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537304.72727272729</v>
      </c>
      <c r="E27" s="27">
        <f t="shared" si="5"/>
        <v>0.16499397956303752</v>
      </c>
      <c r="F27" s="33">
        <f t="shared" si="6"/>
        <v>-0.13222005706157547</v>
      </c>
      <c r="G27" s="39" t="s">
        <v>203</v>
      </c>
      <c r="H27" s="29">
        <v>11820704</v>
      </c>
      <c r="I27" s="29">
        <v>35357</v>
      </c>
      <c r="J27" s="30">
        <f t="shared" si="4"/>
        <v>334.32429221936252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500159.52312599681</v>
      </c>
      <c r="B28" s="27">
        <f>A28/A25-1</f>
        <v>9.4968867690814474E-2</v>
      </c>
      <c r="C28" s="27">
        <f>A28/A16-1</f>
        <v>-2.4839431532268086E-2</v>
      </c>
      <c r="D28" s="26">
        <f>H28/19</f>
        <v>501965.68421052629</v>
      </c>
      <c r="E28" s="27">
        <f t="shared" si="5"/>
        <v>-6.5770951321378335E-2</v>
      </c>
      <c r="F28" s="33">
        <f t="shared" si="6"/>
        <v>-4.0175616009965776E-2</v>
      </c>
      <c r="G28" s="39" t="s">
        <v>208</v>
      </c>
      <c r="H28" s="29">
        <v>9537348</v>
      </c>
      <c r="I28" s="29">
        <v>32744</v>
      </c>
      <c r="J28" s="30">
        <f t="shared" si="4"/>
        <v>291.2700952846323</v>
      </c>
      <c r="K28" s="32">
        <f>H28+H27+H26</f>
        <v>30121007</v>
      </c>
      <c r="L28" s="27">
        <f>K28/K25-1</f>
        <v>8.4480121319457036E-2</v>
      </c>
      <c r="M28" s="27">
        <f>K28/K16-1</f>
        <v>-8.8851245600345297E-2</v>
      </c>
      <c r="N28" s="32">
        <f>AVERAGE(J26:J28)</f>
        <v>292.77039545014196</v>
      </c>
      <c r="O28" s="58">
        <f>N28/N25-1</f>
        <v>2.3112583941883535E-2</v>
      </c>
    </row>
    <row r="29" spans="1:15" hidden="1">
      <c r="D29" s="26">
        <f>H29/22</f>
        <v>364902.31818181818</v>
      </c>
      <c r="E29" s="27">
        <f t="shared" ref="E29:E41" si="7">D29/D28-1</f>
        <v>-0.27305325909733547</v>
      </c>
      <c r="F29" s="33">
        <f t="shared" ref="F29:F41" si="8">D29/D17-1</f>
        <v>-0.2704374324962614</v>
      </c>
      <c r="G29" s="39" t="s">
        <v>215</v>
      </c>
      <c r="H29" s="29">
        <v>8027851</v>
      </c>
      <c r="I29" s="29">
        <v>27909</v>
      </c>
      <c r="J29" s="30">
        <f t="shared" si="4"/>
        <v>287.64380665735069</v>
      </c>
    </row>
    <row r="30" spans="1:15" hidden="1">
      <c r="D30" s="26">
        <f>H30/19</f>
        <v>257891</v>
      </c>
      <c r="E30" s="27">
        <f t="shared" si="7"/>
        <v>-0.29326017635354718</v>
      </c>
      <c r="F30" s="33">
        <f t="shared" si="8"/>
        <v>-0.31969348998603464</v>
      </c>
      <c r="G30" s="39" t="s">
        <v>210</v>
      </c>
      <c r="H30" s="29">
        <v>4899929</v>
      </c>
      <c r="I30" s="29">
        <v>18295</v>
      </c>
      <c r="J30" s="30">
        <f t="shared" si="4"/>
        <v>267.82886034435637</v>
      </c>
    </row>
    <row r="31" spans="1:15" ht="17.399999999999999" hidden="1">
      <c r="A31" s="31">
        <f>AVERAGE(D29:D31)</f>
        <v>456479.32272727275</v>
      </c>
      <c r="B31" s="27">
        <f>A31/A28-1</f>
        <v>-8.73325376786247E-2</v>
      </c>
      <c r="C31" s="27">
        <f>A31/A19-1</f>
        <v>0.18997741946275726</v>
      </c>
      <c r="D31" s="26">
        <f>H31/20</f>
        <v>746644.65</v>
      </c>
      <c r="E31" s="27">
        <f t="shared" si="7"/>
        <v>1.8951946752697846</v>
      </c>
      <c r="F31" s="33">
        <f t="shared" si="8"/>
        <v>1.7494288629582426</v>
      </c>
      <c r="G31" s="39" t="s">
        <v>211</v>
      </c>
      <c r="H31" s="29">
        <v>14932893</v>
      </c>
      <c r="I31" s="29">
        <v>66822</v>
      </c>
      <c r="J31" s="30">
        <f t="shared" si="4"/>
        <v>223.47270360061057</v>
      </c>
      <c r="K31" s="32">
        <f>H31+H30+H29</f>
        <v>27860673</v>
      </c>
      <c r="L31" s="27">
        <f>K31/K28-1</f>
        <v>-7.5041780641663114E-2</v>
      </c>
      <c r="M31" s="27">
        <f>K31/K19-1</f>
        <v>0.18257502930474079</v>
      </c>
      <c r="N31" s="32">
        <f>AVERAGE(J29:J31)</f>
        <v>259.64845686743922</v>
      </c>
      <c r="O31" s="58">
        <f>N31/N28-1</f>
        <v>-0.11313281362269201</v>
      </c>
    </row>
    <row r="32" spans="1:15" ht="17.399999999999999" hidden="1">
      <c r="D32" s="26">
        <f>H32/21</f>
        <v>1165662.857142857</v>
      </c>
      <c r="E32" s="27">
        <f t="shared" si="7"/>
        <v>0.56120164678452733</v>
      </c>
      <c r="F32" s="33">
        <f t="shared" si="8"/>
        <v>9.5070330692552183</v>
      </c>
      <c r="G32" s="39" t="s">
        <v>222</v>
      </c>
      <c r="H32" s="29">
        <v>24478920</v>
      </c>
      <c r="I32" s="29">
        <v>82255</v>
      </c>
      <c r="J32" s="30">
        <f t="shared" si="4"/>
        <v>297.59795757096833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692997.90476190473</v>
      </c>
      <c r="E33" s="27">
        <f t="shared" si="7"/>
        <v>-0.40549027489774869</v>
      </c>
      <c r="F33" s="33">
        <f t="shared" si="8"/>
        <v>2.0660045161184302</v>
      </c>
      <c r="G33" s="39" t="s">
        <v>223</v>
      </c>
      <c r="H33" s="29">
        <v>14552956</v>
      </c>
      <c r="I33" s="29">
        <v>54756</v>
      </c>
      <c r="J33" s="30">
        <f t="shared" si="4"/>
        <v>265.77828913726347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1015847.9030910609</v>
      </c>
      <c r="B34" s="27">
        <f>A34/A31-1</f>
        <v>1.2253974112601536</v>
      </c>
      <c r="C34" s="27">
        <f>A34/A22-1</f>
        <v>3.2057294659111246</v>
      </c>
      <c r="D34" s="26">
        <f>H34/19</f>
        <v>1188882.9473684211</v>
      </c>
      <c r="E34" s="27">
        <f t="shared" si="7"/>
        <v>0.71556499550585073</v>
      </c>
      <c r="F34" s="33">
        <f t="shared" si="8"/>
        <v>2.0669012298585385</v>
      </c>
      <c r="G34" s="39" t="s">
        <v>220</v>
      </c>
      <c r="H34" s="29">
        <v>22588776</v>
      </c>
      <c r="I34" s="29">
        <v>70344</v>
      </c>
      <c r="J34" s="30">
        <f t="shared" si="4"/>
        <v>321.11873080859777</v>
      </c>
      <c r="K34" s="32">
        <f>H34+H33+H32</f>
        <v>61620652</v>
      </c>
      <c r="L34" s="27">
        <f>K34/K31-1</f>
        <v>1.2117431262338854</v>
      </c>
      <c r="M34" s="27">
        <f>K34/K22-1</f>
        <v>3.0792118691231618</v>
      </c>
      <c r="N34" s="32">
        <f>AVERAGE(J32:J34)</f>
        <v>294.83165917227649</v>
      </c>
      <c r="O34" s="58">
        <f>N34/N31-1</f>
        <v>0.13550322127583336</v>
      </c>
      <c r="P34" s="58"/>
    </row>
    <row r="35" spans="1:16" ht="17.399999999999999" hidden="1">
      <c r="D35" s="26">
        <f>H35/23</f>
        <v>403283.78260869568</v>
      </c>
      <c r="E35" s="27">
        <f t="shared" si="7"/>
        <v>-0.66078764650350164</v>
      </c>
      <c r="F35" s="33">
        <f t="shared" si="8"/>
        <v>-4.3743935464475858E-2</v>
      </c>
      <c r="G35" s="39" t="s">
        <v>226</v>
      </c>
      <c r="H35" s="68">
        <v>9275527</v>
      </c>
      <c r="I35" s="68">
        <v>37278</v>
      </c>
      <c r="J35" s="30">
        <f t="shared" si="4"/>
        <v>248.82040345512098</v>
      </c>
      <c r="P35" s="16"/>
    </row>
    <row r="36" spans="1:16" ht="17.399999999999999" hidden="1">
      <c r="D36" s="26">
        <f>H36/21</f>
        <v>512206.09523809527</v>
      </c>
      <c r="E36" s="27">
        <f t="shared" si="7"/>
        <v>0.2700885017612682</v>
      </c>
      <c r="F36" s="33">
        <f t="shared" si="8"/>
        <v>0.71746849936491053</v>
      </c>
      <c r="G36" s="39" t="s">
        <v>228</v>
      </c>
      <c r="H36" s="68">
        <v>10756328</v>
      </c>
      <c r="I36" s="68">
        <v>32137</v>
      </c>
      <c r="J36" s="30">
        <f t="shared" si="4"/>
        <v>334.70230575349285</v>
      </c>
      <c r="P36" s="16"/>
    </row>
    <row r="37" spans="1:16" ht="17.399999999999999" hidden="1">
      <c r="A37" s="31">
        <f>AVERAGE(D35:D37)</f>
        <v>508785.77409707848</v>
      </c>
      <c r="B37" s="27">
        <f>A37/A34-1</f>
        <v>-0.49915162245359213</v>
      </c>
      <c r="C37" s="27">
        <f>A37/A25-1</f>
        <v>0.11385379504196802</v>
      </c>
      <c r="D37" s="26">
        <f>H37/18</f>
        <v>610867.4444444445</v>
      </c>
      <c r="E37" s="27">
        <f t="shared" si="7"/>
        <v>0.19262041221998194</v>
      </c>
      <c r="F37" s="33">
        <f t="shared" si="8"/>
        <v>-6.0744136838185692E-2</v>
      </c>
      <c r="G37" s="39" t="s">
        <v>225</v>
      </c>
      <c r="H37" s="68">
        <v>10995614</v>
      </c>
      <c r="I37" s="68">
        <v>52967</v>
      </c>
      <c r="J37" s="30">
        <f t="shared" si="4"/>
        <v>207.59367153133084</v>
      </c>
      <c r="K37" s="32">
        <f>H37+H36+H35</f>
        <v>31027469</v>
      </c>
      <c r="L37" s="27">
        <f>K37/K34-1</f>
        <v>-0.49647613270953384</v>
      </c>
      <c r="M37" s="27">
        <f>K37/K25-1</f>
        <v>0.11711648104446493</v>
      </c>
      <c r="N37" s="32">
        <f>AVERAGE(J35:J37)</f>
        <v>263.70546024664822</v>
      </c>
      <c r="O37" s="16">
        <f>N37/N34-1</f>
        <v>-0.10557278350979449</v>
      </c>
      <c r="P37" s="16"/>
    </row>
    <row r="38" spans="1:16" ht="17.399999999999999" hidden="1">
      <c r="A38" s="31"/>
      <c r="B38" s="27"/>
      <c r="C38" s="27"/>
      <c r="D38" s="26">
        <f>H38/20</f>
        <v>409410.6</v>
      </c>
      <c r="E38" s="27">
        <f t="shared" si="7"/>
        <v>-0.32978815007511186</v>
      </c>
      <c r="F38" s="33">
        <f t="shared" si="8"/>
        <v>-0.11230841651018408</v>
      </c>
      <c r="G38" s="39" t="s">
        <v>231</v>
      </c>
      <c r="H38" s="68">
        <v>8188212</v>
      </c>
      <c r="I38" s="68">
        <v>33718</v>
      </c>
      <c r="J38" s="30">
        <f t="shared" si="4"/>
        <v>242.84394092176285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529589.76190476189</v>
      </c>
      <c r="E39" s="27">
        <f t="shared" si="7"/>
        <v>0.2935418914526442</v>
      </c>
      <c r="F39" s="33">
        <f t="shared" si="8"/>
        <v>-1.4358640407139744E-2</v>
      </c>
      <c r="G39" s="39" t="s">
        <v>234</v>
      </c>
      <c r="H39" s="68">
        <v>11121385</v>
      </c>
      <c r="I39" s="68">
        <v>43653</v>
      </c>
      <c r="J39" s="30">
        <f t="shared" si="4"/>
        <v>254.76794263853571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665639.97777777771</v>
      </c>
      <c r="B40" s="27">
        <f>A40/A37-1</f>
        <v>0.30829125275576352</v>
      </c>
      <c r="C40" s="27">
        <f>A40/A28-1</f>
        <v>0.33085535114382725</v>
      </c>
      <c r="D40" s="26">
        <f>H40/21</f>
        <v>1057919.5714285714</v>
      </c>
      <c r="E40" s="27">
        <f t="shared" si="7"/>
        <v>0.99762088984420538</v>
      </c>
      <c r="F40" s="33">
        <f t="shared" si="8"/>
        <v>1.1075535732934205</v>
      </c>
      <c r="G40" s="39" t="s">
        <v>236</v>
      </c>
      <c r="H40" s="68">
        <v>22216311</v>
      </c>
      <c r="I40" s="68">
        <v>73389</v>
      </c>
      <c r="J40" s="30">
        <f t="shared" si="4"/>
        <v>302.71990352777664</v>
      </c>
      <c r="K40" s="32">
        <f>H40+H39+H38</f>
        <v>41525908</v>
      </c>
      <c r="L40" s="27">
        <f>K40/K37-1</f>
        <v>0.33835950331623899</v>
      </c>
      <c r="M40" s="27">
        <f>K40/K28-1</f>
        <v>0.37863611266382957</v>
      </c>
      <c r="N40" s="32">
        <f>AVERAGE(J38:J40)</f>
        <v>266.77726236269172</v>
      </c>
      <c r="O40" s="58">
        <f>N40/N37-1</f>
        <v>1.1648610207655175E-2</v>
      </c>
    </row>
    <row r="41" spans="1:16" ht="17.399999999999999">
      <c r="A41" s="31"/>
      <c r="B41" s="27"/>
      <c r="C41" s="27"/>
      <c r="D41" s="26">
        <f>H41/18</f>
        <v>621092.77777777775</v>
      </c>
      <c r="E41" s="27">
        <f t="shared" si="7"/>
        <v>-0.41291115643216669</v>
      </c>
      <c r="F41" s="33">
        <f t="shared" si="8"/>
        <v>0.70207956165493246</v>
      </c>
      <c r="G41" s="39" t="s">
        <v>370</v>
      </c>
      <c r="H41" s="68">
        <v>11179670</v>
      </c>
      <c r="I41" s="68">
        <v>42904</v>
      </c>
      <c r="J41" s="30">
        <f t="shared" si="4"/>
        <v>260.57407234756664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200344.7</v>
      </c>
      <c r="E42" s="27">
        <f t="shared" ref="E42" si="9">D42/D41-1</f>
        <v>-0.67743192777604344</v>
      </c>
      <c r="F42" s="33">
        <f t="shared" ref="F42" si="10">D42/D30-1</f>
        <v>-0.22314194756699535</v>
      </c>
      <c r="G42" s="39" t="s">
        <v>405</v>
      </c>
      <c r="H42" s="68">
        <v>4006894</v>
      </c>
      <c r="I42" s="68">
        <v>15410</v>
      </c>
      <c r="J42" s="30">
        <f t="shared" si="4"/>
        <v>260.01907852044127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528737.64259259251</v>
      </c>
      <c r="B43" s="27">
        <f>A43/A40-1</f>
        <v>-0.20567024180583349</v>
      </c>
      <c r="C43" s="27">
        <f>A43/A31-1</f>
        <v>0.15829483673785383</v>
      </c>
      <c r="D43" s="26">
        <f>H43/20</f>
        <v>764775.45</v>
      </c>
      <c r="E43" s="27">
        <f t="shared" ref="E43" si="11">D43/D42-1</f>
        <v>2.8172981366614636</v>
      </c>
      <c r="F43" s="33">
        <f t="shared" ref="F43" si="12">D43/D31-1</f>
        <v>2.4283037452957013E-2</v>
      </c>
      <c r="G43" s="39" t="s">
        <v>429</v>
      </c>
      <c r="H43" s="68">
        <v>15295509</v>
      </c>
      <c r="I43" s="68">
        <v>63078</v>
      </c>
      <c r="J43" s="30">
        <f t="shared" si="4"/>
        <v>242.48563683059069</v>
      </c>
      <c r="K43" s="32">
        <f>H43+H42+H41</f>
        <v>30482073</v>
      </c>
      <c r="L43" s="27">
        <f>K43/K40-1</f>
        <v>-0.26595047602571387</v>
      </c>
      <c r="M43" s="27">
        <f>K43/K31-1</f>
        <v>9.4089615136002003E-2</v>
      </c>
      <c r="N43" s="32">
        <f>AVERAGE(J41:J43)</f>
        <v>254.35959589953288</v>
      </c>
      <c r="O43" s="58">
        <f>N43/N40-1</f>
        <v>-4.6546944642818389E-2</v>
      </c>
    </row>
    <row r="44" spans="1:16" ht="17.399999999999999">
      <c r="A44" s="31"/>
      <c r="B44" s="27"/>
      <c r="C44" s="27"/>
      <c r="D44" s="26">
        <f>H44/22</f>
        <v>646510.63636363635</v>
      </c>
      <c r="E44" s="27">
        <f t="shared" ref="E44" si="13">D44/D43-1</f>
        <v>-0.15463991899369101</v>
      </c>
      <c r="F44" s="33">
        <f t="shared" ref="F44" si="14">D44/D32-1</f>
        <v>-0.44537081849867699</v>
      </c>
      <c r="G44" s="39" t="s">
        <v>462</v>
      </c>
      <c r="H44" s="68">
        <v>14223234</v>
      </c>
      <c r="I44" s="68">
        <v>58234</v>
      </c>
      <c r="J44" s="30">
        <f t="shared" si="4"/>
        <v>244.24277913246556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1073687.3999999999</v>
      </c>
      <c r="E45" s="27">
        <f t="shared" ref="E45" si="15">D45/D44-1</f>
        <v>0.66074205064755298</v>
      </c>
      <c r="F45" s="33">
        <f t="shared" ref="F45" si="16">D45/D33-1</f>
        <v>0.54933715184736354</v>
      </c>
      <c r="G45" s="39" t="s">
        <v>507</v>
      </c>
      <c r="H45" s="68">
        <v>21473748</v>
      </c>
      <c r="I45" s="68">
        <v>76415</v>
      </c>
      <c r="J45" s="30">
        <f t="shared" si="4"/>
        <v>281.01482693188512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810733.62615629972</v>
      </c>
      <c r="B46" s="27">
        <f>A46/A43-1</f>
        <v>0.53333820187452252</v>
      </c>
      <c r="C46" s="27">
        <f>A46/A34-1</f>
        <v>-0.20191435776028244</v>
      </c>
      <c r="D46" s="26">
        <f>H46/19</f>
        <v>712002.84210526315</v>
      </c>
      <c r="E46" s="27">
        <f t="shared" ref="E46" si="17">D46/D45-1</f>
        <v>-0.33686206794895501</v>
      </c>
      <c r="F46" s="33">
        <f t="shared" ref="F46" si="18">D46/D34-1</f>
        <v>-0.40111611182473994</v>
      </c>
      <c r="G46" s="39" t="s">
        <v>548</v>
      </c>
      <c r="H46" s="68">
        <v>13528054</v>
      </c>
      <c r="I46" s="68">
        <v>57247</v>
      </c>
      <c r="J46" s="30">
        <f t="shared" si="4"/>
        <v>236.31026953377469</v>
      </c>
      <c r="K46" s="32">
        <f>H46+H45+H44</f>
        <v>49225036</v>
      </c>
      <c r="L46" s="27">
        <f>K46/K43-1</f>
        <v>0.61488478818353332</v>
      </c>
      <c r="M46" s="27">
        <f>K46/K34-1</f>
        <v>-0.20116009158747628</v>
      </c>
      <c r="N46" s="32">
        <f>AVERAGE(J44:J46)</f>
        <v>253.85595853270846</v>
      </c>
      <c r="O46" s="58">
        <f>N46/N43-1</f>
        <v>-1.9800210998265344E-3</v>
      </c>
    </row>
    <row r="47" spans="1:16" ht="17.399999999999999">
      <c r="A47" s="31"/>
      <c r="B47" s="27"/>
      <c r="C47" s="27"/>
      <c r="D47" s="26">
        <f>H47/19</f>
        <v>903473.10526315786</v>
      </c>
      <c r="E47" s="27">
        <f t="shared" ref="E47" si="19">D47/D46-1</f>
        <v>0.26891783548468973</v>
      </c>
      <c r="F47" s="33">
        <f t="shared" ref="F47" si="20">D47/D35-1</f>
        <v>1.2402911900372486</v>
      </c>
      <c r="G47" s="39" t="s">
        <v>598</v>
      </c>
      <c r="H47" s="68">
        <v>17165989</v>
      </c>
      <c r="I47" s="68">
        <v>70003</v>
      </c>
      <c r="J47" s="30">
        <f t="shared" si="4"/>
        <v>245.21790494693084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562526.15</v>
      </c>
      <c r="E48" s="27">
        <f t="shared" ref="E48" si="21">D48/D47-1</f>
        <v>-0.37737366311955567</v>
      </c>
      <c r="F48" s="33">
        <f t="shared" ref="F48" si="22">D48/D36-1</f>
        <v>9.8241811703771109E-2</v>
      </c>
      <c r="G48" s="39" t="s">
        <v>632</v>
      </c>
      <c r="H48" s="68">
        <v>11250523</v>
      </c>
      <c r="I48" s="68">
        <v>45154</v>
      </c>
      <c r="J48" s="30">
        <f t="shared" si="4"/>
        <v>249.15894494396952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651374.29720893141</v>
      </c>
      <c r="B49" s="27">
        <f>A49/A46-1</f>
        <v>-0.1965618839604486</v>
      </c>
      <c r="C49" s="27">
        <f>A49/A37-1</f>
        <v>0.28025257460254083</v>
      </c>
      <c r="D49" s="26">
        <f>H49/22</f>
        <v>488123.63636363635</v>
      </c>
      <c r="E49" s="27">
        <f t="shared" ref="E49" si="23">D49/D48-1</f>
        <v>-0.13226498650127405</v>
      </c>
      <c r="F49" s="33">
        <f t="shared" ref="F49" si="24">D49/D37-1</f>
        <v>-0.20093362184726982</v>
      </c>
      <c r="G49" s="39" t="s">
        <v>672</v>
      </c>
      <c r="H49" s="68">
        <v>10738720</v>
      </c>
      <c r="I49" s="68">
        <v>37170</v>
      </c>
      <c r="J49" s="30">
        <f t="shared" si="4"/>
        <v>288.90825934893729</v>
      </c>
      <c r="K49" s="32">
        <f>H49+H48+H47</f>
        <v>39155232</v>
      </c>
      <c r="L49" s="27">
        <f>K49/K46-1</f>
        <v>-0.20456671682271599</v>
      </c>
      <c r="M49" s="27">
        <f>K49/K37-1</f>
        <v>0.26195378682031722</v>
      </c>
      <c r="N49" s="32">
        <f>AVERAGE(J47:J49)</f>
        <v>261.09503641327922</v>
      </c>
      <c r="O49" s="58">
        <f>N49/N46-1</f>
        <v>2.8516478094163134E-2</v>
      </c>
    </row>
    <row r="50" spans="1:15" s="37" customFormat="1" ht="17.399999999999999">
      <c r="A50" s="92"/>
      <c r="B50" s="130"/>
      <c r="C50" s="130"/>
      <c r="D50" s="93">
        <f>H50/18</f>
        <v>336537.77777777775</v>
      </c>
      <c r="E50" s="130">
        <f t="shared" ref="E50" si="25">D50/D49-1</f>
        <v>-0.31054808104586851</v>
      </c>
      <c r="F50" s="131">
        <f t="shared" ref="F50" si="26">D50/D38-1</f>
        <v>-0.17799446868796809</v>
      </c>
      <c r="G50" s="132" t="s">
        <v>714</v>
      </c>
      <c r="H50" s="95">
        <v>6057680</v>
      </c>
      <c r="I50" s="95">
        <v>20810</v>
      </c>
      <c r="J50" s="133">
        <f t="shared" ref="J50" si="27">H50/I50</f>
        <v>291.09466602594904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422614.4</v>
      </c>
      <c r="E51" s="130">
        <f t="shared" ref="E51" si="28">D51/D50-1</f>
        <v>0.25577105426499935</v>
      </c>
      <c r="F51" s="131">
        <f t="shared" ref="F51" si="29">D51/D39-1</f>
        <v>-0.20199665779037412</v>
      </c>
      <c r="G51" s="132" t="s">
        <v>721</v>
      </c>
      <c r="H51" s="95">
        <v>8452288</v>
      </c>
      <c r="I51" s="95">
        <v>30373</v>
      </c>
      <c r="J51" s="133">
        <f t="shared" ref="J51" si="30">H51/I51</f>
        <v>278.28294867151749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437531.24107744108</v>
      </c>
      <c r="B52" s="27">
        <f>A52/A49-1</f>
        <v>-0.32829520146524782</v>
      </c>
      <c r="C52" s="27">
        <f>A52/A40-1</f>
        <v>-0.34269086039854746</v>
      </c>
      <c r="D52" s="93">
        <f>H52/22</f>
        <v>553441.54545454541</v>
      </c>
      <c r="E52" s="130">
        <f t="shared" ref="E52:E53" si="31">D52/D51-1</f>
        <v>0.30956622740385886</v>
      </c>
      <c r="F52" s="131">
        <f t="shared" ref="F52:F53" si="32">D52/D40-1</f>
        <v>-0.47685858131237657</v>
      </c>
      <c r="G52" s="132" t="s">
        <v>726</v>
      </c>
      <c r="H52" s="95">
        <v>12175714</v>
      </c>
      <c r="I52" s="95">
        <v>49532</v>
      </c>
      <c r="J52" s="133">
        <f t="shared" ref="J52" si="33">H52/I52</f>
        <v>245.81510942421062</v>
      </c>
      <c r="K52" s="32">
        <f>H52+H51+H50</f>
        <v>26685682</v>
      </c>
      <c r="L52" s="27">
        <f>K52/K49-1</f>
        <v>-0.31846446472338619</v>
      </c>
      <c r="M52" s="27">
        <f>K52/K40-1</f>
        <v>-0.35737270332535531</v>
      </c>
      <c r="N52" s="32">
        <f>AVERAGE(J50:J52)</f>
        <v>271.73090804055903</v>
      </c>
      <c r="O52" s="58">
        <f>N52/N49-1</f>
        <v>4.073563317551776E-2</v>
      </c>
    </row>
    <row r="53" spans="1:15" s="37" customFormat="1" ht="17.399999999999999">
      <c r="A53" s="31"/>
      <c r="B53" s="27"/>
      <c r="C53" s="27"/>
      <c r="D53" s="93">
        <f>H53/21</f>
        <v>471117.23809523811</v>
      </c>
      <c r="E53" s="130">
        <f t="shared" si="31"/>
        <v>-0.14874977860885696</v>
      </c>
      <c r="F53" s="131">
        <f t="shared" si="32"/>
        <v>-0.24147042929583018</v>
      </c>
      <c r="G53" s="132" t="s">
        <v>729</v>
      </c>
      <c r="H53" s="95">
        <v>9893462</v>
      </c>
      <c r="I53" s="95">
        <v>37599</v>
      </c>
      <c r="J53" s="133">
        <f t="shared" ref="J53" si="34">H53/I53</f>
        <v>263.13098752626399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971068.9411764706</v>
      </c>
      <c r="E54" s="130">
        <f t="shared" ref="E54" si="35">D54/D53-1</f>
        <v>1.061204436293977</v>
      </c>
      <c r="F54" s="131">
        <f t="shared" ref="F54" si="36">D54/D42-1</f>
        <v>3.8469909170368402</v>
      </c>
      <c r="G54" s="132" t="s">
        <v>742</v>
      </c>
      <c r="H54" s="95">
        <v>16508172</v>
      </c>
      <c r="I54" s="95">
        <v>62728</v>
      </c>
      <c r="J54" s="133">
        <f t="shared" ref="J54" si="37">H54/I54</f>
        <v>263.17070526718533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809729.0121381887</v>
      </c>
      <c r="B55" s="27">
        <f>A55/A52-1</f>
        <v>0.85067701712954991</v>
      </c>
      <c r="C55" s="27">
        <f>A55/A43-1</f>
        <v>0.53143817823863171</v>
      </c>
      <c r="D55" s="93">
        <f>H55/21</f>
        <v>987000.85714285716</v>
      </c>
      <c r="E55" s="130">
        <f t="shared" ref="E55" si="38">D55/D54-1</f>
        <v>1.640657556927394E-2</v>
      </c>
      <c r="F55" s="131">
        <f t="shared" ref="F55" si="39">D55/D43-1</f>
        <v>0.29057602089980428</v>
      </c>
      <c r="G55" s="132" t="s">
        <v>749</v>
      </c>
      <c r="H55" s="95">
        <v>20727018</v>
      </c>
      <c r="I55" s="95">
        <v>78707</v>
      </c>
      <c r="J55" s="133">
        <f t="shared" ref="J55" si="40">H55/I55</f>
        <v>263.34402276798761</v>
      </c>
      <c r="K55" s="32">
        <f>H55+H54+H53</f>
        <v>47128652</v>
      </c>
      <c r="L55" s="27">
        <f>K55/K52-1</f>
        <v>0.76606511311946224</v>
      </c>
      <c r="M55" s="27">
        <f>K55/K43-1</f>
        <v>0.54611046302526733</v>
      </c>
      <c r="N55" s="32">
        <f>AVERAGE(J53:J55)</f>
        <v>263.21523852047898</v>
      </c>
      <c r="O55" s="58">
        <f>N55/N52-1</f>
        <v>-3.133861209049138E-2</v>
      </c>
    </row>
    <row r="56" spans="1:15" s="124" customFormat="1" ht="17.399999999999999">
      <c r="A56" s="94"/>
      <c r="B56" s="45"/>
      <c r="C56" s="45"/>
      <c r="D56" s="98">
        <f>H56/22</f>
        <v>665772.72727272729</v>
      </c>
      <c r="E56" s="118">
        <f t="shared" ref="E56" si="41">D56/D55-1</f>
        <v>-0.32545881550702216</v>
      </c>
      <c r="F56" s="158">
        <f t="shared" ref="F56" si="42">D56/D44-1</f>
        <v>2.9793927316389635E-2</v>
      </c>
      <c r="G56" s="122" t="s">
        <v>752</v>
      </c>
      <c r="H56" s="96">
        <v>14647000</v>
      </c>
      <c r="I56" s="96">
        <v>57276</v>
      </c>
      <c r="J56" s="125">
        <f t="shared" ref="J56" si="43">H56/I56</f>
        <v>255.72665688944758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832524.66666666663</v>
      </c>
      <c r="E57" s="118">
        <f t="shared" ref="E57" si="44">D57/D56-1</f>
        <v>0.25046375822125122</v>
      </c>
      <c r="F57" s="158">
        <f t="shared" ref="F57" si="45">D57/D45-1</f>
        <v>-0.22461168244438123</v>
      </c>
      <c r="G57" s="122" t="s">
        <v>756</v>
      </c>
      <c r="H57" s="96">
        <v>14985444</v>
      </c>
      <c r="I57" s="96">
        <v>55725</v>
      </c>
      <c r="J57" s="125">
        <f t="shared" ref="J57" si="46">H57/I57</f>
        <v>268.9177927321669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749148.69696969702</v>
      </c>
      <c r="B58" s="27">
        <f>A58/A55-1</f>
        <v>-7.4815542311522099E-2</v>
      </c>
      <c r="C58" s="27">
        <f>A58/A46-1</f>
        <v>-7.5961977152197102E-2</v>
      </c>
      <c r="K58" s="32">
        <f>H58+H57+H56</f>
        <v>29632444</v>
      </c>
      <c r="L58" s="27">
        <f>K58/K55-1</f>
        <v>-0.37124354840448226</v>
      </c>
      <c r="M58" s="27">
        <f>K58/K46-1</f>
        <v>-0.39802087701875932</v>
      </c>
      <c r="N58" s="32">
        <f>AVERAGE(J56:J58)</f>
        <v>262.32222481080726</v>
      </c>
      <c r="O58" s="58">
        <f>N58/N55-1</f>
        <v>-3.3927128029946907E-3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206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59765625" style="18" bestFit="1" customWidth="1"/>
    <col min="13" max="14" width="5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지오엘리먼트</v>
      </c>
      <c r="G1" s="19"/>
      <c r="H1" s="19"/>
      <c r="I1" s="19"/>
      <c r="J1" s="20"/>
      <c r="P1" s="18" t="s">
        <v>257</v>
      </c>
    </row>
    <row r="2" spans="1:16" ht="15" customHeight="1">
      <c r="G2" s="21"/>
      <c r="H2" s="21"/>
      <c r="I2" s="21"/>
      <c r="J2" s="22"/>
      <c r="P2" s="34" t="s">
        <v>582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193276.65</v>
      </c>
      <c r="E5" s="27"/>
      <c r="F5" s="26"/>
      <c r="G5" s="28" t="s">
        <v>7</v>
      </c>
      <c r="H5" s="29">
        <v>3865533</v>
      </c>
      <c r="I5" s="29">
        <v>6882.57</v>
      </c>
      <c r="J5" s="30">
        <f>H5/I5</f>
        <v>561.64092773484322</v>
      </c>
    </row>
    <row r="6" spans="1:16" ht="15" hidden="1" customHeight="1">
      <c r="D6" s="26">
        <f>H6/18</f>
        <v>171628.72222222222</v>
      </c>
      <c r="E6" s="27">
        <f t="shared" ref="E6:E22" si="0">D6/D5-1</f>
        <v>-0.11200487890170785</v>
      </c>
      <c r="F6" s="26"/>
      <c r="G6" s="28" t="s">
        <v>3</v>
      </c>
      <c r="H6" s="29">
        <v>3089317</v>
      </c>
      <c r="I6" s="29">
        <v>3744.53</v>
      </c>
      <c r="J6" s="30">
        <f t="shared" ref="J6:J49" si="1">H6/I6</f>
        <v>825.02129773295974</v>
      </c>
    </row>
    <row r="7" spans="1:16" ht="15" hidden="1" customHeight="1">
      <c r="A7" s="31">
        <f>AVERAGE(D5:D7)</f>
        <v>190264.30589225588</v>
      </c>
      <c r="B7" s="31"/>
      <c r="C7" s="31"/>
      <c r="D7" s="26">
        <f>H7/22</f>
        <v>205887.54545454544</v>
      </c>
      <c r="E7" s="27">
        <f t="shared" si="0"/>
        <v>0.1996100815105144</v>
      </c>
      <c r="F7" s="26"/>
      <c r="G7" s="28" t="s">
        <v>6</v>
      </c>
      <c r="H7" s="29">
        <v>4529526</v>
      </c>
      <c r="I7" s="29">
        <v>5132.7</v>
      </c>
      <c r="J7" s="30">
        <f t="shared" si="1"/>
        <v>882.48407271026952</v>
      </c>
      <c r="K7" s="32">
        <f>H7+H6+H5</f>
        <v>11484376</v>
      </c>
      <c r="L7" s="32"/>
      <c r="M7" s="32"/>
      <c r="N7" s="32">
        <f>AVERAGE(J5:J7)</f>
        <v>756.38209939269075</v>
      </c>
      <c r="O7" s="35"/>
    </row>
    <row r="8" spans="1:16" ht="15" hidden="1" customHeight="1">
      <c r="D8" s="26">
        <f>H8/21</f>
        <v>228106.57142857142</v>
      </c>
      <c r="E8" s="27">
        <f t="shared" si="0"/>
        <v>0.10791826151976425</v>
      </c>
      <c r="F8" s="26"/>
      <c r="G8" s="28" t="s">
        <v>2</v>
      </c>
      <c r="H8" s="29">
        <v>4790238</v>
      </c>
      <c r="I8" s="29">
        <v>4440.8599999999997</v>
      </c>
      <c r="J8" s="30">
        <f t="shared" si="1"/>
        <v>1078.6735001778936</v>
      </c>
    </row>
    <row r="9" spans="1:16" ht="15" hidden="1" customHeight="1">
      <c r="D9" s="26">
        <f>H9/21</f>
        <v>224357.80952380953</v>
      </c>
      <c r="E9" s="27">
        <f t="shared" si="0"/>
        <v>-1.6434256502495193E-2</v>
      </c>
      <c r="F9" s="26"/>
      <c r="G9" s="28" t="s">
        <v>5</v>
      </c>
      <c r="H9" s="29">
        <v>4711514</v>
      </c>
      <c r="I9" s="29">
        <v>9760.32</v>
      </c>
      <c r="J9" s="30">
        <f t="shared" si="1"/>
        <v>482.72126323727093</v>
      </c>
    </row>
    <row r="10" spans="1:16" ht="15" hidden="1" customHeight="1">
      <c r="A10" s="31">
        <f>AVERAGE(D8:D10)</f>
        <v>230962.31746031748</v>
      </c>
      <c r="B10" s="27">
        <f>A10/A7-1</f>
        <v>0.21390250460907967</v>
      </c>
      <c r="C10" s="27"/>
      <c r="D10" s="26">
        <f>H10/21</f>
        <v>240422.57142857142</v>
      </c>
      <c r="E10" s="27">
        <f t="shared" si="0"/>
        <v>7.1603310528208119E-2</v>
      </c>
      <c r="F10" s="26"/>
      <c r="G10" s="28" t="s">
        <v>0</v>
      </c>
      <c r="H10" s="29">
        <v>5048874</v>
      </c>
      <c r="I10" s="29">
        <v>4910.4799999999996</v>
      </c>
      <c r="J10" s="30">
        <f t="shared" si="1"/>
        <v>1028.1833955132697</v>
      </c>
      <c r="K10" s="32">
        <f>H10+H9+H8</f>
        <v>14550626</v>
      </c>
      <c r="L10" s="27">
        <f>K10/K7-1</f>
        <v>0.26699317403052625</v>
      </c>
      <c r="M10" s="32"/>
      <c r="N10" s="32">
        <f>AVERAGE(J8:J10)</f>
        <v>863.19271964281143</v>
      </c>
      <c r="O10" s="58">
        <f>N10/N7-1</f>
        <v>0.14121251723947514</v>
      </c>
    </row>
    <row r="11" spans="1:16" ht="15" hidden="1" customHeight="1">
      <c r="D11" s="26">
        <f>H11/21</f>
        <v>172048.33333333334</v>
      </c>
      <c r="E11" s="27">
        <f t="shared" si="0"/>
        <v>-0.28439192580365436</v>
      </c>
      <c r="F11" s="26"/>
      <c r="G11" s="28" t="s">
        <v>10</v>
      </c>
      <c r="H11" s="29">
        <v>3613015</v>
      </c>
      <c r="I11" s="29">
        <v>3732.96</v>
      </c>
      <c r="J11" s="30">
        <f t="shared" si="1"/>
        <v>967.86866186618659</v>
      </c>
    </row>
    <row r="12" spans="1:16" ht="15" hidden="1" customHeight="1">
      <c r="D12" s="26">
        <f>H12/22</f>
        <v>121283.63636363637</v>
      </c>
      <c r="E12" s="27">
        <f t="shared" si="0"/>
        <v>-0.29506067269680214</v>
      </c>
      <c r="F12" s="26"/>
      <c r="G12" s="28" t="s">
        <v>4</v>
      </c>
      <c r="H12" s="29">
        <v>2668240</v>
      </c>
      <c r="I12" s="29">
        <v>3427.45</v>
      </c>
      <c r="J12" s="30">
        <f t="shared" si="1"/>
        <v>778.49129819545146</v>
      </c>
    </row>
    <row r="13" spans="1:16" ht="15" hidden="1" customHeight="1">
      <c r="A13" s="31">
        <f>AVERAGE(D11:D13)</f>
        <v>171661.97323232325</v>
      </c>
      <c r="B13" s="27">
        <f>A13/A10-1</f>
        <v>-0.25675333050025728</v>
      </c>
      <c r="C13" s="27"/>
      <c r="D13" s="26">
        <f>H13/20</f>
        <v>221653.95</v>
      </c>
      <c r="E13" s="27">
        <f t="shared" si="0"/>
        <v>0.82756682307438623</v>
      </c>
      <c r="F13" s="26"/>
      <c r="G13" s="28" t="s">
        <v>8</v>
      </c>
      <c r="H13" s="29">
        <v>4433079</v>
      </c>
      <c r="I13" s="29">
        <v>4743.16</v>
      </c>
      <c r="J13" s="30">
        <f t="shared" si="1"/>
        <v>934.62565041027506</v>
      </c>
      <c r="K13" s="32">
        <f>H13+H12+H11</f>
        <v>10714334</v>
      </c>
      <c r="L13" s="27">
        <f>K13/K10-1</f>
        <v>-0.26365133706274901</v>
      </c>
      <c r="M13" s="32"/>
      <c r="N13" s="32">
        <f>AVERAGE(J11:J13)</f>
        <v>893.66187015730429</v>
      </c>
      <c r="O13" s="58">
        <f>N13/N10-1</f>
        <v>3.5298201457376832E-2</v>
      </c>
    </row>
    <row r="14" spans="1:16" ht="15" hidden="1" customHeight="1">
      <c r="D14" s="26">
        <f>H14/20</f>
        <v>138151.4</v>
      </c>
      <c r="E14" s="27">
        <f t="shared" si="0"/>
        <v>-0.3767248451922468</v>
      </c>
      <c r="F14" s="26"/>
      <c r="G14" s="28" t="s">
        <v>11</v>
      </c>
      <c r="H14" s="29">
        <v>2763028</v>
      </c>
      <c r="I14" s="29">
        <v>6946.52</v>
      </c>
      <c r="J14" s="30">
        <f t="shared" si="1"/>
        <v>397.7571503429055</v>
      </c>
    </row>
    <row r="15" spans="1:16" ht="15" hidden="1" customHeight="1">
      <c r="A15" s="31"/>
      <c r="B15" s="31"/>
      <c r="C15" s="31"/>
      <c r="D15" s="26">
        <f>H15/22</f>
        <v>241074.04545454544</v>
      </c>
      <c r="E15" s="27">
        <f t="shared" si="0"/>
        <v>0.74499893200174183</v>
      </c>
      <c r="F15" s="26"/>
      <c r="G15" s="28" t="s">
        <v>9</v>
      </c>
      <c r="H15" s="29">
        <v>5303629</v>
      </c>
      <c r="I15" s="29">
        <v>10092.81</v>
      </c>
      <c r="J15" s="30">
        <f t="shared" si="1"/>
        <v>525.48586568061819</v>
      </c>
    </row>
    <row r="16" spans="1:16" ht="15" hidden="1" customHeight="1">
      <c r="A16" s="31">
        <f>AVERAGE(D14:D16)</f>
        <v>182506.37575757573</v>
      </c>
      <c r="B16" s="27">
        <f>A16/A13-1</f>
        <v>6.3173004020965928E-2</v>
      </c>
      <c r="C16" s="27"/>
      <c r="D16" s="26">
        <f>H16/22</f>
        <v>168293.68181818182</v>
      </c>
      <c r="E16" s="27">
        <f t="shared" si="0"/>
        <v>-0.30190045344423599</v>
      </c>
      <c r="F16" s="26"/>
      <c r="G16" s="28" t="s">
        <v>13</v>
      </c>
      <c r="H16" s="29">
        <v>3702461</v>
      </c>
      <c r="I16" s="29">
        <v>4910.8100000000004</v>
      </c>
      <c r="J16" s="30">
        <f t="shared" si="1"/>
        <v>753.94099954997239</v>
      </c>
      <c r="K16" s="32">
        <f>H16+H15+H14</f>
        <v>11769118</v>
      </c>
      <c r="L16" s="27">
        <f>K16/K13-1</f>
        <v>9.8446063003076123E-2</v>
      </c>
      <c r="M16" s="32"/>
      <c r="N16" s="32">
        <f>AVERAGE(J14:J16)</f>
        <v>559.06133852449875</v>
      </c>
      <c r="O16" s="58">
        <f>N16/N13-1</f>
        <v>-0.37441513709643715</v>
      </c>
    </row>
    <row r="17" spans="1:15" ht="15" hidden="1" customHeight="1">
      <c r="D17" s="26">
        <f>H17/20</f>
        <v>212058.55</v>
      </c>
      <c r="E17" s="27">
        <f t="shared" si="0"/>
        <v>0.26005057176834523</v>
      </c>
      <c r="F17" s="33">
        <f t="shared" ref="F17:F22" si="2">D17/D5-1</f>
        <v>9.717624969182781E-2</v>
      </c>
      <c r="G17" s="39" t="s">
        <v>162</v>
      </c>
      <c r="H17" s="29">
        <v>4241171</v>
      </c>
      <c r="I17" s="29">
        <v>4901.5</v>
      </c>
      <c r="J17" s="30">
        <f t="shared" si="1"/>
        <v>865.28022034071205</v>
      </c>
    </row>
    <row r="18" spans="1:15" hidden="1">
      <c r="D18" s="26">
        <f>H18/20</f>
        <v>211396.4</v>
      </c>
      <c r="E18" s="27">
        <f t="shared" si="0"/>
        <v>-3.1224866905861237E-3</v>
      </c>
      <c r="F18" s="33">
        <f t="shared" si="2"/>
        <v>0.23170759103063876</v>
      </c>
      <c r="G18" s="39" t="s">
        <v>163</v>
      </c>
      <c r="H18" s="29">
        <v>4227928</v>
      </c>
      <c r="I18" s="29">
        <v>6819.99</v>
      </c>
      <c r="J18" s="30">
        <f t="shared" si="1"/>
        <v>619.93170077961997</v>
      </c>
    </row>
    <row r="19" spans="1:15" ht="17.399999999999999" hidden="1">
      <c r="A19" s="31">
        <f>AVERAGE(D17:D19)</f>
        <v>218370.31666666665</v>
      </c>
      <c r="B19" s="27">
        <f>A19/A16-1</f>
        <v>0.19650787957528237</v>
      </c>
      <c r="C19" s="27">
        <f>A19/A7-1</f>
        <v>0.14772088039638298</v>
      </c>
      <c r="D19" s="26">
        <f>H19/22</f>
        <v>231656</v>
      </c>
      <c r="E19" s="27">
        <f t="shared" si="0"/>
        <v>9.5837015199880415E-2</v>
      </c>
      <c r="F19" s="33">
        <f t="shared" si="2"/>
        <v>0.12515790835509066</v>
      </c>
      <c r="G19" s="39" t="s">
        <v>158</v>
      </c>
      <c r="H19" s="29">
        <v>5096432</v>
      </c>
      <c r="I19" s="29">
        <v>5753.49</v>
      </c>
      <c r="J19" s="30">
        <f t="shared" si="1"/>
        <v>885.79835890911431</v>
      </c>
      <c r="K19" s="32">
        <f>H19+H18+H17</f>
        <v>13565531</v>
      </c>
      <c r="L19" s="27">
        <f>K19/K16-1</f>
        <v>0.15263786122290557</v>
      </c>
      <c r="M19" s="27">
        <f>K19/K7-1</f>
        <v>0.18121620190770482</v>
      </c>
      <c r="N19" s="32">
        <f>AVERAGE(J17:J19)</f>
        <v>790.33676000981541</v>
      </c>
      <c r="O19" s="58">
        <f>N19/N16-1</f>
        <v>0.41368523549796832</v>
      </c>
    </row>
    <row r="20" spans="1:15" hidden="1">
      <c r="D20" s="26">
        <f>H20/20</f>
        <v>236652.55</v>
      </c>
      <c r="E20" s="27">
        <f t="shared" si="0"/>
        <v>2.1568834824049476E-2</v>
      </c>
      <c r="F20" s="33">
        <f t="shared" si="2"/>
        <v>3.7464850389479665E-2</v>
      </c>
      <c r="G20" s="39" t="s">
        <v>154</v>
      </c>
      <c r="H20" s="29">
        <v>4733051</v>
      </c>
      <c r="I20" s="29">
        <v>3966.97</v>
      </c>
      <c r="J20" s="30">
        <f t="shared" si="1"/>
        <v>1193.1148962558325</v>
      </c>
    </row>
    <row r="21" spans="1:15" hidden="1">
      <c r="D21" s="26">
        <f>H21/21</f>
        <v>248294.09523809524</v>
      </c>
      <c r="E21" s="27">
        <f t="shared" si="0"/>
        <v>4.9192561998995021E-2</v>
      </c>
      <c r="F21" s="33">
        <f t="shared" si="2"/>
        <v>0.10668799880463053</v>
      </c>
      <c r="G21" s="39" t="s">
        <v>155</v>
      </c>
      <c r="H21" s="29">
        <v>5214176</v>
      </c>
      <c r="I21" s="29">
        <v>4095.18</v>
      </c>
      <c r="J21" s="30">
        <f t="shared" si="1"/>
        <v>1273.247085598191</v>
      </c>
    </row>
    <row r="22" spans="1:15" ht="17.399999999999999" hidden="1">
      <c r="A22" s="31">
        <f>AVERAGE(D20:D22)</f>
        <v>234906.81825396823</v>
      </c>
      <c r="B22" s="27">
        <f>A22/A19-1</f>
        <v>7.5726874603309069E-2</v>
      </c>
      <c r="C22" s="27">
        <f>A22/A10-1</f>
        <v>1.7078546998596345E-2</v>
      </c>
      <c r="D22" s="26">
        <f>H22/21</f>
        <v>219773.80952380953</v>
      </c>
      <c r="E22" s="27">
        <f t="shared" si="0"/>
        <v>-0.11486493743210813</v>
      </c>
      <c r="F22" s="33">
        <f t="shared" si="2"/>
        <v>-8.5885288482144717E-2</v>
      </c>
      <c r="G22" s="39" t="s">
        <v>156</v>
      </c>
      <c r="H22" s="29">
        <v>4615250</v>
      </c>
      <c r="I22" s="29">
        <v>2571</v>
      </c>
      <c r="J22" s="30">
        <f t="shared" si="1"/>
        <v>1795.1186308829249</v>
      </c>
      <c r="K22" s="32">
        <f>H22+H21+H20</f>
        <v>14562477</v>
      </c>
      <c r="L22" s="27">
        <f>K22/K19-1</f>
        <v>7.3491115091624426E-2</v>
      </c>
      <c r="M22" s="27">
        <f>K22/K10-1</f>
        <v>8.1446667655393767E-4</v>
      </c>
      <c r="N22" s="32">
        <f>AVERAGE(J20:J22)</f>
        <v>1420.4935375789828</v>
      </c>
      <c r="O22" s="58">
        <f>N22/N19-1</f>
        <v>0.79732692372975444</v>
      </c>
    </row>
    <row r="23" spans="1:15" hidden="1">
      <c r="A23" s="31"/>
      <c r="B23" s="27"/>
      <c r="C23" s="27"/>
      <c r="D23" s="26">
        <f>H23/21</f>
        <v>216812.95238095237</v>
      </c>
      <c r="E23" s="27">
        <f t="shared" ref="E23:E28" si="3">D23/D22-1</f>
        <v>-1.3472292941877573E-2</v>
      </c>
      <c r="F23" s="33">
        <f t="shared" ref="F23:F28" si="4">D23/D11-1</f>
        <v>0.26018629870066956</v>
      </c>
      <c r="G23" s="39" t="s">
        <v>168</v>
      </c>
      <c r="H23" s="29">
        <v>4553072</v>
      </c>
      <c r="I23" s="29">
        <v>4749.05</v>
      </c>
      <c r="J23" s="30">
        <f t="shared" si="1"/>
        <v>958.73322032827616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260318.45454545456</v>
      </c>
      <c r="E24" s="27">
        <f t="shared" si="3"/>
        <v>0.20065914737446411</v>
      </c>
      <c r="F24" s="33">
        <f t="shared" si="4"/>
        <v>1.1463608970707284</v>
      </c>
      <c r="G24" s="39" t="s">
        <v>176</v>
      </c>
      <c r="H24" s="29">
        <v>5727006</v>
      </c>
      <c r="I24" s="29">
        <v>4405.05</v>
      </c>
      <c r="J24" s="30">
        <f t="shared" si="1"/>
        <v>1300.1001123710287</v>
      </c>
      <c r="K24" s="32"/>
      <c r="L24" s="27"/>
      <c r="M24" s="27"/>
      <c r="N24" s="27"/>
    </row>
    <row r="25" spans="1:15" ht="17.399999999999999" hidden="1">
      <c r="A25" s="31">
        <f>AVERAGE(D23:D25)</f>
        <v>275167.85494038125</v>
      </c>
      <c r="B25" s="27">
        <f>A25/A22-1</f>
        <v>0.17139152020221493</v>
      </c>
      <c r="C25" s="27">
        <f>A25/A13-1</f>
        <v>0.60296336899247693</v>
      </c>
      <c r="D25" s="26">
        <f>H25/19</f>
        <v>348372.15789473685</v>
      </c>
      <c r="E25" s="27">
        <f t="shared" si="3"/>
        <v>0.3382537880498484</v>
      </c>
      <c r="F25" s="33">
        <f t="shared" si="4"/>
        <v>0.57169388542246513</v>
      </c>
      <c r="G25" s="39" t="s">
        <v>190</v>
      </c>
      <c r="H25" s="29">
        <v>6619071</v>
      </c>
      <c r="I25" s="29">
        <v>3817.73</v>
      </c>
      <c r="J25" s="30">
        <f t="shared" si="1"/>
        <v>1733.7713772320201</v>
      </c>
      <c r="K25" s="32">
        <f>H25+H24+H23</f>
        <v>16899149</v>
      </c>
      <c r="L25" s="27">
        <f>K25/K22-1</f>
        <v>0.16045841651801407</v>
      </c>
      <c r="M25" s="27">
        <f>K25/K13-1</f>
        <v>0.57724679854109451</v>
      </c>
      <c r="N25" s="32">
        <f>AVERAGE(J23:J25)</f>
        <v>1330.8682366437749</v>
      </c>
      <c r="O25" s="58">
        <f>N25/N22-1</f>
        <v>-6.3094479886167343E-2</v>
      </c>
    </row>
    <row r="26" spans="1:15" ht="17.399999999999999" hidden="1">
      <c r="D26" s="26">
        <f>H26/19</f>
        <v>217535.89473684211</v>
      </c>
      <c r="E26" s="27">
        <f t="shared" si="3"/>
        <v>-0.37556463739397872</v>
      </c>
      <c r="F26" s="33">
        <f t="shared" si="4"/>
        <v>0.57461954592455888</v>
      </c>
      <c r="G26" s="39" t="s">
        <v>202</v>
      </c>
      <c r="H26" s="29">
        <v>4133182</v>
      </c>
      <c r="I26" s="29">
        <v>2342.19</v>
      </c>
      <c r="J26" s="30">
        <f t="shared" si="1"/>
        <v>1764.6655480554523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245870.13636363635</v>
      </c>
      <c r="E27" s="27">
        <f t="shared" si="3"/>
        <v>0.13025087956666082</v>
      </c>
      <c r="F27" s="33">
        <f t="shared" si="4"/>
        <v>1.9894679661793813E-2</v>
      </c>
      <c r="G27" s="39" t="s">
        <v>203</v>
      </c>
      <c r="H27" s="29">
        <v>5409143</v>
      </c>
      <c r="I27" s="29">
        <v>4618.57</v>
      </c>
      <c r="J27" s="30">
        <f t="shared" si="1"/>
        <v>1171.1726789893842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207777.62440191387</v>
      </c>
      <c r="B28" s="27">
        <f>A28/A25-1</f>
        <v>-0.24490589772220439</v>
      </c>
      <c r="C28" s="27">
        <f>A28/A16-1</f>
        <v>0.13846775784921661</v>
      </c>
      <c r="D28" s="26">
        <f>H28/19</f>
        <v>159926.84210526315</v>
      </c>
      <c r="E28" s="27">
        <f t="shared" si="3"/>
        <v>-0.34954751125718264</v>
      </c>
      <c r="F28" s="33">
        <f t="shared" si="4"/>
        <v>-4.9715709006579956E-2</v>
      </c>
      <c r="G28" s="39" t="s">
        <v>208</v>
      </c>
      <c r="H28" s="29">
        <v>3038610</v>
      </c>
      <c r="I28" s="29">
        <v>2686.41</v>
      </c>
      <c r="J28" s="30">
        <f t="shared" si="1"/>
        <v>1131.1043362703385</v>
      </c>
      <c r="K28" s="32">
        <f>H28+H27+H26</f>
        <v>12580935</v>
      </c>
      <c r="L28" s="27">
        <f>K28/K25-1</f>
        <v>-0.25552848844637088</v>
      </c>
      <c r="M28" s="27">
        <f>K28/K16-1</f>
        <v>6.8978575964655953E-2</v>
      </c>
      <c r="N28" s="32">
        <f>AVERAGE(J26:J28)</f>
        <v>1355.6475211050583</v>
      </c>
      <c r="O28" s="58">
        <f>N28/N25-1</f>
        <v>1.8618886362313791E-2</v>
      </c>
    </row>
    <row r="29" spans="1:15" hidden="1">
      <c r="D29" s="26">
        <f>H29/22</f>
        <v>395207.59090909088</v>
      </c>
      <c r="E29" s="27">
        <f t="shared" ref="E29:E41" si="5">D29/D28-1</f>
        <v>1.4711773565125918</v>
      </c>
      <c r="F29" s="33">
        <f t="shared" ref="F29:F41" si="6">D29/D17-1</f>
        <v>0.86367204203315984</v>
      </c>
      <c r="G29" s="39" t="s">
        <v>215</v>
      </c>
      <c r="H29" s="29">
        <v>8694567</v>
      </c>
      <c r="I29" s="29">
        <v>3911.09</v>
      </c>
      <c r="J29" s="30">
        <f t="shared" si="1"/>
        <v>2223.0546983066101</v>
      </c>
    </row>
    <row r="30" spans="1:15" hidden="1">
      <c r="D30" s="26">
        <f>H30/19</f>
        <v>394928.42105263157</v>
      </c>
      <c r="E30" s="27">
        <f t="shared" si="5"/>
        <v>-7.0638789051880035E-4</v>
      </c>
      <c r="F30" s="33">
        <f t="shared" si="6"/>
        <v>0.86818896183961303</v>
      </c>
      <c r="G30" s="39" t="s">
        <v>210</v>
      </c>
      <c r="H30" s="29">
        <v>7503640</v>
      </c>
      <c r="I30" s="29">
        <v>4453.17</v>
      </c>
      <c r="J30" s="30">
        <f t="shared" si="1"/>
        <v>1685.0109023459693</v>
      </c>
    </row>
    <row r="31" spans="1:15" ht="17.399999999999999" hidden="1">
      <c r="A31" s="31">
        <f>AVERAGE(D29:D31)</f>
        <v>419745.47065390757</v>
      </c>
      <c r="B31" s="27">
        <f>A31/A28-1</f>
        <v>1.0201668580153487</v>
      </c>
      <c r="C31" s="27">
        <f>A31/A19-1</f>
        <v>0.92217274335243937</v>
      </c>
      <c r="D31" s="26">
        <f>H31/20</f>
        <v>469100.4</v>
      </c>
      <c r="E31" s="27">
        <f t="shared" si="5"/>
        <v>0.18781119563305282</v>
      </c>
      <c r="F31" s="33">
        <f t="shared" si="6"/>
        <v>1.0249870497634426</v>
      </c>
      <c r="G31" s="39" t="s">
        <v>211</v>
      </c>
      <c r="H31" s="29">
        <v>9382008</v>
      </c>
      <c r="I31" s="29">
        <v>3878.78</v>
      </c>
      <c r="J31" s="30">
        <f t="shared" si="1"/>
        <v>2418.8038506953217</v>
      </c>
      <c r="K31" s="32">
        <f>H31+H30+H29</f>
        <v>25580215</v>
      </c>
      <c r="L31" s="27">
        <f>K31/K28-1</f>
        <v>1.0332522980207752</v>
      </c>
      <c r="M31" s="27">
        <f>K31/K19-1</f>
        <v>0.88567738336228774</v>
      </c>
      <c r="N31" s="32">
        <f>AVERAGE(J29:J31)</f>
        <v>2108.9564837826338</v>
      </c>
      <c r="O31" s="58">
        <f>N31/N28-1</f>
        <v>0.55568202718617776</v>
      </c>
    </row>
    <row r="32" spans="1:15" ht="17.399999999999999" hidden="1">
      <c r="D32" s="26">
        <f>H32/21</f>
        <v>402468.71428571426</v>
      </c>
      <c r="E32" s="27">
        <f t="shared" si="5"/>
        <v>-0.14204141739014875</v>
      </c>
      <c r="F32" s="33">
        <f t="shared" si="6"/>
        <v>0.70067347377289746</v>
      </c>
      <c r="G32" s="39" t="s">
        <v>222</v>
      </c>
      <c r="H32" s="29">
        <v>8451843</v>
      </c>
      <c r="I32" s="29">
        <v>5854.32</v>
      </c>
      <c r="J32" s="30">
        <f t="shared" si="1"/>
        <v>1443.6933751486083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491778.28571428574</v>
      </c>
      <c r="E33" s="27">
        <f t="shared" si="5"/>
        <v>0.22190438227496667</v>
      </c>
      <c r="F33" s="33">
        <f t="shared" si="6"/>
        <v>0.98062819513572252</v>
      </c>
      <c r="G33" s="39" t="s">
        <v>223</v>
      </c>
      <c r="H33" s="29">
        <v>10327344</v>
      </c>
      <c r="I33" s="29">
        <v>3406.32</v>
      </c>
      <c r="J33" s="30">
        <f t="shared" si="1"/>
        <v>3031.8185020784895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446764.08771929826</v>
      </c>
      <c r="B34" s="27">
        <f>A34/A31-1</f>
        <v>6.436904970838464E-2</v>
      </c>
      <c r="C34" s="27">
        <f>A34/A22-1</f>
        <v>0.90187790648239807</v>
      </c>
      <c r="D34" s="26">
        <f>H34/19</f>
        <v>446045.26315789472</v>
      </c>
      <c r="E34" s="27">
        <f t="shared" si="5"/>
        <v>-9.2995205125752656E-2</v>
      </c>
      <c r="F34" s="33">
        <f t="shared" si="6"/>
        <v>1.0295651430184258</v>
      </c>
      <c r="G34" s="39" t="s">
        <v>220</v>
      </c>
      <c r="H34" s="29">
        <v>8474860</v>
      </c>
      <c r="I34" s="29">
        <v>4305.66</v>
      </c>
      <c r="J34" s="30">
        <f t="shared" si="1"/>
        <v>1968.3068333310109</v>
      </c>
      <c r="K34" s="32">
        <f>H34+H33+H32</f>
        <v>27254047</v>
      </c>
      <c r="L34" s="27">
        <f>K34/K31-1</f>
        <v>6.5434633758942207E-2</v>
      </c>
      <c r="M34" s="27">
        <f>K34/K22-1</f>
        <v>0.87152549665829526</v>
      </c>
      <c r="N34" s="32">
        <f>AVERAGE(J32:J34)</f>
        <v>2147.9395701860362</v>
      </c>
      <c r="O34" s="58">
        <f>N34/N31-1</f>
        <v>1.8484538065708378E-2</v>
      </c>
      <c r="P34" s="58"/>
    </row>
    <row r="35" spans="1:16" ht="17.399999999999999" hidden="1">
      <c r="D35" s="26">
        <f>H35/23</f>
        <v>335994.39130434784</v>
      </c>
      <c r="E35" s="27">
        <f t="shared" si="5"/>
        <v>-0.24672579431605846</v>
      </c>
      <c r="F35" s="33">
        <f t="shared" si="6"/>
        <v>0.54969704353265336</v>
      </c>
      <c r="G35" s="39" t="s">
        <v>226</v>
      </c>
      <c r="H35" s="68">
        <v>7727871</v>
      </c>
      <c r="I35" s="68">
        <v>5470.98</v>
      </c>
      <c r="J35" s="30">
        <f t="shared" si="1"/>
        <v>1412.5204259565928</v>
      </c>
      <c r="P35" s="16"/>
    </row>
    <row r="36" spans="1:16" ht="17.399999999999999" hidden="1">
      <c r="D36" s="26">
        <f>H36/21</f>
        <v>320855.04761904763</v>
      </c>
      <c r="E36" s="27">
        <f t="shared" si="5"/>
        <v>-4.5058322630114445E-2</v>
      </c>
      <c r="F36" s="33">
        <f t="shared" si="6"/>
        <v>0.23254821936960557</v>
      </c>
      <c r="G36" s="39" t="s">
        <v>228</v>
      </c>
      <c r="H36" s="68">
        <v>6737956</v>
      </c>
      <c r="I36" s="68">
        <v>5871.88</v>
      </c>
      <c r="J36" s="30">
        <f t="shared" si="1"/>
        <v>1147.4955210256339</v>
      </c>
      <c r="P36" s="16"/>
    </row>
    <row r="37" spans="1:16" ht="17.399999999999999" hidden="1">
      <c r="A37" s="31">
        <f>AVERAGE(D35:D37)</f>
        <v>340596.35001150222</v>
      </c>
      <c r="B37" s="27">
        <f>A37/A34-1</f>
        <v>-0.23763713473429671</v>
      </c>
      <c r="C37" s="27">
        <f>A37/A25-1</f>
        <v>0.23777666575660494</v>
      </c>
      <c r="D37" s="26">
        <f>H37/18</f>
        <v>364939.61111111112</v>
      </c>
      <c r="E37" s="27">
        <f t="shared" si="5"/>
        <v>0.13739713250328922</v>
      </c>
      <c r="F37" s="33">
        <f t="shared" si="6"/>
        <v>4.7556766064469125E-2</v>
      </c>
      <c r="G37" s="39" t="s">
        <v>225</v>
      </c>
      <c r="H37" s="68">
        <v>6568913</v>
      </c>
      <c r="I37" s="68">
        <v>3445.1</v>
      </c>
      <c r="J37" s="30">
        <f t="shared" si="1"/>
        <v>1906.7408783489595</v>
      </c>
      <c r="K37" s="32">
        <f>H37+H36+H35</f>
        <v>21034740</v>
      </c>
      <c r="L37" s="27">
        <f>K37/K34-1</f>
        <v>-0.22819755906343009</v>
      </c>
      <c r="M37" s="27">
        <f>K37/K25-1</f>
        <v>0.24472184960319598</v>
      </c>
      <c r="N37" s="32">
        <f>AVERAGE(J35:J37)</f>
        <v>1488.9189417770619</v>
      </c>
      <c r="O37" s="16">
        <f>N37/N34-1</f>
        <v>-0.30681525567867607</v>
      </c>
      <c r="P37" s="16"/>
    </row>
    <row r="38" spans="1:16" ht="17.399999999999999" hidden="1">
      <c r="A38" s="31"/>
      <c r="B38" s="27"/>
      <c r="C38" s="27"/>
      <c r="D38" s="26">
        <f>H38/20</f>
        <v>419747.75</v>
      </c>
      <c r="E38" s="27">
        <f t="shared" si="5"/>
        <v>0.1501841324432216</v>
      </c>
      <c r="F38" s="33">
        <f t="shared" si="6"/>
        <v>0.92955627165704291</v>
      </c>
      <c r="G38" s="39" t="s">
        <v>231</v>
      </c>
      <c r="H38" s="68">
        <v>8394955</v>
      </c>
      <c r="I38" s="68">
        <v>12160.95</v>
      </c>
      <c r="J38" s="30">
        <f t="shared" si="1"/>
        <v>690.3206575144211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295461.19047619047</v>
      </c>
      <c r="E39" s="27">
        <f t="shared" si="5"/>
        <v>-0.29609821499652955</v>
      </c>
      <c r="F39" s="33">
        <f t="shared" si="6"/>
        <v>0.20169612644298573</v>
      </c>
      <c r="G39" s="39" t="s">
        <v>234</v>
      </c>
      <c r="H39" s="68">
        <v>6204685</v>
      </c>
      <c r="I39" s="68">
        <v>4771.68</v>
      </c>
      <c r="J39" s="30">
        <f t="shared" si="1"/>
        <v>1300.314564262482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331183.31349206349</v>
      </c>
      <c r="B40" s="27">
        <f>A40/A37-1</f>
        <v>-2.7636927169421677E-2</v>
      </c>
      <c r="C40" s="27">
        <f>A40/A28-1</f>
        <v>0.59393156238729672</v>
      </c>
      <c r="D40" s="26">
        <f>H40/21</f>
        <v>278341</v>
      </c>
      <c r="E40" s="27">
        <f t="shared" si="5"/>
        <v>-5.7943956864852875E-2</v>
      </c>
      <c r="F40" s="33">
        <f t="shared" si="6"/>
        <v>0.74042703736247839</v>
      </c>
      <c r="G40" s="39" t="s">
        <v>236</v>
      </c>
      <c r="H40" s="68">
        <v>5845161</v>
      </c>
      <c r="I40" s="68">
        <v>3020.97</v>
      </c>
      <c r="J40" s="30">
        <f t="shared" si="1"/>
        <v>1934.862312436072</v>
      </c>
      <c r="K40" s="32">
        <f>H40+H39+H38</f>
        <v>20444801</v>
      </c>
      <c r="L40" s="27">
        <f>K40/K37-1</f>
        <v>-2.8045937339848281E-2</v>
      </c>
      <c r="M40" s="27">
        <f>K40/K28-1</f>
        <v>0.6250621277353392</v>
      </c>
      <c r="N40" s="32">
        <f>AVERAGE(J38:J40)</f>
        <v>1308.4991780709918</v>
      </c>
      <c r="O40" s="58">
        <f>N40/N37-1</f>
        <v>-0.12117500734508402</v>
      </c>
    </row>
    <row r="41" spans="1:16" ht="17.399999999999999">
      <c r="A41" s="31"/>
      <c r="B41" s="27"/>
      <c r="C41" s="27"/>
      <c r="D41" s="26">
        <f>H41/18</f>
        <v>374621.88888888888</v>
      </c>
      <c r="E41" s="27">
        <f t="shared" si="5"/>
        <v>0.34590983322215862</v>
      </c>
      <c r="F41" s="33">
        <f t="shared" si="6"/>
        <v>-5.208832647381334E-2</v>
      </c>
      <c r="G41" s="39" t="s">
        <v>370</v>
      </c>
      <c r="H41" s="68">
        <v>6743194</v>
      </c>
      <c r="I41" s="68">
        <v>4034.98</v>
      </c>
      <c r="J41" s="30">
        <f t="shared" si="1"/>
        <v>1671.1839959553704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391229.6</v>
      </c>
      <c r="E42" s="27">
        <f t="shared" ref="E42" si="7">D42/D41-1</f>
        <v>4.433192934980057E-2</v>
      </c>
      <c r="F42" s="33">
        <f t="shared" ref="F42" si="8">D42/D30-1</f>
        <v>-9.3658011311843481E-3</v>
      </c>
      <c r="G42" s="39" t="s">
        <v>405</v>
      </c>
      <c r="H42" s="68">
        <v>7824592</v>
      </c>
      <c r="I42" s="68">
        <v>3830.99</v>
      </c>
      <c r="J42" s="30">
        <f t="shared" si="1"/>
        <v>2042.4464694504554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413149.54629629635</v>
      </c>
      <c r="B43" s="27">
        <f>A43/A40-1</f>
        <v>0.24749505625740742</v>
      </c>
      <c r="C43" s="27">
        <f>A43/A31-1</f>
        <v>-1.5714104901086046E-2</v>
      </c>
      <c r="D43" s="26">
        <f>H43/20</f>
        <v>473597.15</v>
      </c>
      <c r="E43" s="27">
        <f t="shared" ref="E43" si="9">D43/D42-1</f>
        <v>0.21053506687633061</v>
      </c>
      <c r="F43" s="33">
        <f t="shared" ref="F43" si="10">D43/D31-1</f>
        <v>9.5859010139407452E-3</v>
      </c>
      <c r="G43" s="39" t="s">
        <v>439</v>
      </c>
      <c r="H43" s="68">
        <v>9471943</v>
      </c>
      <c r="I43" s="68">
        <v>5439.4</v>
      </c>
      <c r="J43" s="30">
        <f t="shared" si="1"/>
        <v>1741.3580541971542</v>
      </c>
      <c r="K43" s="32">
        <f>H43+H42+H41</f>
        <v>24039729</v>
      </c>
      <c r="L43" s="27">
        <f>K43/K40-1</f>
        <v>0.17583580295058865</v>
      </c>
      <c r="M43" s="27">
        <f>K43/K31-1</f>
        <v>-6.0221776869350041E-2</v>
      </c>
      <c r="N43" s="32">
        <f>AVERAGE(J41:J43)</f>
        <v>1818.3295065343266</v>
      </c>
      <c r="O43" s="58">
        <f>N43/N40-1</f>
        <v>0.38962984234727149</v>
      </c>
    </row>
    <row r="44" spans="1:16" ht="17.399999999999999">
      <c r="A44" s="31"/>
      <c r="B44" s="27"/>
      <c r="C44" s="27"/>
      <c r="D44" s="26">
        <f>H44/22</f>
        <v>444318.63636363635</v>
      </c>
      <c r="E44" s="27">
        <f t="shared" ref="E44" si="11">D44/D43-1</f>
        <v>-6.1821557913436909E-2</v>
      </c>
      <c r="F44" s="33">
        <f t="shared" ref="F44" si="12">D44/D32-1</f>
        <v>0.10398304412852477</v>
      </c>
      <c r="G44" s="39" t="s">
        <v>462</v>
      </c>
      <c r="H44" s="68">
        <v>9775010</v>
      </c>
      <c r="I44" s="68">
        <v>12260.21</v>
      </c>
      <c r="J44" s="30">
        <f t="shared" si="1"/>
        <v>797.29547862557013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388571.45</v>
      </c>
      <c r="E45" s="27">
        <f t="shared" ref="E45" si="13">D45/D44-1</f>
        <v>-0.12546668494456781</v>
      </c>
      <c r="F45" s="33">
        <f t="shared" ref="F45" si="14">D45/D33-1</f>
        <v>-0.20986456440300627</v>
      </c>
      <c r="G45" s="39" t="s">
        <v>508</v>
      </c>
      <c r="H45" s="68">
        <v>7771429</v>
      </c>
      <c r="I45" s="68">
        <v>4279.6400000000003</v>
      </c>
      <c r="J45" s="30">
        <f t="shared" si="1"/>
        <v>1815.907179108523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471643.15159489634</v>
      </c>
      <c r="B46" s="27">
        <f>A46/A43-1</f>
        <v>0.14157973988588246</v>
      </c>
      <c r="C46" s="27">
        <f>A46/A34-1</f>
        <v>5.5687250966397261E-2</v>
      </c>
      <c r="D46" s="26">
        <f>H46/19</f>
        <v>582039.36842105258</v>
      </c>
      <c r="E46" s="27">
        <f t="shared" ref="E46" si="15">D46/D45-1</f>
        <v>0.49789535083200942</v>
      </c>
      <c r="F46" s="33">
        <f t="shared" ref="F46" si="16">D46/D34-1</f>
        <v>0.30488857633046429</v>
      </c>
      <c r="G46" s="39" t="s">
        <v>548</v>
      </c>
      <c r="H46" s="68">
        <v>11058748</v>
      </c>
      <c r="I46" s="68">
        <v>5444.56</v>
      </c>
      <c r="J46" s="30">
        <f t="shared" si="1"/>
        <v>2031.1555020056717</v>
      </c>
      <c r="K46" s="32">
        <f>H46+H45+H44</f>
        <v>28605187</v>
      </c>
      <c r="L46" s="27">
        <f>K46/K43-1</f>
        <v>0.18991303936912107</v>
      </c>
      <c r="M46" s="27">
        <f>K46/K34-1</f>
        <v>4.9575756583967179E-2</v>
      </c>
      <c r="N46" s="32">
        <f>AVERAGE(J44:J46)</f>
        <v>1548.1193865799214</v>
      </c>
      <c r="O46" s="58">
        <f>N46/N43-1</f>
        <v>-0.14860349512196847</v>
      </c>
    </row>
    <row r="47" spans="1:16" ht="17.399999999999999">
      <c r="A47" s="31"/>
      <c r="B47" s="27"/>
      <c r="C47" s="27"/>
      <c r="D47" s="26">
        <f>H47/19</f>
        <v>586216.42105263157</v>
      </c>
      <c r="E47" s="27">
        <f t="shared" ref="E47" si="17">D47/D46-1</f>
        <v>7.1765809294144223E-3</v>
      </c>
      <c r="F47" s="33">
        <f t="shared" ref="F47" si="18">D47/D35-1</f>
        <v>0.74472085315742542</v>
      </c>
      <c r="G47" s="39" t="s">
        <v>598</v>
      </c>
      <c r="H47" s="68">
        <v>11138112</v>
      </c>
      <c r="I47" s="68">
        <v>4589.1000000000004</v>
      </c>
      <c r="J47" s="30">
        <f t="shared" si="1"/>
        <v>2427.0798195724651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490973.2</v>
      </c>
      <c r="E48" s="27">
        <f t="shared" ref="E48" si="19">D48/D47-1</f>
        <v>-0.162471090252998</v>
      </c>
      <c r="F48" s="33">
        <f t="shared" ref="F48" si="20">D48/D36-1</f>
        <v>0.53020251245333161</v>
      </c>
      <c r="G48" s="39" t="s">
        <v>632</v>
      </c>
      <c r="H48" s="68">
        <v>9819464</v>
      </c>
      <c r="I48" s="68">
        <v>3260.16</v>
      </c>
      <c r="J48" s="30">
        <f t="shared" si="1"/>
        <v>3011.957695327837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510623.29792663478</v>
      </c>
      <c r="B49" s="27">
        <f>A49/A46-1</f>
        <v>8.2647540200518455E-2</v>
      </c>
      <c r="C49" s="27">
        <f>A49/A37-1</f>
        <v>0.49920367000230814</v>
      </c>
      <c r="D49" s="26">
        <f>H49/22</f>
        <v>454680.27272727271</v>
      </c>
      <c r="E49" s="27">
        <f t="shared" ref="E49" si="21">D49/D48-1</f>
        <v>-7.3920383582499638E-2</v>
      </c>
      <c r="F49" s="33">
        <f t="shared" ref="F49" si="22">D49/D37-1</f>
        <v>0.24590551116918569</v>
      </c>
      <c r="G49" s="39" t="s">
        <v>672</v>
      </c>
      <c r="H49" s="68">
        <v>10002966</v>
      </c>
      <c r="I49" s="68">
        <v>4133.66</v>
      </c>
      <c r="J49" s="30">
        <f t="shared" si="1"/>
        <v>2419.8811706816718</v>
      </c>
      <c r="K49" s="32">
        <f>H49+H48+H47</f>
        <v>30960542</v>
      </c>
      <c r="L49" s="27">
        <f>K49/K46-1</f>
        <v>8.2340136423509458E-2</v>
      </c>
      <c r="M49" s="27">
        <f>K49/K37-1</f>
        <v>0.4718766193449504</v>
      </c>
      <c r="N49" s="32">
        <f>AVERAGE(J47:J49)</f>
        <v>2619.639561860658</v>
      </c>
      <c r="O49" s="58">
        <f>N49/N46-1</f>
        <v>0.69214311542724127</v>
      </c>
    </row>
    <row r="50" spans="1:15" s="37" customFormat="1" ht="17.399999999999999">
      <c r="A50" s="92"/>
      <c r="B50" s="130"/>
      <c r="C50" s="130"/>
      <c r="D50" s="93">
        <f>H50/18</f>
        <v>564847.16666666663</v>
      </c>
      <c r="E50" s="130">
        <f t="shared" ref="E50" si="23">D50/D49-1</f>
        <v>0.24229530188012904</v>
      </c>
      <c r="F50" s="131">
        <f t="shared" ref="F50" si="24">D50/D38-1</f>
        <v>0.34568241680072531</v>
      </c>
      <c r="G50" s="132" t="s">
        <v>714</v>
      </c>
      <c r="H50" s="95">
        <v>10167249</v>
      </c>
      <c r="I50" s="95">
        <v>4528.3</v>
      </c>
      <c r="J50" s="133">
        <f t="shared" ref="J50" si="25">H50/I50</f>
        <v>2245.2684230285095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526823.35</v>
      </c>
      <c r="E51" s="130">
        <f t="shared" ref="E51" si="26">D51/D50-1</f>
        <v>-6.7316999908234698E-2</v>
      </c>
      <c r="F51" s="131">
        <f t="shared" ref="F51" si="27">D51/D39-1</f>
        <v>0.78305431299090933</v>
      </c>
      <c r="G51" s="132" t="s">
        <v>721</v>
      </c>
      <c r="H51" s="95">
        <v>10536467</v>
      </c>
      <c r="I51" s="95">
        <v>5192.49</v>
      </c>
      <c r="J51" s="133">
        <f t="shared" ref="J51" si="28">H51/I51</f>
        <v>2029.1742497337502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506207.05101010093</v>
      </c>
      <c r="B52" s="27">
        <f>A52/A49-1</f>
        <v>-8.6487376006262329E-3</v>
      </c>
      <c r="C52" s="27">
        <f>A52/A40-1</f>
        <v>0.52847993962181228</v>
      </c>
      <c r="D52" s="93">
        <f>H52/22</f>
        <v>426950.63636363635</v>
      </c>
      <c r="E52" s="130">
        <f t="shared" ref="E52:E53" si="29">D52/D51-1</f>
        <v>-0.18957533609010235</v>
      </c>
      <c r="F52" s="131">
        <f t="shared" ref="F52:F53" si="30">D52/D40-1</f>
        <v>0.53391213067293841</v>
      </c>
      <c r="G52" s="132" t="s">
        <v>726</v>
      </c>
      <c r="H52" s="95">
        <v>9392914</v>
      </c>
      <c r="I52" s="95">
        <v>5761.24</v>
      </c>
      <c r="J52" s="133">
        <f t="shared" ref="J52" si="31">H52/I52</f>
        <v>1630.3632551325757</v>
      </c>
      <c r="K52" s="32">
        <f>H52+H51+H50</f>
        <v>30096630</v>
      </c>
      <c r="L52" s="27">
        <f>K52/K49-1</f>
        <v>-2.7903645872866201E-2</v>
      </c>
      <c r="M52" s="27">
        <f>K52/K40-1</f>
        <v>0.47209209813291908</v>
      </c>
      <c r="N52" s="32">
        <f>AVERAGE(J50:J52)</f>
        <v>1968.2686426316116</v>
      </c>
      <c r="O52" s="58">
        <f>N52/N49-1</f>
        <v>-0.24864906176878609</v>
      </c>
    </row>
    <row r="53" spans="1:15" s="37" customFormat="1" ht="17.399999999999999">
      <c r="A53" s="31"/>
      <c r="B53" s="27"/>
      <c r="C53" s="27"/>
      <c r="D53" s="93">
        <f>H53/21</f>
        <v>487310.66666666669</v>
      </c>
      <c r="E53" s="130">
        <f t="shared" si="29"/>
        <v>0.14137472850988164</v>
      </c>
      <c r="F53" s="131">
        <f t="shared" si="30"/>
        <v>0.30080670969869772</v>
      </c>
      <c r="G53" s="132" t="s">
        <v>729</v>
      </c>
      <c r="H53" s="95">
        <v>10233524</v>
      </c>
      <c r="I53" s="95">
        <v>5046.8900000000003</v>
      </c>
      <c r="J53" s="133">
        <f t="shared" ref="J53" si="32">H53/I53</f>
        <v>2027.6891313264207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723334.9411764706</v>
      </c>
      <c r="E54" s="130">
        <f t="shared" ref="E54" si="33">D54/D53-1</f>
        <v>0.48434046421407539</v>
      </c>
      <c r="F54" s="131">
        <f t="shared" ref="F54" si="34">D54/D42-1</f>
        <v>0.84887580381563832</v>
      </c>
      <c r="G54" s="132" t="s">
        <v>742</v>
      </c>
      <c r="H54" s="95">
        <v>12296694</v>
      </c>
      <c r="I54" s="95">
        <v>5282.32</v>
      </c>
      <c r="J54" s="133">
        <f t="shared" ref="J54" si="35">H54/I54</f>
        <v>2327.8964545881358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596481.39309056953</v>
      </c>
      <c r="B55" s="27">
        <f>A55/A52-1</f>
        <v>0.17833481754221414</v>
      </c>
      <c r="C55" s="27">
        <f>A55/A43-1</f>
        <v>0.44374209880601923</v>
      </c>
      <c r="D55" s="93">
        <f>H55/21</f>
        <v>578798.57142857148</v>
      </c>
      <c r="E55" s="130">
        <f t="shared" ref="E55" si="36">D55/D54-1</f>
        <v>-0.19981942184739121</v>
      </c>
      <c r="F55" s="131">
        <f t="shared" ref="F55" si="37">D55/D43-1</f>
        <v>0.22213271644175103</v>
      </c>
      <c r="G55" s="132" t="s">
        <v>749</v>
      </c>
      <c r="H55" s="95">
        <v>12154770</v>
      </c>
      <c r="I55" s="95">
        <v>8465.81</v>
      </c>
      <c r="J55" s="133">
        <f t="shared" ref="J55" si="38">H55/I55</f>
        <v>1435.7480264735448</v>
      </c>
      <c r="K55" s="32">
        <f>H55+H54+H53</f>
        <v>34684988</v>
      </c>
      <c r="L55" s="27">
        <f>K55/K52-1</f>
        <v>0.15245421165093909</v>
      </c>
      <c r="M55" s="27">
        <f>K55/K43-1</f>
        <v>0.44281942612581027</v>
      </c>
      <c r="N55" s="32">
        <f>AVERAGE(J53:J55)</f>
        <v>1930.4445374627005</v>
      </c>
      <c r="O55" s="58">
        <f>N55/N52-1</f>
        <v>-1.9216942418154637E-2</v>
      </c>
    </row>
    <row r="56" spans="1:15" s="124" customFormat="1" ht="17.399999999999999">
      <c r="A56" s="94"/>
      <c r="B56" s="45"/>
      <c r="C56" s="45"/>
      <c r="D56" s="98">
        <f>H56/22</f>
        <v>697685.13636363635</v>
      </c>
      <c r="E56" s="118">
        <f t="shared" ref="E56" si="39">D56/D55-1</f>
        <v>0.20540231231330264</v>
      </c>
      <c r="F56" s="158">
        <f t="shared" ref="F56" si="40">D56/D44-1</f>
        <v>0.57023604067924238</v>
      </c>
      <c r="G56" s="122" t="s">
        <v>752</v>
      </c>
      <c r="H56" s="96">
        <v>15349073</v>
      </c>
      <c r="I56" s="96">
        <v>6318.76</v>
      </c>
      <c r="J56" s="125">
        <f t="shared" ref="J56" si="41">H56/I56</f>
        <v>2429.1273920832568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665499.16666666663</v>
      </c>
      <c r="E57" s="118">
        <f t="shared" ref="E57" si="42">D57/D56-1</f>
        <v>-4.6132514539043101E-2</v>
      </c>
      <c r="F57" s="158">
        <f t="shared" ref="F57" si="43">D57/D45-1</f>
        <v>0.7126815844722163</v>
      </c>
      <c r="G57" s="122" t="s">
        <v>756</v>
      </c>
      <c r="H57" s="96">
        <v>11978985</v>
      </c>
      <c r="I57" s="96">
        <v>5207.29</v>
      </c>
      <c r="J57" s="125">
        <f t="shared" ref="J57" si="44">H57/I57</f>
        <v>2300.4259413245663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681592.15151515149</v>
      </c>
      <c r="B58" s="27">
        <f>A58/A55-1</f>
        <v>0.14268803588925838</v>
      </c>
      <c r="C58" s="27">
        <f>A58/A46-1</f>
        <v>0.44514374736556017</v>
      </c>
      <c r="K58" s="32">
        <f>H58+H57+H56</f>
        <v>27328058</v>
      </c>
      <c r="L58" s="27">
        <f>K58/K55-1</f>
        <v>-0.2121070360468339</v>
      </c>
      <c r="M58" s="27">
        <f>K58/K46-1</f>
        <v>-4.4646762840599541E-2</v>
      </c>
      <c r="N58" s="32">
        <f>AVERAGE(J56:J58)</f>
        <v>2364.7766667039114</v>
      </c>
      <c r="O58" s="58">
        <f>N58/N55-1</f>
        <v>0.22499073183013052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35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2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타이어(신차용)</v>
      </c>
      <c r="G1" s="19"/>
      <c r="H1" s="19"/>
      <c r="I1" s="19"/>
      <c r="J1" s="20"/>
      <c r="P1" s="18" t="s">
        <v>164</v>
      </c>
    </row>
    <row r="2" spans="1:16" ht="15" customHeight="1">
      <c r="G2" s="21"/>
      <c r="H2" s="21"/>
      <c r="I2" s="21"/>
      <c r="J2" s="22"/>
      <c r="P2" s="34">
        <v>4011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11097099.6</v>
      </c>
      <c r="E5" s="27"/>
      <c r="F5" s="26"/>
      <c r="G5" s="28" t="s">
        <v>7</v>
      </c>
      <c r="H5" s="29">
        <v>221941992</v>
      </c>
      <c r="I5" s="29">
        <v>59857380.619999997</v>
      </c>
      <c r="J5" s="30">
        <f>H5/I5</f>
        <v>3.7078467133231534</v>
      </c>
    </row>
    <row r="6" spans="1:16" ht="15" hidden="1" customHeight="1">
      <c r="D6" s="26">
        <f>H6/18</f>
        <v>12612486.333333334</v>
      </c>
      <c r="E6" s="27">
        <f t="shared" ref="E6:E16" si="0">D6/D5-1</f>
        <v>0.13655700930478587</v>
      </c>
      <c r="F6" s="26"/>
      <c r="G6" s="28" t="s">
        <v>3</v>
      </c>
      <c r="H6" s="29">
        <v>227024754</v>
      </c>
      <c r="I6" s="29">
        <v>58673658.82</v>
      </c>
      <c r="J6" s="30">
        <f t="shared" ref="J6:J49" si="1">H6/I6</f>
        <v>3.8692789671847501</v>
      </c>
    </row>
    <row r="7" spans="1:16" ht="15" hidden="1" customHeight="1">
      <c r="A7" s="31">
        <f>AVERAGE(D5:D7)</f>
        <v>12191933.53838384</v>
      </c>
      <c r="B7" s="31"/>
      <c r="C7" s="31"/>
      <c r="D7" s="26">
        <f>H7/22</f>
        <v>12866214.681818182</v>
      </c>
      <c r="E7" s="27">
        <f t="shared" si="0"/>
        <v>2.0117234760784086E-2</v>
      </c>
      <c r="F7" s="26"/>
      <c r="G7" s="28" t="s">
        <v>6</v>
      </c>
      <c r="H7" s="29">
        <v>283056723</v>
      </c>
      <c r="I7" s="29">
        <v>72589663.349999994</v>
      </c>
      <c r="J7" s="30">
        <f t="shared" si="1"/>
        <v>3.8994081242009235</v>
      </c>
      <c r="K7" s="32">
        <f>H7+H6+H5</f>
        <v>732023469</v>
      </c>
      <c r="L7" s="32"/>
      <c r="M7" s="32"/>
      <c r="N7" s="32">
        <f>AVERAGE(J5:J7)</f>
        <v>3.8255112682362751</v>
      </c>
      <c r="O7" s="35"/>
    </row>
    <row r="8" spans="1:16" ht="15" hidden="1" customHeight="1">
      <c r="D8" s="26">
        <f>H8/21</f>
        <v>14387561.523809524</v>
      </c>
      <c r="E8" s="27">
        <f t="shared" si="0"/>
        <v>0.11824354556598737</v>
      </c>
      <c r="F8" s="26"/>
      <c r="G8" s="28" t="s">
        <v>2</v>
      </c>
      <c r="H8" s="29">
        <v>302138792</v>
      </c>
      <c r="I8" s="29">
        <v>75553719.030000001</v>
      </c>
      <c r="J8" s="30">
        <f t="shared" si="1"/>
        <v>3.9989929798165225</v>
      </c>
    </row>
    <row r="9" spans="1:16" ht="15" hidden="1" customHeight="1">
      <c r="D9" s="26">
        <f>H9/21</f>
        <v>15310029.523809524</v>
      </c>
      <c r="E9" s="27">
        <f t="shared" si="0"/>
        <v>6.4115659799156122E-2</v>
      </c>
      <c r="F9" s="26"/>
      <c r="G9" s="28" t="s">
        <v>5</v>
      </c>
      <c r="H9" s="29">
        <v>321510620</v>
      </c>
      <c r="I9" s="29">
        <v>78746670.329999998</v>
      </c>
      <c r="J9" s="30">
        <f t="shared" si="1"/>
        <v>4.0828471686823127</v>
      </c>
    </row>
    <row r="10" spans="1:16" ht="15" hidden="1" customHeight="1">
      <c r="A10" s="31">
        <f>AVERAGE(D8:D10)</f>
        <v>14684386.3015873</v>
      </c>
      <c r="B10" s="27">
        <f>A10/A7-1</f>
        <v>0.20443457597242287</v>
      </c>
      <c r="C10" s="27"/>
      <c r="D10" s="26">
        <f>H10/21</f>
        <v>14355567.857142856</v>
      </c>
      <c r="E10" s="27">
        <f t="shared" si="0"/>
        <v>-6.2342248601305994E-2</v>
      </c>
      <c r="F10" s="26"/>
      <c r="G10" s="28" t="s">
        <v>0</v>
      </c>
      <c r="H10" s="29">
        <v>301466925</v>
      </c>
      <c r="I10" s="29">
        <v>72404584.659999996</v>
      </c>
      <c r="J10" s="30">
        <f t="shared" si="1"/>
        <v>4.1636441451275363</v>
      </c>
      <c r="K10" s="32">
        <f>H10+H9+H8</f>
        <v>925116337</v>
      </c>
      <c r="L10" s="27">
        <f>K10/K7-1</f>
        <v>0.26377961387464754</v>
      </c>
      <c r="M10" s="32"/>
      <c r="N10" s="32">
        <f>AVERAGE(J8:J10)</f>
        <v>4.0818280978754569</v>
      </c>
      <c r="O10" s="58">
        <f>N10/N7-1</f>
        <v>6.7001980040527931E-2</v>
      </c>
    </row>
    <row r="11" spans="1:16" ht="15" hidden="1" customHeight="1">
      <c r="D11" s="26">
        <f>H11/21</f>
        <v>14572653.476190476</v>
      </c>
      <c r="E11" s="27">
        <f t="shared" si="0"/>
        <v>1.5122050287937894E-2</v>
      </c>
      <c r="F11" s="26"/>
      <c r="G11" s="28" t="s">
        <v>10</v>
      </c>
      <c r="H11" s="29">
        <v>306025723</v>
      </c>
      <c r="I11" s="29">
        <v>74257753.790000007</v>
      </c>
      <c r="J11" s="30">
        <f t="shared" si="1"/>
        <v>4.1211281971366507</v>
      </c>
    </row>
    <row r="12" spans="1:16" ht="15" hidden="1" customHeight="1">
      <c r="D12" s="26">
        <f>H12/22</f>
        <v>12743741.227272727</v>
      </c>
      <c r="E12" s="27">
        <f t="shared" si="0"/>
        <v>-0.12550303566237386</v>
      </c>
      <c r="F12" s="26"/>
      <c r="G12" s="28" t="s">
        <v>4</v>
      </c>
      <c r="H12" s="29">
        <v>280362307</v>
      </c>
      <c r="I12" s="29">
        <v>68019878.629999995</v>
      </c>
      <c r="J12" s="30">
        <f t="shared" si="1"/>
        <v>4.1217701743493986</v>
      </c>
    </row>
    <row r="13" spans="1:16" ht="15" hidden="1" customHeight="1">
      <c r="A13" s="31">
        <f>AVERAGE(D11:D13)</f>
        <v>13101457.16782107</v>
      </c>
      <c r="B13" s="27">
        <f>A13/A10-1</f>
        <v>-0.1077967510017851</v>
      </c>
      <c r="C13" s="27"/>
      <c r="D13" s="26">
        <f>H13/20</f>
        <v>11987976.800000001</v>
      </c>
      <c r="E13" s="27">
        <f t="shared" si="0"/>
        <v>-5.930475311718697E-2</v>
      </c>
      <c r="F13" s="26"/>
      <c r="G13" s="28" t="s">
        <v>8</v>
      </c>
      <c r="H13" s="29">
        <v>239759536</v>
      </c>
      <c r="I13" s="29">
        <v>58109545.579999998</v>
      </c>
      <c r="J13" s="30">
        <f t="shared" si="1"/>
        <v>4.1259922721288644</v>
      </c>
      <c r="K13" s="32">
        <f>H13+H12+H11</f>
        <v>826147566</v>
      </c>
      <c r="L13" s="27">
        <f>K13/K10-1</f>
        <v>-0.10697981112401433</v>
      </c>
      <c r="M13" s="32"/>
      <c r="N13" s="32">
        <f>AVERAGE(J11:J13)</f>
        <v>4.1229635478716382</v>
      </c>
      <c r="O13" s="58">
        <f>N13/N10-1</f>
        <v>1.0077702688555679E-2</v>
      </c>
    </row>
    <row r="14" spans="1:16" ht="15" hidden="1" customHeight="1">
      <c r="D14" s="26">
        <f>H14/20</f>
        <v>12356522.800000001</v>
      </c>
      <c r="E14" s="27">
        <f t="shared" si="0"/>
        <v>3.0742969072145687E-2</v>
      </c>
      <c r="F14" s="26"/>
      <c r="G14" s="28" t="s">
        <v>11</v>
      </c>
      <c r="H14" s="29">
        <v>247130456</v>
      </c>
      <c r="I14" s="29">
        <v>58914043.560000002</v>
      </c>
      <c r="J14" s="30">
        <f t="shared" si="1"/>
        <v>4.194763100046158</v>
      </c>
    </row>
    <row r="15" spans="1:16" ht="15" hidden="1" customHeight="1">
      <c r="A15" s="31"/>
      <c r="B15" s="31"/>
      <c r="C15" s="31"/>
      <c r="D15" s="26">
        <f>H15/22</f>
        <v>11122185.772727273</v>
      </c>
      <c r="E15" s="27">
        <f t="shared" si="0"/>
        <v>-9.9893558022061568E-2</v>
      </c>
      <c r="F15" s="26"/>
      <c r="G15" s="28" t="s">
        <v>9</v>
      </c>
      <c r="H15" s="29">
        <v>244688087</v>
      </c>
      <c r="I15" s="29">
        <v>55249019.009999998</v>
      </c>
      <c r="J15" s="30">
        <f t="shared" si="1"/>
        <v>4.4288222919525824</v>
      </c>
    </row>
    <row r="16" spans="1:16" ht="15" hidden="1" customHeight="1">
      <c r="A16" s="31">
        <f>AVERAGE(D14:D16)</f>
        <v>11437877.039393939</v>
      </c>
      <c r="B16" s="27">
        <f>A16/A13-1</f>
        <v>-0.12697672534572002</v>
      </c>
      <c r="C16" s="27"/>
      <c r="D16" s="26">
        <f>H16/22</f>
        <v>10834922.545454545</v>
      </c>
      <c r="E16" s="27">
        <f t="shared" si="0"/>
        <v>-2.5827947234717707E-2</v>
      </c>
      <c r="F16" s="26"/>
      <c r="G16" s="28" t="s">
        <v>13</v>
      </c>
      <c r="H16" s="29">
        <v>238368296</v>
      </c>
      <c r="I16" s="29">
        <v>52985929.899999999</v>
      </c>
      <c r="J16" s="30">
        <f t="shared" si="1"/>
        <v>4.4987093073551971</v>
      </c>
      <c r="K16" s="32">
        <f>H16+H15+H14</f>
        <v>730186839</v>
      </c>
      <c r="L16" s="27">
        <f>K16/K13-1</f>
        <v>-0.11615446313618993</v>
      </c>
      <c r="M16" s="32"/>
      <c r="N16" s="32">
        <f>AVERAGE(J14:J16)</f>
        <v>4.3740982331179792</v>
      </c>
      <c r="O16" s="58">
        <f>N16/N13-1</f>
        <v>6.09112067886175E-2</v>
      </c>
    </row>
    <row r="17" spans="1:15" ht="15" hidden="1" customHeight="1">
      <c r="D17" s="26">
        <f>H17/20</f>
        <v>13310123.1</v>
      </c>
      <c r="E17" s="27">
        <f t="shared" ref="E17:E22" si="2">D17/D16-1</f>
        <v>0.22844653888032163</v>
      </c>
      <c r="F17" s="33">
        <f t="shared" ref="F17:F22" si="3">D17/D5-1</f>
        <v>0.19942359533296439</v>
      </c>
      <c r="G17" s="39" t="s">
        <v>162</v>
      </c>
      <c r="H17" s="29">
        <v>266202462</v>
      </c>
      <c r="I17" s="29">
        <v>57229494.310000002</v>
      </c>
      <c r="J17" s="30">
        <f t="shared" si="1"/>
        <v>4.6514907253598619</v>
      </c>
    </row>
    <row r="18" spans="1:15" hidden="1">
      <c r="D18" s="26">
        <f>H18/20</f>
        <v>15136415.550000001</v>
      </c>
      <c r="E18" s="27">
        <f t="shared" si="2"/>
        <v>0.1372107858266165</v>
      </c>
      <c r="F18" s="33">
        <f t="shared" si="3"/>
        <v>0.20011353431529311</v>
      </c>
      <c r="G18" s="39" t="s">
        <v>163</v>
      </c>
      <c r="H18" s="29">
        <v>302728311</v>
      </c>
      <c r="I18" s="29">
        <v>65121702.32</v>
      </c>
      <c r="J18" s="30">
        <f t="shared" si="1"/>
        <v>4.6486547527954736</v>
      </c>
    </row>
    <row r="19" spans="1:15" ht="17.399999999999999" hidden="1">
      <c r="A19" s="31">
        <f>AVERAGE(D17:D19)</f>
        <v>13817902.095454544</v>
      </c>
      <c r="B19" s="27">
        <f>A19/A16-1</f>
        <v>0.20808276289939176</v>
      </c>
      <c r="C19" s="27">
        <f>A19/A7-1</f>
        <v>0.13336428975368597</v>
      </c>
      <c r="D19" s="26">
        <f>H19/22</f>
        <v>13007167.636363637</v>
      </c>
      <c r="E19" s="27">
        <f t="shared" si="2"/>
        <v>-0.14067055087136293</v>
      </c>
      <c r="F19" s="33">
        <f t="shared" si="3"/>
        <v>1.0955277681215847E-2</v>
      </c>
      <c r="G19" s="39" t="s">
        <v>158</v>
      </c>
      <c r="H19" s="29">
        <v>286157688</v>
      </c>
      <c r="I19" s="29">
        <v>62723605.039999999</v>
      </c>
      <c r="J19" s="30">
        <f t="shared" si="1"/>
        <v>4.5622009101280447</v>
      </c>
      <c r="K19" s="32">
        <f>H19+H18+H17</f>
        <v>855088461</v>
      </c>
      <c r="L19" s="27">
        <f>K19/K16-1</f>
        <v>0.17105433202692932</v>
      </c>
      <c r="M19" s="27">
        <f>K19/K7-1</f>
        <v>0.16811618371760151</v>
      </c>
      <c r="N19" s="32">
        <f>AVERAGE(J17:J19)</f>
        <v>4.620782129427794</v>
      </c>
      <c r="O19" s="58">
        <f>N19/N16-1</f>
        <v>5.6396514930111996E-2</v>
      </c>
    </row>
    <row r="20" spans="1:15" hidden="1">
      <c r="D20" s="26">
        <f>H20/20</f>
        <v>13177221.6</v>
      </c>
      <c r="E20" s="27">
        <f t="shared" si="2"/>
        <v>1.3073865763131298E-2</v>
      </c>
      <c r="F20" s="33">
        <f t="shared" si="3"/>
        <v>-8.412404852667843E-2</v>
      </c>
      <c r="G20" s="39" t="s">
        <v>154</v>
      </c>
      <c r="H20" s="29">
        <v>263544432</v>
      </c>
      <c r="I20" s="29">
        <v>55765901.890000001</v>
      </c>
      <c r="J20" s="30">
        <f t="shared" si="1"/>
        <v>4.7259063884566901</v>
      </c>
    </row>
    <row r="21" spans="1:15" hidden="1">
      <c r="D21" s="26">
        <f>H21/21</f>
        <v>14452187.619047619</v>
      </c>
      <c r="E21" s="27">
        <f t="shared" si="2"/>
        <v>9.6755299239076331E-2</v>
      </c>
      <c r="F21" s="33">
        <f t="shared" si="3"/>
        <v>-5.6031368419494187E-2</v>
      </c>
      <c r="G21" s="39" t="s">
        <v>155</v>
      </c>
      <c r="H21" s="29">
        <v>303495940</v>
      </c>
      <c r="I21" s="29">
        <v>64150329.450000003</v>
      </c>
      <c r="J21" s="30">
        <f t="shared" si="1"/>
        <v>4.731011400908713</v>
      </c>
    </row>
    <row r="22" spans="1:15" ht="17.399999999999999" hidden="1">
      <c r="A22" s="31">
        <f>AVERAGE(D20:D22)</f>
        <v>14064096.993650794</v>
      </c>
      <c r="B22" s="27">
        <f>A22/A19-1</f>
        <v>1.7817096726806092E-2</v>
      </c>
      <c r="C22" s="27">
        <f>A22/A10-1</f>
        <v>-4.2241418551448473E-2</v>
      </c>
      <c r="D22" s="26">
        <f>H22/21</f>
        <v>14562881.761904761</v>
      </c>
      <c r="E22" s="27">
        <f t="shared" si="2"/>
        <v>7.6593347509030796E-3</v>
      </c>
      <c r="F22" s="33">
        <f t="shared" si="3"/>
        <v>1.4441358699631923E-2</v>
      </c>
      <c r="G22" s="39" t="s">
        <v>156</v>
      </c>
      <c r="H22" s="29">
        <v>305820517</v>
      </c>
      <c r="I22" s="29">
        <v>62884442.119999997</v>
      </c>
      <c r="J22" s="30">
        <f t="shared" si="1"/>
        <v>4.8632142814659041</v>
      </c>
      <c r="K22" s="32">
        <f>H22+H21+H20</f>
        <v>872860889</v>
      </c>
      <c r="L22" s="27">
        <f>K22/K19-1</f>
        <v>2.0784315086202598E-2</v>
      </c>
      <c r="M22" s="27">
        <f>K22/K10-1</f>
        <v>-5.6485272078813153E-2</v>
      </c>
      <c r="N22" s="32">
        <f>AVERAGE(J20:J22)</f>
        <v>4.7733773569437687</v>
      </c>
      <c r="O22" s="58">
        <f>N22/N19-1</f>
        <v>3.3023679377601534E-2</v>
      </c>
    </row>
    <row r="23" spans="1:15" hidden="1">
      <c r="A23" s="31"/>
      <c r="B23" s="27"/>
      <c r="C23" s="27"/>
      <c r="D23" s="26">
        <f>H23/21</f>
        <v>13397840.333333334</v>
      </c>
      <c r="E23" s="27">
        <f t="shared" ref="E23:E28" si="4">D23/D22-1</f>
        <v>-8.000074762806042E-2</v>
      </c>
      <c r="F23" s="33">
        <f t="shared" ref="F23:F28" si="5">D23/D11-1</f>
        <v>-8.0617654483900902E-2</v>
      </c>
      <c r="G23" s="39" t="s">
        <v>168</v>
      </c>
      <c r="H23" s="29">
        <v>281354647</v>
      </c>
      <c r="I23" s="29">
        <v>55929884.159999996</v>
      </c>
      <c r="J23" s="30">
        <f t="shared" si="1"/>
        <v>5.030488641727235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11931303.863636363</v>
      </c>
      <c r="E24" s="27">
        <f t="shared" si="4"/>
        <v>-0.10946066180892466</v>
      </c>
      <c r="F24" s="33">
        <f t="shared" si="5"/>
        <v>-6.3751872322836856E-2</v>
      </c>
      <c r="G24" s="39" t="s">
        <v>176</v>
      </c>
      <c r="H24" s="29">
        <v>262488685</v>
      </c>
      <c r="I24" s="29">
        <v>53971559.969999999</v>
      </c>
      <c r="J24" s="30">
        <f t="shared" si="1"/>
        <v>4.8634630006229926</v>
      </c>
      <c r="K24" s="32"/>
      <c r="L24" s="27"/>
      <c r="M24" s="27"/>
      <c r="N24" s="27"/>
    </row>
    <row r="25" spans="1:15" ht="17.399999999999999" hidden="1">
      <c r="A25" s="31">
        <f>AVERAGE(D23:D25)</f>
        <v>12833980.170919724</v>
      </c>
      <c r="B25" s="27">
        <f>A25/A22-1</f>
        <v>-8.7465041181556402E-2</v>
      </c>
      <c r="C25" s="27">
        <f>A25/A13-1</f>
        <v>-2.0415820429372178E-2</v>
      </c>
      <c r="D25" s="26">
        <f>H25/19</f>
        <v>13172796.315789474</v>
      </c>
      <c r="E25" s="27">
        <f t="shared" si="4"/>
        <v>0.1040533764240863</v>
      </c>
      <c r="F25" s="33">
        <f t="shared" si="5"/>
        <v>9.8833984712872747E-2</v>
      </c>
      <c r="G25" s="39" t="s">
        <v>190</v>
      </c>
      <c r="H25" s="29">
        <v>250283130</v>
      </c>
      <c r="I25" s="29">
        <v>51397914.560000002</v>
      </c>
      <c r="J25" s="30">
        <f t="shared" si="1"/>
        <v>4.8695191651760279</v>
      </c>
      <c r="K25" s="32">
        <f>H25+H24+H23</f>
        <v>794126462</v>
      </c>
      <c r="L25" s="27">
        <f>K25/K22-1</f>
        <v>-9.0202720722431184E-2</v>
      </c>
      <c r="M25" s="27">
        <f>K25/K13-1</f>
        <v>-3.8759545289273389E-2</v>
      </c>
      <c r="N25" s="32">
        <f>AVERAGE(J23:J25)</f>
        <v>4.9211569358420855</v>
      </c>
      <c r="O25" s="58">
        <f>N25/N22-1</f>
        <v>3.0959123456548721E-2</v>
      </c>
    </row>
    <row r="26" spans="1:15" ht="17.399999999999999" hidden="1">
      <c r="A26" s="31"/>
      <c r="B26" s="27"/>
      <c r="C26" s="27"/>
      <c r="D26" s="26">
        <f>H26/19</f>
        <v>11720340.210526315</v>
      </c>
      <c r="E26" s="27">
        <f t="shared" si="4"/>
        <v>-0.11026179031722994</v>
      </c>
      <c r="F26" s="33">
        <f t="shared" si="5"/>
        <v>-5.1485567563852586E-2</v>
      </c>
      <c r="G26" s="39" t="s">
        <v>202</v>
      </c>
      <c r="H26" s="29">
        <v>222686464</v>
      </c>
      <c r="I26" s="29">
        <v>47065522.200000003</v>
      </c>
      <c r="J26" s="30">
        <f t="shared" si="1"/>
        <v>4.7314138586143208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11102169.681818182</v>
      </c>
      <c r="E27" s="27">
        <f t="shared" si="4"/>
        <v>-5.2743394611782679E-2</v>
      </c>
      <c r="F27" s="33">
        <f t="shared" si="5"/>
        <v>-1.7996544310717733E-3</v>
      </c>
      <c r="G27" s="39" t="s">
        <v>203</v>
      </c>
      <c r="H27" s="29">
        <v>244247733</v>
      </c>
      <c r="I27" s="29">
        <v>50923636.240000002</v>
      </c>
      <c r="J27" s="30">
        <f t="shared" si="1"/>
        <v>4.7963529518763206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12146166.736044658</v>
      </c>
      <c r="B28" s="27">
        <f>A28/A25-1</f>
        <v>-5.3593150816421686E-2</v>
      </c>
      <c r="C28" s="27">
        <f>A28/A16-1</f>
        <v>6.1924926646024669E-2</v>
      </c>
      <c r="D28" s="26">
        <f>H28/19</f>
        <v>13615990.315789474</v>
      </c>
      <c r="E28" s="27">
        <f t="shared" si="4"/>
        <v>0.22642606859883707</v>
      </c>
      <c r="F28" s="33">
        <f t="shared" si="5"/>
        <v>0.25667629451598062</v>
      </c>
      <c r="G28" s="39" t="s">
        <v>208</v>
      </c>
      <c r="H28" s="29">
        <v>258703816</v>
      </c>
      <c r="I28" s="29">
        <v>52837761.07</v>
      </c>
      <c r="J28" s="30">
        <f t="shared" si="1"/>
        <v>4.8961918665945472</v>
      </c>
      <c r="K28" s="32">
        <f>H28+H27+H26</f>
        <v>725638013</v>
      </c>
      <c r="L28" s="27">
        <f>K28/K25-1</f>
        <v>-8.6243756224307799E-2</v>
      </c>
      <c r="M28" s="27">
        <f>K28/K16-1</f>
        <v>-6.22967404648056E-3</v>
      </c>
      <c r="N28" s="32">
        <f>AVERAGE(J26:J28)</f>
        <v>4.8079862256950632</v>
      </c>
      <c r="O28" s="58">
        <f>N28/N25-1</f>
        <v>-2.2996769178964871E-2</v>
      </c>
    </row>
    <row r="29" spans="1:15" hidden="1">
      <c r="D29" s="26">
        <f>H29/22</f>
        <v>13495463.545454545</v>
      </c>
      <c r="E29" s="27">
        <f t="shared" ref="E29:E41" si="6">D29/D28-1</f>
        <v>-8.8518548808869113E-3</v>
      </c>
      <c r="F29" s="33">
        <f t="shared" ref="F29:F41" si="7">D29/D17-1</f>
        <v>1.392477320172536E-2</v>
      </c>
      <c r="G29" s="39" t="s">
        <v>215</v>
      </c>
      <c r="H29" s="29">
        <v>296900198</v>
      </c>
      <c r="I29" s="29">
        <v>60714926.799999997</v>
      </c>
      <c r="J29" s="30">
        <f t="shared" si="1"/>
        <v>4.8900692737061817</v>
      </c>
    </row>
    <row r="30" spans="1:15" hidden="1">
      <c r="D30" s="26">
        <f>H30/19</f>
        <v>13682090.789473685</v>
      </c>
      <c r="E30" s="27">
        <f t="shared" si="6"/>
        <v>1.3828887269455636E-2</v>
      </c>
      <c r="F30" s="33">
        <f t="shared" si="7"/>
        <v>-9.6081186177946587E-2</v>
      </c>
      <c r="G30" s="39" t="s">
        <v>210</v>
      </c>
      <c r="H30" s="29">
        <v>259959725</v>
      </c>
      <c r="I30" s="29">
        <v>55330075.07</v>
      </c>
      <c r="J30" s="30">
        <f t="shared" si="1"/>
        <v>4.6983439778658518</v>
      </c>
    </row>
    <row r="31" spans="1:15" ht="17.399999999999999" hidden="1">
      <c r="A31" s="31">
        <f>AVERAGE(D29:D31)</f>
        <v>13733910.444976076</v>
      </c>
      <c r="B31" s="27">
        <f>A31/A28-1</f>
        <v>0.13071973598219011</v>
      </c>
      <c r="C31" s="27">
        <f>A31/A19-1</f>
        <v>-6.0784661736817958E-3</v>
      </c>
      <c r="D31" s="26">
        <f>H31/20</f>
        <v>14024177</v>
      </c>
      <c r="E31" s="27">
        <f t="shared" si="6"/>
        <v>2.5002480672727367E-2</v>
      </c>
      <c r="F31" s="33">
        <f t="shared" si="7"/>
        <v>7.8188379827838217E-2</v>
      </c>
      <c r="G31" s="39" t="s">
        <v>211</v>
      </c>
      <c r="H31" s="29">
        <v>280483540</v>
      </c>
      <c r="I31" s="29">
        <v>59813186.380000003</v>
      </c>
      <c r="J31" s="30">
        <f t="shared" si="1"/>
        <v>4.6893261666090824</v>
      </c>
      <c r="K31" s="32">
        <f>H31+H30+H29</f>
        <v>837343463</v>
      </c>
      <c r="L31" s="27">
        <f>K31/K28-1</f>
        <v>0.15394101190782017</v>
      </c>
      <c r="M31" s="27">
        <f>K31/K19-1</f>
        <v>-2.0752236533805868E-2</v>
      </c>
      <c r="N31" s="32">
        <f>AVERAGE(J29:J31)</f>
        <v>4.7592464727270389</v>
      </c>
      <c r="O31" s="58">
        <f>N31/N28-1</f>
        <v>-1.01372488772008E-2</v>
      </c>
    </row>
    <row r="32" spans="1:15" ht="17.399999999999999" hidden="1">
      <c r="D32" s="26">
        <f>H32/21</f>
        <v>14093921.047619049</v>
      </c>
      <c r="E32" s="27">
        <f t="shared" si="6"/>
        <v>4.9731294477421972E-3</v>
      </c>
      <c r="F32" s="33">
        <f t="shared" si="7"/>
        <v>6.956697515195831E-2</v>
      </c>
      <c r="G32" s="39" t="s">
        <v>222</v>
      </c>
      <c r="H32" s="29">
        <v>295972342</v>
      </c>
      <c r="I32" s="29">
        <v>63942709.600000001</v>
      </c>
      <c r="J32" s="30">
        <f t="shared" si="1"/>
        <v>4.6287112925223921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16069333</v>
      </c>
      <c r="E33" s="27">
        <f t="shared" si="6"/>
        <v>0.14016056608424576</v>
      </c>
      <c r="F33" s="33">
        <f t="shared" si="7"/>
        <v>0.11189623492162704</v>
      </c>
      <c r="G33" s="39" t="s">
        <v>223</v>
      </c>
      <c r="H33" s="29">
        <v>337455993</v>
      </c>
      <c r="I33" s="29">
        <v>67100328.579999998</v>
      </c>
      <c r="J33" s="30">
        <f t="shared" si="1"/>
        <v>5.0291257903106983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15458105.279030912</v>
      </c>
      <c r="B34" s="27">
        <f>A34/A31-1</f>
        <v>0.12554289187793222</v>
      </c>
      <c r="C34" s="27">
        <f>A34/A22-1</f>
        <v>9.9118221810432505E-2</v>
      </c>
      <c r="D34" s="26">
        <f>H34/19</f>
        <v>16211061.789473685</v>
      </c>
      <c r="E34" s="27">
        <f t="shared" si="6"/>
        <v>8.8198302613857749E-3</v>
      </c>
      <c r="F34" s="33">
        <f t="shared" si="7"/>
        <v>0.11317677740681931</v>
      </c>
      <c r="G34" s="39" t="s">
        <v>220</v>
      </c>
      <c r="H34" s="29">
        <v>308010174</v>
      </c>
      <c r="I34" s="29">
        <v>61705551.75</v>
      </c>
      <c r="J34" s="30">
        <f t="shared" si="1"/>
        <v>4.9916120229813847</v>
      </c>
      <c r="K34" s="32">
        <f>H34+H33+H32</f>
        <v>941438509</v>
      </c>
      <c r="L34" s="27">
        <f>K34/K31-1</f>
        <v>0.12431582809168007</v>
      </c>
      <c r="M34" s="27">
        <f>K34/K22-1</f>
        <v>7.8566494230903672E-2</v>
      </c>
      <c r="N34" s="32">
        <f>AVERAGE(J32:J34)</f>
        <v>4.8831497019381587</v>
      </c>
      <c r="O34" s="58">
        <f>N34/N31-1</f>
        <v>2.603421149149332E-2</v>
      </c>
      <c r="P34" s="58"/>
    </row>
    <row r="35" spans="1:16" ht="17.399999999999999" hidden="1">
      <c r="D35" s="26">
        <f>H35/23</f>
        <v>14984031.173913043</v>
      </c>
      <c r="E35" s="27">
        <f t="shared" si="6"/>
        <v>-7.5690946805062942E-2</v>
      </c>
      <c r="F35" s="33">
        <f t="shared" si="7"/>
        <v>0.118391531852587</v>
      </c>
      <c r="G35" s="39" t="s">
        <v>226</v>
      </c>
      <c r="H35" s="68">
        <v>344632717</v>
      </c>
      <c r="I35" s="68">
        <v>70387590.590000004</v>
      </c>
      <c r="J35" s="30">
        <f t="shared" si="1"/>
        <v>4.8962141495572391</v>
      </c>
      <c r="P35" s="16"/>
    </row>
    <row r="36" spans="1:16" ht="17.399999999999999" hidden="1">
      <c r="D36" s="26">
        <f>H36/21</f>
        <v>12590774.476190476</v>
      </c>
      <c r="E36" s="27">
        <f t="shared" si="6"/>
        <v>-0.15972048308930298</v>
      </c>
      <c r="F36" s="33">
        <f t="shared" si="7"/>
        <v>5.5272300503888205E-2</v>
      </c>
      <c r="G36" s="39" t="s">
        <v>228</v>
      </c>
      <c r="H36" s="68">
        <v>264406264</v>
      </c>
      <c r="I36" s="68">
        <v>55222150.109999999</v>
      </c>
      <c r="J36" s="30">
        <f t="shared" si="1"/>
        <v>4.7880472504839959</v>
      </c>
      <c r="P36" s="16"/>
    </row>
    <row r="37" spans="1:16" ht="17.399999999999999" hidden="1">
      <c r="A37" s="31">
        <f>AVERAGE(D35:D37)</f>
        <v>13297807.290775247</v>
      </c>
      <c r="B37" s="27">
        <f>A37/A34-1</f>
        <v>-0.13975179682506966</v>
      </c>
      <c r="C37" s="27">
        <f>A37/A25-1</f>
        <v>3.6140551386116382E-2</v>
      </c>
      <c r="D37" s="26">
        <f>H37/18</f>
        <v>12318616.222222222</v>
      </c>
      <c r="E37" s="27">
        <f t="shared" si="6"/>
        <v>-2.1615688096305208E-2</v>
      </c>
      <c r="F37" s="33">
        <f t="shared" si="7"/>
        <v>-6.4844249701439316E-2</v>
      </c>
      <c r="G37" s="39" t="s">
        <v>225</v>
      </c>
      <c r="H37" s="68">
        <v>221735092</v>
      </c>
      <c r="I37" s="68">
        <v>47307768.439999998</v>
      </c>
      <c r="J37" s="30">
        <f t="shared" si="1"/>
        <v>4.6870757026137166</v>
      </c>
      <c r="K37" s="32">
        <f>H37+H36+H35</f>
        <v>830774073</v>
      </c>
      <c r="L37" s="27">
        <f>K37/K34-1</f>
        <v>-0.11754823596237662</v>
      </c>
      <c r="M37" s="27">
        <f>K37/K25-1</f>
        <v>4.6148331221331329E-2</v>
      </c>
      <c r="N37" s="32">
        <f>AVERAGE(J35:J37)</f>
        <v>4.7904457008849839</v>
      </c>
      <c r="O37" s="16">
        <f>N37/N34-1</f>
        <v>-1.8984468368106744E-2</v>
      </c>
      <c r="P37" s="16"/>
    </row>
    <row r="38" spans="1:16" ht="17.399999999999999" hidden="1">
      <c r="A38" s="31"/>
      <c r="B38" s="27"/>
      <c r="C38" s="27"/>
      <c r="D38" s="26">
        <f>H38/20</f>
        <v>11947219.25</v>
      </c>
      <c r="E38" s="27">
        <f t="shared" si="6"/>
        <v>-3.0149244486749938E-2</v>
      </c>
      <c r="F38" s="33">
        <f t="shared" si="7"/>
        <v>1.9357717898830229E-2</v>
      </c>
      <c r="G38" s="39" t="s">
        <v>231</v>
      </c>
      <c r="H38" s="68">
        <v>238944385</v>
      </c>
      <c r="I38" s="68">
        <v>52771994.280000001</v>
      </c>
      <c r="J38" s="30">
        <f t="shared" si="1"/>
        <v>4.5278634673572924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12344531.285714285</v>
      </c>
      <c r="E39" s="27">
        <f t="shared" si="6"/>
        <v>3.3255607635582995E-2</v>
      </c>
      <c r="F39" s="33">
        <f t="shared" si="7"/>
        <v>0.1119025955737909</v>
      </c>
      <c r="G39" s="39" t="s">
        <v>234</v>
      </c>
      <c r="H39" s="68">
        <v>259235157</v>
      </c>
      <c r="I39" s="68">
        <v>55216619.329999998</v>
      </c>
      <c r="J39" s="30">
        <f t="shared" si="1"/>
        <v>4.6948755672760596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12259737.003968254</v>
      </c>
      <c r="B40" s="27">
        <f>A40/A37-1</f>
        <v>-7.8063267432602057E-2</v>
      </c>
      <c r="C40" s="27">
        <f>A40/A28-1</f>
        <v>9.3502971259704637E-3</v>
      </c>
      <c r="D40" s="26">
        <f>H40/21</f>
        <v>12487460.476190476</v>
      </c>
      <c r="E40" s="27">
        <f t="shared" si="6"/>
        <v>1.1578340818950039E-2</v>
      </c>
      <c r="F40" s="33">
        <f t="shared" si="7"/>
        <v>-8.2882685241801646E-2</v>
      </c>
      <c r="G40" s="39" t="s">
        <v>236</v>
      </c>
      <c r="H40" s="68">
        <v>262236670</v>
      </c>
      <c r="I40" s="68">
        <v>57088833.560000002</v>
      </c>
      <c r="J40" s="30">
        <f t="shared" si="1"/>
        <v>4.5934844635490917</v>
      </c>
      <c r="K40" s="32">
        <f>H40+H39+H38</f>
        <v>760416212</v>
      </c>
      <c r="L40" s="27">
        <f>K40/K37-1</f>
        <v>-8.4689524248068304E-2</v>
      </c>
      <c r="M40" s="27">
        <f>K40/K28-1</f>
        <v>4.7927752373689403E-2</v>
      </c>
      <c r="N40" s="32">
        <f>AVERAGE(J38:J40)</f>
        <v>4.6054078327274821</v>
      </c>
      <c r="O40" s="58">
        <f>N40/N37-1</f>
        <v>-3.8626440985087829E-2</v>
      </c>
    </row>
    <row r="41" spans="1:16" ht="17.399999999999999">
      <c r="A41" s="31"/>
      <c r="B41" s="27"/>
      <c r="C41" s="27"/>
      <c r="D41" s="26">
        <f>H41/18</f>
        <v>14446312.111111112</v>
      </c>
      <c r="E41" s="27">
        <f t="shared" si="6"/>
        <v>0.1568654922796775</v>
      </c>
      <c r="F41" s="33">
        <f t="shared" si="7"/>
        <v>7.0456902977358293E-2</v>
      </c>
      <c r="G41" s="39" t="s">
        <v>370</v>
      </c>
      <c r="H41" s="68">
        <v>260033618</v>
      </c>
      <c r="I41" s="68">
        <v>56303260.490000002</v>
      </c>
      <c r="J41" s="30">
        <f t="shared" si="1"/>
        <v>4.6184468845491544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13918181.050000001</v>
      </c>
      <c r="E42" s="27">
        <f t="shared" ref="E42" si="8">D42/D41-1</f>
        <v>-3.6558192641076181E-2</v>
      </c>
      <c r="F42" s="33">
        <f t="shared" ref="F42" si="9">D42/D30-1</f>
        <v>1.725542273904157E-2</v>
      </c>
      <c r="G42" s="39" t="s">
        <v>406</v>
      </c>
      <c r="H42" s="68">
        <v>278363621</v>
      </c>
      <c r="I42" s="68">
        <v>61623244.460000001</v>
      </c>
      <c r="J42" s="30">
        <f t="shared" si="1"/>
        <v>4.5171854133822409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14162224.720370373</v>
      </c>
      <c r="B43" s="27">
        <f>A43/A40-1</f>
        <v>0.1551817723158595</v>
      </c>
      <c r="C43" s="27">
        <f>A43/A31-1</f>
        <v>3.1186622128512198E-2</v>
      </c>
      <c r="D43" s="26">
        <f>H43/20</f>
        <v>14122181</v>
      </c>
      <c r="E43" s="27">
        <f t="shared" ref="E43" si="10">D43/D42-1</f>
        <v>1.4657084087866368E-2</v>
      </c>
      <c r="F43" s="33">
        <f t="shared" ref="F43" si="11">D43/D31-1</f>
        <v>6.9882175617150821E-3</v>
      </c>
      <c r="G43" s="39" t="s">
        <v>429</v>
      </c>
      <c r="H43" s="68">
        <v>282443620</v>
      </c>
      <c r="I43" s="68">
        <v>62427540.759999998</v>
      </c>
      <c r="J43" s="30">
        <f t="shared" si="1"/>
        <v>4.5243432075250629</v>
      </c>
      <c r="K43" s="32">
        <f>H43+H42+H41</f>
        <v>820840859</v>
      </c>
      <c r="L43" s="27">
        <f>K43/K40-1</f>
        <v>7.9462596991553891E-2</v>
      </c>
      <c r="M43" s="27">
        <f>K43/K31-1</f>
        <v>-1.9708285463739261E-2</v>
      </c>
      <c r="N43" s="32">
        <f>AVERAGE(J41:J43)</f>
        <v>4.5533251684854861</v>
      </c>
      <c r="O43" s="58">
        <f>N43/N40-1</f>
        <v>-1.1309023246948935E-2</v>
      </c>
    </row>
    <row r="44" spans="1:16" ht="17.399999999999999">
      <c r="A44" s="31"/>
      <c r="B44" s="27"/>
      <c r="C44" s="27"/>
      <c r="D44" s="26">
        <f>H44/22</f>
        <v>14052817.909090908</v>
      </c>
      <c r="E44" s="27">
        <f t="shared" ref="E44" si="12">D44/D43-1</f>
        <v>-4.9116415452465922E-3</v>
      </c>
      <c r="F44" s="33">
        <f t="shared" ref="F44" si="13">D44/D32-1</f>
        <v>-2.9163735478058284E-3</v>
      </c>
      <c r="G44" s="39" t="s">
        <v>462</v>
      </c>
      <c r="H44" s="68">
        <v>309161994</v>
      </c>
      <c r="I44" s="68">
        <v>63616787.539999999</v>
      </c>
      <c r="J44" s="30">
        <f t="shared" si="1"/>
        <v>4.8597548847560059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16261145.699999999</v>
      </c>
      <c r="E45" s="27">
        <f t="shared" ref="E45" si="14">D45/D44-1</f>
        <v>0.15714483779658894</v>
      </c>
      <c r="F45" s="33">
        <f t="shared" ref="F45" si="15">D45/D33-1</f>
        <v>1.1936568866921737E-2</v>
      </c>
      <c r="G45" s="39" t="s">
        <v>501</v>
      </c>
      <c r="H45" s="68">
        <v>325222914</v>
      </c>
      <c r="I45" s="68">
        <v>64136537.57</v>
      </c>
      <c r="J45" s="30">
        <f t="shared" si="1"/>
        <v>5.070790010219131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15164460.185486443</v>
      </c>
      <c r="B46" s="27">
        <f>A46/A43-1</f>
        <v>7.0768222147647108E-2</v>
      </c>
      <c r="C46" s="27">
        <f>A46/A34-1</f>
        <v>-1.8996189264074981E-2</v>
      </c>
      <c r="D46" s="26">
        <f>H46/19</f>
        <v>15179416.947368421</v>
      </c>
      <c r="E46" s="27">
        <f t="shared" ref="E46" si="16">D46/D45-1</f>
        <v>-6.6522296312219842E-2</v>
      </c>
      <c r="F46" s="33">
        <f t="shared" ref="F46" si="17">D46/D34-1</f>
        <v>-6.3638326440476622E-2</v>
      </c>
      <c r="G46" s="39" t="s">
        <v>554</v>
      </c>
      <c r="H46" s="68">
        <v>288408922</v>
      </c>
      <c r="I46" s="68">
        <v>59100344.810000002</v>
      </c>
      <c r="J46" s="30">
        <f t="shared" si="1"/>
        <v>4.8799871291309307</v>
      </c>
      <c r="K46" s="32">
        <f>H46+H45+H44</f>
        <v>922793830</v>
      </c>
      <c r="L46" s="27">
        <f>K46/K43-1</f>
        <v>0.12420552642104776</v>
      </c>
      <c r="M46" s="27">
        <f>K46/K34-1</f>
        <v>-1.9804457563356359E-2</v>
      </c>
      <c r="N46" s="32">
        <f>AVERAGE(J44:J46)</f>
        <v>4.9368440080353553</v>
      </c>
      <c r="O46" s="58">
        <f>N46/N43-1</f>
        <v>8.4228300276967483E-2</v>
      </c>
    </row>
    <row r="47" spans="1:16" ht="17.399999999999999">
      <c r="A47" s="31"/>
      <c r="B47" s="27"/>
      <c r="C47" s="27"/>
      <c r="D47" s="26">
        <f>H47/19</f>
        <v>14794121.736842105</v>
      </c>
      <c r="E47" s="27">
        <f t="shared" ref="E47" si="18">D47/D46-1</f>
        <v>-2.5382741106740103E-2</v>
      </c>
      <c r="F47" s="33">
        <f t="shared" ref="F47" si="19">D47/D35-1</f>
        <v>-1.2674121861249721E-2</v>
      </c>
      <c r="G47" s="39" t="s">
        <v>598</v>
      </c>
      <c r="H47" s="68">
        <v>281088313</v>
      </c>
      <c r="I47" s="68">
        <v>55979588.189999998</v>
      </c>
      <c r="J47" s="30">
        <f t="shared" si="1"/>
        <v>5.0212643945496662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10151782.65</v>
      </c>
      <c r="E48" s="27">
        <f t="shared" ref="E48" si="20">D48/D47-1</f>
        <v>-0.31379619347603394</v>
      </c>
      <c r="F48" s="33">
        <f t="shared" ref="F48" si="21">D48/D36-1</f>
        <v>-0.19371261321554767</v>
      </c>
      <c r="G48" s="39" t="s">
        <v>632</v>
      </c>
      <c r="H48" s="68">
        <v>203035653</v>
      </c>
      <c r="I48" s="68">
        <v>42443193.82</v>
      </c>
      <c r="J48" s="30">
        <f t="shared" si="1"/>
        <v>4.7837034569327326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11751282.841068581</v>
      </c>
      <c r="B49" s="27">
        <f>A49/A46-1</f>
        <v>-0.22507740484455463</v>
      </c>
      <c r="C49" s="27">
        <f>A49/A37-1</f>
        <v>-0.11629920752269418</v>
      </c>
      <c r="D49" s="26">
        <f>H49/22</f>
        <v>10307944.136363637</v>
      </c>
      <c r="E49" s="27">
        <f t="shared" ref="E49" si="22">D49/D48-1</f>
        <v>1.5382666448600091E-2</v>
      </c>
      <c r="F49" s="33">
        <f t="shared" ref="F49" si="23">D49/D37-1</f>
        <v>-0.16322223613326181</v>
      </c>
      <c r="G49" s="39" t="s">
        <v>682</v>
      </c>
      <c r="H49" s="68">
        <v>226774771</v>
      </c>
      <c r="I49" s="68">
        <v>50546358.049999997</v>
      </c>
      <c r="J49" s="30">
        <f t="shared" si="1"/>
        <v>4.4864710287470455</v>
      </c>
      <c r="K49" s="32">
        <f>H49+H48+H47</f>
        <v>710898737</v>
      </c>
      <c r="L49" s="27">
        <f>K49/K46-1</f>
        <v>-0.22962343928979234</v>
      </c>
      <c r="M49" s="27">
        <f>K49/K37-1</f>
        <v>-0.14429354489496693</v>
      </c>
      <c r="N49" s="32">
        <f>AVERAGE(J47:J49)</f>
        <v>4.7638129600764811</v>
      </c>
      <c r="O49" s="58">
        <f>N49/N46-1</f>
        <v>-3.5048919446764693E-2</v>
      </c>
    </row>
    <row r="50" spans="1:15" s="37" customFormat="1" ht="17.399999999999999">
      <c r="A50" s="92"/>
      <c r="B50" s="130"/>
      <c r="C50" s="130"/>
      <c r="D50" s="93">
        <f>H50/18</f>
        <v>10870957.222222222</v>
      </c>
      <c r="E50" s="130">
        <f t="shared" ref="E50" si="24">D50/D49-1</f>
        <v>5.4619338095986292E-2</v>
      </c>
      <c r="F50" s="131">
        <f t="shared" ref="F50" si="25">D50/D38-1</f>
        <v>-9.0084730618614661E-2</v>
      </c>
      <c r="G50" s="132" t="s">
        <v>714</v>
      </c>
      <c r="H50" s="95">
        <v>195677230</v>
      </c>
      <c r="I50" s="95">
        <v>42733410.899999999</v>
      </c>
      <c r="J50" s="133">
        <f t="shared" ref="J50" si="26">H50/I50</f>
        <v>4.5790220316815384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10108520.449999999</v>
      </c>
      <c r="E51" s="130">
        <f t="shared" ref="E51" si="27">D51/D50-1</f>
        <v>-7.0135201218864407E-2</v>
      </c>
      <c r="F51" s="131">
        <f t="shared" ref="F51" si="28">D51/D39-1</f>
        <v>-0.1811337169441104</v>
      </c>
      <c r="G51" s="132" t="s">
        <v>721</v>
      </c>
      <c r="H51" s="95">
        <v>202170409</v>
      </c>
      <c r="I51" s="95">
        <v>43797834.649999999</v>
      </c>
      <c r="J51" s="133">
        <f t="shared" ref="J51" si="29">H51/I51</f>
        <v>4.6159909642930259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10757880.42104377</v>
      </c>
      <c r="B52" s="27">
        <f>A52/A49-1</f>
        <v>-8.4535657379724571E-2</v>
      </c>
      <c r="C52" s="27">
        <f>A52/A40-1</f>
        <v>-0.12250316482632206</v>
      </c>
      <c r="D52" s="93">
        <f>H52/22</f>
        <v>11294163.590909092</v>
      </c>
      <c r="E52" s="130">
        <f t="shared" ref="E52:E53" si="30">D52/D51-1</f>
        <v>0.1172914618685954</v>
      </c>
      <c r="F52" s="131">
        <f t="shared" ref="F52:F53" si="31">D52/D40-1</f>
        <v>-9.5559612585490283E-2</v>
      </c>
      <c r="G52" s="132" t="s">
        <v>726</v>
      </c>
      <c r="H52" s="95">
        <v>248471599</v>
      </c>
      <c r="I52" s="95">
        <v>52425850.07</v>
      </c>
      <c r="J52" s="133">
        <f t="shared" ref="J52" si="32">H52/I52</f>
        <v>4.7394863157819271</v>
      </c>
      <c r="K52" s="32">
        <f>H52+H51+H50</f>
        <v>646319238</v>
      </c>
      <c r="L52" s="27">
        <f>K52/K49-1</f>
        <v>-9.0842050546504183E-2</v>
      </c>
      <c r="M52" s="27">
        <f>K52/K40-1</f>
        <v>-0.1500454253860648</v>
      </c>
      <c r="N52" s="32">
        <f>AVERAGE(J50:J52)</f>
        <v>4.6448331039188311</v>
      </c>
      <c r="O52" s="58">
        <f>N52/N49-1</f>
        <v>-2.4975761465609647E-2</v>
      </c>
    </row>
    <row r="53" spans="1:15" s="37" customFormat="1" ht="17.399999999999999">
      <c r="A53" s="31"/>
      <c r="B53" s="27"/>
      <c r="C53" s="27"/>
      <c r="D53" s="93">
        <f>H53/21</f>
        <v>12392272.714285715</v>
      </c>
      <c r="E53" s="130">
        <f t="shared" si="30"/>
        <v>9.722801644740775E-2</v>
      </c>
      <c r="F53" s="131">
        <f t="shared" si="31"/>
        <v>-0.1421843430369728</v>
      </c>
      <c r="G53" s="132" t="s">
        <v>729</v>
      </c>
      <c r="H53" s="95">
        <v>260237727</v>
      </c>
      <c r="I53" s="95">
        <v>54333747</v>
      </c>
      <c r="J53" s="133">
        <f t="shared" ref="J53" si="33">H53/I53</f>
        <v>4.789614951459173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13102763.235294119</v>
      </c>
      <c r="E54" s="130">
        <f t="shared" ref="E54" si="34">D54/D53-1</f>
        <v>5.7333350983258757E-2</v>
      </c>
      <c r="F54" s="131">
        <f t="shared" ref="F54" si="35">D54/D42-1</f>
        <v>-5.8586521599090835E-2</v>
      </c>
      <c r="G54" s="132" t="s">
        <v>742</v>
      </c>
      <c r="H54" s="95">
        <v>222746975</v>
      </c>
      <c r="I54" s="95">
        <v>46485034.619999997</v>
      </c>
      <c r="J54" s="133">
        <f t="shared" ref="J54" si="36">H54/I54</f>
        <v>4.7917997011486362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12531769.903828198</v>
      </c>
      <c r="B55" s="27">
        <f>A55/A52-1</f>
        <v>0.16489209894120749</v>
      </c>
      <c r="C55" s="27">
        <f>A55/A43-1</f>
        <v>-0.1151270262077535</v>
      </c>
      <c r="D55" s="93">
        <f>H55/21</f>
        <v>12100273.761904761</v>
      </c>
      <c r="E55" s="130">
        <f t="shared" ref="E55" si="37">D55/D54-1</f>
        <v>-7.6509775486823473E-2</v>
      </c>
      <c r="F55" s="131">
        <f t="shared" ref="F55" si="38">D55/D43-1</f>
        <v>-0.14317244893655157</v>
      </c>
      <c r="G55" s="132" t="s">
        <v>749</v>
      </c>
      <c r="H55" s="95">
        <v>254105749</v>
      </c>
      <c r="I55" s="95">
        <v>53262341.030000001</v>
      </c>
      <c r="J55" s="133">
        <f t="shared" ref="J55" si="39">H55/I55</f>
        <v>4.7708332770592072</v>
      </c>
      <c r="K55" s="32">
        <f>H55+H54+H53</f>
        <v>737090451</v>
      </c>
      <c r="L55" s="27">
        <f>K55/K52-1</f>
        <v>0.14044330984311504</v>
      </c>
      <c r="M55" s="27">
        <f>K55/K43-1</f>
        <v>-0.1020300184642734</v>
      </c>
      <c r="N55" s="32">
        <f>AVERAGE(J53:J55)</f>
        <v>4.7840826432223382</v>
      </c>
      <c r="O55" s="58">
        <f>N55/N52-1</f>
        <v>2.9979449463108265E-2</v>
      </c>
    </row>
    <row r="56" spans="1:15" s="124" customFormat="1" ht="17.399999999999999">
      <c r="A56" s="94"/>
      <c r="B56" s="45"/>
      <c r="C56" s="45"/>
      <c r="D56" s="98">
        <f>H56/22</f>
        <v>12613737.681818182</v>
      </c>
      <c r="E56" s="118">
        <f t="shared" ref="E56" si="40">D56/D55-1</f>
        <v>4.2434074634737362E-2</v>
      </c>
      <c r="F56" s="158">
        <f t="shared" ref="F56" si="41">D56/D44-1</f>
        <v>-0.1024051002853863</v>
      </c>
      <c r="G56" s="122" t="s">
        <v>752</v>
      </c>
      <c r="H56" s="96">
        <v>277502229</v>
      </c>
      <c r="I56" s="96">
        <v>57630275.890000001</v>
      </c>
      <c r="J56" s="125">
        <f t="shared" ref="J56" si="42">H56/I56</f>
        <v>4.815216042513379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17016855.388888888</v>
      </c>
      <c r="E57" s="118">
        <f t="shared" ref="E57" si="43">D57/D56-1</f>
        <v>0.34907319449154972</v>
      </c>
      <c r="F57" s="158">
        <f t="shared" ref="F57" si="44">D57/D45-1</f>
        <v>4.6473336063207915E-2</v>
      </c>
      <c r="G57" s="122" t="s">
        <v>756</v>
      </c>
      <c r="H57" s="96">
        <v>306303397</v>
      </c>
      <c r="I57" s="96">
        <v>59838543.340000004</v>
      </c>
      <c r="J57" s="125">
        <f t="shared" ref="J57" si="45">H57/I57</f>
        <v>5.1188311062252536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14815296.535353534</v>
      </c>
      <c r="B58" s="27">
        <f>A58/A55-1</f>
        <v>0.18221900410314462</v>
      </c>
      <c r="C58" s="27">
        <f>A58/A46-1</f>
        <v>-2.3025128877787959E-2</v>
      </c>
      <c r="K58" s="32">
        <f>H58+H57+H56</f>
        <v>583805626</v>
      </c>
      <c r="L58" s="27">
        <f>K58/K55-1</f>
        <v>-0.20795931461605655</v>
      </c>
      <c r="M58" s="27">
        <f>K58/K46-1</f>
        <v>-0.36734988139224989</v>
      </c>
      <c r="N58" s="32">
        <f>AVERAGE(J56:J58)</f>
        <v>4.9670235743693159</v>
      </c>
      <c r="O58" s="58">
        <f>N58/N55-1</f>
        <v>3.8239500608575838E-2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heet30"/>
  <dimension ref="A1:P58"/>
  <sheetViews>
    <sheetView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2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3" style="18" bestFit="1" customWidth="1"/>
    <col min="12" max="12" width="5.59765625" style="18" bestFit="1" customWidth="1"/>
    <col min="13" max="13" width="4.8984375" style="18" bestFit="1" customWidth="1"/>
    <col min="14" max="14" width="5" style="18" bestFit="1" customWidth="1"/>
    <col min="15" max="15" width="5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현대차, 기아차</v>
      </c>
      <c r="G1" s="19"/>
      <c r="H1" s="19"/>
      <c r="I1" s="19"/>
      <c r="J1" s="20"/>
      <c r="P1" s="18" t="s">
        <v>166</v>
      </c>
    </row>
    <row r="2" spans="1:16" ht="15" customHeight="1">
      <c r="G2" s="21"/>
      <c r="H2" s="21"/>
      <c r="I2" s="21"/>
      <c r="J2" s="22"/>
      <c r="P2" s="23">
        <v>8703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196202637.5</v>
      </c>
      <c r="E5" s="27"/>
      <c r="F5" s="26"/>
      <c r="G5" s="28" t="s">
        <v>7</v>
      </c>
      <c r="H5" s="29">
        <v>3924052750</v>
      </c>
      <c r="I5" s="29">
        <v>315667177.95999998</v>
      </c>
      <c r="J5" s="30">
        <f>H5/I5</f>
        <v>12.430981185181183</v>
      </c>
    </row>
    <row r="6" spans="1:16" ht="15" hidden="1" customHeight="1">
      <c r="D6" s="26">
        <f>H6/18</f>
        <v>201770131.83333334</v>
      </c>
      <c r="E6" s="27">
        <f t="shared" ref="E6:E16" si="0">D6/D5-1</f>
        <v>2.837624613141787E-2</v>
      </c>
      <c r="F6" s="26"/>
      <c r="G6" s="28" t="s">
        <v>3</v>
      </c>
      <c r="H6" s="29">
        <v>3631862373</v>
      </c>
      <c r="I6" s="29">
        <v>290713985.18000001</v>
      </c>
      <c r="J6" s="30">
        <f t="shared" ref="J6:J49" si="1">H6/I6</f>
        <v>12.492905598439913</v>
      </c>
    </row>
    <row r="7" spans="1:16" ht="15" hidden="1" customHeight="1">
      <c r="A7" s="31">
        <f>AVERAGE(D5:D7)</f>
        <v>189974378.52020204</v>
      </c>
      <c r="B7" s="31"/>
      <c r="C7" s="31"/>
      <c r="D7" s="26">
        <f>H7/22</f>
        <v>171950366.22727272</v>
      </c>
      <c r="E7" s="27">
        <f t="shared" si="0"/>
        <v>-0.14779078218917163</v>
      </c>
      <c r="F7" s="26"/>
      <c r="G7" s="28" t="s">
        <v>6</v>
      </c>
      <c r="H7" s="29">
        <v>3782908057</v>
      </c>
      <c r="I7" s="29">
        <v>307523820.63999999</v>
      </c>
      <c r="J7" s="30">
        <f t="shared" si="1"/>
        <v>12.301187105204535</v>
      </c>
      <c r="K7" s="32">
        <f>H7+H6+H5</f>
        <v>11338823180</v>
      </c>
      <c r="L7" s="32"/>
      <c r="M7" s="32"/>
      <c r="N7" s="32">
        <f>AVERAGE(J5:J7)</f>
        <v>12.408357962941878</v>
      </c>
      <c r="O7" s="32"/>
    </row>
    <row r="8" spans="1:16" ht="15" hidden="1" customHeight="1">
      <c r="D8" s="26">
        <f>H8/21</f>
        <v>199587693.7142857</v>
      </c>
      <c r="E8" s="27">
        <f t="shared" si="0"/>
        <v>0.16072851773100494</v>
      </c>
      <c r="F8" s="26"/>
      <c r="G8" s="28" t="s">
        <v>2</v>
      </c>
      <c r="H8" s="29">
        <v>4191341568</v>
      </c>
      <c r="I8" s="29">
        <v>334991029.30000001</v>
      </c>
      <c r="J8" s="30">
        <f t="shared" si="1"/>
        <v>12.511802410823542</v>
      </c>
    </row>
    <row r="9" spans="1:16" ht="15" hidden="1" customHeight="1">
      <c r="D9" s="26">
        <f>H9/21</f>
        <v>186130893.61904761</v>
      </c>
      <c r="E9" s="27">
        <f t="shared" si="0"/>
        <v>-6.7422995099596705E-2</v>
      </c>
      <c r="F9" s="26"/>
      <c r="G9" s="28" t="s">
        <v>5</v>
      </c>
      <c r="H9" s="29">
        <v>3908748766</v>
      </c>
      <c r="I9" s="29">
        <v>318810386.39999998</v>
      </c>
      <c r="J9" s="30">
        <f t="shared" si="1"/>
        <v>12.260418520668372</v>
      </c>
    </row>
    <row r="10" spans="1:16" ht="15" hidden="1" customHeight="1">
      <c r="A10" s="31">
        <f>AVERAGE(D8:D10)</f>
        <v>187723647.17460313</v>
      </c>
      <c r="B10" s="27">
        <f>A10/A7-1</f>
        <v>-1.184755209166044E-2</v>
      </c>
      <c r="C10" s="27"/>
      <c r="D10" s="26">
        <f>H10/21</f>
        <v>177452354.19047618</v>
      </c>
      <c r="E10" s="27">
        <f t="shared" si="0"/>
        <v>-4.662600205602474E-2</v>
      </c>
      <c r="F10" s="26"/>
      <c r="G10" s="28" t="s">
        <v>0</v>
      </c>
      <c r="H10" s="29">
        <v>3726499438</v>
      </c>
      <c r="I10" s="29">
        <v>291390358.60000002</v>
      </c>
      <c r="J10" s="30">
        <f t="shared" si="1"/>
        <v>12.788684759180635</v>
      </c>
      <c r="K10" s="32">
        <f>H10+H9+H8</f>
        <v>11826589772</v>
      </c>
      <c r="L10" s="27">
        <f>K10/K7-1</f>
        <v>4.3017391157518681E-2</v>
      </c>
      <c r="M10" s="32"/>
      <c r="N10" s="32">
        <f>AVERAGE(J8:J10)</f>
        <v>12.520301896890849</v>
      </c>
      <c r="O10" s="58">
        <f>N10/N7-1</f>
        <v>9.0216557487539095E-3</v>
      </c>
    </row>
    <row r="11" spans="1:16" ht="15" hidden="1" customHeight="1">
      <c r="D11" s="26">
        <f>H11/21</f>
        <v>233677418.85714287</v>
      </c>
      <c r="E11" s="27">
        <f t="shared" si="0"/>
        <v>0.31684597774518708</v>
      </c>
      <c r="F11" s="26"/>
      <c r="G11" s="28" t="s">
        <v>10</v>
      </c>
      <c r="H11" s="29">
        <v>4907225796</v>
      </c>
      <c r="I11" s="29">
        <v>378525429.77999997</v>
      </c>
      <c r="J11" s="30">
        <f t="shared" si="1"/>
        <v>12.964058448733796</v>
      </c>
    </row>
    <row r="12" spans="1:16" ht="15" hidden="1" customHeight="1">
      <c r="D12" s="26">
        <f>H12/22</f>
        <v>179770274.90909091</v>
      </c>
      <c r="E12" s="27">
        <f t="shared" si="0"/>
        <v>-0.23069042876157297</v>
      </c>
      <c r="F12" s="26"/>
      <c r="G12" s="28" t="s">
        <v>4</v>
      </c>
      <c r="H12" s="29">
        <v>3954946048</v>
      </c>
      <c r="I12" s="29">
        <v>304907273.44999999</v>
      </c>
      <c r="J12" s="30">
        <f t="shared" si="1"/>
        <v>12.970979679330441</v>
      </c>
    </row>
    <row r="13" spans="1:16" ht="15" hidden="1" customHeight="1">
      <c r="A13" s="31">
        <f>AVERAGE(D11:D13)</f>
        <v>214057483.55541125</v>
      </c>
      <c r="B13" s="27">
        <f>A13/A10-1</f>
        <v>0.14027980372826887</v>
      </c>
      <c r="C13" s="27"/>
      <c r="D13" s="26">
        <f>H13/20</f>
        <v>228724756.90000001</v>
      </c>
      <c r="E13" s="27">
        <f t="shared" si="0"/>
        <v>0.2723168889610097</v>
      </c>
      <c r="F13" s="26"/>
      <c r="G13" s="28" t="s">
        <v>8</v>
      </c>
      <c r="H13" s="29">
        <v>4574495138</v>
      </c>
      <c r="I13" s="29">
        <v>353496827.49000001</v>
      </c>
      <c r="J13" s="30">
        <f t="shared" si="1"/>
        <v>12.940696442684219</v>
      </c>
      <c r="K13" s="32">
        <f>H13+H12+H11</f>
        <v>13436666982</v>
      </c>
      <c r="L13" s="27">
        <f>K13/K10-1</f>
        <v>0.13614044631969335</v>
      </c>
      <c r="M13" s="32"/>
      <c r="N13" s="32">
        <f>AVERAGE(J11:J13)</f>
        <v>12.958578190249485</v>
      </c>
      <c r="O13" s="58">
        <f>N13/N10-1</f>
        <v>3.5005249631198776E-2</v>
      </c>
    </row>
    <row r="14" spans="1:16" ht="15" hidden="1" customHeight="1">
      <c r="D14" s="26">
        <f>H14/20</f>
        <v>235830468.69999999</v>
      </c>
      <c r="E14" s="27">
        <f t="shared" si="0"/>
        <v>3.1066649261350499E-2</v>
      </c>
      <c r="F14" s="26"/>
      <c r="G14" s="28" t="s">
        <v>11</v>
      </c>
      <c r="H14" s="29">
        <v>4716609374</v>
      </c>
      <c r="I14" s="29">
        <v>369310729.08999997</v>
      </c>
      <c r="J14" s="30">
        <f t="shared" si="1"/>
        <v>12.771384643013109</v>
      </c>
    </row>
    <row r="15" spans="1:16" ht="15" hidden="1" customHeight="1">
      <c r="A15" s="31"/>
      <c r="B15" s="31"/>
      <c r="C15" s="31"/>
      <c r="D15" s="26">
        <f>H15/22</f>
        <v>234556958.04545453</v>
      </c>
      <c r="E15" s="27">
        <f t="shared" si="0"/>
        <v>-5.4001107726477926E-3</v>
      </c>
      <c r="F15" s="26"/>
      <c r="G15" s="28" t="s">
        <v>9</v>
      </c>
      <c r="H15" s="29">
        <v>5160253077</v>
      </c>
      <c r="I15" s="29">
        <v>401076250.62</v>
      </c>
      <c r="J15" s="30">
        <f t="shared" si="1"/>
        <v>12.866015050811587</v>
      </c>
    </row>
    <row r="16" spans="1:16" ht="15" hidden="1" customHeight="1">
      <c r="A16" s="31">
        <f>AVERAGE(D14:D16)</f>
        <v>235604765.68787876</v>
      </c>
      <c r="B16" s="27">
        <f>A16/A13-1</f>
        <v>0.10066119518260042</v>
      </c>
      <c r="C16" s="27"/>
      <c r="D16" s="26">
        <f>H16/22</f>
        <v>236426870.31818181</v>
      </c>
      <c r="E16" s="27">
        <f t="shared" si="0"/>
        <v>7.9721031868298375E-3</v>
      </c>
      <c r="F16" s="26"/>
      <c r="G16" s="28" t="s">
        <v>13</v>
      </c>
      <c r="H16" s="29">
        <v>5201391147</v>
      </c>
      <c r="I16" s="29">
        <v>391584780.98000002</v>
      </c>
      <c r="J16" s="30">
        <f t="shared" si="1"/>
        <v>13.282924668274221</v>
      </c>
      <c r="K16" s="32">
        <f>H16+H15+H14</f>
        <v>15078253598</v>
      </c>
      <c r="L16" s="27">
        <f>K16/K13-1</f>
        <v>0.12217215907777557</v>
      </c>
      <c r="M16" s="32"/>
      <c r="N16" s="32">
        <f>AVERAGE(J14:J16)</f>
        <v>12.973441454032972</v>
      </c>
      <c r="O16" s="58">
        <f>N16/N13-1</f>
        <v>1.1469826060601651E-3</v>
      </c>
    </row>
    <row r="17" spans="1:15" ht="15" hidden="1" customHeight="1">
      <c r="D17" s="26">
        <f>H17/20</f>
        <v>239879397.15000001</v>
      </c>
      <c r="E17" s="27">
        <f t="shared" ref="E17:E22" si="2">D17/D16-1</f>
        <v>1.4602937589842435E-2</v>
      </c>
      <c r="F17" s="33">
        <f t="shared" ref="F17:F22" si="3">D17/D5-1</f>
        <v>0.22261046134000106</v>
      </c>
      <c r="G17" s="39" t="s">
        <v>162</v>
      </c>
      <c r="H17" s="29">
        <v>4797587943</v>
      </c>
      <c r="I17" s="29">
        <v>364885438.93000001</v>
      </c>
      <c r="J17" s="30">
        <f t="shared" si="1"/>
        <v>13.148203329430128</v>
      </c>
    </row>
    <row r="18" spans="1:15" hidden="1">
      <c r="D18" s="26">
        <f>H18/20</f>
        <v>268473963.35000002</v>
      </c>
      <c r="E18" s="27">
        <f t="shared" si="2"/>
        <v>0.11920392722230932</v>
      </c>
      <c r="F18" s="33">
        <f t="shared" si="3"/>
        <v>0.33059318993638542</v>
      </c>
      <c r="G18" s="39" t="s">
        <v>163</v>
      </c>
      <c r="H18" s="29">
        <v>5369479267</v>
      </c>
      <c r="I18" s="29">
        <v>408748054.47000003</v>
      </c>
      <c r="J18" s="30">
        <f t="shared" si="1"/>
        <v>13.13640323979595</v>
      </c>
    </row>
    <row r="19" spans="1:15" ht="17.399999999999999" hidden="1">
      <c r="A19" s="31">
        <f>AVERAGE(D17:D19)</f>
        <v>264161556.45454547</v>
      </c>
      <c r="B19" s="27">
        <f>A19/A16-1</f>
        <v>0.12120633758528365</v>
      </c>
      <c r="C19" s="27">
        <f>A19/A7-1</f>
        <v>0.390511491666516</v>
      </c>
      <c r="D19" s="26">
        <f>H19/22</f>
        <v>284131308.86363637</v>
      </c>
      <c r="E19" s="27">
        <f t="shared" si="2"/>
        <v>5.8319791305887048E-2</v>
      </c>
      <c r="F19" s="33">
        <f t="shared" si="3"/>
        <v>0.65240304570267815</v>
      </c>
      <c r="G19" s="39" t="s">
        <v>158</v>
      </c>
      <c r="H19" s="29">
        <v>6250888795</v>
      </c>
      <c r="I19" s="29">
        <v>484102159.94999999</v>
      </c>
      <c r="J19" s="30">
        <f t="shared" si="1"/>
        <v>12.912334032233231</v>
      </c>
      <c r="K19" s="32">
        <f>H19+H18+H17</f>
        <v>16417956005</v>
      </c>
      <c r="L19" s="27">
        <f>K19/K16-1</f>
        <v>8.8849971801621574E-2</v>
      </c>
      <c r="M19" s="27">
        <f>K19/K7-1</f>
        <v>0.44794179646075061</v>
      </c>
      <c r="N19" s="32">
        <f>AVERAGE(J17:J19)</f>
        <v>13.065646867153104</v>
      </c>
      <c r="O19" s="58">
        <f>N19/N16-1</f>
        <v>7.1072439373029983E-3</v>
      </c>
    </row>
    <row r="20" spans="1:15" hidden="1">
      <c r="D20" s="26">
        <f>H20/20</f>
        <v>295305565.35000002</v>
      </c>
      <c r="E20" s="27">
        <f t="shared" si="2"/>
        <v>3.9327790137082541E-2</v>
      </c>
      <c r="F20" s="33">
        <f t="shared" si="3"/>
        <v>0.47957802334615196</v>
      </c>
      <c r="G20" s="39" t="s">
        <v>154</v>
      </c>
      <c r="H20" s="29">
        <v>5906111307</v>
      </c>
      <c r="I20" s="29">
        <v>453851307.69999999</v>
      </c>
      <c r="J20" s="30">
        <f t="shared" si="1"/>
        <v>13.013317813119524</v>
      </c>
    </row>
    <row r="21" spans="1:15" hidden="1">
      <c r="D21" s="26">
        <f>H21/21</f>
        <v>284482133.4285714</v>
      </c>
      <c r="E21" s="27">
        <f t="shared" si="2"/>
        <v>-3.6651635429222451E-2</v>
      </c>
      <c r="F21" s="33">
        <f t="shared" si="3"/>
        <v>0.52839825725448009</v>
      </c>
      <c r="G21" s="39" t="s">
        <v>155</v>
      </c>
      <c r="H21" s="29">
        <v>5974124802</v>
      </c>
      <c r="I21" s="29">
        <v>465408519.31</v>
      </c>
      <c r="J21" s="30">
        <f t="shared" si="1"/>
        <v>12.83630306307467</v>
      </c>
    </row>
    <row r="22" spans="1:15" ht="17.399999999999999" hidden="1">
      <c r="A22" s="31">
        <f>AVERAGE(D20:D22)</f>
        <v>288314878.75158727</v>
      </c>
      <c r="B22" s="27">
        <f>A22/A19-1</f>
        <v>9.1433903635398606E-2</v>
      </c>
      <c r="C22" s="27">
        <f>A22/A10-1</f>
        <v>0.53584741768533561</v>
      </c>
      <c r="D22" s="26">
        <f>H22/21</f>
        <v>285156937.47619045</v>
      </c>
      <c r="E22" s="27">
        <f t="shared" si="2"/>
        <v>2.3720436833285508E-3</v>
      </c>
      <c r="F22" s="33">
        <f t="shared" si="3"/>
        <v>0.60694930634791633</v>
      </c>
      <c r="G22" s="39" t="s">
        <v>156</v>
      </c>
      <c r="H22" s="29">
        <v>5988295687</v>
      </c>
      <c r="I22" s="29">
        <v>460161161.80000001</v>
      </c>
      <c r="J22" s="30">
        <f t="shared" si="1"/>
        <v>13.013474808642576</v>
      </c>
      <c r="K22" s="32">
        <f>H22+H21+H20</f>
        <v>17868531796</v>
      </c>
      <c r="L22" s="27">
        <f>K22/K19-1</f>
        <v>8.8353007558202412E-2</v>
      </c>
      <c r="M22" s="27">
        <f>K22/K10-1</f>
        <v>0.51087778814350848</v>
      </c>
      <c r="N22" s="32">
        <f>AVERAGE(J20:J22)</f>
        <v>12.954365228278924</v>
      </c>
      <c r="O22" s="58">
        <f>N22/N19-1</f>
        <v>-8.517116680532788E-3</v>
      </c>
    </row>
    <row r="23" spans="1:15" hidden="1">
      <c r="A23" s="31"/>
      <c r="B23" s="27"/>
      <c r="C23" s="27"/>
      <c r="D23" s="26">
        <f>H23/21</f>
        <v>270417503.5714286</v>
      </c>
      <c r="E23" s="27">
        <f t="shared" ref="E23:E28" si="4">D23/D22-1</f>
        <v>-5.1688849078036281E-2</v>
      </c>
      <c r="F23" s="33">
        <f t="shared" ref="F23:F28" si="5">D23/D11-1</f>
        <v>0.1572256527565743</v>
      </c>
      <c r="G23" s="39" t="s">
        <v>168</v>
      </c>
      <c r="H23" s="29">
        <v>5678767575</v>
      </c>
      <c r="I23" s="29">
        <v>434064239.99000001</v>
      </c>
      <c r="J23" s="30">
        <f t="shared" si="1"/>
        <v>13.082781422240238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230282828.90909091</v>
      </c>
      <c r="E24" s="27">
        <f t="shared" si="4"/>
        <v>-0.14841744388686151</v>
      </c>
      <c r="F24" s="33">
        <f t="shared" si="5"/>
        <v>0.28098390585175448</v>
      </c>
      <c r="G24" s="39" t="s">
        <v>176</v>
      </c>
      <c r="H24" s="29">
        <v>5066222236</v>
      </c>
      <c r="I24" s="29">
        <v>391552550.14999998</v>
      </c>
      <c r="J24" s="30">
        <f t="shared" si="1"/>
        <v>12.938805363569154</v>
      </c>
      <c r="K24" s="32"/>
      <c r="L24" s="27"/>
      <c r="M24" s="27"/>
      <c r="N24" s="27"/>
    </row>
    <row r="25" spans="1:15" ht="17.399999999999999" hidden="1">
      <c r="A25" s="31">
        <f>AVERAGE(D23:D25)</f>
        <v>254387660.61631355</v>
      </c>
      <c r="B25" s="27">
        <f>A25/A22-1</f>
        <v>-0.11767418414956476</v>
      </c>
      <c r="C25" s="27">
        <f>A25/A13-1</f>
        <v>0.18840816210222511</v>
      </c>
      <c r="D25" s="26">
        <f>H25/19</f>
        <v>262462649.36842105</v>
      </c>
      <c r="E25" s="27">
        <f t="shared" si="4"/>
        <v>0.13974042533598463</v>
      </c>
      <c r="F25" s="33">
        <f t="shared" si="5"/>
        <v>0.1475043319563849</v>
      </c>
      <c r="G25" s="39" t="s">
        <v>190</v>
      </c>
      <c r="H25" s="29">
        <v>4986790338</v>
      </c>
      <c r="I25" s="29">
        <v>379481076.37</v>
      </c>
      <c r="J25" s="30">
        <f t="shared" si="1"/>
        <v>13.141077773105611</v>
      </c>
      <c r="K25" s="32">
        <f>H25+H24+H23</f>
        <v>15731780149</v>
      </c>
      <c r="L25" s="27">
        <f>K25/K22-1</f>
        <v>-0.11958182526660233</v>
      </c>
      <c r="M25" s="27">
        <f>K25/K13-1</f>
        <v>0.17080970824644059</v>
      </c>
      <c r="N25" s="32">
        <f>AVERAGE(J23:J25)</f>
        <v>13.054221519638332</v>
      </c>
      <c r="O25" s="58">
        <f>N25/N22-1</f>
        <v>7.7083121866461379E-3</v>
      </c>
    </row>
    <row r="26" spans="1:15" ht="17.399999999999999" hidden="1">
      <c r="A26" s="31"/>
      <c r="B26" s="27"/>
      <c r="C26" s="27"/>
      <c r="D26" s="26">
        <f>H26/19</f>
        <v>300281523.7368421</v>
      </c>
      <c r="E26" s="27">
        <f t="shared" si="4"/>
        <v>0.14409240499334586</v>
      </c>
      <c r="F26" s="33">
        <f t="shared" si="5"/>
        <v>0.27329401239850104</v>
      </c>
      <c r="G26" s="39" t="s">
        <v>202</v>
      </c>
      <c r="H26" s="29">
        <v>5705348951</v>
      </c>
      <c r="I26" s="29">
        <v>433660234.31</v>
      </c>
      <c r="J26" s="30">
        <f t="shared" si="1"/>
        <v>13.15626497337904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288253654.31818181</v>
      </c>
      <c r="E27" s="27">
        <f t="shared" si="4"/>
        <v>-4.0055309660680827E-2</v>
      </c>
      <c r="F27" s="33">
        <f t="shared" si="5"/>
        <v>0.22892817471789284</v>
      </c>
      <c r="G27" s="39" t="s">
        <v>203</v>
      </c>
      <c r="H27" s="29">
        <v>6341580395</v>
      </c>
      <c r="I27" s="29">
        <v>466739080.13</v>
      </c>
      <c r="J27" s="30">
        <f t="shared" si="1"/>
        <v>13.586992529602815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304972264.33413076</v>
      </c>
      <c r="B28" s="27">
        <f>A28/A25-1</f>
        <v>0.19884849601299126</v>
      </c>
      <c r="C28" s="27">
        <f>A28/A16-1</f>
        <v>0.29442315584629442</v>
      </c>
      <c r="D28" s="26">
        <f>H28/19</f>
        <v>326381614.94736844</v>
      </c>
      <c r="E28" s="27">
        <f t="shared" si="4"/>
        <v>0.13227225416923938</v>
      </c>
      <c r="F28" s="33">
        <f t="shared" si="5"/>
        <v>0.38047597765907959</v>
      </c>
      <c r="G28" s="39" t="s">
        <v>208</v>
      </c>
      <c r="H28" s="29">
        <v>6201250684</v>
      </c>
      <c r="I28" s="29">
        <v>458711899.57999998</v>
      </c>
      <c r="J28" s="30">
        <f t="shared" si="1"/>
        <v>13.518835438273808</v>
      </c>
      <c r="K28" s="32">
        <f>H28+H27+H26</f>
        <v>18248180030</v>
      </c>
      <c r="L28" s="27">
        <f>K28/K25-1</f>
        <v>0.15995646119933582</v>
      </c>
      <c r="M28" s="27">
        <f>K28/K16-1</f>
        <v>0.21023166982815988</v>
      </c>
      <c r="N28" s="32">
        <f>AVERAGE(J26:J28)</f>
        <v>13.42069764708522</v>
      </c>
      <c r="O28" s="58">
        <f>N28/N25-1</f>
        <v>2.8073380468959686E-2</v>
      </c>
    </row>
    <row r="29" spans="1:15" hidden="1">
      <c r="D29" s="26">
        <f>H29/22</f>
        <v>272081166.72727275</v>
      </c>
      <c r="E29" s="27">
        <f t="shared" ref="E29:E41" si="6">D29/D28-1</f>
        <v>-0.16637103848160095</v>
      </c>
      <c r="F29" s="33">
        <f t="shared" ref="F29:F41" si="7">D29/D17-1</f>
        <v>0.13424149785209161</v>
      </c>
      <c r="G29" s="39" t="s">
        <v>215</v>
      </c>
      <c r="H29" s="29">
        <v>5985785668</v>
      </c>
      <c r="I29" s="29">
        <v>438787008.25</v>
      </c>
      <c r="J29" s="30">
        <f t="shared" si="1"/>
        <v>13.641665672538744</v>
      </c>
    </row>
    <row r="30" spans="1:15" hidden="1">
      <c r="D30" s="26">
        <f>H30/19</f>
        <v>259262856.7368421</v>
      </c>
      <c r="E30" s="27">
        <f t="shared" si="6"/>
        <v>-4.7112081091887581E-2</v>
      </c>
      <c r="F30" s="33">
        <f t="shared" si="7"/>
        <v>-3.4309124423919424E-2</v>
      </c>
      <c r="G30" s="39" t="s">
        <v>210</v>
      </c>
      <c r="H30" s="29">
        <v>4925994278</v>
      </c>
      <c r="I30" s="29">
        <v>374726508.24000001</v>
      </c>
      <c r="J30" s="30">
        <f t="shared" si="1"/>
        <v>13.145571956294756</v>
      </c>
    </row>
    <row r="31" spans="1:15" ht="17.399999999999999" hidden="1">
      <c r="A31" s="31">
        <f>AVERAGE(D29:D31)</f>
        <v>275370029.12137157</v>
      </c>
      <c r="B31" s="27">
        <f>A31/A28-1</f>
        <v>-9.706533568681075E-2</v>
      </c>
      <c r="C31" s="27">
        <f>A31/A19-1</f>
        <v>4.2430370328147005E-2</v>
      </c>
      <c r="D31" s="26">
        <f>H31/20</f>
        <v>294766063.89999998</v>
      </c>
      <c r="E31" s="27">
        <f t="shared" si="6"/>
        <v>0.13693904175095351</v>
      </c>
      <c r="F31" s="33">
        <f t="shared" si="7"/>
        <v>3.7429015052570458E-2</v>
      </c>
      <c r="G31" s="39" t="s">
        <v>211</v>
      </c>
      <c r="H31" s="29">
        <v>5895321278</v>
      </c>
      <c r="I31" s="29">
        <v>448798164.22000003</v>
      </c>
      <c r="J31" s="30">
        <f t="shared" si="1"/>
        <v>13.135796328948718</v>
      </c>
      <c r="K31" s="32">
        <f>H31+H30+H29</f>
        <v>16807101224</v>
      </c>
      <c r="L31" s="27">
        <f>K31/K28-1</f>
        <v>-7.8971097590601724E-2</v>
      </c>
      <c r="M31" s="27">
        <f>K31/K19-1</f>
        <v>2.3702415750260775E-2</v>
      </c>
      <c r="N31" s="32">
        <f>AVERAGE(J29:J31)</f>
        <v>13.307677985927407</v>
      </c>
      <c r="O31" s="58">
        <f>N31/N28-1</f>
        <v>-8.4212955339441065E-3</v>
      </c>
    </row>
    <row r="32" spans="1:15" ht="17.399999999999999" hidden="1">
      <c r="D32" s="26">
        <f>H32/21</f>
        <v>312963570.28571427</v>
      </c>
      <c r="E32" s="27">
        <f t="shared" si="6"/>
        <v>6.1735418741717174E-2</v>
      </c>
      <c r="F32" s="33">
        <f t="shared" si="7"/>
        <v>5.9795706575274776E-2</v>
      </c>
      <c r="G32" s="39" t="s">
        <v>222</v>
      </c>
      <c r="H32" s="29">
        <v>6572234976</v>
      </c>
      <c r="I32" s="29">
        <v>497571971.87</v>
      </c>
      <c r="J32" s="30">
        <f t="shared" si="1"/>
        <v>13.208611713597726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299627937.5714286</v>
      </c>
      <c r="E33" s="27">
        <f t="shared" si="6"/>
        <v>-4.2610814741508629E-2</v>
      </c>
      <c r="F33" s="33">
        <f t="shared" si="7"/>
        <v>5.3239913383383186E-2</v>
      </c>
      <c r="G33" s="39" t="s">
        <v>223</v>
      </c>
      <c r="H33" s="29">
        <v>6292186689</v>
      </c>
      <c r="I33" s="29">
        <v>479534572.11000001</v>
      </c>
      <c r="J33" s="30">
        <f t="shared" si="1"/>
        <v>13.121445365896665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309785048.23308271</v>
      </c>
      <c r="B34" s="27">
        <f>A34/A31-1</f>
        <v>0.12497735945164323</v>
      </c>
      <c r="C34" s="27">
        <f>A34/A22-1</f>
        <v>7.4467781803221333E-2</v>
      </c>
      <c r="D34" s="26">
        <f>H34/19</f>
        <v>316763636.84210527</v>
      </c>
      <c r="E34" s="27">
        <f t="shared" si="6"/>
        <v>5.7189924976844608E-2</v>
      </c>
      <c r="F34" s="33">
        <f t="shared" si="7"/>
        <v>0.11083966480231222</v>
      </c>
      <c r="G34" s="39" t="s">
        <v>220</v>
      </c>
      <c r="H34" s="29">
        <v>6018509100</v>
      </c>
      <c r="I34" s="29">
        <v>452724917.45999998</v>
      </c>
      <c r="J34" s="30">
        <f t="shared" si="1"/>
        <v>13.293964762899888</v>
      </c>
      <c r="K34" s="32">
        <f>H34+H33+H32</f>
        <v>18882930765</v>
      </c>
      <c r="L34" s="27">
        <f>K34/K31-1</f>
        <v>0.1235090759158266</v>
      </c>
      <c r="M34" s="27">
        <f>K34/K22-1</f>
        <v>5.6770135374361264E-2</v>
      </c>
      <c r="N34" s="32">
        <f>AVERAGE(J32:J34)</f>
        <v>13.208007280798093</v>
      </c>
      <c r="O34" s="58">
        <f>N34/N31-1</f>
        <v>-7.4897142262320138E-3</v>
      </c>
      <c r="P34" s="58"/>
    </row>
    <row r="35" spans="1:16" ht="17.399999999999999" hidden="1">
      <c r="D35" s="26">
        <f>H35/23</f>
        <v>224707559.82608697</v>
      </c>
      <c r="E35" s="27">
        <f t="shared" si="6"/>
        <v>-0.29061440869207089</v>
      </c>
      <c r="F35" s="33">
        <f t="shared" si="7"/>
        <v>-0.1690347079669261</v>
      </c>
      <c r="G35" s="39" t="s">
        <v>226</v>
      </c>
      <c r="H35" s="68">
        <v>5168273876</v>
      </c>
      <c r="I35" s="68">
        <v>396793432.13999999</v>
      </c>
      <c r="J35" s="30">
        <f t="shared" si="1"/>
        <v>13.025099352391715</v>
      </c>
      <c r="P35" s="16"/>
    </row>
    <row r="36" spans="1:16" ht="17.399999999999999" hidden="1">
      <c r="D36" s="26">
        <f>H36/21</f>
        <v>232198130.04761904</v>
      </c>
      <c r="E36" s="27">
        <f t="shared" si="6"/>
        <v>3.3334749517681672E-2</v>
      </c>
      <c r="F36" s="33">
        <f t="shared" si="7"/>
        <v>8.3171687077208123E-3</v>
      </c>
      <c r="G36" s="39" t="s">
        <v>228</v>
      </c>
      <c r="H36" s="68">
        <v>4876160731</v>
      </c>
      <c r="I36" s="68">
        <v>383197370.41000003</v>
      </c>
      <c r="J36" s="30">
        <f t="shared" si="1"/>
        <v>12.724932652285107</v>
      </c>
      <c r="P36" s="16"/>
    </row>
    <row r="37" spans="1:16" ht="17.399999999999999" hidden="1">
      <c r="A37" s="31">
        <f>AVERAGE(D35:D37)</f>
        <v>250489957.51345754</v>
      </c>
      <c r="B37" s="27">
        <f>A37/A34-1</f>
        <v>-0.19140720657057486</v>
      </c>
      <c r="C37" s="27">
        <f>A37/A25-1</f>
        <v>-1.5321903167051842E-2</v>
      </c>
      <c r="D37" s="26">
        <f>H37/18</f>
        <v>294564182.66666669</v>
      </c>
      <c r="E37" s="27">
        <f t="shared" si="6"/>
        <v>0.26858981425155171</v>
      </c>
      <c r="F37" s="33">
        <f t="shared" si="7"/>
        <v>0.12230895853369383</v>
      </c>
      <c r="G37" s="39" t="s">
        <v>225</v>
      </c>
      <c r="H37" s="68">
        <v>5302155288</v>
      </c>
      <c r="I37" s="68">
        <v>401909022.38</v>
      </c>
      <c r="J37" s="30">
        <f t="shared" si="1"/>
        <v>13.192426625812043</v>
      </c>
      <c r="K37" s="32">
        <f>H37+H36+H35</f>
        <v>15346589895</v>
      </c>
      <c r="L37" s="27">
        <f>K37/K34-1</f>
        <v>-0.18727711889696164</v>
      </c>
      <c r="M37" s="27">
        <f>K37/K25-1</f>
        <v>-2.4484848526470482E-2</v>
      </c>
      <c r="N37" s="32">
        <f>AVERAGE(J35:J37)</f>
        <v>12.980819543496288</v>
      </c>
      <c r="O37" s="16">
        <f>N37/N34-1</f>
        <v>-1.720075803047838E-2</v>
      </c>
      <c r="P37" s="16"/>
    </row>
    <row r="38" spans="1:16" ht="17.399999999999999" hidden="1">
      <c r="A38" s="31"/>
      <c r="B38" s="27"/>
      <c r="C38" s="27"/>
      <c r="D38" s="26">
        <f>H38/20</f>
        <v>300173889.19999999</v>
      </c>
      <c r="E38" s="27">
        <f t="shared" si="6"/>
        <v>1.9044089076102333E-2</v>
      </c>
      <c r="F38" s="33">
        <f t="shared" si="7"/>
        <v>-3.584454198268805E-4</v>
      </c>
      <c r="G38" s="39" t="s">
        <v>231</v>
      </c>
      <c r="H38" s="68">
        <v>6003477784</v>
      </c>
      <c r="I38" s="68">
        <v>470076571.67000002</v>
      </c>
      <c r="J38" s="30">
        <f t="shared" si="1"/>
        <v>12.771276310733734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259524840.7142857</v>
      </c>
      <c r="E39" s="27">
        <f t="shared" si="6"/>
        <v>-0.13541833566553363</v>
      </c>
      <c r="F39" s="33">
        <f t="shared" si="7"/>
        <v>-9.9665045606618818E-2</v>
      </c>
      <c r="G39" s="39" t="s">
        <v>234</v>
      </c>
      <c r="H39" s="68">
        <v>5450021655</v>
      </c>
      <c r="I39" s="68">
        <v>426094083.42000002</v>
      </c>
      <c r="J39" s="30">
        <f t="shared" si="1"/>
        <v>12.790653207986287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279206322.46349204</v>
      </c>
      <c r="B40" s="27">
        <f>A40/A37-1</f>
        <v>0.11464078334753891</v>
      </c>
      <c r="C40" s="27">
        <f>A40/A28-1</f>
        <v>-8.4486180823346246E-2</v>
      </c>
      <c r="D40" s="26">
        <f>H40/21</f>
        <v>277920237.47619045</v>
      </c>
      <c r="E40" s="27">
        <f t="shared" si="6"/>
        <v>7.0881063682672663E-2</v>
      </c>
      <c r="F40" s="33">
        <f t="shared" si="7"/>
        <v>-0.1484807208855583</v>
      </c>
      <c r="G40" s="39" t="s">
        <v>236</v>
      </c>
      <c r="H40" s="68">
        <v>5836324987</v>
      </c>
      <c r="I40" s="68">
        <v>487453989.27999997</v>
      </c>
      <c r="J40" s="30">
        <f t="shared" si="1"/>
        <v>11.97307872199511</v>
      </c>
      <c r="K40" s="32">
        <f>H40+H39+H38</f>
        <v>17289824426</v>
      </c>
      <c r="L40" s="27">
        <f>K40/K37-1</f>
        <v>0.12662321364520968</v>
      </c>
      <c r="M40" s="27">
        <f>K40/K28-1</f>
        <v>-5.2517873148142158E-2</v>
      </c>
      <c r="N40" s="32">
        <f>AVERAGE(J38:J40)</f>
        <v>12.51166941357171</v>
      </c>
      <c r="O40" s="58">
        <f>N40/N37-1</f>
        <v>-3.6141795851374781E-2</v>
      </c>
    </row>
    <row r="41" spans="1:16" ht="17.399999999999999">
      <c r="A41" s="31"/>
      <c r="B41" s="27"/>
      <c r="C41" s="27"/>
      <c r="D41" s="26">
        <f>H41/18</f>
        <v>268272872.72222221</v>
      </c>
      <c r="E41" s="27">
        <f t="shared" si="6"/>
        <v>-3.4712710530102164E-2</v>
      </c>
      <c r="F41" s="33">
        <f t="shared" si="7"/>
        <v>-1.3996904125554099E-2</v>
      </c>
      <c r="G41" s="39" t="s">
        <v>370</v>
      </c>
      <c r="H41" s="68">
        <v>4828911709</v>
      </c>
      <c r="I41" s="68">
        <v>397645829.82999998</v>
      </c>
      <c r="J41" s="30">
        <f t="shared" si="1"/>
        <v>12.143750409917383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292453330.94999999</v>
      </c>
      <c r="E42" s="27">
        <f t="shared" ref="E42" si="8">D42/D41-1</f>
        <v>9.0133817789378012E-2</v>
      </c>
      <c r="F42" s="33">
        <f t="shared" ref="F42" si="9">D42/D30-1</f>
        <v>0.12801862415196252</v>
      </c>
      <c r="G42" s="39" t="s">
        <v>405</v>
      </c>
      <c r="H42" s="68">
        <v>5849066619</v>
      </c>
      <c r="I42" s="68">
        <v>477693457.69</v>
      </c>
      <c r="J42" s="30">
        <f t="shared" si="1"/>
        <v>12.244393396728833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287102493.59074074</v>
      </c>
      <c r="B43" s="27">
        <f>A43/A40-1</f>
        <v>2.8280774796140884E-2</v>
      </c>
      <c r="C43" s="27">
        <f>A43/A31-1</f>
        <v>4.2606177973703918E-2</v>
      </c>
      <c r="D43" s="26">
        <f>H43/20</f>
        <v>300581277.10000002</v>
      </c>
      <c r="E43" s="27">
        <f t="shared" ref="E43" si="10">D43/D42-1</f>
        <v>2.7792284408583612E-2</v>
      </c>
      <c r="F43" s="33">
        <f t="shared" ref="F43" si="11">D43/D31-1</f>
        <v>1.9728231679929209E-2</v>
      </c>
      <c r="G43" s="39" t="s">
        <v>429</v>
      </c>
      <c r="H43" s="68">
        <v>6011625542</v>
      </c>
      <c r="I43" s="68">
        <v>490029585.45999998</v>
      </c>
      <c r="J43" s="30">
        <f t="shared" si="1"/>
        <v>12.267882838863237</v>
      </c>
      <c r="K43" s="32">
        <f>H43+H42+H41</f>
        <v>16689603870</v>
      </c>
      <c r="L43" s="27">
        <f>K43/K40-1</f>
        <v>-3.4715248762006157E-2</v>
      </c>
      <c r="M43" s="27">
        <f>K43/K31-1</f>
        <v>-6.9909351073710324E-3</v>
      </c>
      <c r="N43" s="32">
        <f>AVERAGE(J41:J43)</f>
        <v>12.218675548503152</v>
      </c>
      <c r="O43" s="58">
        <f>N43/N40-1</f>
        <v>-2.341764758831788E-2</v>
      </c>
    </row>
    <row r="44" spans="1:16" ht="17.399999999999999">
      <c r="A44" s="31"/>
      <c r="B44" s="27"/>
      <c r="C44" s="27"/>
      <c r="D44" s="26">
        <f>H44/22</f>
        <v>286285226.86363637</v>
      </c>
      <c r="E44" s="27">
        <f t="shared" ref="E44" si="12">D44/D43-1</f>
        <v>-4.7561346382887004E-2</v>
      </c>
      <c r="F44" s="33">
        <f t="shared" ref="F44" si="13">D44/D32-1</f>
        <v>-8.5244245513055761E-2</v>
      </c>
      <c r="G44" s="39" t="s">
        <v>462</v>
      </c>
      <c r="H44" s="68">
        <v>6298274991</v>
      </c>
      <c r="I44" s="68">
        <v>507795993.55000001</v>
      </c>
      <c r="J44" s="30">
        <f t="shared" si="1"/>
        <v>12.403160070186418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296983650.60000002</v>
      </c>
      <c r="E45" s="27">
        <f t="shared" ref="E45" si="14">D45/D44-1</f>
        <v>3.7369807214884698E-2</v>
      </c>
      <c r="F45" s="33">
        <f t="shared" ref="F45" si="15">D45/D33-1</f>
        <v>-8.8252350326918361E-3</v>
      </c>
      <c r="G45" s="39" t="s">
        <v>501</v>
      </c>
      <c r="H45" s="68">
        <v>5939673012</v>
      </c>
      <c r="I45" s="68">
        <v>489159633.69999999</v>
      </c>
      <c r="J45" s="30">
        <f t="shared" si="1"/>
        <v>12.142606631443309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299610227.97910684</v>
      </c>
      <c r="B46" s="27">
        <f>A46/A43-1</f>
        <v>4.3565397959223651E-2</v>
      </c>
      <c r="C46" s="27">
        <f>A46/A34-1</f>
        <v>-3.2844775149768801E-2</v>
      </c>
      <c r="D46" s="26">
        <f>H46/19</f>
        <v>315561806.47368419</v>
      </c>
      <c r="E46" s="27">
        <f t="shared" ref="E46" si="16">D46/D45-1</f>
        <v>6.2556157001068868E-2</v>
      </c>
      <c r="F46" s="33">
        <f t="shared" ref="F46" si="17">D46/D34-1</f>
        <v>-3.7940919620775837E-3</v>
      </c>
      <c r="G46" s="39" t="s">
        <v>554</v>
      </c>
      <c r="H46" s="68">
        <v>5995674323</v>
      </c>
      <c r="I46" s="68">
        <v>479497695.38</v>
      </c>
      <c r="J46" s="30">
        <f t="shared" si="1"/>
        <v>12.504073284958027</v>
      </c>
      <c r="K46" s="32">
        <f>H46+H45+H44</f>
        <v>18233622326</v>
      </c>
      <c r="L46" s="27">
        <f>K46/K43-1</f>
        <v>9.2513786907513884E-2</v>
      </c>
      <c r="M46" s="27">
        <f>K46/K34-1</f>
        <v>-3.4385999031649739E-2</v>
      </c>
      <c r="N46" s="32">
        <f>AVERAGE(J44:J46)</f>
        <v>12.349946662195919</v>
      </c>
      <c r="O46" s="58">
        <f>N46/N43-1</f>
        <v>1.0743481416760403E-2</v>
      </c>
    </row>
    <row r="47" spans="1:16" ht="17.399999999999999">
      <c r="A47" s="31"/>
      <c r="B47" s="27"/>
      <c r="C47" s="27"/>
      <c r="D47" s="26">
        <f>H47/19</f>
        <v>289091977.31578946</v>
      </c>
      <c r="E47" s="27">
        <f t="shared" ref="E47" si="18">D47/D46-1</f>
        <v>-8.3881599784485172E-2</v>
      </c>
      <c r="F47" s="33">
        <f t="shared" ref="F47" si="19">D47/D35-1</f>
        <v>0.28652537342105</v>
      </c>
      <c r="G47" s="39" t="s">
        <v>598</v>
      </c>
      <c r="H47" s="68">
        <v>5492747569</v>
      </c>
      <c r="I47" s="68">
        <v>475327851.99000001</v>
      </c>
      <c r="J47" s="30">
        <f t="shared" si="1"/>
        <v>11.555703176248038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260642024.90000001</v>
      </c>
      <c r="E48" s="27">
        <f t="shared" ref="E48" si="20">D48/D47-1</f>
        <v>-9.8411421444297487E-2</v>
      </c>
      <c r="F48" s="33">
        <f t="shared" ref="F48" si="21">D48/D36-1</f>
        <v>0.12249838035537874</v>
      </c>
      <c r="G48" s="39" t="s">
        <v>632</v>
      </c>
      <c r="H48" s="68">
        <v>5212840498</v>
      </c>
      <c r="I48" s="68">
        <v>425790313.16000003</v>
      </c>
      <c r="J48" s="30">
        <f t="shared" si="1"/>
        <v>12.242740938169632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274793387.10223287</v>
      </c>
      <c r="B49" s="27">
        <f>A49/A46-1</f>
        <v>-8.28304195229429E-2</v>
      </c>
      <c r="C49" s="27">
        <f>A49/A37-1</f>
        <v>9.7023568649332592E-2</v>
      </c>
      <c r="D49" s="26">
        <f>H49/22</f>
        <v>274646159.09090906</v>
      </c>
      <c r="E49" s="27">
        <f t="shared" ref="E49" si="22">D49/D48-1</f>
        <v>5.3729379198469651E-2</v>
      </c>
      <c r="F49" s="33">
        <f t="shared" ref="F49" si="23">D49/D37-1</f>
        <v>-6.7618620143974351E-2</v>
      </c>
      <c r="G49" s="39" t="s">
        <v>674</v>
      </c>
      <c r="H49" s="68">
        <v>6042215500</v>
      </c>
      <c r="I49" s="68">
        <v>491069211.16000003</v>
      </c>
      <c r="J49" s="30">
        <f t="shared" si="1"/>
        <v>12.304203486362184</v>
      </c>
      <c r="K49" s="32">
        <f>H49+H48+H47</f>
        <v>16747803567</v>
      </c>
      <c r="L49" s="27">
        <f>K49/K46-1</f>
        <v>-8.1487854274644889E-2</v>
      </c>
      <c r="M49" s="27">
        <f>K49/K37-1</f>
        <v>9.1304562224375552E-2</v>
      </c>
      <c r="N49" s="32">
        <f>AVERAGE(J47:J49)</f>
        <v>12.034215866926617</v>
      </c>
      <c r="O49" s="58">
        <f>N49/N46-1</f>
        <v>-2.556535699346596E-2</v>
      </c>
    </row>
    <row r="50" spans="1:15" s="37" customFormat="1" ht="17.399999999999999">
      <c r="A50" s="92"/>
      <c r="B50" s="130"/>
      <c r="C50" s="130"/>
      <c r="D50" s="93">
        <f>H50/18</f>
        <v>291464752.5</v>
      </c>
      <c r="E50" s="130">
        <f t="shared" ref="E50" si="24">D50/D49-1</f>
        <v>6.1237315186788877E-2</v>
      </c>
      <c r="F50" s="131">
        <f t="shared" ref="F50" si="25">D50/D38-1</f>
        <v>-2.9013638472056624E-2</v>
      </c>
      <c r="G50" s="132" t="s">
        <v>714</v>
      </c>
      <c r="H50" s="95">
        <v>5246365545</v>
      </c>
      <c r="I50" s="95">
        <v>430114022.74000001</v>
      </c>
      <c r="J50" s="133">
        <f t="shared" ref="J50" si="26">H50/I50</f>
        <v>12.197615673115079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302203527.35000002</v>
      </c>
      <c r="E51" s="130">
        <f t="shared" ref="E51" si="27">D51/D50-1</f>
        <v>3.6844163000464336E-2</v>
      </c>
      <c r="F51" s="131">
        <f t="shared" ref="F51" si="28">D51/D39-1</f>
        <v>0.16444933177976528</v>
      </c>
      <c r="G51" s="132" t="s">
        <v>721</v>
      </c>
      <c r="H51" s="95">
        <v>6044070547</v>
      </c>
      <c r="I51" s="95">
        <v>484482069.50999999</v>
      </c>
      <c r="J51" s="133">
        <f t="shared" ref="J51" si="29">H51/I51</f>
        <v>12.475323499820972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282557947.63181818</v>
      </c>
      <c r="B52" s="27">
        <f>A52/A49-1</f>
        <v>2.8255994845671539E-2</v>
      </c>
      <c r="C52" s="27">
        <f>A52/A40-1</f>
        <v>1.2004116306371992E-2</v>
      </c>
      <c r="D52" s="93">
        <f>H52/22</f>
        <v>254005563.04545453</v>
      </c>
      <c r="E52" s="130">
        <f t="shared" ref="E52:E53" si="30">D52/D51-1</f>
        <v>-0.15948842400083751</v>
      </c>
      <c r="F52" s="131">
        <f t="shared" ref="F52:F53" si="31">D52/D40-1</f>
        <v>-8.6048697453292466E-2</v>
      </c>
      <c r="G52" s="132" t="s">
        <v>726</v>
      </c>
      <c r="H52" s="95">
        <v>5588122387</v>
      </c>
      <c r="I52" s="95">
        <v>463230380.63</v>
      </c>
      <c r="J52" s="133">
        <f t="shared" ref="J52" si="32">H52/I52</f>
        <v>12.063376282445191</v>
      </c>
      <c r="K52" s="32">
        <f>H52+H51+H50</f>
        <v>16878558479</v>
      </c>
      <c r="L52" s="27">
        <f>K52/K49-1</f>
        <v>7.8072871751160289E-3</v>
      </c>
      <c r="M52" s="27">
        <f>K52/K40-1</f>
        <v>-2.378658897088326E-2</v>
      </c>
      <c r="N52" s="32">
        <f>AVERAGE(J50:J52)</f>
        <v>12.245438485127082</v>
      </c>
      <c r="O52" s="58">
        <f>N52/N49-1</f>
        <v>1.7551838901358252E-2</v>
      </c>
    </row>
    <row r="53" spans="1:15" s="37" customFormat="1" ht="17.399999999999999">
      <c r="A53" s="31"/>
      <c r="B53" s="27"/>
      <c r="C53" s="27"/>
      <c r="D53" s="93">
        <f>H53/21</f>
        <v>273512598.09523809</v>
      </c>
      <c r="E53" s="130">
        <f t="shared" si="30"/>
        <v>7.6797668586072509E-2</v>
      </c>
      <c r="F53" s="131">
        <f t="shared" si="31"/>
        <v>1.9531327636101548E-2</v>
      </c>
      <c r="G53" s="132" t="s">
        <v>729</v>
      </c>
      <c r="H53" s="95">
        <v>5743764560</v>
      </c>
      <c r="I53" s="95">
        <v>461137212.01999998</v>
      </c>
      <c r="J53" s="133">
        <f t="shared" ref="J53" si="33">H53/I53</f>
        <v>12.455651832649947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264888839.29411766</v>
      </c>
      <c r="E54" s="130">
        <f t="shared" ref="E54" si="34">D54/D53-1</f>
        <v>-3.1529658455138554E-2</v>
      </c>
      <c r="F54" s="131">
        <f t="shared" ref="F54" si="35">D54/D42-1</f>
        <v>-9.4252616533182731E-2</v>
      </c>
      <c r="G54" s="132" t="s">
        <v>742</v>
      </c>
      <c r="H54" s="95">
        <v>4503110268</v>
      </c>
      <c r="I54" s="95">
        <v>364558727.44</v>
      </c>
      <c r="J54" s="133">
        <f t="shared" ref="J54" si="36">H54/I54</f>
        <v>12.352221820669849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275950791.59010273</v>
      </c>
      <c r="B55" s="27">
        <f>A55/A52-1</f>
        <v>-2.3383366481429801E-2</v>
      </c>
      <c r="C55" s="27">
        <f>A55/A43-1</f>
        <v>-3.8842233173127849E-2</v>
      </c>
      <c r="D55" s="93">
        <f>H55/21</f>
        <v>289450937.38095236</v>
      </c>
      <c r="E55" s="130">
        <f t="shared" ref="E55" si="37">D55/D54-1</f>
        <v>9.2726058796166688E-2</v>
      </c>
      <c r="F55" s="131">
        <f t="shared" ref="F55" si="38">D55/D43-1</f>
        <v>-3.7029384619138184E-2</v>
      </c>
      <c r="G55" s="132" t="s">
        <v>749</v>
      </c>
      <c r="H55" s="95">
        <v>6078469685</v>
      </c>
      <c r="I55" s="95">
        <v>489737874.05000001</v>
      </c>
      <c r="J55" s="133">
        <f t="shared" ref="J55" si="39">H55/I55</f>
        <v>12.411679812983824</v>
      </c>
      <c r="K55" s="32">
        <f>H55+H54+H53</f>
        <v>16325344513</v>
      </c>
      <c r="L55" s="27">
        <f>K55/K52-1</f>
        <v>-3.2776138240022012E-2</v>
      </c>
      <c r="M55" s="27">
        <f>K55/K43-1</f>
        <v>-2.1825524430496901E-2</v>
      </c>
      <c r="N55" s="32">
        <f>AVERAGE(J53:J55)</f>
        <v>12.406517822101208</v>
      </c>
      <c r="O55" s="58">
        <f>N55/N52-1</f>
        <v>1.3154231852927634E-2</v>
      </c>
    </row>
    <row r="56" spans="1:15" s="124" customFormat="1" ht="17.399999999999999">
      <c r="A56" s="94"/>
      <c r="B56" s="45"/>
      <c r="C56" s="45"/>
      <c r="D56" s="98">
        <f>H56/22</f>
        <v>265596918.22727272</v>
      </c>
      <c r="E56" s="118">
        <f t="shared" ref="E56" si="40">D56/D55-1</f>
        <v>-8.2411269313959368E-2</v>
      </c>
      <c r="F56" s="158">
        <f t="shared" ref="F56" si="41">D56/D44-1</f>
        <v>-7.2264674160842812E-2</v>
      </c>
      <c r="G56" s="122" t="s">
        <v>752</v>
      </c>
      <c r="H56" s="96">
        <v>5843132201</v>
      </c>
      <c r="I56" s="96">
        <v>479906537.63999999</v>
      </c>
      <c r="J56" s="125">
        <f t="shared" ref="J56" si="42">H56/I56</f>
        <v>12.175562828825647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305125898.55555558</v>
      </c>
      <c r="E57" s="118">
        <f t="shared" ref="E57" si="43">D57/D56-1</f>
        <v>0.14883071909161871</v>
      </c>
      <c r="F57" s="158">
        <f t="shared" ref="F57" si="44">D57/D45-1</f>
        <v>2.7416485517319344E-2</v>
      </c>
      <c r="G57" s="122" t="s">
        <v>756</v>
      </c>
      <c r="H57" s="96">
        <v>5492266174</v>
      </c>
      <c r="I57" s="96">
        <v>440864610.69999999</v>
      </c>
      <c r="J57" s="125">
        <f t="shared" ref="J57" si="45">H57/I57</f>
        <v>12.45794296185271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285361408.39141417</v>
      </c>
      <c r="B58" s="27">
        <f>A58/A55-1</f>
        <v>3.410251786952645E-2</v>
      </c>
      <c r="C58" s="27">
        <f>A58/A46-1</f>
        <v>-4.7557854362322738E-2</v>
      </c>
      <c r="K58" s="32">
        <f>H58+H57+H56</f>
        <v>11335398375</v>
      </c>
      <c r="L58" s="27">
        <f>K58/K55-1</f>
        <v>-0.30565640645601488</v>
      </c>
      <c r="M58" s="27">
        <f>K58/K46-1</f>
        <v>-0.37832438490094022</v>
      </c>
      <c r="N58" s="32">
        <f>AVERAGE(J56:J58)</f>
        <v>12.316752895339178</v>
      </c>
      <c r="O58" s="58">
        <f>N58/N55-1</f>
        <v>-7.2353038982558848E-3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31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" style="18" bestFit="1" customWidth="1"/>
    <col min="13" max="13" width="4.39843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자동차부품</v>
      </c>
      <c r="G1" s="19"/>
      <c r="H1" s="19"/>
      <c r="I1" s="19"/>
      <c r="J1" s="20"/>
      <c r="P1" s="18" t="s">
        <v>43</v>
      </c>
    </row>
    <row r="2" spans="1:16" ht="15" customHeight="1">
      <c r="G2" s="21"/>
      <c r="H2" s="21"/>
      <c r="I2" s="21"/>
      <c r="J2" s="22"/>
      <c r="P2" s="18">
        <v>8708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87275154.950000003</v>
      </c>
      <c r="E5" s="27"/>
      <c r="F5" s="26"/>
      <c r="G5" s="28" t="s">
        <v>7</v>
      </c>
      <c r="H5" s="29">
        <v>1745503099</v>
      </c>
      <c r="I5" s="29">
        <v>208444735.63</v>
      </c>
      <c r="J5" s="30">
        <f>H5/I5</f>
        <v>8.3739370712549768</v>
      </c>
    </row>
    <row r="6" spans="1:16" ht="15" hidden="1" customHeight="1">
      <c r="D6" s="26">
        <f>H6/18</f>
        <v>85145084.222222224</v>
      </c>
      <c r="E6" s="27">
        <f t="shared" ref="E6:E16" si="0">D6/D5-1</f>
        <v>-2.4406381506834274E-2</v>
      </c>
      <c r="F6" s="26"/>
      <c r="G6" s="28" t="s">
        <v>3</v>
      </c>
      <c r="H6" s="29">
        <v>1532611516</v>
      </c>
      <c r="I6" s="29">
        <v>188282196.37</v>
      </c>
      <c r="J6" s="30">
        <f t="shared" ref="J6:J16" si="1">H6/I6</f>
        <v>8.1399704568360303</v>
      </c>
    </row>
    <row r="7" spans="1:16" ht="15" hidden="1" customHeight="1">
      <c r="A7" s="31">
        <f>AVERAGE(D5:D7)</f>
        <v>85552313.511952862</v>
      </c>
      <c r="B7" s="31"/>
      <c r="C7" s="31"/>
      <c r="D7" s="26">
        <f>H7/22</f>
        <v>84236701.36363636</v>
      </c>
      <c r="E7" s="27">
        <f t="shared" si="0"/>
        <v>-1.0668647131936049E-2</v>
      </c>
      <c r="F7" s="26"/>
      <c r="G7" s="28" t="s">
        <v>6</v>
      </c>
      <c r="H7" s="29">
        <v>1853207430</v>
      </c>
      <c r="I7" s="29">
        <v>226073343.84999999</v>
      </c>
      <c r="J7" s="30">
        <f t="shared" si="1"/>
        <v>8.1973725802437194</v>
      </c>
      <c r="K7" s="32">
        <f>H7+H6+H5</f>
        <v>5131322045</v>
      </c>
      <c r="L7" s="32"/>
      <c r="M7" s="32"/>
      <c r="N7" s="32">
        <f>AVERAGE(J5:J7)</f>
        <v>8.2370933694449082</v>
      </c>
      <c r="O7" s="32"/>
    </row>
    <row r="8" spans="1:16" ht="15" hidden="1" customHeight="1">
      <c r="D8" s="26">
        <f>H8/21</f>
        <v>79071518.714285716</v>
      </c>
      <c r="E8" s="27">
        <f t="shared" si="0"/>
        <v>-6.1317484727391847E-2</v>
      </c>
      <c r="F8" s="26"/>
      <c r="G8" s="28" t="s">
        <v>2</v>
      </c>
      <c r="H8" s="29">
        <v>1660501893</v>
      </c>
      <c r="I8" s="29">
        <v>203522908.59999999</v>
      </c>
      <c r="J8" s="30">
        <f t="shared" si="1"/>
        <v>8.1587960019946379</v>
      </c>
    </row>
    <row r="9" spans="1:16" ht="15" hidden="1" customHeight="1">
      <c r="D9" s="26">
        <f>H9/21</f>
        <v>79236876.571428567</v>
      </c>
      <c r="E9" s="27">
        <f t="shared" si="0"/>
        <v>2.0912442284097832E-3</v>
      </c>
      <c r="F9" s="26"/>
      <c r="G9" s="28" t="s">
        <v>5</v>
      </c>
      <c r="H9" s="29">
        <v>1663974408</v>
      </c>
      <c r="I9" s="29">
        <v>205082971.80000001</v>
      </c>
      <c r="J9" s="30">
        <f t="shared" si="1"/>
        <v>8.1136644032188734</v>
      </c>
    </row>
    <row r="10" spans="1:16" ht="15" hidden="1" customHeight="1">
      <c r="A10" s="31">
        <f>AVERAGE(D8:D10)</f>
        <v>78496513.619047612</v>
      </c>
      <c r="B10" s="27">
        <f>A10/A7-1</f>
        <v>-8.2473513611288296E-2</v>
      </c>
      <c r="C10" s="27"/>
      <c r="D10" s="26">
        <f>H10/21</f>
        <v>77181145.571428567</v>
      </c>
      <c r="E10" s="27">
        <f t="shared" si="0"/>
        <v>-2.5944119568454327E-2</v>
      </c>
      <c r="F10" s="26"/>
      <c r="G10" s="28" t="s">
        <v>0</v>
      </c>
      <c r="H10" s="29">
        <v>1620804057</v>
      </c>
      <c r="I10" s="29">
        <v>192497612.68000001</v>
      </c>
      <c r="J10" s="30">
        <f t="shared" si="1"/>
        <v>8.4198657553969625</v>
      </c>
      <c r="K10" s="32">
        <f>H10+H9+H8</f>
        <v>4945280358</v>
      </c>
      <c r="L10" s="27">
        <f>K10/K7-1</f>
        <v>-3.6256092556357977E-2</v>
      </c>
      <c r="M10" s="32"/>
      <c r="N10" s="32">
        <f>AVERAGE(J8:J10)</f>
        <v>8.2307753868701585</v>
      </c>
      <c r="O10" s="58">
        <f>N10/N7-1</f>
        <v>-7.6701602026096882E-4</v>
      </c>
    </row>
    <row r="11" spans="1:16" ht="15" hidden="1" customHeight="1">
      <c r="D11" s="26">
        <f>H11/21</f>
        <v>83462779.09523809</v>
      </c>
      <c r="E11" s="27">
        <f t="shared" si="0"/>
        <v>8.1388187196522965E-2</v>
      </c>
      <c r="F11" s="26"/>
      <c r="G11" s="28" t="s">
        <v>10</v>
      </c>
      <c r="H11" s="29">
        <v>1752718361</v>
      </c>
      <c r="I11" s="29">
        <v>209959535.97</v>
      </c>
      <c r="J11" s="30">
        <f t="shared" si="1"/>
        <v>8.3478864291757464</v>
      </c>
    </row>
    <row r="12" spans="1:16" ht="15" hidden="1" customHeight="1">
      <c r="D12" s="26">
        <f>H12/22</f>
        <v>70247328.090909094</v>
      </c>
      <c r="E12" s="27">
        <f t="shared" si="0"/>
        <v>-0.15833945559432006</v>
      </c>
      <c r="F12" s="26"/>
      <c r="G12" s="28" t="s">
        <v>4</v>
      </c>
      <c r="H12" s="29">
        <v>1545441218</v>
      </c>
      <c r="I12" s="29">
        <v>192730767.47</v>
      </c>
      <c r="J12" s="30">
        <f t="shared" si="1"/>
        <v>8.0186533696056586</v>
      </c>
    </row>
    <row r="13" spans="1:16" ht="15" hidden="1" customHeight="1">
      <c r="A13" s="31">
        <f>AVERAGE(D11:D13)</f>
        <v>79867339.845382392</v>
      </c>
      <c r="B13" s="27">
        <f>A13/A10-1</f>
        <v>1.7463530074565581E-2</v>
      </c>
      <c r="C13" s="27"/>
      <c r="D13" s="26">
        <f>H13/20</f>
        <v>85891912.349999994</v>
      </c>
      <c r="E13" s="27">
        <f t="shared" si="0"/>
        <v>0.22270717882457802</v>
      </c>
      <c r="F13" s="26"/>
      <c r="G13" s="28" t="s">
        <v>8</v>
      </c>
      <c r="H13" s="29">
        <v>1717838247</v>
      </c>
      <c r="I13" s="29">
        <v>210052055.05000001</v>
      </c>
      <c r="J13" s="30">
        <f t="shared" si="1"/>
        <v>8.1781549177945063</v>
      </c>
      <c r="K13" s="32">
        <f>H13+H12+H11</f>
        <v>5015997826</v>
      </c>
      <c r="L13" s="27">
        <f>K13/K10-1</f>
        <v>1.4299991685122526E-2</v>
      </c>
      <c r="M13" s="32"/>
      <c r="N13" s="32">
        <f>AVERAGE(J11:J13)</f>
        <v>8.1815649055253044</v>
      </c>
      <c r="O13" s="58">
        <f>N13/N10-1</f>
        <v>-5.9788390560815419E-3</v>
      </c>
    </row>
    <row r="14" spans="1:16" ht="15" hidden="1" customHeight="1">
      <c r="D14" s="26">
        <f>H14/20</f>
        <v>78534913.299999997</v>
      </c>
      <c r="E14" s="27">
        <f t="shared" si="0"/>
        <v>-8.565415356012851E-2</v>
      </c>
      <c r="F14" s="26"/>
      <c r="G14" s="28" t="s">
        <v>11</v>
      </c>
      <c r="H14" s="29">
        <v>1570698266</v>
      </c>
      <c r="I14" s="29">
        <v>197979338.88</v>
      </c>
      <c r="J14" s="30">
        <f t="shared" si="1"/>
        <v>7.933647394145698</v>
      </c>
    </row>
    <row r="15" spans="1:16" ht="15" hidden="1" customHeight="1">
      <c r="A15" s="31"/>
      <c r="B15" s="31"/>
      <c r="C15" s="31"/>
      <c r="D15" s="26">
        <f>H15/22</f>
        <v>71704505.13636364</v>
      </c>
      <c r="E15" s="27">
        <f t="shared" si="0"/>
        <v>-8.697288730102104E-2</v>
      </c>
      <c r="F15" s="26"/>
      <c r="G15" s="28" t="s">
        <v>9</v>
      </c>
      <c r="H15" s="29">
        <v>1577499113</v>
      </c>
      <c r="I15" s="29">
        <v>198016485.99000001</v>
      </c>
      <c r="J15" s="30">
        <f t="shared" si="1"/>
        <v>7.9665039257370971</v>
      </c>
    </row>
    <row r="16" spans="1:16" ht="15" hidden="1" customHeight="1">
      <c r="A16" s="31">
        <f>AVERAGE(D14:D16)</f>
        <v>75583674.690909088</v>
      </c>
      <c r="B16" s="27">
        <f>A16/A13-1</f>
        <v>-5.3634754366004733E-2</v>
      </c>
      <c r="C16" s="27"/>
      <c r="D16" s="26">
        <f>H16/22</f>
        <v>76511605.63636364</v>
      </c>
      <c r="E16" s="27">
        <f t="shared" si="0"/>
        <v>6.7040425017341976E-2</v>
      </c>
      <c r="F16" s="26"/>
      <c r="G16" s="28" t="s">
        <v>13</v>
      </c>
      <c r="H16" s="29">
        <v>1683255324</v>
      </c>
      <c r="I16" s="29">
        <v>204297932.12</v>
      </c>
      <c r="J16" s="30">
        <f t="shared" si="1"/>
        <v>8.2392186084942534</v>
      </c>
      <c r="K16" s="32">
        <f>H16+H15+H14</f>
        <v>4831452703</v>
      </c>
      <c r="L16" s="27">
        <f>K16/K13-1</f>
        <v>-3.6791308409949042E-2</v>
      </c>
      <c r="M16" s="32"/>
      <c r="N16" s="32">
        <f>AVERAGE(J14:J16)</f>
        <v>8.0464566427923501</v>
      </c>
      <c r="O16" s="58">
        <f>N16/N13-1</f>
        <v>-1.651374331110067E-2</v>
      </c>
    </row>
    <row r="17" spans="1:15" ht="15" hidden="1" customHeight="1">
      <c r="D17" s="26">
        <f>H17/20</f>
        <v>73550037.099999994</v>
      </c>
      <c r="E17" s="27">
        <f t="shared" ref="E17:E22" si="2">D17/D16-1</f>
        <v>-3.8707441985194713E-2</v>
      </c>
      <c r="F17" s="33">
        <f t="shared" ref="F17:F22" si="3">D17/D5-1</f>
        <v>-0.15726260076952181</v>
      </c>
      <c r="G17" s="39" t="s">
        <v>162</v>
      </c>
      <c r="H17" s="29">
        <v>1471000742</v>
      </c>
      <c r="I17" s="29">
        <v>182548988.02000001</v>
      </c>
      <c r="J17" s="30">
        <f t="shared" ref="J17:J49" si="4">H17/I17</f>
        <v>8.058115018631808</v>
      </c>
    </row>
    <row r="18" spans="1:15" hidden="1">
      <c r="D18" s="26">
        <f>H18/20</f>
        <v>85762662.650000006</v>
      </c>
      <c r="E18" s="27">
        <f t="shared" si="2"/>
        <v>0.16604513106357111</v>
      </c>
      <c r="F18" s="33">
        <f t="shared" si="3"/>
        <v>7.2532481871290244E-3</v>
      </c>
      <c r="G18" s="39" t="s">
        <v>163</v>
      </c>
      <c r="H18" s="29">
        <v>1715253253</v>
      </c>
      <c r="I18" s="29">
        <v>203619295.52000001</v>
      </c>
      <c r="J18" s="30">
        <f t="shared" si="4"/>
        <v>8.4238247098321946</v>
      </c>
    </row>
    <row r="19" spans="1:15" ht="17.399999999999999" hidden="1">
      <c r="A19" s="31">
        <f>AVERAGE(D17:D19)</f>
        <v>79572893.568181813</v>
      </c>
      <c r="B19" s="27">
        <f>A19/A16-1</f>
        <v>5.277884270096922E-2</v>
      </c>
      <c r="C19" s="27">
        <f>A19/A7-1</f>
        <v>-6.9891972505637057E-2</v>
      </c>
      <c r="D19" s="26">
        <f>H19/22</f>
        <v>79405980.954545453</v>
      </c>
      <c r="E19" s="27">
        <f t="shared" si="2"/>
        <v>-7.4119453606476315E-2</v>
      </c>
      <c r="F19" s="33">
        <f t="shared" si="3"/>
        <v>-5.7346979771174311E-2</v>
      </c>
      <c r="G19" s="39" t="s">
        <v>158</v>
      </c>
      <c r="H19" s="29">
        <v>1746931581</v>
      </c>
      <c r="I19" s="29">
        <v>213105208.88</v>
      </c>
      <c r="J19" s="30">
        <f t="shared" si="4"/>
        <v>8.1975076544642373</v>
      </c>
      <c r="K19" s="32">
        <f>H19+H18+H17</f>
        <v>4933185576</v>
      </c>
      <c r="L19" s="27">
        <f>K19/K16-1</f>
        <v>2.1056373569968034E-2</v>
      </c>
      <c r="M19" s="27">
        <f>K19/K7-1</f>
        <v>-3.8613142434329562E-2</v>
      </c>
      <c r="N19" s="32">
        <f>AVERAGE(J17:J19)</f>
        <v>8.2264824609760794</v>
      </c>
      <c r="O19" s="58">
        <f>N19/N16-1</f>
        <v>2.2373303700702563E-2</v>
      </c>
    </row>
    <row r="20" spans="1:15" hidden="1">
      <c r="D20" s="26">
        <f>H20/20</f>
        <v>81390101.900000006</v>
      </c>
      <c r="E20" s="27">
        <f t="shared" si="2"/>
        <v>2.4987046587716444E-2</v>
      </c>
      <c r="F20" s="33">
        <f t="shared" si="3"/>
        <v>2.9322608486782364E-2</v>
      </c>
      <c r="G20" s="39" t="s">
        <v>154</v>
      </c>
      <c r="H20" s="29">
        <v>1627802038</v>
      </c>
      <c r="I20" s="29">
        <v>193417921.47999999</v>
      </c>
      <c r="J20" s="30">
        <f t="shared" si="4"/>
        <v>8.4159835114778634</v>
      </c>
    </row>
    <row r="21" spans="1:15" hidden="1">
      <c r="D21" s="26">
        <f>H21/21</f>
        <v>78317873.952380955</v>
      </c>
      <c r="E21" s="27">
        <f t="shared" si="2"/>
        <v>-3.7746948042819084E-2</v>
      </c>
      <c r="F21" s="33">
        <f t="shared" si="3"/>
        <v>-1.15981681612497E-2</v>
      </c>
      <c r="G21" s="39" t="s">
        <v>155</v>
      </c>
      <c r="H21" s="29">
        <v>1644675353</v>
      </c>
      <c r="I21" s="29">
        <v>201875744.58000001</v>
      </c>
      <c r="J21" s="30">
        <f t="shared" si="4"/>
        <v>8.1469686039881939</v>
      </c>
    </row>
    <row r="22" spans="1:15" ht="17.399999999999999" hidden="1">
      <c r="A22" s="31">
        <f>AVERAGE(D20:D22)</f>
        <v>80086226.60158731</v>
      </c>
      <c r="B22" s="27">
        <f>A22/A19-1</f>
        <v>6.4511042691397513E-3</v>
      </c>
      <c r="C22" s="27">
        <f>A22/A10-1</f>
        <v>2.025202023945627E-2</v>
      </c>
      <c r="D22" s="26">
        <f>H22/21</f>
        <v>80550703.952380955</v>
      </c>
      <c r="E22" s="27">
        <f t="shared" si="2"/>
        <v>2.8509839291061656E-2</v>
      </c>
      <c r="F22" s="33">
        <f t="shared" si="3"/>
        <v>4.3657791757366171E-2</v>
      </c>
      <c r="G22" s="39" t="s">
        <v>156</v>
      </c>
      <c r="H22" s="29">
        <v>1691564783</v>
      </c>
      <c r="I22" s="29">
        <v>208426876.80000001</v>
      </c>
      <c r="J22" s="30">
        <f t="shared" si="4"/>
        <v>8.1158668640569491</v>
      </c>
      <c r="K22" s="32">
        <f>H22+H21+H20</f>
        <v>4964042174</v>
      </c>
      <c r="L22" s="27">
        <f>K22/K19-1</f>
        <v>6.2549031502316943E-3</v>
      </c>
      <c r="M22" s="27">
        <f>K22/K10-1</f>
        <v>3.7938831859449795E-3</v>
      </c>
      <c r="N22" s="32">
        <f>AVERAGE(J20:J22)</f>
        <v>8.2262729931743355</v>
      </c>
      <c r="O22" s="58">
        <f>N22/N19-1</f>
        <v>-2.5462620596106156E-5</v>
      </c>
    </row>
    <row r="23" spans="1:15" hidden="1">
      <c r="A23" s="31"/>
      <c r="B23" s="27"/>
      <c r="C23" s="27"/>
      <c r="D23" s="26">
        <f>H23/21</f>
        <v>81893505.380952388</v>
      </c>
      <c r="E23" s="27">
        <f t="shared" ref="E23:E28" si="5">D23/D22-1</f>
        <v>1.6670263109869854E-2</v>
      </c>
      <c r="F23" s="33">
        <f t="shared" ref="F23:F28" si="6">D23/D11-1</f>
        <v>-1.8802078379094311E-2</v>
      </c>
      <c r="G23" s="39" t="s">
        <v>168</v>
      </c>
      <c r="H23" s="29">
        <v>1719763613</v>
      </c>
      <c r="I23" s="29">
        <v>206619629.59999999</v>
      </c>
      <c r="J23" s="30">
        <f t="shared" si="4"/>
        <v>8.3233312165418774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73209938.86363636</v>
      </c>
      <c r="E24" s="27">
        <f t="shared" si="5"/>
        <v>-0.10603486170144749</v>
      </c>
      <c r="F24" s="33">
        <f t="shared" si="6"/>
        <v>4.2173999399568229E-2</v>
      </c>
      <c r="G24" s="39" t="s">
        <v>176</v>
      </c>
      <c r="H24" s="29">
        <v>1610618655</v>
      </c>
      <c r="I24" s="29">
        <v>199287330.56</v>
      </c>
      <c r="J24" s="30">
        <f t="shared" si="4"/>
        <v>8.0818918617362208</v>
      </c>
      <c r="K24" s="32"/>
      <c r="L24" s="27"/>
      <c r="M24" s="27"/>
      <c r="N24" s="27"/>
    </row>
    <row r="25" spans="1:15" ht="17.399999999999999" hidden="1">
      <c r="A25" s="31">
        <f>AVERAGE(D23:D25)</f>
        <v>80424141.151705012</v>
      </c>
      <c r="B25" s="27">
        <f>A25/A22-1</f>
        <v>4.2193840870885513E-3</v>
      </c>
      <c r="C25" s="27">
        <f>A25/A13-1</f>
        <v>6.9715769600007249E-3</v>
      </c>
      <c r="D25" s="26">
        <f>H25/19</f>
        <v>86168979.210526317</v>
      </c>
      <c r="E25" s="27">
        <f t="shared" si="5"/>
        <v>0.1770120361803329</v>
      </c>
      <c r="F25" s="33">
        <f t="shared" si="6"/>
        <v>3.2257619250262159E-3</v>
      </c>
      <c r="G25" s="39" t="s">
        <v>190</v>
      </c>
      <c r="H25" s="29">
        <v>1637210605</v>
      </c>
      <c r="I25" s="29">
        <v>202895906.25999999</v>
      </c>
      <c r="J25" s="30">
        <f t="shared" si="4"/>
        <v>8.0692145799235799</v>
      </c>
      <c r="K25" s="32">
        <f>H25+H24+H23</f>
        <v>4967592873</v>
      </c>
      <c r="L25" s="27">
        <f>K25/K22-1</f>
        <v>7.1528381015717457E-4</v>
      </c>
      <c r="M25" s="27">
        <f>K25/K13-1</f>
        <v>-9.6501144296947672E-3</v>
      </c>
      <c r="N25" s="32">
        <f>AVERAGE(J23:J25)</f>
        <v>8.158145886067226</v>
      </c>
      <c r="O25" s="58">
        <f>N25/N22-1</f>
        <v>-8.2816491944331938E-3</v>
      </c>
    </row>
    <row r="26" spans="1:15" ht="17.399999999999999" hidden="1">
      <c r="A26" s="31"/>
      <c r="B26" s="27"/>
      <c r="C26" s="27"/>
      <c r="D26" s="26">
        <f>H26/19</f>
        <v>78090172.684210524</v>
      </c>
      <c r="E26" s="27">
        <f t="shared" si="5"/>
        <v>-9.3755393185961045E-2</v>
      </c>
      <c r="F26" s="33">
        <f t="shared" si="6"/>
        <v>-5.6629669162628904E-3</v>
      </c>
      <c r="G26" s="39" t="s">
        <v>202</v>
      </c>
      <c r="H26" s="29">
        <v>1483713281</v>
      </c>
      <c r="I26" s="29">
        <v>188567913.90000001</v>
      </c>
      <c r="J26" s="30">
        <f t="shared" si="4"/>
        <v>7.8683231431771166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73299105.318181813</v>
      </c>
      <c r="E27" s="27">
        <f t="shared" si="5"/>
        <v>-6.1353012822795816E-2</v>
      </c>
      <c r="F27" s="33">
        <f t="shared" si="6"/>
        <v>2.2238493645352575E-2</v>
      </c>
      <c r="G27" s="39" t="s">
        <v>203</v>
      </c>
      <c r="H27" s="29">
        <v>1612580317</v>
      </c>
      <c r="I27" s="29">
        <v>200126680.72999999</v>
      </c>
      <c r="J27" s="30">
        <f t="shared" si="4"/>
        <v>8.0577977464964086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76453493.509569392</v>
      </c>
      <c r="B28" s="27">
        <f>A28/A25-1</f>
        <v>-4.9371340312428624E-2</v>
      </c>
      <c r="C28" s="27">
        <f>A28/A16-1</f>
        <v>1.1508025009598022E-2</v>
      </c>
      <c r="D28" s="26">
        <f>H28/19</f>
        <v>77971202.526315793</v>
      </c>
      <c r="E28" s="27">
        <f t="shared" si="5"/>
        <v>6.3740166920906116E-2</v>
      </c>
      <c r="F28" s="33">
        <f t="shared" si="6"/>
        <v>1.90768038105118E-2</v>
      </c>
      <c r="G28" s="39" t="s">
        <v>208</v>
      </c>
      <c r="H28" s="29">
        <v>1481452848</v>
      </c>
      <c r="I28" s="29">
        <v>186913717.44</v>
      </c>
      <c r="J28" s="30">
        <f t="shared" si="4"/>
        <v>7.9258647695322413</v>
      </c>
      <c r="K28" s="32">
        <f>H28+H27+H26</f>
        <v>4577746446</v>
      </c>
      <c r="L28" s="27">
        <f>K28/K25-1</f>
        <v>-7.847793427655958E-2</v>
      </c>
      <c r="M28" s="27">
        <f>K28/K16-1</f>
        <v>-5.2511381689086201E-2</v>
      </c>
      <c r="N28" s="32">
        <f>AVERAGE(J26:J28)</f>
        <v>7.9506618864019218</v>
      </c>
      <c r="O28" s="58">
        <f>N28/N25-1</f>
        <v>-2.5432739566431772E-2</v>
      </c>
    </row>
    <row r="29" spans="1:15" hidden="1">
      <c r="D29" s="26">
        <f>H29/22</f>
        <v>72266228.36363636</v>
      </c>
      <c r="E29" s="27">
        <f t="shared" ref="E29:E41" si="7">D29/D28-1</f>
        <v>-7.3167707792552883E-2</v>
      </c>
      <c r="F29" s="33">
        <f t="shared" ref="F29:F41" si="8">D29/D17-1</f>
        <v>-1.7454902634762015E-2</v>
      </c>
      <c r="G29" s="39" t="s">
        <v>215</v>
      </c>
      <c r="H29" s="29">
        <v>1589857024</v>
      </c>
      <c r="I29" s="29">
        <v>197510450.72</v>
      </c>
      <c r="J29" s="30">
        <f t="shared" si="4"/>
        <v>8.0494830435775544</v>
      </c>
    </row>
    <row r="30" spans="1:15" hidden="1">
      <c r="D30" s="26">
        <f>H30/19</f>
        <v>86890339.473684207</v>
      </c>
      <c r="E30" s="27">
        <f t="shared" si="7"/>
        <v>0.2023643884728672</v>
      </c>
      <c r="F30" s="33">
        <f t="shared" si="8"/>
        <v>1.3148808453933958E-2</v>
      </c>
      <c r="G30" s="39" t="s">
        <v>210</v>
      </c>
      <c r="H30" s="29">
        <v>1650916450</v>
      </c>
      <c r="I30" s="29">
        <v>195545533.43000001</v>
      </c>
      <c r="J30" s="30">
        <f t="shared" si="4"/>
        <v>8.4426190720995589</v>
      </c>
    </row>
    <row r="31" spans="1:15" ht="17.399999999999999" hidden="1">
      <c r="A31" s="31">
        <f>AVERAGE(D29:D31)</f>
        <v>79827306.879106864</v>
      </c>
      <c r="B31" s="27">
        <f>A31/A28-1</f>
        <v>4.4128962780689562E-2</v>
      </c>
      <c r="C31" s="27">
        <f>A31/A19-1</f>
        <v>3.197235886703842E-3</v>
      </c>
      <c r="D31" s="26">
        <f>H31/20</f>
        <v>80325352.799999997</v>
      </c>
      <c r="E31" s="27">
        <f t="shared" si="7"/>
        <v>-7.555485124640926E-2</v>
      </c>
      <c r="F31" s="33">
        <f t="shared" si="8"/>
        <v>1.1578118353336997E-2</v>
      </c>
      <c r="G31" s="39" t="s">
        <v>211</v>
      </c>
      <c r="H31" s="29">
        <v>1606507056</v>
      </c>
      <c r="I31" s="29">
        <v>199455237.66999999</v>
      </c>
      <c r="J31" s="30">
        <f t="shared" si="4"/>
        <v>8.0544741505258273</v>
      </c>
      <c r="K31" s="32">
        <f>H31+H30+H29</f>
        <v>4847280530</v>
      </c>
      <c r="L31" s="27">
        <f>K31/K28-1</f>
        <v>5.887920774544364E-2</v>
      </c>
      <c r="M31" s="27">
        <f>K31/K19-1</f>
        <v>-1.7413706554630481E-2</v>
      </c>
      <c r="N31" s="32">
        <f>AVERAGE(J29:J31)</f>
        <v>8.1821920887343129</v>
      </c>
      <c r="O31" s="58">
        <f>N31/N28-1</f>
        <v>2.9120871399195059E-2</v>
      </c>
    </row>
    <row r="32" spans="1:15" ht="12.75" hidden="1" customHeight="1">
      <c r="D32" s="26">
        <f>H32/21</f>
        <v>76813675.619047612</v>
      </c>
      <c r="E32" s="27">
        <f t="shared" si="7"/>
        <v>-4.3718166911709933E-2</v>
      </c>
      <c r="F32" s="33">
        <f t="shared" si="8"/>
        <v>-5.6228290346352239E-2</v>
      </c>
      <c r="G32" s="39" t="s">
        <v>222</v>
      </c>
      <c r="H32" s="29">
        <v>1613087188</v>
      </c>
      <c r="I32" s="29">
        <v>207081473.62</v>
      </c>
      <c r="J32" s="30">
        <f t="shared" si="4"/>
        <v>7.7896257922138306</v>
      </c>
      <c r="K32" s="32"/>
      <c r="L32" s="27"/>
      <c r="M32" s="27"/>
      <c r="N32" s="32"/>
      <c r="O32" s="58"/>
    </row>
    <row r="33" spans="1:16" ht="12.75" hidden="1" customHeight="1">
      <c r="D33" s="26">
        <f>H33/21</f>
        <v>71715892.90476191</v>
      </c>
      <c r="E33" s="27">
        <f t="shared" si="7"/>
        <v>-6.636556151235129E-2</v>
      </c>
      <c r="F33" s="33">
        <f t="shared" si="8"/>
        <v>-8.4297245500218776E-2</v>
      </c>
      <c r="G33" s="39" t="s">
        <v>223</v>
      </c>
      <c r="H33" s="29">
        <v>1506033751</v>
      </c>
      <c r="I33" s="29">
        <v>194822080.16</v>
      </c>
      <c r="J33" s="30">
        <f t="shared" si="4"/>
        <v>7.7303032067163615</v>
      </c>
      <c r="K33" s="32"/>
      <c r="L33" s="27"/>
      <c r="M33" s="27"/>
      <c r="N33" s="32"/>
      <c r="O33" s="58"/>
    </row>
    <row r="34" spans="1:16" ht="12.75" hidden="1" customHeight="1">
      <c r="A34" s="31">
        <f>AVERAGE(D32:D34)</f>
        <v>74819051.753550544</v>
      </c>
      <c r="B34" s="27">
        <f>A34/A31-1</f>
        <v>-6.2738620672008749E-2</v>
      </c>
      <c r="C34" s="27">
        <f>A34/A22-1</f>
        <v>-6.5768797851344485E-2</v>
      </c>
      <c r="D34" s="26">
        <f>H34/19</f>
        <v>75927586.736842111</v>
      </c>
      <c r="E34" s="27">
        <f t="shared" si="7"/>
        <v>5.8727482312369572E-2</v>
      </c>
      <c r="F34" s="33">
        <f t="shared" si="8"/>
        <v>-5.7393877256142756E-2</v>
      </c>
      <c r="G34" s="39" t="s">
        <v>220</v>
      </c>
      <c r="H34" s="29">
        <v>1442624148</v>
      </c>
      <c r="I34" s="29">
        <v>184117138.62</v>
      </c>
      <c r="J34" s="30">
        <f t="shared" si="4"/>
        <v>7.8353604602634901</v>
      </c>
      <c r="K34" s="32">
        <f>H34+H33+H32</f>
        <v>4561745087</v>
      </c>
      <c r="L34" s="27">
        <f>K34/K31-1</f>
        <v>-5.8906316899302702E-2</v>
      </c>
      <c r="M34" s="27">
        <f>K34/K22-1</f>
        <v>-8.1042237938085626E-2</v>
      </c>
      <c r="N34" s="32">
        <f>AVERAGE(J32:J34)</f>
        <v>7.7850964863978938</v>
      </c>
      <c r="O34" s="58">
        <f>N34/N31-1</f>
        <v>-4.8531689066938721E-2</v>
      </c>
      <c r="P34" s="58"/>
    </row>
    <row r="35" spans="1:16" ht="12.75" hidden="1" customHeight="1">
      <c r="D35" s="26">
        <f>H35/23</f>
        <v>75547261.869565219</v>
      </c>
      <c r="E35" s="27">
        <f t="shared" si="7"/>
        <v>-5.0090472201501646E-3</v>
      </c>
      <c r="F35" s="33">
        <f t="shared" si="8"/>
        <v>-7.7493855976315862E-2</v>
      </c>
      <c r="G35" s="39" t="s">
        <v>226</v>
      </c>
      <c r="H35" s="68">
        <v>1737587023</v>
      </c>
      <c r="I35" s="68">
        <v>219016905.91999999</v>
      </c>
      <c r="J35" s="30">
        <f t="shared" si="4"/>
        <v>7.9335748795332091</v>
      </c>
      <c r="P35" s="16"/>
    </row>
    <row r="36" spans="1:16" ht="12.75" hidden="1" customHeight="1">
      <c r="D36" s="26">
        <f>H36/21</f>
        <v>73695249.952380955</v>
      </c>
      <c r="E36" s="27">
        <f t="shared" si="7"/>
        <v>-2.4514613387071837E-2</v>
      </c>
      <c r="F36" s="33">
        <f t="shared" si="8"/>
        <v>6.6290328373113105E-3</v>
      </c>
      <c r="G36" s="39" t="s">
        <v>228</v>
      </c>
      <c r="H36" s="68">
        <v>1547600249</v>
      </c>
      <c r="I36" s="68">
        <v>197093585.66</v>
      </c>
      <c r="J36" s="30">
        <f t="shared" si="4"/>
        <v>7.8521086509112328</v>
      </c>
      <c r="P36" s="16"/>
    </row>
    <row r="37" spans="1:16" ht="12.75" hidden="1" customHeight="1">
      <c r="A37" s="31">
        <f>AVERAGE(D35:D37)</f>
        <v>77939676.422130212</v>
      </c>
      <c r="B37" s="27">
        <f>A37/A34-1</f>
        <v>4.1708957751279918E-2</v>
      </c>
      <c r="C37" s="27">
        <f>A37/A25-1</f>
        <v>-3.0892026871487843E-2</v>
      </c>
      <c r="D37" s="26">
        <f>H37/18</f>
        <v>84576517.444444448</v>
      </c>
      <c r="E37" s="27">
        <f t="shared" si="7"/>
        <v>0.14765222316356286</v>
      </c>
      <c r="F37" s="33">
        <f t="shared" si="8"/>
        <v>-1.8480685052461809E-2</v>
      </c>
      <c r="G37" s="39" t="s">
        <v>225</v>
      </c>
      <c r="H37" s="68">
        <v>1522377314</v>
      </c>
      <c r="I37" s="68">
        <v>192802730.53999999</v>
      </c>
      <c r="J37" s="30">
        <f t="shared" si="4"/>
        <v>7.8960360661705389</v>
      </c>
      <c r="K37" s="32">
        <f>H37+H36+H35</f>
        <v>4807564586</v>
      </c>
      <c r="L37" s="27">
        <f>K37/K34-1</f>
        <v>5.3887162546748524E-2</v>
      </c>
      <c r="M37" s="27">
        <f>K37/K25-1</f>
        <v>-3.221445297375114E-2</v>
      </c>
      <c r="N37" s="32">
        <f>AVERAGE(J35:J37)</f>
        <v>7.8939065322049933</v>
      </c>
      <c r="O37" s="16">
        <f>N37/N34-1</f>
        <v>1.3976711270979436E-2</v>
      </c>
      <c r="P37" s="16"/>
    </row>
    <row r="38" spans="1:16" ht="12.75" hidden="1" customHeight="1">
      <c r="A38" s="31"/>
      <c r="B38" s="27"/>
      <c r="C38" s="27"/>
      <c r="D38" s="26">
        <f>H38/20</f>
        <v>77799574.5</v>
      </c>
      <c r="E38" s="27">
        <f t="shared" si="7"/>
        <v>-8.0127949804696064E-2</v>
      </c>
      <c r="F38" s="33">
        <f t="shared" si="8"/>
        <v>-3.7213156818807214E-3</v>
      </c>
      <c r="G38" s="39" t="s">
        <v>231</v>
      </c>
      <c r="H38" s="68">
        <v>1555991490</v>
      </c>
      <c r="I38" s="68">
        <v>199398702.56</v>
      </c>
      <c r="J38" s="30">
        <f t="shared" si="4"/>
        <v>7.803418327317325</v>
      </c>
      <c r="K38" s="32"/>
      <c r="L38" s="27"/>
      <c r="M38" s="27"/>
      <c r="N38" s="32"/>
      <c r="O38" s="16"/>
      <c r="P38" s="16"/>
    </row>
    <row r="39" spans="1:16" ht="12.75" hidden="1" customHeight="1">
      <c r="A39" s="31"/>
      <c r="B39" s="27"/>
      <c r="C39" s="27"/>
      <c r="D39" s="26">
        <f>H39/21</f>
        <v>70074575.714285716</v>
      </c>
      <c r="E39" s="27">
        <f t="shared" si="7"/>
        <v>-9.9293586569863312E-2</v>
      </c>
      <c r="F39" s="33">
        <f t="shared" si="8"/>
        <v>-4.3991391025836379E-2</v>
      </c>
      <c r="G39" s="39" t="s">
        <v>234</v>
      </c>
      <c r="H39" s="68">
        <v>1471566090</v>
      </c>
      <c r="I39" s="68">
        <v>190008472.86000001</v>
      </c>
      <c r="J39" s="30">
        <f t="shared" si="4"/>
        <v>7.7447393153054991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74126793.515873015</v>
      </c>
      <c r="B40" s="27">
        <f>A40/A37-1</f>
        <v>-4.8920948627066196E-2</v>
      </c>
      <c r="C40" s="27">
        <f>A40/A28-1</f>
        <v>-3.0432880001816431E-2</v>
      </c>
      <c r="D40" s="26">
        <f>H40/21</f>
        <v>74506230.333333328</v>
      </c>
      <c r="E40" s="27">
        <f t="shared" si="7"/>
        <v>6.324197576474444E-2</v>
      </c>
      <c r="F40" s="33">
        <f t="shared" si="8"/>
        <v>-4.4439127276676427E-2</v>
      </c>
      <c r="G40" s="39" t="s">
        <v>236</v>
      </c>
      <c r="H40" s="68">
        <v>1564630837</v>
      </c>
      <c r="I40" s="68">
        <v>198292394.08000001</v>
      </c>
      <c r="J40" s="30">
        <f t="shared" si="4"/>
        <v>7.8905237099954419</v>
      </c>
      <c r="K40" s="32">
        <f>H40+H39+H38</f>
        <v>4592188417</v>
      </c>
      <c r="L40" s="27">
        <f>K40/K37-1</f>
        <v>-4.479943329876257E-2</v>
      </c>
      <c r="M40" s="27">
        <f>K40/K28-1</f>
        <v>3.154821082897552E-3</v>
      </c>
      <c r="N40" s="32">
        <f>AVERAGE(J38:J40)</f>
        <v>7.8128937842060893</v>
      </c>
      <c r="O40" s="58">
        <f>N40/N37-1</f>
        <v>-1.0262694100619751E-2</v>
      </c>
    </row>
    <row r="41" spans="1:16" ht="17.399999999999999">
      <c r="A41" s="31"/>
      <c r="B41" s="27"/>
      <c r="C41" s="27"/>
      <c r="D41" s="26">
        <f>H41/18</f>
        <v>72331851.388888896</v>
      </c>
      <c r="E41" s="27">
        <f t="shared" si="7"/>
        <v>-2.9183853950421113E-2</v>
      </c>
      <c r="F41" s="33">
        <f t="shared" si="8"/>
        <v>9.0807320014452131E-4</v>
      </c>
      <c r="G41" s="39" t="s">
        <v>370</v>
      </c>
      <c r="H41" s="68">
        <v>1301973325</v>
      </c>
      <c r="I41" s="68">
        <v>163007502.43000001</v>
      </c>
      <c r="J41" s="30">
        <f t="shared" si="4"/>
        <v>7.9871987828235325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78372089.5</v>
      </c>
      <c r="E42" s="27">
        <f t="shared" ref="E42" si="9">D42/D41-1</f>
        <v>8.3507306879731846E-2</v>
      </c>
      <c r="F42" s="33">
        <f t="shared" ref="F42" si="10">D42/D30-1</f>
        <v>-9.8034488359480587E-2</v>
      </c>
      <c r="G42" s="39" t="s">
        <v>405</v>
      </c>
      <c r="H42" s="68">
        <v>1567441790</v>
      </c>
      <c r="I42" s="68">
        <v>196075276.47999999</v>
      </c>
      <c r="J42" s="30">
        <f t="shared" si="4"/>
        <v>7.994081753391697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76117134.57962963</v>
      </c>
      <c r="B43" s="27">
        <f>A43/A40-1</f>
        <v>2.6850494529085722E-2</v>
      </c>
      <c r="C43" s="27">
        <f>A43/A31-1</f>
        <v>-4.6477483013375953E-2</v>
      </c>
      <c r="D43" s="26">
        <f>H43/20</f>
        <v>77647462.849999994</v>
      </c>
      <c r="E43" s="27">
        <f t="shared" ref="E43" si="11">D43/D42-1</f>
        <v>-9.2459784423637448E-3</v>
      </c>
      <c r="F43" s="33">
        <f t="shared" ref="F43" si="12">D43/D31-1</f>
        <v>-3.3338041560397658E-2</v>
      </c>
      <c r="G43" s="39" t="s">
        <v>429</v>
      </c>
      <c r="H43" s="68">
        <v>1552949257</v>
      </c>
      <c r="I43" s="68">
        <v>194660103.25</v>
      </c>
      <c r="J43" s="30">
        <f t="shared" si="4"/>
        <v>7.9777480391324103</v>
      </c>
      <c r="K43" s="32">
        <f>H43+H42+H41</f>
        <v>4422364372</v>
      </c>
      <c r="L43" s="27">
        <f>K43/K40-1</f>
        <v>-3.6981070805222616E-2</v>
      </c>
      <c r="M43" s="27">
        <f>K43/K31-1</f>
        <v>-8.7660731696912908E-2</v>
      </c>
      <c r="N43" s="32">
        <f>AVERAGE(J41:J43)</f>
        <v>7.9863428584492135</v>
      </c>
      <c r="O43" s="58">
        <f>N43/N40-1</f>
        <v>2.2200362507647897E-2</v>
      </c>
    </row>
    <row r="44" spans="1:16" ht="17.399999999999999">
      <c r="A44" s="31"/>
      <c r="B44" s="27"/>
      <c r="C44" s="27"/>
      <c r="D44" s="26">
        <f>H44/22</f>
        <v>77648416.727272734</v>
      </c>
      <c r="E44" s="27">
        <f t="shared" ref="E44" si="13">D44/D43-1</f>
        <v>1.2284719136168576E-5</v>
      </c>
      <c r="F44" s="33">
        <f t="shared" ref="F44" si="14">D44/D32-1</f>
        <v>1.0867089766215088E-2</v>
      </c>
      <c r="G44" s="39" t="s">
        <v>464</v>
      </c>
      <c r="H44" s="68">
        <v>1708265168</v>
      </c>
      <c r="I44" s="68">
        <v>213364729.47999999</v>
      </c>
      <c r="J44" s="30">
        <f t="shared" si="4"/>
        <v>8.0063146901705995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70213043.25</v>
      </c>
      <c r="E45" s="27">
        <f t="shared" ref="E45" si="15">D45/D44-1</f>
        <v>-9.5756923201515631E-2</v>
      </c>
      <c r="F45" s="33">
        <f t="shared" ref="F45" si="16">D45/D33-1</f>
        <v>-2.095560124668161E-2</v>
      </c>
      <c r="G45" s="39" t="s">
        <v>501</v>
      </c>
      <c r="H45" s="68">
        <v>1404260865</v>
      </c>
      <c r="I45" s="68">
        <v>179347382.21000001</v>
      </c>
      <c r="J45" s="30">
        <f t="shared" si="4"/>
        <v>7.8298375348224152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75960935.518740043</v>
      </c>
      <c r="B46" s="27">
        <f>A46/A43-1</f>
        <v>-2.0520880318501966E-3</v>
      </c>
      <c r="C46" s="27">
        <f>A46/A34-1</f>
        <v>1.5261938482604709E-2</v>
      </c>
      <c r="D46" s="26">
        <f>H46/19</f>
        <v>80021346.578947365</v>
      </c>
      <c r="E46" s="27">
        <f t="shared" ref="E46" si="17">D46/D45-1</f>
        <v>0.13969346541530747</v>
      </c>
      <c r="F46" s="33">
        <f t="shared" ref="F46" si="18">D46/D34-1</f>
        <v>5.3916633177001128E-2</v>
      </c>
      <c r="G46" s="39" t="s">
        <v>554</v>
      </c>
      <c r="H46" s="68">
        <v>1520405585</v>
      </c>
      <c r="I46" s="68">
        <v>193443667.87</v>
      </c>
      <c r="J46" s="30">
        <f t="shared" si="4"/>
        <v>7.8596813312170992</v>
      </c>
      <c r="K46" s="32">
        <f>H46+H45+H44</f>
        <v>4632931618</v>
      </c>
      <c r="L46" s="27">
        <f>K46/K43-1</f>
        <v>4.7614178364224546E-2</v>
      </c>
      <c r="M46" s="27">
        <f>K46/K34-1</f>
        <v>1.5605109369847714E-2</v>
      </c>
      <c r="N46" s="32">
        <f>AVERAGE(J44:J46)</f>
        <v>7.8986111854033716</v>
      </c>
      <c r="O46" s="58">
        <f>N46/N43-1</f>
        <v>-1.0985212455914772E-2</v>
      </c>
    </row>
    <row r="47" spans="1:16" ht="17.399999999999999">
      <c r="A47" s="31"/>
      <c r="B47" s="27"/>
      <c r="C47" s="27"/>
      <c r="D47" s="26">
        <f>H47/19</f>
        <v>84617970.684210524</v>
      </c>
      <c r="E47" s="27">
        <f t="shared" ref="E47" si="19">D47/D46-1</f>
        <v>5.7442473812012507E-2</v>
      </c>
      <c r="F47" s="33">
        <f t="shared" ref="F47" si="20">D47/D35-1</f>
        <v>0.12006667866144749</v>
      </c>
      <c r="G47" s="39" t="s">
        <v>598</v>
      </c>
      <c r="H47" s="68">
        <v>1607741443</v>
      </c>
      <c r="I47" s="68">
        <v>211203445.74000001</v>
      </c>
      <c r="J47" s="30">
        <f t="shared" si="4"/>
        <v>7.612287940506401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70181772.200000003</v>
      </c>
      <c r="E48" s="27">
        <f t="shared" ref="E48" si="21">D48/D47-1</f>
        <v>-0.17060440433020541</v>
      </c>
      <c r="F48" s="33">
        <f t="shared" ref="F48" si="22">D48/D36-1</f>
        <v>-4.7675769532652734E-2</v>
      </c>
      <c r="G48" s="39" t="s">
        <v>632</v>
      </c>
      <c r="H48" s="68">
        <v>1403635444</v>
      </c>
      <c r="I48" s="68">
        <v>184719590.38999999</v>
      </c>
      <c r="J48" s="30">
        <f t="shared" si="4"/>
        <v>7.5987362306103696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76268133.885645926</v>
      </c>
      <c r="B49" s="27">
        <f>A49/A46-1</f>
        <v>4.0441625002116677E-3</v>
      </c>
      <c r="C49" s="27">
        <f>A49/A37-1</f>
        <v>-2.1446618888061875E-2</v>
      </c>
      <c r="D49" s="26">
        <f>H49/22</f>
        <v>74004658.772727266</v>
      </c>
      <c r="E49" s="27">
        <f t="shared" ref="E49" si="23">D49/D48-1</f>
        <v>5.4471217424276741E-2</v>
      </c>
      <c r="F49" s="33">
        <f t="shared" ref="F49" si="24">D49/D37-1</f>
        <v>-0.12499756423124764</v>
      </c>
      <c r="G49" s="39" t="s">
        <v>672</v>
      </c>
      <c r="H49" s="68">
        <v>1628102493</v>
      </c>
      <c r="I49" s="68">
        <v>214704437.38999999</v>
      </c>
      <c r="J49" s="30">
        <f t="shared" si="4"/>
        <v>7.5829941513627519</v>
      </c>
      <c r="K49" s="32">
        <f>H49+H48+H47</f>
        <v>4639479380</v>
      </c>
      <c r="L49" s="27">
        <f>K49/K46-1</f>
        <v>1.4133085786460775E-3</v>
      </c>
      <c r="M49" s="27">
        <f>K49/K37-1</f>
        <v>-3.4962651669720124E-2</v>
      </c>
      <c r="N49" s="32">
        <f>AVERAGE(J47:J49)</f>
        <v>7.5980061074931742</v>
      </c>
      <c r="O49" s="58">
        <f>N49/N46-1</f>
        <v>-3.8057966249271158E-2</v>
      </c>
    </row>
    <row r="50" spans="1:15" s="37" customFormat="1" ht="17.399999999999999">
      <c r="A50" s="92"/>
      <c r="B50" s="130"/>
      <c r="C50" s="130"/>
      <c r="D50" s="93">
        <f>H50/18</f>
        <v>70404071.222222224</v>
      </c>
      <c r="E50" s="130">
        <f t="shared" ref="E50" si="25">D50/D49-1</f>
        <v>-4.8653525470101266E-2</v>
      </c>
      <c r="F50" s="131">
        <f t="shared" ref="F50" si="26">D50/D38-1</f>
        <v>-9.5058402636607919E-2</v>
      </c>
      <c r="G50" s="132" t="s">
        <v>714</v>
      </c>
      <c r="H50" s="95">
        <v>1267273282</v>
      </c>
      <c r="I50" s="95">
        <v>168560792.86000001</v>
      </c>
      <c r="J50" s="133">
        <f t="shared" ref="J50" si="27">H50/I50</f>
        <v>7.518197206467506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65357393.149999999</v>
      </c>
      <c r="E51" s="130">
        <f t="shared" ref="E51" si="28">D51/D50-1</f>
        <v>-7.1681622733051564E-2</v>
      </c>
      <c r="F51" s="131">
        <f t="shared" ref="F51" si="29">D51/D39-1</f>
        <v>-6.7316605433603072E-2</v>
      </c>
      <c r="G51" s="132" t="s">
        <v>721</v>
      </c>
      <c r="H51" s="95">
        <v>1307147863</v>
      </c>
      <c r="I51" s="95">
        <v>172059308.97</v>
      </c>
      <c r="J51" s="133">
        <f t="shared" ref="J51" si="30">H51/I51</f>
        <v>7.5970772568191141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68600982.866498306</v>
      </c>
      <c r="B52" s="27">
        <f>A52/A49-1</f>
        <v>-0.10052889232406692</v>
      </c>
      <c r="C52" s="27">
        <f>A52/A40-1</f>
        <v>-7.4545388884134756E-2</v>
      </c>
      <c r="D52" s="93">
        <f>H52/22</f>
        <v>70041484.227272734</v>
      </c>
      <c r="E52" s="130">
        <f t="shared" ref="E52:E53" si="31">D52/D51-1</f>
        <v>7.166887863049265E-2</v>
      </c>
      <c r="F52" s="131">
        <f t="shared" ref="F52:F53" si="32">D52/D40-1</f>
        <v>-5.9924466532339293E-2</v>
      </c>
      <c r="G52" s="132" t="s">
        <v>726</v>
      </c>
      <c r="H52" s="95">
        <v>1540912653</v>
      </c>
      <c r="I52" s="95">
        <v>206137462.31</v>
      </c>
      <c r="J52" s="133">
        <f t="shared" ref="J52" si="33">H52/I52</f>
        <v>7.4751703825804219</v>
      </c>
      <c r="K52" s="32">
        <f>H52+H51+H50</f>
        <v>4115333798</v>
      </c>
      <c r="L52" s="27">
        <f>K52/K49-1</f>
        <v>-0.11297508601062045</v>
      </c>
      <c r="M52" s="27">
        <f>K52/K40-1</f>
        <v>-0.1038403862600048</v>
      </c>
      <c r="N52" s="32">
        <f>AVERAGE(J50:J52)</f>
        <v>7.5301482819556815</v>
      </c>
      <c r="O52" s="58">
        <f>N52/N49-1</f>
        <v>-8.9310043421222396E-3</v>
      </c>
    </row>
    <row r="53" spans="1:15" s="37" customFormat="1" ht="17.399999999999999">
      <c r="A53" s="31"/>
      <c r="B53" s="27"/>
      <c r="C53" s="27"/>
      <c r="D53" s="93">
        <f>H53/21</f>
        <v>65093486.238095239</v>
      </c>
      <c r="E53" s="130">
        <f t="shared" si="31"/>
        <v>-7.0643819784316442E-2</v>
      </c>
      <c r="F53" s="131">
        <f t="shared" si="32"/>
        <v>-0.10007161453502578</v>
      </c>
      <c r="G53" s="132" t="s">
        <v>729</v>
      </c>
      <c r="H53" s="95">
        <v>1366963211</v>
      </c>
      <c r="I53" s="95">
        <v>185514054.62</v>
      </c>
      <c r="J53" s="133">
        <f t="shared" ref="J53" si="34">H53/I53</f>
        <v>7.3685156297189227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70952732.470588237</v>
      </c>
      <c r="E54" s="130">
        <f t="shared" ref="E54" si="35">D54/D53-1</f>
        <v>9.0012788853578662E-2</v>
      </c>
      <c r="F54" s="131">
        <f t="shared" ref="F54" si="36">D54/D42-1</f>
        <v>-9.4668358043608958E-2</v>
      </c>
      <c r="G54" s="132" t="s">
        <v>742</v>
      </c>
      <c r="H54" s="95">
        <v>1206196452</v>
      </c>
      <c r="I54" s="95">
        <v>162402493.56999999</v>
      </c>
      <c r="J54" s="133">
        <f t="shared" ref="J54" si="37">H54/I54</f>
        <v>7.4272040132197583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69244779.775910363</v>
      </c>
      <c r="B55" s="27">
        <f>A55/A52-1</f>
        <v>9.3846601391254225E-3</v>
      </c>
      <c r="C55" s="27">
        <f>A55/A43-1</f>
        <v>-9.0286567428911613E-2</v>
      </c>
      <c r="D55" s="93">
        <f>H55/21</f>
        <v>71688120.619047612</v>
      </c>
      <c r="E55" s="130">
        <f t="shared" ref="E55" si="38">D55/D54-1</f>
        <v>1.0364479602871013E-2</v>
      </c>
      <c r="F55" s="131">
        <f t="shared" ref="F55" si="39">D55/D43-1</f>
        <v>-7.67487051375354E-2</v>
      </c>
      <c r="G55" s="132" t="s">
        <v>749</v>
      </c>
      <c r="H55" s="95">
        <v>1505450533</v>
      </c>
      <c r="I55" s="95">
        <v>195606682.34999999</v>
      </c>
      <c r="J55" s="133">
        <f t="shared" ref="J55" si="40">H55/I55</f>
        <v>7.6963144352414812</v>
      </c>
      <c r="K55" s="32">
        <f>H55+H54+H53</f>
        <v>4078610196</v>
      </c>
      <c r="L55" s="27">
        <f>K55/K52-1</f>
        <v>-8.9236022647415369E-3</v>
      </c>
      <c r="M55" s="27">
        <f>K55/K43-1</f>
        <v>-7.7730857768406381E-2</v>
      </c>
      <c r="N55" s="32">
        <f>AVERAGE(J53:J55)</f>
        <v>7.4973446927267204</v>
      </c>
      <c r="O55" s="58">
        <f>N55/N52-1</f>
        <v>-4.356300566825122E-3</v>
      </c>
    </row>
    <row r="56" spans="1:15" s="124" customFormat="1" ht="17.399999999999999">
      <c r="A56" s="94"/>
      <c r="B56" s="45"/>
      <c r="C56" s="45"/>
      <c r="D56" s="98">
        <f>H56/22</f>
        <v>72280000.63636364</v>
      </c>
      <c r="E56" s="118">
        <f t="shared" ref="E56" si="41">D56/D55-1</f>
        <v>8.2563193483797814E-3</v>
      </c>
      <c r="F56" s="158">
        <f t="shared" ref="F56" si="42">D56/D44-1</f>
        <v>-6.913748299292144E-2</v>
      </c>
      <c r="G56" s="122" t="s">
        <v>752</v>
      </c>
      <c r="H56" s="96">
        <v>1590160014</v>
      </c>
      <c r="I56" s="96">
        <v>211299572.02000001</v>
      </c>
      <c r="J56" s="125">
        <f t="shared" ref="J56" si="43">H56/I56</f>
        <v>7.5256187165844688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72623777.777777776</v>
      </c>
      <c r="E57" s="118">
        <f t="shared" ref="E57" si="44">D57/D56-1</f>
        <v>4.7561861979450448E-3</v>
      </c>
      <c r="F57" s="158">
        <f t="shared" ref="F57" si="45">D57/D45-1</f>
        <v>3.4334568282336608E-2</v>
      </c>
      <c r="G57" s="122" t="s">
        <v>756</v>
      </c>
      <c r="H57" s="96">
        <v>1307228000</v>
      </c>
      <c r="I57" s="96">
        <v>177457236.08000001</v>
      </c>
      <c r="J57" s="125">
        <f t="shared" ref="J57" si="46">H57/I57</f>
        <v>7.366439537076328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72451889.207070708</v>
      </c>
      <c r="B58" s="27">
        <f>A58/A55-1</f>
        <v>4.631554091931811E-2</v>
      </c>
      <c r="C58" s="27">
        <f>A58/A46-1</f>
        <v>-4.6195406727233213E-2</v>
      </c>
      <c r="K58" s="32">
        <f>H58+H57+H56</f>
        <v>2897388014</v>
      </c>
      <c r="L58" s="27">
        <f>K58/K55-1</f>
        <v>-0.28961389425212924</v>
      </c>
      <c r="M58" s="27">
        <f>K58/K46-1</f>
        <v>-0.37461023539760785</v>
      </c>
      <c r="N58" s="32">
        <f>AVERAGE(J56:J58)</f>
        <v>7.446029126830398</v>
      </c>
      <c r="O58" s="58">
        <f>N58/N55-1</f>
        <v>-6.8444986857952861E-3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123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6.3984375" style="18" bestFit="1" customWidth="1"/>
    <col min="13" max="13" width="5.3984375" style="18" bestFit="1" customWidth="1"/>
    <col min="14" max="14" width="7.1992187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파크시스템스</v>
      </c>
      <c r="G1" s="19"/>
      <c r="H1" s="19"/>
      <c r="I1" s="19"/>
      <c r="J1" s="20"/>
      <c r="P1" s="18" t="s">
        <v>296</v>
      </c>
    </row>
    <row r="2" spans="1:16" ht="15" customHeight="1">
      <c r="G2" s="21"/>
      <c r="H2" s="21"/>
      <c r="I2" s="21"/>
      <c r="J2" s="22"/>
      <c r="P2" s="109" t="s">
        <v>758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153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32551.3</v>
      </c>
      <c r="E5" s="27"/>
      <c r="F5" s="26"/>
      <c r="G5" s="28" t="s">
        <v>7</v>
      </c>
      <c r="H5" s="29">
        <v>651026</v>
      </c>
      <c r="I5" s="29">
        <v>2418.5</v>
      </c>
      <c r="J5" s="30">
        <f>H5/I5</f>
        <v>269.18585900351457</v>
      </c>
    </row>
    <row r="6" spans="1:16" ht="15" hidden="1" customHeight="1">
      <c r="D6" s="26">
        <f>H6/18</f>
        <v>192639.94444444444</v>
      </c>
      <c r="E6" s="27">
        <f t="shared" ref="E6:E16" si="0">D6/D5-1</f>
        <v>4.918041505084112</v>
      </c>
      <c r="F6" s="26"/>
      <c r="G6" s="28" t="s">
        <v>3</v>
      </c>
      <c r="H6" s="29">
        <v>3467519</v>
      </c>
      <c r="I6" s="29">
        <v>10232.9</v>
      </c>
      <c r="J6" s="30">
        <f t="shared" ref="J6:J16" si="1">H6/I6</f>
        <v>338.85985400033229</v>
      </c>
    </row>
    <row r="7" spans="1:16" ht="15" hidden="1" customHeight="1">
      <c r="A7" s="31">
        <f>AVERAGE(D5:D7)</f>
        <v>170009.61178451177</v>
      </c>
      <c r="B7" s="31"/>
      <c r="C7" s="31"/>
      <c r="D7" s="26">
        <f>H7/22</f>
        <v>284837.59090909088</v>
      </c>
      <c r="E7" s="27">
        <f t="shared" si="0"/>
        <v>0.4786008775622097</v>
      </c>
      <c r="F7" s="26"/>
      <c r="G7" s="28" t="s">
        <v>6</v>
      </c>
      <c r="H7" s="29">
        <v>6266427</v>
      </c>
      <c r="I7" s="29">
        <v>16906.84</v>
      </c>
      <c r="J7" s="30">
        <f t="shared" si="1"/>
        <v>370.64448471742799</v>
      </c>
      <c r="K7" s="32">
        <f>H7+H6+H5</f>
        <v>10384972</v>
      </c>
      <c r="L7" s="32"/>
      <c r="M7" s="32"/>
      <c r="N7" s="32">
        <f>AVERAGE(J5:J7)</f>
        <v>326.23006590709161</v>
      </c>
      <c r="O7" s="35"/>
    </row>
    <row r="8" spans="1:16" ht="15" hidden="1" customHeight="1">
      <c r="D8" s="26">
        <f>H8/21</f>
        <v>109444.90476190476</v>
      </c>
      <c r="E8" s="27">
        <f t="shared" si="0"/>
        <v>-0.61576383084620545</v>
      </c>
      <c r="F8" s="26"/>
      <c r="G8" s="28" t="s">
        <v>2</v>
      </c>
      <c r="H8" s="29">
        <v>2298343</v>
      </c>
      <c r="I8" s="29">
        <v>4311.08</v>
      </c>
      <c r="J8" s="30">
        <f t="shared" si="1"/>
        <v>533.12464626033386</v>
      </c>
    </row>
    <row r="9" spans="1:16" ht="15" hidden="1" customHeight="1">
      <c r="D9" s="26">
        <f>H9/21</f>
        <v>49524.190476190473</v>
      </c>
      <c r="E9" s="27">
        <f t="shared" si="0"/>
        <v>-0.54749660951389767</v>
      </c>
      <c r="F9" s="26"/>
      <c r="G9" s="28" t="s">
        <v>5</v>
      </c>
      <c r="H9" s="29">
        <v>1040008</v>
      </c>
      <c r="I9" s="29">
        <v>3312.31</v>
      </c>
      <c r="J9" s="30">
        <f t="shared" si="1"/>
        <v>313.98268881837754</v>
      </c>
    </row>
    <row r="10" spans="1:16" ht="15" hidden="1" customHeight="1">
      <c r="A10" s="31">
        <f>AVERAGE(D8:D10)</f>
        <v>55708.031746031746</v>
      </c>
      <c r="B10" s="27">
        <f>A10/A7-1</f>
        <v>-0.67232422237019152</v>
      </c>
      <c r="C10" s="27"/>
      <c r="D10" s="26">
        <f>H10/21</f>
        <v>8155</v>
      </c>
      <c r="E10" s="27">
        <f t="shared" si="0"/>
        <v>-0.83533299743848122</v>
      </c>
      <c r="F10" s="26"/>
      <c r="G10" s="28" t="s">
        <v>0</v>
      </c>
      <c r="H10" s="29">
        <v>171255</v>
      </c>
      <c r="I10" s="29">
        <v>2012.3</v>
      </c>
      <c r="J10" s="30">
        <f t="shared" si="1"/>
        <v>85.104109725190085</v>
      </c>
      <c r="K10" s="32">
        <f>H10+H9+H8</f>
        <v>3509606</v>
      </c>
      <c r="L10" s="27">
        <f>K10/K7-1</f>
        <v>-0.66204954620965761</v>
      </c>
      <c r="M10" s="32"/>
      <c r="N10" s="32">
        <f>AVERAGE(J8:J10)</f>
        <v>310.73714826796714</v>
      </c>
      <c r="O10" s="58">
        <f>N10/N7-1</f>
        <v>-4.7490771876117499E-2</v>
      </c>
    </row>
    <row r="11" spans="1:16" ht="15" hidden="1" customHeight="1">
      <c r="D11" s="26">
        <f>H11/21</f>
        <v>6571.0476190476193</v>
      </c>
      <c r="E11" s="27">
        <f t="shared" si="0"/>
        <v>-0.19423082537736125</v>
      </c>
      <c r="F11" s="26"/>
      <c r="G11" s="28" t="s">
        <v>10</v>
      </c>
      <c r="H11" s="29">
        <v>137992</v>
      </c>
      <c r="I11" s="29">
        <v>420</v>
      </c>
      <c r="J11" s="30">
        <f t="shared" si="1"/>
        <v>328.55238095238093</v>
      </c>
    </row>
    <row r="12" spans="1:16" ht="15" hidden="1" customHeight="1">
      <c r="D12" s="26">
        <f>H12/22</f>
        <v>167069.54545454544</v>
      </c>
      <c r="E12" s="27">
        <f t="shared" si="0"/>
        <v>24.425100401077266</v>
      </c>
      <c r="F12" s="26"/>
      <c r="G12" s="28" t="s">
        <v>4</v>
      </c>
      <c r="H12" s="29">
        <v>3675530</v>
      </c>
      <c r="I12" s="29">
        <v>6223.7</v>
      </c>
      <c r="J12" s="30">
        <f t="shared" si="1"/>
        <v>590.56991821585234</v>
      </c>
    </row>
    <row r="13" spans="1:16" ht="15" hidden="1" customHeight="1">
      <c r="A13" s="31">
        <f>AVERAGE(D11:D13)</f>
        <v>75188.34769119769</v>
      </c>
      <c r="B13" s="27">
        <f>A13/A10-1</f>
        <v>0.34968594894853</v>
      </c>
      <c r="C13" s="27"/>
      <c r="D13" s="26">
        <f>H13/20</f>
        <v>51924.45</v>
      </c>
      <c r="E13" s="27">
        <f t="shared" si="0"/>
        <v>-0.68920457729905626</v>
      </c>
      <c r="F13" s="26"/>
      <c r="G13" s="28" t="s">
        <v>8</v>
      </c>
      <c r="H13" s="29">
        <v>1038489</v>
      </c>
      <c r="I13" s="29">
        <v>1949</v>
      </c>
      <c r="J13" s="30">
        <f t="shared" si="1"/>
        <v>532.83170856849665</v>
      </c>
      <c r="K13" s="32">
        <f>H13+H12+H11</f>
        <v>4852011</v>
      </c>
      <c r="L13" s="27">
        <f>K13/K10-1</f>
        <v>0.38249450223187442</v>
      </c>
      <c r="M13" s="32"/>
      <c r="N13" s="32">
        <f>AVERAGE(J11:J13)</f>
        <v>483.98466924557664</v>
      </c>
      <c r="O13" s="58">
        <f>N13/N10-1</f>
        <v>0.55753720449351563</v>
      </c>
    </row>
    <row r="14" spans="1:16" ht="15" hidden="1" customHeight="1">
      <c r="D14" s="26">
        <f>H14/20</f>
        <v>61965.8</v>
      </c>
      <c r="E14" s="27">
        <f t="shared" si="0"/>
        <v>0.19338384903451078</v>
      </c>
      <c r="F14" s="26"/>
      <c r="G14" s="28" t="s">
        <v>11</v>
      </c>
      <c r="H14" s="29">
        <v>1239316</v>
      </c>
      <c r="I14" s="29">
        <v>3305.79</v>
      </c>
      <c r="J14" s="30">
        <f t="shared" si="1"/>
        <v>374.89253703350789</v>
      </c>
    </row>
    <row r="15" spans="1:16" ht="15" hidden="1" customHeight="1">
      <c r="A15" s="31"/>
      <c r="B15" s="31"/>
      <c r="C15" s="31"/>
      <c r="D15" s="26">
        <f>H15/22</f>
        <v>11311.90909090909</v>
      </c>
      <c r="E15" s="27">
        <f t="shared" si="0"/>
        <v>-0.81744915597137302</v>
      </c>
      <c r="F15" s="26"/>
      <c r="G15" s="28" t="s">
        <v>9</v>
      </c>
      <c r="H15" s="29">
        <v>248862</v>
      </c>
      <c r="I15" s="29">
        <v>1100</v>
      </c>
      <c r="J15" s="30">
        <f t="shared" si="1"/>
        <v>226.23818181818183</v>
      </c>
    </row>
    <row r="16" spans="1:16" ht="15" hidden="1" customHeight="1">
      <c r="A16" s="31">
        <f>AVERAGE(D14:D16)</f>
        <v>49417.554545454543</v>
      </c>
      <c r="B16" s="27">
        <f>A16/A13-1</f>
        <v>-0.34274982676285271</v>
      </c>
      <c r="C16" s="27"/>
      <c r="D16" s="26">
        <f>H16/22</f>
        <v>74974.954545454544</v>
      </c>
      <c r="E16" s="27">
        <f t="shared" si="0"/>
        <v>5.6279665035240418</v>
      </c>
      <c r="F16" s="26"/>
      <c r="G16" s="28" t="s">
        <v>13</v>
      </c>
      <c r="H16" s="29">
        <v>1649449</v>
      </c>
      <c r="I16" s="29">
        <v>4161.8</v>
      </c>
      <c r="J16" s="30">
        <f t="shared" si="1"/>
        <v>396.3306742274977</v>
      </c>
      <c r="K16" s="32">
        <f>H16+H15+H14</f>
        <v>3137627</v>
      </c>
      <c r="L16" s="27">
        <f>K16/K13-1</f>
        <v>-0.35333473069207799</v>
      </c>
      <c r="M16" s="32"/>
      <c r="N16" s="32">
        <f>AVERAGE(J14:J16)</f>
        <v>332.48713102639584</v>
      </c>
      <c r="O16" s="58">
        <f>N16/N13-1</f>
        <v>-0.31302135758831251</v>
      </c>
    </row>
    <row r="17" spans="1:15" ht="15" hidden="1" customHeight="1">
      <c r="D17" s="26">
        <f>H17/20</f>
        <v>4459.05</v>
      </c>
      <c r="E17" s="27">
        <f t="shared" ref="E17:E22" si="2">D17/D16-1</f>
        <v>-0.94052613933501428</v>
      </c>
      <c r="F17" s="33">
        <f t="shared" ref="F17:F22" si="3">D17/D5-1</f>
        <v>-0.86301468758544209</v>
      </c>
      <c r="G17" s="39" t="s">
        <v>162</v>
      </c>
      <c r="H17" s="29">
        <v>89181</v>
      </c>
      <c r="I17" s="29">
        <v>330</v>
      </c>
      <c r="J17" s="30">
        <f t="shared" ref="J17:J49" si="4">H17/I17</f>
        <v>270.24545454545455</v>
      </c>
    </row>
    <row r="18" spans="1:15" hidden="1">
      <c r="D18" s="26">
        <f>H18/20</f>
        <v>0</v>
      </c>
      <c r="E18" s="27">
        <f t="shared" si="2"/>
        <v>-1</v>
      </c>
      <c r="F18" s="33">
        <f t="shared" si="3"/>
        <v>-1</v>
      </c>
      <c r="G18" s="39" t="s">
        <v>163</v>
      </c>
      <c r="H18" s="29">
        <v>0</v>
      </c>
      <c r="I18" s="29">
        <v>0</v>
      </c>
      <c r="J18" s="30" t="e">
        <f t="shared" si="4"/>
        <v>#DIV/0!</v>
      </c>
    </row>
    <row r="19" spans="1:15" ht="17.399999999999999" hidden="1">
      <c r="A19" s="31">
        <f>AVERAGE(D17:D19)</f>
        <v>25673.471212121211</v>
      </c>
      <c r="B19" s="27">
        <f>A19/A16-1</f>
        <v>-0.48047871959130217</v>
      </c>
      <c r="C19" s="27">
        <f>A19/A7-1</f>
        <v>-0.84898811930314566</v>
      </c>
      <c r="D19" s="26">
        <f>H19/22</f>
        <v>72561.363636363632</v>
      </c>
      <c r="E19" s="27" t="e">
        <f t="shared" si="2"/>
        <v>#DIV/0!</v>
      </c>
      <c r="F19" s="33">
        <f t="shared" si="3"/>
        <v>-0.74525355517586012</v>
      </c>
      <c r="G19" s="39" t="s">
        <v>158</v>
      </c>
      <c r="H19" s="29">
        <v>1596350</v>
      </c>
      <c r="I19" s="29">
        <v>4902.5</v>
      </c>
      <c r="J19" s="30">
        <f t="shared" si="4"/>
        <v>325.61958184599695</v>
      </c>
      <c r="K19" s="32">
        <f>H19+H18+H17</f>
        <v>1685531</v>
      </c>
      <c r="L19" s="27">
        <f>K19/K16-1</f>
        <v>-0.46280070894341485</v>
      </c>
      <c r="M19" s="27">
        <f>K19/K7-1</f>
        <v>-0.83769518107511509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13203.85</v>
      </c>
      <c r="E20" s="27">
        <f t="shared" si="2"/>
        <v>-0.81803194788110378</v>
      </c>
      <c r="F20" s="33">
        <f t="shared" si="3"/>
        <v>-0.87935619270056731</v>
      </c>
      <c r="G20" s="39" t="s">
        <v>154</v>
      </c>
      <c r="H20" s="29">
        <v>264077</v>
      </c>
      <c r="I20" s="29">
        <v>569.70000000000005</v>
      </c>
      <c r="J20" s="30">
        <f t="shared" si="4"/>
        <v>463.5369492715464</v>
      </c>
    </row>
    <row r="21" spans="1:15" hidden="1">
      <c r="D21" s="26">
        <f>H21/21</f>
        <v>149372.47619047618</v>
      </c>
      <c r="E21" s="27">
        <f t="shared" si="2"/>
        <v>10.312797115271392</v>
      </c>
      <c r="F21" s="33">
        <f t="shared" si="3"/>
        <v>2.0161517988323165</v>
      </c>
      <c r="G21" s="39" t="s">
        <v>155</v>
      </c>
      <c r="H21" s="29">
        <v>3136822</v>
      </c>
      <c r="I21" s="29">
        <v>5547.5</v>
      </c>
      <c r="J21" s="30">
        <f t="shared" si="4"/>
        <v>565.44785939612439</v>
      </c>
    </row>
    <row r="22" spans="1:15" ht="17.399999999999999" hidden="1">
      <c r="A22" s="31">
        <f>AVERAGE(D20:D22)</f>
        <v>60441.013492063496</v>
      </c>
      <c r="B22" s="27">
        <f>A22/A19-1</f>
        <v>1.3542205490127683</v>
      </c>
      <c r="C22" s="27">
        <f>A22/A10-1</f>
        <v>8.4960491291615092E-2</v>
      </c>
      <c r="D22" s="26">
        <f>H22/21</f>
        <v>18746.714285714286</v>
      </c>
      <c r="E22" s="27">
        <f t="shared" si="2"/>
        <v>-0.87449686338593646</v>
      </c>
      <c r="F22" s="33">
        <f t="shared" si="3"/>
        <v>1.2988000350354736</v>
      </c>
      <c r="G22" s="39" t="s">
        <v>156</v>
      </c>
      <c r="H22" s="29">
        <v>393681</v>
      </c>
      <c r="I22" s="29">
        <v>1239.4000000000001</v>
      </c>
      <c r="J22" s="30">
        <f t="shared" si="4"/>
        <v>317.63837340648701</v>
      </c>
      <c r="K22" s="32">
        <f>H22+H21+H20</f>
        <v>3794580</v>
      </c>
      <c r="L22" s="27">
        <f>K22/K19-1</f>
        <v>1.2512668114677212</v>
      </c>
      <c r="M22" s="27">
        <f>K22/K10-1</f>
        <v>8.1198288354875192E-2</v>
      </c>
      <c r="N22" s="32">
        <f>AVERAGE(J20:J22)</f>
        <v>448.87439402471927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100150.95238095238</v>
      </c>
      <c r="E23" s="27">
        <f t="shared" ref="E23:E28" si="5">D23/D22-1</f>
        <v>4.3423203050185304</v>
      </c>
      <c r="F23" s="33">
        <f t="shared" ref="F23:F28" si="6">D23/D11-1</f>
        <v>14.241245869325757</v>
      </c>
      <c r="G23" s="39" t="s">
        <v>168</v>
      </c>
      <c r="H23" s="29">
        <v>2103170</v>
      </c>
      <c r="I23" s="29">
        <v>5947</v>
      </c>
      <c r="J23" s="30">
        <f t="shared" si="4"/>
        <v>353.65226164452667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11825.318181818182</v>
      </c>
      <c r="E24" s="27">
        <f t="shared" si="5"/>
        <v>-0.88192505512241914</v>
      </c>
      <c r="F24" s="33">
        <f t="shared" si="6"/>
        <v>-0.9292191874369139</v>
      </c>
      <c r="G24" s="39" t="s">
        <v>176</v>
      </c>
      <c r="H24" s="29">
        <v>260157</v>
      </c>
      <c r="I24" s="29">
        <v>1366.4</v>
      </c>
      <c r="J24" s="30">
        <f t="shared" si="4"/>
        <v>190.39593091334893</v>
      </c>
      <c r="K24" s="32"/>
      <c r="L24" s="27"/>
      <c r="M24" s="27"/>
      <c r="N24" s="27"/>
    </row>
    <row r="25" spans="1:15" ht="17.399999999999999" hidden="1">
      <c r="A25" s="31">
        <f>AVERAGE(D23:D25)</f>
        <v>75694.827029695443</v>
      </c>
      <c r="B25" s="27">
        <f>A25/A22-1</f>
        <v>0.25237521107476013</v>
      </c>
      <c r="C25" s="27">
        <f>A25/A13-1</f>
        <v>6.7361413576727536E-3</v>
      </c>
      <c r="D25" s="26">
        <f>H25/19</f>
        <v>115108.21052631579</v>
      </c>
      <c r="E25" s="27">
        <f t="shared" si="5"/>
        <v>8.7340476388448032</v>
      </c>
      <c r="F25" s="33">
        <f t="shared" si="6"/>
        <v>1.2168402462869765</v>
      </c>
      <c r="G25" s="39" t="s">
        <v>190</v>
      </c>
      <c r="H25" s="29">
        <v>2187056</v>
      </c>
      <c r="I25" s="29">
        <v>3371.9</v>
      </c>
      <c r="J25" s="30">
        <f t="shared" si="4"/>
        <v>648.61235505204775</v>
      </c>
      <c r="K25" s="32">
        <f>H25+H24+H23</f>
        <v>4550383</v>
      </c>
      <c r="L25" s="27">
        <f>K25/K22-1</f>
        <v>0.19917961935181228</v>
      </c>
      <c r="M25" s="27">
        <f>K25/K13-1</f>
        <v>-6.2165563928028966E-2</v>
      </c>
      <c r="N25" s="32">
        <f>AVERAGE(J23:J25)</f>
        <v>397.55351586997449</v>
      </c>
      <c r="O25" s="58">
        <f>N25/N22-1</f>
        <v>-0.11433238081279051</v>
      </c>
    </row>
    <row r="26" spans="1:15" ht="17.399999999999999" hidden="1">
      <c r="A26" s="31"/>
      <c r="B26" s="27"/>
      <c r="C26" s="27"/>
      <c r="D26" s="26">
        <f>H26/19</f>
        <v>6749.4736842105267</v>
      </c>
      <c r="E26" s="27">
        <f t="shared" si="5"/>
        <v>-0.94136409858732473</v>
      </c>
      <c r="F26" s="33">
        <f t="shared" si="6"/>
        <v>-0.89107743813183193</v>
      </c>
      <c r="G26" s="39" t="s">
        <v>202</v>
      </c>
      <c r="H26" s="29">
        <v>128240</v>
      </c>
      <c r="I26" s="29">
        <v>460</v>
      </c>
      <c r="J26" s="30">
        <f t="shared" si="4"/>
        <v>278.78260869565219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28627.045454545456</v>
      </c>
      <c r="E27" s="27">
        <f t="shared" si="5"/>
        <v>3.2413744825043951</v>
      </c>
      <c r="F27" s="33">
        <f t="shared" si="6"/>
        <v>1.5306997452403341</v>
      </c>
      <c r="G27" s="39" t="s">
        <v>203</v>
      </c>
      <c r="H27" s="29">
        <v>629795</v>
      </c>
      <c r="I27" s="29">
        <v>2123</v>
      </c>
      <c r="J27" s="30">
        <f t="shared" si="4"/>
        <v>296.65332077249178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55707.47129186603</v>
      </c>
      <c r="B28" s="27">
        <f>A28/A25-1</f>
        <v>-0.26405180541582163</v>
      </c>
      <c r="C28" s="27">
        <f>A28/A16-1</f>
        <v>0.12728101995872709</v>
      </c>
      <c r="D28" s="26">
        <f>H28/19</f>
        <v>131745.89473684211</v>
      </c>
      <c r="E28" s="27">
        <f t="shared" si="5"/>
        <v>3.6021478166872178</v>
      </c>
      <c r="F28" s="33">
        <f t="shared" si="6"/>
        <v>0.75719872770272167</v>
      </c>
      <c r="G28" s="39" t="s">
        <v>208</v>
      </c>
      <c r="H28" s="29">
        <v>2503172</v>
      </c>
      <c r="I28" s="29">
        <v>9627.94</v>
      </c>
      <c r="J28" s="30">
        <f t="shared" si="4"/>
        <v>259.99040293146817</v>
      </c>
      <c r="K28" s="32">
        <f>H28+H27+H26</f>
        <v>3261207</v>
      </c>
      <c r="L28" s="27">
        <f>K28/K25-1</f>
        <v>-0.28331153663329001</v>
      </c>
      <c r="M28" s="27">
        <f>K28/K16-1</f>
        <v>3.9386453520447118E-2</v>
      </c>
      <c r="N28" s="32">
        <f>AVERAGE(J26:J28)</f>
        <v>278.47544413320406</v>
      </c>
      <c r="O28" s="58">
        <f>N28/N25-1</f>
        <v>-0.29952715039178923</v>
      </c>
    </row>
    <row r="29" spans="1:15" hidden="1">
      <c r="D29" s="26">
        <f>H29/22</f>
        <v>120500</v>
      </c>
      <c r="E29" s="27">
        <f t="shared" ref="E29:E41" si="7">D29/D28-1</f>
        <v>-8.5360494604445836E-2</v>
      </c>
      <c r="F29" s="33">
        <f t="shared" ref="F29:F41" si="8">D29/D17-1</f>
        <v>26.023693387604983</v>
      </c>
      <c r="G29" s="39" t="s">
        <v>215</v>
      </c>
      <c r="H29" s="29">
        <v>2651000</v>
      </c>
      <c r="I29" s="29">
        <v>7414</v>
      </c>
      <c r="J29" s="30">
        <f t="shared" si="4"/>
        <v>357.566765578635</v>
      </c>
    </row>
    <row r="30" spans="1:15" hidden="1">
      <c r="D30" s="26">
        <f>H30/19</f>
        <v>138421.05263157896</v>
      </c>
      <c r="E30" s="27">
        <f t="shared" si="7"/>
        <v>0.14872242847783368</v>
      </c>
      <c r="F30" s="33" t="e">
        <f t="shared" si="8"/>
        <v>#DIV/0!</v>
      </c>
      <c r="G30" s="39" t="s">
        <v>210</v>
      </c>
      <c r="H30" s="29">
        <v>2630000</v>
      </c>
      <c r="I30" s="29">
        <v>4950</v>
      </c>
      <c r="J30" s="30">
        <f t="shared" si="4"/>
        <v>531.31313131313129</v>
      </c>
    </row>
    <row r="31" spans="1:15" ht="17.399999999999999" hidden="1">
      <c r="A31" s="31">
        <f>AVERAGE(D29:D31)</f>
        <v>120358.60087719299</v>
      </c>
      <c r="B31" s="27">
        <f>A31/A28-1</f>
        <v>1.1605468366460716</v>
      </c>
      <c r="C31" s="27">
        <f>A31/A19-1</f>
        <v>3.6880532781390354</v>
      </c>
      <c r="D31" s="26">
        <f>H31/20</f>
        <v>102154.75</v>
      </c>
      <c r="E31" s="27">
        <f t="shared" si="7"/>
        <v>-0.26199990494296588</v>
      </c>
      <c r="F31" s="33">
        <f t="shared" si="8"/>
        <v>0.40783944623672763</v>
      </c>
      <c r="G31" s="39" t="s">
        <v>211</v>
      </c>
      <c r="H31" s="29">
        <v>2043095</v>
      </c>
      <c r="I31" s="29">
        <v>4501.5</v>
      </c>
      <c r="J31" s="30">
        <f t="shared" si="4"/>
        <v>453.86982117072085</v>
      </c>
      <c r="K31" s="32">
        <f>H31+H30+H29</f>
        <v>7324095</v>
      </c>
      <c r="L31" s="27">
        <f>K31/K28-1</f>
        <v>1.2458234021943411</v>
      </c>
      <c r="M31" s="27">
        <f>K31/K19-1</f>
        <v>3.3452745751932182</v>
      </c>
      <c r="N31" s="32">
        <f>AVERAGE(J29:J31)</f>
        <v>447.58323935416234</v>
      </c>
      <c r="O31" s="58">
        <f>N31/N28-1</f>
        <v>0.60726286207148816</v>
      </c>
    </row>
    <row r="32" spans="1:15" ht="17.399999999999999" hidden="1">
      <c r="D32" s="26">
        <f>H32/21</f>
        <v>10057.809523809523</v>
      </c>
      <c r="E32" s="27">
        <f t="shared" si="7"/>
        <v>-0.9015433983851997</v>
      </c>
      <c r="F32" s="33">
        <f t="shared" si="8"/>
        <v>-0.23826690519738392</v>
      </c>
      <c r="G32" s="39" t="s">
        <v>222</v>
      </c>
      <c r="H32" s="29">
        <v>211214</v>
      </c>
      <c r="I32" s="29">
        <v>820.9</v>
      </c>
      <c r="J32" s="30">
        <f t="shared" si="4"/>
        <v>257.29565111463029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68585.71428571429</v>
      </c>
      <c r="E33" s="27">
        <f t="shared" si="7"/>
        <v>5.8191502457223487</v>
      </c>
      <c r="F33" s="33">
        <f t="shared" si="8"/>
        <v>-0.54084101679980567</v>
      </c>
      <c r="G33" s="39" t="s">
        <v>223</v>
      </c>
      <c r="H33" s="29">
        <v>1440300</v>
      </c>
      <c r="I33" s="29">
        <v>4187.8</v>
      </c>
      <c r="J33" s="30">
        <f t="shared" si="4"/>
        <v>343.92759921677253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70462.227234753562</v>
      </c>
      <c r="B34" s="27">
        <f>A34/A31-1</f>
        <v>-0.41456425447609535</v>
      </c>
      <c r="C34" s="27">
        <f>A34/A22-1</f>
        <v>0.16580155036622535</v>
      </c>
      <c r="D34" s="26">
        <f>H34/19</f>
        <v>132743.15789473685</v>
      </c>
      <c r="E34" s="27">
        <f t="shared" si="7"/>
        <v>0.93543450377662563</v>
      </c>
      <c r="F34" s="33">
        <f t="shared" si="8"/>
        <v>6.0808759269293509</v>
      </c>
      <c r="G34" s="39" t="s">
        <v>220</v>
      </c>
      <c r="H34" s="29">
        <v>2522120</v>
      </c>
      <c r="I34" s="29">
        <v>7453.9</v>
      </c>
      <c r="J34" s="30">
        <f t="shared" si="4"/>
        <v>338.36246796978764</v>
      </c>
      <c r="K34" s="32">
        <f>H34+H33+H32</f>
        <v>4173634</v>
      </c>
      <c r="L34" s="27">
        <f>K34/K31-1</f>
        <v>-0.43015020968460949</v>
      </c>
      <c r="M34" s="27">
        <f>K34/K22-1</f>
        <v>9.9893532354041747E-2</v>
      </c>
      <c r="N34" s="32">
        <f>AVERAGE(J32:J34)</f>
        <v>313.19523943373014</v>
      </c>
      <c r="O34" s="58">
        <f>N34/N31-1</f>
        <v>-0.30025252981846817</v>
      </c>
      <c r="P34" s="58"/>
    </row>
    <row r="35" spans="1:16" ht="17.399999999999999" hidden="1">
      <c r="D35" s="26">
        <f>H35/23</f>
        <v>1826.0869565217392</v>
      </c>
      <c r="E35" s="27">
        <f t="shared" si="7"/>
        <v>-0.986243457022698</v>
      </c>
      <c r="F35" s="33">
        <f t="shared" si="8"/>
        <v>-0.98176665410453912</v>
      </c>
      <c r="G35" s="39" t="s">
        <v>226</v>
      </c>
      <c r="H35" s="68">
        <v>42000</v>
      </c>
      <c r="I35" s="68">
        <v>150</v>
      </c>
      <c r="J35" s="30">
        <f t="shared" si="4"/>
        <v>280</v>
      </c>
      <c r="P35" s="16"/>
    </row>
    <row r="36" spans="1:16" ht="17.399999999999999" hidden="1">
      <c r="D36" s="26">
        <f>H36/21</f>
        <v>8500.2380952380954</v>
      </c>
      <c r="E36" s="27">
        <f t="shared" si="7"/>
        <v>3.6548922902494327</v>
      </c>
      <c r="F36" s="33">
        <f t="shared" si="8"/>
        <v>-0.2811831390458911</v>
      </c>
      <c r="G36" s="39" t="s">
        <v>228</v>
      </c>
      <c r="H36" s="68">
        <v>178505</v>
      </c>
      <c r="I36" s="68">
        <v>592.9</v>
      </c>
      <c r="J36" s="30">
        <f t="shared" si="4"/>
        <v>301.0710069151628</v>
      </c>
      <c r="P36" s="16"/>
    </row>
    <row r="37" spans="1:16" ht="17.399999999999999" hidden="1">
      <c r="A37" s="31">
        <f>AVERAGE(D35:D37)</f>
        <v>5182.8490913273527</v>
      </c>
      <c r="B37" s="27">
        <f>A37/A34-1</f>
        <v>-0.92644500046727085</v>
      </c>
      <c r="C37" s="27">
        <f>A37/A25-1</f>
        <v>-0.93152967917749385</v>
      </c>
      <c r="D37" s="26">
        <f>H37/18</f>
        <v>5222.2222222222226</v>
      </c>
      <c r="E37" s="27">
        <f t="shared" si="7"/>
        <v>-0.38563812404881281</v>
      </c>
      <c r="F37" s="33">
        <f t="shared" si="8"/>
        <v>-0.95463206144597024</v>
      </c>
      <c r="G37" s="39" t="s">
        <v>225</v>
      </c>
      <c r="H37" s="68">
        <v>94000</v>
      </c>
      <c r="I37" s="68">
        <v>400</v>
      </c>
      <c r="J37" s="30">
        <f t="shared" si="4"/>
        <v>235</v>
      </c>
      <c r="K37" s="32">
        <f>H37+H36+H35</f>
        <v>314505</v>
      </c>
      <c r="L37" s="27">
        <f>K37/K34-1</f>
        <v>-0.92464480594129717</v>
      </c>
      <c r="M37" s="27">
        <f>K37/K25-1</f>
        <v>-0.93088383988776324</v>
      </c>
      <c r="N37" s="32">
        <f>AVERAGE(J35:J37)</f>
        <v>272.02366897172095</v>
      </c>
      <c r="O37" s="16">
        <f>N37/N34-1</f>
        <v>-0.13145656535664163</v>
      </c>
      <c r="P37" s="16"/>
    </row>
    <row r="38" spans="1:16" ht="17.399999999999999" hidden="1">
      <c r="A38" s="31"/>
      <c r="B38" s="27"/>
      <c r="C38" s="27"/>
      <c r="D38" s="26">
        <f>H38/20</f>
        <v>104651.95</v>
      </c>
      <c r="E38" s="27">
        <f t="shared" si="7"/>
        <v>19.039735106382977</v>
      </c>
      <c r="F38" s="33">
        <f t="shared" si="8"/>
        <v>14.505201575171553</v>
      </c>
      <c r="G38" s="39" t="s">
        <v>231</v>
      </c>
      <c r="H38" s="68">
        <v>2093039</v>
      </c>
      <c r="I38" s="68">
        <v>4607</v>
      </c>
      <c r="J38" s="30">
        <f t="shared" si="4"/>
        <v>454.31712611243762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8548.5238095238092</v>
      </c>
      <c r="E39" s="27">
        <f t="shared" si="7"/>
        <v>-0.91831472027493222</v>
      </c>
      <c r="F39" s="33">
        <f t="shared" si="8"/>
        <v>-0.70138295189780198</v>
      </c>
      <c r="G39" s="39" t="s">
        <v>234</v>
      </c>
      <c r="H39" s="68">
        <v>179519</v>
      </c>
      <c r="I39" s="68">
        <v>740</v>
      </c>
      <c r="J39" s="30">
        <f t="shared" si="4"/>
        <v>242.59324324324325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87302.919841269832</v>
      </c>
      <c r="B40" s="27">
        <f>A40/A37-1</f>
        <v>15.844580712827803</v>
      </c>
      <c r="C40" s="27">
        <f>A40/A28-1</f>
        <v>0.56716716477520523</v>
      </c>
      <c r="D40" s="26">
        <f>H40/21</f>
        <v>148708.28571428571</v>
      </c>
      <c r="E40" s="27">
        <f t="shared" si="7"/>
        <v>16.395785404330461</v>
      </c>
      <c r="F40" s="33">
        <f t="shared" si="8"/>
        <v>0.12875081239780095</v>
      </c>
      <c r="G40" s="39" t="s">
        <v>236</v>
      </c>
      <c r="H40" s="68">
        <v>3122874</v>
      </c>
      <c r="I40" s="68">
        <v>6399.33</v>
      </c>
      <c r="J40" s="30">
        <f t="shared" si="4"/>
        <v>488.00015001570478</v>
      </c>
      <c r="K40" s="32">
        <f>H40+H39+H38</f>
        <v>5395432</v>
      </c>
      <c r="L40" s="27">
        <f>K40/K37-1</f>
        <v>16.155313905979238</v>
      </c>
      <c r="M40" s="27">
        <f>K40/K28-1</f>
        <v>0.6544279464627667</v>
      </c>
      <c r="N40" s="32">
        <f>AVERAGE(J38:J40)</f>
        <v>394.97017312379518</v>
      </c>
      <c r="O40" s="58">
        <f>N40/N37-1</f>
        <v>0.45196987680088796</v>
      </c>
    </row>
    <row r="41" spans="1:16" ht="17.399999999999999">
      <c r="A41" s="31"/>
      <c r="B41" s="27"/>
      <c r="C41" s="27"/>
      <c r="D41" s="26">
        <f>H41/18</f>
        <v>4694.6111111111113</v>
      </c>
      <c r="E41" s="27">
        <f t="shared" si="7"/>
        <v>-0.96843073613173847</v>
      </c>
      <c r="F41" s="33">
        <f t="shared" si="8"/>
        <v>-0.96104057169202395</v>
      </c>
      <c r="G41" s="39" t="s">
        <v>373</v>
      </c>
      <c r="H41" s="68">
        <v>84503</v>
      </c>
      <c r="I41" s="68">
        <v>461.4</v>
      </c>
      <c r="J41" s="30">
        <f t="shared" si="4"/>
        <v>183.14477676636326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16813.849999999999</v>
      </c>
      <c r="E42" s="27">
        <f t="shared" ref="E42" si="9">D42/D41-1</f>
        <v>2.5815213661053451</v>
      </c>
      <c r="F42" s="33">
        <f t="shared" ref="F42" si="10">D42/D30-1</f>
        <v>-0.87853112167300385</v>
      </c>
      <c r="G42" s="39" t="s">
        <v>406</v>
      </c>
      <c r="H42" s="68">
        <v>336277</v>
      </c>
      <c r="I42" s="68">
        <v>1500</v>
      </c>
      <c r="J42" s="30">
        <f t="shared" si="4"/>
        <v>224.18466666666666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47631.603703703702</v>
      </c>
      <c r="B43" s="27">
        <f>A43/A40-1</f>
        <v>-0.45440995799103512</v>
      </c>
      <c r="C43" s="27">
        <f>A43/A31-1</f>
        <v>-0.60425259718410773</v>
      </c>
      <c r="D43" s="26">
        <f>H43/20</f>
        <v>121386.35</v>
      </c>
      <c r="E43" s="27">
        <f t="shared" ref="E43" si="11">D43/D42-1</f>
        <v>6.2194262468143835</v>
      </c>
      <c r="F43" s="33">
        <f t="shared" ref="F43" si="12">D43/D31-1</f>
        <v>0.18825947887885786</v>
      </c>
      <c r="G43" s="39" t="s">
        <v>429</v>
      </c>
      <c r="H43" s="68">
        <v>2427727</v>
      </c>
      <c r="I43" s="68">
        <v>5753</v>
      </c>
      <c r="J43" s="30">
        <f t="shared" si="4"/>
        <v>421.99322092821137</v>
      </c>
      <c r="K43" s="32">
        <f>H43+H42+H41</f>
        <v>2848507</v>
      </c>
      <c r="L43" s="27">
        <f>K43/K40-1</f>
        <v>-0.4720520988866137</v>
      </c>
      <c r="M43" s="27">
        <f>K43/K31-1</f>
        <v>-0.61107727302827175</v>
      </c>
      <c r="N43" s="32">
        <f>AVERAGE(J41:J43)</f>
        <v>276.44088812041377</v>
      </c>
      <c r="O43" s="58">
        <f>N43/N40-1</f>
        <v>-0.30009679988223026</v>
      </c>
    </row>
    <row r="44" spans="1:16" ht="17.399999999999999">
      <c r="A44" s="31"/>
      <c r="B44" s="27"/>
      <c r="C44" s="27"/>
      <c r="D44" s="26">
        <f>H44/22</f>
        <v>5483.5</v>
      </c>
      <c r="E44" s="27">
        <f t="shared" ref="E44" si="13">D44/D43-1</f>
        <v>-0.95482605746033222</v>
      </c>
      <c r="F44" s="33">
        <f t="shared" ref="F44" si="14">D44/D32-1</f>
        <v>-0.45480176503451475</v>
      </c>
      <c r="G44" s="39" t="s">
        <v>464</v>
      </c>
      <c r="H44" s="68">
        <v>120637</v>
      </c>
      <c r="I44" s="68">
        <v>514</v>
      </c>
      <c r="J44" s="30">
        <f t="shared" si="4"/>
        <v>234.70233463035021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10472.1</v>
      </c>
      <c r="E45" s="27">
        <f t="shared" ref="E45" si="15">D45/D44-1</f>
        <v>0.90974742409045328</v>
      </c>
      <c r="F45" s="33">
        <f t="shared" ref="F45" si="16">D45/D33-1</f>
        <v>-0.84731368464903145</v>
      </c>
      <c r="G45" s="39" t="s">
        <v>498</v>
      </c>
      <c r="H45" s="68">
        <v>209442</v>
      </c>
      <c r="I45" s="68">
        <v>751.51</v>
      </c>
      <c r="J45" s="30">
        <f t="shared" si="4"/>
        <v>278.69489427951726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63657.077192982455</v>
      </c>
      <c r="B46" s="27">
        <f>A46/A43-1</f>
        <v>0.33644622988061723</v>
      </c>
      <c r="C46" s="27">
        <f>A46/A34-1</f>
        <v>-9.6578696258052044E-2</v>
      </c>
      <c r="D46" s="26">
        <f>H46/19</f>
        <v>175015.63157894736</v>
      </c>
      <c r="E46" s="27">
        <f t="shared" ref="E46" si="17">D46/D45-1</f>
        <v>15.712563056020031</v>
      </c>
      <c r="F46" s="33">
        <f t="shared" ref="F46" si="18">D46/D34-1</f>
        <v>0.31845312673465154</v>
      </c>
      <c r="G46" s="39" t="s">
        <v>548</v>
      </c>
      <c r="H46" s="68">
        <v>3325297</v>
      </c>
      <c r="I46" s="68">
        <v>7600</v>
      </c>
      <c r="J46" s="30">
        <f t="shared" si="4"/>
        <v>437.53907894736841</v>
      </c>
      <c r="K46" s="32">
        <f>H46+H45+H44</f>
        <v>3655376</v>
      </c>
      <c r="L46" s="27">
        <f>K46/K43-1</f>
        <v>0.2832603184756084</v>
      </c>
      <c r="M46" s="27">
        <f>K46/K34-1</f>
        <v>-0.12417428073472658</v>
      </c>
      <c r="N46" s="32">
        <f>AVERAGE(J44:J46)</f>
        <v>316.97876928574527</v>
      </c>
      <c r="O46" s="58">
        <f>N46/N43-1</f>
        <v>0.14664213185306285</v>
      </c>
    </row>
    <row r="47" spans="1:16" ht="17.399999999999999">
      <c r="A47" s="31"/>
      <c r="B47" s="27"/>
      <c r="C47" s="27"/>
      <c r="D47" s="26">
        <f>H47/19</f>
        <v>15646.157894736842</v>
      </c>
      <c r="E47" s="27">
        <f t="shared" ref="E47" si="19">D47/D46-1</f>
        <v>-0.91060136884013665</v>
      </c>
      <c r="F47" s="33">
        <f t="shared" ref="F47" si="20">D47/D35-1</f>
        <v>7.5681340852130319</v>
      </c>
      <c r="G47" s="39" t="s">
        <v>598</v>
      </c>
      <c r="H47" s="68">
        <v>297277</v>
      </c>
      <c r="I47" s="68">
        <v>900</v>
      </c>
      <c r="J47" s="30">
        <f t="shared" si="4"/>
        <v>330.3077777777778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2369.1</v>
      </c>
      <c r="E48" s="27">
        <f t="shared" ref="E48" si="21">D48/D47-1</f>
        <v>-0.84858263505081122</v>
      </c>
      <c r="F48" s="33">
        <f t="shared" ref="F48" si="22">D48/D36-1</f>
        <v>-0.72129015993949752</v>
      </c>
      <c r="G48" s="39" t="s">
        <v>632</v>
      </c>
      <c r="H48" s="68">
        <v>47382</v>
      </c>
      <c r="I48" s="68">
        <v>152.1</v>
      </c>
      <c r="J48" s="30">
        <f t="shared" si="4"/>
        <v>311.51873767258382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36224.388995215311</v>
      </c>
      <c r="B49" s="27">
        <f>A49/A46-1</f>
        <v>-0.43094482824906255</v>
      </c>
      <c r="C49" s="27">
        <f>A49/A37-1</f>
        <v>5.9892810608417832</v>
      </c>
      <c r="D49" s="26">
        <f>H49/22</f>
        <v>90657.909090909088</v>
      </c>
      <c r="E49" s="27">
        <f t="shared" ref="E49" si="23">D49/D48-1</f>
        <v>37.266814018365238</v>
      </c>
      <c r="F49" s="33">
        <f t="shared" ref="F49" si="24">D49/D37-1</f>
        <v>16.360025145067695</v>
      </c>
      <c r="G49" s="39" t="s">
        <v>674</v>
      </c>
      <c r="H49" s="68">
        <v>1994474</v>
      </c>
      <c r="I49" s="68">
        <v>3391.2</v>
      </c>
      <c r="J49" s="30">
        <f t="shared" si="4"/>
        <v>588.13222458126916</v>
      </c>
      <c r="K49" s="32">
        <f>H49+H48+H47</f>
        <v>2339133</v>
      </c>
      <c r="L49" s="27">
        <f>K49/K46-1</f>
        <v>-0.36008416097276996</v>
      </c>
      <c r="M49" s="27">
        <f>K49/K37-1</f>
        <v>6.4375065579243573</v>
      </c>
      <c r="N49" s="32">
        <f>AVERAGE(J47:J49)</f>
        <v>409.98624667721032</v>
      </c>
      <c r="O49" s="58">
        <f>N49/N46-1</f>
        <v>0.29341863368654209</v>
      </c>
    </row>
    <row r="50" spans="1:15" s="37" customFormat="1" ht="17.399999999999999">
      <c r="A50" s="92"/>
      <c r="B50" s="130"/>
      <c r="C50" s="130"/>
      <c r="D50" s="93">
        <f>H50/18</f>
        <v>4442.7777777777774</v>
      </c>
      <c r="E50" s="130">
        <f t="shared" ref="E50" si="25">D50/D49-1</f>
        <v>-0.95099404097967133</v>
      </c>
      <c r="F50" s="131">
        <f t="shared" ref="F50" si="26">D50/D38-1</f>
        <v>-0.95754710946353339</v>
      </c>
      <c r="G50" s="132" t="s">
        <v>714</v>
      </c>
      <c r="H50" s="95">
        <v>79970</v>
      </c>
      <c r="I50" s="95">
        <v>300</v>
      </c>
      <c r="J50" s="133">
        <f t="shared" ref="J50" si="27">H50/I50</f>
        <v>266.56666666666666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4454.6499999999996</v>
      </c>
      <c r="E51" s="130">
        <f t="shared" ref="E51" si="28">D51/D50-1</f>
        <v>2.6722520945354766E-3</v>
      </c>
      <c r="F51" s="131">
        <f t="shared" ref="F51" si="29">D51/D39-1</f>
        <v>-0.47889833388109337</v>
      </c>
      <c r="G51" s="132" t="s">
        <v>721</v>
      </c>
      <c r="H51" s="95">
        <v>89093</v>
      </c>
      <c r="I51" s="95">
        <v>335.91</v>
      </c>
      <c r="J51" s="133">
        <f t="shared" ref="J51" si="30">H51/I51</f>
        <v>265.22878151885919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38898.354713804714</v>
      </c>
      <c r="B52" s="27">
        <f>A52/A49-1</f>
        <v>7.3816723836048537E-2</v>
      </c>
      <c r="C52" s="27">
        <f>A52/A40-1</f>
        <v>-0.55444382863107078</v>
      </c>
      <c r="D52" s="93">
        <f>H52/22</f>
        <v>107797.63636363637</v>
      </c>
      <c r="E52" s="130">
        <f t="shared" ref="E52:E53" si="31">D52/D51-1</f>
        <v>23.198901454353624</v>
      </c>
      <c r="F52" s="131">
        <f t="shared" ref="F52:F53" si="32">D52/D40-1</f>
        <v>-0.27510672424300053</v>
      </c>
      <c r="G52" s="132" t="s">
        <v>726</v>
      </c>
      <c r="H52" s="95">
        <v>2371548</v>
      </c>
      <c r="I52" s="95">
        <v>3965</v>
      </c>
      <c r="J52" s="133">
        <f t="shared" ref="J52" si="33">H52/I52</f>
        <v>598.12055485498104</v>
      </c>
      <c r="K52" s="32">
        <f>H52+H51+H50</f>
        <v>2540611</v>
      </c>
      <c r="L52" s="27">
        <f>K52/K49-1</f>
        <v>8.6133623013312954E-2</v>
      </c>
      <c r="M52" s="27">
        <f>K52/K40-1</f>
        <v>-0.52911815031678655</v>
      </c>
      <c r="N52" s="32">
        <f>AVERAGE(J50:J52)</f>
        <v>376.63866768016896</v>
      </c>
      <c r="O52" s="58">
        <f>N52/N49-1</f>
        <v>-8.1338286996969766E-2</v>
      </c>
    </row>
    <row r="53" spans="1:15" s="37" customFormat="1" ht="17.399999999999999">
      <c r="A53" s="31"/>
      <c r="B53" s="27"/>
      <c r="C53" s="27"/>
      <c r="D53" s="93">
        <f>H53/21</f>
        <v>18007.142857142859</v>
      </c>
      <c r="E53" s="130">
        <f t="shared" si="31"/>
        <v>-0.83295419580074159</v>
      </c>
      <c r="F53" s="131">
        <f t="shared" si="32"/>
        <v>2.835704903122628</v>
      </c>
      <c r="G53" s="132" t="s">
        <v>729</v>
      </c>
      <c r="H53" s="95">
        <v>378150</v>
      </c>
      <c r="I53" s="95">
        <v>793</v>
      </c>
      <c r="J53" s="133">
        <f t="shared" ref="J53" si="34">H53/I53</f>
        <v>476.86002522068094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55647.058823529413</v>
      </c>
      <c r="E54" s="130">
        <f t="shared" ref="E54" si="35">D54/D53-1</f>
        <v>2.0902769675898916</v>
      </c>
      <c r="F54" s="131">
        <f t="shared" ref="F54" si="36">D54/D42-1</f>
        <v>2.3095964828715267</v>
      </c>
      <c r="G54" s="132" t="s">
        <v>742</v>
      </c>
      <c r="H54" s="95">
        <v>946000</v>
      </c>
      <c r="I54" s="95">
        <v>1633</v>
      </c>
      <c r="J54" s="133">
        <f t="shared" ref="J54" si="37">H54/I54</f>
        <v>579.30189834660132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25873.559290382818</v>
      </c>
      <c r="B55" s="27">
        <f>A55/A52-1</f>
        <v>-0.33484180807265607</v>
      </c>
      <c r="C55" s="27">
        <f>A55/A43-1</f>
        <v>-0.45679848507030296</v>
      </c>
      <c r="D55" s="93">
        <f>H55/21</f>
        <v>3966.4761904761904</v>
      </c>
      <c r="E55" s="130">
        <f t="shared" ref="E55" si="38">D55/D54-1</f>
        <v>-0.92872082955803892</v>
      </c>
      <c r="F55" s="131">
        <f t="shared" ref="F55" si="39">D55/D43-1</f>
        <v>-0.96732354016348465</v>
      </c>
      <c r="G55" s="132" t="s">
        <v>749</v>
      </c>
      <c r="H55" s="95">
        <v>83296</v>
      </c>
      <c r="I55" s="95">
        <v>332</v>
      </c>
      <c r="J55" s="133">
        <f t="shared" ref="J55" si="40">H55/I55</f>
        <v>250.89156626506025</v>
      </c>
      <c r="K55" s="32">
        <f>H55+H54+H53</f>
        <v>1407446</v>
      </c>
      <c r="L55" s="27">
        <f>K55/K52-1</f>
        <v>-0.44602066195887524</v>
      </c>
      <c r="M55" s="27">
        <f>K55/K43-1</f>
        <v>-0.50590045943366113</v>
      </c>
      <c r="N55" s="32">
        <f>AVERAGE(J53:J55)</f>
        <v>435.6844966107808</v>
      </c>
      <c r="O55" s="58">
        <f>N55/N52-1</f>
        <v>0.15677049118268416</v>
      </c>
    </row>
    <row r="56" spans="1:15" s="124" customFormat="1" ht="17.399999999999999">
      <c r="A56" s="94"/>
      <c r="B56" s="45"/>
      <c r="C56" s="45"/>
      <c r="D56" s="98">
        <f>H56/22</f>
        <v>5494.818181818182</v>
      </c>
      <c r="E56" s="118">
        <f t="shared" ref="E56" si="41">D56/D55-1</f>
        <v>0.38531480284985853</v>
      </c>
      <c r="F56" s="158">
        <f t="shared" ref="F56" si="42">D56/D44-1</f>
        <v>2.064043369778723E-3</v>
      </c>
      <c r="G56" s="122" t="s">
        <v>752</v>
      </c>
      <c r="H56" s="96">
        <v>120886</v>
      </c>
      <c r="I56" s="96">
        <v>980.65</v>
      </c>
      <c r="J56" s="125">
        <f t="shared" ref="J56" si="43">H56/I56</f>
        <v>123.27129964819252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8137.0555555555557</v>
      </c>
      <c r="E57" s="118">
        <f t="shared" ref="E57" si="44">D57/D56-1</f>
        <v>0.48085983672403931</v>
      </c>
      <c r="F57" s="158">
        <f t="shared" ref="F57" si="45">D57/D45-1</f>
        <v>-0.22297766870488678</v>
      </c>
      <c r="G57" s="122" t="s">
        <v>756</v>
      </c>
      <c r="H57" s="96">
        <v>146467</v>
      </c>
      <c r="I57" s="96">
        <v>257.60000000000002</v>
      </c>
      <c r="J57" s="125">
        <f t="shared" ref="J57" si="46">H57/I57</f>
        <v>568.58307453416148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6815.9368686868693</v>
      </c>
      <c r="B58" s="27">
        <f>A58/A55-1</f>
        <v>-0.73656748218555501</v>
      </c>
      <c r="C58" s="27">
        <f>A58/A46-1</f>
        <v>-0.89292727267348904</v>
      </c>
      <c r="K58" s="32">
        <f>H58+H57+H56</f>
        <v>267353</v>
      </c>
      <c r="L58" s="27">
        <f>K58/K55-1</f>
        <v>-0.81004386669186601</v>
      </c>
      <c r="M58" s="27">
        <f>K58/K46-1</f>
        <v>-0.9268603284586866</v>
      </c>
      <c r="N58" s="32">
        <f>AVERAGE(J56:J58)</f>
        <v>345.92718709117702</v>
      </c>
      <c r="O58" s="58">
        <f>N58/N55-1</f>
        <v>-0.20601446739058182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heet95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인터로조</v>
      </c>
      <c r="G1" s="19"/>
      <c r="H1" s="19"/>
      <c r="I1" s="19"/>
      <c r="J1" s="20"/>
      <c r="P1" s="18" t="s">
        <v>299</v>
      </c>
    </row>
    <row r="2" spans="1:16" ht="15" customHeight="1">
      <c r="G2" s="21"/>
      <c r="H2" s="21"/>
      <c r="I2" s="21"/>
      <c r="J2" s="22"/>
      <c r="P2" s="34" t="s">
        <v>734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121775.6</v>
      </c>
      <c r="E5" s="27"/>
      <c r="F5" s="26"/>
      <c r="G5" s="28" t="s">
        <v>7</v>
      </c>
      <c r="H5" s="29">
        <v>2435512</v>
      </c>
      <c r="I5" s="29">
        <v>39156.26</v>
      </c>
      <c r="J5" s="30">
        <f>H5/I5</f>
        <v>62.199811728699316</v>
      </c>
    </row>
    <row r="6" spans="1:16" ht="15" hidden="1" customHeight="1">
      <c r="D6" s="26">
        <f>H6/18</f>
        <v>213066.88888888888</v>
      </c>
      <c r="E6" s="27">
        <f t="shared" ref="E6:E16" si="0">D6/D5-1</f>
        <v>0.74966815099978046</v>
      </c>
      <c r="F6" s="26"/>
      <c r="G6" s="28" t="s">
        <v>3</v>
      </c>
      <c r="H6" s="29">
        <v>3835204</v>
      </c>
      <c r="I6" s="29">
        <v>53802.79</v>
      </c>
      <c r="J6" s="30">
        <f t="shared" ref="J6:J16" si="1">H6/I6</f>
        <v>71.28262307586651</v>
      </c>
    </row>
    <row r="7" spans="1:16" ht="15" hidden="1" customHeight="1">
      <c r="A7" s="31">
        <f>AVERAGE(D5:D7)</f>
        <v>289050.63265993266</v>
      </c>
      <c r="B7" s="31"/>
      <c r="C7" s="31"/>
      <c r="D7" s="26">
        <f>H7/22</f>
        <v>532309.40909090906</v>
      </c>
      <c r="E7" s="27">
        <f t="shared" si="0"/>
        <v>1.4983206535131806</v>
      </c>
      <c r="F7" s="26"/>
      <c r="G7" s="28" t="s">
        <v>6</v>
      </c>
      <c r="H7" s="29">
        <v>11710807</v>
      </c>
      <c r="I7" s="29">
        <v>152980.89000000001</v>
      </c>
      <c r="J7" s="30">
        <f t="shared" si="1"/>
        <v>76.550783565189079</v>
      </c>
      <c r="K7" s="32">
        <f>H7+H6+H5</f>
        <v>17981523</v>
      </c>
      <c r="L7" s="32"/>
      <c r="M7" s="32"/>
      <c r="N7" s="32">
        <f>AVERAGE(J5:J7)</f>
        <v>70.011072789918302</v>
      </c>
      <c r="O7" s="35"/>
    </row>
    <row r="8" spans="1:16" ht="15" hidden="1" customHeight="1">
      <c r="D8" s="26">
        <f>H8/21</f>
        <v>153081.61904761905</v>
      </c>
      <c r="E8" s="27">
        <f t="shared" si="0"/>
        <v>-0.7124198512495663</v>
      </c>
      <c r="F8" s="26"/>
      <c r="G8" s="28" t="s">
        <v>2</v>
      </c>
      <c r="H8" s="29">
        <v>3214714</v>
      </c>
      <c r="I8" s="29">
        <v>47497.03</v>
      </c>
      <c r="J8" s="30">
        <f t="shared" si="1"/>
        <v>67.682421406138445</v>
      </c>
    </row>
    <row r="9" spans="1:16" ht="15" hidden="1" customHeight="1">
      <c r="D9" s="26">
        <f>H9/21</f>
        <v>228028.09523809524</v>
      </c>
      <c r="E9" s="27">
        <f t="shared" si="0"/>
        <v>0.48958507661956863</v>
      </c>
      <c r="F9" s="26"/>
      <c r="G9" s="28" t="s">
        <v>5</v>
      </c>
      <c r="H9" s="29">
        <v>4788590</v>
      </c>
      <c r="I9" s="29">
        <v>70758.570000000007</v>
      </c>
      <c r="J9" s="30">
        <f t="shared" si="1"/>
        <v>67.675053353961218</v>
      </c>
    </row>
    <row r="10" spans="1:16" ht="15" hidden="1" customHeight="1">
      <c r="A10" s="31">
        <f>AVERAGE(D8:D10)</f>
        <v>283404.17460317462</v>
      </c>
      <c r="B10" s="27">
        <f>A10/A7-1</f>
        <v>-1.9534494717405093E-2</v>
      </c>
      <c r="C10" s="27"/>
      <c r="D10" s="26">
        <f>H10/21</f>
        <v>469102.80952380953</v>
      </c>
      <c r="E10" s="27">
        <f t="shared" si="0"/>
        <v>1.0572149630684606</v>
      </c>
      <c r="F10" s="26"/>
      <c r="G10" s="28" t="s">
        <v>0</v>
      </c>
      <c r="H10" s="29">
        <v>9851159</v>
      </c>
      <c r="I10" s="29">
        <v>140333.4</v>
      </c>
      <c r="J10" s="30">
        <f t="shared" si="1"/>
        <v>70.198249311995582</v>
      </c>
      <c r="K10" s="32">
        <f>H10+H9+H8</f>
        <v>17854463</v>
      </c>
      <c r="L10" s="27">
        <f>K10/K7-1</f>
        <v>-7.0661422839433108E-3</v>
      </c>
      <c r="M10" s="32"/>
      <c r="N10" s="32">
        <f>AVERAGE(J8:J10)</f>
        <v>68.518574690698415</v>
      </c>
      <c r="O10" s="58">
        <f>N10/N7-1</f>
        <v>-2.1318029273718064E-2</v>
      </c>
    </row>
    <row r="11" spans="1:16" ht="15" hidden="1" customHeight="1">
      <c r="D11" s="26">
        <f>H11/21</f>
        <v>121249.66666666667</v>
      </c>
      <c r="E11" s="27">
        <f t="shared" si="0"/>
        <v>-0.74152858562124524</v>
      </c>
      <c r="F11" s="26"/>
      <c r="G11" s="28" t="s">
        <v>10</v>
      </c>
      <c r="H11" s="29">
        <v>2546243</v>
      </c>
      <c r="I11" s="29">
        <v>34456.28</v>
      </c>
      <c r="J11" s="30">
        <f t="shared" si="1"/>
        <v>73.897791636241635</v>
      </c>
    </row>
    <row r="12" spans="1:16" ht="15" hidden="1" customHeight="1">
      <c r="D12" s="26">
        <f>H12/22</f>
        <v>199572.72727272726</v>
      </c>
      <c r="E12" s="27">
        <f t="shared" si="0"/>
        <v>0.64596516229098033</v>
      </c>
      <c r="F12" s="26"/>
      <c r="G12" s="28" t="s">
        <v>4</v>
      </c>
      <c r="H12" s="29">
        <v>4390600</v>
      </c>
      <c r="I12" s="29">
        <v>75135.48</v>
      </c>
      <c r="J12" s="30">
        <f t="shared" si="1"/>
        <v>58.435774949464623</v>
      </c>
    </row>
    <row r="13" spans="1:16" ht="15" hidden="1" customHeight="1">
      <c r="A13" s="31">
        <f>AVERAGE(D11:D13)</f>
        <v>315035.61464646464</v>
      </c>
      <c r="B13" s="27">
        <f>A13/A10-1</f>
        <v>0.11161247037938193</v>
      </c>
      <c r="C13" s="27"/>
      <c r="D13" s="26">
        <f>H13/20</f>
        <v>624284.44999999995</v>
      </c>
      <c r="E13" s="27">
        <f t="shared" si="0"/>
        <v>2.1281050198150595</v>
      </c>
      <c r="F13" s="26"/>
      <c r="G13" s="28" t="s">
        <v>8</v>
      </c>
      <c r="H13" s="29">
        <v>12485689</v>
      </c>
      <c r="I13" s="29">
        <v>194518.89</v>
      </c>
      <c r="J13" s="30">
        <f t="shared" si="1"/>
        <v>64.187539832249712</v>
      </c>
      <c r="K13" s="32">
        <f>H13+H12+H11</f>
        <v>19422532</v>
      </c>
      <c r="L13" s="27">
        <f>K13/K10-1</f>
        <v>8.7825044080015235E-2</v>
      </c>
      <c r="M13" s="32"/>
      <c r="N13" s="32">
        <f>AVERAGE(J11:J13)</f>
        <v>65.507035472651992</v>
      </c>
      <c r="O13" s="58">
        <f>N13/N10-1</f>
        <v>-4.3952157960682858E-2</v>
      </c>
    </row>
    <row r="14" spans="1:16" ht="15" hidden="1" customHeight="1">
      <c r="D14" s="26">
        <f>H14/20</f>
        <v>76426.7</v>
      </c>
      <c r="E14" s="27">
        <f t="shared" si="0"/>
        <v>-0.87757712049371084</v>
      </c>
      <c r="F14" s="26"/>
      <c r="G14" s="28" t="s">
        <v>11</v>
      </c>
      <c r="H14" s="29">
        <v>1528534</v>
      </c>
      <c r="I14" s="29">
        <v>22240.54</v>
      </c>
      <c r="J14" s="30">
        <f t="shared" si="1"/>
        <v>68.727378022296222</v>
      </c>
    </row>
    <row r="15" spans="1:16" ht="15" hidden="1" customHeight="1">
      <c r="A15" s="31"/>
      <c r="B15" s="31"/>
      <c r="C15" s="31"/>
      <c r="D15" s="26">
        <f>H15/22</f>
        <v>187565</v>
      </c>
      <c r="E15" s="27">
        <f t="shared" si="0"/>
        <v>1.4541815883716032</v>
      </c>
      <c r="F15" s="26"/>
      <c r="G15" s="28" t="s">
        <v>9</v>
      </c>
      <c r="H15" s="29">
        <v>4126430</v>
      </c>
      <c r="I15" s="29">
        <v>64286.57</v>
      </c>
      <c r="J15" s="30">
        <f t="shared" si="1"/>
        <v>64.188056696756419</v>
      </c>
    </row>
    <row r="16" spans="1:16" ht="15" hidden="1" customHeight="1">
      <c r="A16" s="31">
        <f>AVERAGE(D14:D16)</f>
        <v>334027.5060606061</v>
      </c>
      <c r="B16" s="27">
        <f>A16/A13-1</f>
        <v>6.0284902821080344E-2</v>
      </c>
      <c r="C16" s="27"/>
      <c r="D16" s="26">
        <f>H16/22</f>
        <v>738090.81818181823</v>
      </c>
      <c r="E16" s="27">
        <f t="shared" si="0"/>
        <v>2.9351201886376361</v>
      </c>
      <c r="F16" s="26"/>
      <c r="G16" s="28" t="s">
        <v>13</v>
      </c>
      <c r="H16" s="29">
        <v>16237998</v>
      </c>
      <c r="I16" s="29">
        <v>242515.7</v>
      </c>
      <c r="J16" s="30">
        <f t="shared" si="1"/>
        <v>66.956481580367779</v>
      </c>
      <c r="K16" s="32">
        <f>H16+H15+H14</f>
        <v>21892962</v>
      </c>
      <c r="L16" s="27">
        <f>K16/K13-1</f>
        <v>0.12719402393055645</v>
      </c>
      <c r="M16" s="32"/>
      <c r="N16" s="32">
        <f>AVERAGE(J14:J16)</f>
        <v>66.623972099806807</v>
      </c>
      <c r="O16" s="58">
        <f>N16/N13-1</f>
        <v>1.7050636150694354E-2</v>
      </c>
    </row>
    <row r="17" spans="1:15" ht="15" hidden="1" customHeight="1">
      <c r="D17" s="26">
        <f>H17/20</f>
        <v>105379.8</v>
      </c>
      <c r="E17" s="27">
        <f t="shared" ref="E17:E22" si="2">D17/D16-1</f>
        <v>-0.85722651277577444</v>
      </c>
      <c r="F17" s="33">
        <f t="shared" ref="F17:F22" si="3">D17/D5-1</f>
        <v>-0.13463945158143342</v>
      </c>
      <c r="G17" s="39" t="s">
        <v>162</v>
      </c>
      <c r="H17" s="29">
        <v>2107596</v>
      </c>
      <c r="I17" s="29">
        <v>26434.52</v>
      </c>
      <c r="J17" s="30">
        <f t="shared" ref="J17:J49" si="4">H17/I17</f>
        <v>79.728930201872402</v>
      </c>
    </row>
    <row r="18" spans="1:15" hidden="1">
      <c r="D18" s="26">
        <f>H18/20</f>
        <v>279704.59999999998</v>
      </c>
      <c r="E18" s="27">
        <f t="shared" si="2"/>
        <v>1.6542525227795077</v>
      </c>
      <c r="F18" s="33">
        <f t="shared" si="3"/>
        <v>0.31275488865781331</v>
      </c>
      <c r="G18" s="39" t="s">
        <v>163</v>
      </c>
      <c r="H18" s="29">
        <v>5594092</v>
      </c>
      <c r="I18" s="29">
        <v>79605.119999999995</v>
      </c>
      <c r="J18" s="30">
        <f t="shared" si="4"/>
        <v>70.273017614947378</v>
      </c>
    </row>
    <row r="19" spans="1:15" ht="17.399999999999999" hidden="1">
      <c r="A19" s="31">
        <f>AVERAGE(D17:D19)</f>
        <v>320087.9212121212</v>
      </c>
      <c r="B19" s="27">
        <f>A19/A16-1</f>
        <v>-4.1731847214868889E-2</v>
      </c>
      <c r="C19" s="27">
        <f>A19/A7-1</f>
        <v>0.10737664978129913</v>
      </c>
      <c r="D19" s="26">
        <f>H19/22</f>
        <v>575179.36363636365</v>
      </c>
      <c r="E19" s="27">
        <f t="shared" si="2"/>
        <v>1.0563814954647284</v>
      </c>
      <c r="F19" s="33">
        <f t="shared" si="3"/>
        <v>8.0535782034491854E-2</v>
      </c>
      <c r="G19" s="39" t="s">
        <v>158</v>
      </c>
      <c r="H19" s="29">
        <v>12653946</v>
      </c>
      <c r="I19" s="29">
        <v>175257.15</v>
      </c>
      <c r="J19" s="30">
        <f t="shared" si="4"/>
        <v>72.202166930136656</v>
      </c>
      <c r="K19" s="32">
        <f>H19+H18+H17</f>
        <v>20355634</v>
      </c>
      <c r="L19" s="27">
        <f>K19/K16-1</f>
        <v>-7.0220192224332179E-2</v>
      </c>
      <c r="M19" s="27">
        <f>K19/K7-1</f>
        <v>0.13203058495100772</v>
      </c>
      <c r="N19" s="32">
        <f>AVERAGE(J17:J19)</f>
        <v>74.068038248985474</v>
      </c>
      <c r="O19" s="58">
        <f>N19/N16-1</f>
        <v>0.11173254782868547</v>
      </c>
    </row>
    <row r="20" spans="1:15" hidden="1">
      <c r="D20" s="26">
        <f>H20/20</f>
        <v>94491.5</v>
      </c>
      <c r="E20" s="27">
        <f t="shared" si="2"/>
        <v>-0.8357182020533358</v>
      </c>
      <c r="F20" s="33">
        <f t="shared" si="3"/>
        <v>-0.38273778009490111</v>
      </c>
      <c r="G20" s="39" t="s">
        <v>154</v>
      </c>
      <c r="H20" s="29">
        <v>1889830</v>
      </c>
      <c r="I20" s="29">
        <v>26021.67</v>
      </c>
      <c r="J20" s="30">
        <f t="shared" si="4"/>
        <v>72.625238887434975</v>
      </c>
    </row>
    <row r="21" spans="1:15" hidden="1">
      <c r="D21" s="26">
        <f>H21/21</f>
        <v>149623.61904761905</v>
      </c>
      <c r="E21" s="27">
        <f t="shared" si="2"/>
        <v>0.58346114780291414</v>
      </c>
      <c r="F21" s="33">
        <f t="shared" si="3"/>
        <v>-0.34383691232701064</v>
      </c>
      <c r="G21" s="39" t="s">
        <v>155</v>
      </c>
      <c r="H21" s="29">
        <v>3142096</v>
      </c>
      <c r="I21" s="29">
        <v>43752.46</v>
      </c>
      <c r="J21" s="30">
        <f t="shared" si="4"/>
        <v>71.815299071183659</v>
      </c>
    </row>
    <row r="22" spans="1:15" ht="17.399999999999999" hidden="1">
      <c r="A22" s="31">
        <f>AVERAGE(D20:D22)</f>
        <v>292838.0396825397</v>
      </c>
      <c r="B22" s="27">
        <f>A22/A19-1</f>
        <v>-8.5132489306033787E-2</v>
      </c>
      <c r="C22" s="27">
        <f>A22/A10-1</f>
        <v>3.3287671547444608E-2</v>
      </c>
      <c r="D22" s="26">
        <f>H22/21</f>
        <v>634399</v>
      </c>
      <c r="E22" s="27">
        <f t="shared" si="2"/>
        <v>3.2399656153090168</v>
      </c>
      <c r="F22" s="33">
        <f t="shared" si="3"/>
        <v>0.35236666061323341</v>
      </c>
      <c r="G22" s="39" t="s">
        <v>156</v>
      </c>
      <c r="H22" s="29">
        <v>13322379</v>
      </c>
      <c r="I22" s="29">
        <v>177081.88</v>
      </c>
      <c r="J22" s="30">
        <f t="shared" si="4"/>
        <v>75.232875322986175</v>
      </c>
      <c r="K22" s="32">
        <f>H22+H21+H20</f>
        <v>18354305</v>
      </c>
      <c r="L22" s="27">
        <f>K22/K19-1</f>
        <v>-9.8318185520529622E-2</v>
      </c>
      <c r="M22" s="27">
        <f>K22/K10-1</f>
        <v>2.7995353318663208E-2</v>
      </c>
      <c r="N22" s="32">
        <f>AVERAGE(J20:J22)</f>
        <v>73.22447109386826</v>
      </c>
      <c r="O22" s="58">
        <f>N22/N19-1</f>
        <v>-1.1389084618138479E-2</v>
      </c>
    </row>
    <row r="23" spans="1:15" hidden="1">
      <c r="A23" s="31"/>
      <c r="B23" s="27"/>
      <c r="C23" s="27"/>
      <c r="D23" s="26">
        <f>H23/21</f>
        <v>72697.857142857145</v>
      </c>
      <c r="E23" s="27">
        <f t="shared" ref="E23:E28" si="5">D23/D22-1</f>
        <v>-0.88540672803258336</v>
      </c>
      <c r="F23" s="33">
        <f t="shared" ref="F23:F28" si="6">D23/D11-1</f>
        <v>-0.40042839587580603</v>
      </c>
      <c r="G23" s="39" t="s">
        <v>168</v>
      </c>
      <c r="H23" s="29">
        <v>1526655</v>
      </c>
      <c r="I23" s="29">
        <v>20750.59</v>
      </c>
      <c r="J23" s="30">
        <f t="shared" si="4"/>
        <v>73.571643023162238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137008.95454545456</v>
      </c>
      <c r="E24" s="27">
        <f t="shared" si="5"/>
        <v>0.88463539270794356</v>
      </c>
      <c r="F24" s="33">
        <f t="shared" si="6"/>
        <v>-0.31348858925887113</v>
      </c>
      <c r="G24" s="39" t="s">
        <v>176</v>
      </c>
      <c r="H24" s="29">
        <v>3014197</v>
      </c>
      <c r="I24" s="29">
        <v>43190.68</v>
      </c>
      <c r="J24" s="30">
        <f t="shared" si="4"/>
        <v>69.788134847610635</v>
      </c>
      <c r="K24" s="32"/>
      <c r="L24" s="27"/>
      <c r="M24" s="27"/>
      <c r="N24" s="27"/>
    </row>
    <row r="25" spans="1:15" ht="17.399999999999999" hidden="1">
      <c r="A25" s="31">
        <f>AVERAGE(D23:D25)</f>
        <v>291694.56880838465</v>
      </c>
      <c r="B25" s="27">
        <f>A25/A22-1</f>
        <v>-3.9047894030251884E-3</v>
      </c>
      <c r="C25" s="27">
        <f>A25/A13-1</f>
        <v>-7.409018140464374E-2</v>
      </c>
      <c r="D25" s="26">
        <f>H25/19</f>
        <v>665376.89473684214</v>
      </c>
      <c r="E25" s="27">
        <f t="shared" si="5"/>
        <v>3.8564482295651299</v>
      </c>
      <c r="F25" s="33">
        <f t="shared" si="6"/>
        <v>6.5823271325823107E-2</v>
      </c>
      <c r="G25" s="39" t="s">
        <v>190</v>
      </c>
      <c r="H25" s="29">
        <v>12642161</v>
      </c>
      <c r="I25" s="29">
        <v>179936.36</v>
      </c>
      <c r="J25" s="30">
        <f t="shared" si="4"/>
        <v>70.259068261689862</v>
      </c>
      <c r="K25" s="32">
        <f>H25+H24+H23</f>
        <v>17183013</v>
      </c>
      <c r="L25" s="27">
        <f>K25/K22-1</f>
        <v>-6.3815655237286273E-2</v>
      </c>
      <c r="M25" s="27">
        <f>K25/K13-1</f>
        <v>-0.11530520325568261</v>
      </c>
      <c r="N25" s="32">
        <f>AVERAGE(J23:J25)</f>
        <v>71.206282044154236</v>
      </c>
      <c r="O25" s="58">
        <f>N25/N22-1</f>
        <v>-2.7561674663745372E-2</v>
      </c>
    </row>
    <row r="26" spans="1:15" ht="17.399999999999999" hidden="1">
      <c r="A26" s="31"/>
      <c r="B26" s="27"/>
      <c r="C26" s="27"/>
      <c r="D26" s="26">
        <f>H26/19</f>
        <v>25912.78947368421</v>
      </c>
      <c r="E26" s="27">
        <f t="shared" si="5"/>
        <v>-0.96105547144985737</v>
      </c>
      <c r="F26" s="33">
        <f t="shared" si="6"/>
        <v>-0.66094585434561204</v>
      </c>
      <c r="G26" s="39" t="s">
        <v>202</v>
      </c>
      <c r="H26" s="29">
        <v>492343</v>
      </c>
      <c r="I26" s="29">
        <v>6951.4</v>
      </c>
      <c r="J26" s="30">
        <f t="shared" si="4"/>
        <v>70.826452225450993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173410.72727272726</v>
      </c>
      <c r="E27" s="27">
        <f t="shared" si="5"/>
        <v>5.6920903073300888</v>
      </c>
      <c r="F27" s="33">
        <f t="shared" si="6"/>
        <v>-7.5463293936889775E-2</v>
      </c>
      <c r="G27" s="39" t="s">
        <v>203</v>
      </c>
      <c r="H27" s="29">
        <v>3815036</v>
      </c>
      <c r="I27" s="29">
        <v>57779.29</v>
      </c>
      <c r="J27" s="30">
        <f t="shared" si="4"/>
        <v>66.02774108162285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298878.7336523126</v>
      </c>
      <c r="B28" s="27">
        <f>A28/A25-1</f>
        <v>2.4629066195083205E-2</v>
      </c>
      <c r="C28" s="27">
        <f>A28/A16-1</f>
        <v>-0.10522717970991313</v>
      </c>
      <c r="D28" s="26">
        <f>H28/19</f>
        <v>697312.68421052629</v>
      </c>
      <c r="E28" s="27">
        <f t="shared" si="5"/>
        <v>3.0211623304816992</v>
      </c>
      <c r="F28" s="33">
        <f t="shared" si="6"/>
        <v>-5.5248125253397729E-2</v>
      </c>
      <c r="G28" s="39" t="s">
        <v>208</v>
      </c>
      <c r="H28" s="29">
        <v>13248941</v>
      </c>
      <c r="I28" s="29">
        <v>193143.89</v>
      </c>
      <c r="J28" s="30">
        <f t="shared" si="4"/>
        <v>68.59622119032602</v>
      </c>
      <c r="K28" s="32">
        <f>H28+H27+H26</f>
        <v>17556320</v>
      </c>
      <c r="L28" s="27">
        <f>K28/K25-1</f>
        <v>2.1725351659805048E-2</v>
      </c>
      <c r="M28" s="27">
        <f>K28/K16-1</f>
        <v>-0.19808384082519304</v>
      </c>
      <c r="N28" s="32">
        <f>AVERAGE(J26:J28)</f>
        <v>68.483471499133287</v>
      </c>
      <c r="O28" s="58">
        <f>N28/N25-1</f>
        <v>-3.8238347331946976E-2</v>
      </c>
    </row>
    <row r="29" spans="1:15" hidden="1">
      <c r="D29" s="26">
        <f>H29/22</f>
        <v>91025.136363636368</v>
      </c>
      <c r="E29" s="27">
        <f t="shared" ref="E29:E41" si="7">D29/D28-1</f>
        <v>-0.86946295625370429</v>
      </c>
      <c r="F29" s="33">
        <f t="shared" ref="F29:F41" si="8">D29/D17-1</f>
        <v>-0.13621836097965301</v>
      </c>
      <c r="G29" s="39" t="s">
        <v>215</v>
      </c>
      <c r="H29" s="29">
        <v>2002553</v>
      </c>
      <c r="I29" s="29">
        <v>29511.759999999998</v>
      </c>
      <c r="J29" s="30">
        <f t="shared" si="4"/>
        <v>67.856102109803004</v>
      </c>
    </row>
    <row r="30" spans="1:15" hidden="1">
      <c r="D30" s="26">
        <f>H30/19</f>
        <v>222852.68421052632</v>
      </c>
      <c r="E30" s="27">
        <f t="shared" si="7"/>
        <v>1.4482543296639734</v>
      </c>
      <c r="F30" s="33">
        <f t="shared" si="8"/>
        <v>-0.20325699251808393</v>
      </c>
      <c r="G30" s="39" t="s">
        <v>210</v>
      </c>
      <c r="H30" s="29">
        <v>4234201</v>
      </c>
      <c r="I30" s="29">
        <v>62022.62</v>
      </c>
      <c r="J30" s="30">
        <f t="shared" si="4"/>
        <v>68.268657467227271</v>
      </c>
    </row>
    <row r="31" spans="1:15" ht="17.399999999999999" hidden="1">
      <c r="A31" s="31">
        <f>AVERAGE(D29:D31)</f>
        <v>235981.60685805426</v>
      </c>
      <c r="B31" s="27">
        <f>A31/A28-1</f>
        <v>-0.21044363386331444</v>
      </c>
      <c r="C31" s="27">
        <f>A31/A19-1</f>
        <v>-0.26276003804070436</v>
      </c>
      <c r="D31" s="26">
        <f>H31/20</f>
        <v>394067</v>
      </c>
      <c r="E31" s="27">
        <f t="shared" si="7"/>
        <v>0.76828473660083674</v>
      </c>
      <c r="F31" s="33">
        <f t="shared" si="8"/>
        <v>-0.31487980113080938</v>
      </c>
      <c r="G31" s="39" t="s">
        <v>211</v>
      </c>
      <c r="H31" s="29">
        <v>7881340</v>
      </c>
      <c r="I31" s="29">
        <v>115049.13</v>
      </c>
      <c r="J31" s="30">
        <f t="shared" si="4"/>
        <v>68.504125150707353</v>
      </c>
      <c r="K31" s="32">
        <f>H31+H30+H29</f>
        <v>14118094</v>
      </c>
      <c r="L31" s="27">
        <f>K31/K28-1</f>
        <v>-0.19583978874843933</v>
      </c>
      <c r="M31" s="27">
        <f>K31/K19-1</f>
        <v>-0.30642818592631405</v>
      </c>
      <c r="N31" s="32">
        <f>AVERAGE(J29:J31)</f>
        <v>68.2096282425792</v>
      </c>
      <c r="O31" s="58">
        <f>N31/N28-1</f>
        <v>-3.9986766231258075E-3</v>
      </c>
    </row>
    <row r="32" spans="1:15" ht="17.399999999999999" hidden="1">
      <c r="D32" s="26">
        <f>H32/21</f>
        <v>197228.23809523811</v>
      </c>
      <c r="E32" s="27">
        <f t="shared" si="7"/>
        <v>-0.49950582490988049</v>
      </c>
      <c r="F32" s="33">
        <f t="shared" si="8"/>
        <v>1.0872590454722184</v>
      </c>
      <c r="G32" s="39" t="s">
        <v>222</v>
      </c>
      <c r="H32" s="29">
        <v>4141793</v>
      </c>
      <c r="I32" s="29">
        <v>58277</v>
      </c>
      <c r="J32" s="30">
        <f t="shared" si="4"/>
        <v>71.070799800950638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260720.85714285713</v>
      </c>
      <c r="E33" s="27">
        <f t="shared" si="7"/>
        <v>0.32192458676713187</v>
      </c>
      <c r="F33" s="33">
        <f t="shared" si="8"/>
        <v>0.74251136820771846</v>
      </c>
      <c r="G33" s="39" t="s">
        <v>223</v>
      </c>
      <c r="H33" s="29">
        <v>5475138</v>
      </c>
      <c r="I33" s="29">
        <v>76964.39</v>
      </c>
      <c r="J33" s="30">
        <f t="shared" si="4"/>
        <v>71.138587598758335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250543.7335004177</v>
      </c>
      <c r="B34" s="27">
        <f>A34/A31-1</f>
        <v>6.1708735847038731E-2</v>
      </c>
      <c r="C34" s="27">
        <f>A34/A22-1</f>
        <v>-0.14442900324005881</v>
      </c>
      <c r="D34" s="26">
        <f>H34/19</f>
        <v>293682.10526315792</v>
      </c>
      <c r="E34" s="27">
        <f t="shared" si="7"/>
        <v>0.12642351855356271</v>
      </c>
      <c r="F34" s="33">
        <f t="shared" si="8"/>
        <v>-0.5370703527856161</v>
      </c>
      <c r="G34" s="39" t="s">
        <v>220</v>
      </c>
      <c r="H34" s="29">
        <v>5579960</v>
      </c>
      <c r="I34" s="29">
        <v>87688.23</v>
      </c>
      <c r="J34" s="30">
        <f t="shared" si="4"/>
        <v>63.634081791820869</v>
      </c>
      <c r="K34" s="32">
        <f>H34+H33+H32</f>
        <v>15196891</v>
      </c>
      <c r="L34" s="27">
        <f>K34/K31-1</f>
        <v>7.6412368411770126E-2</v>
      </c>
      <c r="M34" s="27">
        <f>K34/K22-1</f>
        <v>-0.17202579994175748</v>
      </c>
      <c r="N34" s="32">
        <f>AVERAGE(J32:J34)</f>
        <v>68.614489730509959</v>
      </c>
      <c r="O34" s="58">
        <f>N34/N31-1</f>
        <v>5.9355474932500929E-3</v>
      </c>
      <c r="P34" s="58"/>
    </row>
    <row r="35" spans="1:16" ht="17.399999999999999" hidden="1">
      <c r="D35" s="26">
        <f>H35/23</f>
        <v>317308.39130434784</v>
      </c>
      <c r="E35" s="27">
        <f t="shared" si="7"/>
        <v>8.0448504072181182E-2</v>
      </c>
      <c r="F35" s="33">
        <f t="shared" si="8"/>
        <v>3.3647557682589087</v>
      </c>
      <c r="G35" s="39" t="s">
        <v>226</v>
      </c>
      <c r="H35" s="68">
        <v>7298093</v>
      </c>
      <c r="I35" s="68">
        <v>103223.01</v>
      </c>
      <c r="J35" s="30">
        <f t="shared" si="4"/>
        <v>70.702191304051297</v>
      </c>
      <c r="P35" s="16"/>
    </row>
    <row r="36" spans="1:16" ht="17.399999999999999" hidden="1">
      <c r="D36" s="26">
        <f>H36/21</f>
        <v>265176.09523809527</v>
      </c>
      <c r="E36" s="27">
        <f t="shared" si="7"/>
        <v>-0.16429535901006043</v>
      </c>
      <c r="F36" s="33">
        <f t="shared" si="8"/>
        <v>0.9354654308388255</v>
      </c>
      <c r="G36" s="39" t="s">
        <v>228</v>
      </c>
      <c r="H36" s="68">
        <v>5568698</v>
      </c>
      <c r="I36" s="68">
        <v>84656.7</v>
      </c>
      <c r="J36" s="30">
        <f t="shared" si="4"/>
        <v>65.779766988318713</v>
      </c>
      <c r="P36" s="16"/>
    </row>
    <row r="37" spans="1:16" ht="17.399999999999999" hidden="1">
      <c r="A37" s="31">
        <f>AVERAGE(D35:D37)</f>
        <v>382340.58810674027</v>
      </c>
      <c r="B37" s="27">
        <f>A37/A34-1</f>
        <v>0.52604330894631146</v>
      </c>
      <c r="C37" s="27">
        <f>A37/A25-1</f>
        <v>0.31075662350745148</v>
      </c>
      <c r="D37" s="26">
        <f>H37/18</f>
        <v>564537.27777777775</v>
      </c>
      <c r="E37" s="27">
        <f t="shared" si="7"/>
        <v>1.1289146643135131</v>
      </c>
      <c r="F37" s="33">
        <f t="shared" si="8"/>
        <v>-0.151552627926683</v>
      </c>
      <c r="G37" s="39" t="s">
        <v>225</v>
      </c>
      <c r="H37" s="68">
        <v>10161671</v>
      </c>
      <c r="I37" s="68">
        <v>143868.57</v>
      </c>
      <c r="J37" s="30">
        <f t="shared" si="4"/>
        <v>70.631625795682822</v>
      </c>
      <c r="K37" s="32">
        <f>H37+H36+H35</f>
        <v>23028462</v>
      </c>
      <c r="L37" s="27">
        <f>K37/K34-1</f>
        <v>0.5153403416527762</v>
      </c>
      <c r="M37" s="27">
        <f>K37/K25-1</f>
        <v>0.34018766091837338</v>
      </c>
      <c r="N37" s="32">
        <f>AVERAGE(J35:J37)</f>
        <v>69.037861362684268</v>
      </c>
      <c r="O37" s="16">
        <f>N37/N34-1</f>
        <v>6.1702948435111704E-3</v>
      </c>
      <c r="P37" s="16"/>
    </row>
    <row r="38" spans="1:16" ht="17.399999999999999" hidden="1">
      <c r="A38" s="31"/>
      <c r="B38" s="27"/>
      <c r="C38" s="27"/>
      <c r="D38" s="26">
        <f>H38/20</f>
        <v>308989.15000000002</v>
      </c>
      <c r="E38" s="27">
        <f t="shared" si="7"/>
        <v>-0.45266829638550588</v>
      </c>
      <c r="F38" s="33">
        <f t="shared" si="8"/>
        <v>10.924194819465292</v>
      </c>
      <c r="G38" s="39" t="s">
        <v>231</v>
      </c>
      <c r="H38" s="68">
        <v>6179783</v>
      </c>
      <c r="I38" s="68">
        <v>87624.13</v>
      </c>
      <c r="J38" s="30">
        <f t="shared" si="4"/>
        <v>70.526041171535738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214738.28571428571</v>
      </c>
      <c r="E39" s="27">
        <f t="shared" si="7"/>
        <v>-0.30502968886031856</v>
      </c>
      <c r="F39" s="33">
        <f t="shared" si="8"/>
        <v>0.23832181025664911</v>
      </c>
      <c r="G39" s="39" t="s">
        <v>234</v>
      </c>
      <c r="H39" s="68">
        <v>4509504</v>
      </c>
      <c r="I39" s="68">
        <v>63429.45</v>
      </c>
      <c r="J39" s="30">
        <f t="shared" si="4"/>
        <v>71.094799024743239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278959.17698412697</v>
      </c>
      <c r="B40" s="27">
        <f>A40/A37-1</f>
        <v>-0.27039088796335609</v>
      </c>
      <c r="C40" s="27">
        <f>A40/A28-1</f>
        <v>-6.6647621343839614E-2</v>
      </c>
      <c r="D40" s="26">
        <f>H40/21</f>
        <v>313150.09523809527</v>
      </c>
      <c r="E40" s="27">
        <f t="shared" si="7"/>
        <v>0.4582872085267029</v>
      </c>
      <c r="F40" s="33">
        <f t="shared" si="8"/>
        <v>-0.55091868780125064</v>
      </c>
      <c r="G40" s="39" t="s">
        <v>236</v>
      </c>
      <c r="H40" s="68">
        <v>6576152</v>
      </c>
      <c r="I40" s="68">
        <v>93426.94</v>
      </c>
      <c r="J40" s="30">
        <f t="shared" si="4"/>
        <v>70.388177114652365</v>
      </c>
      <c r="K40" s="32">
        <f>H40+H39+H38</f>
        <v>17265439</v>
      </c>
      <c r="L40" s="27">
        <f>K40/K37-1</f>
        <v>-0.25025653037532425</v>
      </c>
      <c r="M40" s="27">
        <f>K40/K28-1</f>
        <v>-1.6568449424480769E-2</v>
      </c>
      <c r="N40" s="32">
        <f>AVERAGE(J38:J40)</f>
        <v>70.669672436977109</v>
      </c>
      <c r="O40" s="58">
        <f>N40/N37-1</f>
        <v>2.3636466166300663E-2</v>
      </c>
    </row>
    <row r="41" spans="1:16" ht="17.399999999999999">
      <c r="A41" s="31"/>
      <c r="B41" s="27"/>
      <c r="C41" s="27"/>
      <c r="D41" s="26">
        <f>H41/18</f>
        <v>86717.388888888891</v>
      </c>
      <c r="E41" s="27">
        <f t="shared" si="7"/>
        <v>-0.72308043265017807</v>
      </c>
      <c r="F41" s="33">
        <f t="shared" si="8"/>
        <v>-4.7324812099577174E-2</v>
      </c>
      <c r="G41" s="39" t="s">
        <v>381</v>
      </c>
      <c r="H41" s="68">
        <v>1560913</v>
      </c>
      <c r="I41" s="68">
        <v>24437.62</v>
      </c>
      <c r="J41" s="30">
        <f t="shared" si="4"/>
        <v>63.873364100104681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172569.75</v>
      </c>
      <c r="E42" s="27">
        <f t="shared" ref="E42" si="9">D42/D41-1</f>
        <v>0.9900247483363902</v>
      </c>
      <c r="F42" s="33">
        <f t="shared" ref="F42" si="10">D42/D30-1</f>
        <v>-0.22563306512846226</v>
      </c>
      <c r="G42" s="39" t="s">
        <v>412</v>
      </c>
      <c r="H42" s="68">
        <v>3451395</v>
      </c>
      <c r="I42" s="68">
        <v>51793.31</v>
      </c>
      <c r="J42" s="30">
        <f t="shared" si="4"/>
        <v>66.637853421609861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223525.92962962962</v>
      </c>
      <c r="B43" s="27">
        <f>A43/A40-1</f>
        <v>-0.19871455011373063</v>
      </c>
      <c r="C43" s="27">
        <f>A43/A31-1</f>
        <v>-5.2782407045464663E-2</v>
      </c>
      <c r="D43" s="26">
        <f>H43/20</f>
        <v>411290.65</v>
      </c>
      <c r="E43" s="27">
        <f t="shared" ref="E43" si="11">D43/D42-1</f>
        <v>1.383329928912802</v>
      </c>
      <c r="F43" s="33">
        <f t="shared" ref="F43" si="12">D43/D31-1</f>
        <v>4.3707415236495351E-2</v>
      </c>
      <c r="G43" s="39" t="s">
        <v>438</v>
      </c>
      <c r="H43" s="68">
        <v>8225813</v>
      </c>
      <c r="I43" s="68">
        <v>118481.17</v>
      </c>
      <c r="J43" s="30">
        <f t="shared" si="4"/>
        <v>69.427175643184484</v>
      </c>
      <c r="K43" s="32">
        <f>H43+H42+H41</f>
        <v>13238121</v>
      </c>
      <c r="L43" s="27">
        <f>K43/K40-1</f>
        <v>-0.23325894001305147</v>
      </c>
      <c r="M43" s="27">
        <f>K43/K31-1</f>
        <v>-6.2329447586905173E-2</v>
      </c>
      <c r="N43" s="32">
        <f>AVERAGE(J41:J43)</f>
        <v>66.646131054966347</v>
      </c>
      <c r="O43" s="58">
        <f>N43/N40-1</f>
        <v>-5.6934484670194796E-2</v>
      </c>
    </row>
    <row r="44" spans="1:16" ht="17.399999999999999">
      <c r="A44" s="31"/>
      <c r="B44" s="27"/>
      <c r="C44" s="27"/>
      <c r="D44" s="26">
        <f>H44/22</f>
        <v>161333.31818181818</v>
      </c>
      <c r="E44" s="27">
        <f t="shared" ref="E44" si="13">D44/D43-1</f>
        <v>-0.60773891120107359</v>
      </c>
      <c r="F44" s="33">
        <f t="shared" ref="F44" si="14">D44/D32-1</f>
        <v>-0.1819968593751109</v>
      </c>
      <c r="G44" s="39" t="s">
        <v>462</v>
      </c>
      <c r="H44" s="68">
        <v>3549333</v>
      </c>
      <c r="I44" s="68">
        <v>49885.26</v>
      </c>
      <c r="J44" s="30">
        <f t="shared" si="4"/>
        <v>71.149934870540918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265961.75</v>
      </c>
      <c r="E45" s="27">
        <f t="shared" ref="E45" si="15">D45/D44-1</f>
        <v>0.64852339862165653</v>
      </c>
      <c r="F45" s="33">
        <f t="shared" ref="F45" si="16">D45/D33-1</f>
        <v>2.0101548125362356E-2</v>
      </c>
      <c r="G45" s="39" t="s">
        <v>498</v>
      </c>
      <c r="H45" s="68">
        <v>5319235</v>
      </c>
      <c r="I45" s="68">
        <v>77851.47</v>
      </c>
      <c r="J45" s="30">
        <f t="shared" si="4"/>
        <v>68.325427894938912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324386.26834130782</v>
      </c>
      <c r="B46" s="27">
        <f>A46/A43-1</f>
        <v>0.45122433392313055</v>
      </c>
      <c r="C46" s="27">
        <f>A46/A34-1</f>
        <v>0.29472912297272447</v>
      </c>
      <c r="D46" s="26">
        <f>H46/19</f>
        <v>545863.73684210528</v>
      </c>
      <c r="E46" s="27">
        <f t="shared" ref="E46" si="17">D46/D45-1</f>
        <v>1.0524144424606368</v>
      </c>
      <c r="F46" s="33">
        <f t="shared" ref="F46" si="18">D46/D34-1</f>
        <v>0.8586891303880313</v>
      </c>
      <c r="G46" s="39" t="s">
        <v>548</v>
      </c>
      <c r="H46" s="68">
        <v>10371411</v>
      </c>
      <c r="I46" s="68">
        <v>146605.76000000001</v>
      </c>
      <c r="J46" s="30">
        <f t="shared" si="4"/>
        <v>70.743543773450639</v>
      </c>
      <c r="K46" s="32">
        <f>H46+H45+H44</f>
        <v>19239979</v>
      </c>
      <c r="L46" s="27">
        <f>K46/K43-1</f>
        <v>0.45337688029894885</v>
      </c>
      <c r="M46" s="27">
        <f>K46/K34-1</f>
        <v>0.26604704870226414</v>
      </c>
      <c r="N46" s="32">
        <f>AVERAGE(J44:J46)</f>
        <v>70.072968846310161</v>
      </c>
      <c r="O46" s="58">
        <f>N46/N43-1</f>
        <v>5.1418405496300057E-2</v>
      </c>
    </row>
    <row r="47" spans="1:16" ht="17.399999999999999">
      <c r="A47" s="31"/>
      <c r="B47" s="27"/>
      <c r="C47" s="27"/>
      <c r="D47" s="26">
        <f>H47/19</f>
        <v>237785.89473684211</v>
      </c>
      <c r="E47" s="27">
        <f t="shared" ref="E47" si="19">D47/D46-1</f>
        <v>-0.56438598373933879</v>
      </c>
      <c r="F47" s="33">
        <f t="shared" ref="F47" si="20">D47/D35-1</f>
        <v>-0.25061580073762169</v>
      </c>
      <c r="G47" s="39" t="s">
        <v>598</v>
      </c>
      <c r="H47" s="68">
        <v>4517932</v>
      </c>
      <c r="I47" s="68">
        <v>66118.600000000006</v>
      </c>
      <c r="J47" s="30">
        <f t="shared" si="4"/>
        <v>68.330726905893343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328020.75</v>
      </c>
      <c r="E48" s="27">
        <f t="shared" ref="E48" si="21">D48/D47-1</f>
        <v>0.37947942775588483</v>
      </c>
      <c r="F48" s="33">
        <f t="shared" ref="F48" si="22">D48/D36-1</f>
        <v>0.23699215687401254</v>
      </c>
      <c r="G48" s="39" t="s">
        <v>632</v>
      </c>
      <c r="H48" s="68">
        <v>6560415</v>
      </c>
      <c r="I48" s="68">
        <v>105918.62</v>
      </c>
      <c r="J48" s="30">
        <f t="shared" si="4"/>
        <v>61.938259769623137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324270.39673046255</v>
      </c>
      <c r="B49" s="27">
        <f>A49/A46-1</f>
        <v>-3.5720257653859555E-4</v>
      </c>
      <c r="C49" s="27">
        <f>A49/A37-1</f>
        <v>-0.15188079210692096</v>
      </c>
      <c r="D49" s="26">
        <f>H49/22</f>
        <v>407004.54545454547</v>
      </c>
      <c r="E49" s="27">
        <f t="shared" ref="E49" si="23">D49/D48-1</f>
        <v>0.24078902159252258</v>
      </c>
      <c r="F49" s="33">
        <f t="shared" ref="F49" si="24">D49/D37-1</f>
        <v>-0.27904752887769946</v>
      </c>
      <c r="G49" s="39" t="s">
        <v>672</v>
      </c>
      <c r="H49" s="68">
        <v>8954100</v>
      </c>
      <c r="I49" s="68">
        <v>125670.79</v>
      </c>
      <c r="J49" s="30">
        <f t="shared" si="4"/>
        <v>71.250447299646964</v>
      </c>
      <c r="K49" s="32">
        <f>H49+H48+H47</f>
        <v>20032447</v>
      </c>
      <c r="L49" s="27">
        <f>K49/K46-1</f>
        <v>4.1188610444949036E-2</v>
      </c>
      <c r="M49" s="27">
        <f>K49/K37-1</f>
        <v>-0.13010052516750792</v>
      </c>
      <c r="N49" s="32">
        <f>AVERAGE(J47:J49)</f>
        <v>67.173144658387812</v>
      </c>
      <c r="O49" s="58">
        <f>N49/N46-1</f>
        <v>-4.1382921769484105E-2</v>
      </c>
    </row>
    <row r="50" spans="1:15" s="37" customFormat="1" ht="17.399999999999999">
      <c r="A50" s="92"/>
      <c r="B50" s="130"/>
      <c r="C50" s="130"/>
      <c r="D50" s="93">
        <f>H50/18</f>
        <v>236927.33333333334</v>
      </c>
      <c r="E50" s="130">
        <f t="shared" ref="E50" si="25">D50/D49-1</f>
        <v>-0.41787546114815188</v>
      </c>
      <c r="F50" s="131">
        <f t="shared" ref="F50" si="26">D50/D38-1</f>
        <v>-0.23321795171987969</v>
      </c>
      <c r="G50" s="132" t="s">
        <v>714</v>
      </c>
      <c r="H50" s="95">
        <v>4264692</v>
      </c>
      <c r="I50" s="95">
        <v>55937.85</v>
      </c>
      <c r="J50" s="133">
        <f t="shared" ref="J50" si="27">H50/I50</f>
        <v>76.239826879295507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228308.4</v>
      </c>
      <c r="E51" s="130">
        <f t="shared" ref="E51" si="28">D51/D50-1</f>
        <v>-3.6377961175156459E-2</v>
      </c>
      <c r="F51" s="131">
        <f t="shared" ref="F51" si="29">D51/D39-1</f>
        <v>6.3193734832034831E-2</v>
      </c>
      <c r="G51" s="132" t="s">
        <v>721</v>
      </c>
      <c r="H51" s="95">
        <v>4566168</v>
      </c>
      <c r="I51" s="95">
        <v>70305.52</v>
      </c>
      <c r="J51" s="133">
        <f t="shared" ref="J51" si="30">H51/I51</f>
        <v>64.94750341082748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343836.10808080807</v>
      </c>
      <c r="B52" s="27">
        <f>A52/A49-1</f>
        <v>6.033764274390041E-2</v>
      </c>
      <c r="C52" s="27">
        <f>A52/A40-1</f>
        <v>0.23256783231896572</v>
      </c>
      <c r="D52" s="93">
        <f>H52/22</f>
        <v>566272.59090909094</v>
      </c>
      <c r="E52" s="130">
        <f t="shared" ref="E52:E53" si="31">D52/D51-1</f>
        <v>1.4802967867546308</v>
      </c>
      <c r="F52" s="131">
        <f t="shared" ref="F52:F53" si="32">D52/D40-1</f>
        <v>0.80831045406050661</v>
      </c>
      <c r="G52" s="132" t="s">
        <v>726</v>
      </c>
      <c r="H52" s="95">
        <v>12457997</v>
      </c>
      <c r="I52" s="95">
        <v>195261.88</v>
      </c>
      <c r="J52" s="133">
        <f t="shared" ref="J52" si="33">H52/I52</f>
        <v>63.801480350388921</v>
      </c>
      <c r="K52" s="32">
        <f>H52+H51+H50</f>
        <v>21288857</v>
      </c>
      <c r="L52" s="27">
        <f>K52/K49-1</f>
        <v>6.2718748238794753E-2</v>
      </c>
      <c r="M52" s="27">
        <f>K52/K40-1</f>
        <v>0.23303305522668727</v>
      </c>
      <c r="N52" s="32">
        <f>AVERAGE(J50:J52)</f>
        <v>68.329603546837305</v>
      </c>
      <c r="O52" s="58">
        <f>N52/N49-1</f>
        <v>1.7216089768176124E-2</v>
      </c>
    </row>
    <row r="53" spans="1:15" s="37" customFormat="1" ht="17.399999999999999">
      <c r="A53" s="31"/>
      <c r="B53" s="27"/>
      <c r="C53" s="27"/>
      <c r="D53" s="93">
        <f>H53/21</f>
        <v>152263.90476190476</v>
      </c>
      <c r="E53" s="130">
        <f t="shared" si="31"/>
        <v>-0.73111199940392468</v>
      </c>
      <c r="F53" s="131">
        <f t="shared" si="32"/>
        <v>0.75586357837642826</v>
      </c>
      <c r="G53" s="132" t="s">
        <v>729</v>
      </c>
      <c r="H53" s="95">
        <v>3197542</v>
      </c>
      <c r="I53" s="95">
        <v>40193.01</v>
      </c>
      <c r="J53" s="133">
        <f t="shared" ref="J53" si="34">H53/I53</f>
        <v>79.55467878618694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279194.4705882353</v>
      </c>
      <c r="E54" s="130">
        <f t="shared" ref="E54" si="35">D54/D53-1</f>
        <v>0.83362216426021662</v>
      </c>
      <c r="F54" s="131">
        <f t="shared" ref="F54" si="36">D54/D42-1</f>
        <v>0.6178644900872563</v>
      </c>
      <c r="G54" s="132" t="s">
        <v>742</v>
      </c>
      <c r="H54" s="95">
        <v>4746306</v>
      </c>
      <c r="I54" s="95">
        <v>74053.350000000006</v>
      </c>
      <c r="J54" s="133">
        <f t="shared" ref="J54" si="37">H54/I54</f>
        <v>64.093062636599143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299409.87114845938</v>
      </c>
      <c r="B55" s="27">
        <f>A55/A52-1</f>
        <v>-0.1292075959686807</v>
      </c>
      <c r="C55" s="27">
        <f>A55/A43-1</f>
        <v>0.33948607951017284</v>
      </c>
      <c r="D55" s="93">
        <f>H55/21</f>
        <v>466771.23809523811</v>
      </c>
      <c r="E55" s="130">
        <f t="shared" ref="E55" si="38">D55/D54-1</f>
        <v>0.67184986547834202</v>
      </c>
      <c r="F55" s="131">
        <f t="shared" ref="F55" si="39">D55/D43-1</f>
        <v>0.13489387151212417</v>
      </c>
      <c r="G55" s="132" t="s">
        <v>749</v>
      </c>
      <c r="H55" s="95">
        <v>9802196</v>
      </c>
      <c r="I55" s="95">
        <v>141335.51</v>
      </c>
      <c r="J55" s="133">
        <f t="shared" ref="J55" si="40">H55/I55</f>
        <v>69.354092258909304</v>
      </c>
      <c r="K55" s="32">
        <f>H55+H54+H53</f>
        <v>17746044</v>
      </c>
      <c r="L55" s="27">
        <f>K55/K52-1</f>
        <v>-0.16641630877599489</v>
      </c>
      <c r="M55" s="27">
        <f>K55/K43-1</f>
        <v>0.34052589487586649</v>
      </c>
      <c r="N55" s="32">
        <f>AVERAGE(J53:J55)</f>
        <v>71.000611227231801</v>
      </c>
      <c r="O55" s="58">
        <f>N55/N52-1</f>
        <v>3.9090050896660289E-2</v>
      </c>
    </row>
    <row r="56" spans="1:15" s="124" customFormat="1" ht="17.399999999999999">
      <c r="A56" s="94"/>
      <c r="B56" s="45"/>
      <c r="C56" s="45"/>
      <c r="D56" s="98">
        <f>H56/22</f>
        <v>110542.63636363637</v>
      </c>
      <c r="E56" s="118">
        <f t="shared" ref="E56" si="41">D56/D55-1</f>
        <v>-0.76317598998873681</v>
      </c>
      <c r="F56" s="158">
        <f t="shared" ref="F56" si="42">D56/D44-1</f>
        <v>-0.31481830529848842</v>
      </c>
      <c r="G56" s="122" t="s">
        <v>752</v>
      </c>
      <c r="H56" s="96">
        <v>2431938</v>
      </c>
      <c r="I56" s="96">
        <v>33610.35</v>
      </c>
      <c r="J56" s="125">
        <f t="shared" ref="J56" si="43">H56/I56</f>
        <v>72.356818658538216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260334.38888888888</v>
      </c>
      <c r="E57" s="118">
        <f t="shared" ref="E57" si="44">D57/D56-1</f>
        <v>1.3550586221998895</v>
      </c>
      <c r="F57" s="158">
        <f t="shared" ref="F57" si="45">D57/D45-1</f>
        <v>-2.1158535432674541E-2</v>
      </c>
      <c r="G57" s="122" t="s">
        <v>756</v>
      </c>
      <c r="H57" s="96">
        <v>4686019</v>
      </c>
      <c r="I57" s="96">
        <v>68766.2</v>
      </c>
      <c r="J57" s="125">
        <f t="shared" ref="J57" si="46">H57/I57</f>
        <v>68.144219107642996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185438.51262626261</v>
      </c>
      <c r="B58" s="27">
        <f>A58/A55-1</f>
        <v>-0.3806533100763575</v>
      </c>
      <c r="C58" s="27">
        <f>A58/A46-1</f>
        <v>-0.42834043631233265</v>
      </c>
      <c r="K58" s="32">
        <f>H58+H57+H56</f>
        <v>7117957</v>
      </c>
      <c r="L58" s="27">
        <f>K58/K55-1</f>
        <v>-0.59889894333632898</v>
      </c>
      <c r="M58" s="27">
        <f>K58/K46-1</f>
        <v>-0.63004341117004337</v>
      </c>
      <c r="N58" s="32">
        <f>AVERAGE(J56:J58)</f>
        <v>70.250518883090606</v>
      </c>
      <c r="O58" s="58">
        <f>N58/N55-1</f>
        <v>-1.0564589954593306E-2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87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5" style="18" bestFit="1" customWidth="1"/>
    <col min="13" max="13" width="5.199218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덴티움</v>
      </c>
      <c r="G1" s="19"/>
      <c r="H1" s="19"/>
      <c r="I1" s="19"/>
      <c r="J1" s="20"/>
      <c r="P1" s="18" t="s">
        <v>270</v>
      </c>
    </row>
    <row r="2" spans="1:16" ht="15" customHeight="1">
      <c r="G2" s="21"/>
      <c r="H2" s="21"/>
      <c r="I2" s="21"/>
      <c r="J2" s="22"/>
      <c r="P2" s="34" t="s">
        <v>583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398454.9</v>
      </c>
      <c r="E5" s="27"/>
      <c r="F5" s="26"/>
      <c r="G5" s="28" t="s">
        <v>7</v>
      </c>
      <c r="H5" s="29">
        <v>7969098</v>
      </c>
      <c r="I5" s="29">
        <v>7104.1</v>
      </c>
      <c r="J5" s="30">
        <f>H5/I5</f>
        <v>1121.7603918863754</v>
      </c>
    </row>
    <row r="6" spans="1:16" ht="15" hidden="1" customHeight="1">
      <c r="D6" s="26">
        <f>H6/18</f>
        <v>703284.5</v>
      </c>
      <c r="E6" s="27">
        <f t="shared" ref="E6:E16" si="0">D6/D5-1</f>
        <v>0.76502911621867353</v>
      </c>
      <c r="F6" s="26"/>
      <c r="G6" s="28" t="s">
        <v>3</v>
      </c>
      <c r="H6" s="29">
        <v>12659121</v>
      </c>
      <c r="I6" s="29">
        <v>11292.7</v>
      </c>
      <c r="J6" s="30">
        <f t="shared" ref="J6:J16" si="1">H6/I6</f>
        <v>1121.0003807769619</v>
      </c>
    </row>
    <row r="7" spans="1:16" ht="15" hidden="1" customHeight="1">
      <c r="A7" s="31">
        <f>AVERAGE(D5:D7)</f>
        <v>542093.89090909087</v>
      </c>
      <c r="B7" s="31"/>
      <c r="C7" s="31"/>
      <c r="D7" s="26">
        <f>H7/22</f>
        <v>524542.27272727271</v>
      </c>
      <c r="E7" s="27">
        <f t="shared" si="0"/>
        <v>-0.25415351436399825</v>
      </c>
      <c r="F7" s="26"/>
      <c r="G7" s="28" t="s">
        <v>6</v>
      </c>
      <c r="H7" s="29">
        <v>11539930</v>
      </c>
      <c r="I7" s="29">
        <v>8757.65</v>
      </c>
      <c r="J7" s="30">
        <f t="shared" si="1"/>
        <v>1317.6970991076373</v>
      </c>
      <c r="K7" s="32">
        <f>H7+H6+H5</f>
        <v>32168149</v>
      </c>
      <c r="L7" s="32"/>
      <c r="M7" s="32"/>
      <c r="N7" s="32">
        <f>AVERAGE(J5:J7)</f>
        <v>1186.819290590325</v>
      </c>
      <c r="O7" s="35"/>
    </row>
    <row r="8" spans="1:16" ht="15" hidden="1" customHeight="1">
      <c r="D8" s="26">
        <f>H8/21</f>
        <v>840798.47619047621</v>
      </c>
      <c r="E8" s="27">
        <f t="shared" si="0"/>
        <v>0.60291842985100241</v>
      </c>
      <c r="F8" s="26"/>
      <c r="G8" s="28" t="s">
        <v>2</v>
      </c>
      <c r="H8" s="29">
        <v>17656768</v>
      </c>
      <c r="I8" s="29">
        <v>17015.87</v>
      </c>
      <c r="J8" s="30">
        <f t="shared" si="1"/>
        <v>1037.664721227889</v>
      </c>
    </row>
    <row r="9" spans="1:16" ht="15" hidden="1" customHeight="1">
      <c r="D9" s="26">
        <f>H9/21</f>
        <v>521009.14285714284</v>
      </c>
      <c r="E9" s="27">
        <f t="shared" si="0"/>
        <v>-0.38034004864310389</v>
      </c>
      <c r="F9" s="26"/>
      <c r="G9" s="28" t="s">
        <v>5</v>
      </c>
      <c r="H9" s="29">
        <v>10941192</v>
      </c>
      <c r="I9" s="29">
        <v>10368.41</v>
      </c>
      <c r="J9" s="30">
        <f t="shared" si="1"/>
        <v>1055.2429928986219</v>
      </c>
    </row>
    <row r="10" spans="1:16" ht="15" hidden="1" customHeight="1">
      <c r="A10" s="31">
        <f>AVERAGE(D8:D10)</f>
        <v>729755.4761904761</v>
      </c>
      <c r="B10" s="27">
        <f>A10/A7-1</f>
        <v>0.34617911846724003</v>
      </c>
      <c r="C10" s="27"/>
      <c r="D10" s="26">
        <f>H10/21</f>
        <v>827458.80952380947</v>
      </c>
      <c r="E10" s="27">
        <f t="shared" si="0"/>
        <v>0.58818481569467007</v>
      </c>
      <c r="F10" s="26"/>
      <c r="G10" s="28" t="s">
        <v>0</v>
      </c>
      <c r="H10" s="29">
        <v>17376635</v>
      </c>
      <c r="I10" s="29">
        <v>17805.05</v>
      </c>
      <c r="J10" s="30">
        <f t="shared" si="1"/>
        <v>975.93856799054208</v>
      </c>
      <c r="K10" s="32">
        <f>H10+H9+H8</f>
        <v>45974595</v>
      </c>
      <c r="L10" s="27">
        <f>K10/K7-1</f>
        <v>0.42919615921948129</v>
      </c>
      <c r="M10" s="32"/>
      <c r="N10" s="32">
        <f>AVERAGE(J8:J10)</f>
        <v>1022.9487607056843</v>
      </c>
      <c r="O10" s="58">
        <f>N10/N7-1</f>
        <v>-0.13807538450367729</v>
      </c>
    </row>
    <row r="11" spans="1:16" ht="15" hidden="1" customHeight="1">
      <c r="D11" s="26">
        <f>H11/21</f>
        <v>531717.33333333337</v>
      </c>
      <c r="E11" s="27">
        <f t="shared" si="0"/>
        <v>-0.35740930277927796</v>
      </c>
      <c r="F11" s="26"/>
      <c r="G11" s="28" t="s">
        <v>10</v>
      </c>
      <c r="H11" s="29">
        <v>11166064</v>
      </c>
      <c r="I11" s="29">
        <v>11651.1</v>
      </c>
      <c r="J11" s="30">
        <f t="shared" si="1"/>
        <v>958.36993931903419</v>
      </c>
    </row>
    <row r="12" spans="1:16" ht="15" hidden="1" customHeight="1">
      <c r="D12" s="26">
        <f>H12/22</f>
        <v>620233.95454545459</v>
      </c>
      <c r="E12" s="27">
        <f t="shared" si="0"/>
        <v>0.16647307819967216</v>
      </c>
      <c r="F12" s="26"/>
      <c r="G12" s="28" t="s">
        <v>4</v>
      </c>
      <c r="H12" s="29">
        <v>13645147</v>
      </c>
      <c r="I12" s="29">
        <v>14396.31</v>
      </c>
      <c r="J12" s="30">
        <f t="shared" si="1"/>
        <v>947.8225323016801</v>
      </c>
    </row>
    <row r="13" spans="1:16" ht="15" hidden="1" customHeight="1">
      <c r="A13" s="31">
        <f>AVERAGE(D11:D13)</f>
        <v>502870.1626262627</v>
      </c>
      <c r="B13" s="27">
        <f>A13/A10-1</f>
        <v>-0.31090594173902886</v>
      </c>
      <c r="C13" s="27"/>
      <c r="D13" s="26">
        <f>H13/20</f>
        <v>356659.20000000001</v>
      </c>
      <c r="E13" s="27">
        <f t="shared" si="0"/>
        <v>-0.42496021479284907</v>
      </c>
      <c r="F13" s="26"/>
      <c r="G13" s="28" t="s">
        <v>8</v>
      </c>
      <c r="H13" s="29">
        <v>7133184</v>
      </c>
      <c r="I13" s="29">
        <v>7172.88</v>
      </c>
      <c r="J13" s="30">
        <f t="shared" si="1"/>
        <v>994.46582126007957</v>
      </c>
      <c r="K13" s="32">
        <f>H13+H12+H11</f>
        <v>31944395</v>
      </c>
      <c r="L13" s="27">
        <f>K13/K10-1</f>
        <v>-0.30517288950560628</v>
      </c>
      <c r="M13" s="32"/>
      <c r="N13" s="32">
        <f>AVERAGE(J11:J13)</f>
        <v>966.88609762693125</v>
      </c>
      <c r="O13" s="58">
        <f>N13/N10-1</f>
        <v>-5.4804957229801055E-2</v>
      </c>
    </row>
    <row r="14" spans="1:16" ht="15" hidden="1" customHeight="1">
      <c r="D14" s="26">
        <f>H14/20</f>
        <v>483797.9</v>
      </c>
      <c r="E14" s="27">
        <f t="shared" si="0"/>
        <v>0.35647110743252952</v>
      </c>
      <c r="F14" s="26"/>
      <c r="G14" s="28" t="s">
        <v>11</v>
      </c>
      <c r="H14" s="29">
        <v>9675958</v>
      </c>
      <c r="I14" s="29">
        <v>11117.73</v>
      </c>
      <c r="J14" s="30">
        <f t="shared" si="1"/>
        <v>870.31777170339637</v>
      </c>
    </row>
    <row r="15" spans="1:16" ht="15" hidden="1" customHeight="1">
      <c r="A15" s="31"/>
      <c r="B15" s="31"/>
      <c r="C15" s="31"/>
      <c r="D15" s="26">
        <f>H15/22</f>
        <v>500514.54545454547</v>
      </c>
      <c r="E15" s="27">
        <f t="shared" si="0"/>
        <v>3.4552951665448361E-2</v>
      </c>
      <c r="F15" s="26"/>
      <c r="G15" s="28" t="s">
        <v>9</v>
      </c>
      <c r="H15" s="29">
        <v>11011320</v>
      </c>
      <c r="I15" s="29">
        <v>11889.78</v>
      </c>
      <c r="J15" s="30">
        <f t="shared" si="1"/>
        <v>926.11637894056912</v>
      </c>
    </row>
    <row r="16" spans="1:16" ht="15" hidden="1" customHeight="1">
      <c r="A16" s="31">
        <f>AVERAGE(D14:D16)</f>
        <v>659308.22424242424</v>
      </c>
      <c r="B16" s="27">
        <f>A16/A13-1</f>
        <v>0.31109036336368923</v>
      </c>
      <c r="C16" s="27"/>
      <c r="D16" s="26">
        <f>H16/22</f>
        <v>993612.22727272729</v>
      </c>
      <c r="E16" s="27">
        <f t="shared" si="0"/>
        <v>0.98518152228797273</v>
      </c>
      <c r="F16" s="26"/>
      <c r="G16" s="28" t="s">
        <v>13</v>
      </c>
      <c r="H16" s="29">
        <v>21859469</v>
      </c>
      <c r="I16" s="29">
        <v>24396.04</v>
      </c>
      <c r="J16" s="30">
        <f t="shared" si="1"/>
        <v>896.02529754829061</v>
      </c>
      <c r="K16" s="32">
        <f>H16+H15+H14</f>
        <v>42546747</v>
      </c>
      <c r="L16" s="27">
        <f>K16/K13-1</f>
        <v>0.33190022850644074</v>
      </c>
      <c r="M16" s="32"/>
      <c r="N16" s="32">
        <f>AVERAGE(J14:J16)</f>
        <v>897.48648273075196</v>
      </c>
      <c r="O16" s="58">
        <f>N16/N13-1</f>
        <v>-7.1776411995693845E-2</v>
      </c>
    </row>
    <row r="17" spans="1:15" ht="15" hidden="1" customHeight="1">
      <c r="D17" s="26">
        <f>H17/20</f>
        <v>539452.19999999995</v>
      </c>
      <c r="E17" s="27">
        <f t="shared" ref="E17:E22" si="2">D17/D16-1</f>
        <v>-0.45707974882646973</v>
      </c>
      <c r="F17" s="33">
        <f t="shared" ref="F17:F22" si="3">D17/D5-1</f>
        <v>0.35386012319085536</v>
      </c>
      <c r="G17" s="39" t="s">
        <v>162</v>
      </c>
      <c r="H17" s="29">
        <v>10789044</v>
      </c>
      <c r="I17" s="29">
        <v>8509.94</v>
      </c>
      <c r="J17" s="30">
        <f t="shared" ref="J17:J49" si="4">H17/I17</f>
        <v>1267.8166943597721</v>
      </c>
    </row>
    <row r="18" spans="1:15" hidden="1">
      <c r="D18" s="26">
        <f>H18/20</f>
        <v>430003.4</v>
      </c>
      <c r="E18" s="27">
        <f t="shared" si="2"/>
        <v>-0.20288878236106911</v>
      </c>
      <c r="F18" s="33">
        <f t="shared" si="3"/>
        <v>-0.38857830650327141</v>
      </c>
      <c r="G18" s="39" t="s">
        <v>163</v>
      </c>
      <c r="H18" s="29">
        <v>8600068</v>
      </c>
      <c r="I18" s="29">
        <v>8323.51</v>
      </c>
      <c r="J18" s="30">
        <f t="shared" si="4"/>
        <v>1033.2261269584585</v>
      </c>
    </row>
    <row r="19" spans="1:15" ht="17.399999999999999" hidden="1">
      <c r="A19" s="31">
        <f>AVERAGE(D17:D19)</f>
        <v>440346.06363636366</v>
      </c>
      <c r="B19" s="27">
        <f>A19/A16-1</f>
        <v>-0.33210894776514921</v>
      </c>
      <c r="C19" s="27">
        <f>A19/A7-1</f>
        <v>-0.18769410424842869</v>
      </c>
      <c r="D19" s="26">
        <f>H19/22</f>
        <v>351582.59090909088</v>
      </c>
      <c r="E19" s="27">
        <f t="shared" si="2"/>
        <v>-0.18237253261464703</v>
      </c>
      <c r="F19" s="33">
        <f t="shared" si="3"/>
        <v>-0.32973449578983582</v>
      </c>
      <c r="G19" s="39" t="s">
        <v>158</v>
      </c>
      <c r="H19" s="29">
        <v>7734817</v>
      </c>
      <c r="I19" s="29">
        <v>8644.75</v>
      </c>
      <c r="J19" s="30">
        <f t="shared" si="4"/>
        <v>894.74154833858699</v>
      </c>
      <c r="K19" s="32">
        <f>H19+H18+H17</f>
        <v>27123929</v>
      </c>
      <c r="L19" s="27">
        <f>K19/K16-1</f>
        <v>-0.36249112064901223</v>
      </c>
      <c r="M19" s="27">
        <f>K19/K7-1</f>
        <v>-0.15680790337050476</v>
      </c>
      <c r="N19" s="32">
        <f>AVERAGE(J17:J19)</f>
        <v>1065.2614565522724</v>
      </c>
      <c r="O19" s="58">
        <f>N19/N16-1</f>
        <v>0.18693871946799367</v>
      </c>
    </row>
    <row r="20" spans="1:15" hidden="1">
      <c r="D20" s="26">
        <f>H20/20</f>
        <v>843296.8</v>
      </c>
      <c r="E20" s="27">
        <f t="shared" si="2"/>
        <v>1.3985738253406645</v>
      </c>
      <c r="F20" s="33">
        <f t="shared" si="3"/>
        <v>2.9713705248888278E-3</v>
      </c>
      <c r="G20" s="39" t="s">
        <v>154</v>
      </c>
      <c r="H20" s="29">
        <v>16865936</v>
      </c>
      <c r="I20" s="29">
        <v>16985.2</v>
      </c>
      <c r="J20" s="30">
        <f t="shared" si="4"/>
        <v>992.97835762899456</v>
      </c>
    </row>
    <row r="21" spans="1:15" hidden="1">
      <c r="D21" s="26">
        <f>H21/21</f>
        <v>859820.95238095243</v>
      </c>
      <c r="E21" s="27">
        <f t="shared" si="2"/>
        <v>1.9594705423941372E-2</v>
      </c>
      <c r="F21" s="33">
        <f t="shared" si="3"/>
        <v>0.6502991630162418</v>
      </c>
      <c r="G21" s="39" t="s">
        <v>155</v>
      </c>
      <c r="H21" s="29">
        <v>18056240</v>
      </c>
      <c r="I21" s="29">
        <v>20890.349999999999</v>
      </c>
      <c r="J21" s="30">
        <f t="shared" si="4"/>
        <v>864.3340106795722</v>
      </c>
    </row>
    <row r="22" spans="1:15" ht="17.399999999999999" hidden="1">
      <c r="A22" s="31">
        <f>AVERAGE(D20:D22)</f>
        <v>906944.7111111111</v>
      </c>
      <c r="B22" s="27">
        <f>A22/A19-1</f>
        <v>1.059618073161801</v>
      </c>
      <c r="C22" s="27">
        <f>A22/A10-1</f>
        <v>0.24280631074618508</v>
      </c>
      <c r="D22" s="26">
        <f>H22/21</f>
        <v>1017716.3809523809</v>
      </c>
      <c r="E22" s="27">
        <f t="shared" si="2"/>
        <v>0.18363756795434694</v>
      </c>
      <c r="F22" s="33">
        <f t="shared" si="3"/>
        <v>0.22992996054759751</v>
      </c>
      <c r="G22" s="39" t="s">
        <v>156</v>
      </c>
      <c r="H22" s="29">
        <v>21372044</v>
      </c>
      <c r="I22" s="29">
        <v>25662.52</v>
      </c>
      <c r="J22" s="30">
        <f t="shared" si="4"/>
        <v>832.81158670309856</v>
      </c>
      <c r="K22" s="32">
        <f>H22+H21+H20</f>
        <v>56294220</v>
      </c>
      <c r="L22" s="27">
        <f>K22/K19-1</f>
        <v>1.0754448959072263</v>
      </c>
      <c r="M22" s="27">
        <f>K22/K10-1</f>
        <v>0.22446364127840601</v>
      </c>
      <c r="N22" s="32">
        <f>AVERAGE(J20:J22)</f>
        <v>896.70798500388844</v>
      </c>
      <c r="O22" s="58">
        <f>N22/N19-1</f>
        <v>-0.15822732580028631</v>
      </c>
    </row>
    <row r="23" spans="1:15" hidden="1">
      <c r="A23" s="31"/>
      <c r="B23" s="27"/>
      <c r="C23" s="27"/>
      <c r="D23" s="26">
        <f>H23/21</f>
        <v>424309.47619047621</v>
      </c>
      <c r="E23" s="27">
        <f t="shared" ref="E23:E28" si="5">D23/D22-1</f>
        <v>-0.58307689241141369</v>
      </c>
      <c r="F23" s="33">
        <f t="shared" ref="F23:F28" si="6">D23/D11-1</f>
        <v>-0.2020017975895535</v>
      </c>
      <c r="G23" s="39" t="s">
        <v>168</v>
      </c>
      <c r="H23" s="29">
        <v>8910499</v>
      </c>
      <c r="I23" s="29">
        <v>11596.2</v>
      </c>
      <c r="J23" s="30">
        <f t="shared" si="4"/>
        <v>768.39818216312233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508167.86363636365</v>
      </c>
      <c r="E24" s="27">
        <f t="shared" si="5"/>
        <v>0.19763496257208901</v>
      </c>
      <c r="F24" s="33">
        <f t="shared" si="6"/>
        <v>-0.18068357929746015</v>
      </c>
      <c r="G24" s="39" t="s">
        <v>176</v>
      </c>
      <c r="H24" s="29">
        <v>11179693</v>
      </c>
      <c r="I24" s="29">
        <v>14535.55</v>
      </c>
      <c r="J24" s="30">
        <f t="shared" si="4"/>
        <v>769.12762158982639</v>
      </c>
      <c r="K24" s="32"/>
      <c r="L24" s="27"/>
      <c r="M24" s="27"/>
      <c r="N24" s="27"/>
    </row>
    <row r="25" spans="1:15" ht="17.399999999999999" hidden="1">
      <c r="A25" s="31">
        <f>AVERAGE(D23:D25)</f>
        <v>468666.13081947295</v>
      </c>
      <c r="B25" s="27">
        <f>A25/A22-1</f>
        <v>-0.48324729713093173</v>
      </c>
      <c r="C25" s="27">
        <f>A25/A13-1</f>
        <v>-6.8017620349868468E-2</v>
      </c>
      <c r="D25" s="26">
        <f>H25/19</f>
        <v>473521.05263157893</v>
      </c>
      <c r="E25" s="27">
        <f t="shared" si="5"/>
        <v>-6.8179854500947767E-2</v>
      </c>
      <c r="F25" s="33">
        <f t="shared" si="6"/>
        <v>0.3276569134669145</v>
      </c>
      <c r="G25" s="39" t="s">
        <v>190</v>
      </c>
      <c r="H25" s="29">
        <v>8996900</v>
      </c>
      <c r="I25" s="29">
        <v>12049.95</v>
      </c>
      <c r="J25" s="30">
        <f t="shared" si="4"/>
        <v>746.63380345976532</v>
      </c>
      <c r="K25" s="32">
        <f>H25+H24+H23</f>
        <v>29087092</v>
      </c>
      <c r="L25" s="27">
        <f>K25/K22-1</f>
        <v>-0.48330233547955725</v>
      </c>
      <c r="M25" s="27">
        <f>K25/K13-1</f>
        <v>-8.9446145403598964E-2</v>
      </c>
      <c r="N25" s="32">
        <f>AVERAGE(J23:J25)</f>
        <v>761.38653573757131</v>
      </c>
      <c r="O25" s="58">
        <f>N25/N22-1</f>
        <v>-0.15090916053984993</v>
      </c>
    </row>
    <row r="26" spans="1:15" ht="17.399999999999999" hidden="1">
      <c r="A26" s="31"/>
      <c r="B26" s="27"/>
      <c r="C26" s="27"/>
      <c r="D26" s="26">
        <f>H26/19</f>
        <v>706042.63157894742</v>
      </c>
      <c r="E26" s="27">
        <f t="shared" si="5"/>
        <v>0.49104802765396993</v>
      </c>
      <c r="F26" s="33">
        <f t="shared" si="6"/>
        <v>0.45937514730623552</v>
      </c>
      <c r="G26" s="39" t="s">
        <v>202</v>
      </c>
      <c r="H26" s="29">
        <v>13414810</v>
      </c>
      <c r="I26" s="29">
        <v>14997.8</v>
      </c>
      <c r="J26" s="30">
        <f t="shared" si="4"/>
        <v>894.45185293843099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504498.18181818182</v>
      </c>
      <c r="E27" s="27">
        <f t="shared" si="5"/>
        <v>-0.28545648767701859</v>
      </c>
      <c r="F27" s="33">
        <f t="shared" si="6"/>
        <v>7.9590821082304863E-3</v>
      </c>
      <c r="G27" s="39" t="s">
        <v>203</v>
      </c>
      <c r="H27" s="29">
        <v>11098960</v>
      </c>
      <c r="I27" s="29">
        <v>11885.14</v>
      </c>
      <c r="J27" s="30">
        <f t="shared" si="4"/>
        <v>933.85185197650185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878519.1307814992</v>
      </c>
      <c r="B28" s="27">
        <f>A28/A25-1</f>
        <v>0.87450953463479286</v>
      </c>
      <c r="C28" s="27">
        <f>A28/A16-1</f>
        <v>0.3324862309900023</v>
      </c>
      <c r="D28" s="26">
        <f>H28/19</f>
        <v>1425016.5789473683</v>
      </c>
      <c r="E28" s="27">
        <f t="shared" si="5"/>
        <v>1.8246218327520869</v>
      </c>
      <c r="F28" s="33">
        <f t="shared" si="6"/>
        <v>0.43417778066073343</v>
      </c>
      <c r="G28" s="39" t="s">
        <v>208</v>
      </c>
      <c r="H28" s="29">
        <v>27075315</v>
      </c>
      <c r="I28" s="29">
        <v>31083.29</v>
      </c>
      <c r="J28" s="30">
        <f t="shared" si="4"/>
        <v>871.05692479785762</v>
      </c>
      <c r="K28" s="32">
        <f>H28+H27+H26</f>
        <v>51589085</v>
      </c>
      <c r="L28" s="27">
        <f>K28/K25-1</f>
        <v>0.77360751635123925</v>
      </c>
      <c r="M28" s="27">
        <f>K28/K16-1</f>
        <v>0.21252712927735695</v>
      </c>
      <c r="N28" s="32">
        <f>AVERAGE(J26:J28)</f>
        <v>899.7868765709303</v>
      </c>
      <c r="O28" s="58">
        <f>N28/N25-1</f>
        <v>0.18177408495842085</v>
      </c>
    </row>
    <row r="29" spans="1:15" hidden="1">
      <c r="D29" s="26">
        <f>H29/22</f>
        <v>561831.63636363635</v>
      </c>
      <c r="E29" s="27">
        <f t="shared" ref="E29:E41" si="7">D29/D28-1</f>
        <v>-0.6057367720039788</v>
      </c>
      <c r="F29" s="33">
        <f t="shared" ref="F29:F41" si="8">D29/D17-1</f>
        <v>4.1485485393583321E-2</v>
      </c>
      <c r="G29" s="39" t="s">
        <v>215</v>
      </c>
      <c r="H29" s="29">
        <v>12360296</v>
      </c>
      <c r="I29" s="29">
        <v>14385.32</v>
      </c>
      <c r="J29" s="30">
        <f t="shared" si="4"/>
        <v>859.2298259614663</v>
      </c>
    </row>
    <row r="30" spans="1:15" hidden="1">
      <c r="D30" s="26">
        <f>H30/19</f>
        <v>679437.52631578944</v>
      </c>
      <c r="E30" s="27">
        <f t="shared" si="7"/>
        <v>0.20932585910138135</v>
      </c>
      <c r="F30" s="33">
        <f t="shared" si="8"/>
        <v>0.5800747768873209</v>
      </c>
      <c r="G30" s="39" t="s">
        <v>210</v>
      </c>
      <c r="H30" s="29">
        <v>12909313</v>
      </c>
      <c r="I30" s="29">
        <v>14651.14</v>
      </c>
      <c r="J30" s="30">
        <f t="shared" si="4"/>
        <v>881.11321030308909</v>
      </c>
    </row>
    <row r="31" spans="1:15" ht="17.399999999999999" hidden="1">
      <c r="A31" s="31">
        <f>AVERAGE(D29:D31)</f>
        <v>624055.65422647528</v>
      </c>
      <c r="B31" s="27">
        <f>A31/A28-1</f>
        <v>-0.28965046706343467</v>
      </c>
      <c r="C31" s="27">
        <f>A31/A19-1</f>
        <v>0.41719367052595802</v>
      </c>
      <c r="D31" s="26">
        <f>H31/20</f>
        <v>630897.80000000005</v>
      </c>
      <c r="E31" s="27">
        <f t="shared" si="7"/>
        <v>-7.1441044151613564E-2</v>
      </c>
      <c r="F31" s="33">
        <f t="shared" si="8"/>
        <v>0.79445119386793528</v>
      </c>
      <c r="G31" s="39" t="s">
        <v>211</v>
      </c>
      <c r="H31" s="29">
        <v>12617956</v>
      </c>
      <c r="I31" s="29">
        <v>12225.67</v>
      </c>
      <c r="J31" s="30">
        <f t="shared" si="4"/>
        <v>1032.0870758003448</v>
      </c>
      <c r="K31" s="32">
        <f>H31+H30+H29</f>
        <v>37887565</v>
      </c>
      <c r="L31" s="27">
        <f>K31/K28-1</f>
        <v>-0.2655895137508254</v>
      </c>
      <c r="M31" s="27">
        <f>K31/K19-1</f>
        <v>0.39683174218602324</v>
      </c>
      <c r="N31" s="32">
        <f>AVERAGE(J29:J31)</f>
        <v>924.14337068830002</v>
      </c>
      <c r="O31" s="58">
        <f>N31/N28-1</f>
        <v>2.706918132679581E-2</v>
      </c>
    </row>
    <row r="32" spans="1:15" ht="17.399999999999999" hidden="1">
      <c r="D32" s="26">
        <f>H32/21</f>
        <v>683359.33333333337</v>
      </c>
      <c r="E32" s="27">
        <f t="shared" si="7"/>
        <v>8.3153774404243208E-2</v>
      </c>
      <c r="F32" s="33">
        <f t="shared" si="8"/>
        <v>-0.18965738594841897</v>
      </c>
      <c r="G32" s="39" t="s">
        <v>222</v>
      </c>
      <c r="H32" s="29">
        <v>14350546</v>
      </c>
      <c r="I32" s="29">
        <v>15084.1</v>
      </c>
      <c r="J32" s="30">
        <f t="shared" si="4"/>
        <v>951.36905748437096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964865.57142857148</v>
      </c>
      <c r="E33" s="27">
        <f t="shared" si="7"/>
        <v>0.41194467443956495</v>
      </c>
      <c r="F33" s="33">
        <f t="shared" si="8"/>
        <v>0.12217034111199232</v>
      </c>
      <c r="G33" s="39" t="s">
        <v>223</v>
      </c>
      <c r="H33" s="29">
        <v>20262177</v>
      </c>
      <c r="I33" s="29">
        <v>22657.75</v>
      </c>
      <c r="J33" s="30">
        <f t="shared" si="4"/>
        <v>894.27136410279047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752998.56474519626</v>
      </c>
      <c r="B34" s="27">
        <f>A34/A31-1</f>
        <v>0.20662085127415009</v>
      </c>
      <c r="C34" s="27">
        <f>A34/A22-1</f>
        <v>-0.1697414897290852</v>
      </c>
      <c r="D34" s="26">
        <f>H34/19</f>
        <v>610770.78947368416</v>
      </c>
      <c r="E34" s="27">
        <f t="shared" si="7"/>
        <v>-0.36698872095790269</v>
      </c>
      <c r="F34" s="33">
        <f t="shared" si="8"/>
        <v>-0.39986149294155637</v>
      </c>
      <c r="G34" s="39" t="s">
        <v>220</v>
      </c>
      <c r="H34" s="29">
        <v>11604645</v>
      </c>
      <c r="I34" s="29">
        <v>13860.65</v>
      </c>
      <c r="J34" s="30">
        <f t="shared" si="4"/>
        <v>837.23670967811756</v>
      </c>
      <c r="K34" s="32">
        <f>H34+H33+H32</f>
        <v>46217368</v>
      </c>
      <c r="L34" s="27">
        <f>K34/K31-1</f>
        <v>0.21985585508068417</v>
      </c>
      <c r="M34" s="27">
        <f>K34/K22-1</f>
        <v>-0.17900331508279177</v>
      </c>
      <c r="N34" s="32">
        <f>AVERAGE(J32:J34)</f>
        <v>894.29237708842629</v>
      </c>
      <c r="O34" s="58">
        <f>N34/N31-1</f>
        <v>-3.2301258166945179E-2</v>
      </c>
      <c r="P34" s="58"/>
    </row>
    <row r="35" spans="1:16" ht="17.399999999999999" hidden="1">
      <c r="D35" s="26">
        <f>H35/23</f>
        <v>519431.30434782611</v>
      </c>
      <c r="E35" s="27">
        <f t="shared" si="7"/>
        <v>-0.14954789374352284</v>
      </c>
      <c r="F35" s="33">
        <f t="shared" si="8"/>
        <v>0.2241803058733689</v>
      </c>
      <c r="G35" s="39" t="s">
        <v>226</v>
      </c>
      <c r="H35" s="68">
        <v>11946920</v>
      </c>
      <c r="I35" s="68">
        <v>14958.34</v>
      </c>
      <c r="J35" s="30">
        <f t="shared" si="4"/>
        <v>798.67953262193532</v>
      </c>
      <c r="P35" s="16"/>
    </row>
    <row r="36" spans="1:16" ht="17.399999999999999" hidden="1">
      <c r="D36" s="26">
        <f>H36/21</f>
        <v>415324.80952380953</v>
      </c>
      <c r="E36" s="27">
        <f t="shared" si="7"/>
        <v>-0.20042399053081306</v>
      </c>
      <c r="F36" s="33">
        <f t="shared" si="8"/>
        <v>-0.18270154560381846</v>
      </c>
      <c r="G36" s="39" t="s">
        <v>228</v>
      </c>
      <c r="H36" s="68">
        <v>8721821</v>
      </c>
      <c r="I36" s="68">
        <v>12200.1</v>
      </c>
      <c r="J36" s="30">
        <f t="shared" si="4"/>
        <v>714.89750084015702</v>
      </c>
      <c r="P36" s="16"/>
    </row>
    <row r="37" spans="1:16" ht="17.399999999999999" hidden="1">
      <c r="A37" s="31">
        <f>AVERAGE(D35:D37)</f>
        <v>489269.29721647111</v>
      </c>
      <c r="B37" s="27">
        <f>A37/A34-1</f>
        <v>-0.35023873865943855</v>
      </c>
      <c r="C37" s="27">
        <f>A37/A25-1</f>
        <v>4.3961287240819047E-2</v>
      </c>
      <c r="D37" s="26">
        <f>H37/18</f>
        <v>533051.77777777775</v>
      </c>
      <c r="E37" s="27">
        <f t="shared" si="7"/>
        <v>0.28345758681969424</v>
      </c>
      <c r="F37" s="33">
        <f t="shared" si="8"/>
        <v>0.12571927861572063</v>
      </c>
      <c r="G37" s="39" t="s">
        <v>225</v>
      </c>
      <c r="H37" s="68">
        <v>9594932</v>
      </c>
      <c r="I37" s="68">
        <v>12349.58</v>
      </c>
      <c r="J37" s="30">
        <f t="shared" si="4"/>
        <v>776.94399323701703</v>
      </c>
      <c r="K37" s="32">
        <f>H37+H36+H35</f>
        <v>30263673</v>
      </c>
      <c r="L37" s="27">
        <f>K37/K34-1</f>
        <v>-0.34518830669890155</v>
      </c>
      <c r="M37" s="27">
        <f>K37/K25-1</f>
        <v>4.0450279457293181E-2</v>
      </c>
      <c r="N37" s="32">
        <f>AVERAGE(J35:J37)</f>
        <v>763.50700889970312</v>
      </c>
      <c r="O37" s="16">
        <f>N37/N34-1</f>
        <v>-0.1462445297974303</v>
      </c>
      <c r="P37" s="16"/>
    </row>
    <row r="38" spans="1:16" ht="17.399999999999999" hidden="1">
      <c r="A38" s="31"/>
      <c r="B38" s="27"/>
      <c r="C38" s="27"/>
      <c r="D38" s="26">
        <f>H38/20</f>
        <v>538846.69999999995</v>
      </c>
      <c r="E38" s="27">
        <f t="shared" si="7"/>
        <v>1.0871218263975191E-2</v>
      </c>
      <c r="F38" s="33">
        <f t="shared" si="8"/>
        <v>-0.23680713331012526</v>
      </c>
      <c r="G38" s="39" t="s">
        <v>231</v>
      </c>
      <c r="H38" s="68">
        <v>10776934</v>
      </c>
      <c r="I38" s="68">
        <v>13553.48</v>
      </c>
      <c r="J38" s="30">
        <f t="shared" si="4"/>
        <v>795.14146920200574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746655.04761904757</v>
      </c>
      <c r="E39" s="27">
        <f t="shared" si="7"/>
        <v>0.38565393017911709</v>
      </c>
      <c r="F39" s="33">
        <f t="shared" si="8"/>
        <v>0.47999551738352486</v>
      </c>
      <c r="G39" s="39" t="s">
        <v>234</v>
      </c>
      <c r="H39" s="68">
        <v>15679756</v>
      </c>
      <c r="I39" s="68">
        <v>20666.95</v>
      </c>
      <c r="J39" s="30">
        <f t="shared" si="4"/>
        <v>758.68746960727151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718648.2333333334</v>
      </c>
      <c r="B40" s="27">
        <f>A40/A37-1</f>
        <v>0.46881939541646012</v>
      </c>
      <c r="C40" s="27">
        <f>A40/A28-1</f>
        <v>-0.18197770753830977</v>
      </c>
      <c r="D40" s="26">
        <f>H40/21</f>
        <v>870442.95238095243</v>
      </c>
      <c r="E40" s="27">
        <f t="shared" si="7"/>
        <v>0.16578995234364635</v>
      </c>
      <c r="F40" s="33">
        <f t="shared" si="8"/>
        <v>-0.38916994704445373</v>
      </c>
      <c r="G40" s="39" t="s">
        <v>236</v>
      </c>
      <c r="H40" s="68">
        <v>18279302</v>
      </c>
      <c r="I40" s="68">
        <v>27229.42</v>
      </c>
      <c r="J40" s="30">
        <f t="shared" si="4"/>
        <v>671.30706419747469</v>
      </c>
      <c r="K40" s="32">
        <f>H40+H39+H38</f>
        <v>44735992</v>
      </c>
      <c r="L40" s="27">
        <f>K40/K37-1</f>
        <v>0.47820761875136575</v>
      </c>
      <c r="M40" s="27">
        <f>K40/K28-1</f>
        <v>-0.13283997961971994</v>
      </c>
      <c r="N40" s="32">
        <f>AVERAGE(J38:J40)</f>
        <v>741.71200100225053</v>
      </c>
      <c r="O40" s="58">
        <f>N40/N37-1</f>
        <v>-2.8545917252104314E-2</v>
      </c>
    </row>
    <row r="41" spans="1:16" ht="17.399999999999999">
      <c r="A41" s="31"/>
      <c r="B41" s="27"/>
      <c r="C41" s="27"/>
      <c r="D41" s="26">
        <f>H41/18</f>
        <v>668434.72222222225</v>
      </c>
      <c r="E41" s="27">
        <f t="shared" si="7"/>
        <v>-0.23207520907162282</v>
      </c>
      <c r="F41" s="33">
        <f t="shared" si="8"/>
        <v>0.18974204896783142</v>
      </c>
      <c r="G41" s="39" t="s">
        <v>370</v>
      </c>
      <c r="H41" s="68">
        <v>12031825</v>
      </c>
      <c r="I41" s="68">
        <v>23647.65</v>
      </c>
      <c r="J41" s="30">
        <f t="shared" si="4"/>
        <v>508.79580000549737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490843.4</v>
      </c>
      <c r="E42" s="27">
        <f t="shared" ref="E42" si="9">D42/D41-1</f>
        <v>-0.26568237154380159</v>
      </c>
      <c r="F42" s="33">
        <f t="shared" ref="F42" si="10">D42/D30-1</f>
        <v>-0.27757390342925292</v>
      </c>
      <c r="G42" s="39" t="s">
        <v>406</v>
      </c>
      <c r="H42" s="68">
        <v>9816868</v>
      </c>
      <c r="I42" s="68">
        <v>16634</v>
      </c>
      <c r="J42" s="30">
        <f t="shared" si="4"/>
        <v>590.1688108693038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462738.42407407408</v>
      </c>
      <c r="B43" s="27">
        <f>A43/A40-1</f>
        <v>-0.35609884974219319</v>
      </c>
      <c r="C43" s="27">
        <f>A43/A31-1</f>
        <v>-0.25849814685575745</v>
      </c>
      <c r="D43" s="26">
        <f>H43/20</f>
        <v>228937.15</v>
      </c>
      <c r="E43" s="27">
        <f t="shared" ref="E43" si="11">D43/D42-1</f>
        <v>-0.53358413294341944</v>
      </c>
      <c r="F43" s="33">
        <f t="shared" ref="F43" si="12">D43/D31-1</f>
        <v>-0.6371248243376344</v>
      </c>
      <c r="G43" s="39" t="s">
        <v>434</v>
      </c>
      <c r="H43" s="68">
        <v>4578743</v>
      </c>
      <c r="I43" s="68">
        <v>5928.36</v>
      </c>
      <c r="J43" s="30">
        <f t="shared" si="4"/>
        <v>772.3456402782557</v>
      </c>
      <c r="K43" s="32">
        <f>H43+H42+H41</f>
        <v>26427436</v>
      </c>
      <c r="L43" s="27">
        <f>K43/K40-1</f>
        <v>-0.40925785215626831</v>
      </c>
      <c r="M43" s="27">
        <f>K43/K31-1</f>
        <v>-0.30247731676606826</v>
      </c>
      <c r="N43" s="32">
        <f>AVERAGE(J41:J43)</f>
        <v>623.77008371768568</v>
      </c>
      <c r="O43" s="58">
        <f>N43/N40-1</f>
        <v>-0.15901309015520027</v>
      </c>
    </row>
    <row r="44" spans="1:16" ht="17.399999999999999">
      <c r="A44" s="31"/>
      <c r="B44" s="27"/>
      <c r="C44" s="27"/>
      <c r="D44" s="26">
        <f>H44/22</f>
        <v>320748.36363636365</v>
      </c>
      <c r="E44" s="27">
        <f t="shared" ref="E44" si="13">D44/D43-1</f>
        <v>0.40103239529435775</v>
      </c>
      <c r="F44" s="33">
        <f t="shared" ref="F44" si="14">D44/D32-1</f>
        <v>-0.53063000973178043</v>
      </c>
      <c r="G44" s="39" t="s">
        <v>462</v>
      </c>
      <c r="H44" s="68">
        <v>7056464</v>
      </c>
      <c r="I44" s="68">
        <v>11181.3</v>
      </c>
      <c r="J44" s="30">
        <f t="shared" si="4"/>
        <v>631.09513205083488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477025.35</v>
      </c>
      <c r="E45" s="27">
        <f t="shared" ref="E45" si="15">D45/D44-1</f>
        <v>0.4872261376236029</v>
      </c>
      <c r="F45" s="33">
        <f t="shared" ref="F45" si="16">D45/D33-1</f>
        <v>-0.50560434103403606</v>
      </c>
      <c r="G45" s="39" t="s">
        <v>506</v>
      </c>
      <c r="H45" s="68">
        <v>9540507</v>
      </c>
      <c r="I45" s="68">
        <v>13046.11</v>
      </c>
      <c r="J45" s="30">
        <f t="shared" si="4"/>
        <v>731.29131978804412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440231.97472089314</v>
      </c>
      <c r="B46" s="27">
        <f>A46/A43-1</f>
        <v>-4.8637519994618295E-2</v>
      </c>
      <c r="C46" s="27">
        <f>A46/A34-1</f>
        <v>-0.41536146902237292</v>
      </c>
      <c r="D46" s="26">
        <f>H46/19</f>
        <v>522922.21052631579</v>
      </c>
      <c r="E46" s="27">
        <f t="shared" ref="E46" si="17">D46/D45-1</f>
        <v>9.6214720090485262E-2</v>
      </c>
      <c r="F46" s="33">
        <f t="shared" ref="F46" si="18">D46/D34-1</f>
        <v>-0.14383231886886672</v>
      </c>
      <c r="G46" s="39" t="s">
        <v>548</v>
      </c>
      <c r="H46" s="68">
        <v>9935522</v>
      </c>
      <c r="I46" s="68">
        <v>18869.16</v>
      </c>
      <c r="J46" s="30">
        <f t="shared" si="4"/>
        <v>526.54818762467437</v>
      </c>
      <c r="K46" s="32">
        <f>H46+H45+H44</f>
        <v>26532493</v>
      </c>
      <c r="L46" s="27">
        <f>K46/K43-1</f>
        <v>3.9753005172351585E-3</v>
      </c>
      <c r="M46" s="27">
        <f>K46/K34-1</f>
        <v>-0.42591942925006032</v>
      </c>
      <c r="N46" s="32">
        <f>AVERAGE(J44:J46)</f>
        <v>629.64487982118453</v>
      </c>
      <c r="O46" s="58">
        <f>N46/N43-1</f>
        <v>9.4182075364770412E-3</v>
      </c>
    </row>
    <row r="47" spans="1:16" ht="17.399999999999999">
      <c r="A47" s="31"/>
      <c r="B47" s="27"/>
      <c r="C47" s="27"/>
      <c r="D47" s="26">
        <f>H47/19</f>
        <v>361384.31578947371</v>
      </c>
      <c r="E47" s="27">
        <f t="shared" ref="E47" si="19">D47/D46-1</f>
        <v>-0.30891381449308852</v>
      </c>
      <c r="F47" s="33">
        <f t="shared" ref="F47" si="20">D47/D35-1</f>
        <v>-0.30426927918175606</v>
      </c>
      <c r="G47" s="39" t="s">
        <v>598</v>
      </c>
      <c r="H47" s="68">
        <v>6866302</v>
      </c>
      <c r="I47" s="68">
        <v>10388.34</v>
      </c>
      <c r="J47" s="30">
        <f t="shared" si="4"/>
        <v>660.96238667583077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253600.05</v>
      </c>
      <c r="E48" s="27">
        <f t="shared" ref="E48" si="21">D48/D47-1</f>
        <v>-0.29825385629702872</v>
      </c>
      <c r="F48" s="33">
        <f t="shared" ref="F48" si="22">D48/D36-1</f>
        <v>-0.38939344776738716</v>
      </c>
      <c r="G48" s="39" t="s">
        <v>641</v>
      </c>
      <c r="H48" s="68">
        <v>5072001</v>
      </c>
      <c r="I48" s="68">
        <v>8040.12</v>
      </c>
      <c r="J48" s="30">
        <f t="shared" si="4"/>
        <v>630.83648005253656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393187.75829346088</v>
      </c>
      <c r="B49" s="27">
        <f>A49/A46-1</f>
        <v>-0.10686233424380009</v>
      </c>
      <c r="C49" s="27">
        <f>A49/A37-1</f>
        <v>-0.19637761754034644</v>
      </c>
      <c r="D49" s="26">
        <f>H49/22</f>
        <v>564578.90909090906</v>
      </c>
      <c r="E49" s="27">
        <f t="shared" ref="E49" si="23">D49/D48-1</f>
        <v>1.226257089030184</v>
      </c>
      <c r="F49" s="33">
        <f t="shared" ref="F49" si="24">D49/D37-1</f>
        <v>5.9144594629369385E-2</v>
      </c>
      <c r="G49" s="39" t="s">
        <v>672</v>
      </c>
      <c r="H49" s="68">
        <v>12420736</v>
      </c>
      <c r="I49" s="68">
        <v>19567.990000000002</v>
      </c>
      <c r="J49" s="30">
        <f t="shared" si="4"/>
        <v>634.74766698061467</v>
      </c>
      <c r="K49" s="32">
        <f>H49+H48+H47</f>
        <v>24359039</v>
      </c>
      <c r="L49" s="27">
        <f>K49/K46-1</f>
        <v>-8.1916689848933522E-2</v>
      </c>
      <c r="M49" s="27">
        <f>K49/K37-1</f>
        <v>-0.19510632433809338</v>
      </c>
      <c r="N49" s="32">
        <f>AVERAGE(J47:J49)</f>
        <v>642.182177902994</v>
      </c>
      <c r="O49" s="58">
        <f>N49/N46-1</f>
        <v>1.9911697027330755E-2</v>
      </c>
    </row>
    <row r="50" spans="1:15" s="37" customFormat="1" ht="17.399999999999999">
      <c r="A50" s="92"/>
      <c r="B50" s="130"/>
      <c r="C50" s="130"/>
      <c r="D50" s="93">
        <f>H50/18</f>
        <v>272484.94444444444</v>
      </c>
      <c r="E50" s="130">
        <f t="shared" ref="E50" si="25">D50/D49-1</f>
        <v>-0.51736605803570912</v>
      </c>
      <c r="F50" s="131">
        <f t="shared" ref="F50" si="26">D50/D38-1</f>
        <v>-0.49431824590473605</v>
      </c>
      <c r="G50" s="132" t="s">
        <v>714</v>
      </c>
      <c r="H50" s="95">
        <v>4904729</v>
      </c>
      <c r="I50" s="95">
        <v>7971.77</v>
      </c>
      <c r="J50" s="133">
        <f t="shared" ref="J50" si="27">H50/I50</f>
        <v>615.26223159975757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308728.84999999998</v>
      </c>
      <c r="E51" s="130">
        <f t="shared" ref="E51" si="28">D51/D50-1</f>
        <v>0.13301250690914834</v>
      </c>
      <c r="F51" s="131">
        <f t="shared" ref="F51" si="29">D51/D39-1</f>
        <v>-0.58651742731200662</v>
      </c>
      <c r="G51" s="132" t="s">
        <v>721</v>
      </c>
      <c r="H51" s="95">
        <v>6174577</v>
      </c>
      <c r="I51" s="95">
        <v>8190.88</v>
      </c>
      <c r="J51" s="133">
        <f t="shared" ref="J51" si="30">H51/I51</f>
        <v>753.83560740726273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596786.81026936031</v>
      </c>
      <c r="B52" s="27">
        <f>A52/A49-1</f>
        <v>0.51781635537070958</v>
      </c>
      <c r="C52" s="27">
        <f>A52/A40-1</f>
        <v>-0.16957033693485701</v>
      </c>
      <c r="D52" s="93">
        <f>H52/22</f>
        <v>1209146.6363636365</v>
      </c>
      <c r="E52" s="130">
        <f t="shared" ref="E52:E53" si="31">D52/D51-1</f>
        <v>2.9165326996930689</v>
      </c>
      <c r="F52" s="131">
        <f t="shared" ref="F52:F53" si="32">D52/D40-1</f>
        <v>0.38911646427398394</v>
      </c>
      <c r="G52" s="132" t="s">
        <v>726</v>
      </c>
      <c r="H52" s="95">
        <v>26601226</v>
      </c>
      <c r="I52" s="95">
        <v>39708.83</v>
      </c>
      <c r="J52" s="133">
        <f t="shared" ref="J52" si="33">H52/I52</f>
        <v>669.9070710469183</v>
      </c>
      <c r="K52" s="32">
        <f>H52+H51+H50</f>
        <v>37680532</v>
      </c>
      <c r="L52" s="27">
        <f>K52/K49-1</f>
        <v>0.54688089296133557</v>
      </c>
      <c r="M52" s="27">
        <f>K52/K40-1</f>
        <v>-0.15771327927633749</v>
      </c>
      <c r="N52" s="32">
        <f>AVERAGE(J50:J52)</f>
        <v>679.66830335131283</v>
      </c>
      <c r="O52" s="58">
        <f>N52/N49-1</f>
        <v>5.8373039206300437E-2</v>
      </c>
    </row>
    <row r="53" spans="1:15" s="37" customFormat="1" ht="17.399999999999999">
      <c r="A53" s="31"/>
      <c r="B53" s="27"/>
      <c r="C53" s="27"/>
      <c r="D53" s="93">
        <f>H53/21</f>
        <v>190959.95238095237</v>
      </c>
      <c r="E53" s="130">
        <f t="shared" si="31"/>
        <v>-0.84207047628628273</v>
      </c>
      <c r="F53" s="131">
        <f t="shared" si="32"/>
        <v>-0.71431772462970977</v>
      </c>
      <c r="G53" s="132" t="s">
        <v>729</v>
      </c>
      <c r="H53" s="95">
        <v>4010159</v>
      </c>
      <c r="I53" s="95">
        <v>6076.65</v>
      </c>
      <c r="J53" s="133">
        <f t="shared" ref="J53" si="34">H53/I53</f>
        <v>659.92923732648751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406456.23529411765</v>
      </c>
      <c r="E54" s="130">
        <f t="shared" ref="E54" si="35">D54/D53-1</f>
        <v>1.1284894043294722</v>
      </c>
      <c r="F54" s="131">
        <f t="shared" ref="F54" si="36">D54/D42-1</f>
        <v>-0.17192278577216757</v>
      </c>
      <c r="G54" s="132" t="s">
        <v>742</v>
      </c>
      <c r="H54" s="95">
        <v>6909756</v>
      </c>
      <c r="I54" s="95">
        <v>9552.7900000000009</v>
      </c>
      <c r="J54" s="133">
        <f t="shared" ref="J54" si="37">H54/I54</f>
        <v>723.32334323270993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370530.53874883289</v>
      </c>
      <c r="B55" s="27">
        <f>A55/A52-1</f>
        <v>-0.37912411539123403</v>
      </c>
      <c r="C55" s="27">
        <f>A55/A43-1</f>
        <v>-0.19926567695290587</v>
      </c>
      <c r="D55" s="93">
        <f>H55/21</f>
        <v>514175.42857142858</v>
      </c>
      <c r="E55" s="130">
        <f t="shared" ref="E55" si="38">D55/D54-1</f>
        <v>0.2650203980740109</v>
      </c>
      <c r="F55" s="131">
        <f t="shared" ref="F55" si="39">D55/D43-1</f>
        <v>1.2459239514924887</v>
      </c>
      <c r="G55" s="132" t="s">
        <v>749</v>
      </c>
      <c r="H55" s="95">
        <v>10797684</v>
      </c>
      <c r="I55" s="95">
        <v>17492.43</v>
      </c>
      <c r="J55" s="133">
        <f t="shared" ref="J55" si="40">H55/I55</f>
        <v>617.2775309090847</v>
      </c>
      <c r="K55" s="32">
        <f>H55+H54+H53</f>
        <v>21717599</v>
      </c>
      <c r="L55" s="27">
        <f>K55/K52-1</f>
        <v>-0.42363873737239166</v>
      </c>
      <c r="M55" s="27">
        <f>K55/K43-1</f>
        <v>-0.17821770526660252</v>
      </c>
      <c r="N55" s="32">
        <f>AVERAGE(J53:J55)</f>
        <v>666.84337048942734</v>
      </c>
      <c r="O55" s="58">
        <f>N55/N52-1</f>
        <v>-1.8869399674294351E-2</v>
      </c>
    </row>
    <row r="56" spans="1:15" s="124" customFormat="1" ht="17.399999999999999">
      <c r="A56" s="94"/>
      <c r="B56" s="45"/>
      <c r="C56" s="45"/>
      <c r="D56" s="98">
        <f>H56/22</f>
        <v>244505.18181818182</v>
      </c>
      <c r="E56" s="118">
        <f t="shared" ref="E56" si="41">D56/D55-1</f>
        <v>-0.52447128308424118</v>
      </c>
      <c r="F56" s="158">
        <f t="shared" ref="F56" si="42">D56/D44-1</f>
        <v>-0.23770403987039401</v>
      </c>
      <c r="G56" s="122" t="s">
        <v>752</v>
      </c>
      <c r="H56" s="96">
        <v>5379114</v>
      </c>
      <c r="I56" s="96">
        <v>9485.36</v>
      </c>
      <c r="J56" s="125">
        <f t="shared" ref="J56" si="43">H56/I56</f>
        <v>567.09645179518748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313914.38888888888</v>
      </c>
      <c r="E57" s="118">
        <f t="shared" ref="E57" si="44">D57/D56-1</f>
        <v>0.28387622116868227</v>
      </c>
      <c r="F57" s="158">
        <f t="shared" ref="F57" si="45">D57/D45-1</f>
        <v>-0.34193352850348757</v>
      </c>
      <c r="G57" s="122" t="s">
        <v>756</v>
      </c>
      <c r="H57" s="96">
        <v>5650459</v>
      </c>
      <c r="I57" s="96">
        <v>8881.08</v>
      </c>
      <c r="J57" s="125">
        <f t="shared" ref="J57" si="46">H57/I57</f>
        <v>636.23557044863912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279209.78535353532</v>
      </c>
      <c r="B58" s="27">
        <f>A58/A55-1</f>
        <v>-0.24645945163834415</v>
      </c>
      <c r="C58" s="27">
        <f>A58/A46-1</f>
        <v>-0.36576668350690744</v>
      </c>
      <c r="K58" s="32">
        <f>H58+H57+H56</f>
        <v>11029573</v>
      </c>
      <c r="L58" s="27">
        <f>K58/K55-1</f>
        <v>-0.49213663075738712</v>
      </c>
      <c r="M58" s="27">
        <f>K58/K46-1</f>
        <v>-0.58429940978407124</v>
      </c>
      <c r="N58" s="32">
        <f>AVERAGE(J56:J58)</f>
        <v>601.66601112191324</v>
      </c>
      <c r="O58" s="58">
        <f>N58/N55-1</f>
        <v>-9.774013246870461E-2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108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5.39843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디오</v>
      </c>
      <c r="G1" s="19"/>
      <c r="H1" s="19"/>
      <c r="I1" s="19"/>
      <c r="J1" s="20"/>
      <c r="P1" s="18" t="s">
        <v>271</v>
      </c>
    </row>
    <row r="2" spans="1:16" ht="15" customHeight="1">
      <c r="G2" s="21"/>
      <c r="H2" s="21"/>
      <c r="I2" s="21"/>
      <c r="J2" s="22"/>
      <c r="P2" s="34" t="s">
        <v>146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148374.79999999999</v>
      </c>
      <c r="E5" s="27"/>
      <c r="F5" s="26"/>
      <c r="G5" s="28" t="s">
        <v>7</v>
      </c>
      <c r="H5" s="29">
        <v>2967496</v>
      </c>
      <c r="I5" s="29">
        <v>2459.1</v>
      </c>
      <c r="J5" s="30">
        <f>H5/I5</f>
        <v>1206.7406774836322</v>
      </c>
    </row>
    <row r="6" spans="1:16" ht="15" hidden="1" customHeight="1">
      <c r="D6" s="26">
        <f>H6/18</f>
        <v>205818.22222222222</v>
      </c>
      <c r="E6" s="27">
        <f t="shared" ref="E6:E16" si="0">D6/D5-1</f>
        <v>0.38715079799414887</v>
      </c>
      <c r="F6" s="26"/>
      <c r="G6" s="28" t="s">
        <v>3</v>
      </c>
      <c r="H6" s="29">
        <v>3704728</v>
      </c>
      <c r="I6" s="29">
        <v>2914.84</v>
      </c>
      <c r="J6" s="30">
        <f t="shared" ref="J6:J16" si="1">H6/I6</f>
        <v>1270.9884590577869</v>
      </c>
    </row>
    <row r="7" spans="1:16" ht="15" hidden="1" customHeight="1">
      <c r="A7" s="31">
        <f>AVERAGE(D5:D7)</f>
        <v>226374.02255892256</v>
      </c>
      <c r="B7" s="31"/>
      <c r="C7" s="31"/>
      <c r="D7" s="26">
        <f>H7/22</f>
        <v>324929.04545454547</v>
      </c>
      <c r="E7" s="27">
        <f t="shared" si="0"/>
        <v>0.57871855050676291</v>
      </c>
      <c r="F7" s="26"/>
      <c r="G7" s="28" t="s">
        <v>6</v>
      </c>
      <c r="H7" s="29">
        <v>7148439</v>
      </c>
      <c r="I7" s="29">
        <v>7673.03</v>
      </c>
      <c r="J7" s="30">
        <f t="shared" si="1"/>
        <v>931.63183253551733</v>
      </c>
      <c r="K7" s="32">
        <f>H7+H6+H5</f>
        <v>13820663</v>
      </c>
      <c r="L7" s="32"/>
      <c r="M7" s="32"/>
      <c r="N7" s="32">
        <f>AVERAGE(J5:J7)</f>
        <v>1136.4536563589788</v>
      </c>
      <c r="O7" s="35"/>
    </row>
    <row r="8" spans="1:16" ht="15" hidden="1" customHeight="1">
      <c r="D8" s="26">
        <f>H8/21</f>
        <v>90017.809523809527</v>
      </c>
      <c r="E8" s="27">
        <f t="shared" si="0"/>
        <v>-0.72296164106264182</v>
      </c>
      <c r="F8" s="26"/>
      <c r="G8" s="28" t="s">
        <v>2</v>
      </c>
      <c r="H8" s="29">
        <v>1890374</v>
      </c>
      <c r="I8" s="29">
        <v>1618.81</v>
      </c>
      <c r="J8" s="30">
        <f t="shared" si="1"/>
        <v>1167.7553264434987</v>
      </c>
    </row>
    <row r="9" spans="1:16" ht="15" hidden="1" customHeight="1">
      <c r="D9" s="26">
        <f>H9/21</f>
        <v>231815.23809523811</v>
      </c>
      <c r="E9" s="27">
        <f t="shared" si="0"/>
        <v>1.5752152748609536</v>
      </c>
      <c r="F9" s="26"/>
      <c r="G9" s="28" t="s">
        <v>5</v>
      </c>
      <c r="H9" s="29">
        <v>4868120</v>
      </c>
      <c r="I9" s="29">
        <v>3924.74</v>
      </c>
      <c r="J9" s="30">
        <f t="shared" si="1"/>
        <v>1240.3675147907888</v>
      </c>
    </row>
    <row r="10" spans="1:16" ht="15" hidden="1" customHeight="1">
      <c r="A10" s="31">
        <f>AVERAGE(D8:D10)</f>
        <v>240133.33333333334</v>
      </c>
      <c r="B10" s="27">
        <f>A10/A7-1</f>
        <v>6.0781315006360304E-2</v>
      </c>
      <c r="C10" s="27"/>
      <c r="D10" s="26">
        <f>H10/21</f>
        <v>398566.95238095237</v>
      </c>
      <c r="E10" s="27">
        <f t="shared" si="0"/>
        <v>0.71933025480062107</v>
      </c>
      <c r="F10" s="26"/>
      <c r="G10" s="28" t="s">
        <v>0</v>
      </c>
      <c r="H10" s="29">
        <v>8369906</v>
      </c>
      <c r="I10" s="29">
        <v>5920.12</v>
      </c>
      <c r="J10" s="30">
        <f t="shared" si="1"/>
        <v>1413.8068147267286</v>
      </c>
      <c r="K10" s="32">
        <f>H10+H9+H8</f>
        <v>15128400</v>
      </c>
      <c r="L10" s="27">
        <f>K10/K7-1</f>
        <v>9.4621871613539854E-2</v>
      </c>
      <c r="M10" s="32"/>
      <c r="N10" s="32">
        <f>AVERAGE(J8:J10)</f>
        <v>1273.9765519870055</v>
      </c>
      <c r="O10" s="58">
        <f>N10/N7-1</f>
        <v>0.12101056198686422</v>
      </c>
    </row>
    <row r="11" spans="1:16" ht="15" hidden="1" customHeight="1">
      <c r="D11" s="26">
        <f>H11/21</f>
        <v>76915.28571428571</v>
      </c>
      <c r="E11" s="27">
        <f t="shared" si="0"/>
        <v>-0.80702041337142849</v>
      </c>
      <c r="F11" s="26"/>
      <c r="G11" s="28" t="s">
        <v>10</v>
      </c>
      <c r="H11" s="29">
        <v>1615221</v>
      </c>
      <c r="I11" s="29">
        <v>1111.5999999999999</v>
      </c>
      <c r="J11" s="30">
        <f t="shared" si="1"/>
        <v>1453.0595537963297</v>
      </c>
    </row>
    <row r="12" spans="1:16" ht="15" hidden="1" customHeight="1">
      <c r="D12" s="26">
        <f>H12/22</f>
        <v>61879.454545454544</v>
      </c>
      <c r="E12" s="27">
        <f t="shared" si="0"/>
        <v>-0.19548560509394963</v>
      </c>
      <c r="F12" s="26"/>
      <c r="G12" s="28" t="s">
        <v>4</v>
      </c>
      <c r="H12" s="29">
        <v>1361348</v>
      </c>
      <c r="I12" s="29">
        <v>1048.3399999999999</v>
      </c>
      <c r="J12" s="30">
        <f t="shared" si="1"/>
        <v>1298.57488982582</v>
      </c>
    </row>
    <row r="13" spans="1:16" ht="15" hidden="1" customHeight="1">
      <c r="A13" s="31">
        <f>AVERAGE(D11:D13)</f>
        <v>157766.63008658009</v>
      </c>
      <c r="B13" s="27">
        <f>A13/A10-1</f>
        <v>-0.34300403906199295</v>
      </c>
      <c r="C13" s="27"/>
      <c r="D13" s="26">
        <f>H13/20</f>
        <v>334505.15000000002</v>
      </c>
      <c r="E13" s="27">
        <f t="shared" si="0"/>
        <v>4.4057546637597449</v>
      </c>
      <c r="F13" s="26"/>
      <c r="G13" s="28" t="s">
        <v>8</v>
      </c>
      <c r="H13" s="29">
        <v>6690103</v>
      </c>
      <c r="I13" s="29">
        <v>5478.57</v>
      </c>
      <c r="J13" s="30">
        <f t="shared" si="1"/>
        <v>1221.1403705711527</v>
      </c>
      <c r="K13" s="32">
        <f>H13+H12+H11</f>
        <v>9666672</v>
      </c>
      <c r="L13" s="27">
        <f>K13/K10-1</f>
        <v>-0.36102482747679865</v>
      </c>
      <c r="M13" s="32"/>
      <c r="N13" s="32">
        <f>AVERAGE(J11:J13)</f>
        <v>1324.2582713977674</v>
      </c>
      <c r="O13" s="58">
        <f>N13/N10-1</f>
        <v>3.9468324069495742E-2</v>
      </c>
    </row>
    <row r="14" spans="1:16" ht="15" hidden="1" customHeight="1">
      <c r="D14" s="26">
        <f>H14/20</f>
        <v>130118.1</v>
      </c>
      <c r="E14" s="27">
        <f t="shared" si="0"/>
        <v>-0.61101316377341275</v>
      </c>
      <c r="F14" s="26"/>
      <c r="G14" s="28" t="s">
        <v>11</v>
      </c>
      <c r="H14" s="29">
        <v>2602362</v>
      </c>
      <c r="I14" s="29">
        <v>1857.6</v>
      </c>
      <c r="J14" s="30">
        <f t="shared" si="1"/>
        <v>1400.9270025839794</v>
      </c>
    </row>
    <row r="15" spans="1:16" ht="15" hidden="1" customHeight="1">
      <c r="A15" s="31"/>
      <c r="B15" s="31"/>
      <c r="C15" s="31"/>
      <c r="D15" s="26">
        <f>H15/22</f>
        <v>101555.09090909091</v>
      </c>
      <c r="E15" s="27">
        <f t="shared" si="0"/>
        <v>-0.2195160326726957</v>
      </c>
      <c r="F15" s="26"/>
      <c r="G15" s="28" t="s">
        <v>9</v>
      </c>
      <c r="H15" s="29">
        <v>2234212</v>
      </c>
      <c r="I15" s="29">
        <v>1939.93</v>
      </c>
      <c r="J15" s="30">
        <f t="shared" si="1"/>
        <v>1151.6972261885737</v>
      </c>
    </row>
    <row r="16" spans="1:16" ht="15" hidden="1" customHeight="1">
      <c r="A16" s="31">
        <f>AVERAGE(D14:D16)</f>
        <v>163633.00303030302</v>
      </c>
      <c r="B16" s="27">
        <f>A16/A13-1</f>
        <v>3.7183864170157843E-2</v>
      </c>
      <c r="C16" s="27"/>
      <c r="D16" s="26">
        <f>H16/22</f>
        <v>259225.81818181818</v>
      </c>
      <c r="E16" s="27">
        <f t="shared" si="0"/>
        <v>1.5525634988980452</v>
      </c>
      <c r="F16" s="26"/>
      <c r="G16" s="28" t="s">
        <v>13</v>
      </c>
      <c r="H16" s="29">
        <v>5702968</v>
      </c>
      <c r="I16" s="29">
        <v>3705.17</v>
      </c>
      <c r="J16" s="30">
        <f t="shared" si="1"/>
        <v>1539.191993889619</v>
      </c>
      <c r="K16" s="32">
        <f>H16+H15+H14</f>
        <v>10539542</v>
      </c>
      <c r="L16" s="27">
        <f>K16/K13-1</f>
        <v>9.0296846732774272E-2</v>
      </c>
      <c r="M16" s="32"/>
      <c r="N16" s="32">
        <f>AVERAGE(J14:J16)</f>
        <v>1363.9387408873906</v>
      </c>
      <c r="O16" s="58">
        <f>N16/N13-1</f>
        <v>2.9964298012456592E-2</v>
      </c>
    </row>
    <row r="17" spans="1:15" ht="15" hidden="1" customHeight="1">
      <c r="D17" s="26">
        <f>H17/20</f>
        <v>112634.9</v>
      </c>
      <c r="E17" s="27">
        <f t="shared" ref="E17:E22" si="2">D17/D16-1</f>
        <v>-0.56549505450495252</v>
      </c>
      <c r="F17" s="33">
        <f t="shared" ref="F17:F22" si="3">D17/D5-1</f>
        <v>-0.24087580909965844</v>
      </c>
      <c r="G17" s="39" t="s">
        <v>162</v>
      </c>
      <c r="H17" s="29">
        <v>2252698</v>
      </c>
      <c r="I17" s="29">
        <v>1907.97</v>
      </c>
      <c r="J17" s="30">
        <f t="shared" ref="J17:J49" si="4">H17/I17</f>
        <v>1180.6778932582797</v>
      </c>
    </row>
    <row r="18" spans="1:15" hidden="1">
      <c r="D18" s="26">
        <f>H18/20</f>
        <v>206013.75</v>
      </c>
      <c r="E18" s="27">
        <f t="shared" si="2"/>
        <v>0.82904011101354924</v>
      </c>
      <c r="F18" s="33">
        <f t="shared" si="3"/>
        <v>9.5000226737296245E-4</v>
      </c>
      <c r="G18" s="39" t="s">
        <v>163</v>
      </c>
      <c r="H18" s="29">
        <v>4120275</v>
      </c>
      <c r="I18" s="29">
        <v>3165.17</v>
      </c>
      <c r="J18" s="30">
        <f t="shared" si="4"/>
        <v>1301.7547240748522</v>
      </c>
    </row>
    <row r="19" spans="1:15" ht="17.399999999999999" hidden="1">
      <c r="A19" s="31">
        <f>AVERAGE(D17:D19)</f>
        <v>200536.91363636366</v>
      </c>
      <c r="B19" s="27">
        <f>A19/A16-1</f>
        <v>0.22552852983591842</v>
      </c>
      <c r="C19" s="27">
        <f>A19/A7-1</f>
        <v>-0.11413460179969981</v>
      </c>
      <c r="D19" s="26">
        <f>H19/22</f>
        <v>282962.09090909088</v>
      </c>
      <c r="E19" s="27">
        <f t="shared" si="2"/>
        <v>0.37351070454807456</v>
      </c>
      <c r="F19" s="33">
        <f t="shared" si="3"/>
        <v>-0.12915728874513732</v>
      </c>
      <c r="G19" s="39" t="s">
        <v>158</v>
      </c>
      <c r="H19" s="29">
        <v>6225166</v>
      </c>
      <c r="I19" s="29">
        <v>4209.97</v>
      </c>
      <c r="J19" s="30">
        <f t="shared" si="4"/>
        <v>1478.6722945769209</v>
      </c>
      <c r="K19" s="32">
        <f>H19+H18+H17</f>
        <v>12598139</v>
      </c>
      <c r="L19" s="27">
        <f>K19/K16-1</f>
        <v>0.19532129574510915</v>
      </c>
      <c r="M19" s="27">
        <f>K19/K7-1</f>
        <v>-8.8456248444810481E-2</v>
      </c>
      <c r="N19" s="32">
        <f>AVERAGE(J17:J19)</f>
        <v>1320.3683039700175</v>
      </c>
      <c r="O19" s="58">
        <f>N19/N16-1</f>
        <v>-3.1944570244427428E-2</v>
      </c>
    </row>
    <row r="20" spans="1:15" hidden="1">
      <c r="D20" s="26">
        <f>H20/20</f>
        <v>115709.4</v>
      </c>
      <c r="E20" s="27">
        <f t="shared" si="2"/>
        <v>-0.59107808530728334</v>
      </c>
      <c r="F20" s="33">
        <f t="shared" si="3"/>
        <v>0.28540563930735385</v>
      </c>
      <c r="G20" s="39" t="s">
        <v>154</v>
      </c>
      <c r="H20" s="29">
        <v>2314188</v>
      </c>
      <c r="I20" s="29">
        <v>1992.5</v>
      </c>
      <c r="J20" s="30">
        <f t="shared" si="4"/>
        <v>1161.4494353826851</v>
      </c>
    </row>
    <row r="21" spans="1:15" hidden="1">
      <c r="D21" s="26">
        <f>H21/21</f>
        <v>185933.19047619047</v>
      </c>
      <c r="E21" s="27">
        <f t="shared" si="2"/>
        <v>0.60689788795197686</v>
      </c>
      <c r="F21" s="33">
        <f t="shared" si="3"/>
        <v>-0.19792507169091977</v>
      </c>
      <c r="G21" s="39" t="s">
        <v>155</v>
      </c>
      <c r="H21" s="29">
        <v>3904597</v>
      </c>
      <c r="I21" s="29">
        <v>2689.5</v>
      </c>
      <c r="J21" s="30">
        <f t="shared" si="4"/>
        <v>1451.7928983082356</v>
      </c>
    </row>
    <row r="22" spans="1:15" ht="17.399999999999999" hidden="1">
      <c r="A22" s="31">
        <f>AVERAGE(D20:D22)</f>
        <v>233911.70476190475</v>
      </c>
      <c r="B22" s="27">
        <f>A22/A19-1</f>
        <v>0.16642717054108069</v>
      </c>
      <c r="C22" s="27">
        <f>A22/A10-1</f>
        <v>-2.5909058459586021E-2</v>
      </c>
      <c r="D22" s="26">
        <f>H22/21</f>
        <v>400092.52380952379</v>
      </c>
      <c r="E22" s="27">
        <f t="shared" si="2"/>
        <v>1.151807984281092</v>
      </c>
      <c r="F22" s="33">
        <f t="shared" si="3"/>
        <v>3.8276415529636676E-3</v>
      </c>
      <c r="G22" s="39" t="s">
        <v>156</v>
      </c>
      <c r="H22" s="29">
        <v>8401943</v>
      </c>
      <c r="I22" s="29">
        <v>6337.03</v>
      </c>
      <c r="J22" s="30">
        <f t="shared" si="4"/>
        <v>1325.8487019944675</v>
      </c>
      <c r="K22" s="32">
        <f>H22+H21+H20</f>
        <v>14620728</v>
      </c>
      <c r="L22" s="27">
        <f>K22/K19-1</f>
        <v>0.16054664899315685</v>
      </c>
      <c r="M22" s="27">
        <f>K22/K10-1</f>
        <v>-3.3557547394304721E-2</v>
      </c>
      <c r="N22" s="32">
        <f>AVERAGE(J20:J22)</f>
        <v>1313.0303452284627</v>
      </c>
      <c r="O22" s="58">
        <f>N22/N19-1</f>
        <v>-5.5575090067607746E-3</v>
      </c>
    </row>
    <row r="23" spans="1:15" hidden="1">
      <c r="A23" s="31"/>
      <c r="B23" s="27"/>
      <c r="C23" s="27"/>
      <c r="D23" s="26">
        <f>H23/21</f>
        <v>157401.38095238095</v>
      </c>
      <c r="E23" s="27">
        <f t="shared" ref="E23:E28" si="5">D23/D22-1</f>
        <v>-0.60658754766605771</v>
      </c>
      <c r="F23" s="33">
        <f t="shared" ref="F23:F28" si="6">D23/D11-1</f>
        <v>1.0464252260217024</v>
      </c>
      <c r="G23" s="39" t="s">
        <v>168</v>
      </c>
      <c r="H23" s="29">
        <v>3305429</v>
      </c>
      <c r="I23" s="29">
        <v>2589.1799999999998</v>
      </c>
      <c r="J23" s="30">
        <f t="shared" si="4"/>
        <v>1276.6315976486765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197634.72727272726</v>
      </c>
      <c r="E24" s="27">
        <f t="shared" si="5"/>
        <v>0.25560986871213176</v>
      </c>
      <c r="F24" s="33">
        <f t="shared" si="6"/>
        <v>2.1938666674502039</v>
      </c>
      <c r="G24" s="39" t="s">
        <v>176</v>
      </c>
      <c r="H24" s="29">
        <v>4347964</v>
      </c>
      <c r="I24" s="29">
        <v>3837.09</v>
      </c>
      <c r="J24" s="30">
        <f t="shared" si="4"/>
        <v>1133.1410000807903</v>
      </c>
      <c r="K24" s="32"/>
      <c r="L24" s="27"/>
      <c r="M24" s="27"/>
      <c r="N24" s="27"/>
    </row>
    <row r="25" spans="1:15" ht="17.399999999999999" hidden="1">
      <c r="A25" s="31">
        <f>AVERAGE(D23:D25)</f>
        <v>224669.77291714135</v>
      </c>
      <c r="B25" s="27">
        <f>A25/A22-1</f>
        <v>-3.9510343675065895E-2</v>
      </c>
      <c r="C25" s="27">
        <f>A25/A13-1</f>
        <v>0.42406396583260841</v>
      </c>
      <c r="D25" s="26">
        <f>H25/19</f>
        <v>318973.21052631579</v>
      </c>
      <c r="E25" s="27">
        <f t="shared" si="5"/>
        <v>0.61395325066604678</v>
      </c>
      <c r="F25" s="33">
        <f t="shared" si="6"/>
        <v>-4.6432586983142787E-2</v>
      </c>
      <c r="G25" s="39" t="s">
        <v>190</v>
      </c>
      <c r="H25" s="29">
        <v>6060491</v>
      </c>
      <c r="I25" s="29">
        <v>4103.5200000000004</v>
      </c>
      <c r="J25" s="30">
        <f t="shared" si="4"/>
        <v>1476.9005634187233</v>
      </c>
      <c r="K25" s="32">
        <f>H25+H24+H23</f>
        <v>13713884</v>
      </c>
      <c r="L25" s="27">
        <f>K25/K22-1</f>
        <v>-6.2024544879023757E-2</v>
      </c>
      <c r="M25" s="27">
        <f>K25/K13-1</f>
        <v>0.41867687245413943</v>
      </c>
      <c r="N25" s="32">
        <f>AVERAGE(J23:J25)</f>
        <v>1295.5577203827299</v>
      </c>
      <c r="O25" s="58">
        <f>N25/N22-1</f>
        <v>-1.3307099039430503E-2</v>
      </c>
    </row>
    <row r="26" spans="1:15" ht="17.399999999999999" hidden="1">
      <c r="A26" s="31"/>
      <c r="B26" s="27"/>
      <c r="C26" s="27"/>
      <c r="D26" s="26">
        <f>H26/19</f>
        <v>159863</v>
      </c>
      <c r="E26" s="27">
        <f t="shared" si="5"/>
        <v>-0.49881998009732209</v>
      </c>
      <c r="F26" s="33">
        <f t="shared" si="6"/>
        <v>0.22859924945107557</v>
      </c>
      <c r="G26" s="39" t="s">
        <v>202</v>
      </c>
      <c r="H26" s="29">
        <v>3037397</v>
      </c>
      <c r="I26" s="29">
        <v>2151.59</v>
      </c>
      <c r="J26" s="30">
        <f t="shared" si="4"/>
        <v>1411.6987901970169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100687.77272727272</v>
      </c>
      <c r="E27" s="27">
        <f t="shared" si="5"/>
        <v>-0.37016212177131214</v>
      </c>
      <c r="F27" s="33">
        <f t="shared" si="6"/>
        <v>-8.5403712807916587E-3</v>
      </c>
      <c r="G27" s="39" t="s">
        <v>203</v>
      </c>
      <c r="H27" s="29">
        <v>2215131</v>
      </c>
      <c r="I27" s="29">
        <v>2214.4</v>
      </c>
      <c r="J27" s="30">
        <f t="shared" si="4"/>
        <v>1000.3301119942196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180299.71371610844</v>
      </c>
      <c r="B28" s="27">
        <f>A28/A25-1</f>
        <v>-0.19749011460209498</v>
      </c>
      <c r="C28" s="27">
        <f>A28/A16-1</f>
        <v>0.10185421264143724</v>
      </c>
      <c r="D28" s="26">
        <f>H28/19</f>
        <v>280348.36842105264</v>
      </c>
      <c r="E28" s="27">
        <f t="shared" si="5"/>
        <v>1.7843337957272767</v>
      </c>
      <c r="F28" s="33">
        <f t="shared" si="6"/>
        <v>8.1483204055003977E-2</v>
      </c>
      <c r="G28" s="39" t="s">
        <v>208</v>
      </c>
      <c r="H28" s="29">
        <v>5326619</v>
      </c>
      <c r="I28" s="29">
        <v>5840.24</v>
      </c>
      <c r="J28" s="30">
        <f t="shared" si="4"/>
        <v>912.05481281591176</v>
      </c>
      <c r="K28" s="32">
        <f>H28+H27+H26</f>
        <v>10579147</v>
      </c>
      <c r="L28" s="27">
        <f>K28/K25-1</f>
        <v>-0.22858126844298809</v>
      </c>
      <c r="M28" s="27">
        <f>K28/K16-1</f>
        <v>3.7577534204047414E-3</v>
      </c>
      <c r="N28" s="32">
        <f>AVERAGE(J26:J28)</f>
        <v>1108.0279050023828</v>
      </c>
      <c r="O28" s="58">
        <f>N28/N25-1</f>
        <v>-0.14474832917899449</v>
      </c>
    </row>
    <row r="29" spans="1:15" hidden="1">
      <c r="D29" s="26">
        <f>H29/22</f>
        <v>96808.863636363632</v>
      </c>
      <c r="E29" s="27">
        <f t="shared" ref="E29:E41" si="7">D29/D28-1</f>
        <v>-0.65468369164550555</v>
      </c>
      <c r="F29" s="33">
        <f t="shared" ref="F29:F41" si="8">D29/D17-1</f>
        <v>-0.14050739480956931</v>
      </c>
      <c r="G29" s="39" t="s">
        <v>215</v>
      </c>
      <c r="H29" s="29">
        <v>2129795</v>
      </c>
      <c r="I29" s="29">
        <v>1965.24</v>
      </c>
      <c r="J29" s="30">
        <f t="shared" si="4"/>
        <v>1083.7327756406341</v>
      </c>
    </row>
    <row r="30" spans="1:15" hidden="1">
      <c r="D30" s="26">
        <f>H30/19</f>
        <v>129036.52631578948</v>
      </c>
      <c r="E30" s="27">
        <f t="shared" si="7"/>
        <v>0.33289991710346234</v>
      </c>
      <c r="F30" s="33">
        <f t="shared" si="8"/>
        <v>-0.37365090283639091</v>
      </c>
      <c r="G30" s="39" t="s">
        <v>210</v>
      </c>
      <c r="H30" s="29">
        <v>2451694</v>
      </c>
      <c r="I30" s="29">
        <v>2373.3200000000002</v>
      </c>
      <c r="J30" s="30">
        <f t="shared" si="4"/>
        <v>1033.0229383311141</v>
      </c>
    </row>
    <row r="31" spans="1:15" ht="17.399999999999999" hidden="1">
      <c r="A31" s="31">
        <f>AVERAGE(D29:D31)</f>
        <v>184754.59665071769</v>
      </c>
      <c r="B31" s="27">
        <f>A31/A28-1</f>
        <v>2.4708208586641023E-2</v>
      </c>
      <c r="C31" s="27">
        <f>A31/A19-1</f>
        <v>-7.8700308583906198E-2</v>
      </c>
      <c r="D31" s="26">
        <f>H31/20</f>
        <v>328418.40000000002</v>
      </c>
      <c r="E31" s="27">
        <f t="shared" si="7"/>
        <v>1.5451584088389496</v>
      </c>
      <c r="F31" s="33">
        <f t="shared" si="8"/>
        <v>0.16064451935900204</v>
      </c>
      <c r="G31" s="39" t="s">
        <v>211</v>
      </c>
      <c r="H31" s="29">
        <v>6568368</v>
      </c>
      <c r="I31" s="29">
        <v>6377.93</v>
      </c>
      <c r="J31" s="30">
        <f t="shared" si="4"/>
        <v>1029.8589040644849</v>
      </c>
      <c r="K31" s="32">
        <f>H31+H30+H29</f>
        <v>11149857</v>
      </c>
      <c r="L31" s="27">
        <f>K31/K28-1</f>
        <v>5.3946693433789994E-2</v>
      </c>
      <c r="M31" s="27">
        <f>K31/K19-1</f>
        <v>-0.11495999528184286</v>
      </c>
      <c r="N31" s="32">
        <f>AVERAGE(J29:J31)</f>
        <v>1048.8715393454111</v>
      </c>
      <c r="O31" s="58">
        <f>N31/N28-1</f>
        <v>-5.3388877112119815E-2</v>
      </c>
    </row>
    <row r="32" spans="1:15" ht="17.399999999999999" hidden="1">
      <c r="D32" s="26">
        <f>H32/21</f>
        <v>161582.33333333334</v>
      </c>
      <c r="E32" s="27">
        <f t="shared" si="7"/>
        <v>-0.50799853682578888</v>
      </c>
      <c r="F32" s="33">
        <f t="shared" si="8"/>
        <v>0.39644949618037395</v>
      </c>
      <c r="G32" s="39" t="s">
        <v>222</v>
      </c>
      <c r="H32" s="29">
        <v>3393229</v>
      </c>
      <c r="I32" s="29">
        <v>3189.65</v>
      </c>
      <c r="J32" s="30">
        <f t="shared" si="4"/>
        <v>1063.8248710673583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220280.23809523811</v>
      </c>
      <c r="E33" s="27">
        <f t="shared" si="7"/>
        <v>0.36326932252435662</v>
      </c>
      <c r="F33" s="33">
        <f t="shared" si="8"/>
        <v>0.18472789893553676</v>
      </c>
      <c r="G33" s="39" t="s">
        <v>223</v>
      </c>
      <c r="H33" s="29">
        <v>4625885</v>
      </c>
      <c r="I33" s="29">
        <v>4274.3500000000004</v>
      </c>
      <c r="J33" s="30">
        <f t="shared" si="4"/>
        <v>1082.2429141272942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205097.99749373435</v>
      </c>
      <c r="B34" s="27">
        <f>A34/A31-1</f>
        <v>0.11011039082007934</v>
      </c>
      <c r="C34" s="27">
        <f>A34/A22-1</f>
        <v>-0.1231819814125994</v>
      </c>
      <c r="D34" s="26">
        <f>H34/19</f>
        <v>233431.42105263157</v>
      </c>
      <c r="E34" s="27">
        <f t="shared" si="7"/>
        <v>5.9702055305149715E-2</v>
      </c>
      <c r="F34" s="33">
        <f t="shared" si="8"/>
        <v>-0.41655640342891365</v>
      </c>
      <c r="G34" s="39" t="s">
        <v>220</v>
      </c>
      <c r="H34" s="29">
        <v>4435197</v>
      </c>
      <c r="I34" s="29">
        <v>4684.21</v>
      </c>
      <c r="J34" s="30">
        <f t="shared" si="4"/>
        <v>946.8399153752714</v>
      </c>
      <c r="K34" s="32">
        <f>H34+H33+H32</f>
        <v>12454311</v>
      </c>
      <c r="L34" s="27">
        <f>K34/K31-1</f>
        <v>0.11699289058146656</v>
      </c>
      <c r="M34" s="27">
        <f>K34/K22-1</f>
        <v>-0.1481743590332848</v>
      </c>
      <c r="N34" s="32">
        <f>AVERAGE(J32:J34)</f>
        <v>1030.9692335233078</v>
      </c>
      <c r="O34" s="58">
        <f>N34/N31-1</f>
        <v>-1.7068158635780928E-2</v>
      </c>
      <c r="P34" s="58"/>
    </row>
    <row r="35" spans="1:16" ht="17.399999999999999" hidden="1">
      <c r="D35" s="26">
        <f>H35/23</f>
        <v>185671.17391304349</v>
      </c>
      <c r="E35" s="27">
        <f t="shared" si="7"/>
        <v>-0.20460076421682594</v>
      </c>
      <c r="F35" s="33">
        <f t="shared" si="8"/>
        <v>0.1796032079871972</v>
      </c>
      <c r="G35" s="39" t="s">
        <v>226</v>
      </c>
      <c r="H35" s="68">
        <v>4270437</v>
      </c>
      <c r="I35" s="68">
        <v>4298.49</v>
      </c>
      <c r="J35" s="30">
        <f t="shared" si="4"/>
        <v>993.47375473712862</v>
      </c>
      <c r="P35" s="16"/>
    </row>
    <row r="36" spans="1:16" ht="17.399999999999999" hidden="1">
      <c r="D36" s="26">
        <f>H36/21</f>
        <v>173579.33333333334</v>
      </c>
      <c r="E36" s="27">
        <f t="shared" si="7"/>
        <v>-6.5125028968541887E-2</v>
      </c>
      <c r="F36" s="33">
        <f t="shared" si="8"/>
        <v>-0.12171643248809472</v>
      </c>
      <c r="G36" s="39" t="s">
        <v>228</v>
      </c>
      <c r="H36" s="68">
        <v>3645166</v>
      </c>
      <c r="I36" s="68">
        <v>3601.72</v>
      </c>
      <c r="J36" s="30">
        <f t="shared" si="4"/>
        <v>1012.0625701053941</v>
      </c>
      <c r="P36" s="16"/>
    </row>
    <row r="37" spans="1:16" ht="17.399999999999999" hidden="1">
      <c r="A37" s="31">
        <f>AVERAGE(D35:D37)</f>
        <v>254848.87278582933</v>
      </c>
      <c r="B37" s="27">
        <f>A37/A34-1</f>
        <v>0.24257123862759733</v>
      </c>
      <c r="C37" s="27">
        <f>A37/A25-1</f>
        <v>0.13432648049107199</v>
      </c>
      <c r="D37" s="26">
        <f>H37/18</f>
        <v>405296.11111111112</v>
      </c>
      <c r="E37" s="27">
        <f t="shared" si="7"/>
        <v>1.334932986133782</v>
      </c>
      <c r="F37" s="33">
        <f t="shared" si="8"/>
        <v>0.27062743119511468</v>
      </c>
      <c r="G37" s="39" t="s">
        <v>225</v>
      </c>
      <c r="H37" s="68">
        <v>7295330</v>
      </c>
      <c r="I37" s="68">
        <v>8160.15</v>
      </c>
      <c r="J37" s="30">
        <f t="shared" si="4"/>
        <v>894.01910504096134</v>
      </c>
      <c r="K37" s="32">
        <f>H37+H36+H35</f>
        <v>15210933</v>
      </c>
      <c r="L37" s="27">
        <f>K37/K34-1</f>
        <v>0.2213387798008255</v>
      </c>
      <c r="M37" s="27">
        <f>K37/K25-1</f>
        <v>0.10916302048347504</v>
      </c>
      <c r="N37" s="32">
        <f>AVERAGE(J35:J37)</f>
        <v>966.51847662782802</v>
      </c>
      <c r="O37" s="16">
        <f>N37/N34-1</f>
        <v>-6.2514723815007778E-2</v>
      </c>
      <c r="P37" s="16"/>
    </row>
    <row r="38" spans="1:16" ht="17.399999999999999" hidden="1">
      <c r="A38" s="31"/>
      <c r="B38" s="27"/>
      <c r="C38" s="27"/>
      <c r="D38" s="26">
        <f>H38/20</f>
        <v>189697.55</v>
      </c>
      <c r="E38" s="27">
        <f t="shared" si="7"/>
        <v>-0.53195319471497526</v>
      </c>
      <c r="F38" s="33">
        <f t="shared" si="8"/>
        <v>0.18662573578626684</v>
      </c>
      <c r="G38" s="39" t="s">
        <v>231</v>
      </c>
      <c r="H38" s="68">
        <v>3793951</v>
      </c>
      <c r="I38" s="68">
        <v>3832.28</v>
      </c>
      <c r="J38" s="30">
        <f t="shared" si="4"/>
        <v>989.99838216414241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317471.71428571426</v>
      </c>
      <c r="E39" s="27">
        <f t="shared" si="7"/>
        <v>0.67356781511260566</v>
      </c>
      <c r="F39" s="33">
        <f t="shared" si="8"/>
        <v>2.1530314524448957</v>
      </c>
      <c r="G39" s="39" t="s">
        <v>234</v>
      </c>
      <c r="H39" s="68">
        <v>6666906</v>
      </c>
      <c r="I39" s="68">
        <v>6557.2</v>
      </c>
      <c r="J39" s="30">
        <f t="shared" si="4"/>
        <v>1016.7306167266516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247600.11984126983</v>
      </c>
      <c r="B40" s="27">
        <f>A40/A37-1</f>
        <v>-2.8443339243847565E-2</v>
      </c>
      <c r="C40" s="27">
        <f>A40/A28-1</f>
        <v>0.37326962277449582</v>
      </c>
      <c r="D40" s="26">
        <f>H40/21</f>
        <v>235631.09523809524</v>
      </c>
      <c r="E40" s="27">
        <f t="shared" si="7"/>
        <v>-0.2577886953858356</v>
      </c>
      <c r="F40" s="33">
        <f t="shared" si="8"/>
        <v>-0.1595060939173969</v>
      </c>
      <c r="G40" s="39" t="s">
        <v>236</v>
      </c>
      <c r="H40" s="68">
        <v>4948253</v>
      </c>
      <c r="I40" s="68">
        <v>4672.2</v>
      </c>
      <c r="J40" s="30">
        <f t="shared" si="4"/>
        <v>1059.0841573562775</v>
      </c>
      <c r="K40" s="32">
        <f>H40+H39+H38</f>
        <v>15409110</v>
      </c>
      <c r="L40" s="27">
        <f>K40/K37-1</f>
        <v>1.3028589370553512E-2</v>
      </c>
      <c r="M40" s="27">
        <f>K40/K28-1</f>
        <v>0.45655505117756667</v>
      </c>
      <c r="N40" s="32">
        <f>AVERAGE(J38:J40)</f>
        <v>1021.9377187490239</v>
      </c>
      <c r="O40" s="58">
        <f>N40/N37-1</f>
        <v>5.7339040547422337E-2</v>
      </c>
    </row>
    <row r="41" spans="1:16" ht="17.399999999999999">
      <c r="A41" s="31"/>
      <c r="B41" s="27"/>
      <c r="C41" s="27"/>
      <c r="D41" s="26">
        <f>H41/18</f>
        <v>84455.5</v>
      </c>
      <c r="E41" s="27">
        <f t="shared" si="7"/>
        <v>-0.64157744157382413</v>
      </c>
      <c r="F41" s="33">
        <f t="shared" si="8"/>
        <v>-0.12760570853063324</v>
      </c>
      <c r="G41" s="39" t="s">
        <v>370</v>
      </c>
      <c r="H41" s="68">
        <v>1520199</v>
      </c>
      <c r="I41" s="68">
        <v>1879.51</v>
      </c>
      <c r="J41" s="30">
        <f t="shared" si="4"/>
        <v>808.82730073263781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174791.6</v>
      </c>
      <c r="E42" s="27">
        <f t="shared" ref="E42" si="9">D42/D41-1</f>
        <v>1.0696295682341588</v>
      </c>
      <c r="F42" s="33">
        <f t="shared" ref="F42" si="10">D42/D30-1</f>
        <v>0.35459009158565458</v>
      </c>
      <c r="G42" s="39" t="s">
        <v>406</v>
      </c>
      <c r="H42" s="68">
        <v>3495832</v>
      </c>
      <c r="I42" s="68">
        <v>4203.24</v>
      </c>
      <c r="J42" s="30">
        <f t="shared" si="4"/>
        <v>831.69935573509963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176214.5</v>
      </c>
      <c r="B43" s="27">
        <f>A43/A40-1</f>
        <v>-0.28831011829490771</v>
      </c>
      <c r="C43" s="27">
        <f>A43/A31-1</f>
        <v>-4.6224000947932664E-2</v>
      </c>
      <c r="D43" s="26">
        <f>H43/20</f>
        <v>269396.40000000002</v>
      </c>
      <c r="E43" s="27">
        <f t="shared" ref="E43" si="11">D43/D42-1</f>
        <v>0.54124340071262012</v>
      </c>
      <c r="F43" s="33">
        <f t="shared" ref="F43" si="12">D43/D31-1</f>
        <v>-0.17971587462821814</v>
      </c>
      <c r="G43" s="39" t="s">
        <v>429</v>
      </c>
      <c r="H43" s="68">
        <v>5387928</v>
      </c>
      <c r="I43" s="68">
        <v>6145.06</v>
      </c>
      <c r="J43" s="30">
        <f t="shared" si="4"/>
        <v>876.79013711827054</v>
      </c>
      <c r="K43" s="32">
        <f>H43+H42+H41</f>
        <v>10403959</v>
      </c>
      <c r="L43" s="27">
        <f>K43/K40-1</f>
        <v>-0.32481765656809514</v>
      </c>
      <c r="M43" s="27">
        <f>K43/K31-1</f>
        <v>-6.6897539582794652E-2</v>
      </c>
      <c r="N43" s="32">
        <f>AVERAGE(J41:J43)</f>
        <v>839.10559786200258</v>
      </c>
      <c r="O43" s="58">
        <f>N43/N40-1</f>
        <v>-0.17890730279613332</v>
      </c>
    </row>
    <row r="44" spans="1:16" ht="17.399999999999999">
      <c r="A44" s="31"/>
      <c r="B44" s="27"/>
      <c r="C44" s="27"/>
      <c r="D44" s="26">
        <f>H44/22</f>
        <v>122219.72727272728</v>
      </c>
      <c r="E44" s="27">
        <f t="shared" ref="E44" si="13">D44/D43-1</f>
        <v>-0.54632011685112625</v>
      </c>
      <c r="F44" s="33">
        <f t="shared" ref="F44" si="14">D44/D32-1</f>
        <v>-0.24360711501426147</v>
      </c>
      <c r="G44" s="39" t="s">
        <v>462</v>
      </c>
      <c r="H44" s="68">
        <v>2688834</v>
      </c>
      <c r="I44" s="68">
        <v>3841.51</v>
      </c>
      <c r="J44" s="30">
        <f t="shared" si="4"/>
        <v>699.94194991032168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179408.55</v>
      </c>
      <c r="E45" s="27">
        <f t="shared" ref="E45" si="15">D45/D44-1</f>
        <v>0.46791810130339018</v>
      </c>
      <c r="F45" s="33">
        <f t="shared" ref="F45" si="16">D45/D33-1</f>
        <v>-0.18554405265154672</v>
      </c>
      <c r="G45" s="39" t="s">
        <v>498</v>
      </c>
      <c r="H45" s="68">
        <v>3588171</v>
      </c>
      <c r="I45" s="68">
        <v>5536.88</v>
      </c>
      <c r="J45" s="30">
        <f t="shared" si="4"/>
        <v>648.04926240048542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192132.51347687398</v>
      </c>
      <c r="B46" s="27">
        <f>A46/A43-1</f>
        <v>9.0333164846672531E-2</v>
      </c>
      <c r="C46" s="27">
        <f>A46/A34-1</f>
        <v>-6.3216043917037612E-2</v>
      </c>
      <c r="D46" s="26">
        <f>H46/19</f>
        <v>274769.26315789472</v>
      </c>
      <c r="E46" s="27">
        <f t="shared" ref="E46" si="17">D46/D45-1</f>
        <v>0.53152825301745499</v>
      </c>
      <c r="F46" s="33">
        <f t="shared" ref="F46" si="18">D46/D34-1</f>
        <v>0.17708773702723901</v>
      </c>
      <c r="G46" s="39" t="s">
        <v>548</v>
      </c>
      <c r="H46" s="68">
        <v>5220616</v>
      </c>
      <c r="I46" s="68">
        <v>6566.15</v>
      </c>
      <c r="J46" s="30">
        <f t="shared" si="4"/>
        <v>795.08022204792769</v>
      </c>
      <c r="K46" s="32">
        <f>H46+H45+H44</f>
        <v>11497621</v>
      </c>
      <c r="L46" s="27">
        <f>K46/K43-1</f>
        <v>0.10511979141786321</v>
      </c>
      <c r="M46" s="27">
        <f>K46/K34-1</f>
        <v>-7.6815971594093035E-2</v>
      </c>
      <c r="N46" s="32">
        <f>AVERAGE(J44:J46)</f>
        <v>714.35714478624493</v>
      </c>
      <c r="O46" s="58">
        <f>N46/N43-1</f>
        <v>-0.14866835996996108</v>
      </c>
    </row>
    <row r="47" spans="1:16" ht="17.399999999999999">
      <c r="A47" s="31"/>
      <c r="B47" s="27"/>
      <c r="C47" s="27"/>
      <c r="D47" s="26">
        <f>H47/19</f>
        <v>68123.631578947374</v>
      </c>
      <c r="E47" s="27">
        <f t="shared" ref="E47" si="19">D47/D46-1</f>
        <v>-0.75206967913365008</v>
      </c>
      <c r="F47" s="33">
        <f t="shared" ref="F47" si="20">D47/D35-1</f>
        <v>-0.63309527190875559</v>
      </c>
      <c r="G47" s="39" t="s">
        <v>598</v>
      </c>
      <c r="H47" s="68">
        <v>1294349</v>
      </c>
      <c r="I47" s="68">
        <v>1202.43</v>
      </c>
      <c r="J47" s="30">
        <f t="shared" si="4"/>
        <v>1076.4443668238482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192542.4</v>
      </c>
      <c r="E48" s="27">
        <f t="shared" ref="E48" si="21">D48/D47-1</f>
        <v>1.8263672317126214</v>
      </c>
      <c r="F48" s="33">
        <f t="shared" ref="F48" si="22">D48/D36-1</f>
        <v>0.10924726061858347</v>
      </c>
      <c r="G48" s="39" t="s">
        <v>638</v>
      </c>
      <c r="H48" s="68">
        <v>3850848</v>
      </c>
      <c r="I48" s="68">
        <v>4835.1400000000003</v>
      </c>
      <c r="J48" s="30">
        <f t="shared" si="4"/>
        <v>796.42947256956359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164034.28325358851</v>
      </c>
      <c r="B49" s="27">
        <f>A49/A46-1</f>
        <v>-0.1462440152101977</v>
      </c>
      <c r="C49" s="27">
        <f>A49/A37-1</f>
        <v>-0.35634683622304997</v>
      </c>
      <c r="D49" s="26">
        <f>H49/22</f>
        <v>231436.81818181818</v>
      </c>
      <c r="E49" s="27">
        <f t="shared" ref="E49" si="23">D49/D48-1</f>
        <v>0.20200443217607233</v>
      </c>
      <c r="F49" s="33">
        <f t="shared" ref="F49" si="24">D49/D37-1</f>
        <v>-0.42896856930766303</v>
      </c>
      <c r="G49" s="39" t="s">
        <v>672</v>
      </c>
      <c r="H49" s="68">
        <v>5091610</v>
      </c>
      <c r="I49" s="68">
        <v>5352.99</v>
      </c>
      <c r="J49" s="30">
        <f t="shared" si="4"/>
        <v>951.17121459221858</v>
      </c>
      <c r="K49" s="32">
        <f>H49+H48+H47</f>
        <v>10236807</v>
      </c>
      <c r="L49" s="27">
        <f>K49/K46-1</f>
        <v>-0.10965868504449749</v>
      </c>
      <c r="M49" s="27">
        <f>K49/K37-1</f>
        <v>-0.32700992108768079</v>
      </c>
      <c r="N49" s="32">
        <f>AVERAGE(J47:J49)</f>
        <v>941.34835132854334</v>
      </c>
      <c r="O49" s="58">
        <f>N49/N46-1</f>
        <v>0.31775591270976977</v>
      </c>
    </row>
    <row r="50" spans="1:15" s="37" customFormat="1" ht="17.399999999999999">
      <c r="A50" s="92"/>
      <c r="B50" s="130"/>
      <c r="C50" s="130"/>
      <c r="D50" s="93">
        <f>H50/18</f>
        <v>125457.27777777778</v>
      </c>
      <c r="E50" s="130">
        <f t="shared" ref="E50" si="25">D50/D49-1</f>
        <v>-0.45791996812184921</v>
      </c>
      <c r="F50" s="131">
        <f t="shared" ref="F50" si="26">D50/D38-1</f>
        <v>-0.33864576649631062</v>
      </c>
      <c r="G50" s="132" t="s">
        <v>714</v>
      </c>
      <c r="H50" s="95">
        <v>2258231</v>
      </c>
      <c r="I50" s="95">
        <v>2770.72</v>
      </c>
      <c r="J50" s="133">
        <f t="shared" ref="J50" si="27">H50/I50</f>
        <v>815.03399838309178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142784.15</v>
      </c>
      <c r="E51" s="130">
        <f t="shared" ref="E51" si="28">D51/D50-1</f>
        <v>0.13810974165176182</v>
      </c>
      <c r="F51" s="131">
        <f t="shared" ref="F51" si="29">D51/D39-1</f>
        <v>-0.55024607366595535</v>
      </c>
      <c r="G51" s="132" t="s">
        <v>721</v>
      </c>
      <c r="H51" s="95">
        <v>2855683</v>
      </c>
      <c r="I51" s="95">
        <v>4502.51</v>
      </c>
      <c r="J51" s="133">
        <f t="shared" ref="J51" si="30">H51/I51</f>
        <v>634.24245587461212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161634.33956228956</v>
      </c>
      <c r="B52" s="27">
        <f>A52/A49-1</f>
        <v>-1.4630744523013828E-2</v>
      </c>
      <c r="C52" s="27">
        <f>A52/A40-1</f>
        <v>-0.34719603663395138</v>
      </c>
      <c r="D52" s="93">
        <f>H52/22</f>
        <v>216661.59090909091</v>
      </c>
      <c r="E52" s="130">
        <f t="shared" ref="E52:E53" si="31">D52/D51-1</f>
        <v>0.51740645519191686</v>
      </c>
      <c r="F52" s="131">
        <f t="shared" ref="F52:F53" si="32">D52/D40-1</f>
        <v>-8.0505097639326562E-2</v>
      </c>
      <c r="G52" s="132" t="s">
        <v>726</v>
      </c>
      <c r="H52" s="95">
        <v>4766555</v>
      </c>
      <c r="I52" s="95">
        <v>5129.46</v>
      </c>
      <c r="J52" s="133">
        <f t="shared" ref="J52" si="33">H52/I52</f>
        <v>929.25083732010773</v>
      </c>
      <c r="K52" s="32">
        <f>H52+H51+H50</f>
        <v>9880469</v>
      </c>
      <c r="L52" s="27">
        <f>K52/K49-1</f>
        <v>-3.4809486981633997E-2</v>
      </c>
      <c r="M52" s="27">
        <f>K52/K40-1</f>
        <v>-0.35879041683783164</v>
      </c>
      <c r="N52" s="32">
        <f>AVERAGE(J50:J52)</f>
        <v>792.84243052593717</v>
      </c>
      <c r="O52" s="58">
        <f>N52/N49-1</f>
        <v>-0.15775873043493072</v>
      </c>
    </row>
    <row r="53" spans="1:15" s="37" customFormat="1" ht="17.399999999999999">
      <c r="A53" s="31"/>
      <c r="B53" s="27"/>
      <c r="C53" s="27"/>
      <c r="D53" s="93">
        <f>H53/21</f>
        <v>99319.476190476184</v>
      </c>
      <c r="E53" s="130">
        <f t="shared" si="31"/>
        <v>-0.54159167864621804</v>
      </c>
      <c r="F53" s="131">
        <f t="shared" si="32"/>
        <v>0.1759977288687673</v>
      </c>
      <c r="G53" s="132" t="s">
        <v>729</v>
      </c>
      <c r="H53" s="95">
        <v>2085709</v>
      </c>
      <c r="I53" s="95">
        <v>4143.57</v>
      </c>
      <c r="J53" s="133">
        <f t="shared" ref="J53" si="34">H53/I53</f>
        <v>503.36038729887514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124628.58823529411</v>
      </c>
      <c r="E54" s="130">
        <f t="shared" ref="E54" si="35">D54/D53-1</f>
        <v>0.25482526706322717</v>
      </c>
      <c r="F54" s="131">
        <f t="shared" ref="F54" si="36">D54/D42-1</f>
        <v>-0.28698754267771387</v>
      </c>
      <c r="G54" s="132" t="s">
        <v>742</v>
      </c>
      <c r="H54" s="95">
        <v>2118686</v>
      </c>
      <c r="I54" s="95">
        <v>4032.09</v>
      </c>
      <c r="J54" s="133">
        <f t="shared" ref="J54" si="37">H54/I54</f>
        <v>525.45602900728898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127151.16433239962</v>
      </c>
      <c r="B55" s="27">
        <f>A55/A52-1</f>
        <v>-0.21334065102299038</v>
      </c>
      <c r="C55" s="27">
        <f>A55/A43-1</f>
        <v>-0.27842961656163578</v>
      </c>
      <c r="D55" s="93">
        <f>H55/21</f>
        <v>157505.42857142858</v>
      </c>
      <c r="E55" s="130">
        <f t="shared" ref="E55" si="38">D55/D54-1</f>
        <v>0.26379854575632544</v>
      </c>
      <c r="F55" s="131">
        <f t="shared" ref="F55" si="39">D55/D43-1</f>
        <v>-0.41533951986207474</v>
      </c>
      <c r="G55" s="132" t="s">
        <v>749</v>
      </c>
      <c r="H55" s="95">
        <v>3307614</v>
      </c>
      <c r="I55" s="95">
        <v>3994.34</v>
      </c>
      <c r="J55" s="133">
        <f t="shared" ref="J55" si="40">H55/I55</f>
        <v>828.07522644542018</v>
      </c>
      <c r="K55" s="32">
        <f>H55+H54+H53</f>
        <v>7512009</v>
      </c>
      <c r="L55" s="27">
        <f>K55/K52-1</f>
        <v>-0.23971129305704009</v>
      </c>
      <c r="M55" s="27">
        <f>K55/K43-1</f>
        <v>-0.27796630109749565</v>
      </c>
      <c r="N55" s="32">
        <f>AVERAGE(J53:J55)</f>
        <v>618.96388091719484</v>
      </c>
      <c r="O55" s="58">
        <f>N55/N52-1</f>
        <v>-0.21931034832911112</v>
      </c>
    </row>
    <row r="56" spans="1:15" s="124" customFormat="1" ht="17.399999999999999">
      <c r="A56" s="94"/>
      <c r="B56" s="45"/>
      <c r="C56" s="45"/>
      <c r="D56" s="98">
        <f>H56/22</f>
        <v>84223.5</v>
      </c>
      <c r="E56" s="118">
        <f t="shared" ref="E56" si="41">D56/D55-1</f>
        <v>-0.46526604978694619</v>
      </c>
      <c r="F56" s="158">
        <f t="shared" ref="F56" si="42">D56/D44-1</f>
        <v>-0.31088456929657993</v>
      </c>
      <c r="G56" s="122" t="s">
        <v>752</v>
      </c>
      <c r="H56" s="96">
        <v>1852917</v>
      </c>
      <c r="I56" s="96">
        <v>3293.6</v>
      </c>
      <c r="J56" s="125">
        <f t="shared" ref="J56" si="43">H56/I56</f>
        <v>562.58106631042017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137886.33333333334</v>
      </c>
      <c r="E57" s="118">
        <f t="shared" ref="E57" si="44">D57/D56-1</f>
        <v>0.63714798522186022</v>
      </c>
      <c r="F57" s="158">
        <f t="shared" ref="F57" si="45">D57/D45-1</f>
        <v>-0.23143945295063506</v>
      </c>
      <c r="G57" s="122" t="s">
        <v>756</v>
      </c>
      <c r="H57" s="96">
        <v>2481954</v>
      </c>
      <c r="I57" s="96">
        <v>4315.67</v>
      </c>
      <c r="J57" s="125">
        <f t="shared" ref="J57" si="46">H57/I57</f>
        <v>575.10282296839193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111054.91666666667</v>
      </c>
      <c r="B58" s="27">
        <f>A58/A55-1</f>
        <v>-0.12659142958104586</v>
      </c>
      <c r="C58" s="27">
        <f>A58/A46-1</f>
        <v>-0.42198790482156578</v>
      </c>
      <c r="K58" s="32">
        <f>H58+H57+H56</f>
        <v>4334871</v>
      </c>
      <c r="L58" s="27">
        <f>K58/K55-1</f>
        <v>-0.42294118657206081</v>
      </c>
      <c r="M58" s="27">
        <f>K58/K46-1</f>
        <v>-0.62297670100623426</v>
      </c>
      <c r="N58" s="32">
        <f>AVERAGE(J56:J58)</f>
        <v>568.84194463940605</v>
      </c>
      <c r="O58" s="58">
        <f>N58/N55-1</f>
        <v>-8.0977158478968025E-2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16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덴티스</v>
      </c>
      <c r="G1" s="19"/>
      <c r="H1" s="19"/>
      <c r="I1" s="19"/>
      <c r="J1" s="20"/>
      <c r="P1" s="18" t="s">
        <v>260</v>
      </c>
    </row>
    <row r="2" spans="1:16" ht="15" customHeight="1">
      <c r="G2" s="21"/>
      <c r="H2" s="21"/>
      <c r="I2" s="21"/>
      <c r="J2" s="22"/>
      <c r="P2" s="34" t="s">
        <v>364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115084.35</v>
      </c>
      <c r="E5" s="27"/>
      <c r="F5" s="26"/>
      <c r="G5" s="28" t="s">
        <v>7</v>
      </c>
      <c r="H5" s="29">
        <v>2301687</v>
      </c>
      <c r="I5" s="29">
        <v>3123.18</v>
      </c>
      <c r="J5" s="30">
        <f>H5/I5</f>
        <v>736.96905077517147</v>
      </c>
    </row>
    <row r="6" spans="1:16" ht="15" hidden="1" customHeight="1">
      <c r="D6" s="26">
        <f>H6/18</f>
        <v>218355.5</v>
      </c>
      <c r="E6" s="27">
        <f t="shared" ref="E6:E16" si="0">D6/D5-1</f>
        <v>0.89735181195357994</v>
      </c>
      <c r="F6" s="26"/>
      <c r="G6" s="28" t="s">
        <v>3</v>
      </c>
      <c r="H6" s="29">
        <v>3930399</v>
      </c>
      <c r="I6" s="29">
        <v>5508.04</v>
      </c>
      <c r="J6" s="30">
        <f t="shared" ref="J6:J49" si="1">H6/I6</f>
        <v>713.57488326155942</v>
      </c>
    </row>
    <row r="7" spans="1:16" ht="15" hidden="1" customHeight="1">
      <c r="A7" s="31">
        <f>AVERAGE(D5:D7)</f>
        <v>169027.48030303032</v>
      </c>
      <c r="B7" s="31"/>
      <c r="C7" s="31"/>
      <c r="D7" s="26">
        <f>H7/22</f>
        <v>173642.59090909091</v>
      </c>
      <c r="E7" s="27">
        <f t="shared" si="0"/>
        <v>-0.20477116029094333</v>
      </c>
      <c r="F7" s="26"/>
      <c r="G7" s="28" t="s">
        <v>6</v>
      </c>
      <c r="H7" s="29">
        <v>3820137</v>
      </c>
      <c r="I7" s="29">
        <v>5766.09</v>
      </c>
      <c r="J7" s="30">
        <f t="shared" si="1"/>
        <v>662.51775466563993</v>
      </c>
      <c r="K7" s="32">
        <f>H7+H6+H5</f>
        <v>10052223</v>
      </c>
      <c r="L7" s="32"/>
      <c r="M7" s="32"/>
      <c r="N7" s="32">
        <f>AVERAGE(J5:J7)</f>
        <v>704.35389623412357</v>
      </c>
      <c r="O7" s="35"/>
    </row>
    <row r="8" spans="1:16" ht="15" hidden="1" customHeight="1">
      <c r="D8" s="26">
        <f>H8/21</f>
        <v>111974.04761904762</v>
      </c>
      <c r="E8" s="27">
        <f t="shared" si="0"/>
        <v>-0.35514641291161875</v>
      </c>
      <c r="F8" s="26"/>
      <c r="G8" s="28" t="s">
        <v>2</v>
      </c>
      <c r="H8" s="29">
        <v>2351455</v>
      </c>
      <c r="I8" s="29">
        <v>3898.66</v>
      </c>
      <c r="J8" s="30">
        <f t="shared" si="1"/>
        <v>603.14441372163776</v>
      </c>
    </row>
    <row r="9" spans="1:16" ht="15" hidden="1" customHeight="1">
      <c r="D9" s="26">
        <f>H9/21</f>
        <v>233118.61904761905</v>
      </c>
      <c r="E9" s="27">
        <f t="shared" si="0"/>
        <v>1.0818986542374827</v>
      </c>
      <c r="F9" s="26"/>
      <c r="G9" s="28" t="s">
        <v>5</v>
      </c>
      <c r="H9" s="29">
        <v>4895491</v>
      </c>
      <c r="I9" s="29">
        <v>6944.04</v>
      </c>
      <c r="J9" s="30">
        <f t="shared" si="1"/>
        <v>704.99176272026079</v>
      </c>
    </row>
    <row r="10" spans="1:16" ht="15" hidden="1" customHeight="1">
      <c r="A10" s="31">
        <f>AVERAGE(D8:D10)</f>
        <v>204948.60317460317</v>
      </c>
      <c r="B10" s="27">
        <f>A10/A7-1</f>
        <v>0.21251646659569157</v>
      </c>
      <c r="C10" s="27"/>
      <c r="D10" s="26">
        <f>H10/21</f>
        <v>269753.14285714284</v>
      </c>
      <c r="E10" s="27">
        <f t="shared" si="0"/>
        <v>0.15714971184708526</v>
      </c>
      <c r="F10" s="26"/>
      <c r="G10" s="28" t="s">
        <v>0</v>
      </c>
      <c r="H10" s="29">
        <v>5664816</v>
      </c>
      <c r="I10" s="29">
        <v>8456.35</v>
      </c>
      <c r="J10" s="30">
        <f t="shared" si="1"/>
        <v>669.88901831168289</v>
      </c>
      <c r="K10" s="32">
        <f>H10+H9+H8</f>
        <v>12911762</v>
      </c>
      <c r="L10" s="27">
        <f>K10/K7-1</f>
        <v>0.28446832108678843</v>
      </c>
      <c r="M10" s="32"/>
      <c r="N10" s="32">
        <f>AVERAGE(J8:J10)</f>
        <v>659.34173158452711</v>
      </c>
      <c r="O10" s="58">
        <f>N10/N7-1</f>
        <v>-6.390560894211994E-2</v>
      </c>
    </row>
    <row r="11" spans="1:16" ht="15" hidden="1" customHeight="1">
      <c r="D11" s="26">
        <f>H11/21</f>
        <v>181708.80952380953</v>
      </c>
      <c r="E11" s="27">
        <f t="shared" si="0"/>
        <v>-0.32638853583240823</v>
      </c>
      <c r="F11" s="26"/>
      <c r="G11" s="28" t="s">
        <v>10</v>
      </c>
      <c r="H11" s="29">
        <v>3815885</v>
      </c>
      <c r="I11" s="29">
        <v>6590.05</v>
      </c>
      <c r="J11" s="30">
        <f t="shared" si="1"/>
        <v>579.03733659076943</v>
      </c>
    </row>
    <row r="12" spans="1:16" ht="15" hidden="1" customHeight="1">
      <c r="D12" s="26">
        <f>H12/22</f>
        <v>160756.18181818182</v>
      </c>
      <c r="E12" s="27">
        <f t="shared" si="0"/>
        <v>-0.11530881612474742</v>
      </c>
      <c r="F12" s="26"/>
      <c r="G12" s="28" t="s">
        <v>4</v>
      </c>
      <c r="H12" s="29">
        <v>3536636</v>
      </c>
      <c r="I12" s="29">
        <v>5650.78</v>
      </c>
      <c r="J12" s="30">
        <f t="shared" si="1"/>
        <v>625.86687147615021</v>
      </c>
    </row>
    <row r="13" spans="1:16" ht="15" hidden="1" customHeight="1">
      <c r="A13" s="31">
        <f>AVERAGE(D11:D13)</f>
        <v>189967.79711399713</v>
      </c>
      <c r="B13" s="27">
        <f>A13/A10-1</f>
        <v>-7.3095428944413676E-2</v>
      </c>
      <c r="C13" s="27"/>
      <c r="D13" s="26">
        <f>H13/20</f>
        <v>227438.4</v>
      </c>
      <c r="E13" s="27">
        <f t="shared" si="0"/>
        <v>0.41480344598652485</v>
      </c>
      <c r="F13" s="26"/>
      <c r="G13" s="28" t="s">
        <v>8</v>
      </c>
      <c r="H13" s="29">
        <v>4548768</v>
      </c>
      <c r="I13" s="29">
        <v>5532.36</v>
      </c>
      <c r="J13" s="30">
        <f t="shared" si="1"/>
        <v>822.21113593475479</v>
      </c>
      <c r="K13" s="32">
        <f>H13+H12+H11</f>
        <v>11901289</v>
      </c>
      <c r="L13" s="27">
        <f>K13/K10-1</f>
        <v>-7.8259884282253611E-2</v>
      </c>
      <c r="M13" s="32"/>
      <c r="N13" s="32">
        <f>AVERAGE(J11:J13)</f>
        <v>675.70511466722485</v>
      </c>
      <c r="O13" s="58">
        <f>N13/N10-1</f>
        <v>2.4817757315881206E-2</v>
      </c>
    </row>
    <row r="14" spans="1:16" ht="15" hidden="1" customHeight="1">
      <c r="D14" s="26">
        <f>H14/20</f>
        <v>128687.15</v>
      </c>
      <c r="E14" s="27">
        <f t="shared" si="0"/>
        <v>-0.43418899359123175</v>
      </c>
      <c r="F14" s="26"/>
      <c r="G14" s="28" t="s">
        <v>11</v>
      </c>
      <c r="H14" s="29">
        <v>2573743</v>
      </c>
      <c r="I14" s="29">
        <v>4925.22</v>
      </c>
      <c r="J14" s="30">
        <f t="shared" si="1"/>
        <v>522.56406820405994</v>
      </c>
    </row>
    <row r="15" spans="1:16" ht="15" hidden="1" customHeight="1">
      <c r="A15" s="31"/>
      <c r="B15" s="31"/>
      <c r="C15" s="31"/>
      <c r="D15" s="26">
        <f>H15/22</f>
        <v>129983.04545454546</v>
      </c>
      <c r="E15" s="27">
        <f t="shared" si="0"/>
        <v>1.0070123198357095E-2</v>
      </c>
      <c r="F15" s="26"/>
      <c r="G15" s="28" t="s">
        <v>9</v>
      </c>
      <c r="H15" s="29">
        <v>2859627</v>
      </c>
      <c r="I15" s="29">
        <v>5430.19</v>
      </c>
      <c r="J15" s="30">
        <f t="shared" si="1"/>
        <v>526.61637990567556</v>
      </c>
    </row>
    <row r="16" spans="1:16" ht="15" hidden="1" customHeight="1">
      <c r="A16" s="31">
        <f>AVERAGE(D14:D16)</f>
        <v>153186.44393939394</v>
      </c>
      <c r="B16" s="27">
        <f>A16/A13-1</f>
        <v>-0.1936188855868618</v>
      </c>
      <c r="C16" s="27"/>
      <c r="D16" s="26">
        <f>H16/22</f>
        <v>200889.13636363635</v>
      </c>
      <c r="E16" s="27">
        <f t="shared" si="0"/>
        <v>0.54550261275334155</v>
      </c>
      <c r="F16" s="26"/>
      <c r="G16" s="28" t="s">
        <v>13</v>
      </c>
      <c r="H16" s="29">
        <v>4419561</v>
      </c>
      <c r="I16" s="29">
        <v>5754.32</v>
      </c>
      <c r="J16" s="30">
        <f t="shared" si="1"/>
        <v>768.04227085042203</v>
      </c>
      <c r="K16" s="32">
        <f>H16+H15+H14</f>
        <v>9852931</v>
      </c>
      <c r="L16" s="27">
        <f>K16/K13-1</f>
        <v>-0.17211228128314504</v>
      </c>
      <c r="M16" s="32"/>
      <c r="N16" s="32">
        <f>AVERAGE(J14:J16)</f>
        <v>605.74090632005255</v>
      </c>
      <c r="O16" s="58">
        <f>N16/N13-1</f>
        <v>-0.10354251703663464</v>
      </c>
    </row>
    <row r="17" spans="1:15" ht="15" hidden="1" customHeight="1">
      <c r="D17" s="26">
        <f>H17/20</f>
        <v>129589.25</v>
      </c>
      <c r="E17" s="27">
        <f t="shared" ref="E17:E22" si="2">D17/D16-1</f>
        <v>-0.35492156347655346</v>
      </c>
      <c r="F17" s="33">
        <f t="shared" ref="F17:F22" si="3">D17/D5-1</f>
        <v>0.12603711973000675</v>
      </c>
      <c r="G17" s="39" t="s">
        <v>162</v>
      </c>
      <c r="H17" s="29">
        <v>2591785</v>
      </c>
      <c r="I17" s="29">
        <v>4509.9799999999996</v>
      </c>
      <c r="J17" s="30">
        <f t="shared" si="1"/>
        <v>574.67771475705001</v>
      </c>
    </row>
    <row r="18" spans="1:15" hidden="1">
      <c r="D18" s="26">
        <f>H18/20</f>
        <v>232004.1</v>
      </c>
      <c r="E18" s="27">
        <f t="shared" si="2"/>
        <v>0.79030359385520033</v>
      </c>
      <c r="F18" s="33">
        <f t="shared" si="3"/>
        <v>6.2506325693650888E-2</v>
      </c>
      <c r="G18" s="39" t="s">
        <v>163</v>
      </c>
      <c r="H18" s="29">
        <v>4640082</v>
      </c>
      <c r="I18" s="29">
        <v>7967.56</v>
      </c>
      <c r="J18" s="30">
        <f t="shared" si="1"/>
        <v>582.37176751728259</v>
      </c>
    </row>
    <row r="19" spans="1:15" ht="17.399999999999999" hidden="1">
      <c r="A19" s="31">
        <f>AVERAGE(D17:D19)</f>
        <v>190976.43484848485</v>
      </c>
      <c r="B19" s="27">
        <f>A19/A16-1</f>
        <v>0.24669278780335158</v>
      </c>
      <c r="C19" s="27">
        <f>A19/A7-1</f>
        <v>0.12985435567107029</v>
      </c>
      <c r="D19" s="26">
        <f>H19/22</f>
        <v>211335.95454545456</v>
      </c>
      <c r="E19" s="27">
        <f t="shared" si="2"/>
        <v>-8.9085259504230518E-2</v>
      </c>
      <c r="F19" s="33">
        <f t="shared" si="3"/>
        <v>0.21707441382337866</v>
      </c>
      <c r="G19" s="39" t="s">
        <v>158</v>
      </c>
      <c r="H19" s="29">
        <v>4649391</v>
      </c>
      <c r="I19" s="29">
        <v>6243.68</v>
      </c>
      <c r="J19" s="30">
        <f t="shared" si="1"/>
        <v>744.65555569792173</v>
      </c>
      <c r="K19" s="32">
        <f>H19+H18+H17</f>
        <v>11881258</v>
      </c>
      <c r="L19" s="27">
        <f>K19/K16-1</f>
        <v>0.20586026635120036</v>
      </c>
      <c r="M19" s="27">
        <f>K19/K7-1</f>
        <v>0.18195328535787558</v>
      </c>
      <c r="N19" s="32">
        <f>AVERAGE(J17:J19)</f>
        <v>633.90167932408474</v>
      </c>
      <c r="O19" s="58">
        <f>N19/N16-1</f>
        <v>4.6489799038193169E-2</v>
      </c>
    </row>
    <row r="20" spans="1:15" hidden="1">
      <c r="D20" s="26">
        <f>H20/20</f>
        <v>210001.7</v>
      </c>
      <c r="E20" s="27">
        <f t="shared" si="2"/>
        <v>-6.3134290060784526E-3</v>
      </c>
      <c r="F20" s="33">
        <f t="shared" si="3"/>
        <v>0.87544975345052323</v>
      </c>
      <c r="G20" s="39" t="s">
        <v>154</v>
      </c>
      <c r="H20" s="29">
        <v>4200034</v>
      </c>
      <c r="I20" s="29">
        <v>7240.67</v>
      </c>
      <c r="J20" s="30">
        <f t="shared" si="1"/>
        <v>580.06151364445554</v>
      </c>
    </row>
    <row r="21" spans="1:15" hidden="1">
      <c r="D21" s="26">
        <f>H21/21</f>
        <v>167487.61904761905</v>
      </c>
      <c r="E21" s="27">
        <f t="shared" si="2"/>
        <v>-0.20244636568361574</v>
      </c>
      <c r="F21" s="33">
        <f t="shared" si="3"/>
        <v>-0.28153478374283603</v>
      </c>
      <c r="G21" s="39" t="s">
        <v>155</v>
      </c>
      <c r="H21" s="29">
        <v>3517240</v>
      </c>
      <c r="I21" s="29">
        <v>5091.03</v>
      </c>
      <c r="J21" s="30">
        <f t="shared" si="1"/>
        <v>690.87002040844391</v>
      </c>
    </row>
    <row r="22" spans="1:15" ht="17.399999999999999" hidden="1">
      <c r="A22" s="31">
        <f>AVERAGE(D20:D22)</f>
        <v>216680.40793650792</v>
      </c>
      <c r="B22" s="27">
        <f>A22/A19-1</f>
        <v>0.13459238103599458</v>
      </c>
      <c r="C22" s="27">
        <f>A22/A10-1</f>
        <v>5.7242667577050987E-2</v>
      </c>
      <c r="D22" s="26">
        <f>H22/21</f>
        <v>272551.90476190473</v>
      </c>
      <c r="E22" s="27">
        <f t="shared" si="2"/>
        <v>0.62729583423366031</v>
      </c>
      <c r="F22" s="33">
        <f t="shared" si="3"/>
        <v>1.0375270794320546E-2</v>
      </c>
      <c r="G22" s="39" t="s">
        <v>156</v>
      </c>
      <c r="H22" s="29">
        <v>5723590</v>
      </c>
      <c r="I22" s="29">
        <v>8355.23</v>
      </c>
      <c r="J22" s="30">
        <f t="shared" si="1"/>
        <v>685.03081303566751</v>
      </c>
      <c r="K22" s="32">
        <f>H22+H21+H20</f>
        <v>13440864</v>
      </c>
      <c r="L22" s="27">
        <f>K22/K19-1</f>
        <v>0.13126606627008686</v>
      </c>
      <c r="M22" s="27">
        <f>K22/K10-1</f>
        <v>4.097829560365196E-2</v>
      </c>
      <c r="N22" s="32">
        <f>AVERAGE(J20:J22)</f>
        <v>651.98744902952228</v>
      </c>
      <c r="O22" s="58">
        <f>N22/N19-1</f>
        <v>2.8530875205634354E-2</v>
      </c>
    </row>
    <row r="23" spans="1:15" hidden="1">
      <c r="A23" s="31"/>
      <c r="B23" s="27"/>
      <c r="C23" s="27"/>
      <c r="D23" s="26">
        <f>H23/21</f>
        <v>328791.33333333331</v>
      </c>
      <c r="E23" s="27">
        <f t="shared" ref="E23:E28" si="4">D23/D22-1</f>
        <v>0.20634392051142725</v>
      </c>
      <c r="F23" s="33">
        <f t="shared" ref="F23:F28" si="5">D23/D11-1</f>
        <v>0.80944079813726022</v>
      </c>
      <c r="G23" s="39" t="s">
        <v>168</v>
      </c>
      <c r="H23" s="29">
        <v>6904618</v>
      </c>
      <c r="I23" s="29">
        <v>10983.03</v>
      </c>
      <c r="J23" s="30">
        <f t="shared" si="1"/>
        <v>628.66240008449392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70745.318181818177</v>
      </c>
      <c r="E24" s="27">
        <f t="shared" si="4"/>
        <v>-0.78483216858366656</v>
      </c>
      <c r="F24" s="33">
        <f t="shared" si="5"/>
        <v>-0.55992163174270693</v>
      </c>
      <c r="G24" s="39" t="s">
        <v>176</v>
      </c>
      <c r="H24" s="29">
        <v>1556397</v>
      </c>
      <c r="I24" s="29">
        <v>2364.62</v>
      </c>
      <c r="J24" s="30">
        <f t="shared" si="1"/>
        <v>658.20174066023299</v>
      </c>
      <c r="K24" s="32"/>
      <c r="L24" s="27"/>
      <c r="M24" s="27"/>
      <c r="N24" s="27"/>
    </row>
    <row r="25" spans="1:15" ht="17.399999999999999" hidden="1">
      <c r="A25" s="31">
        <f>AVERAGE(D23:D25)</f>
        <v>252921.28734715577</v>
      </c>
      <c r="B25" s="27">
        <f>A25/A22-1</f>
        <v>0.16725498976015962</v>
      </c>
      <c r="C25" s="27">
        <f>A25/A13-1</f>
        <v>0.33139032609501218</v>
      </c>
      <c r="D25" s="26">
        <f>H25/19</f>
        <v>359227.21052631579</v>
      </c>
      <c r="E25" s="27">
        <f t="shared" si="4"/>
        <v>4.077752418938708</v>
      </c>
      <c r="F25" s="33">
        <f t="shared" si="5"/>
        <v>0.57944837163080543</v>
      </c>
      <c r="G25" s="39" t="s">
        <v>190</v>
      </c>
      <c r="H25" s="29">
        <v>6825317</v>
      </c>
      <c r="I25" s="29">
        <v>6901.92</v>
      </c>
      <c r="J25" s="30">
        <f t="shared" si="1"/>
        <v>988.90120430257082</v>
      </c>
      <c r="K25" s="32">
        <f>H25+H24+H23</f>
        <v>15286332</v>
      </c>
      <c r="L25" s="27">
        <f>K25/K22-1</f>
        <v>0.13730278053553691</v>
      </c>
      <c r="M25" s="27">
        <f>K25/K13-1</f>
        <v>0.28442658606139215</v>
      </c>
      <c r="N25" s="32">
        <f>AVERAGE(J23:J25)</f>
        <v>758.58844834909917</v>
      </c>
      <c r="O25" s="58">
        <f>N25/N22-1</f>
        <v>0.16350161261271445</v>
      </c>
    </row>
    <row r="26" spans="1:15" ht="17.399999999999999" hidden="1">
      <c r="A26" s="31"/>
      <c r="B26" s="27"/>
      <c r="C26" s="27"/>
      <c r="D26" s="26">
        <f>H26/19</f>
        <v>213920.78947368421</v>
      </c>
      <c r="E26" s="27">
        <f t="shared" si="4"/>
        <v>-0.40449725631791167</v>
      </c>
      <c r="F26" s="33">
        <f t="shared" si="5"/>
        <v>0.6623321712671717</v>
      </c>
      <c r="G26" s="39" t="s">
        <v>202</v>
      </c>
      <c r="H26" s="29">
        <v>4064495</v>
      </c>
      <c r="I26" s="29">
        <v>8158.28</v>
      </c>
      <c r="J26" s="30">
        <f t="shared" si="1"/>
        <v>498.20489122707238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203046.13636363635</v>
      </c>
      <c r="E27" s="27">
        <f t="shared" si="4"/>
        <v>-5.0834952211999074E-2</v>
      </c>
      <c r="F27" s="33">
        <f t="shared" si="5"/>
        <v>0.56209708468971642</v>
      </c>
      <c r="G27" s="39" t="s">
        <v>203</v>
      </c>
      <c r="H27" s="29">
        <v>4467015</v>
      </c>
      <c r="I27" s="29">
        <v>8346.74</v>
      </c>
      <c r="J27" s="30">
        <f t="shared" si="1"/>
        <v>535.18080112714665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259592.92264752788</v>
      </c>
      <c r="B28" s="27">
        <f>A28/A25-1</f>
        <v>2.6378306746536184E-2</v>
      </c>
      <c r="C28" s="27">
        <f>A28/A16-1</f>
        <v>0.69462072473091796</v>
      </c>
      <c r="D28" s="26">
        <f>H28/19</f>
        <v>361811.84210526315</v>
      </c>
      <c r="E28" s="27">
        <f t="shared" si="4"/>
        <v>0.7819193636725621</v>
      </c>
      <c r="F28" s="33">
        <f t="shared" si="5"/>
        <v>0.80105230504020408</v>
      </c>
      <c r="G28" s="39" t="s">
        <v>208</v>
      </c>
      <c r="H28" s="29">
        <v>6874425</v>
      </c>
      <c r="I28" s="29">
        <v>12601.2</v>
      </c>
      <c r="J28" s="30">
        <f t="shared" si="1"/>
        <v>545.53732977811637</v>
      </c>
      <c r="K28" s="32">
        <f>H28+H27+H26</f>
        <v>15405935</v>
      </c>
      <c r="L28" s="27">
        <f>K28/K25-1</f>
        <v>7.82417914251754E-3</v>
      </c>
      <c r="M28" s="27">
        <f>K28/K16-1</f>
        <v>0.56358904776659857</v>
      </c>
      <c r="N28" s="32">
        <f>AVERAGE(J26:J28)</f>
        <v>526.30767404411176</v>
      </c>
      <c r="O28" s="58">
        <f>N28/N25-1</f>
        <v>-0.30620130692801273</v>
      </c>
    </row>
    <row r="29" spans="1:15" hidden="1">
      <c r="D29" s="26">
        <f>H29/22</f>
        <v>86888.727272727279</v>
      </c>
      <c r="E29" s="27">
        <f t="shared" ref="E29:E41" si="6">D29/D28-1</f>
        <v>-0.75985106853564943</v>
      </c>
      <c r="F29" s="33">
        <f t="shared" ref="F29:F41" si="7">D29/D17-1</f>
        <v>-0.32950667379641996</v>
      </c>
      <c r="G29" s="39" t="s">
        <v>215</v>
      </c>
      <c r="H29" s="29">
        <v>1911552</v>
      </c>
      <c r="I29" s="29">
        <v>3508.8</v>
      </c>
      <c r="J29" s="30">
        <f t="shared" si="1"/>
        <v>544.78796169630641</v>
      </c>
    </row>
    <row r="30" spans="1:15" hidden="1">
      <c r="D30" s="26">
        <f>H30/19</f>
        <v>294725.15789473685</v>
      </c>
      <c r="E30" s="27">
        <f t="shared" si="6"/>
        <v>2.3919838297279958</v>
      </c>
      <c r="F30" s="33">
        <f t="shared" si="7"/>
        <v>0.27034460983550224</v>
      </c>
      <c r="G30" s="39" t="s">
        <v>210</v>
      </c>
      <c r="H30" s="29">
        <v>5599778</v>
      </c>
      <c r="I30" s="29">
        <v>11859.1</v>
      </c>
      <c r="J30" s="30">
        <f t="shared" si="1"/>
        <v>472.19249352817667</v>
      </c>
    </row>
    <row r="31" spans="1:15" ht="17.399999999999999" hidden="1">
      <c r="A31" s="31">
        <f>AVERAGE(D29:D31)</f>
        <v>232579.54505582139</v>
      </c>
      <c r="B31" s="27">
        <f>A31/A28-1</f>
        <v>-0.1040605318365514</v>
      </c>
      <c r="C31" s="27">
        <f>A31/A19-1</f>
        <v>0.2178442080581473</v>
      </c>
      <c r="D31" s="26">
        <f>H31/20</f>
        <v>316124.75</v>
      </c>
      <c r="E31" s="27">
        <f t="shared" si="6"/>
        <v>7.2608637342408855E-2</v>
      </c>
      <c r="F31" s="33">
        <f t="shared" si="7"/>
        <v>0.49583988526669387</v>
      </c>
      <c r="G31" s="39" t="s">
        <v>211</v>
      </c>
      <c r="H31" s="29">
        <v>6322495</v>
      </c>
      <c r="I31" s="29">
        <v>11529.24</v>
      </c>
      <c r="J31" s="30">
        <f t="shared" si="1"/>
        <v>548.38783822697769</v>
      </c>
      <c r="K31" s="32">
        <f>H31+H30+H29</f>
        <v>13833825</v>
      </c>
      <c r="L31" s="27">
        <f>K31/K28-1</f>
        <v>-0.10204573756802171</v>
      </c>
      <c r="M31" s="27">
        <f>K31/K19-1</f>
        <v>0.16434008923970844</v>
      </c>
      <c r="N31" s="32">
        <f>AVERAGE(J29:J31)</f>
        <v>521.78943115048696</v>
      </c>
      <c r="O31" s="58">
        <f>N31/N28-1</f>
        <v>-8.5847938695382542E-3</v>
      </c>
    </row>
    <row r="32" spans="1:15" ht="17.399999999999999" hidden="1">
      <c r="D32" s="26">
        <f>H32/21</f>
        <v>203759.33333333334</v>
      </c>
      <c r="E32" s="27">
        <f t="shared" si="6"/>
        <v>-0.35544643899810646</v>
      </c>
      <c r="F32" s="33">
        <f t="shared" si="7"/>
        <v>-2.9725314922053769E-2</v>
      </c>
      <c r="G32" s="39" t="s">
        <v>222</v>
      </c>
      <c r="H32" s="29">
        <v>4278946</v>
      </c>
      <c r="I32" s="29">
        <v>6371.9</v>
      </c>
      <c r="J32" s="30">
        <f t="shared" si="1"/>
        <v>671.5337654388801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201694.57142857142</v>
      </c>
      <c r="E33" s="27">
        <f t="shared" si="6"/>
        <v>-1.0133336574006835E-2</v>
      </c>
      <c r="F33" s="33">
        <f t="shared" si="7"/>
        <v>0.20423570754341469</v>
      </c>
      <c r="G33" s="39" t="s">
        <v>223</v>
      </c>
      <c r="H33" s="29">
        <v>4235586</v>
      </c>
      <c r="I33" s="29">
        <v>7121.93</v>
      </c>
      <c r="J33" s="30">
        <f t="shared" si="1"/>
        <v>594.72446373384741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228219.42439431915</v>
      </c>
      <c r="B34" s="27">
        <f>A34/A31-1</f>
        <v>-1.8746793319488919E-2</v>
      </c>
      <c r="C34" s="27">
        <f>A34/A22-1</f>
        <v>5.3253621625045211E-2</v>
      </c>
      <c r="D34" s="26">
        <f>H34/19</f>
        <v>279204.36842105264</v>
      </c>
      <c r="E34" s="27">
        <f t="shared" si="6"/>
        <v>0.38429292590024278</v>
      </c>
      <c r="F34" s="33">
        <f t="shared" si="7"/>
        <v>2.4408061521196567E-2</v>
      </c>
      <c r="G34" s="39" t="s">
        <v>220</v>
      </c>
      <c r="H34" s="29">
        <v>5304883</v>
      </c>
      <c r="I34" s="29">
        <v>7140.42</v>
      </c>
      <c r="J34" s="30">
        <f t="shared" si="1"/>
        <v>742.93711014198038</v>
      </c>
      <c r="K34" s="32">
        <f>H34+H33+H32</f>
        <v>13819415</v>
      </c>
      <c r="L34" s="27">
        <f>K34/K31-1</f>
        <v>-1.0416497244977174E-3</v>
      </c>
      <c r="M34" s="27">
        <f>K34/K22-1</f>
        <v>2.8164186468965013E-2</v>
      </c>
      <c r="N34" s="32">
        <f>AVERAGE(J32:J34)</f>
        <v>669.73177977156934</v>
      </c>
      <c r="O34" s="58">
        <f>N34/N31-1</f>
        <v>0.28352883325920608</v>
      </c>
      <c r="P34" s="58"/>
    </row>
    <row r="35" spans="1:16" ht="17.399999999999999" hidden="1">
      <c r="D35" s="26">
        <f>H35/23</f>
        <v>105643.26086956522</v>
      </c>
      <c r="E35" s="27">
        <f t="shared" si="6"/>
        <v>-0.62162747858496803</v>
      </c>
      <c r="F35" s="33">
        <f t="shared" si="7"/>
        <v>-0.67869207561361544</v>
      </c>
      <c r="G35" s="39" t="s">
        <v>226</v>
      </c>
      <c r="H35" s="68">
        <v>2429795</v>
      </c>
      <c r="I35" s="68">
        <v>5170.28</v>
      </c>
      <c r="J35" s="30">
        <f t="shared" si="1"/>
        <v>469.95423845517075</v>
      </c>
      <c r="P35" s="16"/>
    </row>
    <row r="36" spans="1:16" ht="17.399999999999999" hidden="1">
      <c r="D36" s="26">
        <f>H36/21</f>
        <v>149295.33333333334</v>
      </c>
      <c r="E36" s="27">
        <f t="shared" si="6"/>
        <v>0.41320262271782893</v>
      </c>
      <c r="F36" s="33">
        <f t="shared" si="7"/>
        <v>1.1103210384839688</v>
      </c>
      <c r="G36" s="39" t="s">
        <v>228</v>
      </c>
      <c r="H36" s="68">
        <v>3135202</v>
      </c>
      <c r="I36" s="68">
        <v>5446.85</v>
      </c>
      <c r="J36" s="30">
        <f t="shared" si="1"/>
        <v>575.59910774117145</v>
      </c>
      <c r="P36" s="16"/>
    </row>
    <row r="37" spans="1:16" ht="17.399999999999999" hidden="1">
      <c r="A37" s="31">
        <f>AVERAGE(D35:D37)</f>
        <v>209514.84621578097</v>
      </c>
      <c r="B37" s="27">
        <f>A37/A34-1</f>
        <v>-8.1958747500038731E-2</v>
      </c>
      <c r="C37" s="27">
        <f>A37/A25-1</f>
        <v>-0.17162035503874296</v>
      </c>
      <c r="D37" s="26">
        <f>H37/18</f>
        <v>373605.94444444444</v>
      </c>
      <c r="E37" s="27">
        <f t="shared" si="6"/>
        <v>1.5024623081170949</v>
      </c>
      <c r="F37" s="33">
        <f t="shared" si="7"/>
        <v>4.0026850686121218E-2</v>
      </c>
      <c r="G37" s="39" t="s">
        <v>225</v>
      </c>
      <c r="H37" s="68">
        <v>6724907</v>
      </c>
      <c r="I37" s="68">
        <v>6255.87</v>
      </c>
      <c r="J37" s="30">
        <f t="shared" si="1"/>
        <v>1074.9755030075753</v>
      </c>
      <c r="K37" s="32">
        <f>H37+H36+H35</f>
        <v>12289904</v>
      </c>
      <c r="L37" s="27">
        <f>K37/K34-1</f>
        <v>-0.1106784187319072</v>
      </c>
      <c r="M37" s="27">
        <f>K37/K25-1</f>
        <v>-0.19602007859046888</v>
      </c>
      <c r="N37" s="32">
        <f>AVERAGE(J35:J37)</f>
        <v>706.84294973463921</v>
      </c>
      <c r="O37" s="16">
        <f>N37/N34-1</f>
        <v>5.5411988924473077E-2</v>
      </c>
      <c r="P37" s="16"/>
    </row>
    <row r="38" spans="1:16" ht="17.399999999999999" hidden="1">
      <c r="A38" s="31"/>
      <c r="B38" s="27"/>
      <c r="C38" s="27"/>
      <c r="D38" s="26">
        <f>H38/20</f>
        <v>164266.1</v>
      </c>
      <c r="E38" s="27">
        <f t="shared" si="6"/>
        <v>-0.56032257397760299</v>
      </c>
      <c r="F38" s="33">
        <f t="shared" si="7"/>
        <v>-0.23211717568849266</v>
      </c>
      <c r="G38" s="39" t="s">
        <v>231</v>
      </c>
      <c r="H38" s="68">
        <v>3285322</v>
      </c>
      <c r="I38" s="68">
        <v>6087.97</v>
      </c>
      <c r="J38" s="30">
        <f t="shared" si="1"/>
        <v>539.64162109865845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255413.19047619047</v>
      </c>
      <c r="E39" s="27">
        <f t="shared" si="6"/>
        <v>0.55487462401670506</v>
      </c>
      <c r="F39" s="33">
        <f t="shared" si="7"/>
        <v>0.25790716854010798</v>
      </c>
      <c r="G39" s="39" t="s">
        <v>234</v>
      </c>
      <c r="H39" s="68">
        <v>5363677</v>
      </c>
      <c r="I39" s="68">
        <v>9249.01</v>
      </c>
      <c r="J39" s="30">
        <f t="shared" si="1"/>
        <v>579.9190399837388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251262.14444444445</v>
      </c>
      <c r="B40" s="27">
        <f>A40/A37-1</f>
        <v>0.19925699291814203</v>
      </c>
      <c r="C40" s="27">
        <f>A40/A28-1</f>
        <v>-3.2091700028335723E-2</v>
      </c>
      <c r="D40" s="26">
        <f>H40/21</f>
        <v>334107.14285714284</v>
      </c>
      <c r="E40" s="27">
        <f t="shared" si="6"/>
        <v>0.30810449622525726</v>
      </c>
      <c r="F40" s="33">
        <f t="shared" si="7"/>
        <v>-7.6572118499261488E-2</v>
      </c>
      <c r="G40" s="39" t="s">
        <v>236</v>
      </c>
      <c r="H40" s="68">
        <v>7016250</v>
      </c>
      <c r="I40" s="68">
        <v>13306.57</v>
      </c>
      <c r="J40" s="30">
        <f t="shared" si="1"/>
        <v>527.27712701319729</v>
      </c>
      <c r="K40" s="32">
        <f>H40+H39+H38</f>
        <v>15665249</v>
      </c>
      <c r="L40" s="27">
        <f>K40/K37-1</f>
        <v>0.2746437238240429</v>
      </c>
      <c r="M40" s="27">
        <f>K40/K28-1</f>
        <v>1.683208451807694E-2</v>
      </c>
      <c r="N40" s="32">
        <f>AVERAGE(J38:J40)</f>
        <v>548.94592936519814</v>
      </c>
      <c r="O40" s="58">
        <f>N40/N37-1</f>
        <v>-0.2233834551631565</v>
      </c>
    </row>
    <row r="41" spans="1:16" ht="17.399999999999999">
      <c r="A41" s="31"/>
      <c r="B41" s="27"/>
      <c r="C41" s="27"/>
      <c r="D41" s="26">
        <f>H41/18</f>
        <v>219259.05555555556</v>
      </c>
      <c r="E41" s="27">
        <f t="shared" si="6"/>
        <v>-0.34374627947027725</v>
      </c>
      <c r="F41" s="33">
        <f t="shared" si="7"/>
        <v>1.5234465095494247</v>
      </c>
      <c r="G41" s="39" t="s">
        <v>370</v>
      </c>
      <c r="H41" s="68">
        <v>3946663</v>
      </c>
      <c r="I41" s="68">
        <v>7259.2</v>
      </c>
      <c r="J41" s="30">
        <f t="shared" si="1"/>
        <v>543.67740246859159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104018.15</v>
      </c>
      <c r="E42" s="27">
        <f t="shared" ref="E42" si="8">D42/D41-1</f>
        <v>-0.52559245620920769</v>
      </c>
      <c r="F42" s="33">
        <f t="shared" ref="F42" si="9">D42/D30-1</f>
        <v>-0.64706728552453341</v>
      </c>
      <c r="G42" s="39" t="s">
        <v>411</v>
      </c>
      <c r="H42" s="68">
        <v>2080363</v>
      </c>
      <c r="I42" s="68">
        <v>3433.79</v>
      </c>
      <c r="J42" s="30">
        <f t="shared" si="1"/>
        <v>605.85038689028738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238786.18518518517</v>
      </c>
      <c r="B43" s="27">
        <f>A43/A40-1</f>
        <v>-4.9653159200898966E-2</v>
      </c>
      <c r="C43" s="27">
        <f>A43/A31-1</f>
        <v>2.6686096268156767E-2</v>
      </c>
      <c r="D43" s="26">
        <f>H43/20</f>
        <v>393081.35</v>
      </c>
      <c r="E43" s="27">
        <f t="shared" ref="E43" si="10">D43/D42-1</f>
        <v>2.7789688626456055</v>
      </c>
      <c r="F43" s="33">
        <f t="shared" ref="F43" si="11">D43/D31-1</f>
        <v>0.24343744044083859</v>
      </c>
      <c r="G43" s="39" t="s">
        <v>437</v>
      </c>
      <c r="H43" s="68">
        <v>7861627</v>
      </c>
      <c r="I43" s="68">
        <v>13694.82</v>
      </c>
      <c r="J43" s="30">
        <f t="shared" si="1"/>
        <v>574.05843961439439</v>
      </c>
      <c r="K43" s="32">
        <f>H43+H42+H41</f>
        <v>13888653</v>
      </c>
      <c r="L43" s="27">
        <f>K43/K40-1</f>
        <v>-0.11341000708000237</v>
      </c>
      <c r="M43" s="27">
        <f>K43/K31-1</f>
        <v>3.9633290142098154E-3</v>
      </c>
      <c r="N43" s="32">
        <f>AVERAGE(J41:J43)</f>
        <v>574.52874299109124</v>
      </c>
      <c r="O43" s="58">
        <f>N43/N40-1</f>
        <v>4.6603521872321974E-2</v>
      </c>
    </row>
    <row r="44" spans="1:16" ht="17.399999999999999">
      <c r="A44" s="31"/>
      <c r="B44" s="27"/>
      <c r="C44" s="27"/>
      <c r="D44" s="26">
        <f>H44/22</f>
        <v>135465.09090909091</v>
      </c>
      <c r="E44" s="27">
        <f t="shared" ref="E44" si="12">D44/D43-1</f>
        <v>-0.65537644838888709</v>
      </c>
      <c r="F44" s="33">
        <f t="shared" ref="F44" si="13">D44/D32-1</f>
        <v>-0.33517111244430076</v>
      </c>
      <c r="G44" s="39" t="s">
        <v>468</v>
      </c>
      <c r="H44" s="68">
        <v>2980232</v>
      </c>
      <c r="I44" s="68">
        <v>5703.6</v>
      </c>
      <c r="J44" s="30">
        <f t="shared" si="1"/>
        <v>522.5177081141735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176733.5</v>
      </c>
      <c r="E45" s="27">
        <f t="shared" ref="E45" si="14">D45/D44-1</f>
        <v>0.30464239025686579</v>
      </c>
      <c r="F45" s="33">
        <f t="shared" ref="F45" si="15">D45/D33-1</f>
        <v>-0.1237567835949972</v>
      </c>
      <c r="G45" s="39" t="s">
        <v>501</v>
      </c>
      <c r="H45" s="68">
        <v>3534670</v>
      </c>
      <c r="I45" s="68">
        <v>6798.01</v>
      </c>
      <c r="J45" s="30">
        <f t="shared" si="1"/>
        <v>519.95657552724992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264309.26714513561</v>
      </c>
      <c r="B46" s="27">
        <f>A46/A43-1</f>
        <v>0.1068867612259754</v>
      </c>
      <c r="C46" s="27">
        <f>A46/A34-1</f>
        <v>0.15813659528147861</v>
      </c>
      <c r="D46" s="26">
        <f>H46/19</f>
        <v>480729.21052631579</v>
      </c>
      <c r="E46" s="27">
        <f t="shared" ref="E46" si="16">D46/D45-1</f>
        <v>1.7200797275350501</v>
      </c>
      <c r="F46" s="33">
        <f t="shared" ref="F46" si="17">D46/D34-1</f>
        <v>0.7217825539224898</v>
      </c>
      <c r="G46" s="39" t="s">
        <v>551</v>
      </c>
      <c r="H46" s="68">
        <v>9133855</v>
      </c>
      <c r="I46" s="68">
        <v>11730.48</v>
      </c>
      <c r="J46" s="30">
        <f t="shared" si="1"/>
        <v>778.64290293321335</v>
      </c>
      <c r="K46" s="32">
        <f>H46+H45+H44</f>
        <v>15648757</v>
      </c>
      <c r="L46" s="27">
        <f>K46/K43-1</f>
        <v>0.12672964037621215</v>
      </c>
      <c r="M46" s="27">
        <f>K46/K34-1</f>
        <v>0.13237477852716628</v>
      </c>
      <c r="N46" s="32">
        <f>AVERAGE(J44:J46)</f>
        <v>607.03906219154567</v>
      </c>
      <c r="O46" s="58">
        <f>N46/N43-1</f>
        <v>5.6586062224146305E-2</v>
      </c>
    </row>
    <row r="47" spans="1:16" ht="17.399999999999999">
      <c r="A47" s="31"/>
      <c r="B47" s="27"/>
      <c r="C47" s="27"/>
      <c r="D47" s="26">
        <f>H47/19</f>
        <v>375795.31578947371</v>
      </c>
      <c r="E47" s="27">
        <f t="shared" ref="E47" si="18">D47/D46-1</f>
        <v>-0.21828067119524008</v>
      </c>
      <c r="F47" s="33">
        <f t="shared" ref="F47" si="19">D47/D35-1</f>
        <v>2.5572104902503692</v>
      </c>
      <c r="G47" s="39" t="s">
        <v>601</v>
      </c>
      <c r="H47" s="68">
        <v>7140111</v>
      </c>
      <c r="I47" s="68">
        <v>15339.94</v>
      </c>
      <c r="J47" s="30">
        <f t="shared" si="1"/>
        <v>465.45886098641847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76427.600000000006</v>
      </c>
      <c r="E48" s="27">
        <f t="shared" ref="E48" si="20">D48/D47-1</f>
        <v>-0.79662439421459974</v>
      </c>
      <c r="F48" s="33">
        <f t="shared" ref="F48" si="21">D48/D36-1</f>
        <v>-0.48807776978963391</v>
      </c>
      <c r="G48" s="39" t="s">
        <v>632</v>
      </c>
      <c r="H48" s="68">
        <v>1528552</v>
      </c>
      <c r="I48" s="68">
        <v>4159.6000000000004</v>
      </c>
      <c r="J48" s="30">
        <f t="shared" si="1"/>
        <v>367.47571881911722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262324.57799043064</v>
      </c>
      <c r="B49" s="27">
        <f>A49/A46-1</f>
        <v>-7.5089654484765678E-3</v>
      </c>
      <c r="C49" s="27">
        <f>A49/A37-1</f>
        <v>0.25205722996956759</v>
      </c>
      <c r="D49" s="26">
        <f>H49/22</f>
        <v>334750.81818181818</v>
      </c>
      <c r="E49" s="27">
        <f t="shared" ref="E49" si="22">D49/D48-1</f>
        <v>3.3799729179225588</v>
      </c>
      <c r="F49" s="33">
        <f t="shared" ref="F49" si="23">D49/D37-1</f>
        <v>-0.10400028918277571</v>
      </c>
      <c r="G49" s="39" t="s">
        <v>672</v>
      </c>
      <c r="H49" s="68">
        <v>7364518</v>
      </c>
      <c r="I49" s="68">
        <v>11781.84</v>
      </c>
      <c r="J49" s="30">
        <f t="shared" si="1"/>
        <v>625.0736727030752</v>
      </c>
      <c r="K49" s="32">
        <f>H49+H48+H47</f>
        <v>16033181</v>
      </c>
      <c r="L49" s="27">
        <f>K49/K46-1</f>
        <v>2.4565785001326335E-2</v>
      </c>
      <c r="M49" s="27">
        <f>K49/K37-1</f>
        <v>0.30458146784547702</v>
      </c>
      <c r="N49" s="32">
        <f>AVERAGE(J47:J49)</f>
        <v>486.00275083620363</v>
      </c>
      <c r="O49" s="58">
        <f>N49/N46-1</f>
        <v>-0.19938801123995897</v>
      </c>
    </row>
    <row r="50" spans="1:15" s="37" customFormat="1" ht="17.399999999999999">
      <c r="A50" s="92"/>
      <c r="B50" s="130"/>
      <c r="C50" s="130"/>
      <c r="D50" s="93">
        <f>H50/18</f>
        <v>111737.72222222222</v>
      </c>
      <c r="E50" s="130">
        <f t="shared" ref="E50" si="24">D50/D49-1</f>
        <v>-0.66620627597231907</v>
      </c>
      <c r="F50" s="131">
        <f t="shared" ref="F50" si="25">D50/D38-1</f>
        <v>-0.31977613018010276</v>
      </c>
      <c r="G50" s="132" t="s">
        <v>714</v>
      </c>
      <c r="H50" s="95">
        <v>2011279</v>
      </c>
      <c r="I50" s="95">
        <v>3413</v>
      </c>
      <c r="J50" s="133">
        <f t="shared" ref="J50" si="26">H50/I50</f>
        <v>589.2994433050103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180747.2</v>
      </c>
      <c r="E51" s="130">
        <f t="shared" ref="E51" si="27">D51/D50-1</f>
        <v>0.61760233165065626</v>
      </c>
      <c r="F51" s="131">
        <f t="shared" ref="F51" si="28">D51/D39-1</f>
        <v>-0.29233412079064414</v>
      </c>
      <c r="G51" s="132" t="s">
        <v>721</v>
      </c>
      <c r="H51" s="95">
        <v>3614944</v>
      </c>
      <c r="I51" s="95">
        <v>6716.97</v>
      </c>
      <c r="J51" s="133">
        <f t="shared" ref="J51" si="29">H51/I51</f>
        <v>538.18075709732216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213769.58013468012</v>
      </c>
      <c r="B52" s="27">
        <f>A52/A49-1</f>
        <v>-0.18509511471518225</v>
      </c>
      <c r="C52" s="27">
        <f>A52/A40-1</f>
        <v>-0.14921692399252029</v>
      </c>
      <c r="D52" s="93">
        <f>H52/22</f>
        <v>348823.81818181818</v>
      </c>
      <c r="E52" s="130">
        <f t="shared" ref="E52:E53" si="30">D52/D51-1</f>
        <v>0.92989887634119994</v>
      </c>
      <c r="F52" s="131">
        <f t="shared" ref="F52:F53" si="31">D52/D40-1</f>
        <v>4.404777221709355E-2</v>
      </c>
      <c r="G52" s="132" t="s">
        <v>726</v>
      </c>
      <c r="H52" s="95">
        <v>7674124</v>
      </c>
      <c r="I52" s="95">
        <v>13344.84</v>
      </c>
      <c r="J52" s="133">
        <f t="shared" ref="J52" si="32">H52/I52</f>
        <v>575.06302061321082</v>
      </c>
      <c r="K52" s="32">
        <f>H52+H51+H50</f>
        <v>13300347</v>
      </c>
      <c r="L52" s="27">
        <f>K52/K49-1</f>
        <v>-0.17044864646635005</v>
      </c>
      <c r="M52" s="27">
        <f>K52/K40-1</f>
        <v>-0.15096485220247691</v>
      </c>
      <c r="N52" s="32">
        <f>AVERAGE(J50:J52)</f>
        <v>567.51440700518106</v>
      </c>
      <c r="O52" s="58">
        <f>N52/N49-1</f>
        <v>0.16771850782476139</v>
      </c>
    </row>
    <row r="53" spans="1:15" s="37" customFormat="1" ht="17.399999999999999">
      <c r="A53" s="31"/>
      <c r="B53" s="27"/>
      <c r="C53" s="27"/>
      <c r="D53" s="93">
        <f>H53/21</f>
        <v>112051.71428571429</v>
      </c>
      <c r="E53" s="130">
        <f t="shared" si="30"/>
        <v>-0.67877275448172136</v>
      </c>
      <c r="F53" s="131">
        <f t="shared" si="31"/>
        <v>-0.48895285532540855</v>
      </c>
      <c r="G53" s="132" t="s">
        <v>729</v>
      </c>
      <c r="H53" s="95">
        <v>2353086</v>
      </c>
      <c r="I53" s="95">
        <v>3502.89</v>
      </c>
      <c r="J53" s="133">
        <f t="shared" ref="J53" si="33">H53/I53</f>
        <v>671.75560751265391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235712.9411764706</v>
      </c>
      <c r="E54" s="130">
        <f t="shared" ref="E54" si="34">D54/D53-1</f>
        <v>1.1036085228954158</v>
      </c>
      <c r="F54" s="131">
        <f t="shared" ref="F54" si="35">D54/D42-1</f>
        <v>1.2660751145494378</v>
      </c>
      <c r="G54" s="132" t="s">
        <v>742</v>
      </c>
      <c r="H54" s="95">
        <v>4007120</v>
      </c>
      <c r="I54" s="95">
        <v>7824.01</v>
      </c>
      <c r="J54" s="133">
        <f t="shared" ref="J54" si="36">H54/I54</f>
        <v>512.1568096155296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185191.45658263308</v>
      </c>
      <c r="B55" s="27">
        <f>A55/A52-1</f>
        <v>-0.13368657754785374</v>
      </c>
      <c r="C55" s="27">
        <f>A55/A43-1</f>
        <v>-0.22444652131356724</v>
      </c>
      <c r="D55" s="93">
        <f>H55/21</f>
        <v>207809.71428571429</v>
      </c>
      <c r="E55" s="130">
        <f t="shared" ref="E55" si="37">D55/D54-1</f>
        <v>-0.11837800144314548</v>
      </c>
      <c r="F55" s="131">
        <f t="shared" ref="F55" si="38">D55/D43-1</f>
        <v>-0.47133153408139483</v>
      </c>
      <c r="G55" s="132" t="s">
        <v>749</v>
      </c>
      <c r="H55" s="95">
        <v>4364004</v>
      </c>
      <c r="I55" s="95">
        <v>4294.88</v>
      </c>
      <c r="J55" s="133">
        <f t="shared" ref="J55" si="39">H55/I55</f>
        <v>1016.0945125358567</v>
      </c>
      <c r="K55" s="32">
        <f>H55+H54+H53</f>
        <v>10724210</v>
      </c>
      <c r="L55" s="27">
        <f>K55/K52-1</f>
        <v>-0.19368945787655012</v>
      </c>
      <c r="M55" s="27">
        <f>K55/K43-1</f>
        <v>-0.22784376569851661</v>
      </c>
      <c r="N55" s="32">
        <f>AVERAGE(J53:J55)</f>
        <v>733.3356432213468</v>
      </c>
      <c r="O55" s="58">
        <f>N55/N52-1</f>
        <v>0.29218859322218393</v>
      </c>
    </row>
    <row r="56" spans="1:15" s="124" customFormat="1" ht="17.399999999999999">
      <c r="A56" s="94"/>
      <c r="B56" s="45"/>
      <c r="C56" s="45"/>
      <c r="D56" s="98">
        <f>H56/22</f>
        <v>212138.40909090909</v>
      </c>
      <c r="E56" s="118">
        <f t="shared" ref="E56" si="40">D56/D55-1</f>
        <v>2.0830088815017245E-2</v>
      </c>
      <c r="F56" s="158">
        <f t="shared" ref="F56" si="41">D56/D44-1</f>
        <v>0.56600056639885743</v>
      </c>
      <c r="G56" s="122" t="s">
        <v>752</v>
      </c>
      <c r="H56" s="96">
        <v>4667045</v>
      </c>
      <c r="I56" s="96">
        <v>10668.22</v>
      </c>
      <c r="J56" s="125">
        <f t="shared" ref="J56" si="42">H56/I56</f>
        <v>437.47176192466975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239666.72222222222</v>
      </c>
      <c r="E57" s="118">
        <f t="shared" ref="E57" si="43">D57/D56-1</f>
        <v>0.12976581303349088</v>
      </c>
      <c r="F57" s="158">
        <f t="shared" ref="F57" si="44">D57/D45-1</f>
        <v>0.35609107623751135</v>
      </c>
      <c r="G57" s="122" t="s">
        <v>756</v>
      </c>
      <c r="H57" s="96">
        <v>4314001</v>
      </c>
      <c r="I57" s="96">
        <v>8980.9500000000007</v>
      </c>
      <c r="J57" s="125">
        <f t="shared" ref="J57" si="45">H57/I57</f>
        <v>480.35018567078089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225902.56565656565</v>
      </c>
      <c r="B58" s="27">
        <f>A58/A55-1</f>
        <v>0.21983254425004817</v>
      </c>
      <c r="C58" s="27">
        <f>A58/A46-1</f>
        <v>-0.14530970443605495</v>
      </c>
      <c r="K58" s="32">
        <f>H58+H57+H56</f>
        <v>8981046</v>
      </c>
      <c r="L58" s="27">
        <f>K58/K55-1</f>
        <v>-0.16254474688578457</v>
      </c>
      <c r="M58" s="27">
        <f>K58/K46-1</f>
        <v>-0.42608566290600591</v>
      </c>
      <c r="N58" s="32">
        <f>AVERAGE(J56:J58)</f>
        <v>458.91097379772532</v>
      </c>
      <c r="O58" s="58">
        <f>N58/N55-1</f>
        <v>-0.37421427958710352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17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3.0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메가젠임플란트</v>
      </c>
      <c r="G1" s="19"/>
      <c r="H1" s="19"/>
      <c r="I1" s="19"/>
      <c r="J1" s="20"/>
      <c r="P1" s="18" t="s">
        <v>41</v>
      </c>
    </row>
    <row r="2" spans="1:16" ht="15" customHeight="1">
      <c r="G2" s="21"/>
      <c r="H2" s="21"/>
      <c r="I2" s="21"/>
      <c r="J2" s="22"/>
      <c r="P2" s="34" t="s">
        <v>143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338694.40000000002</v>
      </c>
      <c r="E5" s="27"/>
      <c r="F5" s="26"/>
      <c r="G5" s="28" t="s">
        <v>7</v>
      </c>
      <c r="H5" s="29">
        <v>6773888</v>
      </c>
      <c r="I5" s="29">
        <v>9264.4</v>
      </c>
      <c r="J5" s="30">
        <f>H5/I5</f>
        <v>731.17395621950698</v>
      </c>
    </row>
    <row r="6" spans="1:16" ht="15" hidden="1" customHeight="1">
      <c r="D6" s="26">
        <f>H6/18</f>
        <v>312339.88888888888</v>
      </c>
      <c r="E6" s="27">
        <f t="shared" ref="E6:E16" si="0">D6/D5-1</f>
        <v>-7.7812066308480921E-2</v>
      </c>
      <c r="F6" s="26"/>
      <c r="G6" s="28" t="s">
        <v>3</v>
      </c>
      <c r="H6" s="29">
        <v>5622118</v>
      </c>
      <c r="I6" s="29">
        <v>2793.96</v>
      </c>
      <c r="J6" s="30">
        <f t="shared" ref="J6:J49" si="1">H6/I6</f>
        <v>2012.2399748027888</v>
      </c>
    </row>
    <row r="7" spans="1:16" ht="15" hidden="1" customHeight="1">
      <c r="A7" s="31">
        <f>AVERAGE(D5:D7)</f>
        <v>334200.15690235695</v>
      </c>
      <c r="B7" s="31"/>
      <c r="C7" s="31"/>
      <c r="D7" s="26">
        <f>H7/22</f>
        <v>351566.18181818182</v>
      </c>
      <c r="E7" s="27">
        <f t="shared" si="0"/>
        <v>0.12558848333088579</v>
      </c>
      <c r="F7" s="26"/>
      <c r="G7" s="28" t="s">
        <v>6</v>
      </c>
      <c r="H7" s="29">
        <v>7734456</v>
      </c>
      <c r="I7" s="29">
        <v>7631.07</v>
      </c>
      <c r="J7" s="30">
        <f t="shared" si="1"/>
        <v>1013.5480345482351</v>
      </c>
      <c r="K7" s="32">
        <f>H7+H6+H5</f>
        <v>20130462</v>
      </c>
      <c r="L7" s="32"/>
      <c r="M7" s="32"/>
      <c r="N7" s="32">
        <f>AVERAGE(J5:J7)</f>
        <v>1252.3206551901769</v>
      </c>
      <c r="O7" s="35"/>
    </row>
    <row r="8" spans="1:16" ht="15" hidden="1" customHeight="1">
      <c r="D8" s="26">
        <f>H8/21</f>
        <v>286705.71428571426</v>
      </c>
      <c r="E8" s="27">
        <f t="shared" si="0"/>
        <v>-0.18449006442266735</v>
      </c>
      <c r="F8" s="26"/>
      <c r="G8" s="28" t="s">
        <v>2</v>
      </c>
      <c r="H8" s="29">
        <v>6020820</v>
      </c>
      <c r="I8" s="29">
        <v>6903.15</v>
      </c>
      <c r="J8" s="30">
        <f t="shared" si="1"/>
        <v>872.18443753938425</v>
      </c>
    </row>
    <row r="9" spans="1:16" ht="15" hidden="1" customHeight="1">
      <c r="D9" s="26">
        <f>H9/21</f>
        <v>339435.52380952379</v>
      </c>
      <c r="E9" s="27">
        <f t="shared" si="0"/>
        <v>0.18391614431256875</v>
      </c>
      <c r="F9" s="26"/>
      <c r="G9" s="28" t="s">
        <v>5</v>
      </c>
      <c r="H9" s="29">
        <v>7128146</v>
      </c>
      <c r="I9" s="29">
        <v>6763.24</v>
      </c>
      <c r="J9" s="30">
        <f t="shared" si="1"/>
        <v>1053.9543177530297</v>
      </c>
    </row>
    <row r="10" spans="1:16" ht="15" hidden="1" customHeight="1">
      <c r="A10" s="31">
        <f>AVERAGE(D8:D10)</f>
        <v>320904.38095238095</v>
      </c>
      <c r="B10" s="27">
        <f>A10/A7-1</f>
        <v>-3.978387105862613E-2</v>
      </c>
      <c r="C10" s="27"/>
      <c r="D10" s="26">
        <f>H10/21</f>
        <v>336571.90476190473</v>
      </c>
      <c r="E10" s="27">
        <f t="shared" si="0"/>
        <v>-8.4364153035024758E-3</v>
      </c>
      <c r="F10" s="26"/>
      <c r="G10" s="28" t="s">
        <v>0</v>
      </c>
      <c r="H10" s="29">
        <v>7068010</v>
      </c>
      <c r="I10" s="29">
        <v>11024.13</v>
      </c>
      <c r="J10" s="30">
        <f t="shared" si="1"/>
        <v>641.13993575910308</v>
      </c>
      <c r="K10" s="32">
        <f>H10+H9+H8</f>
        <v>20216976</v>
      </c>
      <c r="L10" s="27">
        <f>K10/K7-1</f>
        <v>4.2976658955964364E-3</v>
      </c>
      <c r="M10" s="32"/>
      <c r="N10" s="32">
        <f>AVERAGE(J8:J10)</f>
        <v>855.75956368383902</v>
      </c>
      <c r="O10" s="58">
        <f>N10/N7-1</f>
        <v>-0.31666098443941759</v>
      </c>
    </row>
    <row r="11" spans="1:16" ht="15" hidden="1" customHeight="1">
      <c r="D11" s="26">
        <f>H11/21</f>
        <v>305056.14285714284</v>
      </c>
      <c r="E11" s="27">
        <f t="shared" si="0"/>
        <v>-9.3637530224207399E-2</v>
      </c>
      <c r="F11" s="26"/>
      <c r="G11" s="28" t="s">
        <v>10</v>
      </c>
      <c r="H11" s="29">
        <v>6406179</v>
      </c>
      <c r="I11" s="29">
        <v>8006.62</v>
      </c>
      <c r="J11" s="30">
        <f t="shared" si="1"/>
        <v>800.11028374020498</v>
      </c>
    </row>
    <row r="12" spans="1:16" ht="15" hidden="1" customHeight="1">
      <c r="D12" s="26">
        <f>H12/22</f>
        <v>282663.27272727271</v>
      </c>
      <c r="E12" s="27">
        <f t="shared" si="0"/>
        <v>-7.3405734171223314E-2</v>
      </c>
      <c r="F12" s="26"/>
      <c r="G12" s="28" t="s">
        <v>4</v>
      </c>
      <c r="H12" s="29">
        <v>6218592</v>
      </c>
      <c r="I12" s="29">
        <v>9133.7000000000007</v>
      </c>
      <c r="J12" s="30">
        <f t="shared" si="1"/>
        <v>680.84040421734892</v>
      </c>
    </row>
    <row r="13" spans="1:16" ht="15" hidden="1" customHeight="1">
      <c r="A13" s="31">
        <f>AVERAGE(D11:D13)</f>
        <v>348059.47186147183</v>
      </c>
      <c r="B13" s="27">
        <f>A13/A10-1</f>
        <v>8.4620505424388259E-2</v>
      </c>
      <c r="C13" s="27"/>
      <c r="D13" s="26">
        <f>H13/20</f>
        <v>456459</v>
      </c>
      <c r="E13" s="27">
        <f t="shared" si="0"/>
        <v>0.61485075721320848</v>
      </c>
      <c r="F13" s="26"/>
      <c r="G13" s="28" t="s">
        <v>8</v>
      </c>
      <c r="H13" s="29">
        <v>9129180</v>
      </c>
      <c r="I13" s="29">
        <v>8893.83</v>
      </c>
      <c r="J13" s="30">
        <f t="shared" si="1"/>
        <v>1026.4621653438396</v>
      </c>
      <c r="K13" s="32">
        <f>H13+H12+H11</f>
        <v>21753951</v>
      </c>
      <c r="L13" s="27">
        <f>K13/K10-1</f>
        <v>7.6023981034552435E-2</v>
      </c>
      <c r="M13" s="32"/>
      <c r="N13" s="32">
        <f>AVERAGE(J11:J13)</f>
        <v>835.80428443379787</v>
      </c>
      <c r="O13" s="58">
        <f>N13/N10-1</f>
        <v>-2.3318791979535125E-2</v>
      </c>
    </row>
    <row r="14" spans="1:16" ht="15" hidden="1" customHeight="1">
      <c r="D14" s="26">
        <f>H14/20</f>
        <v>442533.4</v>
      </c>
      <c r="E14" s="27">
        <f t="shared" si="0"/>
        <v>-3.0507887893545749E-2</v>
      </c>
      <c r="F14" s="26"/>
      <c r="G14" s="28" t="s">
        <v>11</v>
      </c>
      <c r="H14" s="29">
        <v>8850668</v>
      </c>
      <c r="I14" s="29">
        <v>9936.24</v>
      </c>
      <c r="J14" s="30">
        <f t="shared" si="1"/>
        <v>890.74619775689803</v>
      </c>
    </row>
    <row r="15" spans="1:16" ht="15" hidden="1" customHeight="1">
      <c r="A15" s="31"/>
      <c r="B15" s="31"/>
      <c r="C15" s="31"/>
      <c r="D15" s="26">
        <f>H15/22</f>
        <v>479872.95454545453</v>
      </c>
      <c r="E15" s="27">
        <f t="shared" si="0"/>
        <v>8.4376805333686633E-2</v>
      </c>
      <c r="F15" s="26"/>
      <c r="G15" s="28" t="s">
        <v>9</v>
      </c>
      <c r="H15" s="29">
        <v>10557205</v>
      </c>
      <c r="I15" s="29">
        <v>10751.49</v>
      </c>
      <c r="J15" s="30">
        <f t="shared" si="1"/>
        <v>981.92948140211263</v>
      </c>
    </row>
    <row r="16" spans="1:16" ht="15" hidden="1" customHeight="1">
      <c r="A16" s="31">
        <f>AVERAGE(D14:D16)</f>
        <v>514116.60303030303</v>
      </c>
      <c r="B16" s="27">
        <f>A16/A13-1</f>
        <v>0.4770941307263783</v>
      </c>
      <c r="C16" s="27"/>
      <c r="D16" s="26">
        <f>H16/22</f>
        <v>619943.45454545459</v>
      </c>
      <c r="E16" s="27">
        <f t="shared" si="0"/>
        <v>0.29189079874834301</v>
      </c>
      <c r="F16" s="26"/>
      <c r="G16" s="28" t="s">
        <v>13</v>
      </c>
      <c r="H16" s="29">
        <v>13638756</v>
      </c>
      <c r="I16" s="29">
        <v>15177.93</v>
      </c>
      <c r="J16" s="30">
        <f t="shared" si="1"/>
        <v>898.5913098821776</v>
      </c>
      <c r="K16" s="32">
        <f>H16+H15+H14</f>
        <v>33046629</v>
      </c>
      <c r="L16" s="27">
        <f>K16/K13-1</f>
        <v>0.51910928731980688</v>
      </c>
      <c r="M16" s="32"/>
      <c r="N16" s="32">
        <f>AVERAGE(J14:J16)</f>
        <v>923.7556630137293</v>
      </c>
      <c r="O16" s="58">
        <f>N16/N13-1</f>
        <v>0.10522963356129789</v>
      </c>
    </row>
    <row r="17" spans="1:15" ht="15" hidden="1" customHeight="1">
      <c r="D17" s="26">
        <f>H17/20</f>
        <v>182803.05</v>
      </c>
      <c r="E17" s="27">
        <f t="shared" ref="E17:E22" si="2">D17/D16-1</f>
        <v>-0.70512947808436488</v>
      </c>
      <c r="F17" s="33">
        <f t="shared" ref="F17:F22" si="3">D17/D5-1</f>
        <v>-0.46027141281343897</v>
      </c>
      <c r="G17" s="39" t="s">
        <v>162</v>
      </c>
      <c r="H17" s="29">
        <v>3656061</v>
      </c>
      <c r="I17" s="29">
        <v>4228.5200000000004</v>
      </c>
      <c r="J17" s="30">
        <f t="shared" si="1"/>
        <v>864.61953591327449</v>
      </c>
    </row>
    <row r="18" spans="1:15" hidden="1">
      <c r="D18" s="26">
        <f>H18/20</f>
        <v>295158.95</v>
      </c>
      <c r="E18" s="27">
        <f t="shared" si="2"/>
        <v>0.61462814761569917</v>
      </c>
      <c r="F18" s="33">
        <f t="shared" si="3"/>
        <v>-5.5007187682649006E-2</v>
      </c>
      <c r="G18" s="39" t="s">
        <v>163</v>
      </c>
      <c r="H18" s="29">
        <v>5903179</v>
      </c>
      <c r="I18" s="29">
        <v>8691.81</v>
      </c>
      <c r="J18" s="30">
        <f t="shared" si="1"/>
        <v>679.16567435321303</v>
      </c>
    </row>
    <row r="19" spans="1:15" ht="17.399999999999999" hidden="1">
      <c r="A19" s="31">
        <f>AVERAGE(D17:D19)</f>
        <v>320065.69696969696</v>
      </c>
      <c r="B19" s="27">
        <f>A19/A16-1</f>
        <v>-0.37744532060787839</v>
      </c>
      <c r="C19" s="27">
        <f>A19/A7-1</f>
        <v>-4.229339705782853E-2</v>
      </c>
      <c r="D19" s="26">
        <f>H19/22</f>
        <v>482235.09090909088</v>
      </c>
      <c r="E19" s="27">
        <f t="shared" si="2"/>
        <v>0.63381490179813582</v>
      </c>
      <c r="F19" s="33">
        <f t="shared" si="3"/>
        <v>0.3716765600580052</v>
      </c>
      <c r="G19" s="39" t="s">
        <v>158</v>
      </c>
      <c r="H19" s="29">
        <v>10609172</v>
      </c>
      <c r="I19" s="29">
        <v>10374.82</v>
      </c>
      <c r="J19" s="30">
        <f t="shared" si="1"/>
        <v>1022.5885364758136</v>
      </c>
      <c r="K19" s="32">
        <f>H19+H18+H17</f>
        <v>20168412</v>
      </c>
      <c r="L19" s="27">
        <f>K19/K16-1</f>
        <v>-0.38969835622265736</v>
      </c>
      <c r="M19" s="27">
        <f>K19/K7-1</f>
        <v>1.8852026346936057E-3</v>
      </c>
      <c r="N19" s="32">
        <f>AVERAGE(J17:J19)</f>
        <v>855.45791558076701</v>
      </c>
      <c r="O19" s="58">
        <f>N19/N16-1</f>
        <v>-7.3934861963544152E-2</v>
      </c>
    </row>
    <row r="20" spans="1:15" hidden="1">
      <c r="D20" s="26">
        <f>H20/20</f>
        <v>415028.7</v>
      </c>
      <c r="E20" s="27">
        <f t="shared" si="2"/>
        <v>-0.13936437263907109</v>
      </c>
      <c r="F20" s="33">
        <f t="shared" si="3"/>
        <v>0.44757735657269282</v>
      </c>
      <c r="G20" s="39" t="s">
        <v>154</v>
      </c>
      <c r="H20" s="29">
        <v>8300574</v>
      </c>
      <c r="I20" s="29">
        <v>8079.84</v>
      </c>
      <c r="J20" s="30">
        <f t="shared" si="1"/>
        <v>1027.3191053288183</v>
      </c>
    </row>
    <row r="21" spans="1:15" hidden="1">
      <c r="D21" s="26">
        <f>H21/21</f>
        <v>410825.61904761905</v>
      </c>
      <c r="E21" s="27">
        <f t="shared" si="2"/>
        <v>-1.0127205545980233E-2</v>
      </c>
      <c r="F21" s="33">
        <f t="shared" si="3"/>
        <v>0.21032004675549576</v>
      </c>
      <c r="G21" s="39" t="s">
        <v>155</v>
      </c>
      <c r="H21" s="29">
        <v>8627338</v>
      </c>
      <c r="I21" s="29">
        <v>9218.6299999999992</v>
      </c>
      <c r="J21" s="30">
        <f t="shared" si="1"/>
        <v>935.85901592752941</v>
      </c>
    </row>
    <row r="22" spans="1:15" ht="17.399999999999999" hidden="1">
      <c r="A22" s="31">
        <f>AVERAGE(D20:D22)</f>
        <v>395048.77301587304</v>
      </c>
      <c r="B22" s="27">
        <f>A22/A19-1</f>
        <v>0.23427401547900106</v>
      </c>
      <c r="C22" s="27">
        <f>A22/A10-1</f>
        <v>0.23104823886618853</v>
      </c>
      <c r="D22" s="26">
        <f>H22/21</f>
        <v>359292</v>
      </c>
      <c r="E22" s="27">
        <f t="shared" si="2"/>
        <v>-0.12543915631913349</v>
      </c>
      <c r="F22" s="33">
        <f t="shared" si="3"/>
        <v>6.7504431940532239E-2</v>
      </c>
      <c r="G22" s="39" t="s">
        <v>156</v>
      </c>
      <c r="H22" s="29">
        <v>7545132</v>
      </c>
      <c r="I22" s="29">
        <v>8190.62</v>
      </c>
      <c r="J22" s="30">
        <f t="shared" si="1"/>
        <v>921.19180232998235</v>
      </c>
      <c r="K22" s="32">
        <f>H22+H21+H20</f>
        <v>24473044</v>
      </c>
      <c r="L22" s="27">
        <f>K22/K19-1</f>
        <v>0.21343435467304017</v>
      </c>
      <c r="M22" s="27">
        <f>K22/K10-1</f>
        <v>0.21051951587616258</v>
      </c>
      <c r="N22" s="32">
        <f>AVERAGE(J20:J22)</f>
        <v>961.45664119544335</v>
      </c>
      <c r="O22" s="58">
        <f>N22/N19-1</f>
        <v>0.12390875539764479</v>
      </c>
    </row>
    <row r="23" spans="1:15" hidden="1">
      <c r="A23" s="31"/>
      <c r="B23" s="27"/>
      <c r="C23" s="27"/>
      <c r="D23" s="26">
        <f>H23/21</f>
        <v>293228.80952380953</v>
      </c>
      <c r="E23" s="27">
        <f t="shared" ref="E23:E28" si="4">D23/D22-1</f>
        <v>-0.18387047436678372</v>
      </c>
      <c r="F23" s="33">
        <f t="shared" ref="F23:F28" si="5">D23/D11-1</f>
        <v>-3.8771005305970885E-2</v>
      </c>
      <c r="G23" s="39" t="s">
        <v>168</v>
      </c>
      <c r="H23" s="29">
        <v>6157805</v>
      </c>
      <c r="I23" s="29">
        <v>6659.33</v>
      </c>
      <c r="J23" s="30">
        <f t="shared" si="1"/>
        <v>924.6883695506906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243288.27272727274</v>
      </c>
      <c r="E24" s="27">
        <f t="shared" si="4"/>
        <v>-0.17031251764667321</v>
      </c>
      <c r="F24" s="33">
        <f t="shared" si="5"/>
        <v>-0.13930002161260935</v>
      </c>
      <c r="G24" s="39" t="s">
        <v>176</v>
      </c>
      <c r="H24" s="29">
        <v>5352342</v>
      </c>
      <c r="I24" s="29">
        <v>7269.18</v>
      </c>
      <c r="J24" s="30">
        <f t="shared" si="1"/>
        <v>736.30615832872479</v>
      </c>
      <c r="K24" s="32"/>
      <c r="L24" s="27"/>
      <c r="M24" s="27"/>
      <c r="N24" s="27"/>
    </row>
    <row r="25" spans="1:15" ht="17.399999999999999" hidden="1">
      <c r="A25" s="31">
        <f>AVERAGE(D23:D25)</f>
        <v>310514.36075036076</v>
      </c>
      <c r="B25" s="27">
        <f>A25/A22-1</f>
        <v>-0.21398474831388903</v>
      </c>
      <c r="C25" s="27">
        <f>A25/A13-1</f>
        <v>-0.10786981578267196</v>
      </c>
      <c r="D25" s="26">
        <f>H25/19</f>
        <v>395026</v>
      </c>
      <c r="E25" s="27">
        <f t="shared" si="4"/>
        <v>0.623695197354728</v>
      </c>
      <c r="F25" s="33">
        <f t="shared" si="5"/>
        <v>-0.13458601977395557</v>
      </c>
      <c r="G25" s="39" t="s">
        <v>190</v>
      </c>
      <c r="H25" s="29">
        <v>7505494</v>
      </c>
      <c r="I25" s="29">
        <v>8315.91</v>
      </c>
      <c r="J25" s="30">
        <f t="shared" si="1"/>
        <v>902.5463238539138</v>
      </c>
      <c r="K25" s="32">
        <f>H25+H24+H23</f>
        <v>19015641</v>
      </c>
      <c r="L25" s="27">
        <f>K25/K22-1</f>
        <v>-0.22299649361150164</v>
      </c>
      <c r="M25" s="27">
        <f>K25/K13-1</f>
        <v>-0.12587644423764677</v>
      </c>
      <c r="N25" s="32">
        <f>AVERAGE(J23:J25)</f>
        <v>854.51361724444303</v>
      </c>
      <c r="O25" s="58">
        <f>N25/N22-1</f>
        <v>-0.11123020983872023</v>
      </c>
    </row>
    <row r="26" spans="1:15" ht="17.399999999999999" hidden="1">
      <c r="D26" s="26">
        <f>H26/19</f>
        <v>471525.84210526315</v>
      </c>
      <c r="E26" s="27">
        <f t="shared" si="4"/>
        <v>0.19365773925074081</v>
      </c>
      <c r="F26" s="33">
        <f t="shared" si="5"/>
        <v>6.5514698111516889E-2</v>
      </c>
      <c r="G26" s="39" t="s">
        <v>202</v>
      </c>
      <c r="H26" s="29">
        <v>8958991</v>
      </c>
      <c r="I26" s="29">
        <v>9590.3799999999992</v>
      </c>
      <c r="J26" s="30">
        <f t="shared" si="1"/>
        <v>934.16433968205649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567196.59090909094</v>
      </c>
      <c r="E27" s="27">
        <f t="shared" si="4"/>
        <v>0.20289608810553861</v>
      </c>
      <c r="F27" s="33">
        <f t="shared" si="5"/>
        <v>0.18197240652237046</v>
      </c>
      <c r="G27" s="39" t="s">
        <v>203</v>
      </c>
      <c r="H27" s="29">
        <v>12478325</v>
      </c>
      <c r="I27" s="29">
        <v>12371.66</v>
      </c>
      <c r="J27" s="30">
        <f t="shared" si="1"/>
        <v>1008.621720933165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597484.60047846893</v>
      </c>
      <c r="B28" s="27">
        <f>A28/A25-1</f>
        <v>0.92417703012073904</v>
      </c>
      <c r="C28" s="27">
        <f>A28/A16-1</f>
        <v>0.16215776140427818</v>
      </c>
      <c r="D28" s="26">
        <f>H28/19</f>
        <v>753731.36842105258</v>
      </c>
      <c r="E28" s="27">
        <f t="shared" si="4"/>
        <v>0.328871471552725</v>
      </c>
      <c r="F28" s="33">
        <f t="shared" si="5"/>
        <v>0.21580663993572102</v>
      </c>
      <c r="G28" s="39" t="s">
        <v>208</v>
      </c>
      <c r="H28" s="29">
        <v>14320896</v>
      </c>
      <c r="I28" s="29">
        <v>12829.3</v>
      </c>
      <c r="J28" s="30">
        <f t="shared" si="1"/>
        <v>1116.2648001060074</v>
      </c>
      <c r="K28" s="32">
        <f>H28+H27+H26</f>
        <v>35758212</v>
      </c>
      <c r="L28" s="27">
        <f>K28/K25-1</f>
        <v>0.88046314084284627</v>
      </c>
      <c r="M28" s="27">
        <f>K28/K16-1</f>
        <v>8.2053240589229137E-2</v>
      </c>
      <c r="N28" s="32">
        <f>AVERAGE(J26:J28)</f>
        <v>1019.6836202404096</v>
      </c>
      <c r="O28" s="58">
        <f>N28/N25-1</f>
        <v>0.19329124739824688</v>
      </c>
    </row>
    <row r="29" spans="1:15" hidden="1">
      <c r="D29" s="26">
        <f>H29/22</f>
        <v>721579.18181818177</v>
      </c>
      <c r="E29" s="27">
        <f t="shared" ref="E29:E41" si="6">D29/D28-1</f>
        <v>-4.2657355060363944E-2</v>
      </c>
      <c r="F29" s="33">
        <f t="shared" ref="F29:F41" si="7">D29/D17-1</f>
        <v>2.947303843224617</v>
      </c>
      <c r="G29" s="39" t="s">
        <v>215</v>
      </c>
      <c r="H29" s="29">
        <v>15874742</v>
      </c>
      <c r="I29" s="29">
        <v>13618.44</v>
      </c>
      <c r="J29" s="30">
        <f t="shared" si="1"/>
        <v>1165.6799163487153</v>
      </c>
    </row>
    <row r="30" spans="1:15" hidden="1">
      <c r="D30" s="26">
        <f>H30/19</f>
        <v>1116474.2105263157</v>
      </c>
      <c r="E30" s="27">
        <f t="shared" si="6"/>
        <v>0.54726499691011976</v>
      </c>
      <c r="F30" s="33">
        <f t="shared" si="7"/>
        <v>2.7826202137062612</v>
      </c>
      <c r="G30" s="39" t="s">
        <v>210</v>
      </c>
      <c r="H30" s="29">
        <v>21213010</v>
      </c>
      <c r="I30" s="29">
        <v>18674.580000000002</v>
      </c>
      <c r="J30" s="30">
        <f t="shared" si="1"/>
        <v>1135.9296969463301</v>
      </c>
    </row>
    <row r="31" spans="1:15" ht="17.399999999999999" hidden="1">
      <c r="A31" s="31">
        <f>AVERAGE(D29:D31)</f>
        <v>1016473.0641148327</v>
      </c>
      <c r="B31" s="27">
        <f>A31/A28-1</f>
        <v>0.7012539960039732</v>
      </c>
      <c r="C31" s="27">
        <f>A31/A19-1</f>
        <v>2.1758263185919291</v>
      </c>
      <c r="D31" s="26">
        <f>H31/20</f>
        <v>1211365.8</v>
      </c>
      <c r="E31" s="27">
        <f t="shared" si="6"/>
        <v>8.499219111290679E-2</v>
      </c>
      <c r="F31" s="33">
        <f t="shared" si="7"/>
        <v>1.5119818587162128</v>
      </c>
      <c r="G31" s="39" t="s">
        <v>211</v>
      </c>
      <c r="H31" s="29">
        <v>24227316</v>
      </c>
      <c r="I31" s="29">
        <v>27124.49</v>
      </c>
      <c r="J31" s="30">
        <f t="shared" si="1"/>
        <v>893.18973370559218</v>
      </c>
      <c r="K31" s="32">
        <f>H31+H30+H29</f>
        <v>61315068</v>
      </c>
      <c r="L31" s="27">
        <f>K31/K28-1</f>
        <v>0.71471291685389637</v>
      </c>
      <c r="M31" s="27">
        <f>K31/K19-1</f>
        <v>2.0401534835761983</v>
      </c>
      <c r="N31" s="32">
        <f>AVERAGE(J29:J31)</f>
        <v>1064.9331156668791</v>
      </c>
      <c r="O31" s="58">
        <f>N31/N28-1</f>
        <v>4.4376014803298558E-2</v>
      </c>
    </row>
    <row r="32" spans="1:15" ht="17.399999999999999" hidden="1">
      <c r="D32" s="26">
        <f>H32/21</f>
        <v>941480.33333333337</v>
      </c>
      <c r="E32" s="27">
        <f t="shared" si="6"/>
        <v>-0.22279435878631104</v>
      </c>
      <c r="F32" s="33">
        <f t="shared" si="7"/>
        <v>1.2684704294747169</v>
      </c>
      <c r="G32" s="39" t="s">
        <v>222</v>
      </c>
      <c r="H32" s="29">
        <v>19771087</v>
      </c>
      <c r="I32" s="29">
        <v>19872.38</v>
      </c>
      <c r="J32" s="30">
        <f t="shared" si="1"/>
        <v>994.90282492585186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911979.52380952379</v>
      </c>
      <c r="E33" s="27">
        <f t="shared" si="6"/>
        <v>-3.1334493647213302E-2</v>
      </c>
      <c r="F33" s="33">
        <f t="shared" si="7"/>
        <v>1.2198701383903123</v>
      </c>
      <c r="G33" s="39" t="s">
        <v>223</v>
      </c>
      <c r="H33" s="29">
        <v>19151570</v>
      </c>
      <c r="I33" s="29">
        <v>18299.68</v>
      </c>
      <c r="J33" s="30">
        <f t="shared" si="1"/>
        <v>1046.5521801474124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910196.95238095243</v>
      </c>
      <c r="B34" s="27">
        <f>A34/A31-1</f>
        <v>-0.10455379044050506</v>
      </c>
      <c r="C34" s="27">
        <f>A34/A22-1</f>
        <v>1.3040115918658497</v>
      </c>
      <c r="D34" s="26">
        <f>H34/19</f>
        <v>877131</v>
      </c>
      <c r="E34" s="27">
        <f t="shared" si="6"/>
        <v>-3.8211958601827356E-2</v>
      </c>
      <c r="F34" s="33">
        <f t="shared" si="7"/>
        <v>1.4412761764804114</v>
      </c>
      <c r="G34" s="39" t="s">
        <v>220</v>
      </c>
      <c r="H34" s="29">
        <v>16665489</v>
      </c>
      <c r="I34" s="29">
        <v>16825.5</v>
      </c>
      <c r="J34" s="30">
        <f t="shared" si="1"/>
        <v>990.48997058036912</v>
      </c>
      <c r="K34" s="32">
        <f>H34+H33+H32</f>
        <v>55588146</v>
      </c>
      <c r="L34" s="27">
        <f>K34/K31-1</f>
        <v>-9.34015436466612E-2</v>
      </c>
      <c r="M34" s="27">
        <f>K34/K22-1</f>
        <v>1.2714030179490545</v>
      </c>
      <c r="N34" s="32">
        <f>AVERAGE(J32:J34)</f>
        <v>1010.6483252178778</v>
      </c>
      <c r="O34" s="58">
        <f>N34/N31-1</f>
        <v>-5.0974835555759102E-2</v>
      </c>
      <c r="P34" s="58"/>
    </row>
    <row r="35" spans="1:16" ht="17.399999999999999" hidden="1">
      <c r="D35" s="26">
        <f>H35/23</f>
        <v>253057.78260869565</v>
      </c>
      <c r="E35" s="27">
        <f t="shared" si="6"/>
        <v>-0.71149374197389481</v>
      </c>
      <c r="F35" s="33">
        <f t="shared" si="7"/>
        <v>-0.13699549843124159</v>
      </c>
      <c r="G35" s="39" t="s">
        <v>226</v>
      </c>
      <c r="H35" s="68">
        <v>5820329</v>
      </c>
      <c r="I35" s="68">
        <v>6266.32</v>
      </c>
      <c r="J35" s="30">
        <f t="shared" si="1"/>
        <v>928.8272861902999</v>
      </c>
      <c r="P35" s="16"/>
    </row>
    <row r="36" spans="1:16" ht="17.399999999999999" hidden="1">
      <c r="D36" s="26">
        <f>H36/21</f>
        <v>256094.95238095237</v>
      </c>
      <c r="E36" s="27">
        <f t="shared" si="6"/>
        <v>1.2001882498722027E-2</v>
      </c>
      <c r="F36" s="33">
        <f t="shared" si="7"/>
        <v>5.2639938251507923E-2</v>
      </c>
      <c r="G36" s="39" t="s">
        <v>228</v>
      </c>
      <c r="H36" s="68">
        <v>5377994</v>
      </c>
      <c r="I36" s="68">
        <v>7494.95</v>
      </c>
      <c r="J36" s="30">
        <f t="shared" si="1"/>
        <v>717.54901633766735</v>
      </c>
      <c r="P36" s="16"/>
    </row>
    <row r="37" spans="1:16" ht="17.399999999999999" hidden="1">
      <c r="A37" s="31">
        <f>AVERAGE(D35:D37)</f>
        <v>231437.8931446975</v>
      </c>
      <c r="B37" s="27">
        <f>A37/A34-1</f>
        <v>-0.74572767735676637</v>
      </c>
      <c r="C37" s="27">
        <f>A37/A25-1</f>
        <v>-0.25466283560790637</v>
      </c>
      <c r="D37" s="26">
        <f>H37/18</f>
        <v>185160.94444444444</v>
      </c>
      <c r="E37" s="27">
        <f t="shared" si="6"/>
        <v>-0.2769832332774389</v>
      </c>
      <c r="F37" s="33">
        <f t="shared" si="7"/>
        <v>-0.53126896851233985</v>
      </c>
      <c r="G37" s="39" t="s">
        <v>225</v>
      </c>
      <c r="H37" s="68">
        <v>3332897</v>
      </c>
      <c r="I37" s="68">
        <v>5960.4</v>
      </c>
      <c r="J37" s="30">
        <f t="shared" si="1"/>
        <v>559.17337762566274</v>
      </c>
      <c r="K37" s="32">
        <f>H37+H36+H35</f>
        <v>14531220</v>
      </c>
      <c r="L37" s="27">
        <f>K37/K34-1</f>
        <v>-0.73859138961029569</v>
      </c>
      <c r="M37" s="27">
        <f>K37/K25-1</f>
        <v>-0.23582802178480333</v>
      </c>
      <c r="N37" s="32">
        <f>AVERAGE(J35:J37)</f>
        <v>735.18322671787666</v>
      </c>
      <c r="O37" s="16">
        <f>N37/N34-1</f>
        <v>-0.27256276157249426</v>
      </c>
      <c r="P37" s="16"/>
    </row>
    <row r="38" spans="1:16" ht="17.399999999999999" hidden="1">
      <c r="A38" s="31"/>
      <c r="B38" s="27"/>
      <c r="C38" s="27"/>
      <c r="D38" s="26">
        <f>H38/20</f>
        <v>411162.85</v>
      </c>
      <c r="E38" s="27">
        <f t="shared" si="6"/>
        <v>1.220570062621197</v>
      </c>
      <c r="F38" s="33">
        <f t="shared" si="7"/>
        <v>-0.12801629670126913</v>
      </c>
      <c r="G38" s="39" t="s">
        <v>231</v>
      </c>
      <c r="H38" s="68">
        <v>8223257</v>
      </c>
      <c r="I38" s="68">
        <v>9217.4599999999991</v>
      </c>
      <c r="J38" s="30">
        <f t="shared" si="1"/>
        <v>892.13915764212709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229131.19047619047</v>
      </c>
      <c r="E39" s="27">
        <f t="shared" si="6"/>
        <v>-0.44272399494217318</v>
      </c>
      <c r="F39" s="33">
        <f t="shared" si="7"/>
        <v>-0.59602861838618648</v>
      </c>
      <c r="G39" s="39" t="s">
        <v>234</v>
      </c>
      <c r="H39" s="68">
        <v>4811755</v>
      </c>
      <c r="I39" s="68">
        <v>6106.44</v>
      </c>
      <c r="J39" s="30">
        <f t="shared" si="1"/>
        <v>787.98039446879034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282946.61666666664</v>
      </c>
      <c r="B40" s="27">
        <f>A40/A37-1</f>
        <v>0.22255959394585978</v>
      </c>
      <c r="C40" s="27">
        <f>A40/A28-1</f>
        <v>-0.52643697186491267</v>
      </c>
      <c r="D40" s="26">
        <f>H40/21</f>
        <v>208545.80952380953</v>
      </c>
      <c r="E40" s="27">
        <f t="shared" si="6"/>
        <v>-8.9841024740453301E-2</v>
      </c>
      <c r="F40" s="33">
        <f t="shared" si="7"/>
        <v>-0.72331546985940109</v>
      </c>
      <c r="G40" s="39" t="s">
        <v>236</v>
      </c>
      <c r="H40" s="68">
        <v>4379462</v>
      </c>
      <c r="I40" s="68">
        <v>6444.86</v>
      </c>
      <c r="J40" s="30">
        <f t="shared" si="1"/>
        <v>679.52787182343764</v>
      </c>
      <c r="K40" s="32">
        <f>H40+H39+H38</f>
        <v>17414474</v>
      </c>
      <c r="L40" s="27">
        <f>K40/K37-1</f>
        <v>0.19841788920682513</v>
      </c>
      <c r="M40" s="27">
        <f>K40/K28-1</f>
        <v>-0.51299371456268561</v>
      </c>
      <c r="N40" s="32">
        <f>AVERAGE(J38:J40)</f>
        <v>786.54914131145176</v>
      </c>
      <c r="O40" s="58">
        <f>N40/N37-1</f>
        <v>6.9868180783845046E-2</v>
      </c>
    </row>
    <row r="41" spans="1:16" ht="17.399999999999999">
      <c r="A41" s="31"/>
      <c r="B41" s="27"/>
      <c r="C41" s="27"/>
      <c r="D41" s="26">
        <f>H41/18</f>
        <v>463675.27777777775</v>
      </c>
      <c r="E41" s="27">
        <f t="shared" si="6"/>
        <v>1.2233737462120535</v>
      </c>
      <c r="F41" s="33">
        <f t="shared" si="7"/>
        <v>-0.35741594344581407</v>
      </c>
      <c r="G41" s="39" t="s">
        <v>370</v>
      </c>
      <c r="H41" s="68">
        <v>8346155</v>
      </c>
      <c r="I41" s="68">
        <v>8930.6200000000008</v>
      </c>
      <c r="J41" s="30">
        <f t="shared" si="1"/>
        <v>934.55493571554939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384059.8</v>
      </c>
      <c r="E42" s="27">
        <f t="shared" ref="E42" si="8">D42/D41-1</f>
        <v>-0.17170524630803041</v>
      </c>
      <c r="F42" s="33">
        <f t="shared" ref="F42" si="9">D42/D30-1</f>
        <v>-0.65600656389640133</v>
      </c>
      <c r="G42" s="39" t="s">
        <v>405</v>
      </c>
      <c r="H42" s="68">
        <v>7681196</v>
      </c>
      <c r="I42" s="68">
        <v>10172.040000000001</v>
      </c>
      <c r="J42" s="30">
        <f t="shared" si="1"/>
        <v>755.12837149676955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440882.39259259263</v>
      </c>
      <c r="B43" s="27">
        <f>A43/A40-1</f>
        <v>0.55818223870825334</v>
      </c>
      <c r="C43" s="27">
        <f>A43/A31-1</f>
        <v>-0.56626259154587355</v>
      </c>
      <c r="D43" s="26">
        <f>H43/20</f>
        <v>474912.1</v>
      </c>
      <c r="E43" s="27">
        <f t="shared" ref="E43" si="10">D43/D42-1</f>
        <v>0.23655769231770685</v>
      </c>
      <c r="F43" s="33">
        <f t="shared" ref="F43" si="11">D43/D31-1</f>
        <v>-0.60795318804608822</v>
      </c>
      <c r="G43" s="39" t="s">
        <v>429</v>
      </c>
      <c r="H43" s="68">
        <v>9498242</v>
      </c>
      <c r="I43" s="68">
        <v>12501.03</v>
      </c>
      <c r="J43" s="30">
        <f t="shared" si="1"/>
        <v>759.79675274757358</v>
      </c>
      <c r="K43" s="32">
        <f>H43+H42+H41</f>
        <v>25525593</v>
      </c>
      <c r="L43" s="27">
        <f>K43/K40-1</f>
        <v>0.46576881966116224</v>
      </c>
      <c r="M43" s="27">
        <f>K43/K31-1</f>
        <v>-0.58369787667853523</v>
      </c>
      <c r="N43" s="32">
        <f>AVERAGE(J41:J43)</f>
        <v>816.49335331996417</v>
      </c>
      <c r="O43" s="58">
        <f>N43/N40-1</f>
        <v>3.8070363866375745E-2</v>
      </c>
    </row>
    <row r="44" spans="1:16" ht="17.399999999999999">
      <c r="A44" s="31"/>
      <c r="B44" s="27"/>
      <c r="C44" s="27"/>
      <c r="D44" s="26">
        <f>H44/22</f>
        <v>516846.13636363635</v>
      </c>
      <c r="E44" s="27">
        <f t="shared" ref="E44" si="12">D44/D43-1</f>
        <v>8.8298521691985377E-2</v>
      </c>
      <c r="F44" s="33">
        <f t="shared" ref="F44" si="13">D44/D32-1</f>
        <v>-0.45102821794085657</v>
      </c>
      <c r="G44" s="39" t="s">
        <v>462</v>
      </c>
      <c r="H44" s="68">
        <v>11370615</v>
      </c>
      <c r="I44" s="68">
        <v>14478.86</v>
      </c>
      <c r="J44" s="30">
        <f t="shared" si="1"/>
        <v>785.32529494725406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456247.15</v>
      </c>
      <c r="E45" s="27">
        <f t="shared" ref="E45" si="14">D45/D44-1</f>
        <v>-0.11724763348332512</v>
      </c>
      <c r="F45" s="33">
        <f t="shared" ref="F45" si="15">D45/D33-1</f>
        <v>-0.49971776987474126</v>
      </c>
      <c r="G45" s="39" t="s">
        <v>498</v>
      </c>
      <c r="H45" s="68">
        <v>9124943</v>
      </c>
      <c r="I45" s="68">
        <v>11545.22</v>
      </c>
      <c r="J45" s="30">
        <f t="shared" si="1"/>
        <v>790.3654499437863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511160.20071770338</v>
      </c>
      <c r="B46" s="27">
        <f>A46/A43-1</f>
        <v>0.15940261916980791</v>
      </c>
      <c r="C46" s="27">
        <f>A46/A34-1</f>
        <v>-0.43840703994824715</v>
      </c>
      <c r="D46" s="26">
        <f>H46/19</f>
        <v>560387.31578947371</v>
      </c>
      <c r="E46" s="27">
        <f t="shared" ref="E46" si="16">D46/D45-1</f>
        <v>0.22825384397354309</v>
      </c>
      <c r="F46" s="33">
        <f t="shared" ref="F46" si="17">D46/D34-1</f>
        <v>-0.36111331626692744</v>
      </c>
      <c r="G46" s="39" t="s">
        <v>548</v>
      </c>
      <c r="H46" s="68">
        <v>10647359</v>
      </c>
      <c r="I46" s="68">
        <v>13174.01</v>
      </c>
      <c r="J46" s="30">
        <f t="shared" si="1"/>
        <v>808.2094214290106</v>
      </c>
      <c r="K46" s="32">
        <f>H46+H45+H44</f>
        <v>31142917</v>
      </c>
      <c r="L46" s="27">
        <f>K46/K43-1</f>
        <v>0.22006634674461822</v>
      </c>
      <c r="M46" s="27">
        <f>K46/K34-1</f>
        <v>-0.43975614872998281</v>
      </c>
      <c r="N46" s="32">
        <f>AVERAGE(J44:J46)</f>
        <v>794.63338877335036</v>
      </c>
      <c r="O46" s="58">
        <f>N46/N43-1</f>
        <v>-2.6772985300772434E-2</v>
      </c>
    </row>
    <row r="47" spans="1:16" ht="17.399999999999999">
      <c r="A47" s="31"/>
      <c r="B47" s="27"/>
      <c r="C47" s="27"/>
      <c r="D47" s="26">
        <f>H47/19</f>
        <v>599336.94736842101</v>
      </c>
      <c r="E47" s="27">
        <f t="shared" ref="E47" si="18">D47/D46-1</f>
        <v>6.9504841529246741E-2</v>
      </c>
      <c r="F47" s="33">
        <f t="shared" ref="F47" si="19">D47/D35-1</f>
        <v>1.3683798268918617</v>
      </c>
      <c r="G47" s="39" t="s">
        <v>598</v>
      </c>
      <c r="H47" s="68">
        <v>11387402</v>
      </c>
      <c r="I47" s="68">
        <v>13581.69</v>
      </c>
      <c r="J47" s="30">
        <f t="shared" si="1"/>
        <v>838.43777909818289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262951.65000000002</v>
      </c>
      <c r="E48" s="27">
        <f t="shared" ref="E48" si="20">D48/D47-1</f>
        <v>-0.5612624064733992</v>
      </c>
      <c r="F48" s="33">
        <f t="shared" ref="F48" si="21">D48/D36-1</f>
        <v>2.6774044374166417E-2</v>
      </c>
      <c r="G48" s="39" t="s">
        <v>632</v>
      </c>
      <c r="H48" s="68">
        <v>5259033</v>
      </c>
      <c r="I48" s="68">
        <v>5292.31</v>
      </c>
      <c r="J48" s="30">
        <f t="shared" si="1"/>
        <v>993.71219750921614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465407.74457735242</v>
      </c>
      <c r="B49" s="27">
        <f>A49/A46-1</f>
        <v>-8.9507078360387626E-2</v>
      </c>
      <c r="C49" s="27">
        <f>A49/A37-1</f>
        <v>1.0109401198462105</v>
      </c>
      <c r="D49" s="26">
        <f>H49/22</f>
        <v>533934.63636363635</v>
      </c>
      <c r="E49" s="27">
        <f t="shared" ref="E49" si="22">D49/D48-1</f>
        <v>1.0305430156594806</v>
      </c>
      <c r="F49" s="33">
        <f t="shared" ref="F49" si="23">D49/D37-1</f>
        <v>1.8836245028110543</v>
      </c>
      <c r="G49" s="39" t="s">
        <v>672</v>
      </c>
      <c r="H49" s="68">
        <v>11746562</v>
      </c>
      <c r="I49" s="68">
        <v>14575.12</v>
      </c>
      <c r="J49" s="30">
        <f t="shared" si="1"/>
        <v>805.93243829210326</v>
      </c>
      <c r="K49" s="32">
        <f>H49+H48+H47</f>
        <v>28392997</v>
      </c>
      <c r="L49" s="27">
        <f>K49/K46-1</f>
        <v>-8.8300013771991925E-2</v>
      </c>
      <c r="M49" s="27">
        <f>K49/K37-1</f>
        <v>0.95393070919028133</v>
      </c>
      <c r="N49" s="32">
        <f>AVERAGE(J47:J49)</f>
        <v>879.36080496650072</v>
      </c>
      <c r="O49" s="58">
        <f>N49/N46-1</f>
        <v>0.10662453577987874</v>
      </c>
    </row>
    <row r="50" spans="1:15" s="37" customFormat="1" ht="17.399999999999999">
      <c r="A50" s="92"/>
      <c r="B50" s="130"/>
      <c r="C50" s="130"/>
      <c r="D50" s="93">
        <f>H50/18</f>
        <v>588593.16666666663</v>
      </c>
      <c r="E50" s="130">
        <f t="shared" ref="E50" si="24">D50/D49-1</f>
        <v>0.10236932871649307</v>
      </c>
      <c r="F50" s="131">
        <f t="shared" ref="F50" si="25">D50/D38-1</f>
        <v>0.43153294775212947</v>
      </c>
      <c r="G50" s="132" t="s">
        <v>714</v>
      </c>
      <c r="H50" s="95">
        <v>10594677</v>
      </c>
      <c r="I50" s="95">
        <v>12889.13</v>
      </c>
      <c r="J50" s="133">
        <f t="shared" ref="J50" si="26">H50/I50</f>
        <v>821.98542492782678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649104.1</v>
      </c>
      <c r="E51" s="130">
        <f t="shared" ref="E51" si="27">D51/D50-1</f>
        <v>0.10280604118464409</v>
      </c>
      <c r="F51" s="131">
        <f t="shared" ref="F51" si="28">D51/D39-1</f>
        <v>1.8328928010673859</v>
      </c>
      <c r="G51" s="132" t="s">
        <v>721</v>
      </c>
      <c r="H51" s="95">
        <v>12982082</v>
      </c>
      <c r="I51" s="95">
        <v>13212.95</v>
      </c>
      <c r="J51" s="133">
        <f t="shared" ref="J51" si="29">H51/I51</f>
        <v>982.52714193272504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552615.90707070706</v>
      </c>
      <c r="B52" s="27">
        <f>A52/A49-1</f>
        <v>0.18738012744620391</v>
      </c>
      <c r="C52" s="27">
        <f>A52/A40-1</f>
        <v>0.95307480110897402</v>
      </c>
      <c r="D52" s="93">
        <f>H52/22</f>
        <v>420150.45454545453</v>
      </c>
      <c r="E52" s="130">
        <f t="shared" ref="E52:E53" si="30">D52/D51-1</f>
        <v>-0.3527225378094907</v>
      </c>
      <c r="F52" s="131">
        <f t="shared" ref="F52:F53" si="31">D52/D40-1</f>
        <v>1.0146674512655993</v>
      </c>
      <c r="G52" s="132" t="s">
        <v>726</v>
      </c>
      <c r="H52" s="95">
        <v>9243310</v>
      </c>
      <c r="I52" s="95">
        <v>11979.92</v>
      </c>
      <c r="J52" s="133">
        <f t="shared" ref="J52" si="32">H52/I52</f>
        <v>771.56692198278449</v>
      </c>
      <c r="K52" s="32">
        <f>H52+H51+H50</f>
        <v>32820069</v>
      </c>
      <c r="L52" s="27">
        <f>K52/K49-1</f>
        <v>0.15592126466959444</v>
      </c>
      <c r="M52" s="27">
        <f>K52/K40-1</f>
        <v>0.88464314225052099</v>
      </c>
      <c r="N52" s="32">
        <f>AVERAGE(J50:J52)</f>
        <v>858.69316294777889</v>
      </c>
      <c r="O52" s="58">
        <f>N52/N49-1</f>
        <v>-2.3503028452023345E-2</v>
      </c>
    </row>
    <row r="53" spans="1:15" s="37" customFormat="1" ht="17.399999999999999">
      <c r="A53" s="31"/>
      <c r="B53" s="27"/>
      <c r="C53" s="27"/>
      <c r="D53" s="93">
        <f>H53/21</f>
        <v>503800</v>
      </c>
      <c r="E53" s="130">
        <f t="shared" si="30"/>
        <v>0.1990942638513693</v>
      </c>
      <c r="F53" s="131">
        <f t="shared" si="31"/>
        <v>8.6536255317568367E-2</v>
      </c>
      <c r="G53" s="132" t="s">
        <v>729</v>
      </c>
      <c r="H53" s="95">
        <v>10579800</v>
      </c>
      <c r="I53" s="95">
        <v>10661.91</v>
      </c>
      <c r="J53" s="133">
        <f t="shared" ref="J53" si="33">H53/I53</f>
        <v>992.29875322526641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538399.4117647059</v>
      </c>
      <c r="E54" s="130">
        <f t="shared" ref="E54" si="34">D54/D53-1</f>
        <v>6.8676879247133504E-2</v>
      </c>
      <c r="F54" s="131">
        <f t="shared" ref="F54" si="35">D54/D42-1</f>
        <v>0.40186349043744207</v>
      </c>
      <c r="G54" s="132" t="s">
        <v>742</v>
      </c>
      <c r="H54" s="95">
        <v>9152790</v>
      </c>
      <c r="I54" s="95">
        <v>9903.4500000000007</v>
      </c>
      <c r="J54" s="133">
        <f t="shared" ref="J54" si="36">H54/I54</f>
        <v>924.20217197037391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540358.93090569566</v>
      </c>
      <c r="B55" s="27">
        <f>A55/A52-1</f>
        <v>-2.2179919195563724E-2</v>
      </c>
      <c r="C55" s="27">
        <f>A55/A43-1</f>
        <v>0.22563055359987261</v>
      </c>
      <c r="D55" s="93">
        <f>H55/21</f>
        <v>578877.38095238095</v>
      </c>
      <c r="E55" s="130">
        <f t="shared" ref="E55" si="37">D55/D54-1</f>
        <v>7.5182045713981793E-2</v>
      </c>
      <c r="F55" s="131">
        <f t="shared" ref="F55" si="38">D55/D43-1</f>
        <v>0.21891478644654661</v>
      </c>
      <c r="G55" s="132" t="s">
        <v>749</v>
      </c>
      <c r="H55" s="95">
        <v>12156425</v>
      </c>
      <c r="I55" s="95">
        <v>14517.58</v>
      </c>
      <c r="J55" s="133">
        <f t="shared" ref="J55" si="39">H55/I55</f>
        <v>837.35891243581921</v>
      </c>
      <c r="K55" s="32">
        <f>H55+H54+H53</f>
        <v>31889015</v>
      </c>
      <c r="L55" s="27">
        <f>K55/K52-1</f>
        <v>-2.8368435179097262E-2</v>
      </c>
      <c r="M55" s="27">
        <f>K55/K43-1</f>
        <v>0.24929575583219554</v>
      </c>
      <c r="N55" s="32">
        <f>AVERAGE(J53:J55)</f>
        <v>917.95327921048647</v>
      </c>
      <c r="O55" s="58">
        <f>N55/N52-1</f>
        <v>6.9011981019245106E-2</v>
      </c>
    </row>
    <row r="56" spans="1:15" s="124" customFormat="1" ht="17.399999999999999">
      <c r="A56" s="94"/>
      <c r="B56" s="45"/>
      <c r="C56" s="45"/>
      <c r="D56" s="98">
        <f>H56/22</f>
        <v>667933.59090909094</v>
      </c>
      <c r="E56" s="118">
        <f t="shared" ref="E56" si="40">D56/D55-1</f>
        <v>0.15384296033504175</v>
      </c>
      <c r="F56" s="158">
        <f t="shared" ref="F56" si="41">D56/D44-1</f>
        <v>0.29232578888652916</v>
      </c>
      <c r="G56" s="122" t="s">
        <v>752</v>
      </c>
      <c r="H56" s="96">
        <v>14694539</v>
      </c>
      <c r="I56" s="96">
        <v>18632.53</v>
      </c>
      <c r="J56" s="125">
        <f t="shared" ref="J56" si="42">H56/I56</f>
        <v>788.64968954833296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567697.11111111112</v>
      </c>
      <c r="E57" s="118">
        <f t="shared" ref="E57" si="43">D57/D56-1</f>
        <v>-0.15006952960930287</v>
      </c>
      <c r="F57" s="158">
        <f t="shared" ref="F57" si="44">D57/D45-1</f>
        <v>0.24427541325159208</v>
      </c>
      <c r="G57" s="122" t="s">
        <v>756</v>
      </c>
      <c r="H57" s="96">
        <v>10218548</v>
      </c>
      <c r="I57" s="96">
        <v>12845.72</v>
      </c>
      <c r="J57" s="125">
        <f t="shared" ref="J57" si="45">H57/I57</f>
        <v>795.48269773901347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617815.35101010103</v>
      </c>
      <c r="B58" s="27">
        <f>A58/A55-1</f>
        <v>0.14334253710692013</v>
      </c>
      <c r="C58" s="27">
        <f>A58/A46-1</f>
        <v>0.20865308007674832</v>
      </c>
      <c r="K58" s="32">
        <f>H58+H57+H56</f>
        <v>24913087</v>
      </c>
      <c r="L58" s="27">
        <f>K58/K55-1</f>
        <v>-0.21875645892480533</v>
      </c>
      <c r="M58" s="27">
        <f>K58/K46-1</f>
        <v>-0.20004002836343171</v>
      </c>
      <c r="N58" s="32">
        <f>AVERAGE(J56:J58)</f>
        <v>792.06619364367316</v>
      </c>
      <c r="O58" s="58">
        <f>N58/N55-1</f>
        <v>-0.13713888104968297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18">
    <tabColor rgb="FFFFC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인바디</v>
      </c>
      <c r="G1" s="19"/>
      <c r="H1" s="19"/>
      <c r="I1" s="19"/>
      <c r="J1" s="20"/>
      <c r="P1" s="18" t="s">
        <v>263</v>
      </c>
    </row>
    <row r="2" spans="1:16" ht="15" customHeight="1">
      <c r="G2" s="21"/>
      <c r="H2" s="21"/>
      <c r="I2" s="21"/>
      <c r="J2" s="22"/>
      <c r="P2" s="34" t="s">
        <v>735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67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155857.4</v>
      </c>
      <c r="E5" s="27"/>
      <c r="F5" s="26"/>
      <c r="G5" s="28" t="s">
        <v>7</v>
      </c>
      <c r="H5" s="29">
        <v>3117148</v>
      </c>
      <c r="I5" s="29">
        <v>24243.1</v>
      </c>
      <c r="J5" s="30">
        <f>H5/I5</f>
        <v>128.57877086676208</v>
      </c>
    </row>
    <row r="6" spans="1:16" ht="15" hidden="1" customHeight="1">
      <c r="D6" s="26">
        <f>H6/18</f>
        <v>329847.83333333331</v>
      </c>
      <c r="E6" s="27">
        <f t="shared" ref="E6:E16" si="0">D6/D5-1</f>
        <v>1.1163437432764396</v>
      </c>
      <c r="F6" s="26"/>
      <c r="G6" s="28" t="s">
        <v>3</v>
      </c>
      <c r="H6" s="29">
        <v>5937261</v>
      </c>
      <c r="I6" s="29">
        <v>46752.5</v>
      </c>
      <c r="J6" s="30">
        <f t="shared" ref="J6:J49" si="1">H6/I6</f>
        <v>126.99344420084488</v>
      </c>
    </row>
    <row r="7" spans="1:16" ht="15" hidden="1" customHeight="1">
      <c r="A7" s="31">
        <f>AVERAGE(D5:D7)</f>
        <v>233832.44141414142</v>
      </c>
      <c r="B7" s="31"/>
      <c r="C7" s="31"/>
      <c r="D7" s="26">
        <f>H7/22</f>
        <v>215792.09090909091</v>
      </c>
      <c r="E7" s="27">
        <f t="shared" si="0"/>
        <v>-0.34578290623173946</v>
      </c>
      <c r="F7" s="26"/>
      <c r="G7" s="28" t="s">
        <v>6</v>
      </c>
      <c r="H7" s="29">
        <v>4747426</v>
      </c>
      <c r="I7" s="29">
        <v>33607.800000000003</v>
      </c>
      <c r="J7" s="30">
        <f t="shared" si="1"/>
        <v>141.2596480578913</v>
      </c>
      <c r="K7" s="32">
        <f>H7+H6+H5</f>
        <v>13801835</v>
      </c>
      <c r="L7" s="32"/>
      <c r="M7" s="32"/>
      <c r="N7" s="32">
        <f>AVERAGE(J5:J7)</f>
        <v>132.27728770849941</v>
      </c>
      <c r="O7" s="35"/>
    </row>
    <row r="8" spans="1:16" ht="15" hidden="1" customHeight="1">
      <c r="D8" s="26">
        <f>H8/21</f>
        <v>118610.47619047618</v>
      </c>
      <c r="E8" s="27">
        <f t="shared" si="0"/>
        <v>-0.45034836220923169</v>
      </c>
      <c r="F8" s="26"/>
      <c r="G8" s="28" t="s">
        <v>2</v>
      </c>
      <c r="H8" s="29">
        <v>2490820</v>
      </c>
      <c r="I8" s="29">
        <v>17736.5</v>
      </c>
      <c r="J8" s="30">
        <f t="shared" si="1"/>
        <v>140.43469681165956</v>
      </c>
    </row>
    <row r="9" spans="1:16" ht="15" hidden="1" customHeight="1">
      <c r="D9" s="26">
        <f>H9/21</f>
        <v>301243.95238095237</v>
      </c>
      <c r="E9" s="27">
        <f t="shared" si="0"/>
        <v>1.5397752547353885</v>
      </c>
      <c r="F9" s="26"/>
      <c r="G9" s="28" t="s">
        <v>5</v>
      </c>
      <c r="H9" s="29">
        <v>6326123</v>
      </c>
      <c r="I9" s="29">
        <v>42593.2</v>
      </c>
      <c r="J9" s="30">
        <f t="shared" si="1"/>
        <v>148.52424800202851</v>
      </c>
    </row>
    <row r="10" spans="1:16" ht="15" hidden="1" customHeight="1">
      <c r="A10" s="31">
        <f>AVERAGE(D8:D10)</f>
        <v>180500.52380952379</v>
      </c>
      <c r="B10" s="27">
        <f>A10/A7-1</f>
        <v>-0.22807749550098266</v>
      </c>
      <c r="C10" s="27"/>
      <c r="D10" s="26">
        <f>H10/21</f>
        <v>121647.14285714286</v>
      </c>
      <c r="E10" s="27">
        <f t="shared" si="0"/>
        <v>-0.59618395026464077</v>
      </c>
      <c r="F10" s="26"/>
      <c r="G10" s="28" t="s">
        <v>0</v>
      </c>
      <c r="H10" s="29">
        <v>2554590</v>
      </c>
      <c r="I10" s="29">
        <v>16436.3</v>
      </c>
      <c r="J10" s="30">
        <f t="shared" si="1"/>
        <v>155.42366591021093</v>
      </c>
      <c r="K10" s="32">
        <f>H10+H9+H8</f>
        <v>11371533</v>
      </c>
      <c r="L10" s="27">
        <f>K10/K7-1</f>
        <v>-0.17608542632193469</v>
      </c>
      <c r="M10" s="32"/>
      <c r="N10" s="32">
        <f>AVERAGE(J8:J10)</f>
        <v>148.12753690796634</v>
      </c>
      <c r="O10" s="58">
        <f>N10/N7-1</f>
        <v>0.11982593137528075</v>
      </c>
    </row>
    <row r="11" spans="1:16" ht="15" hidden="1" customHeight="1">
      <c r="D11" s="26">
        <f>H11/21</f>
        <v>156908.52380952382</v>
      </c>
      <c r="E11" s="27">
        <f t="shared" si="0"/>
        <v>0.28986608418572057</v>
      </c>
      <c r="F11" s="26"/>
      <c r="G11" s="28" t="s">
        <v>10</v>
      </c>
      <c r="H11" s="29">
        <v>3295079</v>
      </c>
      <c r="I11" s="29">
        <v>22255</v>
      </c>
      <c r="J11" s="30">
        <f t="shared" si="1"/>
        <v>148.0601662547742</v>
      </c>
    </row>
    <row r="12" spans="1:16" ht="15" hidden="1" customHeight="1">
      <c r="D12" s="26">
        <f>H12/22</f>
        <v>101797.86363636363</v>
      </c>
      <c r="E12" s="27">
        <f t="shared" si="0"/>
        <v>-0.3512279564879518</v>
      </c>
      <c r="F12" s="26"/>
      <c r="G12" s="28" t="s">
        <v>4</v>
      </c>
      <c r="H12" s="29">
        <v>2239553</v>
      </c>
      <c r="I12" s="29">
        <v>14306.2</v>
      </c>
      <c r="J12" s="30">
        <f t="shared" si="1"/>
        <v>156.54422558051752</v>
      </c>
    </row>
    <row r="13" spans="1:16" ht="15" hidden="1" customHeight="1">
      <c r="A13" s="31">
        <f>AVERAGE(D11:D13)</f>
        <v>126746.66248196247</v>
      </c>
      <c r="B13" s="27">
        <f>A13/A10-1</f>
        <v>-0.29780446168835495</v>
      </c>
      <c r="C13" s="27"/>
      <c r="D13" s="26">
        <f>H13/20</f>
        <v>121533.6</v>
      </c>
      <c r="E13" s="27">
        <f t="shared" si="0"/>
        <v>0.1938718128126462</v>
      </c>
      <c r="F13" s="26"/>
      <c r="G13" s="28" t="s">
        <v>8</v>
      </c>
      <c r="H13" s="29">
        <v>2430672</v>
      </c>
      <c r="I13" s="29">
        <v>16169.46</v>
      </c>
      <c r="J13" s="30">
        <f t="shared" si="1"/>
        <v>150.32487170258005</v>
      </c>
      <c r="K13" s="32">
        <f>H13+H12+H11</f>
        <v>7965304</v>
      </c>
      <c r="L13" s="27">
        <f>K13/K10-1</f>
        <v>-0.29954000045552343</v>
      </c>
      <c r="M13" s="32"/>
      <c r="N13" s="32">
        <f>AVERAGE(J11:J13)</f>
        <v>151.64308784595724</v>
      </c>
      <c r="O13" s="58">
        <f>N13/N10-1</f>
        <v>2.3733270743407697E-2</v>
      </c>
    </row>
    <row r="14" spans="1:16" ht="15" hidden="1" customHeight="1">
      <c r="D14" s="26">
        <f>H14/20</f>
        <v>170314.35</v>
      </c>
      <c r="E14" s="27">
        <f t="shared" si="0"/>
        <v>0.40137665633207598</v>
      </c>
      <c r="F14" s="26"/>
      <c r="G14" s="28" t="s">
        <v>11</v>
      </c>
      <c r="H14" s="29">
        <v>3406287</v>
      </c>
      <c r="I14" s="29">
        <v>22246.6</v>
      </c>
      <c r="J14" s="30">
        <f t="shared" si="1"/>
        <v>153.11494790215136</v>
      </c>
    </row>
    <row r="15" spans="1:16" ht="15" hidden="1" customHeight="1">
      <c r="A15" s="31"/>
      <c r="B15" s="31"/>
      <c r="C15" s="31"/>
      <c r="D15" s="26">
        <f>H15/22</f>
        <v>231591.04545454544</v>
      </c>
      <c r="E15" s="27">
        <f t="shared" si="0"/>
        <v>0.35978586334354934</v>
      </c>
      <c r="F15" s="26"/>
      <c r="G15" s="28" t="s">
        <v>9</v>
      </c>
      <c r="H15" s="29">
        <v>5095003</v>
      </c>
      <c r="I15" s="29">
        <v>31615.55</v>
      </c>
      <c r="J15" s="30">
        <f t="shared" si="1"/>
        <v>161.15496962728784</v>
      </c>
    </row>
    <row r="16" spans="1:16" ht="15" hidden="1" customHeight="1">
      <c r="A16" s="31">
        <f>AVERAGE(D14:D16)</f>
        <v>164223.70757575758</v>
      </c>
      <c r="B16" s="27">
        <f>A16/A13-1</f>
        <v>0.2956846701910476</v>
      </c>
      <c r="C16" s="27"/>
      <c r="D16" s="26">
        <f>H16/22</f>
        <v>90765.727272727279</v>
      </c>
      <c r="E16" s="27">
        <f t="shared" si="0"/>
        <v>-0.60807756148524339</v>
      </c>
      <c r="F16" s="26"/>
      <c r="G16" s="28" t="s">
        <v>13</v>
      </c>
      <c r="H16" s="29">
        <v>1996846</v>
      </c>
      <c r="I16" s="29">
        <v>12487.3</v>
      </c>
      <c r="J16" s="30">
        <f t="shared" si="1"/>
        <v>159.91014871109047</v>
      </c>
      <c r="K16" s="32">
        <f>H16+H15+H14</f>
        <v>10498136</v>
      </c>
      <c r="L16" s="27">
        <f>K16/K13-1</f>
        <v>0.31798309267292257</v>
      </c>
      <c r="M16" s="32"/>
      <c r="N16" s="32">
        <f>AVERAGE(J14:J16)</f>
        <v>158.06002208017657</v>
      </c>
      <c r="O16" s="58">
        <f>N16/N13-1</f>
        <v>4.2316035141264141E-2</v>
      </c>
    </row>
    <row r="17" spans="1:15" ht="15" hidden="1" customHeight="1">
      <c r="D17" s="26">
        <f>H17/20</f>
        <v>115314.95</v>
      </c>
      <c r="E17" s="27">
        <f t="shared" ref="E17:E22" si="2">D17/D16-1</f>
        <v>0.27046797800130795</v>
      </c>
      <c r="F17" s="33">
        <f t="shared" ref="F17:F22" si="3">D17/D5-1</f>
        <v>-0.26012528118652045</v>
      </c>
      <c r="G17" s="39" t="s">
        <v>162</v>
      </c>
      <c r="H17" s="29">
        <v>2306299</v>
      </c>
      <c r="I17" s="29">
        <v>14058</v>
      </c>
      <c r="J17" s="30">
        <f t="shared" si="1"/>
        <v>164.05598235879927</v>
      </c>
    </row>
    <row r="18" spans="1:15" hidden="1">
      <c r="D18" s="26">
        <f>H18/20</f>
        <v>116976.7</v>
      </c>
      <c r="E18" s="27">
        <f t="shared" si="2"/>
        <v>1.4410533933371106E-2</v>
      </c>
      <c r="F18" s="33">
        <f t="shared" si="3"/>
        <v>-0.64536162381946827</v>
      </c>
      <c r="G18" s="39" t="s">
        <v>163</v>
      </c>
      <c r="H18" s="29">
        <v>2339534</v>
      </c>
      <c r="I18" s="29">
        <v>11347.2</v>
      </c>
      <c r="J18" s="30">
        <f t="shared" si="1"/>
        <v>206.1772067117879</v>
      </c>
    </row>
    <row r="19" spans="1:15" ht="17.399999999999999" hidden="1">
      <c r="A19" s="31">
        <f>AVERAGE(D17:D19)</f>
        <v>110007.59545454546</v>
      </c>
      <c r="B19" s="27">
        <f>A19/A16-1</f>
        <v>-0.33013572109375156</v>
      </c>
      <c r="C19" s="27">
        <f>A19/A7-1</f>
        <v>-0.52954519574249048</v>
      </c>
      <c r="D19" s="26">
        <f>H19/22</f>
        <v>97731.136363636368</v>
      </c>
      <c r="E19" s="27">
        <f t="shared" si="2"/>
        <v>-0.16452476122478776</v>
      </c>
      <c r="F19" s="33">
        <f t="shared" si="3"/>
        <v>-0.54710510495582243</v>
      </c>
      <c r="G19" s="39" t="s">
        <v>158</v>
      </c>
      <c r="H19" s="29">
        <v>2150085</v>
      </c>
      <c r="I19" s="29">
        <v>13972.4</v>
      </c>
      <c r="J19" s="30">
        <f t="shared" si="1"/>
        <v>153.88086513412156</v>
      </c>
      <c r="K19" s="32">
        <f>H19+H18+H17</f>
        <v>6795918</v>
      </c>
      <c r="L19" s="27">
        <f>K19/K16-1</f>
        <v>-0.35265479509886322</v>
      </c>
      <c r="M19" s="27">
        <f>K19/K7-1</f>
        <v>-0.50760764782364087</v>
      </c>
      <c r="N19" s="32">
        <f>AVERAGE(J17:J19)</f>
        <v>174.70468473490291</v>
      </c>
      <c r="O19" s="58">
        <f>N19/N16-1</f>
        <v>0.10530596184709684</v>
      </c>
    </row>
    <row r="20" spans="1:15" hidden="1">
      <c r="D20" s="26">
        <f>H20/20</f>
        <v>237116.65</v>
      </c>
      <c r="E20" s="27">
        <f t="shared" si="2"/>
        <v>1.4262139868888903</v>
      </c>
      <c r="F20" s="33">
        <f t="shared" si="3"/>
        <v>0.99912063095687365</v>
      </c>
      <c r="G20" s="39" t="s">
        <v>154</v>
      </c>
      <c r="H20" s="29">
        <v>4742333</v>
      </c>
      <c r="I20" s="29">
        <v>29841.96</v>
      </c>
      <c r="J20" s="30">
        <f t="shared" si="1"/>
        <v>158.91493052064945</v>
      </c>
    </row>
    <row r="21" spans="1:15" hidden="1">
      <c r="D21" s="26">
        <f>H21/21</f>
        <v>217899.33333333334</v>
      </c>
      <c r="E21" s="27">
        <f t="shared" si="2"/>
        <v>-8.1045834051158616E-2</v>
      </c>
      <c r="F21" s="33">
        <f t="shared" si="3"/>
        <v>-0.27666818997986597</v>
      </c>
      <c r="G21" s="39" t="s">
        <v>155</v>
      </c>
      <c r="H21" s="29">
        <v>4575886</v>
      </c>
      <c r="I21" s="29">
        <v>29261</v>
      </c>
      <c r="J21" s="30">
        <f t="shared" si="1"/>
        <v>156.38173678274836</v>
      </c>
    </row>
    <row r="22" spans="1:15" ht="17.399999999999999" hidden="1">
      <c r="A22" s="31">
        <f>AVERAGE(D20:D22)</f>
        <v>210919.86746031744</v>
      </c>
      <c r="B22" s="27">
        <f>A22/A19-1</f>
        <v>0.91732095032900141</v>
      </c>
      <c r="C22" s="27">
        <f>A22/A10-1</f>
        <v>0.16852773060589099</v>
      </c>
      <c r="D22" s="26">
        <f>H22/21</f>
        <v>177743.61904761905</v>
      </c>
      <c r="E22" s="27">
        <f t="shared" si="2"/>
        <v>-0.18428562250021086</v>
      </c>
      <c r="F22" s="33">
        <f t="shared" si="3"/>
        <v>0.4611409267240536</v>
      </c>
      <c r="G22" s="39" t="s">
        <v>156</v>
      </c>
      <c r="H22" s="29">
        <v>3732616</v>
      </c>
      <c r="I22" s="29">
        <v>25069.8</v>
      </c>
      <c r="J22" s="30">
        <f t="shared" si="1"/>
        <v>148.88894207373016</v>
      </c>
      <c r="K22" s="32">
        <f>H22+H21+H20</f>
        <v>13050835</v>
      </c>
      <c r="L22" s="27">
        <f>K22/K19-1</f>
        <v>0.92039324194317818</v>
      </c>
      <c r="M22" s="27">
        <f>K22/K10-1</f>
        <v>0.14767595538789724</v>
      </c>
      <c r="N22" s="32">
        <f>AVERAGE(J20:J22)</f>
        <v>154.72853645904266</v>
      </c>
      <c r="O22" s="58">
        <f>N22/N19-1</f>
        <v>-0.11434237328078567</v>
      </c>
    </row>
    <row r="23" spans="1:15" hidden="1">
      <c r="A23" s="31"/>
      <c r="B23" s="27"/>
      <c r="C23" s="27"/>
      <c r="D23" s="26">
        <f>H23/21</f>
        <v>129654.33333333333</v>
      </c>
      <c r="E23" s="27">
        <f t="shared" ref="E23:E28" si="4">D23/D22-1</f>
        <v>-0.27055421720316264</v>
      </c>
      <c r="F23" s="33">
        <f t="shared" ref="F23:F28" si="5">D23/D11-1</f>
        <v>-0.17369477332713423</v>
      </c>
      <c r="G23" s="39" t="s">
        <v>168</v>
      </c>
      <c r="H23" s="29">
        <v>2722741</v>
      </c>
      <c r="I23" s="29">
        <v>17970.7</v>
      </c>
      <c r="J23" s="30">
        <f t="shared" si="1"/>
        <v>151.51001352201081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206057</v>
      </c>
      <c r="E24" s="27">
        <f t="shared" si="4"/>
        <v>0.58927970012571906</v>
      </c>
      <c r="F24" s="33">
        <f t="shared" si="5"/>
        <v>1.024178039099767</v>
      </c>
      <c r="G24" s="39" t="s">
        <v>176</v>
      </c>
      <c r="H24" s="29">
        <v>4533254</v>
      </c>
      <c r="I24" s="29">
        <v>30769.3</v>
      </c>
      <c r="J24" s="30">
        <f t="shared" si="1"/>
        <v>147.33042350654711</v>
      </c>
      <c r="K24" s="32"/>
      <c r="L24" s="27"/>
      <c r="M24" s="27"/>
      <c r="N24" s="27"/>
    </row>
    <row r="25" spans="1:15" ht="17.399999999999999" hidden="1">
      <c r="A25" s="31">
        <f>AVERAGE(D23:D25)</f>
        <v>172227.54970760233</v>
      </c>
      <c r="B25" s="27">
        <f>A25/A22-1</f>
        <v>-0.18344558157848601</v>
      </c>
      <c r="C25" s="27">
        <f>A25/A13-1</f>
        <v>0.3588330164678879</v>
      </c>
      <c r="D25" s="26">
        <f>H25/19</f>
        <v>180971.31578947368</v>
      </c>
      <c r="E25" s="27">
        <f t="shared" si="4"/>
        <v>-0.12174148032110688</v>
      </c>
      <c r="F25" s="33">
        <f t="shared" si="5"/>
        <v>0.48906405956438115</v>
      </c>
      <c r="G25" s="39" t="s">
        <v>190</v>
      </c>
      <c r="H25" s="29">
        <v>3438455</v>
      </c>
      <c r="I25" s="29">
        <v>22853.9</v>
      </c>
      <c r="J25" s="30">
        <f t="shared" si="1"/>
        <v>150.45375187604739</v>
      </c>
      <c r="K25" s="32">
        <f>H25+H24+H23</f>
        <v>10694450</v>
      </c>
      <c r="L25" s="27">
        <f>K25/K22-1</f>
        <v>-0.18055434767200718</v>
      </c>
      <c r="M25" s="27">
        <f>K25/K13-1</f>
        <v>0.34262923298344927</v>
      </c>
      <c r="N25" s="32">
        <f>AVERAGE(J23:J25)</f>
        <v>149.76472963486844</v>
      </c>
      <c r="O25" s="58">
        <f>N25/N22-1</f>
        <v>-3.2080745657981136E-2</v>
      </c>
    </row>
    <row r="26" spans="1:15" ht="17.399999999999999" hidden="1">
      <c r="A26" s="31"/>
      <c r="B26" s="27"/>
      <c r="C26" s="27"/>
      <c r="D26" s="26">
        <f>H26/19</f>
        <v>189584.52631578947</v>
      </c>
      <c r="E26" s="27">
        <f t="shared" si="4"/>
        <v>4.7594341063064594E-2</v>
      </c>
      <c r="F26" s="33">
        <f t="shared" si="5"/>
        <v>0.11314476035512833</v>
      </c>
      <c r="G26" s="39" t="s">
        <v>202</v>
      </c>
      <c r="H26" s="29">
        <v>3602106</v>
      </c>
      <c r="I26" s="29">
        <v>24152.1</v>
      </c>
      <c r="J26" s="30">
        <f t="shared" si="1"/>
        <v>149.14255903213387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164869.27272727274</v>
      </c>
      <c r="E27" s="27">
        <f t="shared" si="4"/>
        <v>-0.13036535243044423</v>
      </c>
      <c r="F27" s="33">
        <f t="shared" si="5"/>
        <v>-0.28810169493521387</v>
      </c>
      <c r="G27" s="39" t="s">
        <v>203</v>
      </c>
      <c r="H27" s="29">
        <v>3627124</v>
      </c>
      <c r="I27" s="29">
        <v>22722.2</v>
      </c>
      <c r="J27" s="30">
        <f t="shared" si="1"/>
        <v>159.62908521181927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186115.93301435406</v>
      </c>
      <c r="B28" s="27">
        <f>A28/A25-1</f>
        <v>8.063973115991363E-2</v>
      </c>
      <c r="C28" s="27">
        <f>A28/A16-1</f>
        <v>0.13330733888404889</v>
      </c>
      <c r="D28" s="26">
        <f>H28/19</f>
        <v>203894</v>
      </c>
      <c r="E28" s="27">
        <f t="shared" si="4"/>
        <v>0.23670103365641748</v>
      </c>
      <c r="F28" s="33">
        <f t="shared" si="5"/>
        <v>1.2463765357969518</v>
      </c>
      <c r="G28" s="39" t="s">
        <v>208</v>
      </c>
      <c r="H28" s="29">
        <v>3873986</v>
      </c>
      <c r="I28" s="29">
        <v>23326.78</v>
      </c>
      <c r="J28" s="30">
        <f t="shared" si="1"/>
        <v>166.07461467034886</v>
      </c>
      <c r="K28" s="32">
        <f>H28+H27+H26</f>
        <v>11103216</v>
      </c>
      <c r="L28" s="27">
        <f>K28/K25-1</f>
        <v>3.8222255468958188E-2</v>
      </c>
      <c r="M28" s="27">
        <f>K28/K16-1</f>
        <v>5.7636898588473207E-2</v>
      </c>
      <c r="N28" s="32">
        <f>AVERAGE(J26:J28)</f>
        <v>158.28208630476732</v>
      </c>
      <c r="O28" s="58">
        <f>N28/N25-1</f>
        <v>5.6871579113884074E-2</v>
      </c>
    </row>
    <row r="29" spans="1:15" hidden="1">
      <c r="D29" s="26">
        <f>H29/22</f>
        <v>227382.77272727274</v>
      </c>
      <c r="E29" s="27">
        <f t="shared" ref="E29:E41" si="6">D29/D28-1</f>
        <v>0.11520090207300226</v>
      </c>
      <c r="F29" s="33">
        <f t="shared" ref="F29:F41" si="7">D29/D17-1</f>
        <v>0.97184122897571168</v>
      </c>
      <c r="G29" s="39" t="s">
        <v>215</v>
      </c>
      <c r="H29" s="29">
        <v>5002421</v>
      </c>
      <c r="I29" s="29">
        <v>32404.639999999999</v>
      </c>
      <c r="J29" s="30">
        <f t="shared" si="1"/>
        <v>154.37360205205181</v>
      </c>
    </row>
    <row r="30" spans="1:15" hidden="1">
      <c r="D30" s="26">
        <f>H30/19</f>
        <v>308642.36842105264</v>
      </c>
      <c r="E30" s="27">
        <f t="shared" si="6"/>
        <v>0.35736918289427422</v>
      </c>
      <c r="F30" s="33">
        <f t="shared" si="7"/>
        <v>1.6384944046211993</v>
      </c>
      <c r="G30" s="39" t="s">
        <v>210</v>
      </c>
      <c r="H30" s="29">
        <v>5864205</v>
      </c>
      <c r="I30" s="29">
        <v>32828.69</v>
      </c>
      <c r="J30" s="30">
        <f t="shared" si="1"/>
        <v>178.63049058613061</v>
      </c>
    </row>
    <row r="31" spans="1:15" ht="17.399999999999999" hidden="1">
      <c r="A31" s="31">
        <f>AVERAGE(D29:D31)</f>
        <v>269770.09704944183</v>
      </c>
      <c r="B31" s="27">
        <f>A31/A28-1</f>
        <v>0.4494734151999551</v>
      </c>
      <c r="C31" s="27">
        <f>A31/A19-1</f>
        <v>1.4522860983804464</v>
      </c>
      <c r="D31" s="26">
        <f>H31/20</f>
        <v>273285.15000000002</v>
      </c>
      <c r="E31" s="27">
        <f t="shared" si="6"/>
        <v>-0.11455724177446047</v>
      </c>
      <c r="F31" s="33">
        <f t="shared" si="7"/>
        <v>1.7962956348237396</v>
      </c>
      <c r="G31" s="39" t="s">
        <v>211</v>
      </c>
      <c r="H31" s="29">
        <v>5465703</v>
      </c>
      <c r="I31" s="29">
        <v>32475.9</v>
      </c>
      <c r="J31" s="30">
        <f t="shared" si="1"/>
        <v>168.30027805234033</v>
      </c>
      <c r="K31" s="32">
        <f>H31+H30+H29</f>
        <v>16332329</v>
      </c>
      <c r="L31" s="27">
        <f>K31/K28-1</f>
        <v>0.47095481165096675</v>
      </c>
      <c r="M31" s="27">
        <f>K31/K19-1</f>
        <v>1.4032557485243347</v>
      </c>
      <c r="N31" s="32">
        <f>AVERAGE(J29:J31)</f>
        <v>167.10145689684092</v>
      </c>
      <c r="O31" s="58">
        <f>N31/N28-1</f>
        <v>5.5719322369128799E-2</v>
      </c>
    </row>
    <row r="32" spans="1:15" ht="17.399999999999999" hidden="1">
      <c r="D32" s="26">
        <f>H32/21</f>
        <v>223698.23809523811</v>
      </c>
      <c r="E32" s="27">
        <f t="shared" si="6"/>
        <v>-0.1814475170156955</v>
      </c>
      <c r="F32" s="33">
        <f t="shared" si="7"/>
        <v>-5.658991852643791E-2</v>
      </c>
      <c r="G32" s="39" t="s">
        <v>222</v>
      </c>
      <c r="H32" s="29">
        <v>4697663</v>
      </c>
      <c r="I32" s="29">
        <v>31933.57</v>
      </c>
      <c r="J32" s="30">
        <f t="shared" si="1"/>
        <v>147.1073544235737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228854.19047619047</v>
      </c>
      <c r="E33" s="27">
        <f t="shared" si="6"/>
        <v>2.3048694638163614E-2</v>
      </c>
      <c r="F33" s="33">
        <f t="shared" si="7"/>
        <v>5.0274853875293068E-2</v>
      </c>
      <c r="G33" s="39" t="s">
        <v>223</v>
      </c>
      <c r="H33" s="29">
        <v>4805938</v>
      </c>
      <c r="I33" s="29">
        <v>29125</v>
      </c>
      <c r="J33" s="30">
        <f t="shared" si="1"/>
        <v>165.01074678111587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220569.44110275689</v>
      </c>
      <c r="B34" s="27">
        <f>A34/A31-1</f>
        <v>-0.1823799467947248</v>
      </c>
      <c r="C34" s="27">
        <f>A34/A22-1</f>
        <v>4.5749951195351191E-2</v>
      </c>
      <c r="D34" s="26">
        <f>H34/19</f>
        <v>209155.89473684211</v>
      </c>
      <c r="E34" s="27">
        <f t="shared" si="6"/>
        <v>-8.6073563688569332E-2</v>
      </c>
      <c r="F34" s="33">
        <f t="shared" si="7"/>
        <v>0.17672800777623099</v>
      </c>
      <c r="G34" s="39" t="s">
        <v>220</v>
      </c>
      <c r="H34" s="29">
        <v>3973962</v>
      </c>
      <c r="I34" s="29">
        <v>21655.1</v>
      </c>
      <c r="J34" s="30">
        <f t="shared" si="1"/>
        <v>183.51159772986503</v>
      </c>
      <c r="K34" s="32">
        <f>H34+H33+H32</f>
        <v>13477563</v>
      </c>
      <c r="L34" s="27">
        <f>K34/K31-1</f>
        <v>-0.17479233978203601</v>
      </c>
      <c r="M34" s="27">
        <f>K34/K22-1</f>
        <v>3.2697371470867598E-2</v>
      </c>
      <c r="N34" s="32">
        <f>AVERAGE(J32:J34)</f>
        <v>165.2098996448515</v>
      </c>
      <c r="O34" s="58">
        <f>N34/N31-1</f>
        <v>-1.1319813047214522E-2</v>
      </c>
      <c r="P34" s="58"/>
    </row>
    <row r="35" spans="1:16" ht="17.399999999999999" hidden="1">
      <c r="D35" s="26">
        <f>H35/23</f>
        <v>183297.78260869565</v>
      </c>
      <c r="E35" s="27">
        <f t="shared" si="6"/>
        <v>-0.1236308073491349</v>
      </c>
      <c r="F35" s="33">
        <f t="shared" si="7"/>
        <v>0.41374204699698169</v>
      </c>
      <c r="G35" s="39" t="s">
        <v>226</v>
      </c>
      <c r="H35" s="68">
        <v>4215849</v>
      </c>
      <c r="I35" s="68">
        <v>20955.3</v>
      </c>
      <c r="J35" s="30">
        <f t="shared" si="1"/>
        <v>201.18294655767278</v>
      </c>
      <c r="P35" s="16"/>
    </row>
    <row r="36" spans="1:16" ht="17.399999999999999" hidden="1">
      <c r="D36" s="26">
        <f>H36/21</f>
        <v>210785.38095238095</v>
      </c>
      <c r="E36" s="27">
        <f t="shared" si="6"/>
        <v>0.14996143408000662</v>
      </c>
      <c r="F36" s="33">
        <f t="shared" si="7"/>
        <v>2.2946956193582002E-2</v>
      </c>
      <c r="G36" s="39" t="s">
        <v>228</v>
      </c>
      <c r="H36" s="68">
        <v>4426493</v>
      </c>
      <c r="I36" s="68">
        <v>23841.8</v>
      </c>
      <c r="J36" s="30">
        <f t="shared" si="1"/>
        <v>185.66102391597951</v>
      </c>
      <c r="P36" s="16"/>
    </row>
    <row r="37" spans="1:16" ht="17.399999999999999" hidden="1">
      <c r="A37" s="31">
        <f>AVERAGE(D35:D37)</f>
        <v>183399.33229813667</v>
      </c>
      <c r="B37" s="27">
        <f>A37/A34-1</f>
        <v>-0.16851885111003995</v>
      </c>
      <c r="C37" s="27">
        <f>A37/A25-1</f>
        <v>6.4866408478208681E-2</v>
      </c>
      <c r="D37" s="26">
        <f>H37/18</f>
        <v>156114.83333333334</v>
      </c>
      <c r="E37" s="27">
        <f t="shared" si="6"/>
        <v>-0.25936593596781921</v>
      </c>
      <c r="F37" s="33">
        <f t="shared" si="7"/>
        <v>-0.13735039913759706</v>
      </c>
      <c r="G37" s="39" t="s">
        <v>225</v>
      </c>
      <c r="H37" s="68">
        <v>2810067</v>
      </c>
      <c r="I37" s="68">
        <v>16917</v>
      </c>
      <c r="J37" s="30">
        <f t="shared" si="1"/>
        <v>166.10906189040611</v>
      </c>
      <c r="K37" s="32">
        <f>H37+H36+H35</f>
        <v>11452409</v>
      </c>
      <c r="L37" s="27">
        <f>K37/K34-1</f>
        <v>-0.1502611414244549</v>
      </c>
      <c r="M37" s="27">
        <f>K37/K25-1</f>
        <v>7.0874051493999168E-2</v>
      </c>
      <c r="N37" s="32">
        <f>AVERAGE(J35:J37)</f>
        <v>184.31767745468611</v>
      </c>
      <c r="O37" s="16">
        <f>N37/N34-1</f>
        <v>0.11565758378226865</v>
      </c>
      <c r="P37" s="16"/>
    </row>
    <row r="38" spans="1:16" ht="17.399999999999999" hidden="1">
      <c r="A38" s="31"/>
      <c r="B38" s="27"/>
      <c r="C38" s="27"/>
      <c r="D38" s="26">
        <f>H38/20</f>
        <v>207185.1</v>
      </c>
      <c r="E38" s="27">
        <f t="shared" si="6"/>
        <v>0.32713269825950775</v>
      </c>
      <c r="F38" s="33">
        <f t="shared" si="7"/>
        <v>9.2837606666766659E-2</v>
      </c>
      <c r="G38" s="39" t="s">
        <v>231</v>
      </c>
      <c r="H38" s="68">
        <v>4143702</v>
      </c>
      <c r="I38" s="68">
        <v>23847.1</v>
      </c>
      <c r="J38" s="30">
        <f t="shared" si="1"/>
        <v>173.76125398895465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186845.28571428571</v>
      </c>
      <c r="E39" s="27">
        <f t="shared" si="6"/>
        <v>-9.8172186540993023E-2</v>
      </c>
      <c r="F39" s="33">
        <f t="shared" si="7"/>
        <v>0.13329356418867544</v>
      </c>
      <c r="G39" s="39" t="s">
        <v>234</v>
      </c>
      <c r="H39" s="68">
        <v>3923751</v>
      </c>
      <c r="I39" s="68">
        <v>25130.2</v>
      </c>
      <c r="J39" s="30">
        <f t="shared" si="1"/>
        <v>156.13687913347286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171936.90634920634</v>
      </c>
      <c r="B40" s="27">
        <f>A40/A37-1</f>
        <v>-6.2499823774149976E-2</v>
      </c>
      <c r="C40" s="27">
        <f>A40/A28-1</f>
        <v>-7.6183841090349702E-2</v>
      </c>
      <c r="D40" s="26">
        <f>H40/21</f>
        <v>121780.33333333333</v>
      </c>
      <c r="E40" s="27">
        <f t="shared" si="6"/>
        <v>-0.34822902880432527</v>
      </c>
      <c r="F40" s="33">
        <f t="shared" si="7"/>
        <v>-0.40272723408568512</v>
      </c>
      <c r="G40" s="39" t="s">
        <v>236</v>
      </c>
      <c r="H40" s="68">
        <v>2557387</v>
      </c>
      <c r="I40" s="68">
        <v>17192.2</v>
      </c>
      <c r="J40" s="30">
        <f t="shared" si="1"/>
        <v>148.75274833936319</v>
      </c>
      <c r="K40" s="32">
        <f>H40+H39+H38</f>
        <v>10624840</v>
      </c>
      <c r="L40" s="27">
        <f>K40/K37-1</f>
        <v>-7.2261565230511748E-2</v>
      </c>
      <c r="M40" s="27">
        <f>K40/K28-1</f>
        <v>-4.3084454089697966E-2</v>
      </c>
      <c r="N40" s="32">
        <f>AVERAGE(J38:J40)</f>
        <v>159.55029382059692</v>
      </c>
      <c r="O40" s="58">
        <f>N40/N37-1</f>
        <v>-0.13437334918772603</v>
      </c>
    </row>
    <row r="41" spans="1:16" ht="17.399999999999999">
      <c r="A41" s="31"/>
      <c r="B41" s="27"/>
      <c r="C41" s="27"/>
      <c r="D41" s="26">
        <f>H41/18</f>
        <v>136230.27777777778</v>
      </c>
      <c r="E41" s="27">
        <f t="shared" si="6"/>
        <v>0.11865581287983917</v>
      </c>
      <c r="F41" s="33">
        <f t="shared" si="7"/>
        <v>-0.40087687319577636</v>
      </c>
      <c r="G41" s="39" t="s">
        <v>370</v>
      </c>
      <c r="H41" s="68">
        <v>2452145</v>
      </c>
      <c r="I41" s="68">
        <v>17540.7</v>
      </c>
      <c r="J41" s="30">
        <f t="shared" si="1"/>
        <v>139.79744251939775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199927.6</v>
      </c>
      <c r="E42" s="27">
        <f t="shared" ref="E42" si="8">D42/D41-1</f>
        <v>0.46757096338103987</v>
      </c>
      <c r="F42" s="33">
        <f t="shared" ref="F42" si="9">D42/D30-1</f>
        <v>-0.35223540104754181</v>
      </c>
      <c r="G42" s="39" t="s">
        <v>405</v>
      </c>
      <c r="H42" s="68">
        <v>3998552</v>
      </c>
      <c r="I42" s="68">
        <v>20413.400000000001</v>
      </c>
      <c r="J42" s="30">
        <f t="shared" si="1"/>
        <v>195.87878550363976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173937.12592592594</v>
      </c>
      <c r="B43" s="27">
        <f>A43/A40-1</f>
        <v>1.1633451009390061E-2</v>
      </c>
      <c r="C43" s="27">
        <f>A43/A31-1</f>
        <v>-0.35523941375145152</v>
      </c>
      <c r="D43" s="26">
        <f>H43/20</f>
        <v>185653.5</v>
      </c>
      <c r="E43" s="27">
        <f t="shared" ref="E43" si="10">D43/D42-1</f>
        <v>-7.139634547706275E-2</v>
      </c>
      <c r="F43" s="33">
        <f t="shared" ref="F43" si="11">D43/D31-1</f>
        <v>-0.32066012368399821</v>
      </c>
      <c r="G43" s="39" t="s">
        <v>429</v>
      </c>
      <c r="H43" s="68">
        <v>3713070</v>
      </c>
      <c r="I43" s="68">
        <v>20810.5</v>
      </c>
      <c r="J43" s="30">
        <f t="shared" si="1"/>
        <v>178.42291151101608</v>
      </c>
      <c r="K43" s="32">
        <f>H43+H42+H41</f>
        <v>10163767</v>
      </c>
      <c r="L43" s="27">
        <f>K43/K40-1</f>
        <v>-4.339575937143525E-2</v>
      </c>
      <c r="M43" s="27">
        <f>K43/K31-1</f>
        <v>-0.37769028532305471</v>
      </c>
      <c r="N43" s="32">
        <f>AVERAGE(J41:J43)</f>
        <v>171.36637984468453</v>
      </c>
      <c r="O43" s="58">
        <f>N43/N40-1</f>
        <v>7.4058691721207159E-2</v>
      </c>
    </row>
    <row r="44" spans="1:16" ht="17.399999999999999">
      <c r="A44" s="31"/>
      <c r="B44" s="27"/>
      <c r="C44" s="27"/>
      <c r="D44" s="26">
        <f>H44/22</f>
        <v>214409.5</v>
      </c>
      <c r="E44" s="27">
        <f t="shared" ref="E44" si="12">D44/D43-1</f>
        <v>0.15489069691656776</v>
      </c>
      <c r="F44" s="33">
        <f t="shared" ref="F44" si="13">D44/D32-1</f>
        <v>-4.1523519247762208E-2</v>
      </c>
      <c r="G44" s="39" t="s">
        <v>462</v>
      </c>
      <c r="H44" s="68">
        <v>4717009</v>
      </c>
      <c r="I44" s="68">
        <v>24461.8</v>
      </c>
      <c r="J44" s="30">
        <f t="shared" si="1"/>
        <v>192.8316395359295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226571</v>
      </c>
      <c r="E45" s="27">
        <f t="shared" ref="E45" si="14">D45/D44-1</f>
        <v>5.6720900892917481E-2</v>
      </c>
      <c r="F45" s="33">
        <f t="shared" ref="F45" si="15">D45/D33-1</f>
        <v>-9.9766164274278646E-3</v>
      </c>
      <c r="G45" s="39" t="s">
        <v>498</v>
      </c>
      <c r="H45" s="68">
        <v>4531420</v>
      </c>
      <c r="I45" s="68">
        <v>25567.25</v>
      </c>
      <c r="J45" s="30">
        <f t="shared" si="1"/>
        <v>177.23533035426181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257046.14912280705</v>
      </c>
      <c r="B46" s="27">
        <f>A46/A43-1</f>
        <v>0.47781071898517213</v>
      </c>
      <c r="C46" s="27">
        <f>A46/A34-1</f>
        <v>0.16537516637699934</v>
      </c>
      <c r="D46" s="26">
        <f>H46/19</f>
        <v>330157.94736842107</v>
      </c>
      <c r="E46" s="27">
        <f t="shared" ref="E46" si="16">D46/D45-1</f>
        <v>0.45719420123679133</v>
      </c>
      <c r="F46" s="33">
        <f t="shared" ref="F46" si="17">D46/D34-1</f>
        <v>0.57852566280200968</v>
      </c>
      <c r="G46" s="39" t="s">
        <v>548</v>
      </c>
      <c r="H46" s="68">
        <v>6273001</v>
      </c>
      <c r="I46" s="68">
        <v>35245.69</v>
      </c>
      <c r="J46" s="30">
        <f t="shared" si="1"/>
        <v>177.97923661020678</v>
      </c>
      <c r="K46" s="32">
        <f>H46+H45+H44</f>
        <v>15521430</v>
      </c>
      <c r="L46" s="27">
        <f>K46/K43-1</f>
        <v>0.52713359131510984</v>
      </c>
      <c r="M46" s="27">
        <f>K46/K34-1</f>
        <v>0.15164959718607873</v>
      </c>
      <c r="N46" s="32">
        <f>AVERAGE(J44:J46)</f>
        <v>182.68206883346602</v>
      </c>
      <c r="O46" s="58">
        <f>N46/N43-1</f>
        <v>6.6032141188004934E-2</v>
      </c>
    </row>
    <row r="47" spans="1:16" ht="17.399999999999999">
      <c r="A47" s="31"/>
      <c r="B47" s="27"/>
      <c r="C47" s="27"/>
      <c r="D47" s="26">
        <f>H47/19</f>
        <v>403419.31578947371</v>
      </c>
      <c r="E47" s="27">
        <f t="shared" ref="E47" si="18">D47/D46-1</f>
        <v>0.22189794007684682</v>
      </c>
      <c r="F47" s="33">
        <f t="shared" ref="F47" si="19">D47/D35-1</f>
        <v>1.2008957776139266</v>
      </c>
      <c r="G47" s="39" t="s">
        <v>598</v>
      </c>
      <c r="H47" s="68">
        <v>7664967</v>
      </c>
      <c r="I47" s="68">
        <v>41821.19</v>
      </c>
      <c r="J47" s="30">
        <f t="shared" si="1"/>
        <v>183.27950495908891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152338.5</v>
      </c>
      <c r="E48" s="27">
        <f t="shared" ref="E48" si="20">D48/D47-1</f>
        <v>-0.62238174019535897</v>
      </c>
      <c r="F48" s="33">
        <f t="shared" ref="F48" si="21">D48/D36-1</f>
        <v>-0.27728147316622886</v>
      </c>
      <c r="G48" s="39" t="s">
        <v>632</v>
      </c>
      <c r="H48" s="68">
        <v>3046770</v>
      </c>
      <c r="I48" s="68">
        <v>19005.5</v>
      </c>
      <c r="J48" s="30">
        <f t="shared" si="1"/>
        <v>160.30991028912683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248913.62041467303</v>
      </c>
      <c r="B49" s="27">
        <f>A49/A46-1</f>
        <v>-3.1638399314235954E-2</v>
      </c>
      <c r="C49" s="27">
        <f>A49/A37-1</f>
        <v>0.35722206452766891</v>
      </c>
      <c r="D49" s="26">
        <f>H49/22</f>
        <v>190983.04545454544</v>
      </c>
      <c r="E49" s="27">
        <f t="shared" ref="E49" si="22">D49/D48-1</f>
        <v>0.25367550195482713</v>
      </c>
      <c r="F49" s="33">
        <f t="shared" ref="F49" si="23">D49/D37-1</f>
        <v>0.22334977001680656</v>
      </c>
      <c r="G49" s="39" t="s">
        <v>672</v>
      </c>
      <c r="H49" s="68">
        <v>4201627</v>
      </c>
      <c r="I49" s="68">
        <v>24040.6</v>
      </c>
      <c r="J49" s="30">
        <f t="shared" si="1"/>
        <v>174.77213547082852</v>
      </c>
      <c r="K49" s="32">
        <f>H49+H48+H47</f>
        <v>14913364</v>
      </c>
      <c r="L49" s="27">
        <f>K49/K46-1</f>
        <v>-3.9175900674100261E-2</v>
      </c>
      <c r="M49" s="27">
        <f>K49/K37-1</f>
        <v>0.30220323077878208</v>
      </c>
      <c r="N49" s="32">
        <f>AVERAGE(J47:J49)</f>
        <v>172.78718357301477</v>
      </c>
      <c r="O49" s="58">
        <f>N49/N46-1</f>
        <v>-5.4164512826223143E-2</v>
      </c>
    </row>
    <row r="50" spans="1:15" s="37" customFormat="1" ht="17.399999999999999">
      <c r="A50" s="92"/>
      <c r="B50" s="130"/>
      <c r="C50" s="130"/>
      <c r="D50" s="93">
        <f>H50/18</f>
        <v>204482.27777777778</v>
      </c>
      <c r="E50" s="130">
        <f t="shared" ref="E50" si="24">D50/D49-1</f>
        <v>7.0682883347596315E-2</v>
      </c>
      <c r="F50" s="131">
        <f t="shared" ref="F50" si="25">D50/D38-1</f>
        <v>-1.304544690821019E-2</v>
      </c>
      <c r="G50" s="132" t="s">
        <v>714</v>
      </c>
      <c r="H50" s="95">
        <v>3680681</v>
      </c>
      <c r="I50" s="95">
        <v>20174.61</v>
      </c>
      <c r="J50" s="133">
        <f t="shared" ref="J50" si="26">H50/I50</f>
        <v>182.44124669572298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190440.3</v>
      </c>
      <c r="E51" s="130">
        <f t="shared" ref="E51" si="27">D51/D50-1</f>
        <v>-6.8670879111773164E-2</v>
      </c>
      <c r="F51" s="131">
        <f t="shared" ref="F51" si="28">D51/D39-1</f>
        <v>1.9240594013228529E-2</v>
      </c>
      <c r="G51" s="132" t="s">
        <v>721</v>
      </c>
      <c r="H51" s="95">
        <v>3808806</v>
      </c>
      <c r="I51" s="95">
        <v>22056.32</v>
      </c>
      <c r="J51" s="133">
        <f t="shared" ref="J51" si="29">H51/I51</f>
        <v>172.68547064968226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190069.58653198657</v>
      </c>
      <c r="B52" s="27">
        <f>A52/A49-1</f>
        <v>-0.23640343097600014</v>
      </c>
      <c r="C52" s="27">
        <f>A52/A40-1</f>
        <v>0.1054612448705603</v>
      </c>
      <c r="D52" s="93">
        <f>H52/22</f>
        <v>175286.18181818182</v>
      </c>
      <c r="E52" s="130">
        <f t="shared" ref="E52:E53" si="30">D52/D51-1</f>
        <v>-7.9574114207014879E-2</v>
      </c>
      <c r="F52" s="131">
        <f t="shared" ref="F52:F53" si="31">D52/D40-1</f>
        <v>0.43936362317545941</v>
      </c>
      <c r="G52" s="132" t="s">
        <v>726</v>
      </c>
      <c r="H52" s="95">
        <v>3856296</v>
      </c>
      <c r="I52" s="95">
        <v>20867.59</v>
      </c>
      <c r="J52" s="133">
        <f t="shared" ref="J52" si="32">H52/I52</f>
        <v>184.7983403929251</v>
      </c>
      <c r="K52" s="32">
        <f>H52+H51+H50</f>
        <v>11345783</v>
      </c>
      <c r="L52" s="27">
        <f>K52/K49-1</f>
        <v>-0.23922040660980315</v>
      </c>
      <c r="M52" s="27">
        <f>K52/K40-1</f>
        <v>6.7854480632179026E-2</v>
      </c>
      <c r="N52" s="32">
        <f>AVERAGE(J50:J52)</f>
        <v>179.97501924611012</v>
      </c>
      <c r="O52" s="58">
        <f>N52/N49-1</f>
        <v>4.1599356644747898E-2</v>
      </c>
    </row>
    <row r="53" spans="1:15" s="37" customFormat="1" ht="17.399999999999999">
      <c r="A53" s="31"/>
      <c r="B53" s="27"/>
      <c r="C53" s="27"/>
      <c r="D53" s="93">
        <f>H53/21</f>
        <v>198616.47619047618</v>
      </c>
      <c r="E53" s="130">
        <f t="shared" si="30"/>
        <v>0.13309830889290541</v>
      </c>
      <c r="F53" s="131">
        <f t="shared" si="31"/>
        <v>0.45794664321586653</v>
      </c>
      <c r="G53" s="132" t="s">
        <v>729</v>
      </c>
      <c r="H53" s="95">
        <v>4170946</v>
      </c>
      <c r="I53" s="95">
        <v>22377.200000000001</v>
      </c>
      <c r="J53" s="133">
        <f t="shared" ref="J53" si="33">H53/I53</f>
        <v>186.39266753659976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336728.4705882353</v>
      </c>
      <c r="E54" s="130">
        <f t="shared" ref="E54" si="34">D54/D53-1</f>
        <v>0.69537027867369705</v>
      </c>
      <c r="F54" s="131">
        <f t="shared" ref="F54" si="35">D54/D42-1</f>
        <v>0.68425205218406715</v>
      </c>
      <c r="G54" s="132" t="s">
        <v>742</v>
      </c>
      <c r="H54" s="95">
        <v>5724384</v>
      </c>
      <c r="I54" s="95">
        <v>31940.959999999999</v>
      </c>
      <c r="J54" s="133">
        <f t="shared" ref="J54" si="36">H54/I54</f>
        <v>179.21765657638343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268829.69654528477</v>
      </c>
      <c r="B55" s="27">
        <f>A55/A52-1</f>
        <v>0.41437513202588971</v>
      </c>
      <c r="C55" s="27">
        <f>A55/A43-1</f>
        <v>0.5455567355974964</v>
      </c>
      <c r="D55" s="93">
        <f>H55/21</f>
        <v>271144.14285714284</v>
      </c>
      <c r="E55" s="130">
        <f t="shared" ref="E55" si="37">D55/D54-1</f>
        <v>-0.1947691789070356</v>
      </c>
      <c r="F55" s="131">
        <f t="shared" ref="F55" si="38">D55/D43-1</f>
        <v>0.46048495103589659</v>
      </c>
      <c r="G55" s="132" t="s">
        <v>749</v>
      </c>
      <c r="H55" s="95">
        <v>5694027</v>
      </c>
      <c r="I55" s="95">
        <v>31364</v>
      </c>
      <c r="J55" s="133">
        <f t="shared" ref="J55" si="39">H55/I55</f>
        <v>181.5465820686137</v>
      </c>
      <c r="K55" s="32">
        <f>H55+H54+H53</f>
        <v>15589357</v>
      </c>
      <c r="L55" s="27">
        <f>K55/K52-1</f>
        <v>0.37402213668285378</v>
      </c>
      <c r="M55" s="27">
        <f>K55/K43-1</f>
        <v>0.53381684172807198</v>
      </c>
      <c r="N55" s="32">
        <f>AVERAGE(J53:J55)</f>
        <v>182.38563539386564</v>
      </c>
      <c r="O55" s="58">
        <f>N55/N52-1</f>
        <v>1.3394170801332539E-2</v>
      </c>
    </row>
    <row r="56" spans="1:15" s="124" customFormat="1" ht="17.399999999999999">
      <c r="A56" s="94"/>
      <c r="B56" s="45"/>
      <c r="C56" s="45"/>
      <c r="D56" s="98">
        <f>H56/22</f>
        <v>307457.59090909088</v>
      </c>
      <c r="E56" s="118">
        <f t="shared" ref="E56" si="40">D56/D55-1</f>
        <v>0.13392672867390853</v>
      </c>
      <c r="F56" s="158">
        <f t="shared" ref="F56" si="41">D56/D44-1</f>
        <v>0.43397373208319068</v>
      </c>
      <c r="G56" s="122" t="s">
        <v>752</v>
      </c>
      <c r="H56" s="96">
        <v>6764067</v>
      </c>
      <c r="I56" s="96">
        <v>36021</v>
      </c>
      <c r="J56" s="125">
        <f t="shared" ref="J56" si="42">H56/I56</f>
        <v>187.78121096027317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357562.33333333331</v>
      </c>
      <c r="E57" s="118">
        <f t="shared" ref="E57" si="43">D57/D56-1</f>
        <v>0.16296472718755362</v>
      </c>
      <c r="F57" s="158">
        <f t="shared" ref="F57" si="44">D57/D45-1</f>
        <v>0.57814695319936504</v>
      </c>
      <c r="G57" s="122" t="s">
        <v>756</v>
      </c>
      <c r="H57" s="96">
        <v>6436122</v>
      </c>
      <c r="I57" s="96">
        <v>34180.93</v>
      </c>
      <c r="J57" s="125">
        <f t="shared" ref="J57" si="45">H57/I57</f>
        <v>188.29569587486355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332509.9621212121</v>
      </c>
      <c r="B58" s="27">
        <f>A58/A55-1</f>
        <v>0.23687957987632635</v>
      </c>
      <c r="C58" s="27">
        <f>A58/A46-1</f>
        <v>0.29358079572844042</v>
      </c>
      <c r="K58" s="32">
        <f>H58+H57+H56</f>
        <v>13200189</v>
      </c>
      <c r="L58" s="27">
        <f>K58/K55-1</f>
        <v>-0.1532563530362413</v>
      </c>
      <c r="M58" s="27">
        <f>K58/K46-1</f>
        <v>-0.14955071794287</v>
      </c>
      <c r="N58" s="32">
        <f>AVERAGE(J56:J58)</f>
        <v>188.03845341756835</v>
      </c>
      <c r="O58" s="58">
        <f>N58/N55-1</f>
        <v>3.0993767746540613E-2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20"/>
  <dimension ref="A1:P47"/>
  <sheetViews>
    <sheetView topLeftCell="H1" zoomScale="85" zoomScaleNormal="85" zoomScaleSheetLayoutView="85" workbookViewId="0">
      <selection activeCell="P56" sqref="P56"/>
    </sheetView>
  </sheetViews>
  <sheetFormatPr defaultColWidth="8.69921875" defaultRowHeight="15.6"/>
  <cols>
    <col min="1" max="1" width="13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69921875" style="18" bestFit="1" customWidth="1"/>
    <col min="12" max="12" width="5.69921875" style="18" bestFit="1" customWidth="1"/>
    <col min="13" max="13" width="5.59765625" style="18" bestFit="1" customWidth="1"/>
    <col min="14" max="14" width="5.59765625" style="18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엘엔케이바이오</v>
      </c>
      <c r="G1" s="19"/>
      <c r="H1" s="19"/>
      <c r="I1" s="19"/>
      <c r="J1" s="20"/>
      <c r="P1" s="18" t="s">
        <v>45</v>
      </c>
    </row>
    <row r="2" spans="1:16" ht="15" customHeight="1">
      <c r="G2" s="21"/>
      <c r="H2" s="21"/>
      <c r="I2" s="21"/>
      <c r="J2" s="22"/>
      <c r="P2" s="23" t="s">
        <v>151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16711.2</v>
      </c>
      <c r="E5" s="27"/>
      <c r="F5" s="26"/>
      <c r="G5" s="28" t="s">
        <v>7</v>
      </c>
      <c r="H5" s="29">
        <v>334224</v>
      </c>
      <c r="I5" s="29">
        <v>199.52</v>
      </c>
      <c r="J5" s="30">
        <f>H5/I5</f>
        <v>1675.14033680834</v>
      </c>
    </row>
    <row r="6" spans="1:16" ht="15" hidden="1" customHeight="1">
      <c r="D6" s="26">
        <f>H6/18</f>
        <v>20654.722222222223</v>
      </c>
      <c r="E6" s="27">
        <f t="shared" ref="E6:E16" si="0">D6/D5-1</f>
        <v>0.2359807926553581</v>
      </c>
      <c r="F6" s="26"/>
      <c r="G6" s="28" t="s">
        <v>3</v>
      </c>
      <c r="H6" s="29">
        <v>371785</v>
      </c>
      <c r="I6" s="29">
        <v>310.10000000000002</v>
      </c>
      <c r="J6" s="48">
        <f t="shared" ref="J6:J42" si="1">H6/I6</f>
        <v>1198.9197033215091</v>
      </c>
    </row>
    <row r="7" spans="1:16" ht="15" hidden="1" customHeight="1">
      <c r="A7" s="31">
        <f>AVERAGE(D5:D7)</f>
        <v>21331.034680134679</v>
      </c>
      <c r="B7" s="31"/>
      <c r="C7" s="31"/>
      <c r="D7" s="26">
        <f>H7/22</f>
        <v>26627.18181818182</v>
      </c>
      <c r="E7" s="27">
        <f t="shared" si="0"/>
        <v>0.28915710081706569</v>
      </c>
      <c r="F7" s="26"/>
      <c r="G7" s="28" t="s">
        <v>6</v>
      </c>
      <c r="H7" s="29">
        <v>585798</v>
      </c>
      <c r="I7" s="29">
        <v>363.8</v>
      </c>
      <c r="J7" s="48">
        <f t="shared" si="1"/>
        <v>1610.2199010445299</v>
      </c>
      <c r="K7" s="32">
        <f>H7+H6+H5</f>
        <v>1291807</v>
      </c>
      <c r="L7" s="32"/>
      <c r="M7" s="32"/>
      <c r="N7" s="32">
        <f>AVERAGE(J5:J7)</f>
        <v>1494.7599803914597</v>
      </c>
      <c r="O7" s="32"/>
    </row>
    <row r="8" spans="1:16" ht="15" hidden="1" customHeight="1">
      <c r="D8" s="26">
        <f>H8/21</f>
        <v>39466.523809523809</v>
      </c>
      <c r="E8" s="27">
        <f t="shared" si="0"/>
        <v>0.48218929359527296</v>
      </c>
      <c r="F8" s="26"/>
      <c r="G8" s="28" t="s">
        <v>2</v>
      </c>
      <c r="H8" s="29">
        <v>828797</v>
      </c>
      <c r="I8" s="29">
        <v>382.7</v>
      </c>
      <c r="J8" s="48">
        <f t="shared" si="1"/>
        <v>2165.6571727201463</v>
      </c>
    </row>
    <row r="9" spans="1:16" ht="15" hidden="1" customHeight="1">
      <c r="D9" s="26">
        <f>H9/21</f>
        <v>105192.71428571429</v>
      </c>
      <c r="E9" s="27">
        <f t="shared" si="0"/>
        <v>1.6653655840935717</v>
      </c>
      <c r="F9" s="26"/>
      <c r="G9" s="28" t="s">
        <v>5</v>
      </c>
      <c r="H9" s="29">
        <v>2209047</v>
      </c>
      <c r="I9" s="29">
        <v>575.6</v>
      </c>
      <c r="J9" s="48">
        <f t="shared" si="1"/>
        <v>3837.8161917998609</v>
      </c>
    </row>
    <row r="10" spans="1:16" ht="15" hidden="1" customHeight="1">
      <c r="A10" s="31">
        <f>AVERAGE(D8:D10)</f>
        <v>66820.730158730163</v>
      </c>
      <c r="B10" s="27">
        <f>A10/A7-1</f>
        <v>2.1325592574728436</v>
      </c>
      <c r="C10" s="27"/>
      <c r="D10" s="26">
        <f>H10/21</f>
        <v>55802.952380952382</v>
      </c>
      <c r="E10" s="27">
        <f t="shared" si="0"/>
        <v>-0.46951694554258017</v>
      </c>
      <c r="F10" s="26"/>
      <c r="G10" s="28" t="s">
        <v>0</v>
      </c>
      <c r="H10" s="29">
        <v>1171862</v>
      </c>
      <c r="I10" s="29">
        <v>684.1</v>
      </c>
      <c r="J10" s="48">
        <f t="shared" si="1"/>
        <v>1712.9980996930274</v>
      </c>
      <c r="K10" s="32">
        <f>H10+H9+H8</f>
        <v>4209706</v>
      </c>
      <c r="L10" s="27">
        <f>K10/K7-1</f>
        <v>2.2587731758691509</v>
      </c>
      <c r="M10" s="32"/>
      <c r="N10" s="32">
        <f>AVERAGE(J8:J10)</f>
        <v>2572.157154737678</v>
      </c>
      <c r="O10" s="58">
        <f>N10/N7-1</f>
        <v>0.72078272664488963</v>
      </c>
    </row>
    <row r="11" spans="1:16" ht="15" hidden="1" customHeight="1">
      <c r="D11" s="26">
        <f>H11/21</f>
        <v>60850.380952380954</v>
      </c>
      <c r="E11" s="27">
        <f t="shared" si="0"/>
        <v>9.0450923402243699E-2</v>
      </c>
      <c r="F11" s="26"/>
      <c r="G11" s="28" t="s">
        <v>10</v>
      </c>
      <c r="H11" s="29">
        <v>1277858</v>
      </c>
      <c r="I11" s="29">
        <v>446.65</v>
      </c>
      <c r="J11" s="48">
        <f t="shared" si="1"/>
        <v>2860.9828724952426</v>
      </c>
    </row>
    <row r="12" spans="1:16" ht="15" hidden="1" customHeight="1">
      <c r="D12" s="26">
        <f>H12/22</f>
        <v>41825.409090909088</v>
      </c>
      <c r="E12" s="27">
        <f t="shared" si="0"/>
        <v>-0.31265164759379305</v>
      </c>
      <c r="F12" s="26"/>
      <c r="G12" s="28" t="s">
        <v>4</v>
      </c>
      <c r="H12" s="29">
        <v>920159</v>
      </c>
      <c r="I12" s="29">
        <v>423.3</v>
      </c>
      <c r="J12" s="48">
        <f t="shared" si="1"/>
        <v>2173.7751004016063</v>
      </c>
    </row>
    <row r="13" spans="1:16" ht="15" hidden="1" customHeight="1">
      <c r="A13" s="31">
        <f>AVERAGE(D11:D13)</f>
        <v>51020.663347763337</v>
      </c>
      <c r="B13" s="27">
        <f>A13/A10-1</f>
        <v>-0.23645456692009137</v>
      </c>
      <c r="C13" s="27"/>
      <c r="D13" s="26">
        <f>H13/20</f>
        <v>50386.2</v>
      </c>
      <c r="E13" s="27">
        <f t="shared" si="0"/>
        <v>0.20467919131367518</v>
      </c>
      <c r="F13" s="26"/>
      <c r="G13" s="28" t="s">
        <v>8</v>
      </c>
      <c r="H13" s="29">
        <v>1007724</v>
      </c>
      <c r="I13" s="29">
        <v>397.5</v>
      </c>
      <c r="J13" s="48">
        <f t="shared" si="1"/>
        <v>2535.154716981132</v>
      </c>
      <c r="K13" s="32">
        <f>H13+H12+H11</f>
        <v>3205741</v>
      </c>
      <c r="L13" s="27">
        <f>K13/K10-1</f>
        <v>-0.23848815095400966</v>
      </c>
      <c r="M13" s="32"/>
      <c r="N13" s="32">
        <f>AVERAGE(J11:J13)</f>
        <v>2523.3042299593267</v>
      </c>
      <c r="O13" s="58">
        <f>N13/N10-1</f>
        <v>-1.899297820444934E-2</v>
      </c>
    </row>
    <row r="14" spans="1:16" ht="15" hidden="1" customHeight="1">
      <c r="D14" s="26">
        <f>H14/20</f>
        <v>37890.15</v>
      </c>
      <c r="E14" s="27">
        <f t="shared" si="0"/>
        <v>-0.24800540624218526</v>
      </c>
      <c r="F14" s="26"/>
      <c r="G14" s="28" t="s">
        <v>11</v>
      </c>
      <c r="H14" s="29">
        <v>757803</v>
      </c>
      <c r="I14" s="29">
        <v>344.6</v>
      </c>
      <c r="J14" s="48">
        <f t="shared" si="1"/>
        <v>2199.0800928612884</v>
      </c>
    </row>
    <row r="15" spans="1:16" ht="15" hidden="1" customHeight="1">
      <c r="A15" s="31"/>
      <c r="B15" s="31"/>
      <c r="C15" s="31"/>
      <c r="D15" s="26">
        <f>H15/22</f>
        <v>75902.136363636368</v>
      </c>
      <c r="E15" s="27">
        <f t="shared" si="0"/>
        <v>1.0032155154739786</v>
      </c>
      <c r="F15" s="26"/>
      <c r="G15" s="28" t="s">
        <v>9</v>
      </c>
      <c r="H15" s="29">
        <v>1669847</v>
      </c>
      <c r="I15" s="29">
        <v>799.75</v>
      </c>
      <c r="J15" s="48">
        <f t="shared" si="1"/>
        <v>2087.9612378868396</v>
      </c>
    </row>
    <row r="16" spans="1:16" ht="15" hidden="1" customHeight="1">
      <c r="A16" s="31">
        <f>AVERAGE(D14:D16)</f>
        <v>58203.928787878795</v>
      </c>
      <c r="B16" s="27">
        <f>A16/A13-1</f>
        <v>0.14079129844222926</v>
      </c>
      <c r="C16" s="27"/>
      <c r="D16" s="26">
        <f>H16/22</f>
        <v>60819.5</v>
      </c>
      <c r="E16" s="27">
        <f t="shared" si="0"/>
        <v>-0.19871161848959817</v>
      </c>
      <c r="F16" s="26"/>
      <c r="G16" s="28" t="s">
        <v>13</v>
      </c>
      <c r="H16" s="29">
        <v>1338029</v>
      </c>
      <c r="I16" s="29">
        <v>868.7</v>
      </c>
      <c r="J16" s="48">
        <f t="shared" si="1"/>
        <v>1540.2659145850121</v>
      </c>
      <c r="K16" s="32">
        <f>H16+H15+H14</f>
        <v>3765679</v>
      </c>
      <c r="L16" s="27">
        <f>K16/K13-1</f>
        <v>0.17466726101703167</v>
      </c>
      <c r="M16" s="32"/>
      <c r="N16" s="32">
        <f>AVERAGE(J14:J16)</f>
        <v>1942.4357484443801</v>
      </c>
      <c r="O16" s="58">
        <f>N16/N13-1</f>
        <v>-0.23020152489670642</v>
      </c>
    </row>
    <row r="17" spans="1:15" ht="15" hidden="1" customHeight="1">
      <c r="D17" s="26">
        <f>H17/20</f>
        <v>26681.15</v>
      </c>
      <c r="E17" s="27">
        <f t="shared" ref="E17:E22" si="2">D17/D16-1</f>
        <v>-0.56130599560996064</v>
      </c>
      <c r="F17" s="33">
        <f t="shared" ref="F17:F22" si="3">D17/D5-1</f>
        <v>0.59660287711235571</v>
      </c>
      <c r="G17" s="39" t="s">
        <v>162</v>
      </c>
      <c r="H17" s="29">
        <v>533623</v>
      </c>
      <c r="I17" s="29">
        <v>300.7</v>
      </c>
      <c r="J17" s="48">
        <f t="shared" si="1"/>
        <v>1774.6025939474559</v>
      </c>
    </row>
    <row r="18" spans="1:15" hidden="1">
      <c r="D18" s="26">
        <f>H18/20</f>
        <v>33847.9</v>
      </c>
      <c r="E18" s="27">
        <f t="shared" si="2"/>
        <v>0.26860723769402739</v>
      </c>
      <c r="F18" s="33">
        <f t="shared" si="3"/>
        <v>0.63874873919066122</v>
      </c>
      <c r="G18" s="39" t="s">
        <v>163</v>
      </c>
      <c r="H18" s="29">
        <v>676958</v>
      </c>
      <c r="I18" s="29">
        <v>515.35</v>
      </c>
      <c r="J18" s="48">
        <f t="shared" si="1"/>
        <v>1313.5888231299116</v>
      </c>
    </row>
    <row r="19" spans="1:15" ht="17.399999999999999" hidden="1">
      <c r="A19" s="31">
        <f>AVERAGE(D17:D19)</f>
        <v>32855.895454545454</v>
      </c>
      <c r="B19" s="27">
        <f>A19/A16-1</f>
        <v>-0.43550382012377442</v>
      </c>
      <c r="C19" s="27">
        <f>A19/A7-1</f>
        <v>0.54028606428284198</v>
      </c>
      <c r="D19" s="26">
        <f>H19/22</f>
        <v>38038.63636363636</v>
      </c>
      <c r="E19" s="27">
        <f t="shared" si="2"/>
        <v>0.12381082323087567</v>
      </c>
      <c r="F19" s="33">
        <f t="shared" si="3"/>
        <v>0.42856411254391413</v>
      </c>
      <c r="G19" s="39" t="s">
        <v>158</v>
      </c>
      <c r="H19" s="29">
        <v>836850</v>
      </c>
      <c r="I19" s="29">
        <v>463.66</v>
      </c>
      <c r="J19" s="48">
        <f t="shared" si="1"/>
        <v>1804.8785748177543</v>
      </c>
      <c r="K19" s="32">
        <f>H19+H18+H17</f>
        <v>2047431</v>
      </c>
      <c r="L19" s="27">
        <f>K19/K16-1</f>
        <v>-0.45629168073008874</v>
      </c>
      <c r="M19" s="27">
        <f>K19/K7-1</f>
        <v>0.58493567537565605</v>
      </c>
      <c r="N19" s="32">
        <f>AVERAGE(J17:J19)</f>
        <v>1631.023330631707</v>
      </c>
      <c r="O19" s="58">
        <f>N19/N16-1</f>
        <v>-0.16032057588626603</v>
      </c>
    </row>
    <row r="20" spans="1:15" hidden="1">
      <c r="D20" s="26">
        <f>H20/20</f>
        <v>72178.850000000006</v>
      </c>
      <c r="E20" s="27">
        <f t="shared" si="2"/>
        <v>0.89751413036983951</v>
      </c>
      <c r="F20" s="33">
        <f t="shared" si="3"/>
        <v>0.82886261653939397</v>
      </c>
      <c r="G20" s="39" t="s">
        <v>154</v>
      </c>
      <c r="H20" s="29">
        <v>1443577</v>
      </c>
      <c r="I20" s="29">
        <v>545.01</v>
      </c>
      <c r="J20" s="48">
        <f t="shared" si="1"/>
        <v>2648.7165373112421</v>
      </c>
    </row>
    <row r="21" spans="1:15" hidden="1">
      <c r="D21" s="26">
        <f>H21/21</f>
        <v>39219.904761904763</v>
      </c>
      <c r="E21" s="27">
        <f t="shared" si="2"/>
        <v>-0.45662884956043548</v>
      </c>
      <c r="F21" s="33">
        <f t="shared" si="3"/>
        <v>-0.62716139584173636</v>
      </c>
      <c r="G21" s="39" t="s">
        <v>155</v>
      </c>
      <c r="H21" s="29">
        <v>823618</v>
      </c>
      <c r="I21" s="29">
        <v>514.29999999999995</v>
      </c>
      <c r="J21" s="48">
        <f t="shared" si="1"/>
        <v>1601.4349601399963</v>
      </c>
    </row>
    <row r="22" spans="1:15" ht="17.399999999999999" hidden="1">
      <c r="A22" s="31">
        <f>AVERAGE(D20:D22)</f>
        <v>56587.457936507941</v>
      </c>
      <c r="B22" s="27">
        <f>A22/A19-1</f>
        <v>0.72229236651893891</v>
      </c>
      <c r="C22" s="27">
        <f>A22/A10-1</f>
        <v>-0.15314517213316081</v>
      </c>
      <c r="D22" s="26">
        <f>H22/21</f>
        <v>58363.619047619046</v>
      </c>
      <c r="E22" s="27">
        <f t="shared" si="2"/>
        <v>0.48811220735826555</v>
      </c>
      <c r="F22" s="33">
        <f t="shared" si="3"/>
        <v>4.5887655713727327E-2</v>
      </c>
      <c r="G22" s="39" t="s">
        <v>156</v>
      </c>
      <c r="H22" s="29">
        <v>1225636</v>
      </c>
      <c r="I22" s="29">
        <v>394.98</v>
      </c>
      <c r="J22" s="48">
        <f t="shared" si="1"/>
        <v>3103.0330649653147</v>
      </c>
      <c r="K22" s="32">
        <f>H22+H21+H20</f>
        <v>3492831</v>
      </c>
      <c r="L22" s="27">
        <f>K22/K19-1</f>
        <v>0.70595785645523579</v>
      </c>
      <c r="M22" s="27">
        <f>K22/K10-1</f>
        <v>-0.17029098944201804</v>
      </c>
      <c r="N22" s="32">
        <f>AVERAGE(J20:J22)</f>
        <v>2451.0615208055174</v>
      </c>
      <c r="O22" s="58">
        <f>N22/N19-1</f>
        <v>0.50277526677451245</v>
      </c>
    </row>
    <row r="23" spans="1:15" hidden="1">
      <c r="A23" s="31"/>
      <c r="B23" s="27"/>
      <c r="C23" s="27"/>
      <c r="D23" s="26">
        <f>H23/21</f>
        <v>33912</v>
      </c>
      <c r="E23" s="27">
        <f t="shared" ref="E23:E28" si="4">D23/D22-1</f>
        <v>-0.41895309863613661</v>
      </c>
      <c r="F23" s="33">
        <f t="shared" ref="F23:F28" si="5">D23/D11-1</f>
        <v>-0.44269864100706025</v>
      </c>
      <c r="G23" s="39" t="s">
        <v>168</v>
      </c>
      <c r="H23" s="29">
        <v>712152</v>
      </c>
      <c r="I23" s="29">
        <v>273.77</v>
      </c>
      <c r="J23" s="48">
        <f t="shared" si="1"/>
        <v>2601.2784454103812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39590.63636363636</v>
      </c>
      <c r="E24" s="27">
        <f t="shared" si="4"/>
        <v>0.1674521220699563</v>
      </c>
      <c r="F24" s="33">
        <f t="shared" si="5"/>
        <v>-5.3430983123568865E-2</v>
      </c>
      <c r="G24" s="39" t="s">
        <v>176</v>
      </c>
      <c r="H24" s="29">
        <v>870994</v>
      </c>
      <c r="I24" s="29">
        <v>492.86</v>
      </c>
      <c r="J24" s="48">
        <f t="shared" si="1"/>
        <v>1767.2239581219819</v>
      </c>
      <c r="K24" s="32"/>
      <c r="L24" s="27"/>
      <c r="M24" s="27"/>
      <c r="N24" s="27"/>
    </row>
    <row r="25" spans="1:15" ht="17.399999999999999" hidden="1">
      <c r="A25" s="31">
        <f>AVERAGE(D23:D25)</f>
        <v>47799.878787878784</v>
      </c>
      <c r="B25" s="27">
        <f>A25/A22-1</f>
        <v>-0.15529199347475486</v>
      </c>
      <c r="C25" s="27">
        <f>A25/A13-1</f>
        <v>-6.3127061636405579E-2</v>
      </c>
      <c r="D25" s="26">
        <f>H25/19</f>
        <v>69897</v>
      </c>
      <c r="E25" s="27">
        <f t="shared" si="4"/>
        <v>0.76549321809335091</v>
      </c>
      <c r="F25" s="33">
        <f t="shared" si="5"/>
        <v>0.38722507353203861</v>
      </c>
      <c r="G25" s="39" t="s">
        <v>190</v>
      </c>
      <c r="H25" s="29">
        <v>1328043</v>
      </c>
      <c r="I25" s="29">
        <v>458.15</v>
      </c>
      <c r="J25" s="48">
        <f t="shared" si="1"/>
        <v>2898.7078467750739</v>
      </c>
      <c r="K25" s="32">
        <f>H25+H24+H23</f>
        <v>2911189</v>
      </c>
      <c r="L25" s="27">
        <f>K25/K22-1</f>
        <v>-0.16652451836347082</v>
      </c>
      <c r="M25" s="27">
        <f>K25/K13-1</f>
        <v>-9.1882656771086646E-2</v>
      </c>
      <c r="N25" s="32">
        <f>AVERAGE(J23:J25)</f>
        <v>2422.4034167691457</v>
      </c>
      <c r="O25" s="58">
        <f>N25/N22-1</f>
        <v>-1.1692119431973125E-2</v>
      </c>
    </row>
    <row r="26" spans="1:15" ht="17.399999999999999" hidden="1">
      <c r="A26" s="31"/>
      <c r="B26" s="27"/>
      <c r="C26" s="27"/>
      <c r="D26" s="26">
        <f>H26/19</f>
        <v>45202</v>
      </c>
      <c r="E26" s="27">
        <f t="shared" si="4"/>
        <v>-0.35330557820793451</v>
      </c>
      <c r="F26" s="33">
        <f t="shared" si="5"/>
        <v>0.19297495523242847</v>
      </c>
      <c r="G26" s="39" t="s">
        <v>202</v>
      </c>
      <c r="H26" s="29">
        <v>858838</v>
      </c>
      <c r="I26" s="29">
        <v>242.72</v>
      </c>
      <c r="J26" s="48">
        <f t="shared" si="1"/>
        <v>3538.3899143045483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80020.863636363632</v>
      </c>
      <c r="E27" s="27">
        <f t="shared" si="4"/>
        <v>0.77029475767363453</v>
      </c>
      <c r="F27" s="33">
        <f t="shared" si="5"/>
        <v>5.4263654095255243E-2</v>
      </c>
      <c r="G27" s="39" t="s">
        <v>203</v>
      </c>
      <c r="H27" s="29">
        <v>1760459</v>
      </c>
      <c r="I27" s="29">
        <v>503.56</v>
      </c>
      <c r="J27" s="48">
        <f t="shared" si="1"/>
        <v>3496.0262927952976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55012.217703349284</v>
      </c>
      <c r="B28" s="27">
        <f>A28/A25-1</f>
        <v>0.150886133989516</v>
      </c>
      <c r="C28" s="27">
        <f>A28/A16-1</f>
        <v>-5.4836694893252602E-2</v>
      </c>
      <c r="D28" s="26">
        <f>H28/19</f>
        <v>39813.789473684214</v>
      </c>
      <c r="E28" s="27">
        <f t="shared" si="4"/>
        <v>-0.50245738843048726</v>
      </c>
      <c r="F28" s="33">
        <f t="shared" si="5"/>
        <v>-0.34537788910326106</v>
      </c>
      <c r="G28" s="39" t="s">
        <v>208</v>
      </c>
      <c r="H28" s="29">
        <v>756462</v>
      </c>
      <c r="I28" s="29">
        <v>282.16000000000003</v>
      </c>
      <c r="J28" s="48">
        <f t="shared" si="1"/>
        <v>2680.9682449673942</v>
      </c>
      <c r="K28" s="32">
        <f>H28+H27+H26</f>
        <v>3375759</v>
      </c>
      <c r="L28" s="27">
        <f>K28/K25-1</f>
        <v>0.1595808448025875</v>
      </c>
      <c r="M28" s="27">
        <f>K28/K16-1</f>
        <v>-0.10354573504539288</v>
      </c>
      <c r="N28" s="32">
        <f>AVERAGE(J26:J28)</f>
        <v>3238.4614840224135</v>
      </c>
      <c r="O28" s="58">
        <f>N28/N25-1</f>
        <v>0.33687950636301389</v>
      </c>
    </row>
    <row r="29" spans="1:15">
      <c r="D29" s="26">
        <f>H29/22</f>
        <v>62144.272727272728</v>
      </c>
      <c r="E29" s="27">
        <f t="shared" ref="E29:E41" si="6">D29/D28-1</f>
        <v>0.56087309318667922</v>
      </c>
      <c r="F29" s="33">
        <f t="shared" ref="F29:F41" si="7">D29/D17-1</f>
        <v>1.3291452102803936</v>
      </c>
      <c r="G29" s="39" t="s">
        <v>215</v>
      </c>
      <c r="H29" s="29">
        <v>1367174</v>
      </c>
      <c r="I29" s="29">
        <v>774.52</v>
      </c>
      <c r="J29" s="48">
        <f t="shared" si="1"/>
        <v>1765.1887620719931</v>
      </c>
    </row>
    <row r="30" spans="1:15">
      <c r="D30" s="26">
        <f>H30/19</f>
        <v>47585.894736842107</v>
      </c>
      <c r="E30" s="27">
        <f t="shared" si="6"/>
        <v>-0.23426741277223939</v>
      </c>
      <c r="F30" s="33">
        <f t="shared" si="7"/>
        <v>0.40587435961587293</v>
      </c>
      <c r="G30" s="39" t="s">
        <v>210</v>
      </c>
      <c r="H30" s="29">
        <v>904132</v>
      </c>
      <c r="I30" s="29">
        <v>484.7</v>
      </c>
      <c r="J30" s="48">
        <f t="shared" si="1"/>
        <v>1865.3435114503818</v>
      </c>
    </row>
    <row r="31" spans="1:15" ht="17.399999999999999">
      <c r="A31" s="31">
        <f>AVERAGE(D29:D31)</f>
        <v>67686.62248803828</v>
      </c>
      <c r="B31" s="27">
        <f>A31/A28-1</f>
        <v>0.23039254394424002</v>
      </c>
      <c r="C31" s="27">
        <f>A31/A19-1</f>
        <v>1.0601058516782613</v>
      </c>
      <c r="D31" s="26">
        <f>H31/20</f>
        <v>93329.7</v>
      </c>
      <c r="E31" s="27">
        <f t="shared" si="6"/>
        <v>0.96128917016541826</v>
      </c>
      <c r="F31" s="33">
        <f t="shared" si="7"/>
        <v>1.4535500985839755</v>
      </c>
      <c r="G31" s="39" t="s">
        <v>211</v>
      </c>
      <c r="H31" s="29">
        <v>1866594</v>
      </c>
      <c r="I31" s="29">
        <v>601.91</v>
      </c>
      <c r="J31" s="48">
        <f t="shared" si="1"/>
        <v>3101.1181073582429</v>
      </c>
      <c r="K31" s="32">
        <f>H31+H30+H29</f>
        <v>4137900</v>
      </c>
      <c r="L31" s="27">
        <f>K31/K28-1</f>
        <v>0.22576878266487621</v>
      </c>
      <c r="M31" s="27">
        <f>K31/K19-1</f>
        <v>1.0210204886025465</v>
      </c>
      <c r="N31" s="32">
        <f>AVERAGE(J29:J31)</f>
        <v>2243.883460293539</v>
      </c>
      <c r="O31" s="58">
        <f>N31/N28-1</f>
        <v>-0.30711435928320308</v>
      </c>
    </row>
    <row r="32" spans="1:15" ht="17.399999999999999">
      <c r="D32" s="26">
        <f>H32/21</f>
        <v>43349.190476190473</v>
      </c>
      <c r="E32" s="27">
        <f t="shared" si="6"/>
        <v>-0.53552630645774624</v>
      </c>
      <c r="F32" s="33">
        <f t="shared" si="7"/>
        <v>-0.39941976803190316</v>
      </c>
      <c r="G32" s="39" t="s">
        <v>222</v>
      </c>
      <c r="H32" s="29">
        <v>910333</v>
      </c>
      <c r="I32" s="29">
        <v>355.92</v>
      </c>
      <c r="J32" s="48">
        <f t="shared" si="1"/>
        <v>2557.6899303214204</v>
      </c>
      <c r="K32" s="32"/>
      <c r="L32" s="27"/>
      <c r="M32" s="27"/>
      <c r="N32" s="32"/>
      <c r="O32" s="58"/>
    </row>
    <row r="33" spans="1:16" ht="17.399999999999999">
      <c r="D33" s="26">
        <f>H33/21</f>
        <v>74512.523809523816</v>
      </c>
      <c r="E33" s="27">
        <f t="shared" si="6"/>
        <v>0.71889077952793135</v>
      </c>
      <c r="F33" s="33">
        <f t="shared" si="7"/>
        <v>0.89986498595222564</v>
      </c>
      <c r="G33" s="39" t="s">
        <v>223</v>
      </c>
      <c r="H33" s="29">
        <v>1564763</v>
      </c>
      <c r="I33" s="29">
        <v>694.95</v>
      </c>
      <c r="J33" s="48">
        <f t="shared" si="1"/>
        <v>2251.6195409741708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65595.027568922305</v>
      </c>
      <c r="B34" s="27">
        <f>A34/A31-1</f>
        <v>-3.0901156568797661E-2</v>
      </c>
      <c r="C34" s="27">
        <f>A34/A22-1</f>
        <v>0.15917961260109981</v>
      </c>
      <c r="D34" s="26">
        <f>H34/19</f>
        <v>78923.368421052626</v>
      </c>
      <c r="E34" s="27">
        <f t="shared" si="6"/>
        <v>5.9196016803889862E-2</v>
      </c>
      <c r="F34" s="33">
        <f t="shared" si="7"/>
        <v>0.35226995359315905</v>
      </c>
      <c r="G34" s="39" t="s">
        <v>220</v>
      </c>
      <c r="H34" s="29">
        <v>1499544</v>
      </c>
      <c r="I34" s="29">
        <v>368.84</v>
      </c>
      <c r="J34" s="48">
        <f t="shared" si="1"/>
        <v>4065.5677258431842</v>
      </c>
      <c r="K34" s="32">
        <f>H34+H33+H32</f>
        <v>3974640</v>
      </c>
      <c r="L34" s="27">
        <f>K34/K31-1</f>
        <v>-3.9454795910969342E-2</v>
      </c>
      <c r="M34" s="27">
        <f>K34/K22-1</f>
        <v>0.13794225944513205</v>
      </c>
      <c r="N34" s="32">
        <f>AVERAGE(J32:J34)</f>
        <v>2958.2923990462587</v>
      </c>
      <c r="O34" s="58">
        <f>N34/N31-1</f>
        <v>0.31838058945327874</v>
      </c>
      <c r="P34" s="58"/>
    </row>
    <row r="35" spans="1:16" ht="17.399999999999999">
      <c r="D35" s="26">
        <f>H35/23</f>
        <v>87018.478260869568</v>
      </c>
      <c r="E35" s="27">
        <f t="shared" si="6"/>
        <v>0.10256923901967663</v>
      </c>
      <c r="F35" s="33">
        <f t="shared" si="7"/>
        <v>1.5660084412853728</v>
      </c>
      <c r="G35" s="39" t="s">
        <v>226</v>
      </c>
      <c r="H35" s="68">
        <v>2001425</v>
      </c>
      <c r="I35" s="68">
        <v>485.02</v>
      </c>
      <c r="J35" s="48">
        <f t="shared" si="1"/>
        <v>4126.4793204403941</v>
      </c>
      <c r="P35" s="16"/>
    </row>
    <row r="36" spans="1:16" ht="17.399999999999999">
      <c r="D36" s="26">
        <f>H36/21</f>
        <v>73826.71428571429</v>
      </c>
      <c r="E36" s="27">
        <f t="shared" si="6"/>
        <v>-0.15159727265751721</v>
      </c>
      <c r="F36" s="33">
        <f t="shared" si="7"/>
        <v>0.86475189758564874</v>
      </c>
      <c r="G36" s="39" t="s">
        <v>228</v>
      </c>
      <c r="H36" s="68">
        <v>1550361</v>
      </c>
      <c r="I36" s="68">
        <v>820.46</v>
      </c>
      <c r="J36" s="48">
        <f t="shared" si="1"/>
        <v>1889.6241133022938</v>
      </c>
      <c r="P36" s="16"/>
    </row>
    <row r="37" spans="1:16" ht="17.399999999999999">
      <c r="A37" s="31">
        <f>AVERAGE(D35:D37)</f>
        <v>89132.823441453875</v>
      </c>
      <c r="B37" s="27">
        <f>A37/A34-1</f>
        <v>0.35883506334073623</v>
      </c>
      <c r="C37" s="27">
        <f>A37/A25-1</f>
        <v>0.86470814783857586</v>
      </c>
      <c r="D37" s="26">
        <f>H37/18</f>
        <v>106553.27777777778</v>
      </c>
      <c r="E37" s="27">
        <f t="shared" si="6"/>
        <v>0.44328890712120161</v>
      </c>
      <c r="F37" s="33">
        <f t="shared" si="7"/>
        <v>0.52443277648222075</v>
      </c>
      <c r="G37" s="39" t="s">
        <v>225</v>
      </c>
      <c r="H37" s="68">
        <v>1917959</v>
      </c>
      <c r="I37" s="68">
        <v>582.5</v>
      </c>
      <c r="J37" s="48">
        <f t="shared" si="1"/>
        <v>3292.6334763948498</v>
      </c>
      <c r="K37" s="32">
        <f>H37+H36+H35</f>
        <v>5469745</v>
      </c>
      <c r="L37" s="27">
        <f>K37/K34-1</f>
        <v>0.37616111144657127</v>
      </c>
      <c r="M37" s="27">
        <f>K37/K25-1</f>
        <v>0.87886976764476654</v>
      </c>
      <c r="N37" s="32">
        <f>AVERAGE(J35:J37)</f>
        <v>3102.9123033791789</v>
      </c>
      <c r="O37" s="16">
        <f>N37/N34-1</f>
        <v>4.8886277901246444E-2</v>
      </c>
      <c r="P37" s="16"/>
    </row>
    <row r="38" spans="1:16" ht="17.399999999999999">
      <c r="A38" s="31"/>
      <c r="B38" s="27"/>
      <c r="C38" s="27"/>
      <c r="D38" s="26">
        <f>H38/20</f>
        <v>72888.75</v>
      </c>
      <c r="E38" s="27">
        <f t="shared" si="6"/>
        <v>-0.31594079956870824</v>
      </c>
      <c r="F38" s="33">
        <f t="shared" si="7"/>
        <v>0.61251161453033043</v>
      </c>
      <c r="G38" s="39" t="s">
        <v>231</v>
      </c>
      <c r="H38" s="68">
        <v>1457775</v>
      </c>
      <c r="I38" s="68">
        <v>994.5</v>
      </c>
      <c r="J38" s="48">
        <f t="shared" si="1"/>
        <v>1465.8371040723982</v>
      </c>
      <c r="K38" s="32"/>
      <c r="L38" s="27"/>
      <c r="M38" s="27"/>
      <c r="N38" s="32"/>
      <c r="O38" s="16"/>
      <c r="P38" s="16"/>
    </row>
    <row r="39" spans="1:16" ht="17.399999999999999">
      <c r="A39" s="31"/>
      <c r="B39" s="27"/>
      <c r="C39" s="27"/>
      <c r="D39" s="26">
        <f>H39/21</f>
        <v>69932.571428571435</v>
      </c>
      <c r="E39" s="27">
        <f t="shared" si="6"/>
        <v>-4.0557405243313527E-2</v>
      </c>
      <c r="F39" s="33">
        <f t="shared" si="7"/>
        <v>-0.12607077391261501</v>
      </c>
      <c r="G39" s="39" t="s">
        <v>234</v>
      </c>
      <c r="H39" s="68">
        <v>1468584</v>
      </c>
      <c r="I39" s="68">
        <v>436.75</v>
      </c>
      <c r="J39" s="48">
        <f t="shared" si="1"/>
        <v>3362.5277618775044</v>
      </c>
      <c r="K39" s="32"/>
      <c r="L39" s="27"/>
      <c r="M39" s="27"/>
      <c r="N39" s="32"/>
      <c r="O39" s="16"/>
      <c r="P39" s="16"/>
    </row>
    <row r="40" spans="1:16" ht="17.399999999999999">
      <c r="A40" s="92">
        <f>AVERAGE(D38:D40)</f>
        <v>74823.996031746035</v>
      </c>
      <c r="B40" s="27">
        <f>A40/A37-1</f>
        <v>-0.16053376138260078</v>
      </c>
      <c r="C40" s="27">
        <f>A40/A28-1</f>
        <v>0.36013415120311643</v>
      </c>
      <c r="D40" s="26">
        <f>H40/21</f>
        <v>81650.666666666672</v>
      </c>
      <c r="E40" s="27">
        <f t="shared" si="6"/>
        <v>0.16756276794517699</v>
      </c>
      <c r="F40" s="33">
        <f t="shared" si="7"/>
        <v>1.0508137443343708</v>
      </c>
      <c r="G40" s="39" t="s">
        <v>236</v>
      </c>
      <c r="H40" s="68">
        <v>1714664</v>
      </c>
      <c r="I40" s="68">
        <v>853.8</v>
      </c>
      <c r="J40" s="48">
        <f t="shared" si="1"/>
        <v>2008.2736003747953</v>
      </c>
      <c r="K40" s="32">
        <f>H40+H39+H38</f>
        <v>4641023</v>
      </c>
      <c r="L40" s="27">
        <f>K40/K37-1</f>
        <v>-0.15151017094946839</v>
      </c>
      <c r="M40" s="27">
        <f>K40/K28-1</f>
        <v>0.37480874671444253</v>
      </c>
      <c r="N40" s="32">
        <f>AVERAGE(J38:J40)</f>
        <v>2278.8794887748995</v>
      </c>
      <c r="O40" s="16">
        <f>N40/N37-1</f>
        <v>-0.26556754881756695</v>
      </c>
    </row>
    <row r="41" spans="1:16" ht="17.399999999999999">
      <c r="A41" s="31"/>
      <c r="B41" s="27"/>
      <c r="C41" s="27"/>
      <c r="D41" s="93">
        <f>H41/18</f>
        <v>0</v>
      </c>
      <c r="E41" s="27">
        <f t="shared" si="6"/>
        <v>-1</v>
      </c>
      <c r="F41" s="33">
        <f t="shared" si="7"/>
        <v>-1</v>
      </c>
      <c r="G41" s="39" t="s">
        <v>380</v>
      </c>
      <c r="H41" s="68"/>
      <c r="I41" s="68"/>
      <c r="J41" s="48" t="e">
        <f t="shared" si="1"/>
        <v>#DIV/0!</v>
      </c>
      <c r="K41" s="32"/>
      <c r="L41" s="27"/>
      <c r="M41" s="27"/>
      <c r="N41" s="32"/>
      <c r="O41" s="16"/>
    </row>
    <row r="42" spans="1:16" ht="17.399999999999999">
      <c r="A42" s="31"/>
      <c r="B42" s="27"/>
      <c r="C42" s="27"/>
      <c r="D42" s="93">
        <f>H42/20</f>
        <v>0</v>
      </c>
      <c r="E42" s="27" t="e">
        <f t="shared" ref="E42" si="8">D42/D41-1</f>
        <v>#DIV/0!</v>
      </c>
      <c r="F42" s="33">
        <f t="shared" ref="F42" si="9">D42/D30-1</f>
        <v>-1</v>
      </c>
      <c r="G42" s="39" t="s">
        <v>405</v>
      </c>
      <c r="H42" s="68"/>
      <c r="I42" s="68"/>
      <c r="J42" s="48" t="e">
        <f t="shared" si="1"/>
        <v>#DIV/0!</v>
      </c>
      <c r="K42" s="32"/>
      <c r="L42" s="27"/>
      <c r="M42" s="27"/>
      <c r="N42" s="32"/>
      <c r="O42" s="16"/>
    </row>
    <row r="43" spans="1:16" ht="17.399999999999999">
      <c r="A43" s="92">
        <f>AVERAGE(D41:D43)</f>
        <v>0</v>
      </c>
      <c r="B43" s="27">
        <f>A43/A40-1</f>
        <v>-1</v>
      </c>
      <c r="C43" s="27">
        <f>A43/A31-1</f>
        <v>-1</v>
      </c>
      <c r="D43" s="93">
        <f>H43/20</f>
        <v>0</v>
      </c>
      <c r="E43" s="27" t="e">
        <f t="shared" ref="E43" si="10">D43/D42-1</f>
        <v>#DIV/0!</v>
      </c>
      <c r="F43" s="33">
        <f t="shared" ref="F43" si="11">D43/D31-1</f>
        <v>-1</v>
      </c>
      <c r="G43" s="39" t="s">
        <v>436</v>
      </c>
      <c r="H43" s="68"/>
      <c r="I43" s="68"/>
      <c r="J43" s="48" t="e">
        <f t="shared" ref="J43" si="12">H43/I43</f>
        <v>#DIV/0!</v>
      </c>
      <c r="K43" s="32">
        <f>H43+H42+H41</f>
        <v>0</v>
      </c>
      <c r="L43" s="27">
        <f>K43/K40-1</f>
        <v>-1</v>
      </c>
      <c r="M43" s="27">
        <f>K43/K31-1</f>
        <v>-1</v>
      </c>
      <c r="N43" s="32" t="e">
        <f>AVERAGE(J41:J43)</f>
        <v>#DIV/0!</v>
      </c>
      <c r="O43" s="16" t="e">
        <f>N43/N40-1</f>
        <v>#DIV/0!</v>
      </c>
    </row>
    <row r="44" spans="1:16" ht="17.399999999999999">
      <c r="A44" s="92"/>
      <c r="B44" s="27"/>
      <c r="C44" s="27"/>
      <c r="D44" s="93">
        <f>H44/22</f>
        <v>0</v>
      </c>
      <c r="E44" s="27" t="e">
        <f t="shared" ref="E44" si="13">D44/D43-1</f>
        <v>#DIV/0!</v>
      </c>
      <c r="F44" s="33">
        <f t="shared" ref="F44" si="14">D44/D32-1</f>
        <v>-1</v>
      </c>
      <c r="G44" s="39" t="s">
        <v>462</v>
      </c>
      <c r="H44" s="68"/>
      <c r="I44" s="68"/>
      <c r="J44" s="48" t="e">
        <f t="shared" ref="J44" si="15">H44/I44</f>
        <v>#DIV/0!</v>
      </c>
      <c r="K44" s="32"/>
      <c r="L44" s="27"/>
      <c r="M44" s="27"/>
      <c r="N44" s="32"/>
      <c r="O44" s="16"/>
    </row>
    <row r="45" spans="1:16" ht="17.399999999999999">
      <c r="A45" s="92"/>
      <c r="B45" s="27"/>
      <c r="C45" s="27"/>
      <c r="D45" s="93">
        <f>H45/20</f>
        <v>0</v>
      </c>
      <c r="E45" s="27" t="e">
        <f t="shared" ref="E45" si="16">D45/D44-1</f>
        <v>#DIV/0!</v>
      </c>
      <c r="F45" s="33">
        <f t="shared" ref="F45" si="17">D45/D33-1</f>
        <v>-1</v>
      </c>
      <c r="G45" s="39" t="s">
        <v>498</v>
      </c>
      <c r="H45" s="68"/>
      <c r="I45" s="68"/>
      <c r="J45" s="48" t="e">
        <f t="shared" ref="J45" si="18">H45/I45</f>
        <v>#DIV/0!</v>
      </c>
      <c r="K45" s="32"/>
      <c r="L45" s="27"/>
      <c r="M45" s="27"/>
      <c r="N45" s="32"/>
      <c r="O45" s="16"/>
    </row>
    <row r="46" spans="1:16" ht="17.399999999999999">
      <c r="A46" s="92">
        <f>AVERAGE(D44:D46)</f>
        <v>0</v>
      </c>
      <c r="B46" s="27" t="e">
        <f>A46/A43-1</f>
        <v>#DIV/0!</v>
      </c>
      <c r="C46" s="27">
        <f>A46/A34-1</f>
        <v>-1</v>
      </c>
      <c r="D46" s="93">
        <f>H46/19</f>
        <v>0</v>
      </c>
      <c r="E46" s="27" t="e">
        <f t="shared" ref="E46" si="19">D46/D45-1</f>
        <v>#DIV/0!</v>
      </c>
      <c r="F46" s="33">
        <f t="shared" ref="F46" si="20">D46/D34-1</f>
        <v>-1</v>
      </c>
      <c r="G46" s="39" t="s">
        <v>548</v>
      </c>
      <c r="H46" s="68"/>
      <c r="I46" s="68"/>
      <c r="J46" s="48" t="e">
        <f t="shared" ref="J46" si="21">H46/I46</f>
        <v>#DIV/0!</v>
      </c>
      <c r="K46" s="32">
        <f>H46+H45+H44</f>
        <v>0</v>
      </c>
      <c r="L46" s="27" t="e">
        <f>K46/K43-1</f>
        <v>#DIV/0!</v>
      </c>
      <c r="M46" s="27">
        <f>K46/K34-1</f>
        <v>-1</v>
      </c>
      <c r="N46" s="32" t="e">
        <f>AVERAGE(J44:J46)</f>
        <v>#DIV/0!</v>
      </c>
      <c r="O46" s="16" t="e">
        <f>N46/N43-1</f>
        <v>#DIV/0!</v>
      </c>
    </row>
    <row r="47" spans="1:16" ht="17.399999999999999">
      <c r="A47" s="92"/>
      <c r="B47" s="27"/>
      <c r="C47" s="27"/>
      <c r="D47" s="98">
        <f>H47/19</f>
        <v>0</v>
      </c>
      <c r="E47" s="45" t="e">
        <f t="shared" ref="E47" si="22">D47/D46-1</f>
        <v>#DIV/0!</v>
      </c>
      <c r="F47" s="47">
        <f t="shared" ref="F47" si="23">D47/D35-1</f>
        <v>-1</v>
      </c>
      <c r="G47" s="50" t="s">
        <v>598</v>
      </c>
      <c r="H47" s="91"/>
      <c r="I47" s="91"/>
      <c r="J47" s="113" t="e">
        <f t="shared" ref="J47" si="24">H47/I47</f>
        <v>#DIV/0!</v>
      </c>
      <c r="K47" s="32"/>
      <c r="L47" s="27"/>
      <c r="M47" s="27"/>
      <c r="N47" s="32"/>
      <c r="O47" s="16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116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바텍</v>
      </c>
      <c r="G1" s="19"/>
      <c r="H1" s="19"/>
      <c r="I1" s="19"/>
      <c r="J1" s="20"/>
      <c r="P1" s="18" t="s">
        <v>269</v>
      </c>
    </row>
    <row r="2" spans="1:16" ht="15" customHeight="1">
      <c r="G2" s="21"/>
      <c r="H2" s="21"/>
      <c r="I2" s="21"/>
      <c r="J2" s="22"/>
      <c r="P2" s="34" t="s">
        <v>536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920355.35</v>
      </c>
      <c r="E5" s="27"/>
      <c r="F5" s="26"/>
      <c r="G5" s="28" t="s">
        <v>7</v>
      </c>
      <c r="H5" s="29">
        <v>18407107</v>
      </c>
      <c r="I5" s="29">
        <v>174554.3</v>
      </c>
      <c r="J5" s="30">
        <f>H5/I5</f>
        <v>105.45203985235541</v>
      </c>
    </row>
    <row r="6" spans="1:16" ht="15" hidden="1" customHeight="1">
      <c r="D6" s="26">
        <f>H6/18</f>
        <v>843137.22222222225</v>
      </c>
      <c r="E6" s="27">
        <f t="shared" ref="E6:E16" si="0">D6/D5-1</f>
        <v>-8.3900341077799756E-2</v>
      </c>
      <c r="F6" s="26"/>
      <c r="G6" s="28" t="s">
        <v>3</v>
      </c>
      <c r="H6" s="29">
        <v>15176470</v>
      </c>
      <c r="I6" s="29">
        <v>156359.5</v>
      </c>
      <c r="J6" s="30">
        <f t="shared" ref="J6:J16" si="1">H6/I6</f>
        <v>97.061387379724295</v>
      </c>
    </row>
    <row r="7" spans="1:16" ht="15" hidden="1" customHeight="1">
      <c r="A7" s="31">
        <f>AVERAGE(D5:D7)</f>
        <v>894073.90286195278</v>
      </c>
      <c r="B7" s="31"/>
      <c r="C7" s="31"/>
      <c r="D7" s="26">
        <f>H7/22</f>
        <v>918729.13636363635</v>
      </c>
      <c r="E7" s="27">
        <f t="shared" si="0"/>
        <v>8.9655529549721003E-2</v>
      </c>
      <c r="F7" s="26"/>
      <c r="G7" s="28" t="s">
        <v>6</v>
      </c>
      <c r="H7" s="29">
        <v>20212041</v>
      </c>
      <c r="I7" s="29">
        <v>222138.3</v>
      </c>
      <c r="J7" s="30">
        <f t="shared" si="1"/>
        <v>90.988546324519461</v>
      </c>
      <c r="K7" s="32">
        <f>H7+H6+H5</f>
        <v>53795618</v>
      </c>
      <c r="L7" s="32"/>
      <c r="M7" s="32"/>
      <c r="N7" s="32">
        <f>AVERAGE(J5:J7)</f>
        <v>97.833991185533066</v>
      </c>
      <c r="O7" s="35"/>
    </row>
    <row r="8" spans="1:16" ht="15" hidden="1" customHeight="1">
      <c r="D8" s="26">
        <f>H8/21</f>
        <v>1024641.9523809524</v>
      </c>
      <c r="E8" s="27">
        <f t="shared" si="0"/>
        <v>0.11528187343281915</v>
      </c>
      <c r="F8" s="26"/>
      <c r="G8" s="28" t="s">
        <v>2</v>
      </c>
      <c r="H8" s="29">
        <v>21517481</v>
      </c>
      <c r="I8" s="29">
        <v>220882.7</v>
      </c>
      <c r="J8" s="30">
        <f t="shared" si="1"/>
        <v>97.415872768668621</v>
      </c>
    </row>
    <row r="9" spans="1:16" ht="15" hidden="1" customHeight="1">
      <c r="D9" s="26">
        <f>H9/21</f>
        <v>916517.28571428568</v>
      </c>
      <c r="E9" s="27">
        <f t="shared" si="0"/>
        <v>-0.10552434088358209</v>
      </c>
      <c r="F9" s="26"/>
      <c r="G9" s="28" t="s">
        <v>5</v>
      </c>
      <c r="H9" s="29">
        <v>19246863</v>
      </c>
      <c r="I9" s="29">
        <v>191019</v>
      </c>
      <c r="J9" s="30">
        <f t="shared" si="1"/>
        <v>100.75889309440421</v>
      </c>
    </row>
    <row r="10" spans="1:16" ht="15" hidden="1" customHeight="1">
      <c r="A10" s="31">
        <f>AVERAGE(D8:D10)</f>
        <v>955232.90476190485</v>
      </c>
      <c r="B10" s="27">
        <f>A10/A7-1</f>
        <v>6.8404861951769869E-2</v>
      </c>
      <c r="C10" s="27"/>
      <c r="D10" s="26">
        <f>H10/21</f>
        <v>924539.47619047621</v>
      </c>
      <c r="E10" s="27">
        <f t="shared" si="0"/>
        <v>8.7529069022833639E-3</v>
      </c>
      <c r="F10" s="26"/>
      <c r="G10" s="28" t="s">
        <v>0</v>
      </c>
      <c r="H10" s="29">
        <v>19415329</v>
      </c>
      <c r="I10" s="29">
        <v>217685.5</v>
      </c>
      <c r="J10" s="30">
        <f t="shared" si="1"/>
        <v>89.189812826302159</v>
      </c>
      <c r="K10" s="32">
        <f>H10+H9+H8</f>
        <v>60179673</v>
      </c>
      <c r="L10" s="27">
        <f>K10/K7-1</f>
        <v>0.11867239818678166</v>
      </c>
      <c r="M10" s="32"/>
      <c r="N10" s="32">
        <f>AVERAGE(J8:J10)</f>
        <v>95.788192896458327</v>
      </c>
      <c r="O10" s="58">
        <f>N10/N7-1</f>
        <v>-2.0910915156216792E-2</v>
      </c>
    </row>
    <row r="11" spans="1:16" ht="15" hidden="1" customHeight="1">
      <c r="D11" s="26">
        <f>H11/21</f>
        <v>932421.23809523811</v>
      </c>
      <c r="E11" s="27">
        <f t="shared" si="0"/>
        <v>8.5250680016806246E-3</v>
      </c>
      <c r="F11" s="26"/>
      <c r="G11" s="28" t="s">
        <v>10</v>
      </c>
      <c r="H11" s="29">
        <v>19580846</v>
      </c>
      <c r="I11" s="29">
        <v>190144.45</v>
      </c>
      <c r="J11" s="30">
        <f t="shared" si="1"/>
        <v>102.97879322799061</v>
      </c>
    </row>
    <row r="12" spans="1:16" ht="15" hidden="1" customHeight="1">
      <c r="D12" s="26">
        <f>H12/22</f>
        <v>662365.18181818177</v>
      </c>
      <c r="E12" s="27">
        <f t="shared" si="0"/>
        <v>-0.28962881286223197</v>
      </c>
      <c r="F12" s="26"/>
      <c r="G12" s="28" t="s">
        <v>4</v>
      </c>
      <c r="H12" s="29">
        <v>14572034</v>
      </c>
      <c r="I12" s="29">
        <v>156672</v>
      </c>
      <c r="J12" s="30">
        <f t="shared" si="1"/>
        <v>93.009816687091501</v>
      </c>
    </row>
    <row r="13" spans="1:16" ht="15" hidden="1" customHeight="1">
      <c r="A13" s="31">
        <f>AVERAGE(D11:D13)</f>
        <v>879767.83997114003</v>
      </c>
      <c r="B13" s="27">
        <f>A13/A10-1</f>
        <v>-7.9001743359725207E-2</v>
      </c>
      <c r="C13" s="27"/>
      <c r="D13" s="26">
        <f>H13/20</f>
        <v>1044517.1</v>
      </c>
      <c r="E13" s="27">
        <f t="shared" si="0"/>
        <v>0.57695049297853696</v>
      </c>
      <c r="F13" s="26"/>
      <c r="G13" s="28" t="s">
        <v>8</v>
      </c>
      <c r="H13" s="29">
        <v>20890342</v>
      </c>
      <c r="I13" s="29">
        <v>216852</v>
      </c>
      <c r="J13" s="30">
        <f t="shared" si="1"/>
        <v>96.334559976389428</v>
      </c>
      <c r="K13" s="32">
        <f>H13+H12+H11</f>
        <v>55043222</v>
      </c>
      <c r="L13" s="27">
        <f>K13/K10-1</f>
        <v>-8.5351926056494221E-2</v>
      </c>
      <c r="M13" s="32"/>
      <c r="N13" s="32">
        <f>AVERAGE(J11:J13)</f>
        <v>97.441056630490507</v>
      </c>
      <c r="O13" s="58">
        <f>N13/N10-1</f>
        <v>1.7255401569364892E-2</v>
      </c>
    </row>
    <row r="14" spans="1:16" ht="15" hidden="1" customHeight="1">
      <c r="D14" s="26">
        <f>H14/20</f>
        <v>809663.35</v>
      </c>
      <c r="E14" s="27">
        <f t="shared" si="0"/>
        <v>-0.22484433237138957</v>
      </c>
      <c r="F14" s="26"/>
      <c r="G14" s="28" t="s">
        <v>11</v>
      </c>
      <c r="H14" s="29">
        <v>16193267</v>
      </c>
      <c r="I14" s="29">
        <v>159133.79999999999</v>
      </c>
      <c r="J14" s="30">
        <f t="shared" si="1"/>
        <v>101.75881553761678</v>
      </c>
    </row>
    <row r="15" spans="1:16" ht="15" hidden="1" customHeight="1">
      <c r="A15" s="31"/>
      <c r="B15" s="31"/>
      <c r="C15" s="31"/>
      <c r="D15" s="26">
        <f>H15/22</f>
        <v>617280.22727272729</v>
      </c>
      <c r="E15" s="27">
        <f t="shared" si="0"/>
        <v>-0.23760878237513494</v>
      </c>
      <c r="F15" s="26"/>
      <c r="G15" s="28" t="s">
        <v>9</v>
      </c>
      <c r="H15" s="29">
        <v>13580165</v>
      </c>
      <c r="I15" s="29">
        <v>112426.7</v>
      </c>
      <c r="J15" s="30">
        <f t="shared" si="1"/>
        <v>120.79128000732922</v>
      </c>
    </row>
    <row r="16" spans="1:16" ht="15" hidden="1" customHeight="1">
      <c r="A16" s="31">
        <f>AVERAGE(D14:D16)</f>
        <v>583737.25303030305</v>
      </c>
      <c r="B16" s="27">
        <f>A16/A13-1</f>
        <v>-0.33648716569424497</v>
      </c>
      <c r="C16" s="27"/>
      <c r="D16" s="26">
        <f>H16/22</f>
        <v>324268.18181818182</v>
      </c>
      <c r="E16" s="27">
        <f t="shared" si="0"/>
        <v>-0.47468237683415482</v>
      </c>
      <c r="F16" s="26"/>
      <c r="G16" s="28" t="s">
        <v>13</v>
      </c>
      <c r="H16" s="29">
        <v>7133900</v>
      </c>
      <c r="I16" s="29">
        <v>72517.600000000006</v>
      </c>
      <c r="J16" s="30">
        <f t="shared" si="1"/>
        <v>98.374739373614119</v>
      </c>
      <c r="K16" s="32">
        <f>H16+H15+H14</f>
        <v>36907332</v>
      </c>
      <c r="L16" s="27">
        <f>K16/K13-1</f>
        <v>-0.32948452763175817</v>
      </c>
      <c r="M16" s="32"/>
      <c r="N16" s="32">
        <f>AVERAGE(J14:J16)</f>
        <v>106.97494497285338</v>
      </c>
      <c r="O16" s="58">
        <f>N16/N13-1</f>
        <v>9.7842620678023406E-2</v>
      </c>
    </row>
    <row r="17" spans="1:15" ht="15" hidden="1" customHeight="1">
      <c r="D17" s="26">
        <f>H17/20</f>
        <v>784781.05</v>
      </c>
      <c r="E17" s="27">
        <f t="shared" ref="E17:E22" si="2">D17/D16-1</f>
        <v>1.4201605152861689</v>
      </c>
      <c r="F17" s="33">
        <f t="shared" ref="F17:F22" si="3">D17/D5-1</f>
        <v>-0.14730647244023731</v>
      </c>
      <c r="G17" s="39" t="s">
        <v>162</v>
      </c>
      <c r="H17" s="29">
        <v>15695621</v>
      </c>
      <c r="I17" s="29">
        <v>153053.70000000001</v>
      </c>
      <c r="J17" s="30">
        <f t="shared" ref="J17:J49" si="4">H17/I17</f>
        <v>102.54976521312453</v>
      </c>
    </row>
    <row r="18" spans="1:15" hidden="1">
      <c r="D18" s="26">
        <f>H18/20</f>
        <v>648444.9</v>
      </c>
      <c r="E18" s="27">
        <f t="shared" si="2"/>
        <v>-0.17372507911601587</v>
      </c>
      <c r="F18" s="33">
        <f t="shared" si="3"/>
        <v>-0.23091415856256425</v>
      </c>
      <c r="G18" s="39" t="s">
        <v>163</v>
      </c>
      <c r="H18" s="29">
        <v>12968898</v>
      </c>
      <c r="I18" s="29">
        <v>112802.8</v>
      </c>
      <c r="J18" s="30">
        <f t="shared" si="4"/>
        <v>114.96964614353544</v>
      </c>
    </row>
    <row r="19" spans="1:15" ht="17.399999999999999" hidden="1">
      <c r="A19" s="31">
        <f>AVERAGE(D17:D19)</f>
        <v>666589.42272727285</v>
      </c>
      <c r="B19" s="27">
        <f>A19/A16-1</f>
        <v>0.14193401100729264</v>
      </c>
      <c r="C19" s="27">
        <f>A19/A7-1</f>
        <v>-0.25443587986015082</v>
      </c>
      <c r="D19" s="26">
        <f>H19/22</f>
        <v>566542.31818181823</v>
      </c>
      <c r="E19" s="27">
        <f t="shared" si="2"/>
        <v>-0.12630615464503114</v>
      </c>
      <c r="F19" s="33">
        <f t="shared" si="3"/>
        <v>-0.38334129640841308</v>
      </c>
      <c r="G19" s="39" t="s">
        <v>158</v>
      </c>
      <c r="H19" s="29">
        <v>12463931</v>
      </c>
      <c r="I19" s="29">
        <v>141523.29999999999</v>
      </c>
      <c r="J19" s="30">
        <f t="shared" si="4"/>
        <v>88.069816065623129</v>
      </c>
      <c r="K19" s="32">
        <f>H19+H18+H17</f>
        <v>41128450</v>
      </c>
      <c r="L19" s="27">
        <f>K19/K16-1</f>
        <v>0.11437071636605967</v>
      </c>
      <c r="M19" s="27">
        <f>K19/K7-1</f>
        <v>-0.23546839818812004</v>
      </c>
      <c r="N19" s="32">
        <f>AVERAGE(J17:J19)</f>
        <v>101.86307580742771</v>
      </c>
      <c r="O19" s="58">
        <f>N19/N16-1</f>
        <v>-4.7785667632013196E-2</v>
      </c>
    </row>
    <row r="20" spans="1:15" hidden="1">
      <c r="D20" s="26">
        <f>H20/20</f>
        <v>801373.15</v>
      </c>
      <c r="E20" s="27">
        <f t="shared" si="2"/>
        <v>0.41449830715526259</v>
      </c>
      <c r="F20" s="33">
        <f t="shared" si="3"/>
        <v>-0.21789933728766853</v>
      </c>
      <c r="G20" s="39" t="s">
        <v>154</v>
      </c>
      <c r="H20" s="29">
        <v>16027463</v>
      </c>
      <c r="I20" s="29">
        <v>159094</v>
      </c>
      <c r="J20" s="30">
        <f t="shared" si="4"/>
        <v>100.74209586785172</v>
      </c>
    </row>
    <row r="21" spans="1:15" hidden="1">
      <c r="D21" s="26">
        <f>H21/21</f>
        <v>520248.47619047621</v>
      </c>
      <c r="E21" s="27">
        <f t="shared" si="2"/>
        <v>-0.35080370961957463</v>
      </c>
      <c r="F21" s="33">
        <f t="shared" si="3"/>
        <v>-0.43236370519185385</v>
      </c>
      <c r="G21" s="39" t="s">
        <v>155</v>
      </c>
      <c r="H21" s="29">
        <v>10925218</v>
      </c>
      <c r="I21" s="29">
        <v>105386.4</v>
      </c>
      <c r="J21" s="30">
        <f t="shared" si="4"/>
        <v>103.6681962758003</v>
      </c>
    </row>
    <row r="22" spans="1:15" ht="17.399999999999999" hidden="1">
      <c r="A22" s="31">
        <f>AVERAGE(D20:D22)</f>
        <v>554569.74841269839</v>
      </c>
      <c r="B22" s="27">
        <f>A22/A19-1</f>
        <v>-0.16804898262000467</v>
      </c>
      <c r="C22" s="27">
        <f>A22/A10-1</f>
        <v>-0.4194402792783537</v>
      </c>
      <c r="D22" s="26">
        <f>H22/21</f>
        <v>342087.61904761905</v>
      </c>
      <c r="E22" s="27">
        <f t="shared" si="2"/>
        <v>-0.34245339543796749</v>
      </c>
      <c r="F22" s="33">
        <f t="shared" si="3"/>
        <v>-0.62999133313682187</v>
      </c>
      <c r="G22" s="39" t="s">
        <v>156</v>
      </c>
      <c r="H22" s="29">
        <v>7183840</v>
      </c>
      <c r="I22" s="29">
        <v>79600</v>
      </c>
      <c r="J22" s="30">
        <f t="shared" si="4"/>
        <v>90.24924623115578</v>
      </c>
      <c r="K22" s="32">
        <f>H22+H21+H20</f>
        <v>34136521</v>
      </c>
      <c r="L22" s="27">
        <f>K22/K19-1</f>
        <v>-0.17000224905144734</v>
      </c>
      <c r="M22" s="27">
        <f>K22/K10-1</f>
        <v>-0.43275662199095033</v>
      </c>
      <c r="N22" s="32">
        <f>AVERAGE(J20:J22)</f>
        <v>98.219846124935927</v>
      </c>
      <c r="O22" s="58">
        <f>N22/N19-1</f>
        <v>-3.5765950062015661E-2</v>
      </c>
    </row>
    <row r="23" spans="1:15" hidden="1">
      <c r="A23" s="31"/>
      <c r="B23" s="27"/>
      <c r="C23" s="27"/>
      <c r="D23" s="26">
        <f>H23/21</f>
        <v>393296.85714285716</v>
      </c>
      <c r="E23" s="27">
        <f t="shared" ref="E23:E28" si="5">D23/D22-1</f>
        <v>0.14969626272300052</v>
      </c>
      <c r="F23" s="33">
        <f t="shared" ref="F23:F28" si="6">D23/D11-1</f>
        <v>-0.57819830665130612</v>
      </c>
      <c r="G23" s="39" t="s">
        <v>168</v>
      </c>
      <c r="H23" s="29">
        <v>8259234</v>
      </c>
      <c r="I23" s="29">
        <v>83460</v>
      </c>
      <c r="J23" s="30">
        <f t="shared" si="4"/>
        <v>98.960388209920922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478291.5</v>
      </c>
      <c r="E24" s="27">
        <f t="shared" si="5"/>
        <v>0.21610811607952973</v>
      </c>
      <c r="F24" s="33">
        <f t="shared" si="6"/>
        <v>-0.27790362004370828</v>
      </c>
      <c r="G24" s="39" t="s">
        <v>176</v>
      </c>
      <c r="H24" s="29">
        <v>10522413</v>
      </c>
      <c r="I24" s="29">
        <v>94632</v>
      </c>
      <c r="J24" s="30">
        <f t="shared" si="4"/>
        <v>111.19296855186407</v>
      </c>
      <c r="K24" s="32"/>
      <c r="L24" s="27"/>
      <c r="M24" s="27"/>
      <c r="N24" s="27"/>
    </row>
    <row r="25" spans="1:15" ht="17.399999999999999" hidden="1">
      <c r="A25" s="31">
        <f>AVERAGE(D23:D25)</f>
        <v>525845.66290726827</v>
      </c>
      <c r="B25" s="27">
        <f>A25/A22-1</f>
        <v>-5.1795262160701738E-2</v>
      </c>
      <c r="C25" s="27">
        <f>A25/A13-1</f>
        <v>-0.40229042365936207</v>
      </c>
      <c r="D25" s="26">
        <f>H25/19</f>
        <v>705948.63157894742</v>
      </c>
      <c r="E25" s="27">
        <f t="shared" si="5"/>
        <v>0.47597988168083161</v>
      </c>
      <c r="F25" s="33">
        <f t="shared" si="6"/>
        <v>-0.32413875121915436</v>
      </c>
      <c r="G25" s="39" t="s">
        <v>190</v>
      </c>
      <c r="H25" s="29">
        <v>13413024</v>
      </c>
      <c r="I25" s="29">
        <v>124018</v>
      </c>
      <c r="J25" s="30">
        <f t="shared" si="4"/>
        <v>108.15384863487559</v>
      </c>
      <c r="K25" s="32">
        <f>H25+H24+H23</f>
        <v>32194671</v>
      </c>
      <c r="L25" s="27">
        <f>K25/K22-1</f>
        <v>-5.6884824320556859E-2</v>
      </c>
      <c r="M25" s="27">
        <f>K25/K13-1</f>
        <v>-0.41510199021416294</v>
      </c>
      <c r="N25" s="32">
        <f>AVERAGE(J23:J25)</f>
        <v>106.10240179888687</v>
      </c>
      <c r="O25" s="58">
        <f>N25/N22-1</f>
        <v>8.0254205081163654E-2</v>
      </c>
    </row>
    <row r="26" spans="1:15" ht="17.399999999999999" hidden="1">
      <c r="A26" s="31"/>
      <c r="B26" s="27"/>
      <c r="C26" s="27"/>
      <c r="D26" s="26">
        <f>H26/19</f>
        <v>827745.78947368416</v>
      </c>
      <c r="E26" s="27">
        <f t="shared" si="5"/>
        <v>0.17252977404647885</v>
      </c>
      <c r="F26" s="33">
        <f t="shared" si="6"/>
        <v>2.2333281448004616E-2</v>
      </c>
      <c r="G26" s="39" t="s">
        <v>202</v>
      </c>
      <c r="H26" s="29">
        <v>15727170</v>
      </c>
      <c r="I26" s="29">
        <v>129784</v>
      </c>
      <c r="J26" s="30">
        <f t="shared" si="4"/>
        <v>121.17957529433521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834842.54545454541</v>
      </c>
      <c r="E27" s="27">
        <f t="shared" si="5"/>
        <v>8.5735935731834356E-3</v>
      </c>
      <c r="F27" s="33">
        <f t="shared" si="6"/>
        <v>0.3524530813874498</v>
      </c>
      <c r="G27" s="39" t="s">
        <v>203</v>
      </c>
      <c r="H27" s="29">
        <v>18366536</v>
      </c>
      <c r="I27" s="29">
        <v>150536.20000000001</v>
      </c>
      <c r="J27" s="30">
        <f t="shared" si="4"/>
        <v>122.00743741372506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720519.11164274311</v>
      </c>
      <c r="B28" s="27">
        <f>A28/A25-1</f>
        <v>0.37021023936790565</v>
      </c>
      <c r="C28" s="27">
        <f>A28/A16-1</f>
        <v>0.23432093446559499</v>
      </c>
      <c r="D28" s="26">
        <f>H28/19</f>
        <v>498969</v>
      </c>
      <c r="E28" s="27">
        <f t="shared" si="5"/>
        <v>-0.40231963174765228</v>
      </c>
      <c r="F28" s="33">
        <f t="shared" si="6"/>
        <v>0.53875411766354997</v>
      </c>
      <c r="G28" s="39" t="s">
        <v>208</v>
      </c>
      <c r="H28" s="29">
        <v>9480411</v>
      </c>
      <c r="I28" s="29">
        <v>89728.2</v>
      </c>
      <c r="J28" s="30">
        <f t="shared" si="4"/>
        <v>105.65698409195771</v>
      </c>
      <c r="K28" s="32">
        <f>H28+H27+H26</f>
        <v>43574117</v>
      </c>
      <c r="L28" s="27">
        <f>K28/K25-1</f>
        <v>0.35345744020803949</v>
      </c>
      <c r="M28" s="27">
        <f>K28/K16-1</f>
        <v>0.1806357880325784</v>
      </c>
      <c r="N28" s="32">
        <f>AVERAGE(J26:J28)</f>
        <v>116.28133226667266</v>
      </c>
      <c r="O28" s="58">
        <f>N28/N25-1</f>
        <v>9.5934967495642232E-2</v>
      </c>
    </row>
    <row r="29" spans="1:15" hidden="1">
      <c r="D29" s="26">
        <f>H29/22</f>
        <v>593313.45454545459</v>
      </c>
      <c r="E29" s="27">
        <f t="shared" ref="E29:E41" si="7">D29/D28-1</f>
        <v>0.18907878955497148</v>
      </c>
      <c r="F29" s="33">
        <f t="shared" ref="F29:F41" si="8">D29/D17-1</f>
        <v>-0.24397581396052492</v>
      </c>
      <c r="G29" s="39" t="s">
        <v>215</v>
      </c>
      <c r="H29" s="29">
        <v>13052896</v>
      </c>
      <c r="I29" s="29">
        <v>117350</v>
      </c>
      <c r="J29" s="30">
        <f t="shared" si="4"/>
        <v>111.23047294418406</v>
      </c>
    </row>
    <row r="30" spans="1:15" hidden="1">
      <c r="D30" s="26">
        <f>H30/19</f>
        <v>842372.89473684214</v>
      </c>
      <c r="E30" s="27">
        <f t="shared" si="7"/>
        <v>0.419777165481938</v>
      </c>
      <c r="F30" s="33">
        <f t="shared" si="8"/>
        <v>0.29906626567167405</v>
      </c>
      <c r="G30" s="39" t="s">
        <v>210</v>
      </c>
      <c r="H30" s="29">
        <v>16005085</v>
      </c>
      <c r="I30" s="29">
        <v>149924.70000000001</v>
      </c>
      <c r="J30" s="30">
        <f t="shared" si="4"/>
        <v>106.75415725360797</v>
      </c>
    </row>
    <row r="31" spans="1:15" ht="17.399999999999999" hidden="1">
      <c r="A31" s="31">
        <f>AVERAGE(D29:D31)</f>
        <v>654689.31642743235</v>
      </c>
      <c r="B31" s="27">
        <f>A31/A28-1</f>
        <v>-9.1364398461579399E-2</v>
      </c>
      <c r="C31" s="27">
        <f>A31/A19-1</f>
        <v>-1.785222791437735E-2</v>
      </c>
      <c r="D31" s="26">
        <f>H31/20</f>
        <v>528381.6</v>
      </c>
      <c r="E31" s="27">
        <f t="shared" si="7"/>
        <v>-0.37274619909859907</v>
      </c>
      <c r="F31" s="33">
        <f t="shared" si="8"/>
        <v>-6.735722461878213E-2</v>
      </c>
      <c r="G31" s="39" t="s">
        <v>211</v>
      </c>
      <c r="H31" s="29">
        <v>10567632</v>
      </c>
      <c r="I31" s="29">
        <v>110785.5</v>
      </c>
      <c r="J31" s="30">
        <f t="shared" si="4"/>
        <v>95.388223188052592</v>
      </c>
      <c r="K31" s="32">
        <f>H31+H30+H29</f>
        <v>39625613</v>
      </c>
      <c r="L31" s="27">
        <f>K31/K28-1</f>
        <v>-9.0615812134529294E-2</v>
      </c>
      <c r="M31" s="27">
        <f>K31/K19-1</f>
        <v>-3.6540083567457526E-2</v>
      </c>
      <c r="N31" s="32">
        <f>AVERAGE(J29:J31)</f>
        <v>104.45761779528154</v>
      </c>
      <c r="O31" s="58">
        <f>N31/N28-1</f>
        <v>-0.10168196597778334</v>
      </c>
    </row>
    <row r="32" spans="1:15" ht="17.399999999999999" hidden="1">
      <c r="D32" s="26">
        <f>H32/21</f>
        <v>798899.09523809527</v>
      </c>
      <c r="E32" s="27">
        <f t="shared" si="7"/>
        <v>0.51197372360826976</v>
      </c>
      <c r="F32" s="33">
        <f t="shared" si="8"/>
        <v>-3.0872693475002544E-3</v>
      </c>
      <c r="G32" s="39" t="s">
        <v>222</v>
      </c>
      <c r="H32" s="29">
        <v>16776881</v>
      </c>
      <c r="I32" s="29">
        <v>165399.5</v>
      </c>
      <c r="J32" s="30">
        <f t="shared" si="4"/>
        <v>101.43247712357051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568722.57142857148</v>
      </c>
      <c r="E33" s="27">
        <f t="shared" si="7"/>
        <v>-0.28811714167848002</v>
      </c>
      <c r="F33" s="33">
        <f t="shared" si="8"/>
        <v>9.3174891338552834E-2</v>
      </c>
      <c r="G33" s="39" t="s">
        <v>223</v>
      </c>
      <c r="H33" s="29">
        <v>11943174</v>
      </c>
      <c r="I33" s="29">
        <v>112941.75</v>
      </c>
      <c r="J33" s="30">
        <f t="shared" si="4"/>
        <v>105.74631613198839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684957.95906432753</v>
      </c>
      <c r="B34" s="27">
        <f>A34/A31-1</f>
        <v>4.6233597948516669E-2</v>
      </c>
      <c r="C34" s="27">
        <f>A34/A22-1</f>
        <v>0.23511598139788381</v>
      </c>
      <c r="D34" s="26">
        <f>H34/19</f>
        <v>687252.21052631584</v>
      </c>
      <c r="E34" s="27">
        <f t="shared" si="7"/>
        <v>0.20841381202791087</v>
      </c>
      <c r="F34" s="33">
        <f t="shared" si="8"/>
        <v>1.0089946910082395</v>
      </c>
      <c r="G34" s="39" t="s">
        <v>220</v>
      </c>
      <c r="H34" s="29">
        <v>13057792</v>
      </c>
      <c r="I34" s="29">
        <v>124283.69</v>
      </c>
      <c r="J34" s="30">
        <f t="shared" si="4"/>
        <v>105.06440547428227</v>
      </c>
      <c r="K34" s="32">
        <f>H34+H33+H32</f>
        <v>41777847</v>
      </c>
      <c r="L34" s="27">
        <f>K34/K31-1</f>
        <v>5.4314213385165733E-2</v>
      </c>
      <c r="M34" s="27">
        <f>K34/K22-1</f>
        <v>0.22384606796925799</v>
      </c>
      <c r="N34" s="32">
        <f>AVERAGE(J32:J34)</f>
        <v>104.0810662432804</v>
      </c>
      <c r="O34" s="58">
        <f>N34/N31-1</f>
        <v>-3.6048261481427257E-3</v>
      </c>
      <c r="P34" s="58"/>
    </row>
    <row r="35" spans="1:16" ht="17.399999999999999" hidden="1">
      <c r="D35" s="26">
        <f>H35/23</f>
        <v>723335.82608695654</v>
      </c>
      <c r="E35" s="27">
        <f t="shared" si="7"/>
        <v>5.2504182610059402E-2</v>
      </c>
      <c r="F35" s="33">
        <f t="shared" si="8"/>
        <v>0.83915994483581491</v>
      </c>
      <c r="G35" s="39" t="s">
        <v>226</v>
      </c>
      <c r="H35" s="68">
        <v>16636724</v>
      </c>
      <c r="I35" s="68">
        <v>144639</v>
      </c>
      <c r="J35" s="30">
        <f t="shared" si="4"/>
        <v>115.02239368358465</v>
      </c>
      <c r="P35" s="16"/>
    </row>
    <row r="36" spans="1:16" ht="17.399999999999999" hidden="1">
      <c r="D36" s="26">
        <f>H36/21</f>
        <v>696598.52380952379</v>
      </c>
      <c r="E36" s="27">
        <f t="shared" si="7"/>
        <v>-3.6963884980056982E-2</v>
      </c>
      <c r="F36" s="33">
        <f t="shared" si="8"/>
        <v>0.45643090836764566</v>
      </c>
      <c r="G36" s="39" t="s">
        <v>228</v>
      </c>
      <c r="H36" s="68">
        <v>14628569</v>
      </c>
      <c r="I36" s="68">
        <v>135343.76</v>
      </c>
      <c r="J36" s="30">
        <f t="shared" si="4"/>
        <v>108.08454708218538</v>
      </c>
      <c r="P36" s="16"/>
    </row>
    <row r="37" spans="1:16" ht="17.399999999999999" hidden="1">
      <c r="A37" s="31">
        <f>AVERAGE(D35:D37)</f>
        <v>711925.5425580861</v>
      </c>
      <c r="B37" s="27">
        <f>A37/A34-1</f>
        <v>3.9371151377811664E-2</v>
      </c>
      <c r="C37" s="27">
        <f>A37/A25-1</f>
        <v>0.35386786043271523</v>
      </c>
      <c r="D37" s="26">
        <f>H37/18</f>
        <v>715842.27777777775</v>
      </c>
      <c r="E37" s="27">
        <f t="shared" si="7"/>
        <v>2.7625315458629895E-2</v>
      </c>
      <c r="F37" s="33">
        <f t="shared" si="8"/>
        <v>1.401468287671559E-2</v>
      </c>
      <c r="G37" s="39" t="s">
        <v>225</v>
      </c>
      <c r="H37" s="68">
        <v>12885161</v>
      </c>
      <c r="I37" s="68">
        <v>117694.8</v>
      </c>
      <c r="J37" s="30">
        <f t="shared" si="4"/>
        <v>109.47944174254087</v>
      </c>
      <c r="K37" s="32">
        <f>H37+H36+H35</f>
        <v>44150454</v>
      </c>
      <c r="L37" s="27">
        <f>K37/K34-1</f>
        <v>5.6791030902095141E-2</v>
      </c>
      <c r="M37" s="27">
        <f>K37/K25-1</f>
        <v>0.37135906746802916</v>
      </c>
      <c r="N37" s="32">
        <f>AVERAGE(J35:J37)</f>
        <v>110.86212750277031</v>
      </c>
      <c r="O37" s="16">
        <f>N37/N34-1</f>
        <v>6.5151727439453522E-2</v>
      </c>
      <c r="P37" s="16"/>
    </row>
    <row r="38" spans="1:16" ht="17.399999999999999" hidden="1">
      <c r="A38" s="31"/>
      <c r="B38" s="27"/>
      <c r="C38" s="27"/>
      <c r="D38" s="26">
        <f>H38/20</f>
        <v>815506.7</v>
      </c>
      <c r="E38" s="27">
        <f t="shared" si="7"/>
        <v>0.13922678963809609</v>
      </c>
      <c r="F38" s="33">
        <f t="shared" si="8"/>
        <v>-1.4786048602513979E-2</v>
      </c>
      <c r="G38" s="39" t="s">
        <v>231</v>
      </c>
      <c r="H38" s="68">
        <v>16310134</v>
      </c>
      <c r="I38" s="68">
        <v>142707.79</v>
      </c>
      <c r="J38" s="30">
        <f t="shared" si="4"/>
        <v>114.29042521084517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537716.57142857148</v>
      </c>
      <c r="E39" s="27">
        <f t="shared" si="7"/>
        <v>-0.34063500468043795</v>
      </c>
      <c r="F39" s="33">
        <f t="shared" si="8"/>
        <v>-0.35590660256084361</v>
      </c>
      <c r="G39" s="39" t="s">
        <v>234</v>
      </c>
      <c r="H39" s="68">
        <v>11292048</v>
      </c>
      <c r="I39" s="68">
        <v>105969.5</v>
      </c>
      <c r="J39" s="30">
        <f t="shared" si="4"/>
        <v>106.55941568092706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565532.53492063493</v>
      </c>
      <c r="B40" s="27">
        <f>A40/A37-1</f>
        <v>-0.20562966052802767</v>
      </c>
      <c r="C40" s="27">
        <f>A40/A28-1</f>
        <v>-0.21510404681528505</v>
      </c>
      <c r="D40" s="26">
        <f>H40/21</f>
        <v>343374.33333333331</v>
      </c>
      <c r="E40" s="27">
        <f t="shared" si="7"/>
        <v>-0.36142132941694904</v>
      </c>
      <c r="F40" s="33">
        <f t="shared" si="8"/>
        <v>-0.3118323316010948</v>
      </c>
      <c r="G40" s="39" t="s">
        <v>236</v>
      </c>
      <c r="H40" s="68">
        <v>7210861</v>
      </c>
      <c r="I40" s="68">
        <v>76380.05</v>
      </c>
      <c r="J40" s="30">
        <f t="shared" si="4"/>
        <v>94.40764964149669</v>
      </c>
      <c r="K40" s="32">
        <f>H40+H39+H38</f>
        <v>34813043</v>
      </c>
      <c r="L40" s="27">
        <f>K40/K37-1</f>
        <v>-0.21149071309663092</v>
      </c>
      <c r="M40" s="27">
        <f>K40/K28-1</f>
        <v>-0.20106142368874624</v>
      </c>
      <c r="N40" s="32">
        <f>AVERAGE(J38:J40)</f>
        <v>105.08583017775631</v>
      </c>
      <c r="O40" s="58">
        <f>N40/N37-1</f>
        <v>-5.2103432029749319E-2</v>
      </c>
    </row>
    <row r="41" spans="1:16" ht="17.399999999999999">
      <c r="A41" s="31"/>
      <c r="B41" s="27"/>
      <c r="C41" s="27"/>
      <c r="D41" s="26">
        <f>H41/18</f>
        <v>554640.5</v>
      </c>
      <c r="E41" s="27">
        <f t="shared" si="7"/>
        <v>0.61526487613615077</v>
      </c>
      <c r="F41" s="33">
        <f t="shared" si="8"/>
        <v>-6.5181320681632737E-2</v>
      </c>
      <c r="G41" s="39" t="s">
        <v>370</v>
      </c>
      <c r="H41" s="68">
        <v>9983529</v>
      </c>
      <c r="I41" s="68">
        <v>102098</v>
      </c>
      <c r="J41" s="30">
        <f t="shared" si="4"/>
        <v>97.783786166232446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516561.05</v>
      </c>
      <c r="E42" s="27">
        <f t="shared" ref="E42" si="9">D42/D41-1</f>
        <v>-6.8656093451524014E-2</v>
      </c>
      <c r="F42" s="33">
        <f t="shared" ref="F42" si="10">D42/D30-1</f>
        <v>-0.38677864253766858</v>
      </c>
      <c r="G42" s="39" t="s">
        <v>405</v>
      </c>
      <c r="H42" s="68">
        <v>10331221</v>
      </c>
      <c r="I42" s="68">
        <v>103622.05</v>
      </c>
      <c r="J42" s="30">
        <f t="shared" si="4"/>
        <v>99.700990281508609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678860.53333333333</v>
      </c>
      <c r="B43" s="27">
        <f>A43/A40-1</f>
        <v>0.20039165108087453</v>
      </c>
      <c r="C43" s="27">
        <f>A43/A31-1</f>
        <v>3.6920133411983302E-2</v>
      </c>
      <c r="D43" s="26">
        <f>H43/20</f>
        <v>965380.05</v>
      </c>
      <c r="E43" s="27">
        <f t="shared" ref="E43" si="11">D43/D42-1</f>
        <v>0.86885954719195357</v>
      </c>
      <c r="F43" s="33">
        <f t="shared" ref="F43" si="12">D43/D31-1</f>
        <v>0.82705084734214829</v>
      </c>
      <c r="G43" s="39" t="s">
        <v>435</v>
      </c>
      <c r="H43" s="68">
        <v>19307601</v>
      </c>
      <c r="I43" s="68">
        <v>163529.25</v>
      </c>
      <c r="J43" s="30">
        <f t="shared" si="4"/>
        <v>118.06818046312816</v>
      </c>
      <c r="K43" s="32">
        <f>H43+H42+H41</f>
        <v>39622351</v>
      </c>
      <c r="L43" s="27">
        <f>K43/K40-1</f>
        <v>0.13814672851206944</v>
      </c>
      <c r="M43" s="27">
        <f>K43/K31-1</f>
        <v>-8.2320493060894506E-5</v>
      </c>
      <c r="N43" s="32">
        <f>AVERAGE(J41:J43)</f>
        <v>105.18431897028974</v>
      </c>
      <c r="O43" s="58">
        <f>N43/N40-1</f>
        <v>9.3722238637528044E-4</v>
      </c>
    </row>
    <row r="44" spans="1:16" ht="17.399999999999999">
      <c r="A44" s="31"/>
      <c r="B44" s="27"/>
      <c r="C44" s="27"/>
      <c r="D44" s="26">
        <f>H44/22</f>
        <v>469559.45454545453</v>
      </c>
      <c r="E44" s="27">
        <f t="shared" ref="E44" si="13">D44/D43-1</f>
        <v>-0.51360145204424468</v>
      </c>
      <c r="F44" s="33">
        <f t="shared" ref="F44" si="14">D44/D32-1</f>
        <v>-0.41224184963495036</v>
      </c>
      <c r="G44" s="39" t="s">
        <v>462</v>
      </c>
      <c r="H44" s="68">
        <v>10330308</v>
      </c>
      <c r="I44" s="68">
        <v>119693.05</v>
      </c>
      <c r="J44" s="30">
        <f t="shared" si="4"/>
        <v>86.306665257506594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596831.05000000005</v>
      </c>
      <c r="E45" s="27">
        <f t="shared" ref="E45" si="15">D45/D44-1</f>
        <v>0.27104468714775987</v>
      </c>
      <c r="F45" s="33">
        <f t="shared" ref="F45" si="16">D45/D33-1</f>
        <v>4.9423884304122145E-2</v>
      </c>
      <c r="G45" s="39" t="s">
        <v>501</v>
      </c>
      <c r="H45" s="68">
        <v>11936621</v>
      </c>
      <c r="I45" s="68">
        <v>120289.5</v>
      </c>
      <c r="J45" s="30">
        <f t="shared" si="4"/>
        <v>99.232443396971476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633111.20326953754</v>
      </c>
      <c r="B46" s="27">
        <f>A46/A43-1</f>
        <v>-6.7391353330201631E-2</v>
      </c>
      <c r="C46" s="27">
        <f>A46/A34-1</f>
        <v>-7.5693340165890133E-2</v>
      </c>
      <c r="D46" s="26">
        <f>H46/19</f>
        <v>832943.10526315786</v>
      </c>
      <c r="E46" s="27">
        <f t="shared" ref="E46" si="17">D46/D45-1</f>
        <v>0.39560953684155309</v>
      </c>
      <c r="F46" s="33">
        <f t="shared" ref="F46" si="18">D46/D34-1</f>
        <v>0.21199043452369271</v>
      </c>
      <c r="G46" s="39" t="s">
        <v>553</v>
      </c>
      <c r="H46" s="68">
        <v>15825919</v>
      </c>
      <c r="I46" s="68">
        <v>122756</v>
      </c>
      <c r="J46" s="30">
        <f t="shared" si="4"/>
        <v>128.92175535208054</v>
      </c>
      <c r="K46" s="32">
        <f>H46+H45+H44</f>
        <v>38092848</v>
      </c>
      <c r="L46" s="27">
        <f>K46/K43-1</f>
        <v>-3.8602025407326268E-2</v>
      </c>
      <c r="M46" s="27">
        <f>K46/K34-1</f>
        <v>-8.8204617150328457E-2</v>
      </c>
      <c r="N46" s="32">
        <f>AVERAGE(J44:J46)</f>
        <v>104.8202880021862</v>
      </c>
      <c r="O46" s="58">
        <f>N46/N43-1</f>
        <v>-3.4608862962393072E-3</v>
      </c>
    </row>
    <row r="47" spans="1:16" ht="17.399999999999999">
      <c r="A47" s="31"/>
      <c r="B47" s="27"/>
      <c r="C47" s="27"/>
      <c r="D47" s="26">
        <f>H47/19</f>
        <v>783069.36842105258</v>
      </c>
      <c r="E47" s="27">
        <f t="shared" ref="E47" si="19">D47/D46-1</f>
        <v>-5.987652281046052E-2</v>
      </c>
      <c r="F47" s="33">
        <f t="shared" ref="F47" si="20">D47/D35-1</f>
        <v>8.2580649512741244E-2</v>
      </c>
      <c r="G47" s="39" t="s">
        <v>598</v>
      </c>
      <c r="H47" s="68">
        <v>14878318</v>
      </c>
      <c r="I47" s="68">
        <v>135205</v>
      </c>
      <c r="J47" s="30">
        <f t="shared" si="4"/>
        <v>110.04266114418846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387509.7</v>
      </c>
      <c r="E48" s="27">
        <f t="shared" ref="E48" si="21">D48/D47-1</f>
        <v>-0.50514000977798701</v>
      </c>
      <c r="F48" s="33">
        <f t="shared" ref="F48" si="22">D48/D36-1</f>
        <v>-0.44371156878024087</v>
      </c>
      <c r="G48" s="39" t="s">
        <v>632</v>
      </c>
      <c r="H48" s="68">
        <v>7750194</v>
      </c>
      <c r="I48" s="68">
        <v>80484.740000000005</v>
      </c>
      <c r="J48" s="30">
        <f t="shared" si="4"/>
        <v>96.293955848027835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636607.99250398716</v>
      </c>
      <c r="B49" s="27">
        <f>A49/A46-1</f>
        <v>5.5231833150184428E-3</v>
      </c>
      <c r="C49" s="27">
        <f>A49/A37-1</f>
        <v>-0.10579413934702842</v>
      </c>
      <c r="D49" s="26">
        <f>H49/22</f>
        <v>739244.90909090906</v>
      </c>
      <c r="E49" s="27">
        <f t="shared" ref="E49" si="23">D49/D48-1</f>
        <v>0.90768104408975847</v>
      </c>
      <c r="F49" s="33">
        <f t="shared" ref="F49" si="24">D49/D37-1</f>
        <v>3.2692440834566572E-2</v>
      </c>
      <c r="G49" s="39" t="s">
        <v>681</v>
      </c>
      <c r="H49" s="68">
        <v>16263388</v>
      </c>
      <c r="I49" s="68">
        <v>149506.26</v>
      </c>
      <c r="J49" s="30">
        <f t="shared" si="4"/>
        <v>108.7806490510832</v>
      </c>
      <c r="K49" s="32">
        <f>H49+H48+H47</f>
        <v>38891900</v>
      </c>
      <c r="L49" s="27">
        <f>K49/K46-1</f>
        <v>2.0976431061284773E-2</v>
      </c>
      <c r="M49" s="27">
        <f>K49/K37-1</f>
        <v>-0.11910532109137539</v>
      </c>
      <c r="N49" s="32">
        <f>AVERAGE(J47:J49)</f>
        <v>105.03908868109984</v>
      </c>
      <c r="O49" s="58">
        <f>N49/N46-1</f>
        <v>2.087388644735233E-3</v>
      </c>
    </row>
    <row r="50" spans="1:15" s="37" customFormat="1" ht="17.399999999999999">
      <c r="A50" s="92"/>
      <c r="B50" s="130"/>
      <c r="C50" s="130"/>
      <c r="D50" s="93">
        <f>H50/18</f>
        <v>459221.44444444444</v>
      </c>
      <c r="E50" s="130">
        <f t="shared" ref="E50" si="25">D50/D49-1</f>
        <v>-0.3787966088137491</v>
      </c>
      <c r="F50" s="131">
        <f t="shared" ref="F50" si="26">D50/D38-1</f>
        <v>-0.43688820159976061</v>
      </c>
      <c r="G50" s="132" t="s">
        <v>714</v>
      </c>
      <c r="H50" s="95">
        <v>8265986</v>
      </c>
      <c r="I50" s="95">
        <v>78189.5</v>
      </c>
      <c r="J50" s="133">
        <f t="shared" ref="J50" si="27">H50/I50</f>
        <v>105.71734056363067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463339.95</v>
      </c>
      <c r="E51" s="130">
        <f t="shared" ref="E51" si="28">D51/D50-1</f>
        <v>8.968452160456053E-3</v>
      </c>
      <c r="F51" s="131">
        <f t="shared" ref="F51" si="29">D51/D39-1</f>
        <v>-0.13831937749467593</v>
      </c>
      <c r="G51" s="132" t="s">
        <v>721</v>
      </c>
      <c r="H51" s="95">
        <v>9266799</v>
      </c>
      <c r="I51" s="95">
        <v>87179.75</v>
      </c>
      <c r="J51" s="133">
        <f t="shared" ref="J51" si="30">H51/I51</f>
        <v>106.29531513912347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706644.70723905729</v>
      </c>
      <c r="B52" s="27">
        <f>A52/A49-1</f>
        <v>0.11001544994682333</v>
      </c>
      <c r="C52" s="27">
        <f>A52/A40-1</f>
        <v>0.24952087387549793</v>
      </c>
      <c r="D52" s="93">
        <f>H52/22</f>
        <v>1197372.7272727273</v>
      </c>
      <c r="E52" s="130">
        <f t="shared" ref="E52:E53" si="31">D52/D51-1</f>
        <v>1.5842207806012136</v>
      </c>
      <c r="F52" s="131">
        <f t="shared" ref="F52:F53" si="32">D52/D40-1</f>
        <v>2.4870769624774733</v>
      </c>
      <c r="G52" s="132" t="s">
        <v>726</v>
      </c>
      <c r="H52" s="95">
        <v>26342200</v>
      </c>
      <c r="I52" s="95">
        <v>206466.5</v>
      </c>
      <c r="J52" s="133">
        <f t="shared" ref="J52" si="33">H52/I52</f>
        <v>127.58583111545941</v>
      </c>
      <c r="K52" s="32">
        <f>H52+H51+H50</f>
        <v>43874985</v>
      </c>
      <c r="L52" s="27">
        <f>K52/K49-1</f>
        <v>0.12812655077278312</v>
      </c>
      <c r="M52" s="27">
        <f>K52/K40-1</f>
        <v>0.26030307089213656</v>
      </c>
      <c r="N52" s="32">
        <f>AVERAGE(J50:J52)</f>
        <v>113.1994956060712</v>
      </c>
      <c r="O52" s="58">
        <f>N52/N49-1</f>
        <v>7.7689239572007907E-2</v>
      </c>
    </row>
    <row r="53" spans="1:15" s="37" customFormat="1" ht="17.399999999999999">
      <c r="A53" s="31"/>
      <c r="B53" s="27"/>
      <c r="C53" s="27"/>
      <c r="D53" s="93">
        <f>H53/21</f>
        <v>392226.14285714284</v>
      </c>
      <c r="E53" s="130">
        <f t="shared" si="31"/>
        <v>-0.67242769613558684</v>
      </c>
      <c r="F53" s="131">
        <f t="shared" si="32"/>
        <v>-0.29282816011967605</v>
      </c>
      <c r="G53" s="132" t="s">
        <v>729</v>
      </c>
      <c r="H53" s="95">
        <v>8236749</v>
      </c>
      <c r="I53" s="95">
        <v>86115</v>
      </c>
      <c r="J53" s="133">
        <f t="shared" ref="J53" si="34">H53/I53</f>
        <v>95.648249433896538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692574.0588235294</v>
      </c>
      <c r="E54" s="130">
        <f t="shared" ref="E54" si="35">D54/D53-1</f>
        <v>0.76575190470100729</v>
      </c>
      <c r="F54" s="131">
        <f t="shared" ref="F54" si="36">D54/D42-1</f>
        <v>0.34073999350808459</v>
      </c>
      <c r="G54" s="132" t="s">
        <v>742</v>
      </c>
      <c r="H54" s="95">
        <v>11773759</v>
      </c>
      <c r="I54" s="95">
        <v>116379.75</v>
      </c>
      <c r="J54" s="133">
        <f t="shared" ref="J54" si="37">H54/I54</f>
        <v>101.16673218493767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621393.33706816065</v>
      </c>
      <c r="B55" s="27">
        <f>A55/A52-1</f>
        <v>-0.12064248029817359</v>
      </c>
      <c r="C55" s="27">
        <f>A55/A43-1</f>
        <v>-8.4652433664095805E-2</v>
      </c>
      <c r="D55" s="93">
        <f>H55/21</f>
        <v>779379.80952380947</v>
      </c>
      <c r="E55" s="130">
        <f t="shared" ref="E55" si="38">D55/D54-1</f>
        <v>0.12533786039826023</v>
      </c>
      <c r="F55" s="131">
        <f t="shared" ref="F55" si="39">D55/D43-1</f>
        <v>-0.19267048296283995</v>
      </c>
      <c r="G55" s="132" t="s">
        <v>749</v>
      </c>
      <c r="H55" s="95">
        <v>16366976</v>
      </c>
      <c r="I55" s="95">
        <v>165009.70000000001</v>
      </c>
      <c r="J55" s="133">
        <f t="shared" ref="J55" si="40">H55/I55</f>
        <v>99.187962889454369</v>
      </c>
      <c r="K55" s="32">
        <f>H55+H54+H53</f>
        <v>36377484</v>
      </c>
      <c r="L55" s="27">
        <f>K55/K52-1</f>
        <v>-0.17088327209684517</v>
      </c>
      <c r="M55" s="27">
        <f>K55/K43-1</f>
        <v>-8.1894862826287107E-2</v>
      </c>
      <c r="N55" s="32">
        <f>AVERAGE(J53:J55)</f>
        <v>98.667648169429526</v>
      </c>
      <c r="O55" s="58">
        <f>N55/N52-1</f>
        <v>-0.128373782575956</v>
      </c>
    </row>
    <row r="56" spans="1:15" s="124" customFormat="1" ht="17.399999999999999">
      <c r="A56" s="94"/>
      <c r="B56" s="45"/>
      <c r="C56" s="45"/>
      <c r="D56" s="98">
        <f>H56/22</f>
        <v>552375.54545454541</v>
      </c>
      <c r="E56" s="118">
        <f t="shared" ref="E56" si="41">D56/D55-1</f>
        <v>-0.29126269540900807</v>
      </c>
      <c r="F56" s="158">
        <f t="shared" ref="F56" si="42">D56/D44-1</f>
        <v>0.17636976554813266</v>
      </c>
      <c r="G56" s="122" t="s">
        <v>752</v>
      </c>
      <c r="H56" s="96">
        <v>12152262</v>
      </c>
      <c r="I56" s="96">
        <v>126206</v>
      </c>
      <c r="J56" s="125">
        <f t="shared" ref="J56" si="43">H56/I56</f>
        <v>96.289098775018616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385324.66666666669</v>
      </c>
      <c r="E57" s="118">
        <f t="shared" ref="E57" si="44">D57/D56-1</f>
        <v>-0.30242265459165807</v>
      </c>
      <c r="F57" s="158">
        <f t="shared" ref="F57" si="45">D57/D45-1</f>
        <v>-0.35438233874282066</v>
      </c>
      <c r="G57" s="122" t="s">
        <v>756</v>
      </c>
      <c r="H57" s="96">
        <v>6935844</v>
      </c>
      <c r="I57" s="96">
        <v>61027</v>
      </c>
      <c r="J57" s="125">
        <f t="shared" ref="J57" si="46">H57/I57</f>
        <v>113.65205564750029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468850.10606060608</v>
      </c>
      <c r="B58" s="27">
        <f>A58/A55-1</f>
        <v>-0.24548578478050542</v>
      </c>
      <c r="C58" s="27">
        <f>A58/A46-1</f>
        <v>-0.25945062472540037</v>
      </c>
      <c r="K58" s="32">
        <f>H58+H57+H56</f>
        <v>19088106</v>
      </c>
      <c r="L58" s="27">
        <f>K58/K55-1</f>
        <v>-0.47527690480188245</v>
      </c>
      <c r="M58" s="27">
        <f>K58/K46-1</f>
        <v>-0.49890577884856491</v>
      </c>
      <c r="N58" s="32">
        <f>AVERAGE(J56:J58)</f>
        <v>104.97057721125945</v>
      </c>
      <c r="O58" s="58">
        <f>N58/N55-1</f>
        <v>6.3880402125392699E-2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207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6.3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레이</v>
      </c>
      <c r="G1" s="19"/>
      <c r="H1" s="19"/>
      <c r="I1" s="19"/>
      <c r="J1" s="20"/>
      <c r="P1" s="18" t="s">
        <v>282</v>
      </c>
    </row>
    <row r="2" spans="1:16" ht="15" customHeight="1">
      <c r="G2" s="21"/>
      <c r="H2" s="21"/>
      <c r="I2" s="21"/>
      <c r="J2" s="22"/>
      <c r="P2" s="34" t="s">
        <v>362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15662.9</v>
      </c>
      <c r="E5" s="27"/>
      <c r="F5" s="26"/>
      <c r="G5" s="28" t="s">
        <v>7</v>
      </c>
      <c r="H5" s="29">
        <v>313258</v>
      </c>
      <c r="I5" s="29">
        <v>2786.7</v>
      </c>
      <c r="J5" s="30">
        <f>H5/I5</f>
        <v>112.41181325582231</v>
      </c>
    </row>
    <row r="6" spans="1:16" ht="15" hidden="1" customHeight="1">
      <c r="D6" s="26">
        <f>H6/18</f>
        <v>27625.333333333332</v>
      </c>
      <c r="E6" s="27">
        <f t="shared" ref="E6:E22" si="0">D6/D5-1</f>
        <v>0.76374319783267031</v>
      </c>
      <c r="F6" s="26"/>
      <c r="G6" s="28" t="s">
        <v>3</v>
      </c>
      <c r="H6" s="29">
        <v>497256</v>
      </c>
      <c r="I6" s="29">
        <v>4430.3</v>
      </c>
      <c r="J6" s="30">
        <f t="shared" ref="J6:J49" si="1">H6/I6</f>
        <v>112.23980317359998</v>
      </c>
    </row>
    <row r="7" spans="1:16" ht="15" hidden="1" customHeight="1">
      <c r="A7" s="31">
        <f>AVERAGE(D5:D7)</f>
        <v>28689.638383838381</v>
      </c>
      <c r="B7" s="31"/>
      <c r="C7" s="31"/>
      <c r="D7" s="26">
        <f>H7/22</f>
        <v>42780.681818181816</v>
      </c>
      <c r="E7" s="27">
        <f t="shared" si="0"/>
        <v>0.54860328025659366</v>
      </c>
      <c r="F7" s="26"/>
      <c r="G7" s="28" t="s">
        <v>6</v>
      </c>
      <c r="H7" s="29">
        <v>941175</v>
      </c>
      <c r="I7" s="29">
        <v>7585.5</v>
      </c>
      <c r="J7" s="30">
        <f t="shared" si="1"/>
        <v>124.07553885702985</v>
      </c>
      <c r="K7" s="32">
        <f>H7+H6+H5</f>
        <v>1751689</v>
      </c>
      <c r="L7" s="32"/>
      <c r="M7" s="32"/>
      <c r="N7" s="32">
        <f>AVERAGE(J5:J7)</f>
        <v>116.24238509548405</v>
      </c>
      <c r="O7" s="35"/>
    </row>
    <row r="8" spans="1:16" ht="15" hidden="1" customHeight="1">
      <c r="D8" s="26">
        <f>H8/21</f>
        <v>35116.285714285717</v>
      </c>
      <c r="E8" s="27">
        <f t="shared" si="0"/>
        <v>-0.17915553885910074</v>
      </c>
      <c r="F8" s="26"/>
      <c r="G8" s="28" t="s">
        <v>2</v>
      </c>
      <c r="H8" s="29">
        <v>737442</v>
      </c>
      <c r="I8" s="29">
        <v>8770.2000000000007</v>
      </c>
      <c r="J8" s="30">
        <f t="shared" si="1"/>
        <v>84.084969555996437</v>
      </c>
    </row>
    <row r="9" spans="1:16" ht="15" hidden="1" customHeight="1">
      <c r="D9" s="26">
        <f>H9/21</f>
        <v>33672.285714285717</v>
      </c>
      <c r="E9" s="27">
        <f t="shared" si="0"/>
        <v>-4.1120522020714811E-2</v>
      </c>
      <c r="F9" s="26"/>
      <c r="G9" s="28" t="s">
        <v>5</v>
      </c>
      <c r="H9" s="29">
        <v>707118</v>
      </c>
      <c r="I9" s="29">
        <v>4228.7</v>
      </c>
      <c r="J9" s="30">
        <f t="shared" si="1"/>
        <v>167.21876699694943</v>
      </c>
    </row>
    <row r="10" spans="1:16" ht="15" hidden="1" customHeight="1">
      <c r="A10" s="31">
        <f>AVERAGE(D8:D10)</f>
        <v>36847.476190476191</v>
      </c>
      <c r="B10" s="27">
        <f>A10/A7-1</f>
        <v>0.28434787840453679</v>
      </c>
      <c r="C10" s="27"/>
      <c r="D10" s="26">
        <f>H10/21</f>
        <v>41753.857142857145</v>
      </c>
      <c r="E10" s="27">
        <f t="shared" si="0"/>
        <v>0.24000661841446536</v>
      </c>
      <c r="F10" s="26"/>
      <c r="G10" s="28" t="s">
        <v>0</v>
      </c>
      <c r="H10" s="29">
        <v>876831</v>
      </c>
      <c r="I10" s="29">
        <v>7049.15</v>
      </c>
      <c r="J10" s="30">
        <f t="shared" si="1"/>
        <v>124.38818864685814</v>
      </c>
      <c r="K10" s="32">
        <f>H10+H9+H8</f>
        <v>2321391</v>
      </c>
      <c r="L10" s="27">
        <f>K10/K7-1</f>
        <v>0.32523010648579742</v>
      </c>
      <c r="M10" s="32"/>
      <c r="N10" s="32">
        <f>AVERAGE(J8:J10)</f>
        <v>125.230641733268</v>
      </c>
      <c r="O10" s="58">
        <f>N10/N7-1</f>
        <v>7.7323401704127104E-2</v>
      </c>
    </row>
    <row r="11" spans="1:16" ht="15" hidden="1" customHeight="1">
      <c r="D11" s="26">
        <f>H11/21</f>
        <v>11987.142857142857</v>
      </c>
      <c r="E11" s="27">
        <f t="shared" si="0"/>
        <v>-0.7129093291637727</v>
      </c>
      <c r="F11" s="26"/>
      <c r="G11" s="28" t="s">
        <v>10</v>
      </c>
      <c r="H11" s="29">
        <v>251730</v>
      </c>
      <c r="I11" s="29">
        <v>1864.6</v>
      </c>
      <c r="J11" s="30">
        <f t="shared" si="1"/>
        <v>135.00482677249812</v>
      </c>
    </row>
    <row r="12" spans="1:16" ht="15" hidden="1" customHeight="1">
      <c r="D12" s="26">
        <f>H12/22</f>
        <v>24094.954545454544</v>
      </c>
      <c r="E12" s="27">
        <f t="shared" si="0"/>
        <v>1.0100665214894744</v>
      </c>
      <c r="F12" s="26"/>
      <c r="G12" s="28" t="s">
        <v>4</v>
      </c>
      <c r="H12" s="29">
        <v>530089</v>
      </c>
      <c r="I12" s="29">
        <v>5396.5</v>
      </c>
      <c r="J12" s="30">
        <f t="shared" si="1"/>
        <v>98.228296117854171</v>
      </c>
    </row>
    <row r="13" spans="1:16" ht="15" hidden="1" customHeight="1">
      <c r="A13" s="31">
        <f>AVERAGE(D11:D13)</f>
        <v>16360.349134199132</v>
      </c>
      <c r="B13" s="27">
        <f>A13/A10-1</f>
        <v>-0.55599810826588658</v>
      </c>
      <c r="C13" s="27"/>
      <c r="D13" s="26">
        <f>H13/20</f>
        <v>12998.95</v>
      </c>
      <c r="E13" s="27">
        <f t="shared" si="0"/>
        <v>-0.46051153674194323</v>
      </c>
      <c r="F13" s="26"/>
      <c r="G13" s="28" t="s">
        <v>8</v>
      </c>
      <c r="H13" s="29">
        <v>259979</v>
      </c>
      <c r="I13" s="29">
        <v>2219.9</v>
      </c>
      <c r="J13" s="30">
        <f t="shared" si="1"/>
        <v>117.11293301500068</v>
      </c>
      <c r="K13" s="32">
        <f>H13+H12+H11</f>
        <v>1041798</v>
      </c>
      <c r="L13" s="27">
        <f>K13/K10-1</f>
        <v>-0.5512182135624718</v>
      </c>
      <c r="M13" s="32"/>
      <c r="N13" s="32">
        <f>AVERAGE(J11:J13)</f>
        <v>116.78201863511765</v>
      </c>
      <c r="O13" s="58">
        <f>N13/N10-1</f>
        <v>-6.7464503744581017E-2</v>
      </c>
    </row>
    <row r="14" spans="1:16" ht="15" hidden="1" customHeight="1">
      <c r="D14" s="26">
        <f>H14/20</f>
        <v>149562.5</v>
      </c>
      <c r="E14" s="27">
        <f t="shared" si="0"/>
        <v>10.505737001834763</v>
      </c>
      <c r="F14" s="26"/>
      <c r="G14" s="28" t="s">
        <v>11</v>
      </c>
      <c r="H14" s="29">
        <v>2991250</v>
      </c>
      <c r="I14" s="29">
        <v>29730.65</v>
      </c>
      <c r="J14" s="30">
        <f t="shared" si="1"/>
        <v>100.6116583391214</v>
      </c>
    </row>
    <row r="15" spans="1:16" ht="15" hidden="1" customHeight="1">
      <c r="A15" s="31"/>
      <c r="B15" s="31"/>
      <c r="C15" s="31"/>
      <c r="D15" s="26">
        <f>H15/22</f>
        <v>247724.45454545456</v>
      </c>
      <c r="E15" s="27">
        <f t="shared" si="0"/>
        <v>0.65632731831478175</v>
      </c>
      <c r="F15" s="26"/>
      <c r="G15" s="28" t="s">
        <v>9</v>
      </c>
      <c r="H15" s="29">
        <v>5449938</v>
      </c>
      <c r="I15" s="29">
        <v>52868.3</v>
      </c>
      <c r="J15" s="30">
        <f t="shared" si="1"/>
        <v>103.08517580478282</v>
      </c>
    </row>
    <row r="16" spans="1:16" ht="15" hidden="1" customHeight="1">
      <c r="A16" s="31">
        <f>AVERAGE(D14:D16)</f>
        <v>223253.19696969699</v>
      </c>
      <c r="B16" s="27">
        <f>A16/A13-1</f>
        <v>12.645992218039888</v>
      </c>
      <c r="C16" s="27"/>
      <c r="D16" s="26">
        <f>H16/22</f>
        <v>272472.63636363635</v>
      </c>
      <c r="E16" s="27">
        <f t="shared" si="0"/>
        <v>9.9902053931622659E-2</v>
      </c>
      <c r="F16" s="26"/>
      <c r="G16" s="28" t="s">
        <v>13</v>
      </c>
      <c r="H16" s="29">
        <v>5994398</v>
      </c>
      <c r="I16" s="29">
        <v>50733.3</v>
      </c>
      <c r="J16" s="30">
        <f t="shared" si="1"/>
        <v>118.15509734237669</v>
      </c>
      <c r="K16" s="32">
        <f>H16+H15+H14</f>
        <v>14435586</v>
      </c>
      <c r="L16" s="27">
        <f>K16/K13-1</f>
        <v>12.856415543128323</v>
      </c>
      <c r="M16" s="32"/>
      <c r="N16" s="32">
        <f>AVERAGE(J14:J16)</f>
        <v>107.28397716209365</v>
      </c>
      <c r="O16" s="58">
        <f>N16/N13-1</f>
        <v>-8.1331369195632663E-2</v>
      </c>
    </row>
    <row r="17" spans="1:15" ht="15" hidden="1" customHeight="1">
      <c r="D17" s="26">
        <f>H17/20</f>
        <v>65333.8</v>
      </c>
      <c r="E17" s="27">
        <f t="shared" si="0"/>
        <v>-0.76021885767344777</v>
      </c>
      <c r="F17" s="33">
        <f t="shared" ref="F17:F22" si="2">D17/D5-1</f>
        <v>3.171245427092046</v>
      </c>
      <c r="G17" s="39" t="s">
        <v>162</v>
      </c>
      <c r="H17" s="29">
        <v>1306676</v>
      </c>
      <c r="I17" s="29">
        <v>9629.5</v>
      </c>
      <c r="J17" s="30">
        <f t="shared" si="1"/>
        <v>135.69510358793292</v>
      </c>
    </row>
    <row r="18" spans="1:15" hidden="1">
      <c r="D18" s="26">
        <f>H18/20</f>
        <v>302419.25</v>
      </c>
      <c r="E18" s="27">
        <f t="shared" si="0"/>
        <v>3.6288330083356541</v>
      </c>
      <c r="F18" s="33">
        <f t="shared" si="2"/>
        <v>9.9471710748588258</v>
      </c>
      <c r="G18" s="39" t="s">
        <v>163</v>
      </c>
      <c r="H18" s="29">
        <v>6048385</v>
      </c>
      <c r="I18" s="29">
        <v>70913</v>
      </c>
      <c r="J18" s="30">
        <f t="shared" si="1"/>
        <v>85.293035127550667</v>
      </c>
    </row>
    <row r="19" spans="1:15" ht="17.399999999999999" hidden="1">
      <c r="A19" s="31">
        <f>AVERAGE(D17:D19)</f>
        <v>185126.48636363636</v>
      </c>
      <c r="B19" s="27">
        <f>A19/A16-1</f>
        <v>-0.17077789309881963</v>
      </c>
      <c r="C19" s="27">
        <f>A19/A7-1</f>
        <v>5.4527298631941949</v>
      </c>
      <c r="D19" s="26">
        <f>H19/22</f>
        <v>187626.40909090909</v>
      </c>
      <c r="E19" s="27">
        <f t="shared" si="0"/>
        <v>-0.37958179219441524</v>
      </c>
      <c r="F19" s="33">
        <f t="shared" si="2"/>
        <v>3.3857741652721334</v>
      </c>
      <c r="G19" s="39" t="s">
        <v>158</v>
      </c>
      <c r="H19" s="29">
        <v>4127781</v>
      </c>
      <c r="I19" s="29">
        <v>42865.55</v>
      </c>
      <c r="J19" s="30">
        <f t="shared" si="1"/>
        <v>96.295999934679472</v>
      </c>
      <c r="K19" s="32">
        <f>H19+H18+H17</f>
        <v>11482842</v>
      </c>
      <c r="L19" s="27">
        <f>K19/K16-1</f>
        <v>-0.20454618191461016</v>
      </c>
      <c r="M19" s="27">
        <f>K19/K7-1</f>
        <v>5.5552972017293021</v>
      </c>
      <c r="N19" s="32">
        <f>AVERAGE(J17:J19)</f>
        <v>105.76137955005436</v>
      </c>
      <c r="O19" s="58">
        <f>N19/N16-1</f>
        <v>-1.4192218188731176E-2</v>
      </c>
    </row>
    <row r="20" spans="1:15" hidden="1">
      <c r="D20" s="26">
        <f>H20/20</f>
        <v>198234</v>
      </c>
      <c r="E20" s="27">
        <f t="shared" si="0"/>
        <v>5.6535702838885982E-2</v>
      </c>
      <c r="F20" s="33">
        <f t="shared" si="2"/>
        <v>4.6450731040542843</v>
      </c>
      <c r="G20" s="39" t="s">
        <v>154</v>
      </c>
      <c r="H20" s="29">
        <v>3964680</v>
      </c>
      <c r="I20" s="29">
        <v>38603.11</v>
      </c>
      <c r="J20" s="30">
        <f t="shared" si="1"/>
        <v>102.70364227130922</v>
      </c>
    </row>
    <row r="21" spans="1:15" hidden="1">
      <c r="D21" s="26">
        <f>H21/21</f>
        <v>195966.95238095237</v>
      </c>
      <c r="E21" s="27">
        <f t="shared" si="0"/>
        <v>-1.1436219917106194E-2</v>
      </c>
      <c r="F21" s="33">
        <f t="shared" si="2"/>
        <v>4.8198292222797319</v>
      </c>
      <c r="G21" s="39" t="s">
        <v>155</v>
      </c>
      <c r="H21" s="29">
        <v>4115306</v>
      </c>
      <c r="I21" s="29">
        <v>36662.800000000003</v>
      </c>
      <c r="J21" s="30">
        <f t="shared" si="1"/>
        <v>112.24745518618326</v>
      </c>
    </row>
    <row r="22" spans="1:15" ht="17.399999999999999" hidden="1">
      <c r="A22" s="31">
        <f>AVERAGE(D20:D22)</f>
        <v>258166.03174603172</v>
      </c>
      <c r="B22" s="27">
        <f>A22/A19-1</f>
        <v>0.39453860340074076</v>
      </c>
      <c r="C22" s="27">
        <f>A22/A10-1</f>
        <v>6.0063423180325923</v>
      </c>
      <c r="D22" s="26">
        <f>H22/21</f>
        <v>380297.14285714284</v>
      </c>
      <c r="E22" s="27">
        <f t="shared" si="0"/>
        <v>0.94061875350216972</v>
      </c>
      <c r="F22" s="33">
        <f t="shared" si="2"/>
        <v>8.1080721370480742</v>
      </c>
      <c r="G22" s="39" t="s">
        <v>156</v>
      </c>
      <c r="H22" s="29">
        <v>7986240</v>
      </c>
      <c r="I22" s="29">
        <v>79447.539999999994</v>
      </c>
      <c r="J22" s="30">
        <f t="shared" si="1"/>
        <v>100.52218105179847</v>
      </c>
      <c r="K22" s="32">
        <f>H22+H21+H20</f>
        <v>16066226</v>
      </c>
      <c r="L22" s="27">
        <f>K22/K19-1</f>
        <v>0.39915066322431336</v>
      </c>
      <c r="M22" s="27">
        <f>K22/K10-1</f>
        <v>5.920947828263313</v>
      </c>
      <c r="N22" s="32">
        <f>AVERAGE(J20:J22)</f>
        <v>105.15775950309698</v>
      </c>
      <c r="O22" s="58">
        <f>N22/N19-1</f>
        <v>-5.7073768281520332E-3</v>
      </c>
    </row>
    <row r="23" spans="1:15" hidden="1">
      <c r="A23" s="31"/>
      <c r="B23" s="27"/>
      <c r="C23" s="27"/>
      <c r="D23" s="26">
        <f>H23/21</f>
        <v>256145.85714285713</v>
      </c>
      <c r="E23" s="27">
        <f t="shared" ref="E23:E28" si="3">D23/D22-1</f>
        <v>-0.32645863385022234</v>
      </c>
      <c r="F23" s="33">
        <f t="shared" ref="F23:F28" si="4">D23/D11-1</f>
        <v>20.368382791085686</v>
      </c>
      <c r="G23" s="39" t="s">
        <v>168</v>
      </c>
      <c r="H23" s="29">
        <v>5379063</v>
      </c>
      <c r="I23" s="29">
        <v>55645.3</v>
      </c>
      <c r="J23" s="30">
        <f t="shared" si="1"/>
        <v>96.666978163474724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283410.90909090912</v>
      </c>
      <c r="E24" s="27">
        <f t="shared" si="3"/>
        <v>0.1064434625341053</v>
      </c>
      <c r="F24" s="33">
        <f t="shared" si="4"/>
        <v>10.762251244602323</v>
      </c>
      <c r="G24" s="39" t="s">
        <v>176</v>
      </c>
      <c r="H24" s="29">
        <v>6235040</v>
      </c>
      <c r="I24" s="29">
        <v>83838</v>
      </c>
      <c r="J24" s="30">
        <f t="shared" si="1"/>
        <v>74.370094706457692</v>
      </c>
      <c r="K24" s="32"/>
      <c r="L24" s="27"/>
      <c r="M24" s="27"/>
      <c r="N24" s="27"/>
    </row>
    <row r="25" spans="1:15" ht="17.399999999999999" hidden="1">
      <c r="A25" s="31">
        <f>AVERAGE(D23:D25)</f>
        <v>315420.27295511501</v>
      </c>
      <c r="B25" s="27">
        <f>A25/A22-1</f>
        <v>0.22177294519290824</v>
      </c>
      <c r="C25" s="27">
        <f>A25/A13-1</f>
        <v>18.279556344905313</v>
      </c>
      <c r="D25" s="26">
        <f>H25/19</f>
        <v>406704.05263157893</v>
      </c>
      <c r="E25" s="27">
        <f t="shared" si="3"/>
        <v>0.43503316063645703</v>
      </c>
      <c r="F25" s="33">
        <f t="shared" si="4"/>
        <v>30.287454189113653</v>
      </c>
      <c r="G25" s="39" t="s">
        <v>190</v>
      </c>
      <c r="H25" s="29">
        <v>7727377</v>
      </c>
      <c r="I25" s="29">
        <v>89214.2</v>
      </c>
      <c r="J25" s="30">
        <f t="shared" si="1"/>
        <v>86.615998350038453</v>
      </c>
      <c r="K25" s="32">
        <f>H25+H24+H23</f>
        <v>19341480</v>
      </c>
      <c r="L25" s="27">
        <f>K25/K22-1</f>
        <v>0.20385957473771366</v>
      </c>
      <c r="M25" s="27">
        <f>K25/K13-1</f>
        <v>17.565480064273498</v>
      </c>
      <c r="N25" s="32">
        <f>AVERAGE(J23:J25)</f>
        <v>85.884357073323613</v>
      </c>
      <c r="O25" s="58">
        <f>N25/N22-1</f>
        <v>-0.18328083938689999</v>
      </c>
    </row>
    <row r="26" spans="1:15" ht="17.399999999999999" hidden="1">
      <c r="A26" s="31"/>
      <c r="B26" s="27"/>
      <c r="C26" s="27"/>
      <c r="D26" s="26">
        <f>H26/19</f>
        <v>335028.42105263157</v>
      </c>
      <c r="E26" s="27">
        <f t="shared" si="3"/>
        <v>-0.17623535127120105</v>
      </c>
      <c r="F26" s="33">
        <f t="shared" si="4"/>
        <v>1.2400563045725472</v>
      </c>
      <c r="G26" s="39" t="s">
        <v>202</v>
      </c>
      <c r="H26" s="29">
        <v>6365540</v>
      </c>
      <c r="I26" s="29">
        <v>58347.199999999997</v>
      </c>
      <c r="J26" s="30">
        <f t="shared" si="1"/>
        <v>109.09760879699455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248440.68181818182</v>
      </c>
      <c r="E27" s="27">
        <f t="shared" si="3"/>
        <v>-0.25844893684660619</v>
      </c>
      <c r="F27" s="33">
        <f t="shared" si="4"/>
        <v>2.891225551556742E-3</v>
      </c>
      <c r="G27" s="39" t="s">
        <v>203</v>
      </c>
      <c r="H27" s="29">
        <v>5465695</v>
      </c>
      <c r="I27" s="29">
        <v>50123</v>
      </c>
      <c r="J27" s="30">
        <f t="shared" si="1"/>
        <v>109.04564770664166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307167.57814992027</v>
      </c>
      <c r="B28" s="27">
        <f>A28/A25-1</f>
        <v>-2.6164122958479363E-2</v>
      </c>
      <c r="C28" s="27">
        <f>A28/A16-1</f>
        <v>0.37587090496004549</v>
      </c>
      <c r="D28" s="26">
        <f>H28/19</f>
        <v>338033.63157894736</v>
      </c>
      <c r="E28" s="27">
        <f t="shared" si="3"/>
        <v>0.36062109113970719</v>
      </c>
      <c r="F28" s="33">
        <f t="shared" si="4"/>
        <v>0.24061496996643239</v>
      </c>
      <c r="G28" s="39" t="s">
        <v>208</v>
      </c>
      <c r="H28" s="29">
        <v>6422639</v>
      </c>
      <c r="I28" s="29">
        <v>96143.8</v>
      </c>
      <c r="J28" s="30">
        <f t="shared" si="1"/>
        <v>66.802425117376259</v>
      </c>
      <c r="K28" s="32">
        <f>H28+H27+H26</f>
        <v>18253874</v>
      </c>
      <c r="L28" s="27">
        <f>K28/K25-1</f>
        <v>-5.6231787846638404E-2</v>
      </c>
      <c r="M28" s="27">
        <f>K28/K16-1</f>
        <v>0.264505230338415</v>
      </c>
      <c r="N28" s="32">
        <f>AVERAGE(J26:J28)</f>
        <v>94.981893873670813</v>
      </c>
      <c r="O28" s="58">
        <f>N28/N25-1</f>
        <v>0.1059277511104868</v>
      </c>
    </row>
    <row r="29" spans="1:15" hidden="1">
      <c r="D29" s="26">
        <f>H29/22</f>
        <v>157402.18181818182</v>
      </c>
      <c r="E29" s="27">
        <f t="shared" ref="E29:E41" si="5">D29/D28-1</f>
        <v>-0.53435940358076262</v>
      </c>
      <c r="F29" s="33">
        <f t="shared" ref="F29:F41" si="6">D29/D17-1</f>
        <v>1.4091998600752111</v>
      </c>
      <c r="G29" s="39" t="s">
        <v>215</v>
      </c>
      <c r="H29" s="29">
        <v>3462848</v>
      </c>
      <c r="I29" s="29">
        <v>31848.76</v>
      </c>
      <c r="J29" s="30">
        <f t="shared" si="1"/>
        <v>108.72787511978488</v>
      </c>
    </row>
    <row r="30" spans="1:15" hidden="1">
      <c r="D30" s="26">
        <f>H30/19</f>
        <v>235949.36842105264</v>
      </c>
      <c r="E30" s="27">
        <f t="shared" si="5"/>
        <v>0.49902222253565798</v>
      </c>
      <c r="F30" s="33">
        <f t="shared" si="6"/>
        <v>-0.2197938179495762</v>
      </c>
      <c r="G30" s="39" t="s">
        <v>210</v>
      </c>
      <c r="H30" s="29">
        <v>4483038</v>
      </c>
      <c r="I30" s="29">
        <v>37155.760000000002</v>
      </c>
      <c r="J30" s="30">
        <f t="shared" si="1"/>
        <v>120.65526314089658</v>
      </c>
    </row>
    <row r="31" spans="1:15" ht="17.399999999999999" hidden="1">
      <c r="A31" s="31">
        <f>AVERAGE(D29:D31)</f>
        <v>248832.5500797448</v>
      </c>
      <c r="B31" s="27">
        <f>A31/A28-1</f>
        <v>-0.18991271286354217</v>
      </c>
      <c r="C31" s="27">
        <f>A31/A19-1</f>
        <v>0.344121821612134</v>
      </c>
      <c r="D31" s="26">
        <f>H31/20</f>
        <v>353146.1</v>
      </c>
      <c r="E31" s="27">
        <f t="shared" si="5"/>
        <v>0.49670288317877276</v>
      </c>
      <c r="F31" s="33">
        <f t="shared" si="6"/>
        <v>0.88217693719700718</v>
      </c>
      <c r="G31" s="39" t="s">
        <v>211</v>
      </c>
      <c r="H31" s="29">
        <v>7062922</v>
      </c>
      <c r="I31" s="29">
        <v>74142.5</v>
      </c>
      <c r="J31" s="30">
        <f t="shared" si="1"/>
        <v>95.261449236267993</v>
      </c>
      <c r="K31" s="32">
        <f>H31+H30+H29</f>
        <v>15008808</v>
      </c>
      <c r="L31" s="27">
        <f>K31/K28-1</f>
        <v>-0.17777409880225969</v>
      </c>
      <c r="M31" s="27">
        <f>K31/K19-1</f>
        <v>0.30706387843706295</v>
      </c>
      <c r="N31" s="32">
        <f>AVERAGE(J29:J31)</f>
        <v>108.21486249898315</v>
      </c>
      <c r="O31" s="58">
        <f>N31/N28-1</f>
        <v>0.13932095987591753</v>
      </c>
    </row>
    <row r="32" spans="1:15" ht="17.399999999999999" hidden="1">
      <c r="D32" s="26">
        <f>H32/21</f>
        <v>92407.761904761908</v>
      </c>
      <c r="E32" s="27">
        <f t="shared" si="5"/>
        <v>-0.73832993793571011</v>
      </c>
      <c r="F32" s="33">
        <f t="shared" si="6"/>
        <v>-0.53384504219880591</v>
      </c>
      <c r="G32" s="39" t="s">
        <v>222</v>
      </c>
      <c r="H32" s="29">
        <v>1940563</v>
      </c>
      <c r="I32" s="29">
        <v>22116.26</v>
      </c>
      <c r="J32" s="30">
        <f t="shared" si="1"/>
        <v>87.74372339627044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166521.33333333334</v>
      </c>
      <c r="E33" s="27">
        <f t="shared" si="5"/>
        <v>0.80202755592062713</v>
      </c>
      <c r="F33" s="33">
        <f t="shared" si="6"/>
        <v>-0.15025808530398455</v>
      </c>
      <c r="G33" s="39" t="s">
        <v>223</v>
      </c>
      <c r="H33" s="29">
        <v>3496948</v>
      </c>
      <c r="I33" s="29">
        <v>33042.300000000003</v>
      </c>
      <c r="J33" s="30">
        <f t="shared" si="1"/>
        <v>105.83246323651802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146696.03174603175</v>
      </c>
      <c r="B34" s="27">
        <f>A34/A31-1</f>
        <v>-0.41046285263314941</v>
      </c>
      <c r="C34" s="27">
        <f>A34/A22-1</f>
        <v>-0.43177640081502855</v>
      </c>
      <c r="D34" s="26">
        <f>H34/19</f>
        <v>181159</v>
      </c>
      <c r="E34" s="27">
        <f t="shared" si="5"/>
        <v>8.7902651111769314E-2</v>
      </c>
      <c r="F34" s="33">
        <f t="shared" si="6"/>
        <v>-0.52363828284649594</v>
      </c>
      <c r="G34" s="39" t="s">
        <v>220</v>
      </c>
      <c r="H34" s="29">
        <v>3442021</v>
      </c>
      <c r="I34" s="29">
        <v>35934.1</v>
      </c>
      <c r="J34" s="30">
        <f t="shared" si="1"/>
        <v>95.787037938893704</v>
      </c>
      <c r="K34" s="32">
        <f>H34+H33+H32</f>
        <v>8879532</v>
      </c>
      <c r="L34" s="27">
        <f>K34/K31-1</f>
        <v>-0.40837860008602944</v>
      </c>
      <c r="M34" s="27">
        <f>K34/K22-1</f>
        <v>-0.44731687454166269</v>
      </c>
      <c r="N34" s="32">
        <f>AVERAGE(J32:J34)</f>
        <v>96.454408190560727</v>
      </c>
      <c r="O34" s="58">
        <f>N34/N31-1</f>
        <v>-0.10867688630600936</v>
      </c>
      <c r="P34" s="58"/>
    </row>
    <row r="35" spans="1:16" ht="17.399999999999999" hidden="1">
      <c r="D35" s="26">
        <f>H35/23</f>
        <v>104632.34782608696</v>
      </c>
      <c r="E35" s="27">
        <f t="shared" si="5"/>
        <v>-0.42242810003319209</v>
      </c>
      <c r="F35" s="33">
        <f t="shared" si="6"/>
        <v>-0.59151262880768896</v>
      </c>
      <c r="G35" s="39" t="s">
        <v>226</v>
      </c>
      <c r="H35" s="68">
        <v>2406544</v>
      </c>
      <c r="I35" s="68">
        <v>28658.400000000001</v>
      </c>
      <c r="J35" s="30">
        <f t="shared" si="1"/>
        <v>83.973424894620777</v>
      </c>
      <c r="P35" s="16"/>
    </row>
    <row r="36" spans="1:16" ht="17.399999999999999" hidden="1">
      <c r="D36" s="26">
        <f>H36/21</f>
        <v>114559.71428571429</v>
      </c>
      <c r="E36" s="27">
        <f t="shared" si="5"/>
        <v>9.4878559698650333E-2</v>
      </c>
      <c r="F36" s="33">
        <f t="shared" si="6"/>
        <v>-0.5957822701561315</v>
      </c>
      <c r="G36" s="39" t="s">
        <v>228</v>
      </c>
      <c r="H36" s="68">
        <v>2405754</v>
      </c>
      <c r="I36" s="68">
        <v>20961.5</v>
      </c>
      <c r="J36" s="30">
        <f t="shared" si="1"/>
        <v>114.77012618371776</v>
      </c>
      <c r="P36" s="16"/>
    </row>
    <row r="37" spans="1:16" ht="17.399999999999999" hidden="1">
      <c r="A37" s="31">
        <f>AVERAGE(D35:D37)</f>
        <v>127868.35403726708</v>
      </c>
      <c r="B37" s="27">
        <f>A37/A34-1</f>
        <v>-0.12834483308560229</v>
      </c>
      <c r="C37" s="27">
        <f>A37/A25-1</f>
        <v>-0.59460958917037332</v>
      </c>
      <c r="D37" s="26">
        <f>H37/18</f>
        <v>164413</v>
      </c>
      <c r="E37" s="27">
        <f t="shared" si="5"/>
        <v>0.4351729229173058</v>
      </c>
      <c r="F37" s="33">
        <f t="shared" si="6"/>
        <v>-0.59574290215166159</v>
      </c>
      <c r="G37" s="39" t="s">
        <v>225</v>
      </c>
      <c r="H37" s="68">
        <v>2959434</v>
      </c>
      <c r="I37" s="68">
        <v>23365.35</v>
      </c>
      <c r="J37" s="30">
        <f t="shared" si="1"/>
        <v>126.659091346802</v>
      </c>
      <c r="K37" s="32">
        <f>H37+H36+H35</f>
        <v>7771732</v>
      </c>
      <c r="L37" s="27">
        <f>K37/K34-1</f>
        <v>-0.12475882737964117</v>
      </c>
      <c r="M37" s="27">
        <f>K37/K25-1</f>
        <v>-0.59818317936373022</v>
      </c>
      <c r="N37" s="32">
        <f>AVERAGE(J35:J37)</f>
        <v>108.46754747504686</v>
      </c>
      <c r="O37" s="16">
        <f>N37/N34-1</f>
        <v>0.12454733287826825</v>
      </c>
      <c r="P37" s="16"/>
    </row>
    <row r="38" spans="1:16" ht="17.399999999999999" hidden="1">
      <c r="A38" s="31"/>
      <c r="B38" s="27"/>
      <c r="C38" s="27"/>
      <c r="D38" s="26">
        <f>H38/20</f>
        <v>86562.1</v>
      </c>
      <c r="E38" s="27">
        <f t="shared" si="5"/>
        <v>-0.47350817757719887</v>
      </c>
      <c r="F38" s="33">
        <f t="shared" si="6"/>
        <v>-0.7416275916890005</v>
      </c>
      <c r="G38" s="39" t="s">
        <v>231</v>
      </c>
      <c r="H38" s="68">
        <v>1731242</v>
      </c>
      <c r="I38" s="68">
        <v>19072.3</v>
      </c>
      <c r="J38" s="30">
        <f t="shared" si="1"/>
        <v>90.772586421144808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123218.61904761905</v>
      </c>
      <c r="E39" s="27">
        <f t="shared" si="5"/>
        <v>0.42347076893489244</v>
      </c>
      <c r="F39" s="33">
        <f t="shared" si="6"/>
        <v>-0.5040320363562879</v>
      </c>
      <c r="G39" s="39" t="s">
        <v>234</v>
      </c>
      <c r="H39" s="68">
        <v>2587591</v>
      </c>
      <c r="I39" s="68">
        <v>34844</v>
      </c>
      <c r="J39" s="30">
        <f t="shared" si="1"/>
        <v>74.262168522557687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135783.50952380954</v>
      </c>
      <c r="B40" s="27">
        <f>A40/A37-1</f>
        <v>6.1900816242896228E-2</v>
      </c>
      <c r="C40" s="27">
        <f>A40/A28-1</f>
        <v>-0.55794973433837725</v>
      </c>
      <c r="D40" s="26">
        <f>H40/21</f>
        <v>197569.80952380953</v>
      </c>
      <c r="E40" s="27">
        <f t="shared" si="5"/>
        <v>0.60340873035962783</v>
      </c>
      <c r="F40" s="33">
        <f t="shared" si="6"/>
        <v>-0.41553209187806117</v>
      </c>
      <c r="G40" s="39" t="s">
        <v>236</v>
      </c>
      <c r="H40" s="68">
        <v>4148966</v>
      </c>
      <c r="I40" s="68">
        <v>38473.01</v>
      </c>
      <c r="J40" s="30">
        <f t="shared" si="1"/>
        <v>107.840951357848</v>
      </c>
      <c r="K40" s="32">
        <f>H40+H39+H38</f>
        <v>8467799</v>
      </c>
      <c r="L40" s="27">
        <f>K40/K37-1</f>
        <v>8.9563947907622232E-2</v>
      </c>
      <c r="M40" s="27">
        <f>K40/K28-1</f>
        <v>-0.5361094855809786</v>
      </c>
      <c r="N40" s="32">
        <f>AVERAGE(J38:J40)</f>
        <v>90.958568767183507</v>
      </c>
      <c r="O40" s="58">
        <f>N40/N37-1</f>
        <v>-0.16142135703668714</v>
      </c>
    </row>
    <row r="41" spans="1:16" ht="17.399999999999999">
      <c r="A41" s="31"/>
      <c r="B41" s="27"/>
      <c r="C41" s="27"/>
      <c r="D41" s="26">
        <f>H41/18</f>
        <v>200802.44444444444</v>
      </c>
      <c r="E41" s="27">
        <f t="shared" si="5"/>
        <v>1.6361988344405054E-2</v>
      </c>
      <c r="F41" s="33">
        <f t="shared" si="6"/>
        <v>0.2757284691034021</v>
      </c>
      <c r="G41" s="39" t="s">
        <v>370</v>
      </c>
      <c r="H41" s="68">
        <v>3614444</v>
      </c>
      <c r="I41" s="68">
        <v>40023.35</v>
      </c>
      <c r="J41" s="30">
        <f t="shared" si="1"/>
        <v>90.308382481726298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160670.39999999999</v>
      </c>
      <c r="E42" s="27">
        <f t="shared" ref="E42" si="7">D42/D41-1</f>
        <v>-0.19985834612460451</v>
      </c>
      <c r="F42" s="33">
        <f t="shared" ref="F42" si="8">D42/D30-1</f>
        <v>-0.31904712830897264</v>
      </c>
      <c r="G42" s="39" t="s">
        <v>405</v>
      </c>
      <c r="H42" s="68">
        <v>3213408</v>
      </c>
      <c r="I42" s="68">
        <v>54366.07</v>
      </c>
      <c r="J42" s="30">
        <f t="shared" si="1"/>
        <v>59.106865734455333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208206.14814814812</v>
      </c>
      <c r="B43" s="27">
        <f>A43/A40-1</f>
        <v>0.53336843979304671</v>
      </c>
      <c r="C43" s="27">
        <f>A43/A31-1</f>
        <v>-0.1632680367523337</v>
      </c>
      <c r="D43" s="26">
        <f>H43/20</f>
        <v>263145.59999999998</v>
      </c>
      <c r="E43" s="27">
        <f t="shared" ref="E43" si="9">D43/D42-1</f>
        <v>0.63779762793893569</v>
      </c>
      <c r="F43" s="33">
        <f t="shared" ref="F43" si="10">D43/D31-1</f>
        <v>-0.2548534445092272</v>
      </c>
      <c r="G43" s="39" t="s">
        <v>429</v>
      </c>
      <c r="H43" s="68">
        <v>5262912</v>
      </c>
      <c r="I43" s="68">
        <v>65140.6</v>
      </c>
      <c r="J43" s="30">
        <f t="shared" si="1"/>
        <v>80.793115200044213</v>
      </c>
      <c r="K43" s="32">
        <f>H43+H42+H41</f>
        <v>12090764</v>
      </c>
      <c r="L43" s="27">
        <f>K43/K40-1</f>
        <v>0.42785203097050362</v>
      </c>
      <c r="M43" s="27">
        <f>K43/K31-1</f>
        <v>-0.1944221020083674</v>
      </c>
      <c r="N43" s="32">
        <f>AVERAGE(J41:J43)</f>
        <v>76.73612113874195</v>
      </c>
      <c r="O43" s="58">
        <f>N43/N40-1</f>
        <v>-0.15636182298388146</v>
      </c>
    </row>
    <row r="44" spans="1:16" ht="17.399999999999999">
      <c r="A44" s="31"/>
      <c r="B44" s="27"/>
      <c r="C44" s="27"/>
      <c r="D44" s="26">
        <f>H44/22</f>
        <v>279304.77272727271</v>
      </c>
      <c r="E44" s="27">
        <f t="shared" ref="E44" si="11">D44/D43-1</f>
        <v>6.1407725332564E-2</v>
      </c>
      <c r="F44" s="33">
        <f t="shared" ref="F44" si="12">D44/D32-1</f>
        <v>2.0225250235486953</v>
      </c>
      <c r="G44" s="39" t="s">
        <v>462</v>
      </c>
      <c r="H44" s="68">
        <v>6144705</v>
      </c>
      <c r="I44" s="68">
        <v>80013.39</v>
      </c>
      <c r="J44" s="30">
        <f t="shared" si="1"/>
        <v>76.7959587763998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125702.95</v>
      </c>
      <c r="E45" s="27">
        <f t="shared" ref="E45" si="13">D45/D44-1</f>
        <v>-0.54994342283315478</v>
      </c>
      <c r="F45" s="33">
        <f t="shared" ref="F45" si="14">D45/D33-1</f>
        <v>-0.24512404817000433</v>
      </c>
      <c r="G45" s="39" t="s">
        <v>498</v>
      </c>
      <c r="H45" s="68">
        <v>2514059</v>
      </c>
      <c r="I45" s="68">
        <v>36349.25</v>
      </c>
      <c r="J45" s="30">
        <f t="shared" si="1"/>
        <v>69.163985501764131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191314.7672248804</v>
      </c>
      <c r="B46" s="27">
        <f>A46/A43-1</f>
        <v>-8.1128156269663743E-2</v>
      </c>
      <c r="C46" s="27">
        <f>A46/A34-1</f>
        <v>0.30415775360641706</v>
      </c>
      <c r="D46" s="26">
        <f>H46/19</f>
        <v>168936.57894736843</v>
      </c>
      <c r="E46" s="27">
        <f t="shared" ref="E46" si="15">D46/D45-1</f>
        <v>0.34393487939120315</v>
      </c>
      <c r="F46" s="33">
        <f t="shared" ref="F46" si="16">D46/D34-1</f>
        <v>-6.7467920736102416E-2</v>
      </c>
      <c r="G46" s="39" t="s">
        <v>548</v>
      </c>
      <c r="H46" s="68">
        <v>3209795</v>
      </c>
      <c r="I46" s="68">
        <v>37034.85</v>
      </c>
      <c r="J46" s="30">
        <f t="shared" si="1"/>
        <v>86.669582838866631</v>
      </c>
      <c r="K46" s="32">
        <f>H46+H45+H44</f>
        <v>11868559</v>
      </c>
      <c r="L46" s="27">
        <f>K46/K43-1</f>
        <v>-1.8378077679789273E-2</v>
      </c>
      <c r="M46" s="27">
        <f>K46/K34-1</f>
        <v>0.33661988041712099</v>
      </c>
      <c r="N46" s="32">
        <f>AVERAGE(J44:J46)</f>
        <v>77.543175705676859</v>
      </c>
      <c r="O46" s="58">
        <f>N46/N43-1</f>
        <v>1.0517270810127544E-2</v>
      </c>
    </row>
    <row r="47" spans="1:16" ht="17.399999999999999">
      <c r="A47" s="31"/>
      <c r="B47" s="27"/>
      <c r="C47" s="27"/>
      <c r="D47" s="26">
        <f>H47/19</f>
        <v>269978.42105263157</v>
      </c>
      <c r="E47" s="27">
        <f t="shared" ref="E47" si="17">D47/D46-1</f>
        <v>0.59810517494107862</v>
      </c>
      <c r="F47" s="33">
        <f t="shared" ref="F47" si="18">D47/D35-1</f>
        <v>1.580257699094854</v>
      </c>
      <c r="G47" s="39" t="s">
        <v>603</v>
      </c>
      <c r="H47" s="68">
        <v>5129590</v>
      </c>
      <c r="I47" s="68">
        <v>64644.81</v>
      </c>
      <c r="J47" s="30">
        <f t="shared" si="1"/>
        <v>79.35037631017866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136198.39999999999</v>
      </c>
      <c r="E48" s="27">
        <f t="shared" ref="E48" si="19">D48/D47-1</f>
        <v>-0.49552116251006417</v>
      </c>
      <c r="F48" s="33">
        <f t="shared" ref="F48" si="20">D48/D36-1</f>
        <v>0.18888564666212737</v>
      </c>
      <c r="G48" s="39" t="s">
        <v>640</v>
      </c>
      <c r="H48" s="68">
        <v>2723968</v>
      </c>
      <c r="I48" s="68">
        <v>24730.080000000002</v>
      </c>
      <c r="J48" s="30">
        <f t="shared" si="1"/>
        <v>110.14796555449881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174943.24338118022</v>
      </c>
      <c r="B49" s="27">
        <f>A49/A46-1</f>
        <v>-8.5573759313918085E-2</v>
      </c>
      <c r="C49" s="27">
        <f>A49/A37-1</f>
        <v>0.36815121065993561</v>
      </c>
      <c r="D49" s="26">
        <f>H49/22</f>
        <v>118652.90909090909</v>
      </c>
      <c r="E49" s="27">
        <f t="shared" ref="E49" si="21">D49/D48-1</f>
        <v>-0.12882303249590965</v>
      </c>
      <c r="F49" s="33">
        <f t="shared" ref="F49" si="22">D49/D37-1</f>
        <v>-0.27832404316623938</v>
      </c>
      <c r="G49" s="39" t="s">
        <v>672</v>
      </c>
      <c r="H49" s="68">
        <v>2610364</v>
      </c>
      <c r="I49" s="68">
        <v>26714.51</v>
      </c>
      <c r="J49" s="30">
        <f t="shared" si="1"/>
        <v>97.713340053776022</v>
      </c>
      <c r="K49" s="32">
        <f>H49+H48+H47</f>
        <v>10463922</v>
      </c>
      <c r="L49" s="27">
        <f>K49/K46-1</f>
        <v>-0.1183494137746629</v>
      </c>
      <c r="M49" s="27">
        <f>K49/K37-1</f>
        <v>0.34640798215893187</v>
      </c>
      <c r="N49" s="32">
        <f>AVERAGE(J47:J49)</f>
        <v>95.737227306151155</v>
      </c>
      <c r="O49" s="58">
        <f>N49/N46-1</f>
        <v>0.23463124169084471</v>
      </c>
    </row>
    <row r="50" spans="1:15" s="37" customFormat="1" ht="17.399999999999999">
      <c r="A50" s="92"/>
      <c r="B50" s="130"/>
      <c r="C50" s="130"/>
      <c r="D50" s="93">
        <f>H50/18</f>
        <v>165087.27777777778</v>
      </c>
      <c r="E50" s="130">
        <f t="shared" ref="E50" si="23">D50/D49-1</f>
        <v>0.39134623030010807</v>
      </c>
      <c r="F50" s="131">
        <f t="shared" ref="F50" si="24">D50/D38-1</f>
        <v>0.90715426009509681</v>
      </c>
      <c r="G50" s="132" t="s">
        <v>714</v>
      </c>
      <c r="H50" s="95">
        <v>2971571</v>
      </c>
      <c r="I50" s="95">
        <v>32399.7</v>
      </c>
      <c r="J50" s="133">
        <f t="shared" ref="J50" si="25">H50/I50</f>
        <v>91.716003543242678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144545.70000000001</v>
      </c>
      <c r="E51" s="130">
        <f t="shared" ref="E51" si="26">D51/D50-1</f>
        <v>-0.12442859349482138</v>
      </c>
      <c r="F51" s="131">
        <f t="shared" ref="F51" si="27">D51/D39-1</f>
        <v>0.17308326547742681</v>
      </c>
      <c r="G51" s="132" t="s">
        <v>721</v>
      </c>
      <c r="H51" s="95">
        <v>2890914</v>
      </c>
      <c r="I51" s="95">
        <v>33578.300000000003</v>
      </c>
      <c r="J51" s="133">
        <f t="shared" ref="J51" si="28">H51/I51</f>
        <v>86.094709976383555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149930.78047138048</v>
      </c>
      <c r="B52" s="27">
        <f>A52/A49-1</f>
        <v>-0.1429747295544338</v>
      </c>
      <c r="C52" s="27">
        <f>A52/A40-1</f>
        <v>0.10418990492428115</v>
      </c>
      <c r="D52" s="93">
        <f>H52/22</f>
        <v>140159.36363636365</v>
      </c>
      <c r="E52" s="130">
        <f t="shared" ref="E52:E53" si="29">D52/D51-1</f>
        <v>-3.0345671740054314E-2</v>
      </c>
      <c r="F52" s="131">
        <f t="shared" ref="F52:F53" si="30">D52/D40-1</f>
        <v>-0.29058309073546595</v>
      </c>
      <c r="G52" s="132" t="s">
        <v>726</v>
      </c>
      <c r="H52" s="95">
        <v>3083506</v>
      </c>
      <c r="I52" s="95">
        <v>44775.5</v>
      </c>
      <c r="J52" s="133">
        <f t="shared" ref="J52" si="31">H52/I52</f>
        <v>68.865919978559702</v>
      </c>
      <c r="K52" s="32">
        <f>H52+H51+H50</f>
        <v>8945991</v>
      </c>
      <c r="L52" s="27">
        <f>K52/K49-1</f>
        <v>-0.14506329462318235</v>
      </c>
      <c r="M52" s="27">
        <f>K52/K40-1</f>
        <v>5.647181752897068E-2</v>
      </c>
      <c r="N52" s="32">
        <f>AVERAGE(J50:J52)</f>
        <v>82.225544499395312</v>
      </c>
      <c r="O52" s="58">
        <f>N52/N49-1</f>
        <v>-0.14113300736763357</v>
      </c>
    </row>
    <row r="53" spans="1:15" s="37" customFormat="1" ht="17.399999999999999">
      <c r="A53" s="31"/>
      <c r="B53" s="27"/>
      <c r="C53" s="27"/>
      <c r="D53" s="93">
        <f>H53/21</f>
        <v>96580.619047619053</v>
      </c>
      <c r="E53" s="130">
        <f t="shared" si="29"/>
        <v>-0.31092281998231264</v>
      </c>
      <c r="F53" s="131">
        <f t="shared" si="30"/>
        <v>-0.51902667661827295</v>
      </c>
      <c r="G53" s="132" t="s">
        <v>729</v>
      </c>
      <c r="H53" s="95">
        <v>2028193</v>
      </c>
      <c r="I53" s="95">
        <v>26037.68</v>
      </c>
      <c r="J53" s="133">
        <f t="shared" ref="J53" si="32">H53/I53</f>
        <v>77.894535918714723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151104.11764705883</v>
      </c>
      <c r="E54" s="130">
        <f t="shared" ref="E54" si="33">D54/D53-1</f>
        <v>0.56453871529397603</v>
      </c>
      <c r="F54" s="131">
        <f t="shared" ref="F54" si="34">D54/D42-1</f>
        <v>-5.9539792973324124E-2</v>
      </c>
      <c r="G54" s="132" t="s">
        <v>742</v>
      </c>
      <c r="H54" s="95">
        <v>2568770</v>
      </c>
      <c r="I54" s="95">
        <v>27770.6</v>
      </c>
      <c r="J54" s="133">
        <f t="shared" ref="J54" si="35">H54/I54</f>
        <v>92.499621902299566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125769.53127917834</v>
      </c>
      <c r="B55" s="27">
        <f>A55/A52-1</f>
        <v>-0.16114935916587292</v>
      </c>
      <c r="C55" s="27">
        <f>A55/A43-1</f>
        <v>-0.39593747640109256</v>
      </c>
      <c r="D55" s="93">
        <f>H55/21</f>
        <v>129623.85714285714</v>
      </c>
      <c r="E55" s="130">
        <f t="shared" ref="E55" si="36">D55/D54-1</f>
        <v>-0.14215536173788568</v>
      </c>
      <c r="F55" s="131">
        <f t="shared" ref="F55" si="37">D55/D43-1</f>
        <v>-0.50740632888082815</v>
      </c>
      <c r="G55" s="132" t="s">
        <v>749</v>
      </c>
      <c r="H55" s="95">
        <v>2722101</v>
      </c>
      <c r="I55" s="95">
        <v>38638.75</v>
      </c>
      <c r="J55" s="133">
        <f t="shared" ref="J55" si="38">H55/I55</f>
        <v>70.45002749830158</v>
      </c>
      <c r="K55" s="32">
        <f>H55+H54+H53</f>
        <v>7319064</v>
      </c>
      <c r="L55" s="27">
        <f>K55/K52-1</f>
        <v>-0.18186101461537352</v>
      </c>
      <c r="M55" s="27">
        <f>K55/K43-1</f>
        <v>-0.39465661557863507</v>
      </c>
      <c r="N55" s="32">
        <f>AVERAGE(J53:J55)</f>
        <v>80.281395106438623</v>
      </c>
      <c r="O55" s="58">
        <f>N55/N52-1</f>
        <v>-2.3644104819165901E-2</v>
      </c>
    </row>
    <row r="56" spans="1:15" s="124" customFormat="1" ht="17.399999999999999">
      <c r="A56" s="94"/>
      <c r="B56" s="45"/>
      <c r="C56" s="45"/>
      <c r="D56" s="98">
        <f>H56/22</f>
        <v>200628.68181818182</v>
      </c>
      <c r="E56" s="118">
        <f t="shared" ref="E56" si="39">D56/D55-1</f>
        <v>0.54777589743430477</v>
      </c>
      <c r="F56" s="158">
        <f t="shared" ref="F56" si="40">D56/D44-1</f>
        <v>-0.28168545113231624</v>
      </c>
      <c r="G56" s="122" t="s">
        <v>752</v>
      </c>
      <c r="H56" s="96">
        <v>4413831</v>
      </c>
      <c r="I56" s="96">
        <v>56323.11</v>
      </c>
      <c r="J56" s="125">
        <f t="shared" ref="J56" si="41">H56/I56</f>
        <v>78.36625143746501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146376.55555555556</v>
      </c>
      <c r="E57" s="118">
        <f t="shared" ref="E57" si="42">D57/D56-1</f>
        <v>-0.27041062011159411</v>
      </c>
      <c r="F57" s="158">
        <f t="shared" ref="F57" si="43">D57/D45-1</f>
        <v>0.16446396489148074</v>
      </c>
      <c r="G57" s="122" t="s">
        <v>756</v>
      </c>
      <c r="H57" s="96">
        <v>2634778</v>
      </c>
      <c r="I57" s="96">
        <v>39056.1</v>
      </c>
      <c r="J57" s="125">
        <f t="shared" ref="J57" si="44">H57/I57</f>
        <v>67.461369670806874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173502.61868686869</v>
      </c>
      <c r="B58" s="27">
        <f>A58/A55-1</f>
        <v>0.37952822851612833</v>
      </c>
      <c r="C58" s="27">
        <f>A58/A46-1</f>
        <v>-9.3103887360009518E-2</v>
      </c>
      <c r="K58" s="32">
        <f>H58+H57+H56</f>
        <v>7048609</v>
      </c>
      <c r="L58" s="27">
        <f>K58/K55-1</f>
        <v>-3.6952129397966771E-2</v>
      </c>
      <c r="M58" s="27">
        <f>K58/K46-1</f>
        <v>-0.40611080081415107</v>
      </c>
      <c r="N58" s="32">
        <f>AVERAGE(J56:J58)</f>
        <v>72.913810554135949</v>
      </c>
      <c r="O58" s="58">
        <f>N58/N55-1</f>
        <v>-9.1772004491633363E-2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208">
    <tabColor rgb="FFFFFF00"/>
  </sheetPr>
  <dimension ref="A1:Q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3.0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메타바이오메드</v>
      </c>
      <c r="G1" s="19"/>
      <c r="H1" s="19"/>
      <c r="I1" s="19"/>
      <c r="J1" s="20"/>
      <c r="P1" s="18" t="s">
        <v>310</v>
      </c>
    </row>
    <row r="2" spans="1:17" ht="15" customHeight="1">
      <c r="G2" s="21"/>
      <c r="H2" s="21"/>
      <c r="I2" s="21"/>
      <c r="J2" s="22"/>
      <c r="P2" s="34" t="s">
        <v>669</v>
      </c>
      <c r="Q2" s="18" t="s">
        <v>85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34" t="s">
        <v>622</v>
      </c>
      <c r="Q3" s="18" t="s">
        <v>98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133486.85</v>
      </c>
      <c r="E5" s="27"/>
      <c r="F5" s="26"/>
      <c r="G5" s="28" t="s">
        <v>7</v>
      </c>
      <c r="H5" s="29">
        <f>'메타바이오메드(봉합재)'!H5+'메타바이오메드(덴탈)'!H5</f>
        <v>2669737</v>
      </c>
      <c r="I5" s="29">
        <f>'메타바이오메드(봉합재)'!I5+'메타바이오메드(덴탈)'!I5</f>
        <v>15751.52</v>
      </c>
      <c r="J5" s="30">
        <f>H5/I5</f>
        <v>169.49075390819425</v>
      </c>
    </row>
    <row r="6" spans="1:17" ht="15" hidden="1" customHeight="1">
      <c r="D6" s="26">
        <f>H6/18</f>
        <v>80973.722222222219</v>
      </c>
      <c r="E6" s="27">
        <f t="shared" ref="E6:E22" si="0">D6/D5-1</f>
        <v>-0.39339551257504235</v>
      </c>
      <c r="F6" s="26"/>
      <c r="G6" s="28" t="s">
        <v>3</v>
      </c>
      <c r="H6" s="29">
        <f>'메타바이오메드(봉합재)'!H6+'메타바이오메드(덴탈)'!H6</f>
        <v>1457527</v>
      </c>
      <c r="I6" s="29">
        <f>'메타바이오메드(봉합재)'!I6+'메타바이오메드(덴탈)'!I6</f>
        <v>8540.4599999999991</v>
      </c>
      <c r="J6" s="30">
        <f t="shared" ref="J6:J49" si="1">H6/I6</f>
        <v>170.66141636398979</v>
      </c>
    </row>
    <row r="7" spans="1:17" ht="15" hidden="1" customHeight="1">
      <c r="A7" s="31">
        <f>AVERAGE(D5:D7)</f>
        <v>111611.78164983164</v>
      </c>
      <c r="B7" s="31"/>
      <c r="C7" s="31"/>
      <c r="D7" s="26">
        <f>H7/22</f>
        <v>120374.77272727272</v>
      </c>
      <c r="E7" s="27">
        <f t="shared" si="0"/>
        <v>0.48659058054561521</v>
      </c>
      <c r="F7" s="26"/>
      <c r="G7" s="28" t="s">
        <v>6</v>
      </c>
      <c r="H7" s="29">
        <f>'메타바이오메드(봉합재)'!H7+'메타바이오메드(덴탈)'!H7</f>
        <v>2648245</v>
      </c>
      <c r="I7" s="29">
        <f>'메타바이오메드(봉합재)'!I7+'메타바이오메드(덴탈)'!I7</f>
        <v>21209.35</v>
      </c>
      <c r="J7" s="30">
        <f t="shared" si="1"/>
        <v>124.86214806205754</v>
      </c>
      <c r="K7" s="32">
        <f>H7+H6+H5</f>
        <v>6775509</v>
      </c>
      <c r="L7" s="32"/>
      <c r="M7" s="32"/>
      <c r="N7" s="32">
        <f>AVERAGE(J5:J7)</f>
        <v>155.00477277808054</v>
      </c>
      <c r="O7" s="35"/>
    </row>
    <row r="8" spans="1:17" ht="15" hidden="1" customHeight="1">
      <c r="D8" s="26">
        <f>H8/21</f>
        <v>130246.23809523809</v>
      </c>
      <c r="E8" s="27">
        <f t="shared" si="0"/>
        <v>8.2006097659105714E-2</v>
      </c>
      <c r="F8" s="26"/>
      <c r="G8" s="28" t="s">
        <v>2</v>
      </c>
      <c r="H8" s="29">
        <f>'메타바이오메드(봉합재)'!H8+'메타바이오메드(덴탈)'!H8</f>
        <v>2735171</v>
      </c>
      <c r="I8" s="29">
        <f>'메타바이오메드(봉합재)'!I8+'메타바이오메드(덴탈)'!I8</f>
        <v>13714.5</v>
      </c>
      <c r="J8" s="30">
        <f t="shared" si="1"/>
        <v>199.43643588902256</v>
      </c>
    </row>
    <row r="9" spans="1:17" ht="15" hidden="1" customHeight="1">
      <c r="D9" s="26">
        <f>H9/21</f>
        <v>173760.33333333334</v>
      </c>
      <c r="E9" s="27">
        <f t="shared" si="0"/>
        <v>0.33409099467638415</v>
      </c>
      <c r="F9" s="26"/>
      <c r="G9" s="28" t="s">
        <v>5</v>
      </c>
      <c r="H9" s="29">
        <f>'메타바이오메드(봉합재)'!H9+'메타바이오메드(덴탈)'!H9</f>
        <v>3648967</v>
      </c>
      <c r="I9" s="29">
        <f>'메타바이오메드(봉합재)'!I9+'메타바이오메드(덴탈)'!I9</f>
        <v>23772.880000000001</v>
      </c>
      <c r="J9" s="30">
        <f t="shared" si="1"/>
        <v>153.49284562913707</v>
      </c>
    </row>
    <row r="10" spans="1:17" ht="15" hidden="1" customHeight="1">
      <c r="A10" s="31">
        <f>AVERAGE(D8:D10)</f>
        <v>151702.52380952382</v>
      </c>
      <c r="B10" s="27">
        <f>A10/A7-1</f>
        <v>0.35919812019014263</v>
      </c>
      <c r="C10" s="27"/>
      <c r="D10" s="26">
        <f>H10/21</f>
        <v>151101</v>
      </c>
      <c r="E10" s="27">
        <f t="shared" si="0"/>
        <v>-0.1304056737153283</v>
      </c>
      <c r="F10" s="26"/>
      <c r="G10" s="28" t="s">
        <v>0</v>
      </c>
      <c r="H10" s="29">
        <f>'메타바이오메드(봉합재)'!H10+'메타바이오메드(덴탈)'!H10</f>
        <v>3173121</v>
      </c>
      <c r="I10" s="29">
        <f>'메타바이오메드(봉합재)'!I10+'메타바이오메드(덴탈)'!I10</f>
        <v>23410.68</v>
      </c>
      <c r="J10" s="30">
        <f t="shared" si="1"/>
        <v>135.5415989625248</v>
      </c>
      <c r="K10" s="32">
        <f>H10+H9+H8</f>
        <v>9557259</v>
      </c>
      <c r="L10" s="27">
        <f>K10/K7-1</f>
        <v>0.41055956091269308</v>
      </c>
      <c r="M10" s="32"/>
      <c r="N10" s="32">
        <f>AVERAGE(J8:J10)</f>
        <v>162.82362682689481</v>
      </c>
      <c r="O10" s="58">
        <f>N10/N7-1</f>
        <v>5.0442666433300642E-2</v>
      </c>
    </row>
    <row r="11" spans="1:17" ht="15" hidden="1" customHeight="1">
      <c r="D11" s="26">
        <f>H11/21</f>
        <v>134906.61904761905</v>
      </c>
      <c r="E11" s="27">
        <f t="shared" si="0"/>
        <v>-0.10717586880550722</v>
      </c>
      <c r="F11" s="26"/>
      <c r="G11" s="28" t="s">
        <v>10</v>
      </c>
      <c r="H11" s="29">
        <f>'메타바이오메드(봉합재)'!H11+'메타바이오메드(덴탈)'!H11</f>
        <v>2833039</v>
      </c>
      <c r="I11" s="29">
        <f>'메타바이오메드(봉합재)'!I11+'메타바이오메드(덴탈)'!I11</f>
        <v>18757.68</v>
      </c>
      <c r="J11" s="30">
        <f t="shared" si="1"/>
        <v>151.0335499912569</v>
      </c>
    </row>
    <row r="12" spans="1:17" ht="15" hidden="1" customHeight="1">
      <c r="D12" s="26">
        <f>H12/22</f>
        <v>107296.22727272728</v>
      </c>
      <c r="E12" s="27">
        <f t="shared" si="0"/>
        <v>-0.20466298814549577</v>
      </c>
      <c r="F12" s="26"/>
      <c r="G12" s="28" t="s">
        <v>4</v>
      </c>
      <c r="H12" s="29">
        <f>'메타바이오메드(봉합재)'!H12+'메타바이오메드(덴탈)'!H12</f>
        <v>2360517</v>
      </c>
      <c r="I12" s="29">
        <f>'메타바이오메드(봉합재)'!I12+'메타바이오메드(덴탈)'!I12</f>
        <v>20294.8</v>
      </c>
      <c r="J12" s="30">
        <f t="shared" si="1"/>
        <v>116.31141967400517</v>
      </c>
    </row>
    <row r="13" spans="1:17" ht="15" hidden="1" customHeight="1">
      <c r="A13" s="31">
        <f>AVERAGE(D11:D13)</f>
        <v>134608.03210678211</v>
      </c>
      <c r="B13" s="27">
        <f>A13/A10-1</f>
        <v>-0.11268429340177222</v>
      </c>
      <c r="C13" s="27"/>
      <c r="D13" s="26">
        <f>H13/20</f>
        <v>161621.25</v>
      </c>
      <c r="E13" s="27">
        <f t="shared" si="0"/>
        <v>0.5063087874393617</v>
      </c>
      <c r="F13" s="26"/>
      <c r="G13" s="28" t="s">
        <v>8</v>
      </c>
      <c r="H13" s="29">
        <f>'메타바이오메드(봉합재)'!H13+'메타바이오메드(덴탈)'!H13</f>
        <v>3232425</v>
      </c>
      <c r="I13" s="29">
        <f>'메타바이오메드(봉합재)'!I13+'메타바이오메드(덴탈)'!I13</f>
        <v>23823.280000000002</v>
      </c>
      <c r="J13" s="30">
        <f t="shared" si="1"/>
        <v>135.68345752558</v>
      </c>
      <c r="K13" s="32">
        <f>H13+H12+H11</f>
        <v>8425981</v>
      </c>
      <c r="L13" s="27">
        <f>K13/K10-1</f>
        <v>-0.11836845689752684</v>
      </c>
      <c r="M13" s="32"/>
      <c r="N13" s="32">
        <f>AVERAGE(J11:J13)</f>
        <v>134.34280906361403</v>
      </c>
      <c r="O13" s="58">
        <f>N13/N10-1</f>
        <v>-0.17491821253656281</v>
      </c>
    </row>
    <row r="14" spans="1:17" ht="15" hidden="1" customHeight="1">
      <c r="D14" s="26">
        <f>H14/20</f>
        <v>123538.55</v>
      </c>
      <c r="E14" s="27">
        <f t="shared" si="0"/>
        <v>-0.23562928760914792</v>
      </c>
      <c r="F14" s="26"/>
      <c r="G14" s="28" t="s">
        <v>11</v>
      </c>
      <c r="H14" s="29">
        <f>'메타바이오메드(봉합재)'!H14+'메타바이오메드(덴탈)'!H14</f>
        <v>2470771</v>
      </c>
      <c r="I14" s="29">
        <f>'메타바이오메드(봉합재)'!I14+'메타바이오메드(덴탈)'!I14</f>
        <v>14165.24</v>
      </c>
      <c r="J14" s="30">
        <f t="shared" si="1"/>
        <v>174.42493032239483</v>
      </c>
    </row>
    <row r="15" spans="1:17" ht="15" hidden="1" customHeight="1">
      <c r="A15" s="31"/>
      <c r="B15" s="31"/>
      <c r="C15" s="31"/>
      <c r="D15" s="26">
        <f>H15/22</f>
        <v>132260.40909090909</v>
      </c>
      <c r="E15" s="27">
        <f t="shared" si="0"/>
        <v>7.0600303232546402E-2</v>
      </c>
      <c r="F15" s="26"/>
      <c r="G15" s="28" t="s">
        <v>9</v>
      </c>
      <c r="H15" s="29">
        <f>'메타바이오메드(봉합재)'!H15+'메타바이오메드(덴탈)'!H15</f>
        <v>2909729</v>
      </c>
      <c r="I15" s="29">
        <f>'메타바이오메드(봉합재)'!I15+'메타바이오메드(덴탈)'!I15</f>
        <v>22622.78</v>
      </c>
      <c r="J15" s="30">
        <f t="shared" si="1"/>
        <v>128.61942696697753</v>
      </c>
    </row>
    <row r="16" spans="1:17" ht="15" hidden="1" customHeight="1">
      <c r="A16" s="31">
        <f>AVERAGE(D14:D16)</f>
        <v>141142.62272727271</v>
      </c>
      <c r="B16" s="27">
        <f>A16/A13-1</f>
        <v>4.854532466017214E-2</v>
      </c>
      <c r="C16" s="27"/>
      <c r="D16" s="26">
        <f>H16/22</f>
        <v>167628.90909090909</v>
      </c>
      <c r="E16" s="27">
        <f t="shared" si="0"/>
        <v>0.26741562530393725</v>
      </c>
      <c r="F16" s="26"/>
      <c r="G16" s="28" t="s">
        <v>13</v>
      </c>
      <c r="H16" s="29">
        <f>'메타바이오메드(봉합재)'!H16+'메타바이오메드(덴탈)'!H16</f>
        <v>3687836</v>
      </c>
      <c r="I16" s="29">
        <f>'메타바이오메드(봉합재)'!I16+'메타바이오메드(덴탈)'!I16</f>
        <v>30942.57</v>
      </c>
      <c r="J16" s="30">
        <f t="shared" si="1"/>
        <v>119.18324819173068</v>
      </c>
      <c r="K16" s="32">
        <f>H16+H15+H14</f>
        <v>9068336</v>
      </c>
      <c r="L16" s="27">
        <f>K16/K13-1</f>
        <v>7.6235040169210011E-2</v>
      </c>
      <c r="M16" s="32"/>
      <c r="N16" s="32">
        <f>AVERAGE(J14:J16)</f>
        <v>140.74253516036768</v>
      </c>
      <c r="O16" s="58">
        <f>N16/N13-1</f>
        <v>4.763728063571504E-2</v>
      </c>
    </row>
    <row r="17" spans="1:15" ht="15" hidden="1" customHeight="1">
      <c r="D17" s="26">
        <f>H17/20</f>
        <v>129877.2</v>
      </c>
      <c r="E17" s="27">
        <f t="shared" si="0"/>
        <v>-0.22521001476204472</v>
      </c>
      <c r="F17" s="33">
        <f t="shared" ref="F17:F22" si="2">D17/D5-1</f>
        <v>-2.7041240391843857E-2</v>
      </c>
      <c r="G17" s="39" t="s">
        <v>162</v>
      </c>
      <c r="H17" s="29">
        <f>'메타바이오메드(봉합재)'!H17+'메타바이오메드(덴탈)'!H17</f>
        <v>2597544</v>
      </c>
      <c r="I17" s="29">
        <f>'메타바이오메드(봉합재)'!I17+'메타바이오메드(덴탈)'!I17</f>
        <v>20739.52</v>
      </c>
      <c r="J17" s="30">
        <f t="shared" si="1"/>
        <v>125.24610019904028</v>
      </c>
    </row>
    <row r="18" spans="1:15" hidden="1">
      <c r="D18" s="26">
        <f>H18/20</f>
        <v>153576.6</v>
      </c>
      <c r="E18" s="27">
        <f t="shared" si="0"/>
        <v>0.18247544603671773</v>
      </c>
      <c r="F18" s="33">
        <f t="shared" si="2"/>
        <v>0.89662270407340672</v>
      </c>
      <c r="G18" s="39" t="s">
        <v>163</v>
      </c>
      <c r="H18" s="29">
        <f>'메타바이오메드(봉합재)'!H18+'메타바이오메드(덴탈)'!H18</f>
        <v>3071532</v>
      </c>
      <c r="I18" s="29">
        <f>'메타바이오메드(봉합재)'!I18+'메타바이오메드(덴탈)'!I18</f>
        <v>21380.52</v>
      </c>
      <c r="J18" s="30">
        <f t="shared" si="1"/>
        <v>143.66030386538773</v>
      </c>
    </row>
    <row r="19" spans="1:15" ht="17.399999999999999" hidden="1">
      <c r="A19" s="31">
        <f>AVERAGE(D17:D19)</f>
        <v>141244.28181818183</v>
      </c>
      <c r="B19" s="27">
        <f>A19/A16-1</f>
        <v>7.2025791319996202E-4</v>
      </c>
      <c r="C19" s="27">
        <f>A19/A7-1</f>
        <v>0.26549616653659869</v>
      </c>
      <c r="D19" s="26">
        <f>H19/22</f>
        <v>140279.04545454544</v>
      </c>
      <c r="E19" s="27">
        <f t="shared" si="0"/>
        <v>-8.65858115458642E-2</v>
      </c>
      <c r="F19" s="33">
        <f t="shared" si="2"/>
        <v>0.1653525259181079</v>
      </c>
      <c r="G19" s="39" t="s">
        <v>158</v>
      </c>
      <c r="H19" s="29">
        <f>'메타바이오메드(봉합재)'!H19+'메타바이오메드(덴탈)'!H19</f>
        <v>3086139</v>
      </c>
      <c r="I19" s="29">
        <f>'메타바이오메드(봉합재)'!I19+'메타바이오메드(덴탈)'!I19</f>
        <v>17617.13</v>
      </c>
      <c r="J19" s="30">
        <f t="shared" si="1"/>
        <v>175.17830656866354</v>
      </c>
      <c r="K19" s="32">
        <f>H19+H18+H17</f>
        <v>8755215</v>
      </c>
      <c r="L19" s="27">
        <f>K19/K16-1</f>
        <v>-3.4529047004875024E-2</v>
      </c>
      <c r="M19" s="27">
        <f>K19/K7-1</f>
        <v>0.29218557602093065</v>
      </c>
      <c r="N19" s="32">
        <f>AVERAGE(J17:J19)</f>
        <v>148.02823687769717</v>
      </c>
      <c r="O19" s="58">
        <f>N19/N16-1</f>
        <v>5.1766167982038036E-2</v>
      </c>
    </row>
    <row r="20" spans="1:15" hidden="1">
      <c r="D20" s="26">
        <f>H20/20</f>
        <v>216899.6</v>
      </c>
      <c r="E20" s="27">
        <f t="shared" si="0"/>
        <v>0.54620099742753014</v>
      </c>
      <c r="F20" s="33">
        <f t="shared" si="2"/>
        <v>0.66530414368973645</v>
      </c>
      <c r="G20" s="39" t="s">
        <v>154</v>
      </c>
      <c r="H20" s="29">
        <f>'메타바이오메드(봉합재)'!H20+'메타바이오메드(덴탈)'!H20</f>
        <v>4337992</v>
      </c>
      <c r="I20" s="29">
        <f>'메타바이오메드(봉합재)'!I20+'메타바이오메드(덴탈)'!I20</f>
        <v>27485.85</v>
      </c>
      <c r="J20" s="30">
        <f t="shared" si="1"/>
        <v>157.82637247893007</v>
      </c>
    </row>
    <row r="21" spans="1:15" hidden="1">
      <c r="D21" s="26">
        <f>H21/21</f>
        <v>159978.61904761905</v>
      </c>
      <c r="E21" s="27">
        <f t="shared" si="0"/>
        <v>-0.26243008724949679</v>
      </c>
      <c r="F21" s="33">
        <f t="shared" si="2"/>
        <v>-7.9314501885054067E-2</v>
      </c>
      <c r="G21" s="39" t="s">
        <v>155</v>
      </c>
      <c r="H21" s="29">
        <f>'메타바이오메드(봉합재)'!H21+'메타바이오메드(덴탈)'!H21</f>
        <v>3359551</v>
      </c>
      <c r="I21" s="29">
        <f>'메타바이오메드(봉합재)'!I21+'메타바이오메드(덴탈)'!I21</f>
        <v>22404.41</v>
      </c>
      <c r="J21" s="30">
        <f t="shared" si="1"/>
        <v>149.95043386547559</v>
      </c>
    </row>
    <row r="22" spans="1:15" ht="17.399999999999999" hidden="1">
      <c r="A22" s="31">
        <f>AVERAGE(D20:D22)</f>
        <v>186380.27936507936</v>
      </c>
      <c r="B22" s="27">
        <f>A22/A19-1</f>
        <v>0.31955982193317611</v>
      </c>
      <c r="C22" s="27">
        <f>A22/A10-1</f>
        <v>0.22859049859379121</v>
      </c>
      <c r="D22" s="26">
        <f>H22/21</f>
        <v>182262.61904761905</v>
      </c>
      <c r="E22" s="27">
        <f t="shared" si="0"/>
        <v>0.13929361393829121</v>
      </c>
      <c r="F22" s="33">
        <f t="shared" si="2"/>
        <v>0.20623039587837977</v>
      </c>
      <c r="G22" s="39" t="s">
        <v>156</v>
      </c>
      <c r="H22" s="29">
        <f>'메타바이오메드(봉합재)'!H22+'메타바이오메드(덴탈)'!H22</f>
        <v>3827515</v>
      </c>
      <c r="I22" s="29">
        <f>'메타바이오메드(봉합재)'!I22+'메타바이오메드(덴탈)'!I22</f>
        <v>24908.95</v>
      </c>
      <c r="J22" s="30">
        <f t="shared" si="1"/>
        <v>153.66023055969842</v>
      </c>
      <c r="K22" s="32">
        <f>H22+H21+H20</f>
        <v>11525058</v>
      </c>
      <c r="L22" s="27">
        <f>K22/K19-1</f>
        <v>0.31636493221468576</v>
      </c>
      <c r="M22" s="27">
        <f>K22/K10-1</f>
        <v>0.20589574897991159</v>
      </c>
      <c r="N22" s="32">
        <f>AVERAGE(J20:J22)</f>
        <v>153.81234563470136</v>
      </c>
      <c r="O22" s="58">
        <f>N22/N19-1</f>
        <v>3.9074360939548969E-2</v>
      </c>
    </row>
    <row r="23" spans="1:15" hidden="1">
      <c r="A23" s="31"/>
      <c r="B23" s="27"/>
      <c r="C23" s="27"/>
      <c r="D23" s="26">
        <f>H23/21</f>
        <v>155094.42857142858</v>
      </c>
      <c r="E23" s="27">
        <f t="shared" ref="E23:E28" si="3">D23/D22-1</f>
        <v>-0.1490606829757688</v>
      </c>
      <c r="F23" s="33">
        <f t="shared" ref="F23:F28" si="4">D23/D11-1</f>
        <v>0.14964283936790146</v>
      </c>
      <c r="G23" s="39" t="s">
        <v>168</v>
      </c>
      <c r="H23" s="29">
        <f>'메타바이오메드(봉합재)'!H23+'메타바이오메드(덴탈)'!H23</f>
        <v>3256983</v>
      </c>
      <c r="I23" s="29">
        <f>'메타바이오메드(봉합재)'!I23+'메타바이오메드(덴탈)'!I23</f>
        <v>24362.11</v>
      </c>
      <c r="J23" s="30">
        <f t="shared" si="1"/>
        <v>133.69051367061391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143522.59090909091</v>
      </c>
      <c r="E24" s="27">
        <f t="shared" si="3"/>
        <v>-7.4611562574656065E-2</v>
      </c>
      <c r="F24" s="33">
        <f t="shared" si="4"/>
        <v>0.33762942609606283</v>
      </c>
      <c r="G24" s="39" t="s">
        <v>176</v>
      </c>
      <c r="H24" s="29">
        <f>'메타바이오메드(봉합재)'!H24+'메타바이오메드(덴탈)'!H24</f>
        <v>3157497</v>
      </c>
      <c r="I24" s="29">
        <f>'메타바이오메드(봉합재)'!I24+'메타바이오메드(덴탈)'!I24</f>
        <v>24055.200000000001</v>
      </c>
      <c r="J24" s="30">
        <f t="shared" si="1"/>
        <v>131.26047590541754</v>
      </c>
      <c r="K24" s="32"/>
      <c r="L24" s="27"/>
      <c r="M24" s="27"/>
      <c r="N24" s="27"/>
    </row>
    <row r="25" spans="1:15" ht="17.399999999999999" hidden="1">
      <c r="A25" s="31">
        <f>AVERAGE(D23:D25)</f>
        <v>156483.07666894508</v>
      </c>
      <c r="B25" s="27">
        <f>A25/A22-1</f>
        <v>-0.16040968925458043</v>
      </c>
      <c r="C25" s="27">
        <f>A25/A13-1</f>
        <v>0.16250920706432948</v>
      </c>
      <c r="D25" s="26">
        <f>H25/19</f>
        <v>170832.21052631579</v>
      </c>
      <c r="E25" s="27">
        <f t="shared" si="3"/>
        <v>0.19028098255641956</v>
      </c>
      <c r="F25" s="33">
        <f t="shared" si="4"/>
        <v>5.6991023929809925E-2</v>
      </c>
      <c r="G25" s="39" t="s">
        <v>190</v>
      </c>
      <c r="H25" s="29">
        <f>'메타바이오메드(봉합재)'!H25+'메타바이오메드(덴탈)'!H25</f>
        <v>3245812</v>
      </c>
      <c r="I25" s="29">
        <f>'메타바이오메드(봉합재)'!I25+'메타바이오메드(덴탈)'!I25</f>
        <v>20955.599999999999</v>
      </c>
      <c r="J25" s="30">
        <f t="shared" si="1"/>
        <v>154.88995781557199</v>
      </c>
      <c r="K25" s="32">
        <f>H25+H24+H23</f>
        <v>9660292</v>
      </c>
      <c r="L25" s="27">
        <f>K25/K22-1</f>
        <v>-0.1618010078560993</v>
      </c>
      <c r="M25" s="27">
        <f>K25/K13-1</f>
        <v>0.14648869965408173</v>
      </c>
      <c r="N25" s="32">
        <f>AVERAGE(J23:J25)</f>
        <v>139.94698246386781</v>
      </c>
      <c r="O25" s="58">
        <f>N25/N22-1</f>
        <v>-9.0144670205883681E-2</v>
      </c>
    </row>
    <row r="26" spans="1:15" ht="17.399999999999999" hidden="1">
      <c r="A26" s="31"/>
      <c r="B26" s="27"/>
      <c r="C26" s="27"/>
      <c r="D26" s="26">
        <f>H26/19</f>
        <v>198158.52631578947</v>
      </c>
      <c r="E26" s="27">
        <f t="shared" si="3"/>
        <v>0.15995997303602305</v>
      </c>
      <c r="F26" s="33">
        <f t="shared" si="4"/>
        <v>0.60402179170622827</v>
      </c>
      <c r="G26" s="39" t="s">
        <v>202</v>
      </c>
      <c r="H26" s="29">
        <f>'메타바이오메드(봉합재)'!H26+'메타바이오메드(덴탈)'!H26</f>
        <v>3765012</v>
      </c>
      <c r="I26" s="29">
        <f>'메타바이오메드(봉합재)'!I26+'메타바이오메드(덴탈)'!I26</f>
        <v>31621.71</v>
      </c>
      <c r="J26" s="30">
        <f t="shared" si="1"/>
        <v>119.06414928224945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134984.40909090909</v>
      </c>
      <c r="E27" s="27">
        <f t="shared" si="3"/>
        <v>-0.31880594996051204</v>
      </c>
      <c r="F27" s="33">
        <f t="shared" si="4"/>
        <v>2.059573245480939E-2</v>
      </c>
      <c r="G27" s="39" t="s">
        <v>203</v>
      </c>
      <c r="H27" s="29">
        <f>'메타바이오메드(봉합재)'!H27+'메타바이오메드(덴탈)'!H27</f>
        <v>2969657</v>
      </c>
      <c r="I27" s="29">
        <f>'메타바이오메드(봉합재)'!I27+'메타바이오메드(덴탈)'!I27</f>
        <v>18867.349999999999</v>
      </c>
      <c r="J27" s="30">
        <f t="shared" si="1"/>
        <v>157.39661372688801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180429.82057416267</v>
      </c>
      <c r="B28" s="27">
        <f>A28/A25-1</f>
        <v>0.15303088624643557</v>
      </c>
      <c r="C28" s="27">
        <f>A28/A16-1</f>
        <v>0.27835105432895269</v>
      </c>
      <c r="D28" s="26">
        <f>H28/19</f>
        <v>208146.52631578947</v>
      </c>
      <c r="E28" s="27">
        <f t="shared" si="3"/>
        <v>0.54200420417151496</v>
      </c>
      <c r="F28" s="33">
        <f t="shared" si="4"/>
        <v>0.24171020049356007</v>
      </c>
      <c r="G28" s="39" t="s">
        <v>208</v>
      </c>
      <c r="H28" s="29">
        <f>'메타바이오메드(봉합재)'!H28+'메타바이오메드(덴탈)'!H28</f>
        <v>3954784</v>
      </c>
      <c r="I28" s="29">
        <f>'메타바이오메드(봉합재)'!I28+'메타바이오메드(덴탈)'!I28</f>
        <v>25945.79</v>
      </c>
      <c r="J28" s="30">
        <f t="shared" si="1"/>
        <v>152.42488280372268</v>
      </c>
      <c r="K28" s="32">
        <f>H28+H27+H26</f>
        <v>10689453</v>
      </c>
      <c r="L28" s="27">
        <f>K28/K25-1</f>
        <v>0.10653518547886542</v>
      </c>
      <c r="M28" s="27">
        <f>K28/K16-1</f>
        <v>0.1787667550033436</v>
      </c>
      <c r="N28" s="32">
        <f>AVERAGE(J26:J28)</f>
        <v>142.96188193762006</v>
      </c>
      <c r="O28" s="58">
        <f>N28/N25-1</f>
        <v>2.154315456234035E-2</v>
      </c>
    </row>
    <row r="29" spans="1:15" hidden="1">
      <c r="D29" s="26">
        <f>H29/22</f>
        <v>149614.81818181818</v>
      </c>
      <c r="E29" s="27">
        <f t="shared" ref="E29:E41" si="5">D29/D28-1</f>
        <v>-0.2812043475814241</v>
      </c>
      <c r="F29" s="33">
        <f t="shared" ref="F29:F41" si="6">D29/D17-1</f>
        <v>0.15197138667770926</v>
      </c>
      <c r="G29" s="39" t="s">
        <v>215</v>
      </c>
      <c r="H29" s="29">
        <f>'메타바이오메드(봉합재)'!H29+'메타바이오메드(덴탈)'!H29</f>
        <v>3291526</v>
      </c>
      <c r="I29" s="29">
        <f>'메타바이오메드(봉합재)'!I29+'메타바이오메드(덴탈)'!I29</f>
        <v>23549.809999999998</v>
      </c>
      <c r="J29" s="30">
        <f t="shared" si="1"/>
        <v>139.76868603186185</v>
      </c>
    </row>
    <row r="30" spans="1:15" hidden="1">
      <c r="D30" s="26">
        <f>H30/19</f>
        <v>162581.78947368421</v>
      </c>
      <c r="E30" s="27">
        <f t="shared" si="5"/>
        <v>8.6669030844979789E-2</v>
      </c>
      <c r="F30" s="33">
        <f t="shared" si="6"/>
        <v>5.8636468535468333E-2</v>
      </c>
      <c r="G30" s="39" t="s">
        <v>210</v>
      </c>
      <c r="H30" s="29">
        <f>'메타바이오메드(봉합재)'!H30+'메타바이오메드(덴탈)'!H30</f>
        <v>3089054</v>
      </c>
      <c r="I30" s="29">
        <f>'메타바이오메드(봉합재)'!I30+'메타바이오메드(덴탈)'!I30</f>
        <v>22913.47</v>
      </c>
      <c r="J30" s="30">
        <f t="shared" si="1"/>
        <v>134.81388894829109</v>
      </c>
    </row>
    <row r="31" spans="1:15" ht="17.399999999999999" hidden="1">
      <c r="A31" s="31">
        <f>AVERAGE(D29:D31)</f>
        <v>146188.18588516748</v>
      </c>
      <c r="B31" s="27">
        <f>A31/A28-1</f>
        <v>-0.18977813412456812</v>
      </c>
      <c r="C31" s="27">
        <f>A31/A19-1</f>
        <v>3.5002507735851118E-2</v>
      </c>
      <c r="D31" s="26">
        <f>H31/20</f>
        <v>126367.95</v>
      </c>
      <c r="E31" s="27">
        <f t="shared" si="5"/>
        <v>-0.22274228614974034</v>
      </c>
      <c r="F31" s="33">
        <f t="shared" si="6"/>
        <v>-9.916730905510085E-2</v>
      </c>
      <c r="G31" s="39" t="s">
        <v>211</v>
      </c>
      <c r="H31" s="29">
        <f>'메타바이오메드(봉합재)'!H31+'메타바이오메드(덴탈)'!H31</f>
        <v>2527359</v>
      </c>
      <c r="I31" s="29">
        <f>'메타바이오메드(봉합재)'!I31+'메타바이오메드(덴탈)'!I31</f>
        <v>18088.64</v>
      </c>
      <c r="J31" s="30">
        <f t="shared" si="1"/>
        <v>139.720786084526</v>
      </c>
      <c r="K31" s="32">
        <f>H31+H30+H29</f>
        <v>8907939</v>
      </c>
      <c r="L31" s="27">
        <f>K31/K28-1</f>
        <v>-0.16666091333204791</v>
      </c>
      <c r="M31" s="27">
        <f>K31/K19-1</f>
        <v>1.7443774938707968E-2</v>
      </c>
      <c r="N31" s="32">
        <f>AVERAGE(J29:J31)</f>
        <v>138.10112035489297</v>
      </c>
      <c r="O31" s="58">
        <f>N31/N28-1</f>
        <v>-3.4000402882553238E-2</v>
      </c>
    </row>
    <row r="32" spans="1:15" ht="17.399999999999999" hidden="1">
      <c r="D32" s="26">
        <f>H32/21</f>
        <v>211558.28571428571</v>
      </c>
      <c r="E32" s="27">
        <f t="shared" si="5"/>
        <v>0.67414511127454158</v>
      </c>
      <c r="F32" s="33">
        <f t="shared" si="6"/>
        <v>-2.4625745209831185E-2</v>
      </c>
      <c r="G32" s="39" t="s">
        <v>222</v>
      </c>
      <c r="H32" s="29">
        <f>'메타바이오메드(봉합재)'!H32+'메타바이오메드(덴탈)'!H32</f>
        <v>4442724</v>
      </c>
      <c r="I32" s="29">
        <f>'메타바이오메드(봉합재)'!I32+'메타바이오메드(덴탈)'!I32</f>
        <v>34134.200000000004</v>
      </c>
      <c r="J32" s="30">
        <f t="shared" si="1"/>
        <v>130.15462498022509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166790.04761904763</v>
      </c>
      <c r="E33" s="27">
        <f t="shared" si="5"/>
        <v>-0.21161183994324195</v>
      </c>
      <c r="F33" s="33">
        <f t="shared" si="6"/>
        <v>4.2577118192282271E-2</v>
      </c>
      <c r="G33" s="39" t="s">
        <v>223</v>
      </c>
      <c r="H33" s="29">
        <f>'메타바이오메드(봉합재)'!H33+'메타바이오메드(덴탈)'!H33</f>
        <v>3502591</v>
      </c>
      <c r="I33" s="29">
        <f>'메타바이오메드(봉합재)'!I33+'메타바이오메드(덴탈)'!I33</f>
        <v>22591.47</v>
      </c>
      <c r="J33" s="30">
        <f t="shared" si="1"/>
        <v>155.04042012317038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195593.33918128654</v>
      </c>
      <c r="B34" s="27">
        <f>A34/A31-1</f>
        <v>0.33795585461965705</v>
      </c>
      <c r="C34" s="27">
        <f>A34/A22-1</f>
        <v>4.9431516293420463E-2</v>
      </c>
      <c r="D34" s="26">
        <f>H34/19</f>
        <v>208431.68421052632</v>
      </c>
      <c r="E34" s="27">
        <f t="shared" si="5"/>
        <v>0.24966499611888815</v>
      </c>
      <c r="F34" s="33">
        <f t="shared" si="6"/>
        <v>0.14357889346509478</v>
      </c>
      <c r="G34" s="39" t="s">
        <v>220</v>
      </c>
      <c r="H34" s="29">
        <f>'메타바이오메드(봉합재)'!H34+'메타바이오메드(덴탈)'!H34</f>
        <v>3960202</v>
      </c>
      <c r="I34" s="29">
        <f>'메타바이오메드(봉합재)'!I34+'메타바이오메드(덴탈)'!I34</f>
        <v>26365.53</v>
      </c>
      <c r="J34" s="30">
        <f t="shared" si="1"/>
        <v>150.20376984646242</v>
      </c>
      <c r="K34" s="32">
        <f>H34+H33+H32</f>
        <v>11905517</v>
      </c>
      <c r="L34" s="27">
        <f>K34/K31-1</f>
        <v>0.3365063456316888</v>
      </c>
      <c r="M34" s="27">
        <f>K34/K22-1</f>
        <v>3.3011460766618317E-2</v>
      </c>
      <c r="N34" s="32">
        <f>AVERAGE(J32:J34)</f>
        <v>145.13293831661932</v>
      </c>
      <c r="O34" s="58">
        <f>N34/N31-1</f>
        <v>5.0917892220250893E-2</v>
      </c>
      <c r="P34" s="58"/>
    </row>
    <row r="35" spans="1:16" ht="17.399999999999999" hidden="1">
      <c r="D35" s="26">
        <f>H35/23</f>
        <v>181003.5652173913</v>
      </c>
      <c r="E35" s="27">
        <f t="shared" si="5"/>
        <v>-0.1315928482611658</v>
      </c>
      <c r="F35" s="33">
        <f t="shared" si="6"/>
        <v>0.16705394825985187</v>
      </c>
      <c r="G35" s="39" t="s">
        <v>226</v>
      </c>
      <c r="H35" s="68">
        <f>'메타바이오메드(봉합재)'!H35+'메타바이오메드(덴탈)'!H35</f>
        <v>4163082</v>
      </c>
      <c r="I35" s="68">
        <f>'메타바이오메드(봉합재)'!I35+'메타바이오메드(덴탈)'!I35</f>
        <v>31388.560000000001</v>
      </c>
      <c r="J35" s="30">
        <f t="shared" si="1"/>
        <v>132.63055074842555</v>
      </c>
      <c r="P35" s="16"/>
    </row>
    <row r="36" spans="1:16" ht="17.399999999999999" hidden="1">
      <c r="D36" s="26">
        <f>H36/21</f>
        <v>178030.85714285713</v>
      </c>
      <c r="E36" s="27">
        <f t="shared" si="5"/>
        <v>-1.6423478018037119E-2</v>
      </c>
      <c r="F36" s="33">
        <f t="shared" si="6"/>
        <v>0.24043787124512139</v>
      </c>
      <c r="G36" s="39" t="s">
        <v>228</v>
      </c>
      <c r="H36" s="68">
        <f>'메타바이오메드(봉합재)'!H36+'메타바이오메드(덴탈)'!H36</f>
        <v>3738648</v>
      </c>
      <c r="I36" s="68">
        <f>'메타바이오메드(봉합재)'!I36+'메타바이오메드(덴탈)'!I36</f>
        <v>24423.43</v>
      </c>
      <c r="J36" s="30">
        <f t="shared" si="1"/>
        <v>153.07628781051636</v>
      </c>
      <c r="P36" s="16"/>
    </row>
    <row r="37" spans="1:16" ht="17.399999999999999" hidden="1">
      <c r="A37" s="31">
        <f>AVERAGE(D35:D37)</f>
        <v>188522.51115711985</v>
      </c>
      <c r="B37" s="27">
        <f>A37/A34-1</f>
        <v>-3.6150658574385597E-2</v>
      </c>
      <c r="C37" s="27">
        <f>A37/A25-1</f>
        <v>0.20474696158970129</v>
      </c>
      <c r="D37" s="26">
        <f>H37/18</f>
        <v>206533.11111111112</v>
      </c>
      <c r="E37" s="27">
        <f t="shared" si="5"/>
        <v>0.16009726867395213</v>
      </c>
      <c r="F37" s="33">
        <f t="shared" si="6"/>
        <v>0.20898225501387979</v>
      </c>
      <c r="G37" s="39" t="s">
        <v>225</v>
      </c>
      <c r="H37" s="68">
        <f>'메타바이오메드(봉합재)'!H37+'메타바이오메드(덴탈)'!H37</f>
        <v>3717596</v>
      </c>
      <c r="I37" s="68">
        <f>'메타바이오메드(봉합재)'!I37+'메타바이오메드(덴탈)'!I37</f>
        <v>26988.01</v>
      </c>
      <c r="J37" s="30">
        <f t="shared" si="1"/>
        <v>137.7499119053239</v>
      </c>
      <c r="K37" s="32">
        <f>H37+H36+H35</f>
        <v>11619326</v>
      </c>
      <c r="L37" s="27">
        <f>K37/K34-1</f>
        <v>-2.4038519284798832E-2</v>
      </c>
      <c r="M37" s="27">
        <f>K37/K25-1</f>
        <v>0.20279242076740545</v>
      </c>
      <c r="N37" s="32">
        <f>AVERAGE(J35:J37)</f>
        <v>141.15225015475528</v>
      </c>
      <c r="O37" s="16">
        <f>N37/N34-1</f>
        <v>-2.7427875491501719E-2</v>
      </c>
      <c r="P37" s="16"/>
    </row>
    <row r="38" spans="1:16" ht="17.399999999999999" hidden="1">
      <c r="A38" s="31"/>
      <c r="B38" s="27"/>
      <c r="C38" s="27"/>
      <c r="D38" s="26">
        <f>H38/20</f>
        <v>181831.5</v>
      </c>
      <c r="E38" s="27">
        <f t="shared" si="5"/>
        <v>-0.11960121540909774</v>
      </c>
      <c r="F38" s="33">
        <f t="shared" si="6"/>
        <v>-8.2393761294784706E-2</v>
      </c>
      <c r="G38" s="39" t="s">
        <v>231</v>
      </c>
      <c r="H38" s="68">
        <f>'메타바이오메드(봉합재)'!H38+'메타바이오메드(덴탈)'!H38</f>
        <v>3636630</v>
      </c>
      <c r="I38" s="68">
        <f>'메타바이오메드(봉합재)'!I38+'메타바이오메드(덴탈)'!I38</f>
        <v>23575.16</v>
      </c>
      <c r="J38" s="30">
        <f t="shared" si="1"/>
        <v>154.2568533999345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181333.33333333334</v>
      </c>
      <c r="E39" s="27">
        <f t="shared" si="5"/>
        <v>-2.7397159824709139E-3</v>
      </c>
      <c r="F39" s="33">
        <f t="shared" si="6"/>
        <v>0.34336501937204655</v>
      </c>
      <c r="G39" s="39" t="s">
        <v>234</v>
      </c>
      <c r="H39" s="68">
        <f>'메타바이오메드(봉합재)'!H39+'메타바이오메드(덴탈)'!H39</f>
        <v>3808000</v>
      </c>
      <c r="I39" s="68">
        <f>'메타바이오메드(봉합재)'!I39+'메타바이오메드(덴탈)'!I39</f>
        <v>29746.12</v>
      </c>
      <c r="J39" s="30">
        <f t="shared" si="1"/>
        <v>128.01669595900239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191320.48412698414</v>
      </c>
      <c r="B40" s="27">
        <f>A40/A37-1</f>
        <v>1.4841585509819399E-2</v>
      </c>
      <c r="C40" s="27">
        <f>A40/A28-1</f>
        <v>6.0359554302970908E-2</v>
      </c>
      <c r="D40" s="26">
        <f>H40/21</f>
        <v>210796.61904761905</v>
      </c>
      <c r="E40" s="27">
        <f t="shared" si="5"/>
        <v>0.16248135504201677</v>
      </c>
      <c r="F40" s="33">
        <f t="shared" si="6"/>
        <v>1.2731861437884406E-2</v>
      </c>
      <c r="G40" s="39" t="s">
        <v>236</v>
      </c>
      <c r="H40" s="68">
        <f>'메타바이오메드(봉합재)'!H40+'메타바이오메드(덴탈)'!H40</f>
        <v>4426729</v>
      </c>
      <c r="I40" s="68">
        <f>'메타바이오메드(봉합재)'!I40+'메타바이오메드(덴탈)'!I40</f>
        <v>26454.21</v>
      </c>
      <c r="J40" s="30">
        <f t="shared" si="1"/>
        <v>167.33552050883395</v>
      </c>
      <c r="K40" s="32">
        <f>H40+H39+H38</f>
        <v>11871359</v>
      </c>
      <c r="L40" s="27">
        <f>K40/K37-1</f>
        <v>2.1690845062785957E-2</v>
      </c>
      <c r="M40" s="27">
        <f>K40/K28-1</f>
        <v>0.11056749115226006</v>
      </c>
      <c r="N40" s="32">
        <f>AVERAGE(J38:J40)</f>
        <v>149.8696899559236</v>
      </c>
      <c r="O40" s="58">
        <f>N40/N37-1</f>
        <v>6.1759127407538861E-2</v>
      </c>
    </row>
    <row r="41" spans="1:16" ht="17.399999999999999">
      <c r="A41" s="31"/>
      <c r="B41" s="27"/>
      <c r="C41" s="27"/>
      <c r="D41" s="26">
        <f>H41/18</f>
        <v>158776.16666666666</v>
      </c>
      <c r="E41" s="27">
        <f t="shared" si="5"/>
        <v>-0.24678029759671316</v>
      </c>
      <c r="F41" s="33">
        <f t="shared" si="6"/>
        <v>6.1232895218408245E-2</v>
      </c>
      <c r="G41" s="39" t="s">
        <v>370</v>
      </c>
      <c r="H41" s="68">
        <f>'메타바이오메드(봉합재)'!H41+'메타바이오메드(덴탈)'!H41</f>
        <v>2857971</v>
      </c>
      <c r="I41" s="68">
        <f>'메타바이오메드(봉합재)'!I41+'메타바이오메드(덴탈)'!I41</f>
        <v>20386.419999999998</v>
      </c>
      <c r="J41" s="30">
        <f t="shared" si="1"/>
        <v>140.18994016605171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174636.45</v>
      </c>
      <c r="E42" s="27">
        <f t="shared" ref="E42" si="7">D42/D41-1</f>
        <v>9.9890831642448497E-2</v>
      </c>
      <c r="F42" s="33">
        <f t="shared" ref="F42" si="8">D42/D30-1</f>
        <v>7.4145207561926885E-2</v>
      </c>
      <c r="G42" s="39" t="s">
        <v>410</v>
      </c>
      <c r="H42" s="68">
        <f>'메타바이오메드(봉합재)'!H42+'메타바이오메드(덴탈)'!H42</f>
        <v>3492729</v>
      </c>
      <c r="I42" s="68">
        <f>'메타바이오메드(봉합재)'!I42+'메타바이오메드(덴탈)'!I42</f>
        <v>23440.69</v>
      </c>
      <c r="J42" s="30">
        <f t="shared" si="1"/>
        <v>149.00282372233923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168355.75555555557</v>
      </c>
      <c r="B43" s="27">
        <f>A43/A40-1</f>
        <v>-0.12003277472466722</v>
      </c>
      <c r="C43" s="27">
        <f>A43/A31-1</f>
        <v>0.15163721703066324</v>
      </c>
      <c r="D43" s="26">
        <f>H43/20</f>
        <v>171654.65</v>
      </c>
      <c r="E43" s="27">
        <f t="shared" ref="E43" si="9">D43/D42-1</f>
        <v>-1.7074327839348591E-2</v>
      </c>
      <c r="F43" s="33">
        <f t="shared" ref="F43" si="10">D43/D31-1</f>
        <v>0.35837172320988042</v>
      </c>
      <c r="G43" s="39" t="s">
        <v>434</v>
      </c>
      <c r="H43" s="68">
        <f>'메타바이오메드(봉합재)'!H43+'메타바이오메드(덴탈)'!H43</f>
        <v>3433093</v>
      </c>
      <c r="I43" s="68">
        <f>'메타바이오메드(봉합재)'!I43+'메타바이오메드(덴탈)'!I43</f>
        <v>18037.060000000001</v>
      </c>
      <c r="J43" s="30">
        <f t="shared" si="1"/>
        <v>190.335509223787</v>
      </c>
      <c r="K43" s="32">
        <f>H43+H42+H41</f>
        <v>9783793</v>
      </c>
      <c r="L43" s="27">
        <f>K43/K40-1</f>
        <v>-0.17584894871766577</v>
      </c>
      <c r="M43" s="27">
        <f>K43/K31-1</f>
        <v>9.8322855601054249E-2</v>
      </c>
      <c r="N43" s="32">
        <f>AVERAGE(J41:J43)</f>
        <v>159.8427577040593</v>
      </c>
      <c r="O43" s="58">
        <f>N43/N40-1</f>
        <v>6.6544928137695747E-2</v>
      </c>
    </row>
    <row r="44" spans="1:16" ht="17.399999999999999">
      <c r="A44" s="31"/>
      <c r="B44" s="27"/>
      <c r="C44" s="27"/>
      <c r="D44" s="26">
        <f>H44/22</f>
        <v>169588.59090909091</v>
      </c>
      <c r="E44" s="27">
        <f t="shared" ref="E44" si="11">D44/D43-1</f>
        <v>-1.2036138204872926E-2</v>
      </c>
      <c r="F44" s="33">
        <f t="shared" ref="F44" si="12">D44/D32-1</f>
        <v>-0.19838360224697527</v>
      </c>
      <c r="G44" s="39" t="s">
        <v>462</v>
      </c>
      <c r="H44" s="68">
        <f>'메타바이오메드(봉합재)'!H44+'메타바이오메드(덴탈)'!H44</f>
        <v>3730949</v>
      </c>
      <c r="I44" s="68">
        <f>'메타바이오메드(봉합재)'!I44+'메타바이오메드(덴탈)'!I44</f>
        <v>19323.169999999998</v>
      </c>
      <c r="J44" s="30">
        <f t="shared" si="1"/>
        <v>193.0816217007872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157985.60000000001</v>
      </c>
      <c r="E45" s="27">
        <f t="shared" ref="E45" si="13">D45/D44-1</f>
        <v>-6.8418464042258376E-2</v>
      </c>
      <c r="F45" s="33">
        <f t="shared" ref="F45" si="14">D45/D33-1</f>
        <v>-5.2787607802338377E-2</v>
      </c>
      <c r="G45" s="39" t="s">
        <v>501</v>
      </c>
      <c r="H45" s="68">
        <f>'메타바이오메드(봉합재)'!H45+'메타바이오메드(덴탈)'!H45</f>
        <v>3159712</v>
      </c>
      <c r="I45" s="68">
        <f>'메타바이오메드(봉합재)'!I45+'메타바이오메드(덴탈)'!I45</f>
        <v>22096.920000000002</v>
      </c>
      <c r="J45" s="30">
        <f t="shared" si="1"/>
        <v>142.99332214625386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174638.27416267942</v>
      </c>
      <c r="B46" s="27">
        <f>A46/A43-1</f>
        <v>3.7316922052306634E-2</v>
      </c>
      <c r="C46" s="27">
        <f>A46/A34-1</f>
        <v>-0.10713588257310147</v>
      </c>
      <c r="D46" s="26">
        <f>H46/19</f>
        <v>196340.63157894736</v>
      </c>
      <c r="E46" s="27">
        <f t="shared" ref="E46" si="15">D46/D45-1</f>
        <v>0.24277549079756233</v>
      </c>
      <c r="F46" s="33">
        <f t="shared" ref="F46" si="16">D46/D34-1</f>
        <v>-5.8009667183643754E-2</v>
      </c>
      <c r="G46" s="39" t="s">
        <v>548</v>
      </c>
      <c r="H46" s="68">
        <f>'메타바이오메드(봉합재)'!H46+'메타바이오메드(덴탈)'!H46</f>
        <v>3730472</v>
      </c>
      <c r="I46" s="68">
        <f>'메타바이오메드(봉합재)'!I46+'메타바이오메드(덴탈)'!I46</f>
        <v>22136.149999999998</v>
      </c>
      <c r="J46" s="30">
        <f t="shared" si="1"/>
        <v>168.52397548805914</v>
      </c>
      <c r="K46" s="32">
        <f>H46+H45+H44</f>
        <v>10621133</v>
      </c>
      <c r="L46" s="27">
        <f>K46/K43-1</f>
        <v>8.5584394518567697E-2</v>
      </c>
      <c r="M46" s="27">
        <f>K46/K34-1</f>
        <v>-0.10788141329771739</v>
      </c>
      <c r="N46" s="32">
        <f>AVERAGE(J44:J46)</f>
        <v>168.19963977836673</v>
      </c>
      <c r="O46" s="58">
        <f>N46/N43-1</f>
        <v>5.2281893745725894E-2</v>
      </c>
    </row>
    <row r="47" spans="1:16" ht="17.399999999999999">
      <c r="A47" s="31"/>
      <c r="B47" s="27"/>
      <c r="C47" s="27"/>
      <c r="D47" s="26">
        <f>H47/19</f>
        <v>187034.94736842104</v>
      </c>
      <c r="E47" s="27">
        <f t="shared" ref="E47" si="17">D47/D46-1</f>
        <v>-4.7395611064766086E-2</v>
      </c>
      <c r="F47" s="33">
        <f t="shared" ref="F47" si="18">D47/D35-1</f>
        <v>3.3321896968083742E-2</v>
      </c>
      <c r="G47" s="39" t="s">
        <v>598</v>
      </c>
      <c r="H47" s="68">
        <f>'메타바이오메드(봉합재)'!H47+'메타바이오메드(덴탈)'!H47</f>
        <v>3553664</v>
      </c>
      <c r="I47" s="68">
        <f>'메타바이오메드(봉합재)'!I47+'메타바이오메드(덴탈)'!I47</f>
        <v>25476.04</v>
      </c>
      <c r="J47" s="30">
        <f t="shared" si="1"/>
        <v>139.49043885941455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143594.95000000001</v>
      </c>
      <c r="E48" s="27">
        <f t="shared" ref="E48" si="19">D48/D47-1</f>
        <v>-0.23225604615405382</v>
      </c>
      <c r="F48" s="33">
        <f t="shared" ref="F48" si="20">D48/D36-1</f>
        <v>-0.1934266210672948</v>
      </c>
      <c r="G48" s="39" t="s">
        <v>639</v>
      </c>
      <c r="H48" s="68">
        <f>'메타바이오메드(봉합재)'!H48+'메타바이오메드(덴탈)'!H48</f>
        <v>2871899</v>
      </c>
      <c r="I48" s="68">
        <f>'메타바이오메드(봉합재)'!I48+'메타바이오메드(덴탈)'!I48</f>
        <v>19334.079999999998</v>
      </c>
      <c r="J48" s="30">
        <f t="shared" si="1"/>
        <v>148.54076325328126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184318.51124401914</v>
      </c>
      <c r="B49" s="27">
        <f>A49/A46-1</f>
        <v>5.5430214984387494E-2</v>
      </c>
      <c r="C49" s="27">
        <f>A49/A37-1</f>
        <v>-2.2299723716267428E-2</v>
      </c>
      <c r="D49" s="26">
        <f>H49/22</f>
        <v>222325.63636363635</v>
      </c>
      <c r="E49" s="27">
        <f t="shared" ref="E49" si="21">D49/D48-1</f>
        <v>0.54828311415990827</v>
      </c>
      <c r="F49" s="33">
        <f t="shared" ref="F49" si="22">D49/D37-1</f>
        <v>7.6464859157760579E-2</v>
      </c>
      <c r="G49" s="39" t="s">
        <v>672</v>
      </c>
      <c r="H49" s="68">
        <f>'메타바이오메드(봉합재)'!H49+'메타바이오메드(덴탈)'!H49</f>
        <v>4891164</v>
      </c>
      <c r="I49" s="68">
        <f>'메타바이오메드(봉합재)'!I49+'메타바이오메드(덴탈)'!I49</f>
        <v>27972.859999999997</v>
      </c>
      <c r="J49" s="30">
        <f t="shared" si="1"/>
        <v>174.85391197038845</v>
      </c>
      <c r="K49" s="32">
        <f>H49+H48+H47</f>
        <v>11316727</v>
      </c>
      <c r="L49" s="27">
        <f>K49/K46-1</f>
        <v>6.5491506414616873E-2</v>
      </c>
      <c r="M49" s="27">
        <f>K49/K37-1</f>
        <v>-2.6042732599119822E-2</v>
      </c>
      <c r="N49" s="32">
        <f>AVERAGE(J47:J49)</f>
        <v>154.29503802769477</v>
      </c>
      <c r="O49" s="58">
        <f>N49/N46-1</f>
        <v>-8.2667250470891407E-2</v>
      </c>
    </row>
    <row r="50" spans="1:15" s="37" customFormat="1" ht="17.399999999999999">
      <c r="A50" s="92"/>
      <c r="B50" s="130"/>
      <c r="C50" s="130"/>
      <c r="D50" s="93">
        <f>H50/18</f>
        <v>176032.38888888888</v>
      </c>
      <c r="E50" s="130">
        <f t="shared" ref="E50" si="23">D50/D49-1</f>
        <v>-0.20822271435683704</v>
      </c>
      <c r="F50" s="131">
        <f t="shared" ref="F50" si="24">D50/D38-1</f>
        <v>-3.1892774965344928E-2</v>
      </c>
      <c r="G50" s="132" t="s">
        <v>714</v>
      </c>
      <c r="H50" s="95">
        <f>'메타바이오메드(봉합재)'!H50+'메타바이오메드(덴탈)'!H50</f>
        <v>3168583</v>
      </c>
      <c r="I50" s="95">
        <f>'메타바이오메드(봉합재)'!I50+'메타바이오메드(덴탈)'!I50</f>
        <v>21940.2</v>
      </c>
      <c r="J50" s="133">
        <f t="shared" ref="J50" si="25">H50/I50</f>
        <v>144.4190572556312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210229.2</v>
      </c>
      <c r="E51" s="130">
        <f t="shared" ref="E51" si="26">D51/D50-1</f>
        <v>0.19426431310147163</v>
      </c>
      <c r="F51" s="131">
        <f t="shared" ref="F51" si="27">D51/D39-1</f>
        <v>0.15935220588235288</v>
      </c>
      <c r="G51" s="132" t="s">
        <v>721</v>
      </c>
      <c r="H51" s="95">
        <f>'메타바이오메드(봉합재)'!H51+'메타바이오메드(덴탈)'!H51</f>
        <v>4204584</v>
      </c>
      <c r="I51" s="95">
        <f>'메타바이오메드(봉합재)'!I51+'메타바이오메드(덴탈)'!I51</f>
        <v>22828.560000000001</v>
      </c>
      <c r="J51" s="133">
        <f t="shared" ref="J51" si="28">H51/I51</f>
        <v>184.18086817565364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207788.74175084173</v>
      </c>
      <c r="B52" s="27">
        <f>A52/A49-1</f>
        <v>0.12733517837364894</v>
      </c>
      <c r="C52" s="27">
        <f>A52/A40-1</f>
        <v>8.6076813463043411E-2</v>
      </c>
      <c r="D52" s="93">
        <f>H52/22</f>
        <v>237104.63636363635</v>
      </c>
      <c r="E52" s="130">
        <f t="shared" ref="E52:E53" si="29">D52/D51-1</f>
        <v>0.12783874154321251</v>
      </c>
      <c r="F52" s="131">
        <f t="shared" ref="F52:F53" si="30">D52/D40-1</f>
        <v>0.1248028428296295</v>
      </c>
      <c r="G52" s="132" t="s">
        <v>726</v>
      </c>
      <c r="H52" s="95">
        <f>'메타바이오메드(봉합재)'!H52+'메타바이오메드(덴탈)'!H52</f>
        <v>5216302</v>
      </c>
      <c r="I52" s="95">
        <f>'메타바이오메드(봉합재)'!I52+'메타바이오메드(덴탈)'!I52</f>
        <v>38165.15</v>
      </c>
      <c r="J52" s="133">
        <f t="shared" ref="J52" si="31">H52/I52</f>
        <v>136.67709939565285</v>
      </c>
      <c r="K52" s="32">
        <f>H52+H51+H50</f>
        <v>12589469</v>
      </c>
      <c r="L52" s="27">
        <f>K52/K49-1</f>
        <v>0.11246555651647339</v>
      </c>
      <c r="M52" s="27">
        <f>K52/K40-1</f>
        <v>6.0490968220235031E-2</v>
      </c>
      <c r="N52" s="32">
        <f>AVERAGE(J50:J52)</f>
        <v>155.09234160897924</v>
      </c>
      <c r="O52" s="58">
        <f>N52/N49-1</f>
        <v>5.1673961228835275E-3</v>
      </c>
    </row>
    <row r="53" spans="1:15" s="37" customFormat="1" ht="17.399999999999999">
      <c r="A53" s="31"/>
      <c r="B53" s="27"/>
      <c r="C53" s="27"/>
      <c r="D53" s="93">
        <f>H53/21</f>
        <v>129997.28571428571</v>
      </c>
      <c r="E53" s="130">
        <f t="shared" si="29"/>
        <v>-0.45173030899777544</v>
      </c>
      <c r="F53" s="131">
        <f t="shared" si="30"/>
        <v>-0.18125441340827364</v>
      </c>
      <c r="G53" s="132" t="s">
        <v>729</v>
      </c>
      <c r="H53" s="95">
        <f>'메타바이오메드(봉합재)'!H53+'메타바이오메드(덴탈)'!H53</f>
        <v>2729943</v>
      </c>
      <c r="I53" s="95">
        <f>'메타바이오메드(봉합재)'!I53+'메타바이오메드(덴탈)'!I53</f>
        <v>19634.599999999999</v>
      </c>
      <c r="J53" s="133">
        <f t="shared" ref="J53" si="32">H53/I53</f>
        <v>139.03736261497562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195933.82352941178</v>
      </c>
      <c r="E54" s="130">
        <f t="shared" ref="E54" si="33">D54/D53-1</f>
        <v>0.50721472723703287</v>
      </c>
      <c r="F54" s="131">
        <f t="shared" ref="F54" si="34">D54/D42-1</f>
        <v>0.12195262517883165</v>
      </c>
      <c r="G54" s="132" t="s">
        <v>742</v>
      </c>
      <c r="H54" s="95">
        <f>'메타바이오메드(봉합재)'!H54+'메타바이오메드(덴탈)'!H54</f>
        <v>3330875</v>
      </c>
      <c r="I54" s="95">
        <f>'메타바이오메드(봉합재)'!I54+'메타바이오메드(덴탈)'!I54</f>
        <v>16938.43</v>
      </c>
      <c r="J54" s="133">
        <f t="shared" ref="J54" si="35">H54/I54</f>
        <v>196.64602917743852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156255.14752567696</v>
      </c>
      <c r="B55" s="27">
        <f>A55/A52-1</f>
        <v>-0.24800955908842448</v>
      </c>
      <c r="C55" s="27">
        <f>A55/A43-1</f>
        <v>-7.1875226302468453E-2</v>
      </c>
      <c r="D55" s="93">
        <f>H55/21</f>
        <v>142834.33333333334</v>
      </c>
      <c r="E55" s="130">
        <f t="shared" ref="E55" si="36">D55/D54-1</f>
        <v>-0.27100726786004681</v>
      </c>
      <c r="F55" s="131">
        <f t="shared" ref="F55" si="37">D55/D43-1</f>
        <v>-0.16789709260230734</v>
      </c>
      <c r="G55" s="132" t="s">
        <v>749</v>
      </c>
      <c r="H55" s="95">
        <f>'메타바이오메드(봉합재)'!H55+'메타바이오메드(덴탈)'!H55</f>
        <v>2999521</v>
      </c>
      <c r="I55" s="95">
        <f>'메타바이오메드(봉합재)'!I55+'메타바이오메드(덴탈)'!I55</f>
        <v>16242.029999999999</v>
      </c>
      <c r="J55" s="133">
        <f t="shared" ref="J55" si="38">H55/I55</f>
        <v>184.67648440496663</v>
      </c>
      <c r="K55" s="32">
        <f>H55+H54+H53</f>
        <v>9060339</v>
      </c>
      <c r="L55" s="27">
        <f>K55/K52-1</f>
        <v>-0.28032397553860289</v>
      </c>
      <c r="M55" s="27">
        <f>K55/K43-1</f>
        <v>-7.3944123715618315E-2</v>
      </c>
      <c r="N55" s="32">
        <f>AVERAGE(J53:J55)</f>
        <v>173.45329206579359</v>
      </c>
      <c r="O55" s="58">
        <f>N55/N52-1</f>
        <v>0.11838721542489972</v>
      </c>
    </row>
    <row r="56" spans="1:15" s="124" customFormat="1" ht="17.399999999999999">
      <c r="A56" s="94"/>
      <c r="B56" s="45"/>
      <c r="C56" s="45"/>
      <c r="D56" s="98">
        <f>H56/22</f>
        <v>162352.95454545456</v>
      </c>
      <c r="E56" s="118">
        <f t="shared" ref="E56" si="39">D56/D55-1</f>
        <v>0.13665216728089091</v>
      </c>
      <c r="F56" s="158">
        <f t="shared" ref="F56" si="40">D56/D44-1</f>
        <v>-4.2665820411911248E-2</v>
      </c>
      <c r="G56" s="122" t="s">
        <v>752</v>
      </c>
      <c r="H56" s="96">
        <f>'메타바이오메드(봉합재)'!H56+'메타바이오메드(덴탈)'!H56</f>
        <v>3571765</v>
      </c>
      <c r="I56" s="96">
        <f>'메타바이오메드(봉합재)'!I56+'메타바이오메드(덴탈)'!I56</f>
        <v>18439.07</v>
      </c>
      <c r="J56" s="125">
        <f t="shared" ref="J56" si="41">H56/I56</f>
        <v>193.70635286920654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247251.66666666666</v>
      </c>
      <c r="E57" s="118">
        <f t="shared" ref="E57" si="42">D57/D56-1</f>
        <v>0.52292680696145077</v>
      </c>
      <c r="F57" s="158">
        <f t="shared" ref="F57" si="43">D57/D45-1</f>
        <v>0.56502660158056583</v>
      </c>
      <c r="G57" s="122" t="s">
        <v>756</v>
      </c>
      <c r="H57" s="96">
        <f>'메타바이오메드(봉합재)'!H57+'메타바이오메드(덴탈)'!H57</f>
        <v>4450530</v>
      </c>
      <c r="I57" s="96">
        <f>'메타바이오메드(봉합재)'!I57+'메타바이오메드(덴탈)'!I57</f>
        <v>25435.809999999998</v>
      </c>
      <c r="J57" s="125">
        <f t="shared" ref="J57" si="44">H57/I57</f>
        <v>174.97103493067453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204802.31060606061</v>
      </c>
      <c r="B58" s="27">
        <f>A58/A55-1</f>
        <v>0.31069160823905673</v>
      </c>
      <c r="C58" s="27">
        <f>A58/A46-1</f>
        <v>0.17272294168048585</v>
      </c>
      <c r="K58" s="32">
        <f>H58+H57+H56</f>
        <v>8022295</v>
      </c>
      <c r="L58" s="27">
        <f>K58/K55-1</f>
        <v>-0.11457010604128615</v>
      </c>
      <c r="M58" s="27">
        <f>K58/K46-1</f>
        <v>-0.2446855716805354</v>
      </c>
      <c r="N58" s="32">
        <f>AVERAGE(J56:J58)</f>
        <v>184.33869389994055</v>
      </c>
      <c r="O58" s="58">
        <f>N58/N55-1</f>
        <v>6.2756963010064615E-2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23">
    <tabColor rgb="FFFFFF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3.0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메타바이오메드</v>
      </c>
      <c r="G1" s="19"/>
      <c r="H1" s="19"/>
      <c r="I1" s="19"/>
      <c r="J1" s="20"/>
      <c r="P1" s="18" t="s">
        <v>310</v>
      </c>
    </row>
    <row r="2" spans="1:16" ht="15" customHeight="1">
      <c r="G2" s="21"/>
      <c r="H2" s="21"/>
      <c r="I2" s="21"/>
      <c r="J2" s="22"/>
      <c r="P2" s="34" t="s">
        <v>669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62831.55</v>
      </c>
      <c r="E5" s="27"/>
      <c r="F5" s="26"/>
      <c r="G5" s="28" t="s">
        <v>7</v>
      </c>
      <c r="H5" s="29">
        <v>1256631</v>
      </c>
      <c r="I5" s="29">
        <v>3117.42</v>
      </c>
      <c r="J5" s="30">
        <f>H5/I5</f>
        <v>403.09967858036453</v>
      </c>
    </row>
    <row r="6" spans="1:16" ht="15" hidden="1" customHeight="1">
      <c r="D6" s="26">
        <f>H6/18</f>
        <v>28824</v>
      </c>
      <c r="E6" s="27">
        <f t="shared" ref="E6:E16" si="0">D6/D5-1</f>
        <v>-0.54124957923208961</v>
      </c>
      <c r="F6" s="26"/>
      <c r="G6" s="28" t="s">
        <v>3</v>
      </c>
      <c r="H6" s="29">
        <v>518832</v>
      </c>
      <c r="I6" s="29">
        <v>1332.87</v>
      </c>
      <c r="J6" s="30">
        <f t="shared" ref="J6:J49" si="1">H6/I6</f>
        <v>389.25926759548946</v>
      </c>
    </row>
    <row r="7" spans="1:16" ht="15" hidden="1" customHeight="1">
      <c r="A7" s="31">
        <f>AVERAGE(D5:D7)</f>
        <v>46437.395454545454</v>
      </c>
      <c r="B7" s="31"/>
      <c r="C7" s="31"/>
      <c r="D7" s="26">
        <f>H7/22</f>
        <v>47656.63636363636</v>
      </c>
      <c r="E7" s="27">
        <f t="shared" si="0"/>
        <v>0.65336651275452273</v>
      </c>
      <c r="F7" s="26"/>
      <c r="G7" s="28" t="s">
        <v>6</v>
      </c>
      <c r="H7" s="29">
        <v>1048446</v>
      </c>
      <c r="I7" s="29">
        <v>2205.87</v>
      </c>
      <c r="J7" s="30">
        <f t="shared" si="1"/>
        <v>475.29818166981738</v>
      </c>
      <c r="K7" s="32">
        <f>H7+H6+H5</f>
        <v>2823909</v>
      </c>
      <c r="L7" s="32"/>
      <c r="M7" s="32"/>
      <c r="N7" s="32">
        <f>AVERAGE(J5:J7)</f>
        <v>422.55237594855708</v>
      </c>
      <c r="O7" s="35"/>
    </row>
    <row r="8" spans="1:16" ht="15" hidden="1" customHeight="1">
      <c r="D8" s="26">
        <f>H8/21</f>
        <v>75058.904761904763</v>
      </c>
      <c r="E8" s="27">
        <f t="shared" si="0"/>
        <v>0.57499375720056634</v>
      </c>
      <c r="F8" s="26"/>
      <c r="G8" s="28" t="s">
        <v>2</v>
      </c>
      <c r="H8" s="29">
        <v>1576237</v>
      </c>
      <c r="I8" s="29">
        <v>3570.04</v>
      </c>
      <c r="J8" s="30">
        <f t="shared" si="1"/>
        <v>441.51802220703411</v>
      </c>
    </row>
    <row r="9" spans="1:16" ht="15" hidden="1" customHeight="1">
      <c r="D9" s="26">
        <f>H9/21</f>
        <v>70361.761904761908</v>
      </c>
      <c r="E9" s="27">
        <f t="shared" si="0"/>
        <v>-6.2579421749394237E-2</v>
      </c>
      <c r="F9" s="26"/>
      <c r="G9" s="28" t="s">
        <v>5</v>
      </c>
      <c r="H9" s="29">
        <v>1477597</v>
      </c>
      <c r="I9" s="29">
        <v>3237.41</v>
      </c>
      <c r="J9" s="30">
        <f t="shared" si="1"/>
        <v>456.41330569807349</v>
      </c>
    </row>
    <row r="10" spans="1:16" ht="15" hidden="1" customHeight="1">
      <c r="A10" s="31">
        <f>AVERAGE(D8:D10)</f>
        <v>68107.523809523816</v>
      </c>
      <c r="B10" s="27">
        <f>A10/A7-1</f>
        <v>0.46665253601894707</v>
      </c>
      <c r="C10" s="27"/>
      <c r="D10" s="26">
        <f>H10/21</f>
        <v>58901.904761904763</v>
      </c>
      <c r="E10" s="27">
        <f t="shared" si="0"/>
        <v>-0.16287052558985982</v>
      </c>
      <c r="F10" s="26"/>
      <c r="G10" s="28" t="s">
        <v>0</v>
      </c>
      <c r="H10" s="29">
        <v>1236940</v>
      </c>
      <c r="I10" s="29">
        <v>3074.39</v>
      </c>
      <c r="J10" s="30">
        <f t="shared" si="1"/>
        <v>402.33672370779243</v>
      </c>
      <c r="K10" s="32">
        <f>H10+H9+H8</f>
        <v>4290774</v>
      </c>
      <c r="L10" s="27">
        <f>K10/K7-1</f>
        <v>0.51944485463235535</v>
      </c>
      <c r="M10" s="32"/>
      <c r="N10" s="32">
        <f>AVERAGE(J8:J10)</f>
        <v>433.42268387096664</v>
      </c>
      <c r="O10" s="58">
        <f>N10/N7-1</f>
        <v>2.572535037344803E-2</v>
      </c>
    </row>
    <row r="11" spans="1:16" ht="15" hidden="1" customHeight="1">
      <c r="D11" s="26">
        <f>H11/21</f>
        <v>53797.571428571428</v>
      </c>
      <c r="E11" s="27">
        <f t="shared" si="0"/>
        <v>-8.6658204925057047E-2</v>
      </c>
      <c r="F11" s="26"/>
      <c r="G11" s="28" t="s">
        <v>10</v>
      </c>
      <c r="H11" s="29">
        <v>1129749</v>
      </c>
      <c r="I11" s="29">
        <v>2710</v>
      </c>
      <c r="J11" s="30">
        <f t="shared" si="1"/>
        <v>416.88154981549815</v>
      </c>
    </row>
    <row r="12" spans="1:16" ht="15" hidden="1" customHeight="1">
      <c r="D12" s="26">
        <f>H12/22</f>
        <v>30396.045454545456</v>
      </c>
      <c r="E12" s="27">
        <f t="shared" si="0"/>
        <v>-0.43499223761609473</v>
      </c>
      <c r="F12" s="26"/>
      <c r="G12" s="28" t="s">
        <v>4</v>
      </c>
      <c r="H12" s="29">
        <v>668713</v>
      </c>
      <c r="I12" s="29">
        <v>1480.3</v>
      </c>
      <c r="J12" s="30">
        <f t="shared" si="1"/>
        <v>451.74153887725464</v>
      </c>
    </row>
    <row r="13" spans="1:16" ht="15" hidden="1" customHeight="1">
      <c r="A13" s="31">
        <f>AVERAGE(D11:D13)</f>
        <v>45402.055627705624</v>
      </c>
      <c r="B13" s="27">
        <f>A13/A10-1</f>
        <v>-0.3333767976254508</v>
      </c>
      <c r="C13" s="27"/>
      <c r="D13" s="26">
        <f>H13/20</f>
        <v>52012.55</v>
      </c>
      <c r="E13" s="27">
        <f t="shared" si="0"/>
        <v>0.71116173904201063</v>
      </c>
      <c r="F13" s="26"/>
      <c r="G13" s="28" t="s">
        <v>8</v>
      </c>
      <c r="H13" s="29">
        <v>1040251</v>
      </c>
      <c r="I13" s="29">
        <v>2175.9499999999998</v>
      </c>
      <c r="J13" s="30">
        <f t="shared" si="1"/>
        <v>478.06751074243437</v>
      </c>
      <c r="K13" s="32">
        <f>H13+H12+H11</f>
        <v>2838713</v>
      </c>
      <c r="L13" s="27">
        <f>K13/K10-1</f>
        <v>-0.33841470093740667</v>
      </c>
      <c r="M13" s="32"/>
      <c r="N13" s="32">
        <f>AVERAGE(J11:J13)</f>
        <v>448.89686647839579</v>
      </c>
      <c r="O13" s="58">
        <f>N13/N10-1</f>
        <v>3.5702290589008312E-2</v>
      </c>
    </row>
    <row r="14" spans="1:16" ht="15" hidden="1" customHeight="1">
      <c r="D14" s="26">
        <f>H14/20</f>
        <v>57162.15</v>
      </c>
      <c r="E14" s="27">
        <f t="shared" si="0"/>
        <v>9.9006874302451919E-2</v>
      </c>
      <c r="F14" s="26"/>
      <c r="G14" s="28" t="s">
        <v>11</v>
      </c>
      <c r="H14" s="29">
        <v>1143243</v>
      </c>
      <c r="I14" s="29">
        <v>3249.19</v>
      </c>
      <c r="J14" s="30">
        <f t="shared" si="1"/>
        <v>351.85476995805107</v>
      </c>
    </row>
    <row r="15" spans="1:16" ht="15" hidden="1" customHeight="1">
      <c r="A15" s="31"/>
      <c r="B15" s="31"/>
      <c r="C15" s="31"/>
      <c r="D15" s="26">
        <f>H15/22</f>
        <v>53869.181818181816</v>
      </c>
      <c r="E15" s="27">
        <f t="shared" si="0"/>
        <v>-5.7607493451841574E-2</v>
      </c>
      <c r="F15" s="26"/>
      <c r="G15" s="28" t="s">
        <v>9</v>
      </c>
      <c r="H15" s="29">
        <v>1185122</v>
      </c>
      <c r="I15" s="29">
        <v>2823.73</v>
      </c>
      <c r="J15" s="30">
        <f t="shared" si="1"/>
        <v>419.70089208245832</v>
      </c>
    </row>
    <row r="16" spans="1:16" ht="15" hidden="1" customHeight="1">
      <c r="A16" s="31">
        <f>AVERAGE(D14:D16)</f>
        <v>58177.398484848491</v>
      </c>
      <c r="B16" s="27">
        <f>A16/A13-1</f>
        <v>0.281382476641586</v>
      </c>
      <c r="C16" s="27"/>
      <c r="D16" s="26">
        <f>H16/22</f>
        <v>63500.86363636364</v>
      </c>
      <c r="E16" s="27">
        <f t="shared" si="0"/>
        <v>0.17879762589843073</v>
      </c>
      <c r="F16" s="26"/>
      <c r="G16" s="28" t="s">
        <v>13</v>
      </c>
      <c r="H16" s="29">
        <v>1397019</v>
      </c>
      <c r="I16" s="29">
        <v>2996.39</v>
      </c>
      <c r="J16" s="30">
        <f t="shared" si="1"/>
        <v>466.23403495539634</v>
      </c>
      <c r="K16" s="32">
        <f>H16+H15+H14</f>
        <v>3725384</v>
      </c>
      <c r="L16" s="27">
        <f>K16/K13-1</f>
        <v>0.31234964577257363</v>
      </c>
      <c r="M16" s="32"/>
      <c r="N16" s="32">
        <f>AVERAGE(J14:J16)</f>
        <v>412.59656566530185</v>
      </c>
      <c r="O16" s="58">
        <f>N16/N13-1</f>
        <v>-8.0865569630437562E-2</v>
      </c>
    </row>
    <row r="17" spans="1:15" ht="15" hidden="1" customHeight="1">
      <c r="D17" s="26">
        <f>H17/20</f>
        <v>47593.55</v>
      </c>
      <c r="E17" s="27">
        <f t="shared" ref="E17:E22" si="2">D17/D16-1</f>
        <v>-0.25050546914537308</v>
      </c>
      <c r="F17" s="33">
        <f t="shared" ref="F17:F22" si="3">D17/D5-1</f>
        <v>-0.24252147209483133</v>
      </c>
      <c r="G17" s="39" t="s">
        <v>162</v>
      </c>
      <c r="H17" s="29">
        <v>951871</v>
      </c>
      <c r="I17" s="29">
        <v>1986.39</v>
      </c>
      <c r="J17" s="30">
        <f t="shared" si="1"/>
        <v>479.19643171783986</v>
      </c>
    </row>
    <row r="18" spans="1:15" hidden="1">
      <c r="D18" s="26">
        <f>H18/20</f>
        <v>59055.25</v>
      </c>
      <c r="E18" s="27">
        <f t="shared" si="2"/>
        <v>0.24082464955860616</v>
      </c>
      <c r="F18" s="33">
        <f t="shared" si="3"/>
        <v>1.0488221620871494</v>
      </c>
      <c r="G18" s="39" t="s">
        <v>163</v>
      </c>
      <c r="H18" s="29">
        <v>1181105</v>
      </c>
      <c r="I18" s="29">
        <v>2513.69</v>
      </c>
      <c r="J18" s="30">
        <f t="shared" si="1"/>
        <v>469.86899737039965</v>
      </c>
    </row>
    <row r="19" spans="1:15" ht="17.399999999999999" hidden="1">
      <c r="A19" s="31">
        <f>AVERAGE(D17:D19)</f>
        <v>53029.372727272734</v>
      </c>
      <c r="B19" s="27">
        <f>A19/A16-1</f>
        <v>-8.848841460170298E-2</v>
      </c>
      <c r="C19" s="27">
        <f>A19/A7-1</f>
        <v>0.14195406973631286</v>
      </c>
      <c r="D19" s="26">
        <f>H19/22</f>
        <v>52439.318181818184</v>
      </c>
      <c r="E19" s="27">
        <f t="shared" si="2"/>
        <v>-0.11202952858859827</v>
      </c>
      <c r="F19" s="33">
        <f t="shared" si="3"/>
        <v>0.10035709993647757</v>
      </c>
      <c r="G19" s="39" t="s">
        <v>158</v>
      </c>
      <c r="H19" s="29">
        <v>1153665</v>
      </c>
      <c r="I19" s="29">
        <v>2146.3200000000002</v>
      </c>
      <c r="J19" s="30">
        <f t="shared" si="1"/>
        <v>537.50838644750081</v>
      </c>
      <c r="K19" s="32">
        <f>H19+H18+H17</f>
        <v>3286641</v>
      </c>
      <c r="L19" s="27">
        <f>K19/K16-1</f>
        <v>-0.11777121499421273</v>
      </c>
      <c r="M19" s="27">
        <f>K19/K7-1</f>
        <v>0.16386222077269497</v>
      </c>
      <c r="N19" s="32">
        <f>AVERAGE(J17:J19)</f>
        <v>495.52460517858009</v>
      </c>
      <c r="O19" s="58">
        <f>N19/N16-1</f>
        <v>0.20099061992811018</v>
      </c>
    </row>
    <row r="20" spans="1:15" hidden="1">
      <c r="D20" s="26">
        <f>H20/20</f>
        <v>72134.3</v>
      </c>
      <c r="E20" s="27">
        <f t="shared" si="2"/>
        <v>0.37557661886249472</v>
      </c>
      <c r="F20" s="33">
        <f t="shared" si="3"/>
        <v>-3.8964127856407349E-2</v>
      </c>
      <c r="G20" s="39" t="s">
        <v>154</v>
      </c>
      <c r="H20" s="29">
        <v>1442686</v>
      </c>
      <c r="I20" s="29">
        <v>2335.98</v>
      </c>
      <c r="J20" s="30">
        <f t="shared" si="1"/>
        <v>617.59347254685395</v>
      </c>
    </row>
    <row r="21" spans="1:15" hidden="1">
      <c r="D21" s="26">
        <f>H21/21</f>
        <v>64262.238095238092</v>
      </c>
      <c r="E21" s="27">
        <f t="shared" si="2"/>
        <v>-0.10913063417489199</v>
      </c>
      <c r="F21" s="33">
        <f t="shared" si="3"/>
        <v>-8.6688048229659476E-2</v>
      </c>
      <c r="G21" s="39" t="s">
        <v>155</v>
      </c>
      <c r="H21" s="29">
        <v>1349507</v>
      </c>
      <c r="I21" s="29">
        <v>2688.52</v>
      </c>
      <c r="J21" s="30">
        <f t="shared" si="1"/>
        <v>501.95163138083404</v>
      </c>
    </row>
    <row r="22" spans="1:15" ht="17.399999999999999" hidden="1">
      <c r="A22" s="31">
        <f>AVERAGE(D20:D22)</f>
        <v>61596.115873015871</v>
      </c>
      <c r="B22" s="27">
        <f>A22/A19-1</f>
        <v>0.16154713331800941</v>
      </c>
      <c r="C22" s="27">
        <f>A22/A10-1</f>
        <v>-9.5604825609552191E-2</v>
      </c>
      <c r="D22" s="26">
        <f>H22/21</f>
        <v>48391.809523809527</v>
      </c>
      <c r="E22" s="27">
        <f t="shared" si="2"/>
        <v>-0.24696352075239325</v>
      </c>
      <c r="F22" s="33">
        <f t="shared" si="3"/>
        <v>-0.17843387714844694</v>
      </c>
      <c r="G22" s="39" t="s">
        <v>156</v>
      </c>
      <c r="H22" s="29">
        <v>1016228</v>
      </c>
      <c r="I22" s="29">
        <v>1961.73</v>
      </c>
      <c r="J22" s="30">
        <f t="shared" si="1"/>
        <v>518.02643584998953</v>
      </c>
      <c r="K22" s="32">
        <f>H22+H21+H20</f>
        <v>3808421</v>
      </c>
      <c r="L22" s="27">
        <f>K22/K19-1</f>
        <v>0.15875783208449001</v>
      </c>
      <c r="M22" s="27">
        <f>K22/K10-1</f>
        <v>-0.11241631463227841</v>
      </c>
      <c r="N22" s="32">
        <f>AVERAGE(J20:J22)</f>
        <v>545.85717992589252</v>
      </c>
      <c r="O22" s="58">
        <f>N22/N19-1</f>
        <v>0.10157431986484977</v>
      </c>
    </row>
    <row r="23" spans="1:15" hidden="1">
      <c r="A23" s="31"/>
      <c r="B23" s="27"/>
      <c r="C23" s="27"/>
      <c r="D23" s="26">
        <f>H23/21</f>
        <v>51287.428571428572</v>
      </c>
      <c r="E23" s="27">
        <f t="shared" ref="E23:E28" si="4">D23/D22-1</f>
        <v>5.9836965720291069E-2</v>
      </c>
      <c r="F23" s="33">
        <f t="shared" ref="F23:F28" si="5">D23/D11-1</f>
        <v>-4.6659036653274311E-2</v>
      </c>
      <c r="G23" s="39" t="s">
        <v>168</v>
      </c>
      <c r="H23" s="29">
        <v>1077036</v>
      </c>
      <c r="I23" s="29">
        <v>2143.13</v>
      </c>
      <c r="J23" s="30">
        <f t="shared" si="1"/>
        <v>502.5528082757462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32887.954545454544</v>
      </c>
      <c r="E24" s="27">
        <f t="shared" si="4"/>
        <v>-0.35875212578358995</v>
      </c>
      <c r="F24" s="33">
        <f t="shared" si="5"/>
        <v>8.198135822094077E-2</v>
      </c>
      <c r="G24" s="39" t="s">
        <v>176</v>
      </c>
      <c r="H24" s="29">
        <v>723535</v>
      </c>
      <c r="I24" s="29">
        <v>1581.16</v>
      </c>
      <c r="J24" s="30">
        <f t="shared" si="1"/>
        <v>457.59758658200309</v>
      </c>
      <c r="K24" s="32"/>
      <c r="L24" s="27"/>
      <c r="M24" s="27"/>
      <c r="N24" s="27"/>
    </row>
    <row r="25" spans="1:15" ht="17.399999999999999" hidden="1">
      <c r="A25" s="31">
        <f>AVERAGE(D23:D25)</f>
        <v>52693.47858282068</v>
      </c>
      <c r="B25" s="27">
        <f>A25/A22-1</f>
        <v>-0.14453244598325843</v>
      </c>
      <c r="C25" s="27">
        <f>A25/A13-1</f>
        <v>0.16059675832531295</v>
      </c>
      <c r="D25" s="26">
        <f>H25/19</f>
        <v>73905.052631578947</v>
      </c>
      <c r="E25" s="27">
        <f t="shared" si="4"/>
        <v>1.24717692702459</v>
      </c>
      <c r="F25" s="33">
        <f t="shared" si="5"/>
        <v>0.42090808144532321</v>
      </c>
      <c r="G25" s="39" t="s">
        <v>190</v>
      </c>
      <c r="H25" s="29">
        <v>1404196</v>
      </c>
      <c r="I25" s="29">
        <v>3542.75</v>
      </c>
      <c r="J25" s="30">
        <f t="shared" si="1"/>
        <v>396.35763178321923</v>
      </c>
      <c r="K25" s="32">
        <f>H25+H24+H23</f>
        <v>3204767</v>
      </c>
      <c r="L25" s="27">
        <f>K25/K22-1</f>
        <v>-0.15850506023362443</v>
      </c>
      <c r="M25" s="27">
        <f>K25/K13-1</f>
        <v>0.12895068997816961</v>
      </c>
      <c r="N25" s="32">
        <f>AVERAGE(J23:J25)</f>
        <v>452.16934221365614</v>
      </c>
      <c r="O25" s="58">
        <f>N25/N22-1</f>
        <v>-0.17163434165133773</v>
      </c>
    </row>
    <row r="26" spans="1:15" ht="17.399999999999999" hidden="1">
      <c r="A26" s="31"/>
      <c r="B26" s="27"/>
      <c r="C26" s="27"/>
      <c r="D26" s="26">
        <f>H26/19</f>
        <v>52671.947368421053</v>
      </c>
      <c r="E26" s="27">
        <f t="shared" si="4"/>
        <v>-0.2873024848382989</v>
      </c>
      <c r="F26" s="33">
        <f t="shared" si="5"/>
        <v>-7.855202492521618E-2</v>
      </c>
      <c r="G26" s="39" t="s">
        <v>202</v>
      </c>
      <c r="H26" s="29">
        <v>1000767</v>
      </c>
      <c r="I26" s="29">
        <v>2399.3000000000002</v>
      </c>
      <c r="J26" s="30">
        <f t="shared" si="1"/>
        <v>417.1079064727212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57674.13636363636</v>
      </c>
      <c r="E27" s="27">
        <f t="shared" si="4"/>
        <v>9.4968749877934355E-2</v>
      </c>
      <c r="F27" s="33">
        <f t="shared" si="5"/>
        <v>7.063323438430813E-2</v>
      </c>
      <c r="G27" s="39" t="s">
        <v>203</v>
      </c>
      <c r="H27" s="29">
        <v>1268831</v>
      </c>
      <c r="I27" s="29">
        <v>2015.84</v>
      </c>
      <c r="J27" s="30">
        <f t="shared" si="1"/>
        <v>629.43041114374159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55278.764752791067</v>
      </c>
      <c r="B28" s="27">
        <f>A28/A25-1</f>
        <v>4.906273488676538E-2</v>
      </c>
      <c r="C28" s="27">
        <f>A28/A16-1</f>
        <v>-4.9824052081193226E-2</v>
      </c>
      <c r="D28" s="26">
        <f>H28/19</f>
        <v>55490.210526315786</v>
      </c>
      <c r="E28" s="27">
        <f t="shared" si="4"/>
        <v>-3.7866641358110464E-2</v>
      </c>
      <c r="F28" s="33">
        <f t="shared" si="5"/>
        <v>-0.12615030176472386</v>
      </c>
      <c r="G28" s="39" t="s">
        <v>208</v>
      </c>
      <c r="H28" s="29">
        <v>1054314</v>
      </c>
      <c r="I28" s="29">
        <v>2429.71</v>
      </c>
      <c r="J28" s="30">
        <f t="shared" si="1"/>
        <v>433.92585946470979</v>
      </c>
      <c r="K28" s="32">
        <f>H28+H27+H26</f>
        <v>3323912</v>
      </c>
      <c r="L28" s="27">
        <f>K28/K25-1</f>
        <v>3.7177429747622837E-2</v>
      </c>
      <c r="M28" s="27">
        <f>K28/K16-1</f>
        <v>-0.10776660875764754</v>
      </c>
      <c r="N28" s="32">
        <f>AVERAGE(J26:J28)</f>
        <v>493.48805902705755</v>
      </c>
      <c r="O28" s="58">
        <f>N28/N25-1</f>
        <v>9.1378855123436908E-2</v>
      </c>
    </row>
    <row r="29" spans="1:15" hidden="1">
      <c r="D29" s="26">
        <f>H29/22</f>
        <v>56410.954545454544</v>
      </c>
      <c r="E29" s="27">
        <f t="shared" ref="E29:E41" si="6">D29/D28-1</f>
        <v>1.6592909098841924E-2</v>
      </c>
      <c r="F29" s="33">
        <f t="shared" ref="F29:F41" si="7">D29/D17-1</f>
        <v>0.18526469543571644</v>
      </c>
      <c r="G29" s="39" t="s">
        <v>215</v>
      </c>
      <c r="H29" s="29">
        <v>1241041</v>
      </c>
      <c r="I29" s="29">
        <v>2513.69</v>
      </c>
      <c r="J29" s="30">
        <f t="shared" si="1"/>
        <v>493.71282855085548</v>
      </c>
    </row>
    <row r="30" spans="1:15" hidden="1">
      <c r="D30" s="26">
        <f>H30/19</f>
        <v>52869.73684210526</v>
      </c>
      <c r="E30" s="27">
        <f t="shared" si="6"/>
        <v>-6.2775355104049191E-2</v>
      </c>
      <c r="F30" s="33">
        <f t="shared" si="7"/>
        <v>-0.10474112221851128</v>
      </c>
      <c r="G30" s="39" t="s">
        <v>210</v>
      </c>
      <c r="H30" s="29">
        <v>1004525</v>
      </c>
      <c r="I30" s="29">
        <v>2217.98</v>
      </c>
      <c r="J30" s="30">
        <f t="shared" si="1"/>
        <v>452.90083769916771</v>
      </c>
    </row>
    <row r="31" spans="1:15" ht="17.399999999999999" hidden="1">
      <c r="A31" s="31">
        <f>AVERAGE(D29:D31)</f>
        <v>49631.497129186602</v>
      </c>
      <c r="B31" s="27">
        <f>A31/A28-1</f>
        <v>-0.10215980130632951</v>
      </c>
      <c r="C31" s="27">
        <f>A31/A19-1</f>
        <v>-6.4075349628614831E-2</v>
      </c>
      <c r="D31" s="26">
        <f>H31/20</f>
        <v>39613.800000000003</v>
      </c>
      <c r="E31" s="27">
        <f t="shared" si="6"/>
        <v>-0.25072825464771897</v>
      </c>
      <c r="F31" s="33">
        <f t="shared" si="7"/>
        <v>-0.24457827878977001</v>
      </c>
      <c r="G31" s="39" t="s">
        <v>211</v>
      </c>
      <c r="H31" s="29">
        <v>792276</v>
      </c>
      <c r="I31" s="29">
        <v>1877.8</v>
      </c>
      <c r="J31" s="30">
        <f t="shared" si="1"/>
        <v>421.9171370753009</v>
      </c>
      <c r="K31" s="32">
        <f>H31+H30+H29</f>
        <v>3037842</v>
      </c>
      <c r="L31" s="27">
        <f>K31/K28-1</f>
        <v>-8.6064252001858077E-2</v>
      </c>
      <c r="M31" s="27">
        <f>K31/K19-1</f>
        <v>-7.5700084067593654E-2</v>
      </c>
      <c r="N31" s="32">
        <f>AVERAGE(J29:J31)</f>
        <v>456.17693444177468</v>
      </c>
      <c r="O31" s="58">
        <f>N31/N28-1</f>
        <v>-7.5606945097808631E-2</v>
      </c>
    </row>
    <row r="32" spans="1:15" ht="17.399999999999999" hidden="1">
      <c r="D32" s="26">
        <f>H32/21</f>
        <v>58271.571428571428</v>
      </c>
      <c r="E32" s="27">
        <f t="shared" si="6"/>
        <v>0.47099171068090984</v>
      </c>
      <c r="F32" s="33">
        <f t="shared" si="7"/>
        <v>-0.19217942880749628</v>
      </c>
      <c r="G32" s="39" t="s">
        <v>222</v>
      </c>
      <c r="H32" s="29">
        <v>1223703</v>
      </c>
      <c r="I32" s="29">
        <v>2430.71</v>
      </c>
      <c r="J32" s="30">
        <f t="shared" si="1"/>
        <v>503.43438748349246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55431.619047619046</v>
      </c>
      <c r="E33" s="27">
        <f t="shared" si="6"/>
        <v>-4.8736498970746944E-2</v>
      </c>
      <c r="F33" s="33">
        <f t="shared" si="7"/>
        <v>-0.13741536724151859</v>
      </c>
      <c r="G33" s="39" t="s">
        <v>223</v>
      </c>
      <c r="H33" s="29">
        <v>1164064</v>
      </c>
      <c r="I33" s="29">
        <v>2237.4</v>
      </c>
      <c r="J33" s="30">
        <f t="shared" si="1"/>
        <v>520.27531956735493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58900.554720133667</v>
      </c>
      <c r="B34" s="27">
        <f>A34/A31-1</f>
        <v>0.18675756580182323</v>
      </c>
      <c r="C34" s="27">
        <f>A34/A22-1</f>
        <v>-4.3761868986013086E-2</v>
      </c>
      <c r="D34" s="26">
        <f>H34/19</f>
        <v>62998.473684210527</v>
      </c>
      <c r="E34" s="27">
        <f t="shared" si="6"/>
        <v>0.13650791311166843</v>
      </c>
      <c r="F34" s="33">
        <f t="shared" si="7"/>
        <v>0.3018416608954102</v>
      </c>
      <c r="G34" s="39" t="s">
        <v>220</v>
      </c>
      <c r="H34" s="29">
        <v>1196971</v>
      </c>
      <c r="I34" s="29">
        <v>2717.21</v>
      </c>
      <c r="J34" s="30">
        <f t="shared" si="1"/>
        <v>440.51471914206115</v>
      </c>
      <c r="K34" s="32">
        <f>H34+H33+H32</f>
        <v>3584738</v>
      </c>
      <c r="L34" s="27">
        <f>K34/K31-1</f>
        <v>0.18002779604732577</v>
      </c>
      <c r="M34" s="27">
        <f>K34/K22-1</f>
        <v>-5.8733790198089997E-2</v>
      </c>
      <c r="N34" s="32">
        <f>AVERAGE(J32:J34)</f>
        <v>488.07480873096955</v>
      </c>
      <c r="O34" s="58">
        <f>N34/N31-1</f>
        <v>6.9924347069911352E-2</v>
      </c>
      <c r="P34" s="58"/>
    </row>
    <row r="35" spans="1:16" ht="17.399999999999999" hidden="1">
      <c r="D35" s="26">
        <f>H35/23</f>
        <v>39355.608695652176</v>
      </c>
      <c r="E35" s="27">
        <f t="shared" si="6"/>
        <v>-0.37529266355041901</v>
      </c>
      <c r="F35" s="33">
        <f t="shared" si="7"/>
        <v>-0.23264609297303374</v>
      </c>
      <c r="G35" s="39" t="s">
        <v>226</v>
      </c>
      <c r="H35" s="68">
        <v>905179</v>
      </c>
      <c r="I35" s="68">
        <v>1955.52</v>
      </c>
      <c r="J35" s="30">
        <f t="shared" si="1"/>
        <v>462.88404107347407</v>
      </c>
      <c r="P35" s="16"/>
    </row>
    <row r="36" spans="1:16" ht="17.399999999999999" hidden="1">
      <c r="D36" s="26">
        <f>H36/21</f>
        <v>58544.761904761908</v>
      </c>
      <c r="E36" s="27">
        <f t="shared" si="6"/>
        <v>0.48758369759961706</v>
      </c>
      <c r="F36" s="33">
        <f t="shared" si="7"/>
        <v>0.78012779188948977</v>
      </c>
      <c r="G36" s="39" t="s">
        <v>228</v>
      </c>
      <c r="H36" s="68">
        <v>1229440</v>
      </c>
      <c r="I36" s="68">
        <v>3079.27</v>
      </c>
      <c r="J36" s="30">
        <f t="shared" si="1"/>
        <v>399.26346179451622</v>
      </c>
      <c r="P36" s="16"/>
    </row>
    <row r="37" spans="1:16" ht="17.399999999999999" hidden="1">
      <c r="A37" s="31">
        <f>AVERAGE(D35:D37)</f>
        <v>46695.382792730619</v>
      </c>
      <c r="B37" s="27">
        <f>A37/A34-1</f>
        <v>-0.20721658710000257</v>
      </c>
      <c r="C37" s="27">
        <f>A37/A25-1</f>
        <v>-0.11382994540135716</v>
      </c>
      <c r="D37" s="26">
        <f>H37/18</f>
        <v>42185.777777777781</v>
      </c>
      <c r="E37" s="27">
        <f t="shared" si="6"/>
        <v>-0.27942694777025856</v>
      </c>
      <c r="F37" s="33">
        <f t="shared" si="7"/>
        <v>-0.42918953067963594</v>
      </c>
      <c r="G37" s="39" t="s">
        <v>225</v>
      </c>
      <c r="H37" s="68">
        <v>759344</v>
      </c>
      <c r="I37" s="68">
        <v>1801.82</v>
      </c>
      <c r="J37" s="30">
        <f t="shared" si="1"/>
        <v>421.43166354019826</v>
      </c>
      <c r="K37" s="32">
        <f>H37+H36+H35</f>
        <v>2893963</v>
      </c>
      <c r="L37" s="27">
        <f>K37/K34-1</f>
        <v>-0.19269888064343899</v>
      </c>
      <c r="M37" s="27">
        <f>K37/K25-1</f>
        <v>-9.6981777458392426E-2</v>
      </c>
      <c r="N37" s="32">
        <f>AVERAGE(J35:J37)</f>
        <v>427.85972213606283</v>
      </c>
      <c r="O37" s="16">
        <f>N37/N34-1</f>
        <v>-0.12337265828463961</v>
      </c>
      <c r="P37" s="16"/>
    </row>
    <row r="38" spans="1:16" ht="17.399999999999999" hidden="1">
      <c r="A38" s="31"/>
      <c r="B38" s="27"/>
      <c r="C38" s="27"/>
      <c r="D38" s="26">
        <f>H38/20</f>
        <v>56304.05</v>
      </c>
      <c r="E38" s="27">
        <f t="shared" si="6"/>
        <v>0.33466900377167663</v>
      </c>
      <c r="F38" s="33">
        <f t="shared" si="7"/>
        <v>6.8957059935029763E-2</v>
      </c>
      <c r="G38" s="39" t="s">
        <v>231</v>
      </c>
      <c r="H38" s="68">
        <v>1126081</v>
      </c>
      <c r="I38" s="68">
        <v>2486.2800000000002</v>
      </c>
      <c r="J38" s="30">
        <f t="shared" si="1"/>
        <v>452.91801406116764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37695.095238095237</v>
      </c>
      <c r="E39" s="27">
        <f t="shared" si="6"/>
        <v>-0.33050828069925287</v>
      </c>
      <c r="F39" s="33">
        <f t="shared" si="7"/>
        <v>-0.34641248894604937</v>
      </c>
      <c r="G39" s="39" t="s">
        <v>234</v>
      </c>
      <c r="H39" s="68">
        <v>791597</v>
      </c>
      <c r="I39" s="68">
        <v>2279.19</v>
      </c>
      <c r="J39" s="30">
        <f t="shared" si="1"/>
        <v>347.3150549098583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45375.683333333327</v>
      </c>
      <c r="B40" s="27">
        <f>A40/A37-1</f>
        <v>-2.8261883305574664E-2</v>
      </c>
      <c r="C40" s="27">
        <f>A40/A28-1</f>
        <v>-0.17914802300204669</v>
      </c>
      <c r="D40" s="26">
        <f>H40/21</f>
        <v>42127.904761904763</v>
      </c>
      <c r="E40" s="27">
        <f t="shared" si="6"/>
        <v>0.11759645375108807</v>
      </c>
      <c r="F40" s="33">
        <f t="shared" si="7"/>
        <v>-0.24080474083034986</v>
      </c>
      <c r="G40" s="39" t="s">
        <v>236</v>
      </c>
      <c r="H40" s="68">
        <v>884686</v>
      </c>
      <c r="I40" s="68">
        <v>1704.89</v>
      </c>
      <c r="J40" s="30">
        <f t="shared" si="1"/>
        <v>518.91089747725653</v>
      </c>
      <c r="K40" s="32">
        <f>H40+H39+H38</f>
        <v>2802364</v>
      </c>
      <c r="L40" s="27">
        <f>K40/K37-1</f>
        <v>-3.1651752285706491E-2</v>
      </c>
      <c r="M40" s="27">
        <f>K40/K28-1</f>
        <v>-0.15690788444459425</v>
      </c>
      <c r="N40" s="32">
        <f>AVERAGE(J38:J40)</f>
        <v>439.71465548276075</v>
      </c>
      <c r="O40" s="58">
        <f>N40/N37-1</f>
        <v>2.7707523595614347E-2</v>
      </c>
    </row>
    <row r="41" spans="1:16" ht="17.399999999999999">
      <c r="A41" s="31"/>
      <c r="B41" s="27"/>
      <c r="C41" s="27"/>
      <c r="D41" s="26">
        <f>H41/18</f>
        <v>51665.055555555555</v>
      </c>
      <c r="E41" s="27">
        <f t="shared" si="6"/>
        <v>0.2263855951904592</v>
      </c>
      <c r="F41" s="33">
        <f t="shared" si="7"/>
        <v>-8.4130804524409575E-2</v>
      </c>
      <c r="G41" s="39" t="s">
        <v>379</v>
      </c>
      <c r="H41" s="68">
        <v>929971</v>
      </c>
      <c r="I41" s="68">
        <v>1932.3</v>
      </c>
      <c r="J41" s="30">
        <f t="shared" si="1"/>
        <v>481.27671686591111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44131.8</v>
      </c>
      <c r="E42" s="27">
        <f t="shared" ref="E42" si="8">D42/D41-1</f>
        <v>-0.14580949298418977</v>
      </c>
      <c r="F42" s="33">
        <f t="shared" ref="F42" si="9">D42/D30-1</f>
        <v>-0.16527293994674086</v>
      </c>
      <c r="G42" s="39" t="s">
        <v>405</v>
      </c>
      <c r="H42" s="68">
        <v>882636</v>
      </c>
      <c r="I42" s="68">
        <v>2018.96</v>
      </c>
      <c r="J42" s="30">
        <f t="shared" si="1"/>
        <v>437.1735943257915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46479.085185185184</v>
      </c>
      <c r="B43" s="27">
        <f>A43/A40-1</f>
        <v>2.4317029977183546E-2</v>
      </c>
      <c r="C43" s="27">
        <f>A43/A31-1</f>
        <v>-6.3516358085994429E-2</v>
      </c>
      <c r="D43" s="26">
        <f>H43/20</f>
        <v>43640.4</v>
      </c>
      <c r="E43" s="27">
        <f t="shared" ref="E43" si="10">D43/D42-1</f>
        <v>-1.1134827947194559E-2</v>
      </c>
      <c r="F43" s="33">
        <f t="shared" ref="F43" si="11">D43/D31-1</f>
        <v>0.10164639595292546</v>
      </c>
      <c r="G43" s="39" t="s">
        <v>432</v>
      </c>
      <c r="H43" s="68">
        <v>872808</v>
      </c>
      <c r="I43" s="68">
        <v>2105.46</v>
      </c>
      <c r="J43" s="30">
        <f t="shared" si="1"/>
        <v>414.54504003875638</v>
      </c>
      <c r="K43" s="32">
        <f>H43+H42+H41</f>
        <v>2685415</v>
      </c>
      <c r="L43" s="27">
        <f>K43/K40-1</f>
        <v>-4.1732266043954303E-2</v>
      </c>
      <c r="M43" s="27">
        <f>K43/K31-1</f>
        <v>-0.11601228766999727</v>
      </c>
      <c r="N43" s="32">
        <f>AVERAGE(J41:J43)</f>
        <v>444.33178374348637</v>
      </c>
      <c r="O43" s="58">
        <f>N43/N40-1</f>
        <v>1.0500282861066967E-2</v>
      </c>
    </row>
    <row r="44" spans="1:16" ht="17.399999999999999">
      <c r="A44" s="31"/>
      <c r="B44" s="27"/>
      <c r="C44" s="27"/>
      <c r="D44" s="26">
        <f>H44/22</f>
        <v>52928</v>
      </c>
      <c r="E44" s="27">
        <f t="shared" ref="E44" si="12">D44/D43-1</f>
        <v>0.21282114737720081</v>
      </c>
      <c r="F44" s="33">
        <f t="shared" ref="F44" si="13">D44/D32-1</f>
        <v>-9.1701172588446678E-2</v>
      </c>
      <c r="G44" s="39" t="s">
        <v>462</v>
      </c>
      <c r="H44" s="68">
        <v>1164416</v>
      </c>
      <c r="I44" s="68">
        <v>2525.35</v>
      </c>
      <c r="J44" s="30">
        <f t="shared" si="1"/>
        <v>461.09093788979749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48060.3</v>
      </c>
      <c r="E45" s="27">
        <f t="shared" ref="E45" si="14">D45/D44-1</f>
        <v>-9.1968334340991498E-2</v>
      </c>
      <c r="F45" s="33">
        <f t="shared" ref="F45" si="15">D45/D33-1</f>
        <v>-0.13298040313934623</v>
      </c>
      <c r="G45" s="39" t="s">
        <v>498</v>
      </c>
      <c r="H45" s="68">
        <v>961206</v>
      </c>
      <c r="I45" s="68">
        <v>2227.65</v>
      </c>
      <c r="J45" s="30">
        <f t="shared" si="1"/>
        <v>431.488788633762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49115.363157894732</v>
      </c>
      <c r="B46" s="27">
        <f>A46/A43-1</f>
        <v>5.6719661374700081E-2</v>
      </c>
      <c r="C46" s="27">
        <f>A46/A34-1</f>
        <v>-0.16613071996916384</v>
      </c>
      <c r="D46" s="26">
        <f>H46/19</f>
        <v>46357.789473684214</v>
      </c>
      <c r="E46" s="27">
        <f t="shared" ref="E46" si="16">D46/D45-1</f>
        <v>-3.5424467311185981E-2</v>
      </c>
      <c r="F46" s="33">
        <f t="shared" ref="F46" si="17">D46/D34-1</f>
        <v>-0.26414424409613935</v>
      </c>
      <c r="G46" s="39" t="s">
        <v>548</v>
      </c>
      <c r="H46" s="68">
        <v>880798</v>
      </c>
      <c r="I46" s="68">
        <v>2174.85</v>
      </c>
      <c r="J46" s="30">
        <f t="shared" si="1"/>
        <v>404.99252822033708</v>
      </c>
      <c r="K46" s="32">
        <f>H46+H45+H44</f>
        <v>3006420</v>
      </c>
      <c r="L46" s="27">
        <f>K46/K43-1</f>
        <v>0.11953645898306231</v>
      </c>
      <c r="M46" s="27">
        <f>K46/K34-1</f>
        <v>-0.16132782925837252</v>
      </c>
      <c r="N46" s="32">
        <f>AVERAGE(J44:J46)</f>
        <v>432.52408491463217</v>
      </c>
      <c r="O46" s="58">
        <f>N46/N43-1</f>
        <v>-2.6574058532060407E-2</v>
      </c>
    </row>
    <row r="47" spans="1:16" ht="17.399999999999999">
      <c r="A47" s="31"/>
      <c r="B47" s="27"/>
      <c r="C47" s="27"/>
      <c r="D47" s="26">
        <f>H47/19</f>
        <v>49722.210526315786</v>
      </c>
      <c r="E47" s="27">
        <f t="shared" ref="E47" si="18">D47/D46-1</f>
        <v>7.2575096673697992E-2</v>
      </c>
      <c r="F47" s="33">
        <f t="shared" ref="F47" si="19">D47/D35-1</f>
        <v>0.26340849942968525</v>
      </c>
      <c r="G47" s="39" t="s">
        <v>598</v>
      </c>
      <c r="H47" s="68">
        <v>944722</v>
      </c>
      <c r="I47" s="68">
        <v>1618.86</v>
      </c>
      <c r="J47" s="30">
        <f t="shared" si="1"/>
        <v>583.57239044759899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32665.85</v>
      </c>
      <c r="E48" s="27">
        <f t="shared" ref="E48" si="20">D48/D47-1</f>
        <v>-0.34303302982252981</v>
      </c>
      <c r="F48" s="33">
        <f t="shared" ref="F48" si="21">D48/D36-1</f>
        <v>-0.44203633361530459</v>
      </c>
      <c r="G48" s="39" t="s">
        <v>638</v>
      </c>
      <c r="H48" s="68">
        <v>653317</v>
      </c>
      <c r="I48" s="68">
        <v>1521.8</v>
      </c>
      <c r="J48" s="30">
        <f t="shared" si="1"/>
        <v>429.30542778288867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44254.959569377992</v>
      </c>
      <c r="B49" s="27">
        <f>A49/A46-1</f>
        <v>-9.8958926006342374E-2</v>
      </c>
      <c r="C49" s="27">
        <f>A49/A37-1</f>
        <v>-5.2262623784134488E-2</v>
      </c>
      <c r="D49" s="26">
        <f>H49/22</f>
        <v>50376.818181818184</v>
      </c>
      <c r="E49" s="27">
        <f t="shared" ref="E49" si="22">D49/D48-1</f>
        <v>0.54218605001303155</v>
      </c>
      <c r="F49" s="33">
        <f t="shared" ref="F49" si="23">D49/D37-1</f>
        <v>0.19416592120663001</v>
      </c>
      <c r="G49" s="39" t="s">
        <v>672</v>
      </c>
      <c r="H49" s="68">
        <v>1108290</v>
      </c>
      <c r="I49" s="68">
        <v>2286.35</v>
      </c>
      <c r="J49" s="30">
        <f t="shared" si="1"/>
        <v>484.74205611564287</v>
      </c>
      <c r="K49" s="32">
        <f>H49+H48+H47</f>
        <v>2706329</v>
      </c>
      <c r="L49" s="27">
        <f>K49/K46-1</f>
        <v>-9.9816725540676332E-2</v>
      </c>
      <c r="M49" s="27">
        <f>K49/K37-1</f>
        <v>-6.4836350706626189E-2</v>
      </c>
      <c r="N49" s="32">
        <f>AVERAGE(J47:J49)</f>
        <v>499.20662478204349</v>
      </c>
      <c r="O49" s="58">
        <f>N49/N46-1</f>
        <v>0.15417069752444545</v>
      </c>
    </row>
    <row r="50" spans="1:15" s="37" customFormat="1" ht="17.399999999999999">
      <c r="A50" s="92"/>
      <c r="B50" s="130"/>
      <c r="C50" s="130"/>
      <c r="D50" s="93">
        <f>H50/18</f>
        <v>40856.666666666664</v>
      </c>
      <c r="E50" s="130">
        <f t="shared" ref="E50" si="24">D50/D49-1</f>
        <v>-0.18897881721691379</v>
      </c>
      <c r="F50" s="131">
        <f t="shared" ref="F50" si="25">D50/D38-1</f>
        <v>-0.2743565220145503</v>
      </c>
      <c r="G50" s="132" t="s">
        <v>714</v>
      </c>
      <c r="H50" s="95">
        <v>735420</v>
      </c>
      <c r="I50" s="95">
        <v>1814.22</v>
      </c>
      <c r="J50" s="133">
        <f t="shared" ref="J50" si="26">H50/I50</f>
        <v>405.36428878526306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64568.95</v>
      </c>
      <c r="E51" s="130">
        <f t="shared" ref="E51" si="27">D51/D50-1</f>
        <v>0.58037733540017955</v>
      </c>
      <c r="F51" s="131">
        <f t="shared" ref="F51" si="28">D51/D39-1</f>
        <v>0.71292709547913891</v>
      </c>
      <c r="G51" s="132" t="s">
        <v>721</v>
      </c>
      <c r="H51" s="95">
        <v>1291379</v>
      </c>
      <c r="I51" s="95">
        <v>2630.07</v>
      </c>
      <c r="J51" s="133">
        <f t="shared" ref="J51" si="29">H51/I51</f>
        <v>491.00556258958886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52014.054040404037</v>
      </c>
      <c r="B52" s="27">
        <f>A52/A49-1</f>
        <v>0.17532711692713665</v>
      </c>
      <c r="C52" s="27">
        <f>A52/A40-1</f>
        <v>0.14629797767021424</v>
      </c>
      <c r="D52" s="93">
        <f>H52/22</f>
        <v>50616.545454545456</v>
      </c>
      <c r="E52" s="130">
        <f t="shared" ref="E52:E53" si="30">D52/D51-1</f>
        <v>-0.2160853559714776</v>
      </c>
      <c r="F52" s="131">
        <f t="shared" ref="F52:F53" si="31">D52/D40-1</f>
        <v>0.20149686391042088</v>
      </c>
      <c r="G52" s="132" t="s">
        <v>726</v>
      </c>
      <c r="H52" s="95">
        <v>1113564</v>
      </c>
      <c r="I52" s="95">
        <v>2346.5500000000002</v>
      </c>
      <c r="J52" s="133">
        <f t="shared" ref="J52" si="32">H52/I52</f>
        <v>474.553706505295</v>
      </c>
      <c r="K52" s="32">
        <f>H52+H51+H50</f>
        <v>3140363</v>
      </c>
      <c r="L52" s="27">
        <f>K52/K49-1</f>
        <v>0.16037739683534413</v>
      </c>
      <c r="M52" s="27">
        <f>K52/K40-1</f>
        <v>0.12061209750053892</v>
      </c>
      <c r="N52" s="32">
        <f>AVERAGE(J50:J52)</f>
        <v>456.97451929338234</v>
      </c>
      <c r="O52" s="58">
        <f>N52/N49-1</f>
        <v>-8.4598447600930604E-2</v>
      </c>
    </row>
    <row r="53" spans="1:15" s="37" customFormat="1" ht="17.399999999999999">
      <c r="A53" s="31"/>
      <c r="B53" s="27"/>
      <c r="C53" s="27"/>
      <c r="D53" s="93">
        <f>H53/21</f>
        <v>15526.952380952382</v>
      </c>
      <c r="E53" s="130">
        <f t="shared" si="30"/>
        <v>-0.69324353842172304</v>
      </c>
      <c r="F53" s="131">
        <f t="shared" si="31"/>
        <v>-0.69946896961610316</v>
      </c>
      <c r="G53" s="132" t="s">
        <v>729</v>
      </c>
      <c r="H53" s="95">
        <v>326066</v>
      </c>
      <c r="I53" s="95">
        <v>846.19</v>
      </c>
      <c r="J53" s="133">
        <f t="shared" ref="J53" si="33">H53/I53</f>
        <v>385.33426299058129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59567.941176470587</v>
      </c>
      <c r="E54" s="130">
        <f t="shared" ref="E54" si="34">D54/D53-1</f>
        <v>2.8364219658163754</v>
      </c>
      <c r="F54" s="131">
        <f t="shared" ref="F54" si="35">D54/D42-1</f>
        <v>0.34977365927677062</v>
      </c>
      <c r="G54" s="132" t="s">
        <v>742</v>
      </c>
      <c r="H54" s="95">
        <v>1012655</v>
      </c>
      <c r="I54" s="95">
        <v>2004.96</v>
      </c>
      <c r="J54" s="133">
        <f t="shared" ref="J54" si="36">H54/I54</f>
        <v>505.07491421275239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37731.345471521941</v>
      </c>
      <c r="B55" s="27">
        <f>A55/A52-1</f>
        <v>-0.27459325815648628</v>
      </c>
      <c r="C55" s="27">
        <f>A55/A43-1</f>
        <v>-0.18820808711724624</v>
      </c>
      <c r="D55" s="93">
        <f>H55/21</f>
        <v>38099.142857142855</v>
      </c>
      <c r="E55" s="130">
        <f t="shared" ref="E55" si="37">D55/D54-1</f>
        <v>-0.36040860058812874</v>
      </c>
      <c r="F55" s="131">
        <f t="shared" ref="F55" si="38">D55/D43-1</f>
        <v>-0.12697539763286192</v>
      </c>
      <c r="G55" s="132" t="s">
        <v>749</v>
      </c>
      <c r="H55" s="95">
        <v>800082</v>
      </c>
      <c r="I55" s="95">
        <v>1622.39</v>
      </c>
      <c r="J55" s="133">
        <f t="shared" ref="J55" si="39">H55/I55</f>
        <v>493.15022898316676</v>
      </c>
      <c r="K55" s="32">
        <f>H55+H54+H53</f>
        <v>2138803</v>
      </c>
      <c r="L55" s="27">
        <f>K55/K52-1</f>
        <v>-0.31893128278482452</v>
      </c>
      <c r="M55" s="27">
        <f>K55/K43-1</f>
        <v>-0.20354842733804646</v>
      </c>
      <c r="N55" s="32">
        <f>AVERAGE(J53:J55)</f>
        <v>461.18646872883346</v>
      </c>
      <c r="O55" s="58">
        <f>N55/N52-1</f>
        <v>9.2170334616556993E-3</v>
      </c>
    </row>
    <row r="56" spans="1:15" s="124" customFormat="1" ht="17.399999999999999">
      <c r="A56" s="94"/>
      <c r="B56" s="45"/>
      <c r="C56" s="45"/>
      <c r="D56" s="98">
        <f>H56/22</f>
        <v>60237.727272727272</v>
      </c>
      <c r="E56" s="118">
        <f t="shared" ref="E56" si="40">D56/D55-1</f>
        <v>0.58107828038535159</v>
      </c>
      <c r="F56" s="158">
        <f t="shared" ref="F56" si="41">D56/D44-1</f>
        <v>0.1381069995602946</v>
      </c>
      <c r="G56" s="122" t="s">
        <v>752</v>
      </c>
      <c r="H56" s="96">
        <v>1325230</v>
      </c>
      <c r="I56" s="96">
        <v>3186.26</v>
      </c>
      <c r="J56" s="125">
        <f t="shared" ref="J56" si="42">H56/I56</f>
        <v>415.92023249828952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65989.277777777781</v>
      </c>
      <c r="E57" s="118">
        <f t="shared" ref="E57" si="43">D57/D56-1</f>
        <v>9.5480868310490408E-2</v>
      </c>
      <c r="F57" s="158">
        <f t="shared" ref="F57" si="44">D57/D45-1</f>
        <v>0.37305172414191712</v>
      </c>
      <c r="G57" s="122" t="s">
        <v>756</v>
      </c>
      <c r="H57" s="96">
        <v>1187807</v>
      </c>
      <c r="I57" s="96">
        <v>2270.2600000000002</v>
      </c>
      <c r="J57" s="125">
        <f t="shared" ref="J57" si="45">H57/I57</f>
        <v>523.20306925197985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63113.502525252523</v>
      </c>
      <c r="B58" s="27">
        <f>A58/A55-1</f>
        <v>0.67270744619716738</v>
      </c>
      <c r="C58" s="27">
        <f>A58/A46-1</f>
        <v>0.28500531131892393</v>
      </c>
      <c r="K58" s="32">
        <f>H58+H57+H56</f>
        <v>2513037</v>
      </c>
      <c r="L58" s="27">
        <f>K58/K55-1</f>
        <v>0.17497357166602057</v>
      </c>
      <c r="M58" s="27">
        <f>K58/K46-1</f>
        <v>-0.16410980501726302</v>
      </c>
      <c r="N58" s="32">
        <f>AVERAGE(J56:J58)</f>
        <v>469.56165087513466</v>
      </c>
      <c r="O58" s="58">
        <f>N58/N55-1</f>
        <v>1.8160077786726125E-2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 codeName="Sheet24">
    <tabColor rgb="FFFFFF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3.0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" style="18" bestFit="1" customWidth="1"/>
    <col min="13" max="13" width="4.5976562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메타바이오메드</v>
      </c>
      <c r="G1" s="19"/>
      <c r="H1" s="19"/>
      <c r="I1" s="19"/>
      <c r="J1" s="20"/>
      <c r="P1" s="18" t="s">
        <v>310</v>
      </c>
    </row>
    <row r="2" spans="1:16" ht="15" customHeight="1">
      <c r="G2" s="21"/>
      <c r="H2" s="21"/>
      <c r="I2" s="21"/>
      <c r="J2" s="22"/>
      <c r="P2" s="34" t="s">
        <v>622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70655.3</v>
      </c>
      <c r="E5" s="27"/>
      <c r="F5" s="26"/>
      <c r="G5" s="28" t="s">
        <v>7</v>
      </c>
      <c r="H5" s="29">
        <v>1413106</v>
      </c>
      <c r="I5" s="29">
        <v>12634.1</v>
      </c>
      <c r="J5" s="30">
        <f>H5/I5</f>
        <v>111.84856855652559</v>
      </c>
    </row>
    <row r="6" spans="1:16" ht="15" hidden="1" customHeight="1">
      <c r="D6" s="26">
        <f>H6/18</f>
        <v>52149.722222222219</v>
      </c>
      <c r="E6" s="27">
        <f t="shared" ref="E6:E16" si="0">D6/D5-1</f>
        <v>-0.26191351218914627</v>
      </c>
      <c r="F6" s="26"/>
      <c r="G6" s="28" t="s">
        <v>3</v>
      </c>
      <c r="H6" s="29">
        <v>938695</v>
      </c>
      <c r="I6" s="29">
        <v>7207.59</v>
      </c>
      <c r="J6" s="30">
        <f t="shared" ref="J6:J49" si="1">H6/I6</f>
        <v>130.23701403659197</v>
      </c>
    </row>
    <row r="7" spans="1:16" ht="15" hidden="1" customHeight="1">
      <c r="A7" s="31">
        <f>AVERAGE(D5:D7)</f>
        <v>65174.386195286199</v>
      </c>
      <c r="B7" s="31"/>
      <c r="C7" s="31"/>
      <c r="D7" s="26">
        <f>H7/22</f>
        <v>72718.136363636368</v>
      </c>
      <c r="E7" s="27">
        <f t="shared" si="0"/>
        <v>0.39441080920368665</v>
      </c>
      <c r="F7" s="26"/>
      <c r="G7" s="28" t="s">
        <v>6</v>
      </c>
      <c r="H7" s="29">
        <v>1599799</v>
      </c>
      <c r="I7" s="29">
        <v>19003.48</v>
      </c>
      <c r="J7" s="30">
        <f t="shared" si="1"/>
        <v>84.184528307446854</v>
      </c>
      <c r="K7" s="32">
        <f>H7+H6+H5</f>
        <v>3951600</v>
      </c>
      <c r="L7" s="32"/>
      <c r="M7" s="32"/>
      <c r="N7" s="32">
        <f>AVERAGE(J5:J7)</f>
        <v>108.75670363352147</v>
      </c>
      <c r="O7" s="35"/>
    </row>
    <row r="8" spans="1:16" ht="15" hidden="1" customHeight="1">
      <c r="D8" s="26">
        <f>H8/21</f>
        <v>55187.333333333336</v>
      </c>
      <c r="E8" s="27">
        <f t="shared" si="0"/>
        <v>-0.24107882719433293</v>
      </c>
      <c r="F8" s="26"/>
      <c r="G8" s="28" t="s">
        <v>2</v>
      </c>
      <c r="H8" s="29">
        <v>1158934</v>
      </c>
      <c r="I8" s="29">
        <v>10144.459999999999</v>
      </c>
      <c r="J8" s="30">
        <f t="shared" si="1"/>
        <v>114.24304497232974</v>
      </c>
    </row>
    <row r="9" spans="1:16" ht="15" hidden="1" customHeight="1">
      <c r="D9" s="26">
        <f>H9/21</f>
        <v>103398.57142857143</v>
      </c>
      <c r="E9" s="27">
        <f t="shared" si="0"/>
        <v>0.8735924565160742</v>
      </c>
      <c r="F9" s="26"/>
      <c r="G9" s="28" t="s">
        <v>5</v>
      </c>
      <c r="H9" s="29">
        <v>2171370</v>
      </c>
      <c r="I9" s="29">
        <v>20535.47</v>
      </c>
      <c r="J9" s="30">
        <f t="shared" si="1"/>
        <v>105.73753607782047</v>
      </c>
    </row>
    <row r="10" spans="1:16" ht="15" hidden="1" customHeight="1">
      <c r="A10" s="31">
        <f>AVERAGE(D8:D10)</f>
        <v>83595</v>
      </c>
      <c r="B10" s="27">
        <f>A10/A7-1</f>
        <v>0.28263578500791597</v>
      </c>
      <c r="C10" s="27"/>
      <c r="D10" s="26">
        <f>H10/21</f>
        <v>92199.095238095237</v>
      </c>
      <c r="E10" s="27">
        <f t="shared" si="0"/>
        <v>-0.10831364530227472</v>
      </c>
      <c r="F10" s="26"/>
      <c r="G10" s="28" t="s">
        <v>0</v>
      </c>
      <c r="H10" s="29">
        <v>1936181</v>
      </c>
      <c r="I10" s="29">
        <v>20336.29</v>
      </c>
      <c r="J10" s="30">
        <f t="shared" si="1"/>
        <v>95.208172188732547</v>
      </c>
      <c r="K10" s="32">
        <f>H10+H9+H8</f>
        <v>5266485</v>
      </c>
      <c r="L10" s="27">
        <f>K10/K7-1</f>
        <v>0.33274749468569698</v>
      </c>
      <c r="M10" s="32"/>
      <c r="N10" s="32">
        <f>AVERAGE(J8:J10)</f>
        <v>105.06291774629425</v>
      </c>
      <c r="O10" s="58">
        <f>N10/N7-1</f>
        <v>-3.3963753624550841E-2</v>
      </c>
    </row>
    <row r="11" spans="1:16" ht="15" hidden="1" customHeight="1">
      <c r="D11" s="26">
        <f>H11/21</f>
        <v>81109.047619047618</v>
      </c>
      <c r="E11" s="27">
        <f t="shared" si="0"/>
        <v>-0.12028369248536164</v>
      </c>
      <c r="F11" s="26"/>
      <c r="G11" s="28" t="s">
        <v>10</v>
      </c>
      <c r="H11" s="29">
        <v>1703290</v>
      </c>
      <c r="I11" s="29">
        <v>16047.68</v>
      </c>
      <c r="J11" s="30">
        <f t="shared" si="1"/>
        <v>106.13932979720433</v>
      </c>
    </row>
    <row r="12" spans="1:16" ht="15" hidden="1" customHeight="1">
      <c r="D12" s="26">
        <f>H12/22</f>
        <v>76900.181818181823</v>
      </c>
      <c r="E12" s="27">
        <f t="shared" si="0"/>
        <v>-5.1891446446689415E-2</v>
      </c>
      <c r="F12" s="26"/>
      <c r="G12" s="28" t="s">
        <v>4</v>
      </c>
      <c r="H12" s="29">
        <v>1691804</v>
      </c>
      <c r="I12" s="29">
        <v>18814.5</v>
      </c>
      <c r="J12" s="30">
        <f t="shared" si="1"/>
        <v>89.920221106061817</v>
      </c>
    </row>
    <row r="13" spans="1:16" ht="15" hidden="1" customHeight="1">
      <c r="A13" s="31">
        <f>AVERAGE(D11:D13)</f>
        <v>89205.976479076489</v>
      </c>
      <c r="B13" s="27">
        <f>A13/A10-1</f>
        <v>6.7120957940983272E-2</v>
      </c>
      <c r="C13" s="27"/>
      <c r="D13" s="26">
        <f>H13/20</f>
        <v>109608.7</v>
      </c>
      <c r="E13" s="27">
        <f t="shared" si="0"/>
        <v>0.42533733222051717</v>
      </c>
      <c r="F13" s="26"/>
      <c r="G13" s="28" t="s">
        <v>8</v>
      </c>
      <c r="H13" s="29">
        <v>2192174</v>
      </c>
      <c r="I13" s="29">
        <v>21647.33</v>
      </c>
      <c r="J13" s="30">
        <f t="shared" si="1"/>
        <v>101.26763901136998</v>
      </c>
      <c r="K13" s="32">
        <f>H13+H12+H11</f>
        <v>5587268</v>
      </c>
      <c r="L13" s="27">
        <f>K13/K10-1</f>
        <v>6.0910265575616407E-2</v>
      </c>
      <c r="M13" s="32"/>
      <c r="N13" s="32">
        <f>AVERAGE(J11:J13)</f>
        <v>99.109063304878703</v>
      </c>
      <c r="O13" s="58">
        <f>N13/N10-1</f>
        <v>-5.6669418374548641E-2</v>
      </c>
    </row>
    <row r="14" spans="1:16" ht="15" hidden="1" customHeight="1">
      <c r="D14" s="26">
        <f>H14/20</f>
        <v>66376.399999999994</v>
      </c>
      <c r="E14" s="27">
        <f t="shared" si="0"/>
        <v>-0.39442398276779123</v>
      </c>
      <c r="F14" s="26"/>
      <c r="G14" s="28" t="s">
        <v>11</v>
      </c>
      <c r="H14" s="29">
        <v>1327528</v>
      </c>
      <c r="I14" s="29">
        <v>10916.05</v>
      </c>
      <c r="J14" s="30">
        <f t="shared" si="1"/>
        <v>121.61248803367519</v>
      </c>
    </row>
    <row r="15" spans="1:16" ht="15" hidden="1" customHeight="1">
      <c r="A15" s="31"/>
      <c r="B15" s="31"/>
      <c r="C15" s="31"/>
      <c r="D15" s="26">
        <f>H15/22</f>
        <v>78391.227272727279</v>
      </c>
      <c r="E15" s="27">
        <f t="shared" si="0"/>
        <v>0.18101052893388747</v>
      </c>
      <c r="F15" s="26"/>
      <c r="G15" s="28" t="s">
        <v>9</v>
      </c>
      <c r="H15" s="29">
        <v>1724607</v>
      </c>
      <c r="I15" s="29">
        <v>19799.05</v>
      </c>
      <c r="J15" s="30">
        <f t="shared" si="1"/>
        <v>87.105542942716951</v>
      </c>
    </row>
    <row r="16" spans="1:16" ht="15" hidden="1" customHeight="1">
      <c r="A16" s="31">
        <f>AVERAGE(D14:D16)</f>
        <v>82965.224242424243</v>
      </c>
      <c r="B16" s="27">
        <f>A16/A13-1</f>
        <v>-6.9958902788492372E-2</v>
      </c>
      <c r="C16" s="27"/>
      <c r="D16" s="26">
        <f>H16/22</f>
        <v>104128.04545454546</v>
      </c>
      <c r="E16" s="27">
        <f t="shared" si="0"/>
        <v>0.32831247930687968</v>
      </c>
      <c r="F16" s="26"/>
      <c r="G16" s="28" t="s">
        <v>13</v>
      </c>
      <c r="H16" s="29">
        <v>2290817</v>
      </c>
      <c r="I16" s="29">
        <v>27946.18</v>
      </c>
      <c r="J16" s="30">
        <f t="shared" si="1"/>
        <v>81.972455627209158</v>
      </c>
      <c r="K16" s="32">
        <f>H16+H15+H14</f>
        <v>5342952</v>
      </c>
      <c r="L16" s="27">
        <f>K16/K13-1</f>
        <v>-4.3727274224182544E-2</v>
      </c>
      <c r="M16" s="32"/>
      <c r="N16" s="32">
        <f>AVERAGE(J14:J16)</f>
        <v>96.8968288678671</v>
      </c>
      <c r="O16" s="58">
        <f>N16/N13-1</f>
        <v>-2.2321212240764887E-2</v>
      </c>
    </row>
    <row r="17" spans="1:15" ht="15" hidden="1" customHeight="1">
      <c r="D17" s="26">
        <f>H17/20</f>
        <v>82283.649999999994</v>
      </c>
      <c r="E17" s="27">
        <f t="shared" ref="E17:E22" si="2">D17/D16-1</f>
        <v>-0.20978397663366399</v>
      </c>
      <c r="F17" s="33">
        <f t="shared" ref="F17:F22" si="3">D17/D5-1</f>
        <v>0.16457859495324478</v>
      </c>
      <c r="G17" s="39" t="s">
        <v>162</v>
      </c>
      <c r="H17" s="29">
        <v>1645673</v>
      </c>
      <c r="I17" s="29">
        <v>18753.13</v>
      </c>
      <c r="J17" s="30">
        <f t="shared" si="1"/>
        <v>87.754577502528903</v>
      </c>
    </row>
    <row r="18" spans="1:15" hidden="1">
      <c r="D18" s="26">
        <f>H18/20</f>
        <v>94521.35</v>
      </c>
      <c r="E18" s="27">
        <f t="shared" si="2"/>
        <v>0.14872577966582678</v>
      </c>
      <c r="F18" s="33">
        <f t="shared" si="3"/>
        <v>0.81249958719285842</v>
      </c>
      <c r="G18" s="39" t="s">
        <v>163</v>
      </c>
      <c r="H18" s="29">
        <v>1890427</v>
      </c>
      <c r="I18" s="29">
        <v>18866.830000000002</v>
      </c>
      <c r="J18" s="30">
        <f t="shared" si="1"/>
        <v>100.19844351170811</v>
      </c>
    </row>
    <row r="19" spans="1:15" ht="17.399999999999999" hidden="1">
      <c r="A19" s="31">
        <f>AVERAGE(D17:D19)</f>
        <v>88214.909090909103</v>
      </c>
      <c r="B19" s="27">
        <f>A19/A16-1</f>
        <v>6.3275726624269613E-2</v>
      </c>
      <c r="C19" s="27">
        <f>A19/A7-1</f>
        <v>0.35352113369484006</v>
      </c>
      <c r="D19" s="26">
        <f>H19/22</f>
        <v>87839.727272727279</v>
      </c>
      <c r="E19" s="27">
        <f t="shared" si="2"/>
        <v>-7.0689031920013079E-2</v>
      </c>
      <c r="F19" s="33">
        <f t="shared" si="3"/>
        <v>0.20794799846730738</v>
      </c>
      <c r="G19" s="39" t="s">
        <v>158</v>
      </c>
      <c r="H19" s="29">
        <v>1932474</v>
      </c>
      <c r="I19" s="29">
        <v>15470.81</v>
      </c>
      <c r="J19" s="30">
        <f t="shared" si="1"/>
        <v>124.91097751184327</v>
      </c>
      <c r="K19" s="32">
        <f>H19+H18+H17</f>
        <v>5468574</v>
      </c>
      <c r="L19" s="27">
        <f>K19/K16-1</f>
        <v>2.3511721610076197E-2</v>
      </c>
      <c r="M19" s="27">
        <f>K19/K7-1</f>
        <v>0.38388855147282119</v>
      </c>
      <c r="N19" s="32">
        <f>AVERAGE(J17:J19)</f>
        <v>104.28799950869343</v>
      </c>
      <c r="O19" s="58">
        <f>N19/N16-1</f>
        <v>7.6278767088500565E-2</v>
      </c>
    </row>
    <row r="20" spans="1:15" hidden="1">
      <c r="D20" s="26">
        <f>H20/20</f>
        <v>144765.29999999999</v>
      </c>
      <c r="E20" s="27">
        <f t="shared" si="2"/>
        <v>0.64806181092216475</v>
      </c>
      <c r="F20" s="33">
        <f t="shared" si="3"/>
        <v>1.623161715852671</v>
      </c>
      <c r="G20" s="39" t="s">
        <v>154</v>
      </c>
      <c r="H20" s="29">
        <v>2895306</v>
      </c>
      <c r="I20" s="29">
        <v>25149.87</v>
      </c>
      <c r="J20" s="30">
        <f t="shared" si="1"/>
        <v>115.12210599895745</v>
      </c>
    </row>
    <row r="21" spans="1:15" hidden="1">
      <c r="D21" s="26">
        <f>H21/21</f>
        <v>95716.380952380947</v>
      </c>
      <c r="E21" s="27">
        <f t="shared" si="2"/>
        <v>-0.33881682314490447</v>
      </c>
      <c r="F21" s="33">
        <f t="shared" si="3"/>
        <v>-7.4296872481428911E-2</v>
      </c>
      <c r="G21" s="39" t="s">
        <v>155</v>
      </c>
      <c r="H21" s="29">
        <v>2010044</v>
      </c>
      <c r="I21" s="29">
        <v>19715.89</v>
      </c>
      <c r="J21" s="30">
        <f t="shared" si="1"/>
        <v>101.95045722003927</v>
      </c>
    </row>
    <row r="22" spans="1:15" ht="17.399999999999999" hidden="1">
      <c r="A22" s="31">
        <f>AVERAGE(D20:D22)</f>
        <v>124784.16349206348</v>
      </c>
      <c r="B22" s="27">
        <f>A22/A19-1</f>
        <v>0.41454732287337337</v>
      </c>
      <c r="C22" s="27">
        <f>A22/A10-1</f>
        <v>0.49272281227422066</v>
      </c>
      <c r="D22" s="26">
        <f>H22/21</f>
        <v>133870.80952380953</v>
      </c>
      <c r="E22" s="27">
        <f t="shared" si="2"/>
        <v>0.39861963220705632</v>
      </c>
      <c r="F22" s="33">
        <f t="shared" si="3"/>
        <v>0.45197530602769054</v>
      </c>
      <c r="G22" s="39" t="s">
        <v>156</v>
      </c>
      <c r="H22" s="29">
        <v>2811287</v>
      </c>
      <c r="I22" s="29">
        <v>22947.22</v>
      </c>
      <c r="J22" s="30">
        <f t="shared" si="1"/>
        <v>122.51100569044964</v>
      </c>
      <c r="K22" s="32">
        <f>H22+H21+H20</f>
        <v>7716637</v>
      </c>
      <c r="L22" s="27">
        <f>K22/K19-1</f>
        <v>0.41108760711659009</v>
      </c>
      <c r="M22" s="27">
        <f>K22/K10-1</f>
        <v>0.46523478183266453</v>
      </c>
      <c r="N22" s="32">
        <f>AVERAGE(J20:J22)</f>
        <v>113.19452296981545</v>
      </c>
      <c r="O22" s="58">
        <f>N22/N19-1</f>
        <v>8.5403148042738852E-2</v>
      </c>
    </row>
    <row r="23" spans="1:15" hidden="1">
      <c r="A23" s="31"/>
      <c r="B23" s="27"/>
      <c r="C23" s="27"/>
      <c r="D23" s="26">
        <f>H23/21</f>
        <v>103807</v>
      </c>
      <c r="E23" s="27">
        <f t="shared" ref="E23:E28" si="4">D23/D22-1</f>
        <v>-0.22457330041365398</v>
      </c>
      <c r="F23" s="33">
        <f t="shared" ref="F23:F28" si="5">D23/D11-1</f>
        <v>0.27984488842181898</v>
      </c>
      <c r="G23" s="39" t="s">
        <v>168</v>
      </c>
      <c r="H23" s="29">
        <v>2179947</v>
      </c>
      <c r="I23" s="29">
        <v>22218.98</v>
      </c>
      <c r="J23" s="30">
        <f t="shared" si="1"/>
        <v>98.111929530518509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110634.63636363637</v>
      </c>
      <c r="E24" s="27">
        <f t="shared" si="4"/>
        <v>6.5772408061463672E-2</v>
      </c>
      <c r="F24" s="33">
        <f t="shared" si="5"/>
        <v>0.43867847575723906</v>
      </c>
      <c r="G24" s="39" t="s">
        <v>176</v>
      </c>
      <c r="H24" s="29">
        <v>2433962</v>
      </c>
      <c r="I24" s="29">
        <v>22474.04</v>
      </c>
      <c r="J24" s="30">
        <f t="shared" si="1"/>
        <v>108.30104422702816</v>
      </c>
      <c r="K24" s="32"/>
      <c r="L24" s="27"/>
      <c r="M24" s="27"/>
      <c r="N24" s="27"/>
    </row>
    <row r="25" spans="1:15" ht="17.399999999999999" hidden="1">
      <c r="A25" s="31">
        <f>AVERAGE(D23:D25)</f>
        <v>103789.5980861244</v>
      </c>
      <c r="B25" s="27">
        <f>A25/A22-1</f>
        <v>-0.16824703406594044</v>
      </c>
      <c r="C25" s="27">
        <f>A25/A13-1</f>
        <v>0.16348256229747715</v>
      </c>
      <c r="D25" s="26">
        <f>H25/19</f>
        <v>96927.15789473684</v>
      </c>
      <c r="E25" s="27">
        <f t="shared" si="4"/>
        <v>-0.12389861728153095</v>
      </c>
      <c r="F25" s="33">
        <f t="shared" si="5"/>
        <v>-0.11569831687870724</v>
      </c>
      <c r="G25" s="39" t="s">
        <v>190</v>
      </c>
      <c r="H25" s="29">
        <v>1841616</v>
      </c>
      <c r="I25" s="29">
        <v>17412.849999999999</v>
      </c>
      <c r="J25" s="30">
        <f t="shared" si="1"/>
        <v>105.76189423328175</v>
      </c>
      <c r="K25" s="32">
        <f>H25+H24+H23</f>
        <v>6455525</v>
      </c>
      <c r="L25" s="27">
        <f>K25/K22-1</f>
        <v>-0.16342766933315644</v>
      </c>
      <c r="M25" s="27">
        <f>K25/K13-1</f>
        <v>0.15539920404748786</v>
      </c>
      <c r="N25" s="32">
        <f>AVERAGE(J23:J25)</f>
        <v>104.05828933027614</v>
      </c>
      <c r="O25" s="58">
        <f>N25/N22-1</f>
        <v>-8.0712682909362954E-2</v>
      </c>
    </row>
    <row r="26" spans="1:15" ht="17.399999999999999" hidden="1">
      <c r="A26" s="31"/>
      <c r="B26" s="27"/>
      <c r="C26" s="27"/>
      <c r="D26" s="26">
        <f>H26/19</f>
        <v>145486.57894736843</v>
      </c>
      <c r="E26" s="27">
        <f t="shared" si="4"/>
        <v>0.50098880548387958</v>
      </c>
      <c r="F26" s="33">
        <f t="shared" si="5"/>
        <v>1.191841964122315</v>
      </c>
      <c r="G26" s="39" t="s">
        <v>202</v>
      </c>
      <c r="H26" s="29">
        <v>2764245</v>
      </c>
      <c r="I26" s="29">
        <v>29222.41</v>
      </c>
      <c r="J26" s="30">
        <f t="shared" si="1"/>
        <v>94.593327518161573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77310.272727272721</v>
      </c>
      <c r="E27" s="27">
        <f t="shared" si="4"/>
        <v>-0.46860890340104377</v>
      </c>
      <c r="F27" s="33">
        <f t="shared" si="5"/>
        <v>-1.3789228502493756E-2</v>
      </c>
      <c r="G27" s="39" t="s">
        <v>203</v>
      </c>
      <c r="H27" s="29">
        <v>1700826</v>
      </c>
      <c r="I27" s="29">
        <v>16851.509999999998</v>
      </c>
      <c r="J27" s="30">
        <f t="shared" si="1"/>
        <v>100.93018370460571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125151.05582137161</v>
      </c>
      <c r="B28" s="27">
        <f>A28/A25-1</f>
        <v>0.20581501546543723</v>
      </c>
      <c r="C28" s="27">
        <f>A28/A16-1</f>
        <v>0.50847607493569158</v>
      </c>
      <c r="D28" s="26">
        <f>H28/19</f>
        <v>152656.31578947368</v>
      </c>
      <c r="E28" s="27">
        <f t="shared" si="4"/>
        <v>0.97459290213603356</v>
      </c>
      <c r="F28" s="33">
        <f t="shared" si="5"/>
        <v>0.46604418745295706</v>
      </c>
      <c r="G28" s="39" t="s">
        <v>208</v>
      </c>
      <c r="H28" s="29">
        <v>2900470</v>
      </c>
      <c r="I28" s="29">
        <v>23516.080000000002</v>
      </c>
      <c r="J28" s="30">
        <f t="shared" si="1"/>
        <v>123.33985936431581</v>
      </c>
      <c r="K28" s="32">
        <f>H28+H27+H26</f>
        <v>7365541</v>
      </c>
      <c r="L28" s="27">
        <f>K28/K25-1</f>
        <v>0.14096700113468685</v>
      </c>
      <c r="M28" s="27">
        <f>K28/K16-1</f>
        <v>0.3785527176736756</v>
      </c>
      <c r="N28" s="32">
        <f>AVERAGE(J26:J28)</f>
        <v>106.28779019569437</v>
      </c>
      <c r="O28" s="58">
        <f>N28/N25-1</f>
        <v>2.1425499878648724E-2</v>
      </c>
    </row>
    <row r="29" spans="1:15" hidden="1">
      <c r="D29" s="26">
        <f>H29/22</f>
        <v>93203.863636363632</v>
      </c>
      <c r="E29" s="27">
        <f t="shared" ref="E29:E41" si="6">D29/D28-1</f>
        <v>-0.38945294759438676</v>
      </c>
      <c r="F29" s="33">
        <f t="shared" ref="F29:F41" si="7">D29/D17-1</f>
        <v>0.13271425898539557</v>
      </c>
      <c r="G29" s="39" t="s">
        <v>215</v>
      </c>
      <c r="H29" s="29">
        <v>2050485</v>
      </c>
      <c r="I29" s="29">
        <v>21036.12</v>
      </c>
      <c r="J29" s="30">
        <f t="shared" si="1"/>
        <v>97.474486739950152</v>
      </c>
    </row>
    <row r="30" spans="1:15" hidden="1">
      <c r="D30" s="26">
        <f>H30/19</f>
        <v>109712.05263157895</v>
      </c>
      <c r="E30" s="27">
        <f t="shared" si="6"/>
        <v>0.17711914883295266</v>
      </c>
      <c r="F30" s="33">
        <f t="shared" si="7"/>
        <v>0.16071186701818108</v>
      </c>
      <c r="G30" s="39" t="s">
        <v>210</v>
      </c>
      <c r="H30" s="29">
        <v>2084529</v>
      </c>
      <c r="I30" s="29">
        <v>20695.490000000002</v>
      </c>
      <c r="J30" s="30">
        <f t="shared" si="1"/>
        <v>100.7238292014347</v>
      </c>
    </row>
    <row r="31" spans="1:15" ht="17.399999999999999" hidden="1">
      <c r="A31" s="31">
        <f>AVERAGE(D29:D31)</f>
        <v>96556.688755980853</v>
      </c>
      <c r="B31" s="27">
        <f>A31/A28-1</f>
        <v>-0.22847883206198094</v>
      </c>
      <c r="C31" s="27">
        <f>A31/A19-1</f>
        <v>9.4562016228744383E-2</v>
      </c>
      <c r="D31" s="26">
        <f>H31/20</f>
        <v>86754.15</v>
      </c>
      <c r="E31" s="27">
        <f t="shared" si="6"/>
        <v>-0.20925597581036293</v>
      </c>
      <c r="F31" s="33">
        <f t="shared" si="7"/>
        <v>-1.2358613880445568E-2</v>
      </c>
      <c r="G31" s="39" t="s">
        <v>211</v>
      </c>
      <c r="H31" s="29">
        <v>1735083</v>
      </c>
      <c r="I31" s="29">
        <v>16210.84</v>
      </c>
      <c r="J31" s="30">
        <f t="shared" si="1"/>
        <v>107.03226976516947</v>
      </c>
      <c r="K31" s="32">
        <f>H31+H30+H29</f>
        <v>5870097</v>
      </c>
      <c r="L31" s="27">
        <f>K31/K28-1</f>
        <v>-0.20303247242802669</v>
      </c>
      <c r="M31" s="27">
        <f>K31/K19-1</f>
        <v>7.3423711556248383E-2</v>
      </c>
      <c r="N31" s="32">
        <f>AVERAGE(J29:J31)</f>
        <v>101.74352856885145</v>
      </c>
      <c r="O31" s="58">
        <f>N31/N28-1</f>
        <v>-4.2754314662823867E-2</v>
      </c>
    </row>
    <row r="32" spans="1:15" ht="17.399999999999999" hidden="1">
      <c r="D32" s="26">
        <f>H32/21</f>
        <v>153286.71428571429</v>
      </c>
      <c r="E32" s="27">
        <f t="shared" si="6"/>
        <v>0.76690929812250253</v>
      </c>
      <c r="F32" s="33">
        <f t="shared" si="7"/>
        <v>5.8863652309733672E-2</v>
      </c>
      <c r="G32" s="39" t="s">
        <v>222</v>
      </c>
      <c r="H32" s="29">
        <v>3219021</v>
      </c>
      <c r="I32" s="29">
        <v>31703.49</v>
      </c>
      <c r="J32" s="30">
        <f t="shared" si="1"/>
        <v>101.53522530169391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111358.42857142857</v>
      </c>
      <c r="E33" s="27">
        <f t="shared" si="6"/>
        <v>-0.27352850447387578</v>
      </c>
      <c r="F33" s="33">
        <f t="shared" si="7"/>
        <v>0.16342080073869036</v>
      </c>
      <c r="G33" s="39" t="s">
        <v>223</v>
      </c>
      <c r="H33" s="29">
        <v>2338527</v>
      </c>
      <c r="I33" s="29">
        <v>20354.07</v>
      </c>
      <c r="J33" s="30">
        <f t="shared" si="1"/>
        <v>114.89235322468676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136692.78446115289</v>
      </c>
      <c r="B34" s="27">
        <f>A34/A31-1</f>
        <v>0.4156739033025918</v>
      </c>
      <c r="C34" s="27">
        <f>A34/A22-1</f>
        <v>9.5433752455669651E-2</v>
      </c>
      <c r="D34" s="26">
        <f>H34/19</f>
        <v>145433.21052631579</v>
      </c>
      <c r="E34" s="27">
        <f t="shared" si="6"/>
        <v>0.30599194324146417</v>
      </c>
      <c r="F34" s="33">
        <f t="shared" si="7"/>
        <v>8.6369844506317461E-2</v>
      </c>
      <c r="G34" s="39" t="s">
        <v>220</v>
      </c>
      <c r="H34" s="29">
        <v>2763231</v>
      </c>
      <c r="I34" s="29">
        <v>23648.32</v>
      </c>
      <c r="J34" s="30">
        <f t="shared" si="1"/>
        <v>116.84682040838419</v>
      </c>
      <c r="K34" s="32">
        <f>H34+H33+H32</f>
        <v>8320779</v>
      </c>
      <c r="L34" s="27">
        <f>K34/K31-1</f>
        <v>0.4174857757887136</v>
      </c>
      <c r="M34" s="27">
        <f>K34/K22-1</f>
        <v>7.8290840945349549E-2</v>
      </c>
      <c r="N34" s="32">
        <f>AVERAGE(J32:J34)</f>
        <v>111.09146631158829</v>
      </c>
      <c r="O34" s="58">
        <f>N34/N31-1</f>
        <v>9.1877467532600399E-2</v>
      </c>
      <c r="P34" s="58"/>
    </row>
    <row r="35" spans="1:16" ht="17.399999999999999" hidden="1">
      <c r="D35" s="26">
        <f>H35/23</f>
        <v>141647.95652173914</v>
      </c>
      <c r="E35" s="27">
        <f t="shared" si="6"/>
        <v>-2.6027438924561941E-2</v>
      </c>
      <c r="F35" s="33">
        <f t="shared" si="7"/>
        <v>0.36453183813942358</v>
      </c>
      <c r="G35" s="39" t="s">
        <v>226</v>
      </c>
      <c r="H35" s="68">
        <v>3257903</v>
      </c>
      <c r="I35" s="68">
        <v>29433.040000000001</v>
      </c>
      <c r="J35" s="30">
        <f t="shared" si="1"/>
        <v>110.68863426951481</v>
      </c>
      <c r="P35" s="16"/>
    </row>
    <row r="36" spans="1:16" ht="17.399999999999999" hidden="1">
      <c r="D36" s="26">
        <f>H36/21</f>
        <v>119486.09523809524</v>
      </c>
      <c r="E36" s="27">
        <f t="shared" si="6"/>
        <v>-0.15645733145640295</v>
      </c>
      <c r="F36" s="33">
        <f t="shared" si="7"/>
        <v>8.0006218354310876E-2</v>
      </c>
      <c r="G36" s="39" t="s">
        <v>228</v>
      </c>
      <c r="H36" s="68">
        <v>2509208</v>
      </c>
      <c r="I36" s="68">
        <v>21344.16</v>
      </c>
      <c r="J36" s="30">
        <f t="shared" si="1"/>
        <v>117.55946357223709</v>
      </c>
      <c r="P36" s="16"/>
    </row>
    <row r="37" spans="1:16" ht="17.399999999999999" hidden="1">
      <c r="A37" s="31">
        <f>AVERAGE(D35:D37)</f>
        <v>141827.12836438924</v>
      </c>
      <c r="B37" s="27">
        <f>A37/A34-1</f>
        <v>3.7561191861560816E-2</v>
      </c>
      <c r="C37" s="27">
        <f>A37/A25-1</f>
        <v>0.36648692142252415</v>
      </c>
      <c r="D37" s="26">
        <f>H37/18</f>
        <v>164347.33333333334</v>
      </c>
      <c r="E37" s="27">
        <f t="shared" si="6"/>
        <v>0.37545153689929256</v>
      </c>
      <c r="F37" s="33">
        <f t="shared" si="7"/>
        <v>0.69557569728615176</v>
      </c>
      <c r="G37" s="39" t="s">
        <v>225</v>
      </c>
      <c r="H37" s="68">
        <v>2958252</v>
      </c>
      <c r="I37" s="68">
        <v>25186.19</v>
      </c>
      <c r="J37" s="30">
        <f t="shared" si="1"/>
        <v>117.45531976055132</v>
      </c>
      <c r="K37" s="32">
        <f>H37+H36+H35</f>
        <v>8725363</v>
      </c>
      <c r="L37" s="27">
        <f>K37/K34-1</f>
        <v>4.8623332022158072E-2</v>
      </c>
      <c r="M37" s="27">
        <f>K37/K25-1</f>
        <v>0.35161168146665056</v>
      </c>
      <c r="N37" s="32">
        <f>AVERAGE(J35:J37)</f>
        <v>115.23447253410107</v>
      </c>
      <c r="O37" s="16">
        <f>N37/N34-1</f>
        <v>3.7293649639050797E-2</v>
      </c>
      <c r="P37" s="16"/>
    </row>
    <row r="38" spans="1:16" ht="17.399999999999999" hidden="1">
      <c r="A38" s="31"/>
      <c r="B38" s="27"/>
      <c r="C38" s="27"/>
      <c r="D38" s="26">
        <f>H38/20</f>
        <v>125527.45</v>
      </c>
      <c r="E38" s="27">
        <f t="shared" si="6"/>
        <v>-0.236206347532259</v>
      </c>
      <c r="F38" s="33">
        <f t="shared" si="7"/>
        <v>-0.1371887983879867</v>
      </c>
      <c r="G38" s="39" t="s">
        <v>231</v>
      </c>
      <c r="H38" s="68">
        <v>2510549</v>
      </c>
      <c r="I38" s="68">
        <v>21088.880000000001</v>
      </c>
      <c r="J38" s="30">
        <f t="shared" si="1"/>
        <v>119.04610391827352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143638.23809523811</v>
      </c>
      <c r="E39" s="27">
        <f t="shared" si="6"/>
        <v>0.1442775113749073</v>
      </c>
      <c r="F39" s="33">
        <f t="shared" si="7"/>
        <v>0.85794504440503538</v>
      </c>
      <c r="G39" s="39" t="s">
        <v>234</v>
      </c>
      <c r="H39" s="68">
        <v>3016403</v>
      </c>
      <c r="I39" s="68">
        <v>27466.93</v>
      </c>
      <c r="J39" s="30">
        <f t="shared" si="1"/>
        <v>109.81944469221715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145944.80079365079</v>
      </c>
      <c r="B40" s="27">
        <f>A40/A37-1</f>
        <v>2.9033038155311441E-2</v>
      </c>
      <c r="C40" s="27">
        <f>A40/A28-1</f>
        <v>0.16614917737456514</v>
      </c>
      <c r="D40" s="26">
        <f>H40/21</f>
        <v>168668.71428571429</v>
      </c>
      <c r="E40" s="27">
        <f t="shared" si="6"/>
        <v>0.17426053481580528</v>
      </c>
      <c r="F40" s="33">
        <f t="shared" si="7"/>
        <v>0.10489181802555159</v>
      </c>
      <c r="G40" s="39" t="s">
        <v>236</v>
      </c>
      <c r="H40" s="68">
        <v>3542043</v>
      </c>
      <c r="I40" s="68">
        <v>24749.32</v>
      </c>
      <c r="J40" s="30">
        <f t="shared" si="1"/>
        <v>143.11678058225439</v>
      </c>
      <c r="K40" s="32">
        <f>H40+H39+H38</f>
        <v>9068995</v>
      </c>
      <c r="L40" s="27">
        <f>K40/K37-1</f>
        <v>3.9383117928732503E-2</v>
      </c>
      <c r="M40" s="27">
        <f>K40/K28-1</f>
        <v>0.2312734393848328</v>
      </c>
      <c r="N40" s="32">
        <f>AVERAGE(J38:J40)</f>
        <v>123.99410973091501</v>
      </c>
      <c r="O40" s="58">
        <f>N40/N37-1</f>
        <v>7.6015770317529929E-2</v>
      </c>
    </row>
    <row r="41" spans="1:16" ht="17.399999999999999">
      <c r="A41" s="31"/>
      <c r="B41" s="27"/>
      <c r="C41" s="27"/>
      <c r="D41" s="26">
        <f>H41/18</f>
        <v>107111.11111111111</v>
      </c>
      <c r="E41" s="27">
        <f t="shared" si="6"/>
        <v>-0.36496159608075529</v>
      </c>
      <c r="F41" s="33">
        <f t="shared" si="7"/>
        <v>0.1492132078237316</v>
      </c>
      <c r="G41" s="39" t="s">
        <v>370</v>
      </c>
      <c r="H41" s="68">
        <v>1928000</v>
      </c>
      <c r="I41" s="68">
        <v>18454.12</v>
      </c>
      <c r="J41" s="30">
        <f t="shared" si="1"/>
        <v>104.4753149974098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130504.65</v>
      </c>
      <c r="E42" s="27">
        <f t="shared" ref="E42" si="8">D42/D41-1</f>
        <v>0.21840440871369293</v>
      </c>
      <c r="F42" s="33">
        <f t="shared" ref="F42" si="9">D42/D30-1</f>
        <v>0.18951971884296159</v>
      </c>
      <c r="G42" s="39" t="s">
        <v>406</v>
      </c>
      <c r="H42" s="68">
        <v>2610093</v>
      </c>
      <c r="I42" s="68">
        <v>21421.73</v>
      </c>
      <c r="J42" s="30">
        <f t="shared" si="1"/>
        <v>121.84324048524559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121876.67037037037</v>
      </c>
      <c r="B43" s="27">
        <f>A43/A40-1</f>
        <v>-0.16491255798354887</v>
      </c>
      <c r="C43" s="27">
        <f>A43/A31-1</f>
        <v>0.26222918309034449</v>
      </c>
      <c r="D43" s="26">
        <f>H43/20</f>
        <v>128014.25</v>
      </c>
      <c r="E43" s="27">
        <f t="shared" ref="E43" si="10">D43/D42-1</f>
        <v>-1.9082844940774057E-2</v>
      </c>
      <c r="F43" s="33">
        <f t="shared" ref="F43" si="11">D43/D31-1</f>
        <v>0.47559799732923458</v>
      </c>
      <c r="G43" s="39" t="s">
        <v>429</v>
      </c>
      <c r="H43" s="68">
        <v>2560285</v>
      </c>
      <c r="I43" s="68">
        <v>15931.6</v>
      </c>
      <c r="J43" s="30">
        <f t="shared" si="1"/>
        <v>160.70482562956639</v>
      </c>
      <c r="K43" s="32">
        <f>H43+H42+H41</f>
        <v>7098378</v>
      </c>
      <c r="L43" s="27">
        <f>K43/K40-1</f>
        <v>-0.21729166241683895</v>
      </c>
      <c r="M43" s="27">
        <f>K43/K31-1</f>
        <v>0.2092437314068234</v>
      </c>
      <c r="N43" s="32">
        <f>AVERAGE(J41:J43)</f>
        <v>129.00779370407392</v>
      </c>
      <c r="O43" s="58">
        <f>N43/N40-1</f>
        <v>4.0434856010816311E-2</v>
      </c>
    </row>
    <row r="44" spans="1:16" ht="17.399999999999999">
      <c r="A44" s="31"/>
      <c r="B44" s="27"/>
      <c r="C44" s="27"/>
      <c r="D44" s="26">
        <f>H44/22</f>
        <v>116660.59090909091</v>
      </c>
      <c r="E44" s="27">
        <f t="shared" ref="E44" si="12">D44/D43-1</f>
        <v>-8.8690587890872252E-2</v>
      </c>
      <c r="F44" s="33">
        <f t="shared" ref="F44" si="13">D44/D32-1</f>
        <v>-0.23893866828116095</v>
      </c>
      <c r="G44" s="39" t="s">
        <v>462</v>
      </c>
      <c r="H44" s="68">
        <v>2566533</v>
      </c>
      <c r="I44" s="68">
        <v>16797.82</v>
      </c>
      <c r="J44" s="30">
        <f t="shared" si="1"/>
        <v>152.78964770428544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109925.3</v>
      </c>
      <c r="E45" s="27">
        <f t="shared" ref="E45" si="14">D45/D44-1</f>
        <v>-5.7734071605547221E-2</v>
      </c>
      <c r="F45" s="33">
        <f t="shared" ref="F45" si="15">D45/D33-1</f>
        <v>-1.2869511448873494E-2</v>
      </c>
      <c r="G45" s="39" t="s">
        <v>501</v>
      </c>
      <c r="H45" s="68">
        <v>2198506</v>
      </c>
      <c r="I45" s="68">
        <v>19869.27</v>
      </c>
      <c r="J45" s="30">
        <f t="shared" si="1"/>
        <v>110.64855427501865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125522.91100478469</v>
      </c>
      <c r="B46" s="27">
        <f>A46/A43-1</f>
        <v>2.9917461835261783E-2</v>
      </c>
      <c r="C46" s="27">
        <f>A46/A34-1</f>
        <v>-8.1715165144964907E-2</v>
      </c>
      <c r="D46" s="26">
        <f>H46/19</f>
        <v>149982.84210526315</v>
      </c>
      <c r="E46" s="27">
        <f t="shared" ref="E46" si="16">D46/D45-1</f>
        <v>0.36440693912377897</v>
      </c>
      <c r="F46" s="33">
        <f t="shared" ref="F46" si="17">D46/D34-1</f>
        <v>3.1283305666446104E-2</v>
      </c>
      <c r="G46" s="39" t="s">
        <v>548</v>
      </c>
      <c r="H46" s="68">
        <v>2849674</v>
      </c>
      <c r="I46" s="68">
        <v>19961.3</v>
      </c>
      <c r="J46" s="30">
        <f t="shared" si="1"/>
        <v>142.75994048483815</v>
      </c>
      <c r="K46" s="32">
        <f>H46+H45+H44</f>
        <v>7614713</v>
      </c>
      <c r="L46" s="27">
        <f>K46/K43-1</f>
        <v>7.2739856908155653E-2</v>
      </c>
      <c r="M46" s="27">
        <f>K46/K34-1</f>
        <v>-8.4855756894877232E-2</v>
      </c>
      <c r="N46" s="32">
        <f>AVERAGE(J44:J46)</f>
        <v>135.39938082138076</v>
      </c>
      <c r="O46" s="58">
        <f>N46/N43-1</f>
        <v>4.9544193678470849E-2</v>
      </c>
    </row>
    <row r="47" spans="1:16" ht="17.399999999999999">
      <c r="A47" s="31"/>
      <c r="B47" s="27"/>
      <c r="C47" s="27"/>
      <c r="D47" s="26">
        <f>H47/19</f>
        <v>137312.73684210525</v>
      </c>
      <c r="E47" s="27">
        <f t="shared" ref="E47" si="18">D47/D46-1</f>
        <v>-8.447703140780316E-2</v>
      </c>
      <c r="F47" s="33">
        <f t="shared" ref="F47" si="19">D47/D35-1</f>
        <v>-3.0605592809724302E-2</v>
      </c>
      <c r="G47" s="39" t="s">
        <v>598</v>
      </c>
      <c r="H47" s="68">
        <v>2608942</v>
      </c>
      <c r="I47" s="68">
        <v>23857.18</v>
      </c>
      <c r="J47" s="30">
        <f t="shared" si="1"/>
        <v>109.35668004349215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110929.1</v>
      </c>
      <c r="E48" s="27">
        <f t="shared" ref="E48" si="20">D48/D47-1</f>
        <v>-0.19214267699320253</v>
      </c>
      <c r="F48" s="33">
        <f t="shared" ref="F48" si="21">D48/D36-1</f>
        <v>-7.161498767738661E-2</v>
      </c>
      <c r="G48" s="39" t="s">
        <v>632</v>
      </c>
      <c r="H48" s="68">
        <v>2218582</v>
      </c>
      <c r="I48" s="68">
        <v>17812.28</v>
      </c>
      <c r="J48" s="30">
        <f t="shared" si="1"/>
        <v>124.55351027493393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140063.55167464114</v>
      </c>
      <c r="B49" s="27">
        <f>A49/A46-1</f>
        <v>0.11584053105095848</v>
      </c>
      <c r="C49" s="27">
        <f>A49/A37-1</f>
        <v>-1.2434692220637977E-2</v>
      </c>
      <c r="D49" s="26">
        <f>H49/22</f>
        <v>171948.81818181818</v>
      </c>
      <c r="E49" s="27">
        <f t="shared" ref="E49" si="22">D49/D48-1</f>
        <v>0.5500785473047034</v>
      </c>
      <c r="F49" s="33">
        <f t="shared" ref="F49" si="23">D49/D37-1</f>
        <v>4.6252559711859265E-2</v>
      </c>
      <c r="G49" s="39" t="s">
        <v>672</v>
      </c>
      <c r="H49" s="68">
        <v>3782874</v>
      </c>
      <c r="I49" s="68">
        <v>25686.51</v>
      </c>
      <c r="J49" s="30">
        <f t="shared" si="1"/>
        <v>147.27084372302818</v>
      </c>
      <c r="K49" s="32">
        <f>H49+H48+H47</f>
        <v>8610398</v>
      </c>
      <c r="L49" s="27">
        <f>K49/K46-1</f>
        <v>0.13075804695462589</v>
      </c>
      <c r="M49" s="27">
        <f>K49/K37-1</f>
        <v>-1.3175956117814192E-2</v>
      </c>
      <c r="N49" s="32">
        <f>AVERAGE(J47:J49)</f>
        <v>127.06034468048476</v>
      </c>
      <c r="O49" s="58">
        <f>N49/N46-1</f>
        <v>-6.1588436300878513E-2</v>
      </c>
    </row>
    <row r="50" spans="1:15" s="37" customFormat="1" ht="17.399999999999999">
      <c r="A50" s="92"/>
      <c r="B50" s="130"/>
      <c r="C50" s="130"/>
      <c r="D50" s="93">
        <f>H50/18</f>
        <v>135175.72222222222</v>
      </c>
      <c r="E50" s="130">
        <f t="shared" ref="E50" si="24">D50/D49-1</f>
        <v>-0.21386070778754751</v>
      </c>
      <c r="F50" s="131">
        <f t="shared" ref="F50" si="25">D50/D38-1</f>
        <v>7.6861851509149703E-2</v>
      </c>
      <c r="G50" s="132" t="s">
        <v>714</v>
      </c>
      <c r="H50" s="95">
        <v>2433163</v>
      </c>
      <c r="I50" s="95">
        <v>20125.98</v>
      </c>
      <c r="J50" s="133">
        <f t="shared" ref="J50" si="26">H50/I50</f>
        <v>120.89662217690766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145660.25</v>
      </c>
      <c r="E51" s="130">
        <f t="shared" ref="E51" si="27">D51/D50-1</f>
        <v>7.7562210176630231E-2</v>
      </c>
      <c r="F51" s="131">
        <f t="shared" ref="F51" si="28">D51/D39-1</f>
        <v>1.4077114364360321E-2</v>
      </c>
      <c r="G51" s="132" t="s">
        <v>721</v>
      </c>
      <c r="H51" s="95">
        <v>2913205</v>
      </c>
      <c r="I51" s="95">
        <v>20198.490000000002</v>
      </c>
      <c r="J51" s="133">
        <f t="shared" ref="J51" si="29">H51/I51</f>
        <v>144.22885077052788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155774.68771043772</v>
      </c>
      <c r="B52" s="27">
        <f>A52/A49-1</f>
        <v>0.11217148107376684</v>
      </c>
      <c r="C52" s="27">
        <f>A52/A40-1</f>
        <v>6.7353457357383073E-2</v>
      </c>
      <c r="D52" s="93">
        <f>H52/22</f>
        <v>186488.09090909091</v>
      </c>
      <c r="E52" s="130">
        <f t="shared" ref="E52:E53" si="30">D52/D51-1</f>
        <v>0.28029500779444572</v>
      </c>
      <c r="F52" s="131">
        <f t="shared" ref="F52:F53" si="31">D52/D40-1</f>
        <v>0.10564719544367729</v>
      </c>
      <c r="G52" s="132" t="s">
        <v>726</v>
      </c>
      <c r="H52" s="95">
        <v>4102738</v>
      </c>
      <c r="I52" s="95">
        <v>35818.6</v>
      </c>
      <c r="J52" s="133">
        <f t="shared" ref="J52" si="32">H52/I52</f>
        <v>114.54210940684449</v>
      </c>
      <c r="K52" s="32">
        <f>H52+H51+H50</f>
        <v>9449106</v>
      </c>
      <c r="L52" s="27">
        <f>K52/K49-1</f>
        <v>9.7406414895107041E-2</v>
      </c>
      <c r="M52" s="27">
        <f>K52/K40-1</f>
        <v>4.1913243970252534E-2</v>
      </c>
      <c r="N52" s="32">
        <f>AVERAGE(J50:J52)</f>
        <v>126.55586078476</v>
      </c>
      <c r="O52" s="58">
        <f>N52/N49-1</f>
        <v>-3.970427571193591E-3</v>
      </c>
    </row>
    <row r="53" spans="1:15" s="37" customFormat="1" ht="17.399999999999999">
      <c r="A53" s="31"/>
      <c r="B53" s="27"/>
      <c r="C53" s="27"/>
      <c r="D53" s="93">
        <f>H53/21</f>
        <v>114470.33333333333</v>
      </c>
      <c r="E53" s="130">
        <f t="shared" si="30"/>
        <v>-0.386178855843748</v>
      </c>
      <c r="F53" s="131">
        <f t="shared" si="31"/>
        <v>6.8706431535269674E-2</v>
      </c>
      <c r="G53" s="132" t="s">
        <v>729</v>
      </c>
      <c r="H53" s="95">
        <v>2403877</v>
      </c>
      <c r="I53" s="95">
        <v>18788.41</v>
      </c>
      <c r="J53" s="133">
        <f t="shared" ref="J53" si="33">H53/I53</f>
        <v>127.94467440299631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136365.88235294117</v>
      </c>
      <c r="E54" s="130">
        <f t="shared" ref="E54" si="34">D54/D53-1</f>
        <v>0.19127706176803749</v>
      </c>
      <c r="F54" s="131">
        <f t="shared" ref="F54" si="35">D54/D42-1</f>
        <v>4.4912057562249252E-2</v>
      </c>
      <c r="G54" s="132" t="s">
        <v>742</v>
      </c>
      <c r="H54" s="95">
        <v>2318220</v>
      </c>
      <c r="I54" s="95">
        <v>14933.47</v>
      </c>
      <c r="J54" s="133">
        <f t="shared" ref="J54" si="36">H54/I54</f>
        <v>155.23652573715285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118523.80205415499</v>
      </c>
      <c r="B55" s="27">
        <f>A55/A52-1</f>
        <v>-0.23913311080120192</v>
      </c>
      <c r="C55" s="27">
        <f>A55/A43-1</f>
        <v>-2.7510337343696345E-2</v>
      </c>
      <c r="D55" s="93">
        <f>H55/21</f>
        <v>104735.19047619047</v>
      </c>
      <c r="E55" s="130">
        <f t="shared" ref="E55" si="37">D55/D54-1</f>
        <v>-0.23195458666768554</v>
      </c>
      <c r="F55" s="131">
        <f t="shared" ref="F55" si="38">D55/D43-1</f>
        <v>-0.18184740779881559</v>
      </c>
      <c r="G55" s="132" t="s">
        <v>749</v>
      </c>
      <c r="H55" s="95">
        <v>2199439</v>
      </c>
      <c r="I55" s="95">
        <v>14619.64</v>
      </c>
      <c r="J55" s="133">
        <f t="shared" ref="J55" si="39">H55/I55</f>
        <v>150.44412858319356</v>
      </c>
      <c r="K55" s="32">
        <f>H55+H54+H53</f>
        <v>6921536</v>
      </c>
      <c r="L55" s="27">
        <f>K55/K52-1</f>
        <v>-0.26749303055759988</v>
      </c>
      <c r="M55" s="27">
        <f>K55/K43-1</f>
        <v>-2.4913015339560696E-2</v>
      </c>
      <c r="N55" s="32">
        <f>AVERAGE(J53:J55)</f>
        <v>144.54177624111423</v>
      </c>
      <c r="O55" s="58">
        <f>N55/N52-1</f>
        <v>0.14211839218528022</v>
      </c>
    </row>
    <row r="56" spans="1:15" s="124" customFormat="1" ht="17.399999999999999">
      <c r="A56" s="94"/>
      <c r="B56" s="45"/>
      <c r="C56" s="45"/>
      <c r="D56" s="98">
        <f>H56/22</f>
        <v>102115.22727272728</v>
      </c>
      <c r="E56" s="118">
        <f t="shared" ref="E56" si="40">D56/D55-1</f>
        <v>-2.5015118524645219E-2</v>
      </c>
      <c r="F56" s="158">
        <f t="shared" ref="F56" si="41">D56/D44-1</f>
        <v>-0.1246810385839574</v>
      </c>
      <c r="G56" s="122" t="s">
        <v>752</v>
      </c>
      <c r="H56" s="96">
        <v>2246535</v>
      </c>
      <c r="I56" s="96">
        <v>15252.81</v>
      </c>
      <c r="J56" s="125">
        <f t="shared" ref="J56" si="42">H56/I56</f>
        <v>147.2866311191184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181262.38888888888</v>
      </c>
      <c r="E57" s="118">
        <f t="shared" ref="E57" si="43">D57/D56-1</f>
        <v>0.77507697656860675</v>
      </c>
      <c r="F57" s="158">
        <f t="shared" ref="F57" si="44">D57/D45-1</f>
        <v>0.64895969252655106</v>
      </c>
      <c r="G57" s="122" t="s">
        <v>756</v>
      </c>
      <c r="H57" s="96">
        <v>3262723</v>
      </c>
      <c r="I57" s="96">
        <v>23165.55</v>
      </c>
      <c r="J57" s="125">
        <f t="shared" ref="J57" si="45">H57/I57</f>
        <v>140.84375290031966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141688.80808080808</v>
      </c>
      <c r="B58" s="27">
        <f>A58/A55-1</f>
        <v>0.1954460253989212</v>
      </c>
      <c r="C58" s="27">
        <f>A58/A46-1</f>
        <v>0.12878841756153325</v>
      </c>
      <c r="K58" s="32">
        <f>H58+H57+H56</f>
        <v>5509258</v>
      </c>
      <c r="L58" s="27">
        <f>K58/K55-1</f>
        <v>-0.2040411261315408</v>
      </c>
      <c r="M58" s="27">
        <f>K58/K46-1</f>
        <v>-0.27649827380230874</v>
      </c>
      <c r="N58" s="32">
        <f>AVERAGE(J56:J58)</f>
        <v>144.06519200971903</v>
      </c>
      <c r="O58" s="58">
        <f>N58/N55-1</f>
        <v>-3.2972075187467365E-3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 codeName="Sheet209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5" style="18" bestFit="1" customWidth="1"/>
    <col min="12" max="12" width="5.5" style="18" bestFit="1" customWidth="1"/>
    <col min="13" max="13" width="6.3984375" style="18" bestFit="1" customWidth="1"/>
    <col min="14" max="14" width="4.699218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케어젠</v>
      </c>
      <c r="G1" s="19"/>
      <c r="H1" s="19"/>
      <c r="I1" s="19"/>
      <c r="J1" s="20"/>
      <c r="P1" s="18" t="s">
        <v>281</v>
      </c>
    </row>
    <row r="2" spans="1:16" ht="15" customHeight="1">
      <c r="G2" s="21"/>
      <c r="H2" s="21"/>
      <c r="I2" s="21"/>
      <c r="J2" s="22"/>
      <c r="P2" s="34" t="s">
        <v>125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11633.2</v>
      </c>
      <c r="E5" s="27"/>
      <c r="F5" s="26"/>
      <c r="G5" s="28" t="s">
        <v>7</v>
      </c>
      <c r="H5" s="29">
        <f>'케어젠(화성)'!H5+'케어젠(안양)'!H5</f>
        <v>232664</v>
      </c>
      <c r="I5" s="29">
        <f>'케어젠(화성)'!I5+'케어젠(안양)'!I5</f>
        <v>21668.739999999998</v>
      </c>
      <c r="J5" s="30">
        <f>H5/I5</f>
        <v>10.737310983472044</v>
      </c>
    </row>
    <row r="6" spans="1:16" ht="15" hidden="1" customHeight="1">
      <c r="D6" s="26">
        <f>H6/18</f>
        <v>6111.7222222222226</v>
      </c>
      <c r="E6" s="27">
        <f t="shared" ref="E6:E22" si="0">D6/D5-1</f>
        <v>-0.4746310368409189</v>
      </c>
      <c r="F6" s="26"/>
      <c r="G6" s="28" t="s">
        <v>3</v>
      </c>
      <c r="H6" s="29">
        <f>'케어젠(화성)'!H6+'케어젠(안양)'!H6</f>
        <v>110011</v>
      </c>
      <c r="I6" s="29">
        <f>'케어젠(화성)'!I6+'케어젠(안양)'!I6</f>
        <v>4352.05</v>
      </c>
      <c r="J6" s="30">
        <f t="shared" ref="J6:J49" si="1">H6/I6</f>
        <v>25.277972449765052</v>
      </c>
    </row>
    <row r="7" spans="1:16" ht="15" hidden="1" customHeight="1">
      <c r="A7" s="31">
        <f>AVERAGE(D5:D7)</f>
        <v>10215.03468013468</v>
      </c>
      <c r="B7" s="31"/>
      <c r="C7" s="31"/>
      <c r="D7" s="26">
        <f>H7/22</f>
        <v>12900.181818181818</v>
      </c>
      <c r="E7" s="27">
        <f t="shared" si="0"/>
        <v>1.1107277701981868</v>
      </c>
      <c r="F7" s="26"/>
      <c r="G7" s="28" t="s">
        <v>6</v>
      </c>
      <c r="H7" s="29">
        <f>'케어젠(화성)'!H7+'케어젠(안양)'!H7</f>
        <v>283804</v>
      </c>
      <c r="I7" s="29">
        <f>'케어젠(화성)'!I7+'케어젠(안양)'!I7</f>
        <v>6962.8</v>
      </c>
      <c r="J7" s="30">
        <f t="shared" si="1"/>
        <v>40.76003906474407</v>
      </c>
      <c r="K7" s="32">
        <f>H7+H6+H5</f>
        <v>626479</v>
      </c>
      <c r="L7" s="32"/>
      <c r="M7" s="32"/>
      <c r="N7" s="32">
        <f>AVERAGE(J5:J7)</f>
        <v>25.591774165993723</v>
      </c>
      <c r="O7" s="35"/>
    </row>
    <row r="8" spans="1:16" ht="15" hidden="1" customHeight="1">
      <c r="D8" s="26">
        <f>H8/21</f>
        <v>8402.5238095238092</v>
      </c>
      <c r="E8" s="27">
        <f t="shared" si="0"/>
        <v>-0.3486507455514235</v>
      </c>
      <c r="F8" s="26"/>
      <c r="G8" s="28" t="s">
        <v>2</v>
      </c>
      <c r="H8" s="29">
        <f>'케어젠(화성)'!H8+'케어젠(안양)'!H8</f>
        <v>176453</v>
      </c>
      <c r="I8" s="29">
        <f>'케어젠(화성)'!I8+'케어젠(안양)'!I8</f>
        <v>5653.34</v>
      </c>
      <c r="J8" s="30">
        <f t="shared" si="1"/>
        <v>31.212168381876907</v>
      </c>
    </row>
    <row r="9" spans="1:16" ht="15" hidden="1" customHeight="1">
      <c r="D9" s="26">
        <f>H9/21</f>
        <v>24429.238095238095</v>
      </c>
      <c r="E9" s="27">
        <f t="shared" si="0"/>
        <v>1.9073691011204117</v>
      </c>
      <c r="F9" s="26"/>
      <c r="G9" s="28" t="s">
        <v>5</v>
      </c>
      <c r="H9" s="29">
        <f>'케어젠(화성)'!H9+'케어젠(안양)'!H9</f>
        <v>513014</v>
      </c>
      <c r="I9" s="29">
        <f>'케어젠(화성)'!I9+'케어젠(안양)'!I9</f>
        <v>42588.759999999995</v>
      </c>
      <c r="J9" s="30">
        <f t="shared" si="1"/>
        <v>12.045760430686409</v>
      </c>
    </row>
    <row r="10" spans="1:16" ht="15" hidden="1" customHeight="1">
      <c r="A10" s="31">
        <f>AVERAGE(D8:D10)</f>
        <v>13828.111111111111</v>
      </c>
      <c r="B10" s="27">
        <f>A10/A7-1</f>
        <v>0.35370182717077125</v>
      </c>
      <c r="C10" s="27"/>
      <c r="D10" s="26">
        <f>H10/21</f>
        <v>8652.5714285714294</v>
      </c>
      <c r="E10" s="27">
        <f t="shared" si="0"/>
        <v>-0.64581083557173868</v>
      </c>
      <c r="F10" s="26"/>
      <c r="G10" s="28" t="s">
        <v>0</v>
      </c>
      <c r="H10" s="29">
        <f>'케어젠(화성)'!H10+'케어젠(안양)'!H10</f>
        <v>181704</v>
      </c>
      <c r="I10" s="29">
        <f>'케어젠(화성)'!I10+'케어젠(안양)'!I10</f>
        <v>11246.04</v>
      </c>
      <c r="J10" s="30">
        <f t="shared" si="1"/>
        <v>16.157153984869339</v>
      </c>
      <c r="K10" s="32">
        <f>H10+H9+H8</f>
        <v>871171</v>
      </c>
      <c r="L10" s="27">
        <f>K10/K7-1</f>
        <v>0.39058292456730404</v>
      </c>
      <c r="M10" s="32"/>
      <c r="N10" s="32">
        <f>AVERAGE(J8:J10)</f>
        <v>19.805027599144218</v>
      </c>
      <c r="O10" s="58">
        <f>N10/N7-1</f>
        <v>-0.22611744419575719</v>
      </c>
    </row>
    <row r="11" spans="1:16" ht="15" hidden="1" customHeight="1">
      <c r="D11" s="26">
        <f>H11/21</f>
        <v>22255.904761904763</v>
      </c>
      <c r="E11" s="27">
        <f t="shared" si="0"/>
        <v>1.57217232421961</v>
      </c>
      <c r="F11" s="26"/>
      <c r="G11" s="28" t="s">
        <v>10</v>
      </c>
      <c r="H11" s="29">
        <f>'케어젠(화성)'!H11+'케어젠(안양)'!H11</f>
        <v>467374</v>
      </c>
      <c r="I11" s="29">
        <f>'케어젠(화성)'!I11+'케어젠(안양)'!I11</f>
        <v>31836.18</v>
      </c>
      <c r="J11" s="30">
        <f t="shared" si="1"/>
        <v>14.680592960587608</v>
      </c>
    </row>
    <row r="12" spans="1:16" ht="15" hidden="1" customHeight="1">
      <c r="D12" s="26">
        <f>H12/22</f>
        <v>30495.409090909092</v>
      </c>
      <c r="E12" s="27">
        <f t="shared" si="0"/>
        <v>0.37021655228808381</v>
      </c>
      <c r="F12" s="26"/>
      <c r="G12" s="28" t="s">
        <v>4</v>
      </c>
      <c r="H12" s="29">
        <f>'케어젠(화성)'!H12+'케어젠(안양)'!H12</f>
        <v>670899</v>
      </c>
      <c r="I12" s="29">
        <f>'케어젠(화성)'!I12+'케어젠(안양)'!I12</f>
        <v>35507.630000000005</v>
      </c>
      <c r="J12" s="30">
        <f t="shared" si="1"/>
        <v>18.894502392865981</v>
      </c>
    </row>
    <row r="13" spans="1:16" ht="15" hidden="1" customHeight="1">
      <c r="A13" s="31">
        <f>AVERAGE(D11:D13)</f>
        <v>21811.304617604615</v>
      </c>
      <c r="B13" s="27">
        <f>A13/A10-1</f>
        <v>0.57731626845830575</v>
      </c>
      <c r="C13" s="27"/>
      <c r="D13" s="26">
        <f>H13/20</f>
        <v>12682.6</v>
      </c>
      <c r="E13" s="27">
        <f t="shared" si="0"/>
        <v>-0.58411444941787072</v>
      </c>
      <c r="F13" s="26"/>
      <c r="G13" s="28" t="s">
        <v>8</v>
      </c>
      <c r="H13" s="29">
        <f>'케어젠(화성)'!H13+'케어젠(안양)'!H13</f>
        <v>253652</v>
      </c>
      <c r="I13" s="29">
        <f>'케어젠(화성)'!I13+'케어젠(안양)'!I13</f>
        <v>26228.54</v>
      </c>
      <c r="J13" s="30">
        <f t="shared" si="1"/>
        <v>9.6708394748621149</v>
      </c>
      <c r="K13" s="32">
        <f>H13+H12+H11</f>
        <v>1391925</v>
      </c>
      <c r="L13" s="27">
        <f>K13/K10-1</f>
        <v>0.59776324051190866</v>
      </c>
      <c r="M13" s="32"/>
      <c r="N13" s="32">
        <f>AVERAGE(J11:J13)</f>
        <v>14.415311609438568</v>
      </c>
      <c r="O13" s="58">
        <f>N13/N10-1</f>
        <v>-0.27213877702137312</v>
      </c>
    </row>
    <row r="14" spans="1:16" ht="15" hidden="1" customHeight="1">
      <c r="D14" s="26">
        <f>H14/20</f>
        <v>16682.55</v>
      </c>
      <c r="E14" s="27">
        <f t="shared" si="0"/>
        <v>0.31538880040370265</v>
      </c>
      <c r="F14" s="26"/>
      <c r="G14" s="28" t="s">
        <v>11</v>
      </c>
      <c r="H14" s="29">
        <f>'케어젠(화성)'!H14+'케어젠(안양)'!H14</f>
        <v>333651</v>
      </c>
      <c r="I14" s="29">
        <f>'케어젠(화성)'!I14+'케어젠(안양)'!I14</f>
        <v>41551.07</v>
      </c>
      <c r="J14" s="30">
        <f t="shared" si="1"/>
        <v>8.0299015163749097</v>
      </c>
    </row>
    <row r="15" spans="1:16" ht="15" hidden="1" customHeight="1">
      <c r="A15" s="31"/>
      <c r="B15" s="31"/>
      <c r="C15" s="31"/>
      <c r="D15" s="26">
        <f>H15/22</f>
        <v>19223.545454545456</v>
      </c>
      <c r="E15" s="27">
        <f t="shared" si="0"/>
        <v>0.15231457148610117</v>
      </c>
      <c r="F15" s="26"/>
      <c r="G15" s="28" t="s">
        <v>9</v>
      </c>
      <c r="H15" s="29">
        <f>'케어젠(화성)'!H15+'케어젠(안양)'!H15</f>
        <v>422918</v>
      </c>
      <c r="I15" s="29">
        <f>'케어젠(화성)'!I15+'케어젠(안양)'!I15</f>
        <v>18906.11</v>
      </c>
      <c r="J15" s="30">
        <f t="shared" si="1"/>
        <v>22.369382173276257</v>
      </c>
    </row>
    <row r="16" spans="1:16" ht="15" hidden="1" customHeight="1">
      <c r="A16" s="31">
        <f>AVERAGE(D14:D16)</f>
        <v>17408.698484848486</v>
      </c>
      <c r="B16" s="27">
        <f>A16/A13-1</f>
        <v>-0.20184973847014365</v>
      </c>
      <c r="C16" s="27"/>
      <c r="D16" s="26">
        <f>H16/22</f>
        <v>16320</v>
      </c>
      <c r="E16" s="27">
        <f t="shared" si="0"/>
        <v>-0.15104110016598971</v>
      </c>
      <c r="F16" s="26"/>
      <c r="G16" s="28" t="s">
        <v>13</v>
      </c>
      <c r="H16" s="29">
        <f>'케어젠(화성)'!H16+'케어젠(안양)'!H16</f>
        <v>359040</v>
      </c>
      <c r="I16" s="29">
        <f>'케어젠(화성)'!I16+'케어젠(안양)'!I16</f>
        <v>7515.65</v>
      </c>
      <c r="J16" s="30">
        <f t="shared" si="1"/>
        <v>47.772315102486147</v>
      </c>
      <c r="K16" s="32">
        <f>H16+H15+H14</f>
        <v>1115609</v>
      </c>
      <c r="L16" s="27">
        <f>K16/K13-1</f>
        <v>-0.19851356933742836</v>
      </c>
      <c r="M16" s="32"/>
      <c r="N16" s="32">
        <f>AVERAGE(J14:J16)</f>
        <v>26.057199597379107</v>
      </c>
      <c r="O16" s="58">
        <f>N16/N13-1</f>
        <v>0.80760571143796134</v>
      </c>
    </row>
    <row r="17" spans="1:15" ht="15" hidden="1" customHeight="1">
      <c r="D17" s="26">
        <f>H17/20</f>
        <v>76436.399999999994</v>
      </c>
      <c r="E17" s="27">
        <f t="shared" si="0"/>
        <v>3.6836029411764706</v>
      </c>
      <c r="F17" s="33">
        <f t="shared" ref="F17:F22" si="2">D17/D5-1</f>
        <v>5.5705394904239585</v>
      </c>
      <c r="G17" s="39" t="s">
        <v>162</v>
      </c>
      <c r="H17" s="29">
        <f>'케어젠(화성)'!H17+'케어젠(안양)'!H17</f>
        <v>1528728</v>
      </c>
      <c r="I17" s="29">
        <f>'케어젠(화성)'!I17+'케어젠(안양)'!I17</f>
        <v>37411.78</v>
      </c>
      <c r="J17" s="30">
        <f t="shared" si="1"/>
        <v>40.862209710417417</v>
      </c>
    </row>
    <row r="18" spans="1:15" hidden="1">
      <c r="D18" s="26">
        <f>H18/20</f>
        <v>35518.25</v>
      </c>
      <c r="E18" s="27">
        <f t="shared" si="0"/>
        <v>-0.5353228304839055</v>
      </c>
      <c r="F18" s="33">
        <f t="shared" si="2"/>
        <v>4.8114961231149609</v>
      </c>
      <c r="G18" s="39" t="s">
        <v>163</v>
      </c>
      <c r="H18" s="29">
        <f>'케어젠(화성)'!H18+'케어젠(안양)'!H18</f>
        <v>710365</v>
      </c>
      <c r="I18" s="29">
        <f>'케어젠(화성)'!I18+'케어젠(안양)'!I18</f>
        <v>16171.27</v>
      </c>
      <c r="J18" s="30">
        <f t="shared" si="1"/>
        <v>43.927595049739445</v>
      </c>
    </row>
    <row r="19" spans="1:15" ht="17.399999999999999" hidden="1">
      <c r="A19" s="31">
        <f>AVERAGE(D17:D19)</f>
        <v>93362.656060606052</v>
      </c>
      <c r="B19" s="27">
        <f>A19/A16-1</f>
        <v>4.3629888611066159</v>
      </c>
      <c r="C19" s="27">
        <f>A19/A7-1</f>
        <v>8.139729720366951</v>
      </c>
      <c r="D19" s="26">
        <f>H19/22</f>
        <v>168133.31818181818</v>
      </c>
      <c r="E19" s="27">
        <f t="shared" si="0"/>
        <v>3.7337162777394211</v>
      </c>
      <c r="F19" s="33">
        <f t="shared" si="2"/>
        <v>12.033406858254288</v>
      </c>
      <c r="G19" s="39" t="s">
        <v>158</v>
      </c>
      <c r="H19" s="29">
        <f>'케어젠(화성)'!H19+'케어젠(안양)'!H19</f>
        <v>3698933</v>
      </c>
      <c r="I19" s="29">
        <f>'케어젠(화성)'!I19+'케어젠(안양)'!I19</f>
        <v>46814.42</v>
      </c>
      <c r="J19" s="30">
        <f t="shared" si="1"/>
        <v>79.012684553178275</v>
      </c>
      <c r="K19" s="32">
        <f>H19+H18+H17</f>
        <v>5938026</v>
      </c>
      <c r="L19" s="27">
        <f>K19/K16-1</f>
        <v>4.3226766725618022</v>
      </c>
      <c r="M19" s="27">
        <f>K19/K7-1</f>
        <v>8.4784118861127027</v>
      </c>
      <c r="N19" s="32">
        <f>AVERAGE(J17:J19)</f>
        <v>54.600829771111712</v>
      </c>
      <c r="O19" s="58">
        <f>N19/N16-1</f>
        <v>1.0954220182817953</v>
      </c>
    </row>
    <row r="20" spans="1:15" hidden="1">
      <c r="D20" s="26">
        <f>H20/20</f>
        <v>83356.899999999994</v>
      </c>
      <c r="E20" s="27">
        <f t="shared" si="0"/>
        <v>-0.504221406551565</v>
      </c>
      <c r="F20" s="33">
        <f t="shared" si="2"/>
        <v>8.9204598391639696</v>
      </c>
      <c r="G20" s="39" t="s">
        <v>154</v>
      </c>
      <c r="H20" s="29">
        <f>'케어젠(화성)'!H20+'케어젠(안양)'!H20</f>
        <v>1667138</v>
      </c>
      <c r="I20" s="29">
        <f>'케어젠(화성)'!I20+'케어젠(안양)'!I20</f>
        <v>30856.080000000002</v>
      </c>
      <c r="J20" s="30">
        <f t="shared" si="1"/>
        <v>54.029481385840327</v>
      </c>
    </row>
    <row r="21" spans="1:15" hidden="1">
      <c r="D21" s="26">
        <f>H21/21</f>
        <v>20555.809523809523</v>
      </c>
      <c r="E21" s="27">
        <f t="shared" si="0"/>
        <v>-0.75340002418744545</v>
      </c>
      <c r="F21" s="33">
        <f t="shared" si="2"/>
        <v>-0.15855707641506867</v>
      </c>
      <c r="G21" s="39" t="s">
        <v>155</v>
      </c>
      <c r="H21" s="29">
        <f>'케어젠(화성)'!H21+'케어젠(안양)'!H21</f>
        <v>431672</v>
      </c>
      <c r="I21" s="29">
        <f>'케어젠(화성)'!I21+'케어젠(안양)'!I21</f>
        <v>23623.62</v>
      </c>
      <c r="J21" s="30">
        <f t="shared" si="1"/>
        <v>18.272898057114023</v>
      </c>
    </row>
    <row r="22" spans="1:15" ht="17.399999999999999" hidden="1">
      <c r="A22" s="31">
        <f>AVERAGE(D20:D22)</f>
        <v>42823.204761904759</v>
      </c>
      <c r="B22" s="27">
        <f>A22/A19-1</f>
        <v>-0.54132405215521917</v>
      </c>
      <c r="C22" s="27">
        <f>A22/A10-1</f>
        <v>2.096822437845153</v>
      </c>
      <c r="D22" s="26">
        <f>H22/21</f>
        <v>24556.904761904763</v>
      </c>
      <c r="E22" s="27">
        <f t="shared" si="0"/>
        <v>0.19464547156174139</v>
      </c>
      <c r="F22" s="33">
        <f t="shared" si="2"/>
        <v>1.8381048298331351</v>
      </c>
      <c r="G22" s="39" t="s">
        <v>156</v>
      </c>
      <c r="H22" s="29">
        <f>'케어젠(화성)'!H22+'케어젠(안양)'!H22</f>
        <v>515695</v>
      </c>
      <c r="I22" s="29">
        <f>'케어젠(화성)'!I22+'케어젠(안양)'!I22</f>
        <v>34100.28</v>
      </c>
      <c r="J22" s="30">
        <f t="shared" si="1"/>
        <v>15.12289635158421</v>
      </c>
      <c r="K22" s="32">
        <f>H22+H21+H20</f>
        <v>2614505</v>
      </c>
      <c r="L22" s="27">
        <f>K22/K19-1</f>
        <v>-0.5597013216176554</v>
      </c>
      <c r="M22" s="27">
        <f>K22/K10-1</f>
        <v>2.00113869722477</v>
      </c>
      <c r="N22" s="32">
        <f>AVERAGE(J20:J22)</f>
        <v>29.141758598179518</v>
      </c>
      <c r="O22" s="58">
        <f>N22/N19-1</f>
        <v>-0.4662762686878088</v>
      </c>
    </row>
    <row r="23" spans="1:15" hidden="1">
      <c r="A23" s="31"/>
      <c r="B23" s="27"/>
      <c r="C23" s="27"/>
      <c r="D23" s="26">
        <f>H23/21</f>
        <v>24474.285714285714</v>
      </c>
      <c r="E23" s="27">
        <f t="shared" ref="E23:E28" si="3">D23/D22-1</f>
        <v>-3.364391743181594E-3</v>
      </c>
      <c r="F23" s="33">
        <f t="shared" ref="F23:F28" si="4">D23/D11-1</f>
        <v>9.9676062425380962E-2</v>
      </c>
      <c r="G23" s="39" t="s">
        <v>168</v>
      </c>
      <c r="H23" s="29">
        <f>'케어젠(화성)'!H23+'케어젠(안양)'!H23</f>
        <v>513960</v>
      </c>
      <c r="I23" s="29">
        <f>'케어젠(화성)'!I23+'케어젠(안양)'!I23</f>
        <v>5780.4800000000005</v>
      </c>
      <c r="J23" s="30">
        <f t="shared" si="1"/>
        <v>88.913031443755528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12346.818181818182</v>
      </c>
      <c r="E24" s="27">
        <f t="shared" si="3"/>
        <v>-0.49551875278585522</v>
      </c>
      <c r="F24" s="33">
        <f t="shared" si="4"/>
        <v>-0.59512534673624495</v>
      </c>
      <c r="G24" s="39" t="s">
        <v>176</v>
      </c>
      <c r="H24" s="29">
        <f>'케어젠(화성)'!H24+'케어젠(안양)'!H24</f>
        <v>271630</v>
      </c>
      <c r="I24" s="29">
        <f>'케어젠(화성)'!I24+'케어젠(안양)'!I24</f>
        <v>7725.8700000000008</v>
      </c>
      <c r="J24" s="30">
        <f t="shared" si="1"/>
        <v>35.158499948873072</v>
      </c>
      <c r="K24" s="32"/>
      <c r="L24" s="27"/>
      <c r="M24" s="27"/>
      <c r="N24" s="27"/>
    </row>
    <row r="25" spans="1:15" ht="17.399999999999999" hidden="1">
      <c r="A25" s="31">
        <f>AVERAGE(D23:D25)</f>
        <v>32291.666210981999</v>
      </c>
      <c r="B25" s="27">
        <f>A25/A22-1</f>
        <v>-0.24593064927012531</v>
      </c>
      <c r="C25" s="27">
        <f>A25/A13-1</f>
        <v>0.48050136280790556</v>
      </c>
      <c r="D25" s="26">
        <f>H25/19</f>
        <v>60053.894736842107</v>
      </c>
      <c r="E25" s="27">
        <f t="shared" si="3"/>
        <v>3.8639166668281355</v>
      </c>
      <c r="F25" s="33">
        <f t="shared" si="4"/>
        <v>3.7351406444137716</v>
      </c>
      <c r="G25" s="39" t="s">
        <v>190</v>
      </c>
      <c r="H25" s="29">
        <f>'케어젠(화성)'!H25+'케어젠(안양)'!H25</f>
        <v>1141024</v>
      </c>
      <c r="I25" s="29">
        <f>'케어젠(화성)'!I25+'케어젠(안양)'!I25</f>
        <v>59084.45</v>
      </c>
      <c r="J25" s="30">
        <f t="shared" si="1"/>
        <v>19.311747845668361</v>
      </c>
      <c r="K25" s="32">
        <f>H25+H24+H23</f>
        <v>1926614</v>
      </c>
      <c r="L25" s="27">
        <f>K25/K22-1</f>
        <v>-0.26310563567482181</v>
      </c>
      <c r="M25" s="27">
        <f>K25/K13-1</f>
        <v>0.38413635792158352</v>
      </c>
      <c r="N25" s="32">
        <f>AVERAGE(J23:J25)</f>
        <v>47.794426412765652</v>
      </c>
      <c r="O25" s="58">
        <f>N25/N22-1</f>
        <v>0.64006665046464861</v>
      </c>
    </row>
    <row r="26" spans="1:15" ht="17.399999999999999" hidden="1">
      <c r="A26" s="31"/>
      <c r="B26" s="27"/>
      <c r="C26" s="27"/>
      <c r="D26" s="26">
        <f>H26/19</f>
        <v>33358.684210526313</v>
      </c>
      <c r="E26" s="27">
        <f t="shared" si="3"/>
        <v>-0.44452088650194921</v>
      </c>
      <c r="F26" s="33">
        <f t="shared" si="4"/>
        <v>0.99961541913714114</v>
      </c>
      <c r="G26" s="39" t="s">
        <v>202</v>
      </c>
      <c r="H26" s="29">
        <f>'케어젠(화성)'!H26+'케어젠(안양)'!H26</f>
        <v>633815</v>
      </c>
      <c r="I26" s="29">
        <f>'케어젠(화성)'!I26+'케어젠(안양)'!I26</f>
        <v>29118.59</v>
      </c>
      <c r="J26" s="30">
        <f t="shared" si="1"/>
        <v>21.766678949770576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129380</v>
      </c>
      <c r="E27" s="27">
        <f t="shared" si="3"/>
        <v>2.8784503364546441</v>
      </c>
      <c r="F27" s="33">
        <f t="shared" si="4"/>
        <v>5.7302881409634958</v>
      </c>
      <c r="G27" s="39" t="s">
        <v>203</v>
      </c>
      <c r="H27" s="29">
        <f>'케어젠(화성)'!H27+'케어젠(안양)'!H27</f>
        <v>2846360</v>
      </c>
      <c r="I27" s="29">
        <f>'케어젠(화성)'!I27+'케어젠(안양)'!I27</f>
        <v>29370.47</v>
      </c>
      <c r="J27" s="30">
        <f t="shared" si="1"/>
        <v>96.912306817017225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67365.701754385969</v>
      </c>
      <c r="B28" s="27">
        <f>A28/A25-1</f>
        <v>1.0861636966715493</v>
      </c>
      <c r="C28" s="27">
        <f>A28/A16-1</f>
        <v>2.8696575630290306</v>
      </c>
      <c r="D28" s="26">
        <f>H28/19</f>
        <v>39358.42105263158</v>
      </c>
      <c r="E28" s="27">
        <f t="shared" si="3"/>
        <v>-0.69579207719406722</v>
      </c>
      <c r="F28" s="33">
        <f t="shared" si="4"/>
        <v>1.411667956656347</v>
      </c>
      <c r="G28" s="39" t="s">
        <v>208</v>
      </c>
      <c r="H28" s="29">
        <f>'케어젠(화성)'!H28+'케어젠(안양)'!H28</f>
        <v>747810</v>
      </c>
      <c r="I28" s="29">
        <f>'케어젠(화성)'!I28+'케어젠(안양)'!I28</f>
        <v>26079.57</v>
      </c>
      <c r="J28" s="30">
        <f t="shared" si="1"/>
        <v>28.674169090978111</v>
      </c>
      <c r="K28" s="32">
        <f>H28+H27+H26</f>
        <v>4227985</v>
      </c>
      <c r="L28" s="27">
        <f>K28/K25-1</f>
        <v>1.1945158708490649</v>
      </c>
      <c r="M28" s="27">
        <f>K28/K16-1</f>
        <v>2.7898448291471296</v>
      </c>
      <c r="N28" s="32">
        <f>AVERAGE(J26:J28)</f>
        <v>49.117718285921967</v>
      </c>
      <c r="O28" s="58">
        <f>N28/N25-1</f>
        <v>2.7687158785587362E-2</v>
      </c>
    </row>
    <row r="29" spans="1:15" hidden="1">
      <c r="D29" s="26">
        <f>H29/22</f>
        <v>8441.7272727272721</v>
      </c>
      <c r="E29" s="27">
        <f t="shared" ref="E29:E41" si="5">D29/D28-1</f>
        <v>-0.78551661761434299</v>
      </c>
      <c r="F29" s="33">
        <f t="shared" ref="F29:F41" si="6">D29/D17-1</f>
        <v>-0.88955880610903615</v>
      </c>
      <c r="G29" s="39" t="s">
        <v>215</v>
      </c>
      <c r="H29" s="29">
        <f>'케어젠(화성)'!H29+'케어젠(안양)'!H29</f>
        <v>185718</v>
      </c>
      <c r="I29" s="29">
        <f>'케어젠(화성)'!I29+'케어젠(안양)'!I29</f>
        <v>25757.72</v>
      </c>
      <c r="J29" s="30">
        <f t="shared" si="1"/>
        <v>7.2101878582421115</v>
      </c>
    </row>
    <row r="30" spans="1:15" hidden="1">
      <c r="D30" s="26">
        <f>H30/19</f>
        <v>47939.315789473687</v>
      </c>
      <c r="E30" s="27">
        <f t="shared" si="5"/>
        <v>4.6788515241840916</v>
      </c>
      <c r="F30" s="33">
        <f t="shared" si="6"/>
        <v>0.34970939698531556</v>
      </c>
      <c r="G30" s="39" t="s">
        <v>210</v>
      </c>
      <c r="H30" s="29">
        <f>'케어젠(화성)'!H30+'케어젠(안양)'!H30</f>
        <v>910847</v>
      </c>
      <c r="I30" s="29">
        <f>'케어젠(화성)'!I30+'케어젠(안양)'!I30</f>
        <v>70382.42</v>
      </c>
      <c r="J30" s="30">
        <f t="shared" si="1"/>
        <v>12.941399286924206</v>
      </c>
    </row>
    <row r="31" spans="1:15" ht="17.399999999999999" hidden="1">
      <c r="A31" s="31">
        <f>AVERAGE(D29:D31)</f>
        <v>64586.997687400319</v>
      </c>
      <c r="B31" s="27">
        <f>A31/A28-1</f>
        <v>-4.1248053454809308E-2</v>
      </c>
      <c r="C31" s="27">
        <f>A31/A19-1</f>
        <v>-0.30821379325933174</v>
      </c>
      <c r="D31" s="26">
        <f>H31/20</f>
        <v>137379.95000000001</v>
      </c>
      <c r="E31" s="27">
        <f t="shared" si="5"/>
        <v>1.8657052721258345</v>
      </c>
      <c r="F31" s="33">
        <f t="shared" si="6"/>
        <v>-0.18291061233063688</v>
      </c>
      <c r="G31" s="39" t="s">
        <v>211</v>
      </c>
      <c r="H31" s="29">
        <f>'케어젠(화성)'!H31+'케어젠(안양)'!H31</f>
        <v>2747599</v>
      </c>
      <c r="I31" s="29">
        <f>'케어젠(화성)'!I31+'케어젠(안양)'!I31</f>
        <v>45200.27</v>
      </c>
      <c r="J31" s="30">
        <f t="shared" si="1"/>
        <v>60.787225386043055</v>
      </c>
      <c r="K31" s="32">
        <f>H31+H30+H29</f>
        <v>3844164</v>
      </c>
      <c r="L31" s="27">
        <f>K31/K28-1</f>
        <v>-9.0781069469262565E-2</v>
      </c>
      <c r="M31" s="27">
        <f>K31/K19-1</f>
        <v>-0.35261920375559153</v>
      </c>
      <c r="N31" s="32">
        <f>AVERAGE(J29:J31)</f>
        <v>26.979604177069792</v>
      </c>
      <c r="O31" s="58">
        <f>N31/N28-1</f>
        <v>-0.4507154420321956</v>
      </c>
    </row>
    <row r="32" spans="1:15" ht="17.399999999999999" hidden="1">
      <c r="D32" s="26">
        <f>H32/21</f>
        <v>23765.666666666668</v>
      </c>
      <c r="E32" s="27">
        <f t="shared" si="5"/>
        <v>-0.82700774991789805</v>
      </c>
      <c r="F32" s="33">
        <f t="shared" si="6"/>
        <v>-0.71489262836469836</v>
      </c>
      <c r="G32" s="39" t="s">
        <v>222</v>
      </c>
      <c r="H32" s="29">
        <f>'케어젠(화성)'!H32+'케어젠(안양)'!H32</f>
        <v>499079</v>
      </c>
      <c r="I32" s="29">
        <f>'케어젠(화성)'!I32+'케어젠(안양)'!I32</f>
        <v>34693.240000000005</v>
      </c>
      <c r="J32" s="30">
        <f t="shared" si="1"/>
        <v>14.385482589691822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139740.57142857142</v>
      </c>
      <c r="E33" s="27">
        <f t="shared" si="5"/>
        <v>4.8799348399752338</v>
      </c>
      <c r="F33" s="33">
        <f t="shared" si="6"/>
        <v>5.7981059693470964</v>
      </c>
      <c r="G33" s="39" t="s">
        <v>223</v>
      </c>
      <c r="H33" s="29">
        <f>'케어젠(화성)'!H33+'케어젠(안양)'!H33</f>
        <v>2934552</v>
      </c>
      <c r="I33" s="29">
        <f>'케어젠(화성)'!I33+'케어젠(안양)'!I33</f>
        <v>50140.94</v>
      </c>
      <c r="J33" s="30">
        <f t="shared" si="1"/>
        <v>58.526066723120863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133794.50041771095</v>
      </c>
      <c r="B34" s="27">
        <f>A34/A31-1</f>
        <v>1.0715392448689665</v>
      </c>
      <c r="C34" s="27">
        <f>A34/A22-1</f>
        <v>2.1243458111461488</v>
      </c>
      <c r="D34" s="26">
        <f>H34/19</f>
        <v>237877.26315789475</v>
      </c>
      <c r="E34" s="27">
        <f t="shared" si="5"/>
        <v>0.70227773313125486</v>
      </c>
      <c r="F34" s="33">
        <f t="shared" si="6"/>
        <v>8.6867771188702427</v>
      </c>
      <c r="G34" s="39" t="s">
        <v>220</v>
      </c>
      <c r="H34" s="29">
        <f>'케어젠(화성)'!H34+'케어젠(안양)'!H34</f>
        <v>4519668</v>
      </c>
      <c r="I34" s="29">
        <f>'케어젠(화성)'!I34+'케어젠(안양)'!I34</f>
        <v>92883.94</v>
      </c>
      <c r="J34" s="30">
        <f t="shared" si="1"/>
        <v>48.659305365383936</v>
      </c>
      <c r="K34" s="32">
        <f>H34+H33+H32</f>
        <v>7953299</v>
      </c>
      <c r="L34" s="27">
        <f>K34/K31-1</f>
        <v>1.068928120652501</v>
      </c>
      <c r="M34" s="27">
        <f>K34/K22-1</f>
        <v>2.0419903576394001</v>
      </c>
      <c r="N34" s="32">
        <f>AVERAGE(J32:J34)</f>
        <v>40.523618226065537</v>
      </c>
      <c r="O34" s="58">
        <f>N34/N31-1</f>
        <v>0.50200936826593345</v>
      </c>
      <c r="P34" s="58"/>
    </row>
    <row r="35" spans="1:16" ht="17.399999999999999" hidden="1">
      <c r="D35" s="26">
        <f>H35/23</f>
        <v>18652.478260869564</v>
      </c>
      <c r="E35" s="27">
        <f t="shared" si="5"/>
        <v>-0.92158780535284412</v>
      </c>
      <c r="F35" s="33">
        <f t="shared" si="6"/>
        <v>-0.23787445817133468</v>
      </c>
      <c r="G35" s="39" t="s">
        <v>226</v>
      </c>
      <c r="H35" s="68">
        <f>'케어젠(화성)'!H35+'케어젠(안양)'!H35</f>
        <v>429007</v>
      </c>
      <c r="I35" s="68">
        <f>'케어젠(화성)'!I35+'케어젠(안양)'!I35</f>
        <v>10677.48</v>
      </c>
      <c r="J35" s="30">
        <f t="shared" si="1"/>
        <v>40.178675118099029</v>
      </c>
      <c r="P35" s="16"/>
    </row>
    <row r="36" spans="1:16" ht="17.399999999999999" hidden="1">
      <c r="D36" s="26">
        <f>H36/21</f>
        <v>37052.285714285717</v>
      </c>
      <c r="E36" s="27">
        <f t="shared" si="5"/>
        <v>0.98645376748764368</v>
      </c>
      <c r="F36" s="33">
        <f t="shared" si="6"/>
        <v>2.0009582362562521</v>
      </c>
      <c r="G36" s="39" t="s">
        <v>228</v>
      </c>
      <c r="H36" s="68">
        <f>'케어젠(화성)'!H36+'케어젠(안양)'!H36</f>
        <v>778098</v>
      </c>
      <c r="I36" s="68">
        <f>'케어젠(화성)'!I36+'케어젠(안양)'!I36</f>
        <v>58856.11</v>
      </c>
      <c r="J36" s="30">
        <f t="shared" si="1"/>
        <v>13.220343648263537</v>
      </c>
      <c r="P36" s="16"/>
    </row>
    <row r="37" spans="1:16" ht="17.399999999999999" hidden="1">
      <c r="A37" s="31">
        <f>AVERAGE(D35:D37)</f>
        <v>77195.273176903618</v>
      </c>
      <c r="B37" s="27">
        <f>A37/A34-1</f>
        <v>-0.42303104435610306</v>
      </c>
      <c r="C37" s="27">
        <f>A37/A25-1</f>
        <v>1.390563332116026</v>
      </c>
      <c r="D37" s="26">
        <f>H37/18</f>
        <v>175881.05555555556</v>
      </c>
      <c r="E37" s="27">
        <f t="shared" si="5"/>
        <v>3.7468341605641786</v>
      </c>
      <c r="F37" s="33">
        <f t="shared" si="6"/>
        <v>1.928720215837314</v>
      </c>
      <c r="G37" s="39" t="s">
        <v>225</v>
      </c>
      <c r="H37" s="68">
        <f>'케어젠(화성)'!H37+'케어젠(안양)'!H37</f>
        <v>3165859</v>
      </c>
      <c r="I37" s="68">
        <f>'케어젠(화성)'!I37+'케어젠(안양)'!I37</f>
        <v>69303.33</v>
      </c>
      <c r="J37" s="30">
        <f t="shared" si="1"/>
        <v>45.681195982934732</v>
      </c>
      <c r="K37" s="32">
        <f>H37+H36+H35</f>
        <v>4372964</v>
      </c>
      <c r="L37" s="27">
        <f>K37/K34-1</f>
        <v>-0.45016979746392027</v>
      </c>
      <c r="M37" s="27">
        <f>K37/K25-1</f>
        <v>1.2697665437913357</v>
      </c>
      <c r="N37" s="32">
        <f>AVERAGE(J35:J37)</f>
        <v>33.026738249765764</v>
      </c>
      <c r="O37" s="16">
        <f>N37/N34-1</f>
        <v>-0.18500026168634764</v>
      </c>
      <c r="P37" s="16"/>
    </row>
    <row r="38" spans="1:16" ht="17.399999999999999" hidden="1">
      <c r="A38" s="31"/>
      <c r="B38" s="27"/>
      <c r="C38" s="27"/>
      <c r="D38" s="26">
        <f>H38/20</f>
        <v>16705.849999999999</v>
      </c>
      <c r="E38" s="27">
        <f t="shared" si="5"/>
        <v>-0.90501620571225694</v>
      </c>
      <c r="F38" s="33">
        <f t="shared" si="6"/>
        <v>-0.49920536749682476</v>
      </c>
      <c r="G38" s="39" t="s">
        <v>231</v>
      </c>
      <c r="H38" s="68">
        <f>'케어젠(화성)'!H38+'케어젠(안양)'!H38</f>
        <v>334117</v>
      </c>
      <c r="I38" s="68">
        <f>'케어젠(화성)'!I38+'케어젠(안양)'!I38</f>
        <v>17174.77</v>
      </c>
      <c r="J38" s="30">
        <f t="shared" si="1"/>
        <v>19.453943196910352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15270.333333333334</v>
      </c>
      <c r="E39" s="27">
        <f t="shared" si="5"/>
        <v>-8.5928980965749413E-2</v>
      </c>
      <c r="F39" s="33">
        <f t="shared" si="6"/>
        <v>-0.88197299943319418</v>
      </c>
      <c r="G39" s="39" t="s">
        <v>234</v>
      </c>
      <c r="H39" s="68">
        <f>'케어젠(화성)'!H39+'케어젠(안양)'!H39</f>
        <v>320677</v>
      </c>
      <c r="I39" s="68">
        <f>'케어젠(화성)'!I39+'케어젠(안양)'!I39</f>
        <v>26376.84</v>
      </c>
      <c r="J39" s="30">
        <f t="shared" si="1"/>
        <v>12.15752152266913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72712.775396825396</v>
      </c>
      <c r="B40" s="27">
        <f>A40/A37-1</f>
        <v>-5.8066998089455035E-2</v>
      </c>
      <c r="C40" s="27">
        <f>A40/A28-1</f>
        <v>7.9373828271465996E-2</v>
      </c>
      <c r="D40" s="26">
        <f>H40/21</f>
        <v>186162.14285714287</v>
      </c>
      <c r="E40" s="27">
        <f t="shared" si="5"/>
        <v>11.191098831534536</v>
      </c>
      <c r="F40" s="33">
        <f t="shared" si="6"/>
        <v>3.72991898247645</v>
      </c>
      <c r="G40" s="39" t="s">
        <v>236</v>
      </c>
      <c r="H40" s="68">
        <f>'케어젠(화성)'!H40+'케어젠(안양)'!H40</f>
        <v>3909405</v>
      </c>
      <c r="I40" s="68">
        <f>'케어젠(화성)'!I40+'케어젠(안양)'!I40</f>
        <v>60622.590000000004</v>
      </c>
      <c r="J40" s="30">
        <f t="shared" si="1"/>
        <v>64.487594475920602</v>
      </c>
      <c r="K40" s="32">
        <f>H40+H39+H38</f>
        <v>4564199</v>
      </c>
      <c r="L40" s="27">
        <f>K40/K37-1</f>
        <v>4.3731208397782328E-2</v>
      </c>
      <c r="M40" s="27">
        <f>K40/K28-1</f>
        <v>7.9521095746555304E-2</v>
      </c>
      <c r="N40" s="32">
        <f>AVERAGE(J38:J40)</f>
        <v>32.033019731833356</v>
      </c>
      <c r="O40" s="58">
        <f>N40/N37-1</f>
        <v>-3.0088303314041442E-2</v>
      </c>
    </row>
    <row r="41" spans="1:16" ht="17.399999999999999">
      <c r="A41" s="31"/>
      <c r="B41" s="27"/>
      <c r="C41" s="27"/>
      <c r="D41" s="26">
        <f>H41/18</f>
        <v>52880.611111111109</v>
      </c>
      <c r="E41" s="27">
        <f t="shared" si="5"/>
        <v>-0.71594326161312694</v>
      </c>
      <c r="F41" s="33">
        <f t="shared" si="6"/>
        <v>5.2641932631432846</v>
      </c>
      <c r="G41" s="39" t="s">
        <v>378</v>
      </c>
      <c r="H41" s="68">
        <f>'케어젠(화성)'!H41+'케어젠(안양)'!H41</f>
        <v>951851</v>
      </c>
      <c r="I41" s="68">
        <f>'케어젠(화성)'!I41+'케어젠(안양)'!I41</f>
        <v>49187.93</v>
      </c>
      <c r="J41" s="30">
        <f t="shared" si="1"/>
        <v>19.351312405299431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5738</v>
      </c>
      <c r="E42" s="27">
        <f t="shared" ref="E42" si="7">D42/D41-1</f>
        <v>-0.89149142040088203</v>
      </c>
      <c r="F42" s="33">
        <f t="shared" ref="F42" si="8">D42/D30-1</f>
        <v>-0.88030701094695374</v>
      </c>
      <c r="G42" s="39" t="s">
        <v>405</v>
      </c>
      <c r="H42" s="68">
        <f>'케어젠(화성)'!H42+'케어젠(안양)'!H42</f>
        <v>114760</v>
      </c>
      <c r="I42" s="68">
        <f>'케어젠(화성)'!I42+'케어젠(안양)'!I42</f>
        <v>6549.6100000000006</v>
      </c>
      <c r="J42" s="30">
        <f t="shared" si="1"/>
        <v>17.521653961075543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54537.387037037035</v>
      </c>
      <c r="B43" s="27">
        <f>A43/A40-1</f>
        <v>-0.24996141682939932</v>
      </c>
      <c r="C43" s="27">
        <f>A43/A31-1</f>
        <v>-0.15559804620433326</v>
      </c>
      <c r="D43" s="26">
        <f>H43/20</f>
        <v>104993.55</v>
      </c>
      <c r="E43" s="27">
        <f t="shared" ref="E43" si="9">D43/D42-1</f>
        <v>17.297934820494948</v>
      </c>
      <c r="F43" s="33">
        <f t="shared" ref="F43" si="10">D43/D31-1</f>
        <v>-0.23574327985997956</v>
      </c>
      <c r="G43" s="39" t="s">
        <v>429</v>
      </c>
      <c r="H43" s="68">
        <f>'케어젠(화성)'!H43+'케어젠(안양)'!H43</f>
        <v>2099871</v>
      </c>
      <c r="I43" s="68">
        <f>'케어젠(화성)'!I43+'케어젠(안양)'!I43</f>
        <v>51579.240000000005</v>
      </c>
      <c r="J43" s="30">
        <f t="shared" si="1"/>
        <v>40.711553718123803</v>
      </c>
      <c r="K43" s="32">
        <f>H43+H42+H41</f>
        <v>3166482</v>
      </c>
      <c r="L43" s="27">
        <f>K43/K40-1</f>
        <v>-0.3062348946660739</v>
      </c>
      <c r="M43" s="27">
        <f>K43/K31-1</f>
        <v>-0.17628852463110312</v>
      </c>
      <c r="N43" s="32">
        <f>AVERAGE(J41:J43)</f>
        <v>25.861506694832926</v>
      </c>
      <c r="O43" s="58">
        <f>N43/N40-1</f>
        <v>-0.19266098197003212</v>
      </c>
    </row>
    <row r="44" spans="1:16" ht="17.399999999999999">
      <c r="A44" s="31"/>
      <c r="B44" s="27"/>
      <c r="C44" s="27"/>
      <c r="D44" s="26">
        <f>H44/22</f>
        <v>66113.363636363632</v>
      </c>
      <c r="E44" s="27">
        <f t="shared" ref="E44" si="11">D44/D43-1</f>
        <v>-0.37031023680632158</v>
      </c>
      <c r="F44" s="33">
        <f t="shared" ref="F44" si="12">D44/D32-1</f>
        <v>1.7818855058290093</v>
      </c>
      <c r="G44" s="39" t="s">
        <v>462</v>
      </c>
      <c r="H44" s="68">
        <f>'케어젠(화성)'!H44+'케어젠(안양)'!H44</f>
        <v>1454494</v>
      </c>
      <c r="I44" s="68">
        <f>'케어젠(화성)'!I44+'케어젠(안양)'!I44</f>
        <v>47344.02</v>
      </c>
      <c r="J44" s="30">
        <f t="shared" si="1"/>
        <v>30.721810272976398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73118.899999999994</v>
      </c>
      <c r="E45" s="27">
        <f t="shared" ref="E45" si="13">D45/D44-1</f>
        <v>0.10596248592293955</v>
      </c>
      <c r="F45" s="33">
        <f t="shared" ref="F45" si="14">D45/D33-1</f>
        <v>-0.47675253326572509</v>
      </c>
      <c r="G45" s="39" t="s">
        <v>505</v>
      </c>
      <c r="H45" s="68">
        <f>'케어젠(화성)'!H45+'케어젠(안양)'!H45</f>
        <v>1462378</v>
      </c>
      <c r="I45" s="68">
        <f>'케어젠(화성)'!I45+'케어젠(안양)'!I45</f>
        <v>71224.929999999993</v>
      </c>
      <c r="J45" s="30">
        <f t="shared" si="1"/>
        <v>20.531827830508224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60434.877352472082</v>
      </c>
      <c r="B46" s="27">
        <f>A46/A43-1</f>
        <v>0.1081366496607179</v>
      </c>
      <c r="C46" s="27">
        <f>A46/A34-1</f>
        <v>-0.54830073610056951</v>
      </c>
      <c r="D46" s="26">
        <f>H46/19</f>
        <v>42072.368421052633</v>
      </c>
      <c r="E46" s="27">
        <f t="shared" ref="E46" si="15">D46/D45-1</f>
        <v>-0.42460337312168761</v>
      </c>
      <c r="F46" s="33">
        <f t="shared" ref="F46" si="16">D46/D34-1</f>
        <v>-0.82313413286108628</v>
      </c>
      <c r="G46" s="39" t="s">
        <v>551</v>
      </c>
      <c r="H46" s="68">
        <f>'케어젠(화성)'!H46+'케어젠(안양)'!H46</f>
        <v>799375</v>
      </c>
      <c r="I46" s="68">
        <f>'케어젠(화성)'!I46+'케어젠(안양)'!I46</f>
        <v>41694.600000000006</v>
      </c>
      <c r="J46" s="30">
        <f t="shared" si="1"/>
        <v>19.172146992656121</v>
      </c>
      <c r="K46" s="32">
        <f>H46+H45+H44</f>
        <v>3716247</v>
      </c>
      <c r="L46" s="27">
        <f>K46/K43-1</f>
        <v>0.17362012479464584</v>
      </c>
      <c r="M46" s="27">
        <f>K46/K34-1</f>
        <v>-0.53274144477656371</v>
      </c>
      <c r="N46" s="32">
        <f>AVERAGE(J44:J46)</f>
        <v>23.475261698713581</v>
      </c>
      <c r="O46" s="58">
        <f>N46/N43-1</f>
        <v>-9.2270145907473844E-2</v>
      </c>
    </row>
    <row r="47" spans="1:16" ht="17.399999999999999">
      <c r="A47" s="31"/>
      <c r="B47" s="27"/>
      <c r="C47" s="27"/>
      <c r="D47" s="26">
        <f>H47/19</f>
        <v>79077.894736842107</v>
      </c>
      <c r="E47" s="27">
        <f t="shared" ref="E47" si="17">D47/D46-1</f>
        <v>0.87956841282251763</v>
      </c>
      <c r="F47" s="33">
        <f t="shared" ref="F47" si="18">D47/D35-1</f>
        <v>3.2395382335191929</v>
      </c>
      <c r="G47" s="39" t="s">
        <v>601</v>
      </c>
      <c r="H47" s="68">
        <f>'케어젠(화성)'!H47+'케어젠(안양)'!H47</f>
        <v>1502480</v>
      </c>
      <c r="I47" s="68">
        <f>'케어젠(화성)'!I47+'케어젠(안양)'!I47</f>
        <v>81286.11</v>
      </c>
      <c r="J47" s="30">
        <f t="shared" si="1"/>
        <v>18.483846748232878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56001.75</v>
      </c>
      <c r="E48" s="27">
        <f t="shared" ref="E48" si="19">D48/D47-1</f>
        <v>-0.29181536526276552</v>
      </c>
      <c r="F48" s="33">
        <f t="shared" ref="F48" si="20">D48/D36-1</f>
        <v>0.51142497474611148</v>
      </c>
      <c r="G48" s="39" t="s">
        <v>637</v>
      </c>
      <c r="H48" s="68">
        <f>'케어젠(화성)'!H48+'케어젠(안양)'!H48</f>
        <v>1120035</v>
      </c>
      <c r="I48" s="68">
        <f>'케어젠(화성)'!I48+'케어젠(안양)'!I48</f>
        <v>62001.32</v>
      </c>
      <c r="J48" s="30">
        <f t="shared" si="1"/>
        <v>18.064696041955237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62538.927033492822</v>
      </c>
      <c r="B49" s="27">
        <f>A49/A46-1</f>
        <v>3.4815155969447398E-2</v>
      </c>
      <c r="C49" s="27">
        <f>A49/A37-1</f>
        <v>-0.18986066815028635</v>
      </c>
      <c r="D49" s="26">
        <f>H49/22</f>
        <v>52537.13636363636</v>
      </c>
      <c r="E49" s="27">
        <f t="shared" ref="E49" si="21">D49/D48-1</f>
        <v>-6.1866167331621646E-2</v>
      </c>
      <c r="F49" s="33">
        <f t="shared" ref="F49" si="22">D49/D37-1</f>
        <v>-0.70129167011371818</v>
      </c>
      <c r="G49" s="39" t="s">
        <v>672</v>
      </c>
      <c r="H49" s="68">
        <f>'케어젠(화성)'!H49+'케어젠(안양)'!H49</f>
        <v>1155817</v>
      </c>
      <c r="I49" s="68">
        <f>'케어젠(화성)'!I49+'케어젠(안양)'!I49</f>
        <v>50146.04</v>
      </c>
      <c r="J49" s="30">
        <f t="shared" si="1"/>
        <v>23.049018426978481</v>
      </c>
      <c r="K49" s="32">
        <f>H49+H48+H47</f>
        <v>3778332</v>
      </c>
      <c r="L49" s="27">
        <f>K49/K46-1</f>
        <v>1.6706370701409234E-2</v>
      </c>
      <c r="M49" s="27">
        <f>K49/K37-1</f>
        <v>-0.13597916653327125</v>
      </c>
      <c r="N49" s="32">
        <f>AVERAGE(J47:J49)</f>
        <v>19.865853739055535</v>
      </c>
      <c r="O49" s="58">
        <f>N49/N46-1</f>
        <v>-0.1537536836002914</v>
      </c>
    </row>
    <row r="50" spans="1:15" s="37" customFormat="1" ht="17.399999999999999">
      <c r="A50" s="92"/>
      <c r="B50" s="130"/>
      <c r="C50" s="130"/>
      <c r="D50" s="93">
        <f>H50/18</f>
        <v>25847</v>
      </c>
      <c r="E50" s="130">
        <f t="shared" ref="E50" si="23">D50/D49-1</f>
        <v>-0.50802419414146005</v>
      </c>
      <c r="F50" s="131">
        <f t="shared" ref="F50" si="24">D50/D38-1</f>
        <v>0.54718257376906898</v>
      </c>
      <c r="G50" s="132" t="s">
        <v>714</v>
      </c>
      <c r="H50" s="95">
        <f>'케어젠(화성)'!H50+'케어젠(안양)'!H50</f>
        <v>465246</v>
      </c>
      <c r="I50" s="95">
        <f>'케어젠(화성)'!I50+'케어젠(안양)'!I50</f>
        <v>25902.43</v>
      </c>
      <c r="J50" s="133">
        <f t="shared" ref="J50" si="25">H50/I50</f>
        <v>17.96148083403758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43979.5</v>
      </c>
      <c r="E51" s="130">
        <f t="shared" ref="E51" si="26">D51/D50-1</f>
        <v>0.70153209269934624</v>
      </c>
      <c r="F51" s="131">
        <f t="shared" ref="F51" si="27">D51/D39-1</f>
        <v>1.8800615572679051</v>
      </c>
      <c r="G51" s="132" t="s">
        <v>721</v>
      </c>
      <c r="H51" s="95">
        <f>'케어젠(화성)'!H51+'케어젠(안양)'!H51</f>
        <v>879590</v>
      </c>
      <c r="I51" s="95">
        <f>'케어젠(화성)'!I51+'케어젠(안양)'!I51</f>
        <v>60930.14</v>
      </c>
      <c r="J51" s="133">
        <f t="shared" ref="J51" si="28">H51/I51</f>
        <v>14.436041013527952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41500.469696969696</v>
      </c>
      <c r="B52" s="27">
        <f>A52/A49-1</f>
        <v>-0.33640579291128458</v>
      </c>
      <c r="C52" s="27">
        <f>A52/A40-1</f>
        <v>-0.4292547702864663</v>
      </c>
      <c r="D52" s="93">
        <f>H52/22</f>
        <v>54674.909090909088</v>
      </c>
      <c r="E52" s="130">
        <f t="shared" ref="E52:E53" si="29">D52/D51-1</f>
        <v>0.24319078413599726</v>
      </c>
      <c r="F52" s="131">
        <f t="shared" ref="F52:F53" si="30">D52/D40-1</f>
        <v>-0.70630490038532956</v>
      </c>
      <c r="G52" s="132" t="s">
        <v>726</v>
      </c>
      <c r="H52" s="95">
        <f>'케어젠(화성)'!H52+'케어젠(안양)'!H52</f>
        <v>1202848</v>
      </c>
      <c r="I52" s="95">
        <f>'케어젠(화성)'!I52+'케어젠(안양)'!I52</f>
        <v>49198.17</v>
      </c>
      <c r="J52" s="133">
        <f t="shared" ref="J52" si="31">H52/I52</f>
        <v>24.449039466305354</v>
      </c>
      <c r="K52" s="32">
        <f>H52+H51+H50</f>
        <v>2547684</v>
      </c>
      <c r="L52" s="27">
        <f>K52/K49-1</f>
        <v>-0.32571198084233999</v>
      </c>
      <c r="M52" s="27">
        <f>K52/K40-1</f>
        <v>-0.44181136712049585</v>
      </c>
      <c r="N52" s="32">
        <f>AVERAGE(J50:J52)</f>
        <v>18.948853771290292</v>
      </c>
      <c r="O52" s="58">
        <f>N52/N49-1</f>
        <v>-4.6159605311220764E-2</v>
      </c>
    </row>
    <row r="53" spans="1:15" s="37" customFormat="1" ht="17.399999999999999">
      <c r="A53" s="31"/>
      <c r="B53" s="27"/>
      <c r="C53" s="27"/>
      <c r="D53" s="93">
        <f>H53/21</f>
        <v>33462</v>
      </c>
      <c r="E53" s="130">
        <f t="shared" si="29"/>
        <v>-0.38798252148234857</v>
      </c>
      <c r="F53" s="131">
        <f t="shared" si="30"/>
        <v>-0.3672160873918292</v>
      </c>
      <c r="G53" s="132" t="s">
        <v>729</v>
      </c>
      <c r="H53" s="95">
        <f>'케어젠(화성)'!H53+'케어젠(안양)'!H53</f>
        <v>702702</v>
      </c>
      <c r="I53" s="95">
        <f>'케어젠(화성)'!I53+'케어젠(안양)'!I53</f>
        <v>31977.35</v>
      </c>
      <c r="J53" s="133">
        <f t="shared" ref="J53" si="32">H53/I53</f>
        <v>21.974991673794108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20778.235294117647</v>
      </c>
      <c r="E54" s="130">
        <f t="shared" ref="E54" si="33">D54/D53-1</f>
        <v>-0.37904980891406237</v>
      </c>
      <c r="F54" s="131">
        <f t="shared" ref="F54" si="34">D54/D42-1</f>
        <v>2.6211633485740062</v>
      </c>
      <c r="G54" s="132" t="s">
        <v>742</v>
      </c>
      <c r="H54" s="95">
        <f>'케어젠(화성)'!H54+'케어젠(안양)'!H54</f>
        <v>353230</v>
      </c>
      <c r="I54" s="95">
        <f>'케어젠(화성)'!I54+'케어젠(안양)'!I54</f>
        <v>32163.65</v>
      </c>
      <c r="J54" s="133">
        <f t="shared" ref="J54" si="35">H54/I54</f>
        <v>10.982273467097173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34757.173669467789</v>
      </c>
      <c r="B55" s="27">
        <f>A55/A52-1</f>
        <v>-0.16248722187340192</v>
      </c>
      <c r="C55" s="27">
        <f>A55/A43-1</f>
        <v>-0.36269088862171284</v>
      </c>
      <c r="D55" s="93">
        <f>H55/21</f>
        <v>50031.285714285717</v>
      </c>
      <c r="E55" s="130">
        <f t="shared" ref="E55" si="36">D55/D54-1</f>
        <v>1.4078698217672825</v>
      </c>
      <c r="F55" s="131">
        <f t="shared" ref="F55" si="37">D55/D43-1</f>
        <v>-0.52348229282383807</v>
      </c>
      <c r="G55" s="132" t="s">
        <v>749</v>
      </c>
      <c r="H55" s="95">
        <f>'케어젠(화성)'!H55+'케어젠(안양)'!H55</f>
        <v>1050657</v>
      </c>
      <c r="I55" s="95">
        <f>'케어젠(화성)'!I55+'케어젠(안양)'!I55</f>
        <v>83581.16</v>
      </c>
      <c r="J55" s="133">
        <f t="shared" ref="J55" si="38">H55/I55</f>
        <v>12.570500337635897</v>
      </c>
      <c r="K55" s="32">
        <f>H55+H54+H53</f>
        <v>2106589</v>
      </c>
      <c r="L55" s="27">
        <f>K55/K52-1</f>
        <v>-0.17313567930716678</v>
      </c>
      <c r="M55" s="27">
        <f>K55/K43-1</f>
        <v>-0.33472257224263391</v>
      </c>
      <c r="N55" s="32">
        <f>AVERAGE(J53:J55)</f>
        <v>15.175921826175726</v>
      </c>
      <c r="O55" s="58">
        <f>N55/N52-1</f>
        <v>-0.19911135473698127</v>
      </c>
    </row>
    <row r="56" spans="1:15" s="124" customFormat="1" ht="17.399999999999999">
      <c r="A56" s="94"/>
      <c r="B56" s="45"/>
      <c r="C56" s="45"/>
      <c r="D56" s="98">
        <f>H56/22</f>
        <v>65946.818181818177</v>
      </c>
      <c r="E56" s="118">
        <f t="shared" ref="E56" si="39">D56/D55-1</f>
        <v>0.31811160237659064</v>
      </c>
      <c r="F56" s="158">
        <f t="shared" ref="F56" si="40">D56/D44-1</f>
        <v>-2.5190891127774284E-3</v>
      </c>
      <c r="G56" s="122" t="s">
        <v>752</v>
      </c>
      <c r="H56" s="96">
        <f>'케어젠(화성)'!H56+'케어젠(안양)'!H56</f>
        <v>1450830</v>
      </c>
      <c r="I56" s="96">
        <f>'케어젠(화성)'!I56+'케어젠(안양)'!I56</f>
        <v>70823.66</v>
      </c>
      <c r="J56" s="125">
        <f t="shared" ref="J56" si="41">H56/I56</f>
        <v>20.485103424477074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77097.333333333328</v>
      </c>
      <c r="E57" s="118">
        <f t="shared" ref="E57" si="42">D57/D56-1</f>
        <v>0.16908344418941801</v>
      </c>
      <c r="F57" s="158">
        <f t="shared" ref="F57" si="43">D57/D45-1</f>
        <v>5.4410464781791568E-2</v>
      </c>
      <c r="G57" s="122" t="s">
        <v>756</v>
      </c>
      <c r="H57" s="96">
        <f>'케어젠(화성)'!H57+'케어젠(안양)'!H57</f>
        <v>1387752</v>
      </c>
      <c r="I57" s="96">
        <f>'케어젠(화성)'!I57+'케어젠(안양)'!I57</f>
        <v>84996.15</v>
      </c>
      <c r="J57" s="125">
        <f t="shared" ref="J57" si="44">H57/I57</f>
        <v>16.32723364528864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71522.075757575745</v>
      </c>
      <c r="B58" s="27">
        <f>A58/A55-1</f>
        <v>1.0577644326818163</v>
      </c>
      <c r="C58" s="27">
        <f>A58/A46-1</f>
        <v>0.18345695219070612</v>
      </c>
      <c r="K58" s="32">
        <f>H58+H57+H56</f>
        <v>2838582</v>
      </c>
      <c r="L58" s="27">
        <f>K58/K55-1</f>
        <v>0.34747784214196509</v>
      </c>
      <c r="M58" s="27">
        <f>K58/K46-1</f>
        <v>-0.23616971638322215</v>
      </c>
      <c r="N58" s="32">
        <f>AVERAGE(J56:J58)</f>
        <v>18.406168534882859</v>
      </c>
      <c r="O58" s="58">
        <f>N58/N55-1</f>
        <v>0.21285340987560586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119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케어젠</v>
      </c>
      <c r="G1" s="19"/>
      <c r="H1" s="19"/>
      <c r="I1" s="19"/>
      <c r="J1" s="20"/>
      <c r="P1" s="18" t="s">
        <v>281</v>
      </c>
    </row>
    <row r="2" spans="1:16" ht="15" customHeight="1">
      <c r="G2" s="21"/>
      <c r="H2" s="21"/>
      <c r="I2" s="21"/>
      <c r="J2" s="22"/>
      <c r="P2" s="34" t="s">
        <v>345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5800.95</v>
      </c>
      <c r="E5" s="27"/>
      <c r="F5" s="26"/>
      <c r="G5" s="28" t="s">
        <v>7</v>
      </c>
      <c r="H5" s="29">
        <v>116019</v>
      </c>
      <c r="I5" s="29">
        <v>17044.599999999999</v>
      </c>
      <c r="J5" s="30">
        <f>H5/I5</f>
        <v>6.8067892470342519</v>
      </c>
    </row>
    <row r="6" spans="1:16" ht="15" hidden="1" customHeight="1">
      <c r="D6" s="26">
        <f>H6/18</f>
        <v>975.77777777777783</v>
      </c>
      <c r="E6" s="27">
        <f t="shared" ref="E6:E16" si="0">D6/D5-1</f>
        <v>-0.83179000374459733</v>
      </c>
      <c r="F6" s="26"/>
      <c r="G6" s="28" t="s">
        <v>3</v>
      </c>
      <c r="H6" s="29">
        <v>17564</v>
      </c>
      <c r="I6" s="29">
        <v>1118.5</v>
      </c>
      <c r="J6" s="30">
        <f t="shared" ref="J6:J16" si="1">H6/I6</f>
        <v>15.703173893607509</v>
      </c>
    </row>
    <row r="7" spans="1:16" ht="15" hidden="1" customHeight="1">
      <c r="A7" s="31">
        <f>AVERAGE(D5:D7)</f>
        <v>3523.2728956228952</v>
      </c>
      <c r="B7" s="31"/>
      <c r="C7" s="31"/>
      <c r="D7" s="26">
        <f>H7/22</f>
        <v>3793.090909090909</v>
      </c>
      <c r="E7" s="27">
        <f t="shared" si="0"/>
        <v>2.8872487112068068</v>
      </c>
      <c r="F7" s="26"/>
      <c r="G7" s="28" t="s">
        <v>6</v>
      </c>
      <c r="H7" s="29">
        <v>83448</v>
      </c>
      <c r="I7" s="29">
        <v>1058.1300000000001</v>
      </c>
      <c r="J7" s="30">
        <f t="shared" si="1"/>
        <v>78.863655694479874</v>
      </c>
      <c r="K7" s="32">
        <f>H7+H6+H5</f>
        <v>217031</v>
      </c>
      <c r="L7" s="32"/>
      <c r="M7" s="32"/>
      <c r="N7" s="32">
        <f>AVERAGE(J5:J7)</f>
        <v>33.791206278373878</v>
      </c>
      <c r="O7" s="35"/>
    </row>
    <row r="8" spans="1:16" ht="15" hidden="1" customHeight="1">
      <c r="D8" s="26">
        <f>H8/21</f>
        <v>2993.3333333333335</v>
      </c>
      <c r="E8" s="27">
        <f t="shared" si="0"/>
        <v>-0.21084587607452143</v>
      </c>
      <c r="F8" s="26"/>
      <c r="G8" s="28" t="s">
        <v>2</v>
      </c>
      <c r="H8" s="29">
        <v>62860</v>
      </c>
      <c r="I8" s="29">
        <v>2569.15</v>
      </c>
      <c r="J8" s="30">
        <f t="shared" si="1"/>
        <v>24.467236245450827</v>
      </c>
    </row>
    <row r="9" spans="1:16" ht="15" hidden="1" customHeight="1">
      <c r="D9" s="26">
        <f>H9/21</f>
        <v>15888.047619047618</v>
      </c>
      <c r="E9" s="27">
        <f t="shared" si="0"/>
        <v>4.3078110085905177</v>
      </c>
      <c r="F9" s="26"/>
      <c r="G9" s="28" t="s">
        <v>5</v>
      </c>
      <c r="H9" s="29">
        <v>333649</v>
      </c>
      <c r="I9" s="29">
        <v>36951.1</v>
      </c>
      <c r="J9" s="30">
        <f t="shared" si="1"/>
        <v>9.029474088728076</v>
      </c>
    </row>
    <row r="10" spans="1:16" ht="15" hidden="1" customHeight="1">
      <c r="A10" s="31">
        <f>AVERAGE(D8:D10)</f>
        <v>7504.0158730158728</v>
      </c>
      <c r="B10" s="27">
        <f>A10/A7-1</f>
        <v>1.1298423639958219</v>
      </c>
      <c r="C10" s="27"/>
      <c r="D10" s="26">
        <f>H10/21</f>
        <v>3630.6666666666665</v>
      </c>
      <c r="E10" s="27">
        <f t="shared" si="0"/>
        <v>-0.7714844042691571</v>
      </c>
      <c r="F10" s="26"/>
      <c r="G10" s="28" t="s">
        <v>0</v>
      </c>
      <c r="H10" s="29">
        <v>76244</v>
      </c>
      <c r="I10" s="29">
        <v>4369.6499999999996</v>
      </c>
      <c r="J10" s="30">
        <f t="shared" si="1"/>
        <v>17.448537068186241</v>
      </c>
      <c r="K10" s="32">
        <f>H10+H9+H8</f>
        <v>472753</v>
      </c>
      <c r="L10" s="27">
        <f>K10/K7-1</f>
        <v>1.1782740714460145</v>
      </c>
      <c r="M10" s="32"/>
      <c r="N10" s="32">
        <f>AVERAGE(J8:J10)</f>
        <v>16.981749134121713</v>
      </c>
      <c r="O10" s="58">
        <f>N10/N7-1</f>
        <v>-0.49745063865950512</v>
      </c>
    </row>
    <row r="11" spans="1:16" ht="15" hidden="1" customHeight="1">
      <c r="D11" s="26">
        <f>H11/21</f>
        <v>20957.523809523809</v>
      </c>
      <c r="E11" s="27">
        <f t="shared" si="0"/>
        <v>4.7723624154031796</v>
      </c>
      <c r="F11" s="26"/>
      <c r="G11" s="28" t="s">
        <v>10</v>
      </c>
      <c r="H11" s="29">
        <v>440108</v>
      </c>
      <c r="I11" s="29">
        <v>27183.62</v>
      </c>
      <c r="J11" s="30">
        <f t="shared" si="1"/>
        <v>16.190191004730053</v>
      </c>
    </row>
    <row r="12" spans="1:16" ht="15" hidden="1" customHeight="1">
      <c r="D12" s="26">
        <f>H12/22</f>
        <v>19902</v>
      </c>
      <c r="E12" s="27">
        <f t="shared" si="0"/>
        <v>-5.0364910431075938E-2</v>
      </c>
      <c r="F12" s="26"/>
      <c r="G12" s="28" t="s">
        <v>4</v>
      </c>
      <c r="H12" s="29">
        <v>437844</v>
      </c>
      <c r="I12" s="29">
        <v>22313.74</v>
      </c>
      <c r="J12" s="30">
        <f t="shared" si="1"/>
        <v>19.622170017218089</v>
      </c>
    </row>
    <row r="13" spans="1:16" ht="15" hidden="1" customHeight="1">
      <c r="A13" s="31">
        <f>AVERAGE(D11:D13)</f>
        <v>16759.441269841267</v>
      </c>
      <c r="B13" s="27">
        <f>A13/A10-1</f>
        <v>1.2333962978553279</v>
      </c>
      <c r="C13" s="27"/>
      <c r="D13" s="26">
        <f>H13/20</f>
        <v>9418.7999999999993</v>
      </c>
      <c r="E13" s="27">
        <f t="shared" si="0"/>
        <v>-0.52674103105215564</v>
      </c>
      <c r="F13" s="26"/>
      <c r="G13" s="28" t="s">
        <v>8</v>
      </c>
      <c r="H13" s="29">
        <v>188376</v>
      </c>
      <c r="I13" s="29">
        <v>22231.95</v>
      </c>
      <c r="J13" s="30">
        <f t="shared" si="1"/>
        <v>8.4732108519495579</v>
      </c>
      <c r="K13" s="32">
        <f>H13+H12+H11</f>
        <v>1066328</v>
      </c>
      <c r="L13" s="27">
        <f>K13/K10-1</f>
        <v>1.2555710910348532</v>
      </c>
      <c r="M13" s="32"/>
      <c r="N13" s="32">
        <f>AVERAGE(J11:J13)</f>
        <v>14.761857291299235</v>
      </c>
      <c r="O13" s="58">
        <f>N13/N10-1</f>
        <v>-0.13072221390681205</v>
      </c>
    </row>
    <row r="14" spans="1:16" ht="15" hidden="1" customHeight="1">
      <c r="D14" s="26">
        <f>H14/20</f>
        <v>5654</v>
      </c>
      <c r="E14" s="27">
        <f t="shared" si="0"/>
        <v>-0.39971121586614</v>
      </c>
      <c r="F14" s="26"/>
      <c r="G14" s="28" t="s">
        <v>11</v>
      </c>
      <c r="H14" s="29">
        <v>113080</v>
      </c>
      <c r="I14" s="29">
        <v>19521.759999999998</v>
      </c>
      <c r="J14" s="30">
        <f t="shared" si="1"/>
        <v>5.7925105113473379</v>
      </c>
    </row>
    <row r="15" spans="1:16" ht="15" hidden="1" customHeight="1">
      <c r="A15" s="31"/>
      <c r="B15" s="31"/>
      <c r="C15" s="31"/>
      <c r="D15" s="26">
        <f>H15/22</f>
        <v>2418.2727272727275</v>
      </c>
      <c r="E15" s="27">
        <f t="shared" si="0"/>
        <v>-0.57228993150464669</v>
      </c>
      <c r="F15" s="26"/>
      <c r="G15" s="28" t="s">
        <v>9</v>
      </c>
      <c r="H15" s="29">
        <v>53202</v>
      </c>
      <c r="I15" s="29">
        <v>4012.3</v>
      </c>
      <c r="J15" s="30">
        <f t="shared" si="1"/>
        <v>13.259726341499887</v>
      </c>
    </row>
    <row r="16" spans="1:16" ht="15" hidden="1" customHeight="1">
      <c r="A16" s="31">
        <f>AVERAGE(D14:D16)</f>
        <v>4368</v>
      </c>
      <c r="B16" s="27">
        <f>A16/A13-1</f>
        <v>-0.73937078631253383</v>
      </c>
      <c r="C16" s="27"/>
      <c r="D16" s="26">
        <f>H16/22</f>
        <v>5031.727272727273</v>
      </c>
      <c r="E16" s="27">
        <f t="shared" si="0"/>
        <v>1.0807112514567119</v>
      </c>
      <c r="F16" s="26"/>
      <c r="G16" s="28" t="s">
        <v>13</v>
      </c>
      <c r="H16" s="29">
        <v>110698</v>
      </c>
      <c r="I16" s="29">
        <v>4965.07</v>
      </c>
      <c r="J16" s="30">
        <f t="shared" si="1"/>
        <v>22.295355352492514</v>
      </c>
      <c r="K16" s="32">
        <f>H16+H15+H14</f>
        <v>276980</v>
      </c>
      <c r="L16" s="27">
        <f>K16/K13-1</f>
        <v>-0.74024877898732844</v>
      </c>
      <c r="M16" s="32"/>
      <c r="N16" s="32">
        <f>AVERAGE(J14:J16)</f>
        <v>13.782530735113246</v>
      </c>
      <c r="O16" s="58">
        <f>N16/N13-1</f>
        <v>-6.6341689725127773E-2</v>
      </c>
    </row>
    <row r="17" spans="1:15" ht="15" hidden="1" customHeight="1">
      <c r="D17" s="26">
        <f>H17/20</f>
        <v>9782.5499999999993</v>
      </c>
      <c r="E17" s="27">
        <f t="shared" ref="E17:E22" si="2">D17/D16-1</f>
        <v>0.94417333646497648</v>
      </c>
      <c r="F17" s="33">
        <f t="shared" ref="F17:F22" si="3">D17/D5-1</f>
        <v>0.68637033589325869</v>
      </c>
      <c r="G17" s="39" t="s">
        <v>162</v>
      </c>
      <c r="H17" s="29">
        <v>195651</v>
      </c>
      <c r="I17" s="29">
        <v>21367.22</v>
      </c>
      <c r="J17" s="30">
        <f t="shared" ref="J17:J49" si="4">H17/I17</f>
        <v>9.1565959446292027</v>
      </c>
    </row>
    <row r="18" spans="1:15" hidden="1">
      <c r="D18" s="26">
        <f>H18/20</f>
        <v>4330.5</v>
      </c>
      <c r="E18" s="27">
        <f t="shared" si="2"/>
        <v>-0.55732401061073022</v>
      </c>
      <c r="F18" s="33">
        <f t="shared" si="3"/>
        <v>3.4379981780915507</v>
      </c>
      <c r="G18" s="39" t="s">
        <v>163</v>
      </c>
      <c r="H18" s="29">
        <v>86610</v>
      </c>
      <c r="I18" s="29">
        <v>3752.11</v>
      </c>
      <c r="J18" s="30">
        <f t="shared" si="4"/>
        <v>23.083011958604626</v>
      </c>
    </row>
    <row r="19" spans="1:15" ht="17.399999999999999" hidden="1">
      <c r="A19" s="31">
        <f>AVERAGE(D17:D19)</f>
        <v>7881.4106060606064</v>
      </c>
      <c r="B19" s="27">
        <f>A19/A16-1</f>
        <v>0.80435224497724511</v>
      </c>
      <c r="C19" s="27">
        <f>A19/A7-1</f>
        <v>1.2369571814468308</v>
      </c>
      <c r="D19" s="26">
        <f>H19/22</f>
        <v>9531.181818181818</v>
      </c>
      <c r="E19" s="27">
        <f t="shared" si="2"/>
        <v>1.2009425743405653</v>
      </c>
      <c r="F19" s="33">
        <f t="shared" si="3"/>
        <v>1.5127744223947848</v>
      </c>
      <c r="G19" s="39" t="s">
        <v>158</v>
      </c>
      <c r="H19" s="29">
        <v>209686</v>
      </c>
      <c r="I19" s="29">
        <v>20794</v>
      </c>
      <c r="J19" s="30">
        <f t="shared" si="4"/>
        <v>10.083966528806387</v>
      </c>
      <c r="K19" s="32">
        <f>H19+H18+H17</f>
        <v>491947</v>
      </c>
      <c r="L19" s="27">
        <f>K19/K16-1</f>
        <v>0.77611018846126067</v>
      </c>
      <c r="M19" s="27">
        <f>K19/K7-1</f>
        <v>1.2667130502094173</v>
      </c>
      <c r="N19" s="32">
        <f>AVERAGE(J17:J19)</f>
        <v>14.107858144013406</v>
      </c>
      <c r="O19" s="58">
        <f>N19/N16-1</f>
        <v>2.3604330376810534E-2</v>
      </c>
    </row>
    <row r="20" spans="1:15" hidden="1">
      <c r="D20" s="26">
        <f>H20/20</f>
        <v>10214.85</v>
      </c>
      <c r="E20" s="27">
        <f t="shared" si="2"/>
        <v>7.1729633833446327E-2</v>
      </c>
      <c r="F20" s="33">
        <f t="shared" si="3"/>
        <v>2.4125334075723832</v>
      </c>
      <c r="G20" s="39" t="s">
        <v>154</v>
      </c>
      <c r="H20" s="29">
        <v>204297</v>
      </c>
      <c r="I20" s="29">
        <v>5931.75</v>
      </c>
      <c r="J20" s="30">
        <f t="shared" si="4"/>
        <v>34.441269439878617</v>
      </c>
    </row>
    <row r="21" spans="1:15" hidden="1">
      <c r="D21" s="26">
        <f>H21/21</f>
        <v>16716.380952380954</v>
      </c>
      <c r="E21" s="27">
        <f t="shared" si="2"/>
        <v>0.63647835772242889</v>
      </c>
      <c r="F21" s="33">
        <f t="shared" si="3"/>
        <v>5.2135627560700115E-2</v>
      </c>
      <c r="G21" s="39" t="s">
        <v>155</v>
      </c>
      <c r="H21" s="29">
        <v>351044</v>
      </c>
      <c r="I21" s="29">
        <v>22043</v>
      </c>
      <c r="J21" s="30">
        <f t="shared" si="4"/>
        <v>15.925418500204147</v>
      </c>
    </row>
    <row r="22" spans="1:15" ht="17.399999999999999" hidden="1">
      <c r="A22" s="31">
        <f>AVERAGE(D20:D22)</f>
        <v>11710.394444444444</v>
      </c>
      <c r="B22" s="27">
        <f>A22/A19-1</f>
        <v>0.48582468669243628</v>
      </c>
      <c r="C22" s="27">
        <f>A22/A10-1</f>
        <v>0.56055032966475093</v>
      </c>
      <c r="D22" s="26">
        <f>H22/21</f>
        <v>8199.9523809523816</v>
      </c>
      <c r="E22" s="27">
        <f t="shared" si="2"/>
        <v>-0.50946604983990618</v>
      </c>
      <c r="F22" s="33">
        <f t="shared" si="3"/>
        <v>1.2585252610041451</v>
      </c>
      <c r="G22" s="39" t="s">
        <v>156</v>
      </c>
      <c r="H22" s="29">
        <v>172199</v>
      </c>
      <c r="I22" s="29">
        <v>17567.48</v>
      </c>
      <c r="J22" s="30">
        <f t="shared" si="4"/>
        <v>9.8021457830035956</v>
      </c>
      <c r="K22" s="32">
        <f>H22+H21+H20</f>
        <v>727540</v>
      </c>
      <c r="L22" s="27">
        <f>K22/K19-1</f>
        <v>0.47889914970515113</v>
      </c>
      <c r="M22" s="27">
        <f>K22/K10-1</f>
        <v>0.53894316905445327</v>
      </c>
      <c r="N22" s="32">
        <f>AVERAGE(J20:J22)</f>
        <v>20.056277907695453</v>
      </c>
      <c r="O22" s="58">
        <f>N22/N19-1</f>
        <v>0.42163875642641235</v>
      </c>
    </row>
    <row r="23" spans="1:15" hidden="1">
      <c r="A23" s="31"/>
      <c r="B23" s="27"/>
      <c r="C23" s="27"/>
      <c r="D23" s="26">
        <f>H23/21</f>
        <v>3664.6190476190477</v>
      </c>
      <c r="E23" s="27">
        <f t="shared" ref="E23:E28" si="5">D23/D22-1</f>
        <v>-0.55309264281441828</v>
      </c>
      <c r="F23" s="33">
        <f t="shared" ref="F23:F28" si="6">D23/D11-1</f>
        <v>-0.82514064729566372</v>
      </c>
      <c r="G23" s="39" t="s">
        <v>168</v>
      </c>
      <c r="H23" s="29">
        <v>76957</v>
      </c>
      <c r="I23" s="29">
        <v>1630.3</v>
      </c>
      <c r="J23" s="30">
        <f t="shared" si="4"/>
        <v>47.204195546831876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2952.2727272727275</v>
      </c>
      <c r="E24" s="27">
        <f t="shared" si="5"/>
        <v>-0.19438482174815452</v>
      </c>
      <c r="F24" s="33">
        <f t="shared" si="6"/>
        <v>-0.8516594951626606</v>
      </c>
      <c r="G24" s="39" t="s">
        <v>176</v>
      </c>
      <c r="H24" s="29">
        <v>64950</v>
      </c>
      <c r="I24" s="29">
        <v>2324.1</v>
      </c>
      <c r="J24" s="30">
        <f t="shared" si="4"/>
        <v>27.946301794242935</v>
      </c>
      <c r="K24" s="32"/>
      <c r="L24" s="27"/>
      <c r="M24" s="27"/>
      <c r="N24" s="27"/>
    </row>
    <row r="25" spans="1:15" ht="17.399999999999999" hidden="1">
      <c r="A25" s="31">
        <f>AVERAGE(D23:D25)</f>
        <v>4049.7007670691878</v>
      </c>
      <c r="B25" s="27">
        <f>A25/A22-1</f>
        <v>-0.65417896158139954</v>
      </c>
      <c r="C25" s="27">
        <f>A25/A13-1</f>
        <v>-0.75836302046914583</v>
      </c>
      <c r="D25" s="26">
        <f>H25/19</f>
        <v>5532.2105263157891</v>
      </c>
      <c r="E25" s="27">
        <f t="shared" si="5"/>
        <v>0.87388193347109078</v>
      </c>
      <c r="F25" s="33">
        <f t="shared" si="6"/>
        <v>-0.41264168192171091</v>
      </c>
      <c r="G25" s="39" t="s">
        <v>190</v>
      </c>
      <c r="H25" s="29">
        <v>105112</v>
      </c>
      <c r="I25" s="29">
        <v>19350</v>
      </c>
      <c r="J25" s="30">
        <f t="shared" si="4"/>
        <v>5.4321447028423773</v>
      </c>
      <c r="K25" s="32">
        <f>H25+H24+H23</f>
        <v>247019</v>
      </c>
      <c r="L25" s="27">
        <f>K25/K22-1</f>
        <v>-0.66047365093328203</v>
      </c>
      <c r="M25" s="27">
        <f>K25/K13-1</f>
        <v>-0.76834613739862401</v>
      </c>
      <c r="N25" s="32">
        <f>AVERAGE(J23:J25)</f>
        <v>26.86088068130573</v>
      </c>
      <c r="O25" s="58">
        <f>N25/N22-1</f>
        <v>0.33927545304901252</v>
      </c>
    </row>
    <row r="26" spans="1:15" ht="17.399999999999999" hidden="1">
      <c r="A26" s="31"/>
      <c r="B26" s="27"/>
      <c r="C26" s="27"/>
      <c r="D26" s="26">
        <f>H26/19</f>
        <v>9748.7368421052633</v>
      </c>
      <c r="E26" s="27">
        <f t="shared" si="5"/>
        <v>0.76217748687114706</v>
      </c>
      <c r="F26" s="33">
        <f t="shared" si="6"/>
        <v>0.724219462699905</v>
      </c>
      <c r="G26" s="39" t="s">
        <v>202</v>
      </c>
      <c r="H26" s="29">
        <v>185226</v>
      </c>
      <c r="I26" s="29">
        <v>2805.63</v>
      </c>
      <c r="J26" s="30">
        <f t="shared" si="4"/>
        <v>66.019396713037708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1879.8636363636363</v>
      </c>
      <c r="E27" s="27">
        <f t="shared" si="5"/>
        <v>-0.80716849097368026</v>
      </c>
      <c r="F27" s="33">
        <f t="shared" si="6"/>
        <v>-0.22264200593962646</v>
      </c>
      <c r="G27" s="39" t="s">
        <v>203</v>
      </c>
      <c r="H27" s="29">
        <v>41357</v>
      </c>
      <c r="I27" s="29">
        <v>2499.5</v>
      </c>
      <c r="J27" s="30">
        <f t="shared" si="4"/>
        <v>16.546109221844368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7234.8317384370021</v>
      </c>
      <c r="B28" s="27">
        <f>A28/A25-1</f>
        <v>0.78651020274590011</v>
      </c>
      <c r="C28" s="27">
        <f>A28/A16-1</f>
        <v>0.65632594744436856</v>
      </c>
      <c r="D28" s="26">
        <f>H28/19</f>
        <v>10075.894736842105</v>
      </c>
      <c r="E28" s="27">
        <f t="shared" si="5"/>
        <v>4.3599072517476198</v>
      </c>
      <c r="F28" s="33">
        <f t="shared" si="6"/>
        <v>1.00247235009238</v>
      </c>
      <c r="G28" s="39" t="s">
        <v>208</v>
      </c>
      <c r="H28" s="29">
        <v>191442</v>
      </c>
      <c r="I28" s="29">
        <v>5375.57</v>
      </c>
      <c r="J28" s="30">
        <f t="shared" si="4"/>
        <v>35.613339608636856</v>
      </c>
      <c r="K28" s="32">
        <f>H28+H27+H26</f>
        <v>418025</v>
      </c>
      <c r="L28" s="27">
        <f>K28/K25-1</f>
        <v>0.6922787315955452</v>
      </c>
      <c r="M28" s="27">
        <f>K28/K16-1</f>
        <v>0.5092244927431584</v>
      </c>
      <c r="N28" s="32">
        <f>AVERAGE(J26:J28)</f>
        <v>39.392948514506315</v>
      </c>
      <c r="O28" s="58">
        <f>N28/N25-1</f>
        <v>0.46655461456714198</v>
      </c>
    </row>
    <row r="29" spans="1:15" hidden="1">
      <c r="D29" s="26">
        <f>H29/22</f>
        <v>1846.9545454545455</v>
      </c>
      <c r="E29" s="27">
        <f t="shared" ref="E29:E41" si="7">D29/D28-1</f>
        <v>-0.81669572840005655</v>
      </c>
      <c r="F29" s="33">
        <f t="shared" ref="F29:F41" si="8">D29/D17-1</f>
        <v>-0.81119906921461726</v>
      </c>
      <c r="G29" s="39" t="s">
        <v>215</v>
      </c>
      <c r="H29" s="29">
        <v>40633</v>
      </c>
      <c r="I29" s="29">
        <v>760.64</v>
      </c>
      <c r="J29" s="30">
        <f t="shared" si="4"/>
        <v>53.419488851493483</v>
      </c>
    </row>
    <row r="30" spans="1:15" hidden="1">
      <c r="D30" s="26">
        <f>H30/19</f>
        <v>7379.105263157895</v>
      </c>
      <c r="E30" s="27">
        <f t="shared" si="7"/>
        <v>2.995282548408281</v>
      </c>
      <c r="F30" s="33">
        <f t="shared" si="8"/>
        <v>0.70398458911393491</v>
      </c>
      <c r="G30" s="39" t="s">
        <v>210</v>
      </c>
      <c r="H30" s="29">
        <v>140203</v>
      </c>
      <c r="I30" s="29">
        <v>19252.22</v>
      </c>
      <c r="J30" s="30">
        <f t="shared" si="4"/>
        <v>7.2824328830649137</v>
      </c>
    </row>
    <row r="31" spans="1:15" ht="17.399999999999999" hidden="1">
      <c r="A31" s="31">
        <f>AVERAGE(D29:D31)</f>
        <v>4047.5699362041469</v>
      </c>
      <c r="B31" s="27">
        <f>A31/A28-1</f>
        <v>-0.4405440122815385</v>
      </c>
      <c r="C31" s="27">
        <f>A31/A19-1</f>
        <v>-0.48644092555060292</v>
      </c>
      <c r="D31" s="26">
        <f>H31/20</f>
        <v>2916.65</v>
      </c>
      <c r="E31" s="27">
        <f t="shared" si="7"/>
        <v>-0.60474205259516556</v>
      </c>
      <c r="F31" s="33">
        <f t="shared" si="8"/>
        <v>-0.6939886306191162</v>
      </c>
      <c r="G31" s="39" t="s">
        <v>211</v>
      </c>
      <c r="H31" s="29">
        <v>58333</v>
      </c>
      <c r="I31" s="29">
        <v>1192.5899999999999</v>
      </c>
      <c r="J31" s="30">
        <f t="shared" si="4"/>
        <v>48.912870307482038</v>
      </c>
      <c r="K31" s="32">
        <f>H31+H30+H29</f>
        <v>239169</v>
      </c>
      <c r="L31" s="27">
        <f>K31/K28-1</f>
        <v>-0.42785957777644879</v>
      </c>
      <c r="M31" s="27">
        <f>K31/K19-1</f>
        <v>-0.51383177456108076</v>
      </c>
      <c r="N31" s="32">
        <f>AVERAGE(J29:J31)</f>
        <v>36.538264014013478</v>
      </c>
      <c r="O31" s="58">
        <f>N31/N28-1</f>
        <v>-7.2466890855900523E-2</v>
      </c>
    </row>
    <row r="32" spans="1:15" ht="17.399999999999999" hidden="1">
      <c r="D32" s="26">
        <f>H32/21</f>
        <v>11416.047619047618</v>
      </c>
      <c r="E32" s="27">
        <f t="shared" si="7"/>
        <v>2.9140958356496727</v>
      </c>
      <c r="F32" s="33">
        <f t="shared" si="8"/>
        <v>0.11759327048832025</v>
      </c>
      <c r="G32" s="39" t="s">
        <v>222</v>
      </c>
      <c r="H32" s="29">
        <v>239737</v>
      </c>
      <c r="I32" s="29">
        <v>17607.400000000001</v>
      </c>
      <c r="J32" s="30">
        <f t="shared" si="4"/>
        <v>13.615695673410043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2192.2857142857142</v>
      </c>
      <c r="E33" s="27">
        <f t="shared" si="7"/>
        <v>-0.80796456116494331</v>
      </c>
      <c r="F33" s="33">
        <f t="shared" si="8"/>
        <v>-0.86885404678615785</v>
      </c>
      <c r="G33" s="39" t="s">
        <v>223</v>
      </c>
      <c r="H33" s="29">
        <v>46038</v>
      </c>
      <c r="I33" s="29">
        <v>1093.33</v>
      </c>
      <c r="J33" s="30">
        <f t="shared" si="4"/>
        <v>42.108055207485393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9681.3216374269014</v>
      </c>
      <c r="B34" s="27">
        <f>A34/A31-1</f>
        <v>1.3918849556695112</v>
      </c>
      <c r="C34" s="27">
        <f>A34/A22-1</f>
        <v>-0.17327108976932537</v>
      </c>
      <c r="D34" s="26">
        <f>H34/19</f>
        <v>15435.631578947368</v>
      </c>
      <c r="E34" s="27">
        <f t="shared" si="7"/>
        <v>6.0408849897453134</v>
      </c>
      <c r="F34" s="33">
        <f t="shared" si="8"/>
        <v>0.88240502649780028</v>
      </c>
      <c r="G34" s="39" t="s">
        <v>220</v>
      </c>
      <c r="H34" s="29">
        <v>293277</v>
      </c>
      <c r="I34" s="29">
        <v>19594.55</v>
      </c>
      <c r="J34" s="30">
        <f t="shared" si="4"/>
        <v>14.967274063451317</v>
      </c>
      <c r="K34" s="32">
        <f>H34+H33+H32</f>
        <v>579052</v>
      </c>
      <c r="L34" s="27">
        <f>K34/K31-1</f>
        <v>1.4210997244626187</v>
      </c>
      <c r="M34" s="27">
        <f>K34/K22-1</f>
        <v>-0.20409599472193973</v>
      </c>
      <c r="N34" s="32">
        <f>AVERAGE(J32:J34)</f>
        <v>23.563674981448916</v>
      </c>
      <c r="O34" s="58">
        <f>N34/N31-1</f>
        <v>-0.35509593525265548</v>
      </c>
      <c r="P34" s="58"/>
    </row>
    <row r="35" spans="1:16" ht="17.399999999999999" hidden="1">
      <c r="D35" s="26">
        <f>H35/23</f>
        <v>6285.434782608696</v>
      </c>
      <c r="E35" s="27">
        <f t="shared" si="7"/>
        <v>-0.59279704555909518</v>
      </c>
      <c r="F35" s="33">
        <f t="shared" si="8"/>
        <v>0.71516730686984431</v>
      </c>
      <c r="G35" s="39" t="s">
        <v>226</v>
      </c>
      <c r="H35" s="68">
        <v>144565</v>
      </c>
      <c r="I35" s="68">
        <v>4458.41</v>
      </c>
      <c r="J35" s="30">
        <f t="shared" si="4"/>
        <v>32.425236799666251</v>
      </c>
      <c r="P35" s="16"/>
    </row>
    <row r="36" spans="1:16" ht="17.399999999999999" hidden="1">
      <c r="D36" s="26">
        <f>H36/21</f>
        <v>9053.2857142857138</v>
      </c>
      <c r="E36" s="27">
        <f t="shared" si="7"/>
        <v>0.44035950215177544</v>
      </c>
      <c r="F36" s="33">
        <f t="shared" si="8"/>
        <v>2.0665478939843833</v>
      </c>
      <c r="G36" s="39" t="s">
        <v>228</v>
      </c>
      <c r="H36" s="68">
        <v>190119</v>
      </c>
      <c r="I36" s="68">
        <v>2690.49</v>
      </c>
      <c r="J36" s="30">
        <f t="shared" si="4"/>
        <v>70.663336418273261</v>
      </c>
      <c r="P36" s="16"/>
    </row>
    <row r="37" spans="1:16" ht="17.399999999999999" hidden="1">
      <c r="A37" s="31">
        <f>AVERAGE(D35:D37)</f>
        <v>8684.85127674258</v>
      </c>
      <c r="B37" s="27">
        <f>A37/A34-1</f>
        <v>-0.10292710003891192</v>
      </c>
      <c r="C37" s="27">
        <f>A37/A25-1</f>
        <v>1.144566173225658</v>
      </c>
      <c r="D37" s="26">
        <f>H37/18</f>
        <v>10715.833333333334</v>
      </c>
      <c r="E37" s="27">
        <f t="shared" si="7"/>
        <v>0.18364024637200926</v>
      </c>
      <c r="F37" s="33">
        <f t="shared" si="8"/>
        <v>0.93698943349316299</v>
      </c>
      <c r="G37" s="39" t="s">
        <v>225</v>
      </c>
      <c r="H37" s="68">
        <v>192885</v>
      </c>
      <c r="I37" s="68">
        <v>17937.27</v>
      </c>
      <c r="J37" s="30">
        <f t="shared" si="4"/>
        <v>10.75330861385261</v>
      </c>
      <c r="K37" s="32">
        <f>H37+H36+H35</f>
        <v>527569</v>
      </c>
      <c r="L37" s="27">
        <f>K37/K34-1</f>
        <v>-8.8909113516575378E-2</v>
      </c>
      <c r="M37" s="27">
        <f>K37/K25-1</f>
        <v>1.135742594699193</v>
      </c>
      <c r="N37" s="32">
        <f>AVERAGE(J35:J37)</f>
        <v>37.94729394393071</v>
      </c>
      <c r="O37" s="16">
        <f>N37/N34-1</f>
        <v>0.61041492779906581</v>
      </c>
      <c r="P37" s="16"/>
    </row>
    <row r="38" spans="1:16" ht="17.399999999999999" hidden="1">
      <c r="A38" s="31"/>
      <c r="B38" s="27"/>
      <c r="C38" s="27"/>
      <c r="D38" s="26">
        <f>H38/20</f>
        <v>3197.7</v>
      </c>
      <c r="E38" s="27">
        <f t="shared" si="7"/>
        <v>-0.70159110350727127</v>
      </c>
      <c r="F38" s="33">
        <f t="shared" si="8"/>
        <v>-0.67198827378445791</v>
      </c>
      <c r="G38" s="39" t="s">
        <v>231</v>
      </c>
      <c r="H38" s="68">
        <v>63954</v>
      </c>
      <c r="I38" s="68">
        <v>1205.19</v>
      </c>
      <c r="J38" s="30">
        <f t="shared" si="4"/>
        <v>53.065491748189082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10533.333333333334</v>
      </c>
      <c r="E39" s="27">
        <f t="shared" si="7"/>
        <v>2.2940342537865761</v>
      </c>
      <c r="F39" s="33">
        <f t="shared" si="8"/>
        <v>4.6032433042370906</v>
      </c>
      <c r="G39" s="39" t="s">
        <v>234</v>
      </c>
      <c r="H39" s="68">
        <v>221200</v>
      </c>
      <c r="I39" s="68">
        <v>5190.03</v>
      </c>
      <c r="J39" s="30">
        <f t="shared" si="4"/>
        <v>42.620177532692495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8452.2492063492064</v>
      </c>
      <c r="B40" s="27">
        <f>A40/A37-1</f>
        <v>-2.6782504729386147E-2</v>
      </c>
      <c r="C40" s="27">
        <f>A40/A28-1</f>
        <v>0.16827170443292339</v>
      </c>
      <c r="D40" s="26">
        <f>H40/21</f>
        <v>11625.714285714286</v>
      </c>
      <c r="E40" s="27">
        <f t="shared" si="7"/>
        <v>0.10370705244122957</v>
      </c>
      <c r="F40" s="33">
        <f t="shared" si="8"/>
        <v>0.15381458315610708</v>
      </c>
      <c r="G40" s="39" t="s">
        <v>236</v>
      </c>
      <c r="H40" s="68">
        <v>244140</v>
      </c>
      <c r="I40" s="68">
        <v>18670.47</v>
      </c>
      <c r="J40" s="30">
        <f t="shared" si="4"/>
        <v>13.076264282580995</v>
      </c>
      <c r="K40" s="32">
        <f>H40+H39+H38</f>
        <v>529294</v>
      </c>
      <c r="L40" s="27">
        <f>K40/K37-1</f>
        <v>3.2697144828448543E-3</v>
      </c>
      <c r="M40" s="27">
        <f>K40/K28-1</f>
        <v>0.2661778601758269</v>
      </c>
      <c r="N40" s="32">
        <f>AVERAGE(J38:J40)</f>
        <v>36.253977854487523</v>
      </c>
      <c r="O40" s="58">
        <f>N40/N37-1</f>
        <v>-4.4622841669425983E-2</v>
      </c>
    </row>
    <row r="41" spans="1:16" ht="17.399999999999999">
      <c r="A41" s="31"/>
      <c r="B41" s="27"/>
      <c r="C41" s="27"/>
      <c r="D41" s="26">
        <f>H41/18</f>
        <v>6428.3888888888887</v>
      </c>
      <c r="E41" s="27">
        <f t="shared" si="7"/>
        <v>-0.447054285792305</v>
      </c>
      <c r="F41" s="33">
        <f t="shared" si="8"/>
        <v>2.4805344315102391</v>
      </c>
      <c r="G41" s="39" t="s">
        <v>370</v>
      </c>
      <c r="H41" s="68">
        <v>115711</v>
      </c>
      <c r="I41" s="68">
        <v>4996.43</v>
      </c>
      <c r="J41" s="30">
        <f t="shared" si="4"/>
        <v>23.158735337030638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4671.5</v>
      </c>
      <c r="E42" s="27">
        <f t="shared" ref="E42" si="9">D42/D41-1</f>
        <v>-0.27330158757594347</v>
      </c>
      <c r="F42" s="33">
        <f t="shared" ref="F42" si="10">D42/D30-1</f>
        <v>-0.36692866771752386</v>
      </c>
      <c r="G42" s="39" t="s">
        <v>405</v>
      </c>
      <c r="H42" s="68">
        <v>93430</v>
      </c>
      <c r="I42" s="68">
        <v>2436.5100000000002</v>
      </c>
      <c r="J42" s="30">
        <f t="shared" si="4"/>
        <v>38.345830716886034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5052.4296296296297</v>
      </c>
      <c r="B43" s="27">
        <f>A43/A40-1</f>
        <v>-0.40223844490596439</v>
      </c>
      <c r="C43" s="27">
        <f>A43/A31-1</f>
        <v>0.24826246593971169</v>
      </c>
      <c r="D43" s="26">
        <f>H43/20</f>
        <v>4057.4</v>
      </c>
      <c r="E43" s="27">
        <f t="shared" ref="E43" si="11">D43/D42-1</f>
        <v>-0.13145670555496092</v>
      </c>
      <c r="F43" s="33">
        <f t="shared" ref="F43" si="12">D43/D31-1</f>
        <v>0.39111652066583247</v>
      </c>
      <c r="G43" s="39" t="s">
        <v>434</v>
      </c>
      <c r="H43" s="68">
        <v>81148</v>
      </c>
      <c r="I43" s="68">
        <v>14850.34</v>
      </c>
      <c r="J43" s="30">
        <f t="shared" si="4"/>
        <v>5.4643866739751417</v>
      </c>
      <c r="K43" s="32">
        <f>H43+H42+H41</f>
        <v>290289</v>
      </c>
      <c r="L43" s="27">
        <f>K43/K40-1</f>
        <v>-0.45155433464199479</v>
      </c>
      <c r="M43" s="27">
        <f>K43/K31-1</f>
        <v>0.21374007500972114</v>
      </c>
      <c r="N43" s="32">
        <f>AVERAGE(J41:J43)</f>
        <v>22.322984242630607</v>
      </c>
      <c r="O43" s="58">
        <f>N43/N40-1</f>
        <v>-0.38426110557499926</v>
      </c>
    </row>
    <row r="44" spans="1:16" ht="17.399999999999999">
      <c r="A44" s="31"/>
      <c r="B44" s="27"/>
      <c r="C44" s="27"/>
      <c r="D44" s="26">
        <f>H44/22</f>
        <v>12606.636363636364</v>
      </c>
      <c r="E44" s="27">
        <f t="shared" ref="E44" si="13">D44/D43-1</f>
        <v>2.1070725991118362</v>
      </c>
      <c r="F44" s="33">
        <f t="shared" ref="F44" si="14">D44/D32-1</f>
        <v>0.10429080048704886</v>
      </c>
      <c r="G44" s="39" t="s">
        <v>462</v>
      </c>
      <c r="H44" s="68">
        <v>277346</v>
      </c>
      <c r="I44" s="68">
        <v>5121.17</v>
      </c>
      <c r="J44" s="30">
        <f t="shared" si="4"/>
        <v>54.156764958007642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28623</v>
      </c>
      <c r="E45" s="27">
        <f t="shared" ref="E45" si="15">D45/D44-1</f>
        <v>1.2704708198423629</v>
      </c>
      <c r="F45" s="33">
        <f t="shared" ref="F45" si="16">D45/D33-1</f>
        <v>12.056236152743386</v>
      </c>
      <c r="G45" s="39" t="s">
        <v>504</v>
      </c>
      <c r="H45" s="68">
        <v>572460</v>
      </c>
      <c r="I45" s="68">
        <v>33082.080000000002</v>
      </c>
      <c r="J45" s="30">
        <f t="shared" si="4"/>
        <v>17.304232382002581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16979.966507177032</v>
      </c>
      <c r="B46" s="27">
        <f>A46/A43-1</f>
        <v>2.3607526975930897</v>
      </c>
      <c r="C46" s="27">
        <f>A46/A34-1</f>
        <v>0.75388930799844411</v>
      </c>
      <c r="D46" s="26">
        <f>H46/19</f>
        <v>9710.2631578947367</v>
      </c>
      <c r="E46" s="27">
        <f t="shared" ref="E46" si="17">D46/D45-1</f>
        <v>-0.66075313007390091</v>
      </c>
      <c r="F46" s="33">
        <f t="shared" ref="F46" si="18">D46/D34-1</f>
        <v>-0.37091896057311002</v>
      </c>
      <c r="G46" s="39" t="s">
        <v>548</v>
      </c>
      <c r="H46" s="68">
        <v>184495</v>
      </c>
      <c r="I46" s="68">
        <v>16522.95</v>
      </c>
      <c r="J46" s="30">
        <f t="shared" si="4"/>
        <v>11.165984282467718</v>
      </c>
      <c r="K46" s="32">
        <f>H46+H45+H44</f>
        <v>1034301</v>
      </c>
      <c r="L46" s="27">
        <f>K46/K43-1</f>
        <v>2.5630044541818671</v>
      </c>
      <c r="M46" s="27">
        <f>K46/K34-1</f>
        <v>0.78619709456145559</v>
      </c>
      <c r="N46" s="32">
        <f>AVERAGE(J44:J46)</f>
        <v>27.542327207492647</v>
      </c>
      <c r="O46" s="58">
        <f>N46/N43-1</f>
        <v>0.23381026963655538</v>
      </c>
    </row>
    <row r="47" spans="1:16" ht="17.399999999999999">
      <c r="A47" s="31"/>
      <c r="B47" s="27"/>
      <c r="C47" s="27"/>
      <c r="D47" s="26">
        <f>H47/19</f>
        <v>9920.5789473684217</v>
      </c>
      <c r="E47" s="27">
        <f t="shared" ref="E47" si="19">D47/D46-1</f>
        <v>2.1659123553483983E-2</v>
      </c>
      <c r="F47" s="33">
        <f t="shared" ref="F47" si="20">D47/D35-1</f>
        <v>0.57834410673035452</v>
      </c>
      <c r="G47" s="39" t="s">
        <v>601</v>
      </c>
      <c r="H47" s="68">
        <v>188491</v>
      </c>
      <c r="I47" s="68">
        <v>20247.03</v>
      </c>
      <c r="J47" s="30">
        <f t="shared" si="4"/>
        <v>9.3095629334277668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19872.900000000001</v>
      </c>
      <c r="E48" s="27">
        <f t="shared" ref="E48" si="21">D48/D47-1</f>
        <v>1.0031996222631321</v>
      </c>
      <c r="F48" s="33">
        <f t="shared" ref="F48" si="22">D48/D36-1</f>
        <v>1.1951035930127976</v>
      </c>
      <c r="G48" s="39" t="s">
        <v>632</v>
      </c>
      <c r="H48" s="68">
        <v>397458</v>
      </c>
      <c r="I48" s="68">
        <v>25779.29</v>
      </c>
      <c r="J48" s="30">
        <f t="shared" si="4"/>
        <v>15.417724848124211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13890.235406698564</v>
      </c>
      <c r="B49" s="27">
        <f>A49/A46-1</f>
        <v>-0.18196332125699488</v>
      </c>
      <c r="C49" s="27">
        <f>A49/A37-1</f>
        <v>0.5993636464329144</v>
      </c>
      <c r="D49" s="26">
        <f>H49/22</f>
        <v>11877.227272727272</v>
      </c>
      <c r="E49" s="27">
        <f t="shared" ref="E49" si="23">D49/D48-1</f>
        <v>-0.40234051030663509</v>
      </c>
      <c r="F49" s="33">
        <f t="shared" ref="F49" si="24">D49/D37-1</f>
        <v>0.10838111262716588</v>
      </c>
      <c r="G49" s="39" t="s">
        <v>680</v>
      </c>
      <c r="H49" s="68">
        <v>261299</v>
      </c>
      <c r="I49" s="68">
        <v>24769.25</v>
      </c>
      <c r="J49" s="30">
        <f t="shared" si="4"/>
        <v>10.549330318842919</v>
      </c>
      <c r="K49" s="32">
        <f>H49+H48+H47</f>
        <v>847248</v>
      </c>
      <c r="L49" s="27">
        <f>K49/K46-1</f>
        <v>-0.18084967528794804</v>
      </c>
      <c r="M49" s="27">
        <f>K49/K37-1</f>
        <v>0.60594727893413003</v>
      </c>
      <c r="N49" s="32">
        <f>AVERAGE(J47:J49)</f>
        <v>11.758872700131633</v>
      </c>
      <c r="O49" s="58">
        <f>N49/N46-1</f>
        <v>-0.57306176012124577</v>
      </c>
    </row>
    <row r="50" spans="1:15" s="37" customFormat="1" ht="17.399999999999999">
      <c r="A50" s="92"/>
      <c r="B50" s="130"/>
      <c r="C50" s="130"/>
      <c r="D50" s="93">
        <f>H50/18</f>
        <v>9801.1666666666661</v>
      </c>
      <c r="E50" s="130">
        <f t="shared" ref="E50" si="25">D50/D49-1</f>
        <v>-0.17479337208842494</v>
      </c>
      <c r="F50" s="131">
        <f t="shared" ref="F50" si="26">D50/D38-1</f>
        <v>2.0650676006713158</v>
      </c>
      <c r="G50" s="132" t="s">
        <v>714</v>
      </c>
      <c r="H50" s="95">
        <v>176421</v>
      </c>
      <c r="I50" s="95">
        <v>17585.64</v>
      </c>
      <c r="J50" s="133">
        <f t="shared" ref="J50" si="27">H50/I50</f>
        <v>10.032105740820352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17782.75</v>
      </c>
      <c r="E51" s="130">
        <f t="shared" ref="E51" si="28">D51/D50-1</f>
        <v>0.8143503324434167</v>
      </c>
      <c r="F51" s="131">
        <f t="shared" ref="F51" si="29">D51/D39-1</f>
        <v>0.68823575949367077</v>
      </c>
      <c r="G51" s="132" t="s">
        <v>721</v>
      </c>
      <c r="H51" s="95">
        <v>355655</v>
      </c>
      <c r="I51" s="95">
        <v>38115.9</v>
      </c>
      <c r="J51" s="133">
        <f t="shared" ref="J51" si="30">H51/I51</f>
        <v>9.3308829123803978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11305.623737373737</v>
      </c>
      <c r="B52" s="27">
        <f>A52/A49-1</f>
        <v>-0.18607400045058986</v>
      </c>
      <c r="C52" s="27">
        <f>A52/A40-1</f>
        <v>0.3375876008105767</v>
      </c>
      <c r="D52" s="93">
        <f>H52/22</f>
        <v>6332.954545454545</v>
      </c>
      <c r="E52" s="130">
        <f t="shared" ref="E52:E53" si="31">D52/D51-1</f>
        <v>-0.64387091167257338</v>
      </c>
      <c r="F52" s="131">
        <f t="shared" ref="F52:F53" si="32">D52/D40-1</f>
        <v>-0.45526318729194137</v>
      </c>
      <c r="G52" s="132" t="s">
        <v>726</v>
      </c>
      <c r="H52" s="95">
        <v>139325</v>
      </c>
      <c r="I52" s="95">
        <v>19306.93</v>
      </c>
      <c r="J52" s="133">
        <f t="shared" ref="J52" si="33">H52/I52</f>
        <v>7.2163207718679248</v>
      </c>
      <c r="K52" s="32">
        <f>H52+H51+H50</f>
        <v>671401</v>
      </c>
      <c r="L52" s="27">
        <f>K52/K49-1</f>
        <v>-0.20755079976583013</v>
      </c>
      <c r="M52" s="27">
        <f>K52/K40-1</f>
        <v>0.26848405612003923</v>
      </c>
      <c r="N52" s="32">
        <f>AVERAGE(J50:J52)</f>
        <v>8.8597698083562246</v>
      </c>
      <c r="O52" s="58">
        <f>N52/N49-1</f>
        <v>-0.24654598835336949</v>
      </c>
    </row>
    <row r="53" spans="1:15" s="37" customFormat="1" ht="17.399999999999999">
      <c r="A53" s="31"/>
      <c r="B53" s="27"/>
      <c r="C53" s="27"/>
      <c r="D53" s="93">
        <f>H53/21</f>
        <v>8910.4761904761908</v>
      </c>
      <c r="E53" s="130">
        <f t="shared" si="31"/>
        <v>0.4070014440371521</v>
      </c>
      <c r="F53" s="131">
        <f t="shared" si="32"/>
        <v>0.38611343285056243</v>
      </c>
      <c r="G53" s="132" t="s">
        <v>729</v>
      </c>
      <c r="H53" s="95">
        <v>187120</v>
      </c>
      <c r="I53" s="95">
        <v>5832.89</v>
      </c>
      <c r="J53" s="133">
        <f t="shared" ref="J53" si="34">H53/I53</f>
        <v>32.080152377294958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7883.0588235294117</v>
      </c>
      <c r="E54" s="130">
        <f t="shared" ref="E54" si="35">D54/D53-1</f>
        <v>-0.11530442874028624</v>
      </c>
      <c r="F54" s="131">
        <f t="shared" ref="F54" si="36">D54/D42-1</f>
        <v>0.68747914449949943</v>
      </c>
      <c r="G54" s="132" t="s">
        <v>742</v>
      </c>
      <c r="H54" s="95">
        <v>134012</v>
      </c>
      <c r="I54" s="95">
        <v>23121.47</v>
      </c>
      <c r="J54" s="133">
        <f t="shared" ref="J54" si="37">H54/I54</f>
        <v>5.7959982648162072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18223.098972922504</v>
      </c>
      <c r="B55" s="27">
        <f>A55/A52-1</f>
        <v>0.61186144137109566</v>
      </c>
      <c r="C55" s="27">
        <f>A55/A43-1</f>
        <v>2.606799165703245</v>
      </c>
      <c r="D55" s="93">
        <f>H55/21</f>
        <v>37875.761904761908</v>
      </c>
      <c r="E55" s="130">
        <f t="shared" ref="E55" si="38">D55/D54-1</f>
        <v>3.8047037010189566</v>
      </c>
      <c r="F55" s="131">
        <f t="shared" ref="F55" si="39">D55/D43-1</f>
        <v>8.3349834634894044</v>
      </c>
      <c r="G55" s="132" t="s">
        <v>749</v>
      </c>
      <c r="H55" s="95">
        <v>795391</v>
      </c>
      <c r="I55" s="95">
        <v>71477.38</v>
      </c>
      <c r="J55" s="133">
        <f t="shared" ref="J55" si="40">H55/I55</f>
        <v>11.127870103800671</v>
      </c>
      <c r="K55" s="32">
        <f>H55+H54+H53</f>
        <v>1116523</v>
      </c>
      <c r="L55" s="27">
        <f>K55/K52-1</f>
        <v>0.66297488386225223</v>
      </c>
      <c r="M55" s="27">
        <f>K55/K43-1</f>
        <v>2.8462463269362601</v>
      </c>
      <c r="N55" s="32">
        <f>AVERAGE(J53:J55)</f>
        <v>16.334673581970609</v>
      </c>
      <c r="O55" s="58">
        <f>N55/N52-1</f>
        <v>0.84369051739519429</v>
      </c>
    </row>
    <row r="56" spans="1:15" s="124" customFormat="1" ht="17.399999999999999">
      <c r="A56" s="94"/>
      <c r="B56" s="45"/>
      <c r="C56" s="45"/>
      <c r="D56" s="98">
        <f>H56/22</f>
        <v>49965.86363636364</v>
      </c>
      <c r="E56" s="118">
        <f t="shared" ref="E56" si="41">D56/D55-1</f>
        <v>0.31920418556865293</v>
      </c>
      <c r="F56" s="158">
        <f t="shared" ref="F56" si="42">D56/D44-1</f>
        <v>2.9634571978683666</v>
      </c>
      <c r="G56" s="122" t="s">
        <v>752</v>
      </c>
      <c r="H56" s="96">
        <v>1099249</v>
      </c>
      <c r="I56" s="96">
        <v>44951.19</v>
      </c>
      <c r="J56" s="125">
        <f t="shared" ref="J56" si="43">H56/I56</f>
        <v>24.454280298252392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42507.888888888891</v>
      </c>
      <c r="E57" s="118">
        <f t="shared" ref="E57" si="44">D57/D56-1</f>
        <v>-0.14926139977788877</v>
      </c>
      <c r="F57" s="158">
        <f t="shared" ref="F57" si="45">D57/D45-1</f>
        <v>0.48509551370886661</v>
      </c>
      <c r="G57" s="122" t="s">
        <v>756</v>
      </c>
      <c r="H57" s="96">
        <v>765142</v>
      </c>
      <c r="I57" s="96">
        <v>56187.65</v>
      </c>
      <c r="J57" s="125">
        <f t="shared" ref="J57" si="46">H57/I57</f>
        <v>13.617618818370229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46236.876262626261</v>
      </c>
      <c r="B58" s="27">
        <f>A58/A55-1</f>
        <v>1.5372674719776867</v>
      </c>
      <c r="C58" s="27">
        <f>A58/A46-1</f>
        <v>1.7230251745834142</v>
      </c>
      <c r="K58" s="32">
        <f>H58+H57+H56</f>
        <v>1864391</v>
      </c>
      <c r="L58" s="27">
        <f>K58/K55-1</f>
        <v>0.66981871398977</v>
      </c>
      <c r="M58" s="27">
        <f>K58/K46-1</f>
        <v>0.80256134336136187</v>
      </c>
      <c r="N58" s="32">
        <f>AVERAGE(J56:J58)</f>
        <v>19.035949558311309</v>
      </c>
      <c r="O58" s="58">
        <f>N58/N55-1</f>
        <v>0.16537067378697001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26"/>
  <dimension ref="A1:P58"/>
  <sheetViews>
    <sheetView topLeftCell="A4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5" style="18" bestFit="1" customWidth="1"/>
    <col min="12" max="12" width="5.5" style="18" bestFit="1" customWidth="1"/>
    <col min="13" max="13" width="6.3984375" style="18" bestFit="1" customWidth="1"/>
    <col min="14" max="14" width="4.699218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케어젠</v>
      </c>
      <c r="G1" s="19"/>
      <c r="H1" s="19"/>
      <c r="I1" s="19"/>
      <c r="J1" s="20"/>
      <c r="P1" s="18" t="s">
        <v>281</v>
      </c>
    </row>
    <row r="2" spans="1:16" ht="15" customHeight="1">
      <c r="G2" s="21"/>
      <c r="H2" s="21"/>
      <c r="I2" s="21"/>
      <c r="J2" s="22"/>
      <c r="P2" s="34" t="s">
        <v>361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5832.25</v>
      </c>
      <c r="E5" s="27"/>
      <c r="F5" s="26"/>
      <c r="G5" s="28" t="s">
        <v>7</v>
      </c>
      <c r="H5" s="29">
        <v>116645</v>
      </c>
      <c r="I5" s="29">
        <v>4624.1400000000003</v>
      </c>
      <c r="J5" s="30">
        <f>H5/I5</f>
        <v>25.225231069993555</v>
      </c>
    </row>
    <row r="6" spans="1:16" ht="15" hidden="1" customHeight="1">
      <c r="D6" s="26">
        <f>H6/18</f>
        <v>5135.9444444444443</v>
      </c>
      <c r="E6" s="27">
        <f t="shared" ref="E6:E16" si="0">D6/D5-1</f>
        <v>-0.1193888388796015</v>
      </c>
      <c r="F6" s="26"/>
      <c r="G6" s="28" t="s">
        <v>3</v>
      </c>
      <c r="H6" s="29">
        <v>92447</v>
      </c>
      <c r="I6" s="29">
        <v>3233.55</v>
      </c>
      <c r="J6" s="30">
        <f t="shared" ref="J6:J49" si="1">H6/I6</f>
        <v>28.589939849391534</v>
      </c>
    </row>
    <row r="7" spans="1:16" ht="15" hidden="1" customHeight="1">
      <c r="A7" s="31">
        <f>AVERAGE(D5:D7)</f>
        <v>6691.7617845117857</v>
      </c>
      <c r="B7" s="31"/>
      <c r="C7" s="31"/>
      <c r="D7" s="26">
        <f>H7/22</f>
        <v>9107.0909090909099</v>
      </c>
      <c r="E7" s="27">
        <f t="shared" si="0"/>
        <v>0.77320666288399176</v>
      </c>
      <c r="F7" s="26"/>
      <c r="G7" s="28" t="s">
        <v>6</v>
      </c>
      <c r="H7" s="29">
        <v>200356</v>
      </c>
      <c r="I7" s="29">
        <v>5904.67</v>
      </c>
      <c r="J7" s="30">
        <f t="shared" si="1"/>
        <v>33.93178619634967</v>
      </c>
      <c r="K7" s="32">
        <f>H7+H6+H5</f>
        <v>409448</v>
      </c>
      <c r="L7" s="32"/>
      <c r="M7" s="32"/>
      <c r="N7" s="32">
        <f>AVERAGE(J5:J7)</f>
        <v>29.24898570524492</v>
      </c>
      <c r="O7" s="35"/>
    </row>
    <row r="8" spans="1:16" ht="15" hidden="1" customHeight="1">
      <c r="D8" s="26">
        <f>H8/21</f>
        <v>5409.1904761904761</v>
      </c>
      <c r="E8" s="27">
        <f t="shared" si="0"/>
        <v>-0.4060462852313359</v>
      </c>
      <c r="F8" s="26"/>
      <c r="G8" s="28" t="s">
        <v>2</v>
      </c>
      <c r="H8" s="29">
        <v>113593</v>
      </c>
      <c r="I8" s="29">
        <v>3084.19</v>
      </c>
      <c r="J8" s="30">
        <f t="shared" si="1"/>
        <v>36.830739999805459</v>
      </c>
    </row>
    <row r="9" spans="1:16" ht="15" hidden="1" customHeight="1">
      <c r="D9" s="26">
        <f>H9/21</f>
        <v>8541.1904761904771</v>
      </c>
      <c r="E9" s="27">
        <f t="shared" si="0"/>
        <v>0.57901455195302542</v>
      </c>
      <c r="F9" s="26"/>
      <c r="G9" s="28" t="s">
        <v>5</v>
      </c>
      <c r="H9" s="29">
        <v>179365</v>
      </c>
      <c r="I9" s="29">
        <v>5637.66</v>
      </c>
      <c r="J9" s="30">
        <f t="shared" si="1"/>
        <v>31.81550501449183</v>
      </c>
    </row>
    <row r="10" spans="1:16" ht="15" hidden="1" customHeight="1">
      <c r="A10" s="31">
        <f>AVERAGE(D8:D10)</f>
        <v>6324.0952380952394</v>
      </c>
      <c r="B10" s="27">
        <f>A10/A7-1</f>
        <v>-5.4943161196729595E-2</v>
      </c>
      <c r="C10" s="27"/>
      <c r="D10" s="26">
        <f>H10/21</f>
        <v>5021.9047619047615</v>
      </c>
      <c r="E10" s="27">
        <f t="shared" si="0"/>
        <v>-0.41203690798093284</v>
      </c>
      <c r="F10" s="26"/>
      <c r="G10" s="28" t="s">
        <v>0</v>
      </c>
      <c r="H10" s="29">
        <v>105460</v>
      </c>
      <c r="I10" s="29">
        <v>6876.39</v>
      </c>
      <c r="J10" s="30">
        <f t="shared" si="1"/>
        <v>15.336535594985159</v>
      </c>
      <c r="K10" s="32">
        <f>H10+H9+H8</f>
        <v>398418</v>
      </c>
      <c r="L10" s="27">
        <f>K10/K7-1</f>
        <v>-2.6938707723569322E-2</v>
      </c>
      <c r="M10" s="32"/>
      <c r="N10" s="32">
        <f>AVERAGE(J8:J10)</f>
        <v>27.994260203094154</v>
      </c>
      <c r="O10" s="58">
        <f>N10/N7-1</f>
        <v>-4.2898085930062502E-2</v>
      </c>
    </row>
    <row r="11" spans="1:16" ht="15" hidden="1" customHeight="1">
      <c r="D11" s="26">
        <f>H11/21</f>
        <v>1298.3809523809523</v>
      </c>
      <c r="E11" s="27">
        <f t="shared" si="0"/>
        <v>-0.74145647638915224</v>
      </c>
      <c r="F11" s="26"/>
      <c r="G11" s="28" t="s">
        <v>10</v>
      </c>
      <c r="H11" s="29">
        <v>27266</v>
      </c>
      <c r="I11" s="29">
        <v>4652.5600000000004</v>
      </c>
      <c r="J11" s="30">
        <f t="shared" si="1"/>
        <v>5.8604295269700977</v>
      </c>
    </row>
    <row r="12" spans="1:16" ht="15" hidden="1" customHeight="1">
      <c r="D12" s="26">
        <f>H12/22</f>
        <v>10593.40909090909</v>
      </c>
      <c r="E12" s="27">
        <f t="shared" si="0"/>
        <v>7.1589375379260218</v>
      </c>
      <c r="F12" s="26"/>
      <c r="G12" s="28" t="s">
        <v>4</v>
      </c>
      <c r="H12" s="29">
        <v>233055</v>
      </c>
      <c r="I12" s="29">
        <v>13193.89</v>
      </c>
      <c r="J12" s="30">
        <f t="shared" si="1"/>
        <v>17.663858043382202</v>
      </c>
    </row>
    <row r="13" spans="1:16" ht="15" hidden="1" customHeight="1">
      <c r="A13" s="31">
        <f>AVERAGE(D11:D13)</f>
        <v>5051.8633477633475</v>
      </c>
      <c r="B13" s="27">
        <f>A13/A10-1</f>
        <v>-0.2011721586145937</v>
      </c>
      <c r="C13" s="27"/>
      <c r="D13" s="26">
        <f>H13/20</f>
        <v>3263.8</v>
      </c>
      <c r="E13" s="27">
        <f t="shared" si="0"/>
        <v>-0.69190276973246656</v>
      </c>
      <c r="F13" s="26"/>
      <c r="G13" s="28" t="s">
        <v>8</v>
      </c>
      <c r="H13" s="29">
        <v>65276</v>
      </c>
      <c r="I13" s="29">
        <v>3996.59</v>
      </c>
      <c r="J13" s="30">
        <f t="shared" si="1"/>
        <v>16.332923817554466</v>
      </c>
      <c r="K13" s="32">
        <f>H13+H12+H11</f>
        <v>325597</v>
      </c>
      <c r="L13" s="27">
        <f>K13/K10-1</f>
        <v>-0.18277537661451038</v>
      </c>
      <c r="M13" s="32"/>
      <c r="N13" s="32">
        <f>AVERAGE(J11:J13)</f>
        <v>13.285737129302255</v>
      </c>
      <c r="O13" s="58">
        <f>N13/N10-1</f>
        <v>-0.52541210116230164</v>
      </c>
    </row>
    <row r="14" spans="1:16" ht="15" hidden="1" customHeight="1">
      <c r="D14" s="26">
        <f>H14/20</f>
        <v>11028.55</v>
      </c>
      <c r="E14" s="27">
        <f t="shared" si="0"/>
        <v>2.3790520252466445</v>
      </c>
      <c r="F14" s="26"/>
      <c r="G14" s="28" t="s">
        <v>11</v>
      </c>
      <c r="H14" s="29">
        <v>220571</v>
      </c>
      <c r="I14" s="29">
        <v>22029.31</v>
      </c>
      <c r="J14" s="30">
        <f t="shared" si="1"/>
        <v>10.01261501154598</v>
      </c>
    </row>
    <row r="15" spans="1:16" ht="15" hidden="1" customHeight="1">
      <c r="A15" s="31"/>
      <c r="B15" s="31"/>
      <c r="C15" s="31"/>
      <c r="D15" s="26">
        <f>H15/22</f>
        <v>16805.272727272728</v>
      </c>
      <c r="E15" s="27">
        <f t="shared" si="0"/>
        <v>0.52379711995436651</v>
      </c>
      <c r="F15" s="26"/>
      <c r="G15" s="28" t="s">
        <v>9</v>
      </c>
      <c r="H15" s="29">
        <v>369716</v>
      </c>
      <c r="I15" s="29">
        <v>14893.81</v>
      </c>
      <c r="J15" s="30">
        <f t="shared" si="1"/>
        <v>24.823466930221347</v>
      </c>
    </row>
    <row r="16" spans="1:16" ht="15" hidden="1" customHeight="1">
      <c r="A16" s="31">
        <f>AVERAGE(D14:D16)</f>
        <v>13040.698484848486</v>
      </c>
      <c r="B16" s="27">
        <f>A16/A13-1</f>
        <v>1.5813640605742236</v>
      </c>
      <c r="C16" s="27"/>
      <c r="D16" s="26">
        <f>H16/22</f>
        <v>11288.272727272728</v>
      </c>
      <c r="E16" s="27">
        <f t="shared" si="0"/>
        <v>-0.32828982245831939</v>
      </c>
      <c r="F16" s="26"/>
      <c r="G16" s="28" t="s">
        <v>13</v>
      </c>
      <c r="H16" s="29">
        <v>248342</v>
      </c>
      <c r="I16" s="29">
        <v>2550.58</v>
      </c>
      <c r="J16" s="30">
        <f t="shared" si="1"/>
        <v>97.366873417026724</v>
      </c>
      <c r="K16" s="32">
        <f>H16+H15+H14</f>
        <v>838629</v>
      </c>
      <c r="L16" s="27">
        <f>K16/K13-1</f>
        <v>1.5756656234547615</v>
      </c>
      <c r="M16" s="32"/>
      <c r="N16" s="32">
        <f>AVERAGE(J14:J16)</f>
        <v>44.067651786264683</v>
      </c>
      <c r="O16" s="58">
        <f>N16/N13-1</f>
        <v>2.3169143237879974</v>
      </c>
    </row>
    <row r="17" spans="1:15" ht="15" hidden="1" customHeight="1">
      <c r="D17" s="26">
        <f>H17/20</f>
        <v>66653.850000000006</v>
      </c>
      <c r="E17" s="27">
        <f t="shared" ref="E17:E22" si="2">D17/D16-1</f>
        <v>4.9046987621908498</v>
      </c>
      <c r="F17" s="33">
        <f t="shared" ref="F17:F22" si="3">D17/D5-1</f>
        <v>10.428496720819581</v>
      </c>
      <c r="G17" s="39" t="s">
        <v>162</v>
      </c>
      <c r="H17" s="29">
        <v>1333077</v>
      </c>
      <c r="I17" s="29">
        <v>16044.56</v>
      </c>
      <c r="J17" s="30">
        <f t="shared" si="1"/>
        <v>83.085918217763535</v>
      </c>
    </row>
    <row r="18" spans="1:15" hidden="1">
      <c r="D18" s="26">
        <f>H18/20</f>
        <v>31187.75</v>
      </c>
      <c r="E18" s="27">
        <f t="shared" si="2"/>
        <v>-0.53209379503209497</v>
      </c>
      <c r="F18" s="33">
        <f t="shared" si="3"/>
        <v>5.0724469155299792</v>
      </c>
      <c r="G18" s="39" t="s">
        <v>163</v>
      </c>
      <c r="H18" s="29">
        <v>623755</v>
      </c>
      <c r="I18" s="29">
        <v>12419.16</v>
      </c>
      <c r="J18" s="30">
        <f t="shared" si="1"/>
        <v>50.225216520279957</v>
      </c>
    </row>
    <row r="19" spans="1:15" ht="17.399999999999999" hidden="1">
      <c r="A19" s="31">
        <f>AVERAGE(D17:D19)</f>
        <v>85481.245454545453</v>
      </c>
      <c r="B19" s="27">
        <f>A19/A16-1</f>
        <v>5.5549591192421941</v>
      </c>
      <c r="C19" s="27">
        <f>A19/A7-1</f>
        <v>11.774101680127568</v>
      </c>
      <c r="D19" s="26">
        <f>H19/22</f>
        <v>158602.13636363635</v>
      </c>
      <c r="E19" s="27">
        <f t="shared" si="2"/>
        <v>4.0853984774033512</v>
      </c>
      <c r="F19" s="33">
        <f t="shared" si="3"/>
        <v>16.415235880133359</v>
      </c>
      <c r="G19" s="39" t="s">
        <v>158</v>
      </c>
      <c r="H19" s="29">
        <v>3489247</v>
      </c>
      <c r="I19" s="29">
        <v>26020.42</v>
      </c>
      <c r="J19" s="30">
        <f t="shared" si="1"/>
        <v>134.09649037179261</v>
      </c>
      <c r="K19" s="32">
        <f>H19+H18+H17</f>
        <v>5446079</v>
      </c>
      <c r="L19" s="27">
        <f>K19/K16-1</f>
        <v>5.4940265600164073</v>
      </c>
      <c r="M19" s="27">
        <f>K19/K7-1</f>
        <v>12.301027236669858</v>
      </c>
      <c r="N19" s="32">
        <f>AVERAGE(J17:J19)</f>
        <v>89.135875036612035</v>
      </c>
      <c r="O19" s="58">
        <f>N19/N16-1</f>
        <v>1.0227053501497108</v>
      </c>
    </row>
    <row r="20" spans="1:15" hidden="1">
      <c r="D20" s="26">
        <f>H20/20</f>
        <v>73142.05</v>
      </c>
      <c r="E20" s="27">
        <f t="shared" si="2"/>
        <v>-0.53883313505750663</v>
      </c>
      <c r="F20" s="33">
        <f t="shared" si="3"/>
        <v>12.521810762987156</v>
      </c>
      <c r="G20" s="39" t="s">
        <v>154</v>
      </c>
      <c r="H20" s="29">
        <v>1462841</v>
      </c>
      <c r="I20" s="29">
        <v>24924.33</v>
      </c>
      <c r="J20" s="30">
        <f t="shared" si="1"/>
        <v>58.691286786846426</v>
      </c>
    </row>
    <row r="21" spans="1:15" hidden="1">
      <c r="D21" s="26">
        <f>H21/21</f>
        <v>3839.4285714285716</v>
      </c>
      <c r="E21" s="27">
        <f t="shared" si="2"/>
        <v>-0.94750723323411679</v>
      </c>
      <c r="F21" s="33">
        <f t="shared" si="3"/>
        <v>-0.55048086304462962</v>
      </c>
      <c r="G21" s="39" t="s">
        <v>155</v>
      </c>
      <c r="H21" s="29">
        <v>80628</v>
      </c>
      <c r="I21" s="29">
        <v>1580.62</v>
      </c>
      <c r="J21" s="30">
        <f t="shared" si="1"/>
        <v>51.010363022105253</v>
      </c>
    </row>
    <row r="22" spans="1:15" ht="17.399999999999999" hidden="1">
      <c r="A22" s="31">
        <f>AVERAGE(D20:D22)</f>
        <v>31112.810317460317</v>
      </c>
      <c r="B22" s="27">
        <f>A22/A19-1</f>
        <v>-0.6360276438180289</v>
      </c>
      <c r="C22" s="27">
        <f>A22/A10-1</f>
        <v>3.9197251379204747</v>
      </c>
      <c r="D22" s="26">
        <f>H22/21</f>
        <v>16356.952380952382</v>
      </c>
      <c r="E22" s="27">
        <f t="shared" si="2"/>
        <v>3.2602569826859158</v>
      </c>
      <c r="F22" s="33">
        <f t="shared" si="3"/>
        <v>2.2571211833870666</v>
      </c>
      <c r="G22" s="39" t="s">
        <v>156</v>
      </c>
      <c r="H22" s="29">
        <v>343496</v>
      </c>
      <c r="I22" s="29">
        <v>16532.8</v>
      </c>
      <c r="J22" s="30">
        <f t="shared" si="1"/>
        <v>20.776637956063098</v>
      </c>
      <c r="K22" s="32">
        <f>H22+H21+H20</f>
        <v>1886965</v>
      </c>
      <c r="L22" s="27">
        <f>K22/K19-1</f>
        <v>-0.65351861403406009</v>
      </c>
      <c r="M22" s="27">
        <f>K22/K10-1</f>
        <v>3.7361439493195592</v>
      </c>
      <c r="N22" s="32">
        <f>AVERAGE(J20:J22)</f>
        <v>43.492762588338259</v>
      </c>
      <c r="O22" s="58">
        <f>N22/N19-1</f>
        <v>-0.51206220199808594</v>
      </c>
    </row>
    <row r="23" spans="1:15" hidden="1">
      <c r="A23" s="31"/>
      <c r="B23" s="27"/>
      <c r="C23" s="27"/>
      <c r="D23" s="26">
        <f>H23/21</f>
        <v>20809.666666666668</v>
      </c>
      <c r="E23" s="27">
        <f t="shared" ref="E23:E28" si="4">D23/D22-1</f>
        <v>0.27222151058527611</v>
      </c>
      <c r="F23" s="33">
        <f t="shared" ref="F23:F28" si="5">D23/D11-1</f>
        <v>15.027396757866942</v>
      </c>
      <c r="G23" s="39" t="s">
        <v>168</v>
      </c>
      <c r="H23" s="29">
        <v>437003</v>
      </c>
      <c r="I23" s="29">
        <v>4150.18</v>
      </c>
      <c r="J23" s="30">
        <f t="shared" si="1"/>
        <v>105.29736059640786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9394.545454545454</v>
      </c>
      <c r="E24" s="27">
        <f t="shared" si="4"/>
        <v>-0.54854896981152412</v>
      </c>
      <c r="F24" s="33">
        <f t="shared" si="5"/>
        <v>-0.11317071077642615</v>
      </c>
      <c r="G24" s="39" t="s">
        <v>176</v>
      </c>
      <c r="H24" s="29">
        <v>206680</v>
      </c>
      <c r="I24" s="29">
        <v>5401.77</v>
      </c>
      <c r="J24" s="30">
        <f t="shared" si="1"/>
        <v>38.261532793880519</v>
      </c>
      <c r="K24" s="32"/>
      <c r="L24" s="27"/>
      <c r="M24" s="27"/>
      <c r="N24" s="27"/>
    </row>
    <row r="25" spans="1:15" ht="17.399999999999999" hidden="1">
      <c r="A25" s="31">
        <f>AVERAGE(D23:D25)</f>
        <v>28241.96544391281</v>
      </c>
      <c r="B25" s="27">
        <f>A25/A22-1</f>
        <v>-9.227211699151483E-2</v>
      </c>
      <c r="C25" s="27">
        <f>A25/A13-1</f>
        <v>4.5904056582244266</v>
      </c>
      <c r="D25" s="26">
        <f>H25/19</f>
        <v>54521.684210526313</v>
      </c>
      <c r="E25" s="27">
        <f t="shared" si="4"/>
        <v>4.8035468000366697</v>
      </c>
      <c r="F25" s="33">
        <f t="shared" si="5"/>
        <v>15.704970957327749</v>
      </c>
      <c r="G25" s="39" t="s">
        <v>190</v>
      </c>
      <c r="H25" s="29">
        <v>1035912</v>
      </c>
      <c r="I25" s="29">
        <v>39734.449999999997</v>
      </c>
      <c r="J25" s="30">
        <f t="shared" si="1"/>
        <v>26.070878041598665</v>
      </c>
      <c r="K25" s="32">
        <f>H25+H24+H23</f>
        <v>1679595</v>
      </c>
      <c r="L25" s="27">
        <f>K25/K22-1</f>
        <v>-0.10989605000622693</v>
      </c>
      <c r="M25" s="27">
        <f>K25/K13-1</f>
        <v>4.1585088314695771</v>
      </c>
      <c r="N25" s="32">
        <f>AVERAGE(J23:J25)</f>
        <v>56.543257143962343</v>
      </c>
      <c r="O25" s="58">
        <f>N25/N22-1</f>
        <v>0.30006129247635616</v>
      </c>
    </row>
    <row r="26" spans="1:15" ht="17.399999999999999" hidden="1">
      <c r="A26" s="31"/>
      <c r="B26" s="27"/>
      <c r="C26" s="27"/>
      <c r="D26" s="26">
        <f>H26/19</f>
        <v>23609.947368421053</v>
      </c>
      <c r="E26" s="27">
        <f t="shared" si="4"/>
        <v>-0.56696225161982872</v>
      </c>
      <c r="F26" s="33">
        <f t="shared" si="5"/>
        <v>1.1408024961052048</v>
      </c>
      <c r="G26" s="39" t="s">
        <v>202</v>
      </c>
      <c r="H26" s="29">
        <v>448589</v>
      </c>
      <c r="I26" s="29">
        <v>26312.959999999999</v>
      </c>
      <c r="J26" s="30">
        <f t="shared" si="1"/>
        <v>17.04821502407939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127500.13636363637</v>
      </c>
      <c r="E27" s="27">
        <f t="shared" si="4"/>
        <v>4.400271943603367</v>
      </c>
      <c r="F27" s="33">
        <f t="shared" si="5"/>
        <v>6.5869126572828876</v>
      </c>
      <c r="G27" s="39" t="s">
        <v>203</v>
      </c>
      <c r="H27" s="29">
        <v>2805003</v>
      </c>
      <c r="I27" s="29">
        <v>26870.97</v>
      </c>
      <c r="J27" s="30">
        <f t="shared" si="1"/>
        <v>104.38785797460977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60130.87001594896</v>
      </c>
      <c r="B28" s="27">
        <f>A28/A25-1</f>
        <v>1.1291319166637317</v>
      </c>
      <c r="C28" s="27">
        <f>A28/A16-1</f>
        <v>3.6110160499311315</v>
      </c>
      <c r="D28" s="26">
        <f>H28/19</f>
        <v>29282.526315789473</v>
      </c>
      <c r="E28" s="27">
        <f t="shared" si="4"/>
        <v>-0.77033337256774115</v>
      </c>
      <c r="F28" s="33">
        <f t="shared" si="5"/>
        <v>1.5940661625797019</v>
      </c>
      <c r="G28" s="39" t="s">
        <v>208</v>
      </c>
      <c r="H28" s="29">
        <v>556368</v>
      </c>
      <c r="I28" s="29">
        <v>20704</v>
      </c>
      <c r="J28" s="30">
        <f t="shared" si="1"/>
        <v>26.872488408037093</v>
      </c>
      <c r="K28" s="32">
        <f>H28+H27+H26</f>
        <v>3809960</v>
      </c>
      <c r="L28" s="27">
        <f>K28/K25-1</f>
        <v>1.2683801749826595</v>
      </c>
      <c r="M28" s="27">
        <f>K28/K16-1</f>
        <v>3.5430816248901484</v>
      </c>
      <c r="N28" s="32">
        <f>AVERAGE(J26:J28)</f>
        <v>49.436187135575416</v>
      </c>
      <c r="O28" s="58">
        <f>N28/N25-1</f>
        <v>-0.12569261778273444</v>
      </c>
    </row>
    <row r="29" spans="1:15" hidden="1">
      <c r="D29" s="26">
        <f>H29/22</f>
        <v>6594.772727272727</v>
      </c>
      <c r="E29" s="27">
        <f t="shared" ref="E29:E41" si="6">D29/D28-1</f>
        <v>-0.7747881225768164</v>
      </c>
      <c r="F29" s="33">
        <f t="shared" ref="F29:F41" si="7">D29/D17-1</f>
        <v>-0.9010593877582056</v>
      </c>
      <c r="G29" s="39" t="s">
        <v>215</v>
      </c>
      <c r="H29" s="29">
        <v>145085</v>
      </c>
      <c r="I29" s="29">
        <v>24997.08</v>
      </c>
      <c r="J29" s="30">
        <f t="shared" si="1"/>
        <v>5.8040779163006233</v>
      </c>
    </row>
    <row r="30" spans="1:15" hidden="1">
      <c r="D30" s="26">
        <f>H30/19</f>
        <v>40560.210526315786</v>
      </c>
      <c r="E30" s="27">
        <f t="shared" si="6"/>
        <v>5.1503575943684554</v>
      </c>
      <c r="F30" s="33">
        <f t="shared" si="7"/>
        <v>0.30051736743804169</v>
      </c>
      <c r="G30" s="39" t="s">
        <v>210</v>
      </c>
      <c r="H30" s="29">
        <v>770644</v>
      </c>
      <c r="I30" s="29">
        <v>51130.2</v>
      </c>
      <c r="J30" s="30">
        <f t="shared" si="1"/>
        <v>15.072188256646758</v>
      </c>
    </row>
    <row r="31" spans="1:15" ht="17.399999999999999" hidden="1">
      <c r="A31" s="31">
        <f>AVERAGE(D29:D31)</f>
        <v>60539.42775119617</v>
      </c>
      <c r="B31" s="27">
        <f>A31/A28-1</f>
        <v>6.7944757017293078E-3</v>
      </c>
      <c r="C31" s="27">
        <f>A31/A19-1</f>
        <v>-0.29178116873147408</v>
      </c>
      <c r="D31" s="26">
        <f>H31/20</f>
        <v>134463.29999999999</v>
      </c>
      <c r="E31" s="27">
        <f t="shared" si="6"/>
        <v>2.3151529110717788</v>
      </c>
      <c r="F31" s="33">
        <f t="shared" si="7"/>
        <v>-0.15219742253844459</v>
      </c>
      <c r="G31" s="39" t="s">
        <v>211</v>
      </c>
      <c r="H31" s="29">
        <v>2689266</v>
      </c>
      <c r="I31" s="29">
        <v>44007.68</v>
      </c>
      <c r="J31" s="30">
        <f t="shared" si="1"/>
        <v>61.109015517291525</v>
      </c>
      <c r="K31" s="32">
        <f>H31+H30+H29</f>
        <v>3604995</v>
      </c>
      <c r="L31" s="27">
        <f>K31/K28-1</f>
        <v>-5.379715272601282E-2</v>
      </c>
      <c r="M31" s="27">
        <f>K31/K19-1</f>
        <v>-0.33805679278614942</v>
      </c>
      <c r="N31" s="32">
        <f>AVERAGE(J29:J31)</f>
        <v>27.328427230079637</v>
      </c>
      <c r="O31" s="58">
        <f>N31/N28-1</f>
        <v>-0.44719791687952659</v>
      </c>
    </row>
    <row r="32" spans="1:15" ht="17.399999999999999" hidden="1">
      <c r="D32" s="26">
        <f>H32/21</f>
        <v>12349.619047619048</v>
      </c>
      <c r="E32" s="27">
        <f t="shared" si="6"/>
        <v>-0.90815621029962046</v>
      </c>
      <c r="F32" s="33">
        <f t="shared" si="7"/>
        <v>-0.83115568885997804</v>
      </c>
      <c r="G32" s="39" t="s">
        <v>222</v>
      </c>
      <c r="H32" s="29">
        <v>259342</v>
      </c>
      <c r="I32" s="29">
        <v>17085.84</v>
      </c>
      <c r="J32" s="30">
        <f t="shared" si="1"/>
        <v>15.178767915420019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137548.28571428571</v>
      </c>
      <c r="E33" s="27">
        <f t="shared" si="6"/>
        <v>10.137856575487195</v>
      </c>
      <c r="F33" s="33">
        <f t="shared" si="7"/>
        <v>34.825197201964578</v>
      </c>
      <c r="G33" s="39" t="s">
        <v>223</v>
      </c>
      <c r="H33" s="29">
        <v>2888514</v>
      </c>
      <c r="I33" s="29">
        <v>49047.61</v>
      </c>
      <c r="J33" s="30">
        <f t="shared" si="1"/>
        <v>58.892043873289644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124113.17878028406</v>
      </c>
      <c r="B34" s="27">
        <f>A34/A31-1</f>
        <v>1.0501214397064031</v>
      </c>
      <c r="C34" s="27">
        <f>A34/A22-1</f>
        <v>2.989134299148557</v>
      </c>
      <c r="D34" s="26">
        <f>H34/19</f>
        <v>222441.63157894736</v>
      </c>
      <c r="E34" s="27">
        <f t="shared" si="6"/>
        <v>0.61718941405784933</v>
      </c>
      <c r="F34" s="33">
        <f t="shared" si="7"/>
        <v>12.599210072774921</v>
      </c>
      <c r="G34" s="39" t="s">
        <v>220</v>
      </c>
      <c r="H34" s="29">
        <v>4226391</v>
      </c>
      <c r="I34" s="29">
        <v>73289.39</v>
      </c>
      <c r="J34" s="30">
        <f t="shared" si="1"/>
        <v>57.667160280635436</v>
      </c>
      <c r="K34" s="32">
        <f>H34+H33+H32</f>
        <v>7374247</v>
      </c>
      <c r="L34" s="27">
        <f>K34/K31-1</f>
        <v>1.0455637247763172</v>
      </c>
      <c r="M34" s="27">
        <f>K34/K22-1</f>
        <v>2.9079935239922308</v>
      </c>
      <c r="N34" s="32">
        <f>AVERAGE(J32:J34)</f>
        <v>43.912657356448364</v>
      </c>
      <c r="O34" s="58">
        <f>N34/N31-1</f>
        <v>0.60684905087091612</v>
      </c>
      <c r="P34" s="58"/>
    </row>
    <row r="35" spans="1:16" ht="17.399999999999999" hidden="1">
      <c r="D35" s="26">
        <f>H35/23</f>
        <v>12367.04347826087</v>
      </c>
      <c r="E35" s="27">
        <f t="shared" si="6"/>
        <v>-0.94440319741193923</v>
      </c>
      <c r="F35" s="33">
        <f t="shared" si="7"/>
        <v>-0.40570679596369308</v>
      </c>
      <c r="G35" s="39" t="s">
        <v>226</v>
      </c>
      <c r="H35" s="68">
        <v>284442</v>
      </c>
      <c r="I35" s="68">
        <v>6219.07</v>
      </c>
      <c r="J35" s="30">
        <f t="shared" si="1"/>
        <v>45.737063580245923</v>
      </c>
      <c r="P35" s="16"/>
    </row>
    <row r="36" spans="1:16" ht="17.399999999999999" hidden="1">
      <c r="D36" s="26">
        <f>H36/21</f>
        <v>27999</v>
      </c>
      <c r="E36" s="27">
        <f t="shared" si="6"/>
        <v>1.2640010968844262</v>
      </c>
      <c r="F36" s="33">
        <f t="shared" si="7"/>
        <v>1.9803464292626285</v>
      </c>
      <c r="G36" s="39" t="s">
        <v>228</v>
      </c>
      <c r="H36" s="68">
        <v>587979</v>
      </c>
      <c r="I36" s="68">
        <v>56165.62</v>
      </c>
      <c r="J36" s="30">
        <f t="shared" si="1"/>
        <v>10.468663926437561</v>
      </c>
      <c r="P36" s="16"/>
    </row>
    <row r="37" spans="1:16" ht="17.399999999999999" hidden="1">
      <c r="A37" s="31">
        <f>AVERAGE(D35:D37)</f>
        <v>68510.421900161033</v>
      </c>
      <c r="B37" s="27">
        <f>A37/A34-1</f>
        <v>-0.44800042530983641</v>
      </c>
      <c r="C37" s="27">
        <f>A37/A25-1</f>
        <v>1.4258376080878454</v>
      </c>
      <c r="D37" s="26">
        <f>H37/18</f>
        <v>165165.22222222222</v>
      </c>
      <c r="E37" s="27">
        <f t="shared" si="6"/>
        <v>4.8989686139584352</v>
      </c>
      <c r="F37" s="33">
        <f t="shared" si="7"/>
        <v>2.0293492325817466</v>
      </c>
      <c r="G37" s="39" t="s">
        <v>225</v>
      </c>
      <c r="H37" s="68">
        <v>2972974</v>
      </c>
      <c r="I37" s="68">
        <v>51366.06</v>
      </c>
      <c r="J37" s="30">
        <f t="shared" si="1"/>
        <v>57.878178703992482</v>
      </c>
      <c r="K37" s="32">
        <f>H37+H36+H35</f>
        <v>3845395</v>
      </c>
      <c r="L37" s="27">
        <f>K37/K34-1</f>
        <v>-0.47853726624562476</v>
      </c>
      <c r="M37" s="27">
        <f>K37/K25-1</f>
        <v>1.2894775228552122</v>
      </c>
      <c r="N37" s="32">
        <f>AVERAGE(J35:J37)</f>
        <v>38.027968736891985</v>
      </c>
      <c r="O37" s="16">
        <f>N37/N34-1</f>
        <v>-0.13400893896693866</v>
      </c>
      <c r="P37" s="16"/>
    </row>
    <row r="38" spans="1:16" ht="17.399999999999999" hidden="1">
      <c r="A38" s="31"/>
      <c r="B38" s="27"/>
      <c r="C38" s="27"/>
      <c r="D38" s="26">
        <f>H38/20</f>
        <v>13508.15</v>
      </c>
      <c r="E38" s="27">
        <f t="shared" si="6"/>
        <v>-0.91821432007141668</v>
      </c>
      <c r="F38" s="33">
        <f t="shared" si="7"/>
        <v>-0.42786191814779229</v>
      </c>
      <c r="G38" s="39" t="s">
        <v>231</v>
      </c>
      <c r="H38" s="68">
        <v>270163</v>
      </c>
      <c r="I38" s="68">
        <v>15969.58</v>
      </c>
      <c r="J38" s="30">
        <f t="shared" si="1"/>
        <v>16.917351614757557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4737</v>
      </c>
      <c r="E39" s="27">
        <f t="shared" si="6"/>
        <v>-0.64932281622576005</v>
      </c>
      <c r="F39" s="33">
        <f t="shared" si="7"/>
        <v>-0.96284709855925288</v>
      </c>
      <c r="G39" s="39" t="s">
        <v>234</v>
      </c>
      <c r="H39" s="68">
        <v>99477</v>
      </c>
      <c r="I39" s="68">
        <v>21186.81</v>
      </c>
      <c r="J39" s="30">
        <f t="shared" si="1"/>
        <v>4.6952325527061411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64260.526190476194</v>
      </c>
      <c r="B40" s="27">
        <f>A40/A37-1</f>
        <v>-6.2032835177662893E-2</v>
      </c>
      <c r="C40" s="27">
        <f>A40/A28-1</f>
        <v>6.8677805151196036E-2</v>
      </c>
      <c r="D40" s="26">
        <f>H40/21</f>
        <v>174536.42857142858</v>
      </c>
      <c r="E40" s="27">
        <f t="shared" si="6"/>
        <v>35.845351186706473</v>
      </c>
      <c r="F40" s="33">
        <f t="shared" si="7"/>
        <v>4.9604293252975422</v>
      </c>
      <c r="G40" s="39" t="s">
        <v>236</v>
      </c>
      <c r="H40" s="68">
        <v>3665265</v>
      </c>
      <c r="I40" s="68">
        <v>41952.12</v>
      </c>
      <c r="J40" s="30">
        <f t="shared" si="1"/>
        <v>87.367813593210542</v>
      </c>
      <c r="K40" s="32">
        <f>H40+H39+H38</f>
        <v>4034905</v>
      </c>
      <c r="L40" s="27">
        <f>K40/K37-1</f>
        <v>4.9282323402407346E-2</v>
      </c>
      <c r="M40" s="27">
        <f>K40/K28-1</f>
        <v>5.9041302270889995E-2</v>
      </c>
      <c r="N40" s="32">
        <f>AVERAGE(J38:J40)</f>
        <v>36.326799253558079</v>
      </c>
      <c r="O40" s="58">
        <f>N40/N37-1</f>
        <v>-4.4734692381388053E-2</v>
      </c>
    </row>
    <row r="41" spans="1:16" ht="17.399999999999999">
      <c r="A41" s="31"/>
      <c r="B41" s="27"/>
      <c r="C41" s="27"/>
      <c r="D41" s="26">
        <f>H41/18</f>
        <v>46452.222222222219</v>
      </c>
      <c r="E41" s="27">
        <f t="shared" si="6"/>
        <v>-0.733853714078882</v>
      </c>
      <c r="F41" s="33">
        <f t="shared" si="7"/>
        <v>6.0437942508797526</v>
      </c>
      <c r="G41" s="39" t="s">
        <v>373</v>
      </c>
      <c r="H41" s="68">
        <v>836140</v>
      </c>
      <c r="I41" s="68">
        <v>44191.5</v>
      </c>
      <c r="J41" s="30">
        <f t="shared" si="1"/>
        <v>18.920833191903419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1066.5</v>
      </c>
      <c r="E42" s="27">
        <f t="shared" ref="E42" si="8">D42/D41-1</f>
        <v>-0.97704092616069083</v>
      </c>
      <c r="F42" s="33">
        <f t="shared" ref="F42" si="9">D42/D30-1</f>
        <v>-0.97370575778180324</v>
      </c>
      <c r="G42" s="39" t="s">
        <v>409</v>
      </c>
      <c r="H42" s="68">
        <v>21330</v>
      </c>
      <c r="I42" s="68">
        <v>4113.1000000000004</v>
      </c>
      <c r="J42" s="30">
        <f t="shared" si="1"/>
        <v>5.1858695387906923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49484.957407407404</v>
      </c>
      <c r="B43" s="27">
        <f>A43/A40-1</f>
        <v>-0.22993227194050925</v>
      </c>
      <c r="C43" s="27">
        <f>A43/A31-1</f>
        <v>-0.18259951827130283</v>
      </c>
      <c r="D43" s="26">
        <f>H43/20</f>
        <v>100936.15</v>
      </c>
      <c r="E43" s="27">
        <f t="shared" ref="E43" si="10">D43/D42-1</f>
        <v>93.642428504453818</v>
      </c>
      <c r="F43" s="33">
        <f t="shared" ref="F43" si="11">D43/D31-1</f>
        <v>-0.24934052637411097</v>
      </c>
      <c r="G43" s="39" t="s">
        <v>429</v>
      </c>
      <c r="H43" s="68">
        <v>2018723</v>
      </c>
      <c r="I43" s="68">
        <v>36728.9</v>
      </c>
      <c r="J43" s="30">
        <f t="shared" si="1"/>
        <v>54.962794965272579</v>
      </c>
      <c r="K43" s="32">
        <f>H43+H42+H41</f>
        <v>2876193</v>
      </c>
      <c r="L43" s="27">
        <f>K43/K40-1</f>
        <v>-0.2871720647698025</v>
      </c>
      <c r="M43" s="27">
        <f>K43/K31-1</f>
        <v>-0.20216449676074444</v>
      </c>
      <c r="N43" s="32">
        <f>AVERAGE(J41:J43)</f>
        <v>26.356499231988895</v>
      </c>
      <c r="O43" s="58">
        <f>N43/N40-1</f>
        <v>-0.27446128550928217</v>
      </c>
    </row>
    <row r="44" spans="1:16" ht="17.399999999999999">
      <c r="A44" s="31"/>
      <c r="B44" s="27"/>
      <c r="C44" s="27"/>
      <c r="D44" s="26">
        <f>H44/22</f>
        <v>53506.727272727272</v>
      </c>
      <c r="E44" s="27">
        <f t="shared" ref="E44" si="12">D44/D43-1</f>
        <v>-0.46989530239931609</v>
      </c>
      <c r="F44" s="33">
        <f t="shared" ref="F44" si="13">D44/D32-1</f>
        <v>3.3326621709066515</v>
      </c>
      <c r="G44" s="39" t="s">
        <v>462</v>
      </c>
      <c r="H44" s="68">
        <v>1177148</v>
      </c>
      <c r="I44" s="68">
        <v>42222.85</v>
      </c>
      <c r="J44" s="30">
        <f t="shared" si="1"/>
        <v>27.879406529876597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44495.9</v>
      </c>
      <c r="E45" s="27">
        <f t="shared" ref="E45" si="14">D45/D44-1</f>
        <v>-0.16840550211188399</v>
      </c>
      <c r="F45" s="33">
        <f t="shared" ref="F45" si="15">D45/D33-1</f>
        <v>-0.67650705518477672</v>
      </c>
      <c r="G45" s="39" t="s">
        <v>498</v>
      </c>
      <c r="H45" s="68">
        <v>889918</v>
      </c>
      <c r="I45" s="68">
        <v>38142.85</v>
      </c>
      <c r="J45" s="30">
        <f t="shared" si="1"/>
        <v>23.33118788973556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43454.910845295053</v>
      </c>
      <c r="B46" s="27">
        <f>A46/A43-1</f>
        <v>-0.12185615342592404</v>
      </c>
      <c r="C46" s="27">
        <f>A46/A34-1</f>
        <v>-0.64987673934109191</v>
      </c>
      <c r="D46" s="26">
        <f>H46/19</f>
        <v>32362.105263157893</v>
      </c>
      <c r="E46" s="27">
        <f t="shared" ref="E46" si="16">D46/D45-1</f>
        <v>-0.27269466932553577</v>
      </c>
      <c r="F46" s="33">
        <f t="shared" ref="F46" si="17">D46/D34-1</f>
        <v>-0.85451417060087431</v>
      </c>
      <c r="G46" s="39" t="s">
        <v>551</v>
      </c>
      <c r="H46" s="68">
        <v>614880</v>
      </c>
      <c r="I46" s="68">
        <v>25171.65</v>
      </c>
      <c r="J46" s="30">
        <f t="shared" si="1"/>
        <v>24.427480916030532</v>
      </c>
      <c r="K46" s="32">
        <f>H46+H45+H44</f>
        <v>2681946</v>
      </c>
      <c r="L46" s="27">
        <f>K46/K43-1</f>
        <v>-6.7536149347418584E-2</v>
      </c>
      <c r="M46" s="27">
        <f>K46/K34-1</f>
        <v>-0.63630917163474454</v>
      </c>
      <c r="N46" s="32">
        <f>AVERAGE(J44:J46)</f>
        <v>25.212691778547565</v>
      </c>
      <c r="O46" s="58">
        <f>N46/N43-1</f>
        <v>-4.3397548489789162E-2</v>
      </c>
    </row>
    <row r="47" spans="1:16" ht="17.399999999999999">
      <c r="A47" s="31"/>
      <c r="B47" s="27"/>
      <c r="C47" s="27"/>
      <c r="D47" s="26">
        <f>H47/19</f>
        <v>69157.31578947368</v>
      </c>
      <c r="E47" s="27">
        <f t="shared" ref="E47" si="18">D47/D46-1</f>
        <v>1.1369844522508457</v>
      </c>
      <c r="F47" s="33">
        <f t="shared" ref="F47" si="19">D47/D35-1</f>
        <v>4.5920653882264029</v>
      </c>
      <c r="G47" s="39" t="s">
        <v>598</v>
      </c>
      <c r="H47" s="68">
        <v>1313989</v>
      </c>
      <c r="I47" s="68">
        <v>61039.08</v>
      </c>
      <c r="J47" s="30">
        <f t="shared" si="1"/>
        <v>21.527011875015155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36128.85</v>
      </c>
      <c r="E48" s="27">
        <f t="shared" ref="E48" si="20">D48/D47-1</f>
        <v>-0.47758455359976371</v>
      </c>
      <c r="F48" s="33">
        <f t="shared" ref="F48" si="21">D48/D36-1</f>
        <v>0.29036215579127811</v>
      </c>
      <c r="G48" s="39" t="s">
        <v>632</v>
      </c>
      <c r="H48" s="68">
        <v>722577</v>
      </c>
      <c r="I48" s="68">
        <v>36222.03</v>
      </c>
      <c r="J48" s="30">
        <f t="shared" si="1"/>
        <v>19.948550647216624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48648.691626794258</v>
      </c>
      <c r="B49" s="27">
        <f>A49/A46-1</f>
        <v>0.11952114687312831</v>
      </c>
      <c r="C49" s="27">
        <f>A49/A37-1</f>
        <v>-0.28990815882452026</v>
      </c>
      <c r="D49" s="26">
        <f>H49/22</f>
        <v>40659.909090909088</v>
      </c>
      <c r="E49" s="27">
        <f t="shared" ref="E49" si="22">D49/D48-1</f>
        <v>0.12541387536301563</v>
      </c>
      <c r="F49" s="33">
        <f t="shared" ref="F49" si="23">D49/D37-1</f>
        <v>-0.75382281727443168</v>
      </c>
      <c r="G49" s="39" t="s">
        <v>672</v>
      </c>
      <c r="H49" s="68">
        <v>894518</v>
      </c>
      <c r="I49" s="68">
        <v>25376.79</v>
      </c>
      <c r="J49" s="30">
        <f t="shared" si="1"/>
        <v>35.249454324207278</v>
      </c>
      <c r="K49" s="32">
        <f>H49+H48+H47</f>
        <v>2931084</v>
      </c>
      <c r="L49" s="27">
        <f>K49/K46-1</f>
        <v>9.289448780847942E-2</v>
      </c>
      <c r="M49" s="27">
        <f>K49/K37-1</f>
        <v>-0.237767771581333</v>
      </c>
      <c r="N49" s="32">
        <f>AVERAGE(J47:J49)</f>
        <v>25.575005615479686</v>
      </c>
      <c r="O49" s="58">
        <f>N49/N46-1</f>
        <v>1.4370295727027305E-2</v>
      </c>
    </row>
    <row r="50" spans="1:15" s="37" customFormat="1" ht="17.399999999999999">
      <c r="A50" s="92"/>
      <c r="B50" s="130"/>
      <c r="C50" s="130"/>
      <c r="D50" s="93">
        <f>H50/18</f>
        <v>16045.833333333334</v>
      </c>
      <c r="E50" s="130">
        <f t="shared" ref="E50" si="24">D50/D49-1</f>
        <v>-0.60536475137075674</v>
      </c>
      <c r="F50" s="131">
        <f t="shared" ref="F50" si="25">D50/D38-1</f>
        <v>0.18786312954278217</v>
      </c>
      <c r="G50" s="132" t="s">
        <v>714</v>
      </c>
      <c r="H50" s="95">
        <v>288825</v>
      </c>
      <c r="I50" s="95">
        <v>8316.7900000000009</v>
      </c>
      <c r="J50" s="133">
        <f t="shared" ref="J50" si="26">H50/I50</f>
        <v>34.727941910280286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26196.75</v>
      </c>
      <c r="E51" s="130">
        <f t="shared" ref="E51" si="27">D51/D50-1</f>
        <v>0.63262009867566849</v>
      </c>
      <c r="F51" s="131">
        <f t="shared" ref="F51" si="28">D51/D39-1</f>
        <v>4.5302406586447121</v>
      </c>
      <c r="G51" s="132" t="s">
        <v>721</v>
      </c>
      <c r="H51" s="95">
        <v>523935</v>
      </c>
      <c r="I51" s="95">
        <v>22814.240000000002</v>
      </c>
      <c r="J51" s="133">
        <f t="shared" ref="J51" si="29">H51/I51</f>
        <v>22.965262046861959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30194.845959595958</v>
      </c>
      <c r="B52" s="27">
        <f>A52/A49-1</f>
        <v>-0.37932871471171214</v>
      </c>
      <c r="C52" s="27">
        <f>A52/A40-1</f>
        <v>-0.53011828956870533</v>
      </c>
      <c r="D52" s="93">
        <f>H52/22</f>
        <v>48341.954545454544</v>
      </c>
      <c r="E52" s="130">
        <f t="shared" ref="E52:E53" si="30">D52/D51-1</f>
        <v>0.84534167579774366</v>
      </c>
      <c r="F52" s="131">
        <f t="shared" ref="F52:F53" si="31">D52/D40-1</f>
        <v>-0.72302656275752364</v>
      </c>
      <c r="G52" s="132" t="s">
        <v>726</v>
      </c>
      <c r="H52" s="95">
        <v>1063523</v>
      </c>
      <c r="I52" s="95">
        <v>29891.24</v>
      </c>
      <c r="J52" s="133">
        <f t="shared" ref="J52" si="32">H52/I52</f>
        <v>35.57975513896379</v>
      </c>
      <c r="K52" s="32">
        <f>H52+H51+H50</f>
        <v>1876283</v>
      </c>
      <c r="L52" s="27">
        <f>K52/K49-1</f>
        <v>-0.35986720271408124</v>
      </c>
      <c r="M52" s="27">
        <f>K52/K40-1</f>
        <v>-0.53498706908836757</v>
      </c>
      <c r="N52" s="32">
        <f>AVERAGE(J50:J52)</f>
        <v>31.090986365368678</v>
      </c>
      <c r="O52" s="58">
        <f>N52/N49-1</f>
        <v>0.21567857434018922</v>
      </c>
    </row>
    <row r="53" spans="1:15" s="37" customFormat="1" ht="17.399999999999999">
      <c r="A53" s="31"/>
      <c r="B53" s="27"/>
      <c r="C53" s="27"/>
      <c r="D53" s="93">
        <f>H53/21</f>
        <v>24551.523809523809</v>
      </c>
      <c r="E53" s="130">
        <f t="shared" si="30"/>
        <v>-0.49212802749961793</v>
      </c>
      <c r="F53" s="131">
        <f t="shared" si="31"/>
        <v>-0.4714671842377729</v>
      </c>
      <c r="G53" s="132" t="s">
        <v>729</v>
      </c>
      <c r="H53" s="95">
        <v>515582</v>
      </c>
      <c r="I53" s="95">
        <v>26144.46</v>
      </c>
      <c r="J53" s="133">
        <f t="shared" ref="J53" si="33">H53/I53</f>
        <v>19.720506753629643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12895.176470588236</v>
      </c>
      <c r="E54" s="130">
        <f t="shared" ref="E54" si="34">D54/D53-1</f>
        <v>-0.47477083008647902</v>
      </c>
      <c r="F54" s="131">
        <f t="shared" ref="F54" si="35">D54/D42-1</f>
        <v>11.091117178235571</v>
      </c>
      <c r="G54" s="132" t="s">
        <v>742</v>
      </c>
      <c r="H54" s="95">
        <v>219218</v>
      </c>
      <c r="I54" s="95">
        <v>9042.18</v>
      </c>
      <c r="J54" s="133">
        <f t="shared" ref="J54" si="36">H54/I54</f>
        <v>24.243932326054114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16534.074696545285</v>
      </c>
      <c r="B55" s="27">
        <f>A55/A52-1</f>
        <v>-0.45242063103518704</v>
      </c>
      <c r="C55" s="27">
        <f>A55/A43-1</f>
        <v>-0.66587675199109497</v>
      </c>
      <c r="D55" s="93">
        <f>H55/21</f>
        <v>12155.523809523809</v>
      </c>
      <c r="E55" s="130">
        <f t="shared" ref="E55" si="37">D55/D54-1</f>
        <v>-5.7358863040878338E-2</v>
      </c>
      <c r="F55" s="131">
        <f t="shared" ref="F55" si="38">D55/D43-1</f>
        <v>-0.87957214724829691</v>
      </c>
      <c r="G55" s="132" t="s">
        <v>749</v>
      </c>
      <c r="H55" s="95">
        <v>255266</v>
      </c>
      <c r="I55" s="95">
        <v>12103.78</v>
      </c>
      <c r="J55" s="133">
        <f t="shared" ref="J55" si="39">H55/I55</f>
        <v>21.089775260290587</v>
      </c>
      <c r="K55" s="32">
        <f>H55+H54+H53</f>
        <v>990066</v>
      </c>
      <c r="L55" s="27">
        <f>K55/K52-1</f>
        <v>-0.47232586981814573</v>
      </c>
      <c r="M55" s="27">
        <f>K55/K43-1</f>
        <v>-0.65577205702120822</v>
      </c>
      <c r="N55" s="32">
        <f>AVERAGE(J53:J55)</f>
        <v>21.684738113324784</v>
      </c>
      <c r="O55" s="58">
        <f>N55/N52-1</f>
        <v>-0.30253939651529471</v>
      </c>
    </row>
    <row r="56" spans="1:15" s="124" customFormat="1" ht="17.399999999999999">
      <c r="A56" s="94"/>
      <c r="B56" s="45"/>
      <c r="C56" s="45"/>
      <c r="D56" s="98">
        <f>H56/22</f>
        <v>15980.954545454546</v>
      </c>
      <c r="E56" s="118">
        <f t="shared" ref="E56" si="40">D56/D55-1</f>
        <v>0.31470718957693333</v>
      </c>
      <c r="F56" s="158">
        <f t="shared" ref="F56" si="41">D56/D44-1</f>
        <v>-0.70132812526547217</v>
      </c>
      <c r="G56" s="122" t="s">
        <v>752</v>
      </c>
      <c r="H56" s="96">
        <v>351581</v>
      </c>
      <c r="I56" s="96">
        <v>25872.47</v>
      </c>
      <c r="J56" s="125">
        <f t="shared" ref="J56" si="42">H56/I56</f>
        <v>13.589000199826302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34589.444444444445</v>
      </c>
      <c r="E57" s="118">
        <f t="shared" ref="E57" si="43">D57/D56-1</f>
        <v>1.1644166714861663</v>
      </c>
      <c r="F57" s="158">
        <f t="shared" ref="F57" si="44">D57/D45-1</f>
        <v>-0.22263749144428036</v>
      </c>
      <c r="G57" s="122" t="s">
        <v>756</v>
      </c>
      <c r="H57" s="96">
        <v>622610</v>
      </c>
      <c r="I57" s="96">
        <v>28808.5</v>
      </c>
      <c r="J57" s="125">
        <f t="shared" ref="J57" si="45">H57/I57</f>
        <v>21.612024228960202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25285.199494949495</v>
      </c>
      <c r="B58" s="27">
        <f>A58/A55-1</f>
        <v>0.52927817002258459</v>
      </c>
      <c r="C58" s="27">
        <f>A58/A46-1</f>
        <v>-0.41812791688911788</v>
      </c>
      <c r="K58" s="32">
        <f>H58+H57+H56</f>
        <v>974191</v>
      </c>
      <c r="L58" s="27">
        <f>K58/K55-1</f>
        <v>-1.6034284583048009E-2</v>
      </c>
      <c r="M58" s="27">
        <f>K58/K46-1</f>
        <v>-0.63675965138746271</v>
      </c>
      <c r="N58" s="32">
        <f>AVERAGE(J56:J58)</f>
        <v>17.600512214393252</v>
      </c>
      <c r="O58" s="58">
        <f>N58/N55-1</f>
        <v>-0.18834564095666284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131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휴비츠</v>
      </c>
      <c r="G1" s="19"/>
      <c r="H1" s="19"/>
      <c r="I1" s="19"/>
      <c r="J1" s="20"/>
      <c r="P1" s="18" t="s">
        <v>268</v>
      </c>
    </row>
    <row r="2" spans="1:16" ht="15" customHeight="1">
      <c r="G2" s="21"/>
      <c r="H2" s="21"/>
      <c r="I2" s="21"/>
      <c r="J2" s="22"/>
      <c r="P2" s="18" t="s">
        <v>736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288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177909.3</v>
      </c>
      <c r="E5" s="27"/>
      <c r="F5" s="26"/>
      <c r="G5" s="28" t="s">
        <v>7</v>
      </c>
      <c r="H5" s="29">
        <v>3558186</v>
      </c>
      <c r="I5" s="29">
        <v>29129.8</v>
      </c>
      <c r="J5" s="30">
        <f>H5/I5</f>
        <v>122.14934534394332</v>
      </c>
    </row>
    <row r="6" spans="1:16" ht="15" hidden="1" customHeight="1">
      <c r="D6" s="26">
        <f>H6/18</f>
        <v>242207.44444444444</v>
      </c>
      <c r="E6" s="27">
        <f t="shared" ref="E6:E16" si="0">D6/D5-1</f>
        <v>0.36140968709586541</v>
      </c>
      <c r="F6" s="26"/>
      <c r="G6" s="28" t="s">
        <v>3</v>
      </c>
      <c r="H6" s="29">
        <v>4359734</v>
      </c>
      <c r="I6" s="29">
        <v>30477.599999999999</v>
      </c>
      <c r="J6" s="30">
        <f t="shared" ref="J6:J16" si="1">H6/I6</f>
        <v>143.0471559440376</v>
      </c>
    </row>
    <row r="7" spans="1:16" ht="15" hidden="1" customHeight="1">
      <c r="A7" s="31">
        <f>AVERAGE(D5:D7)</f>
        <v>192924.65723905724</v>
      </c>
      <c r="B7" s="31"/>
      <c r="C7" s="31"/>
      <c r="D7" s="26">
        <f>H7/22</f>
        <v>158657.22727272726</v>
      </c>
      <c r="E7" s="27">
        <f t="shared" si="0"/>
        <v>-0.3449531345469492</v>
      </c>
      <c r="F7" s="26"/>
      <c r="G7" s="28" t="s">
        <v>6</v>
      </c>
      <c r="H7" s="29">
        <v>3490459</v>
      </c>
      <c r="I7" s="29">
        <v>25046.400000000001</v>
      </c>
      <c r="J7" s="30">
        <f t="shared" si="1"/>
        <v>139.35970838124439</v>
      </c>
      <c r="K7" s="32">
        <f>H7+H6+H5</f>
        <v>11408379</v>
      </c>
      <c r="L7" s="32"/>
      <c r="M7" s="32"/>
      <c r="N7" s="32">
        <f>AVERAGE(J5:J7)</f>
        <v>134.85206988974178</v>
      </c>
      <c r="O7" s="32"/>
    </row>
    <row r="8" spans="1:16" ht="15" hidden="1" customHeight="1">
      <c r="D8" s="26">
        <f>H8/21</f>
        <v>251700.14285714287</v>
      </c>
      <c r="E8" s="27">
        <f t="shared" si="0"/>
        <v>0.58643981861902494</v>
      </c>
      <c r="F8" s="26"/>
      <c r="G8" s="28" t="s">
        <v>2</v>
      </c>
      <c r="H8" s="29">
        <v>5285703</v>
      </c>
      <c r="I8" s="29">
        <v>30239.1</v>
      </c>
      <c r="J8" s="30">
        <f t="shared" si="1"/>
        <v>174.79696816373504</v>
      </c>
    </row>
    <row r="9" spans="1:16" ht="15" hidden="1" customHeight="1">
      <c r="D9" s="26">
        <f>H9/21</f>
        <v>158127.42857142858</v>
      </c>
      <c r="E9" s="27">
        <f t="shared" si="0"/>
        <v>-0.37176265862837921</v>
      </c>
      <c r="F9" s="26"/>
      <c r="G9" s="28" t="s">
        <v>5</v>
      </c>
      <c r="H9" s="29">
        <v>3320676</v>
      </c>
      <c r="I9" s="29">
        <v>21620.6</v>
      </c>
      <c r="J9" s="30">
        <f t="shared" si="1"/>
        <v>153.58852205766723</v>
      </c>
    </row>
    <row r="10" spans="1:16" ht="15" hidden="1" customHeight="1">
      <c r="A10" s="31">
        <f>AVERAGE(D8:D10)</f>
        <v>198871.41269841269</v>
      </c>
      <c r="B10" s="27">
        <f>A10/A7-1</f>
        <v>3.0824237525982401E-2</v>
      </c>
      <c r="C10" s="27"/>
      <c r="D10" s="26">
        <f>H10/21</f>
        <v>186786.66666666666</v>
      </c>
      <c r="E10" s="27">
        <f t="shared" si="0"/>
        <v>0.1812414098816022</v>
      </c>
      <c r="F10" s="26"/>
      <c r="G10" s="28" t="s">
        <v>0</v>
      </c>
      <c r="H10" s="29">
        <v>3922520</v>
      </c>
      <c r="I10" s="29">
        <v>27856</v>
      </c>
      <c r="J10" s="30">
        <f t="shared" si="1"/>
        <v>140.81418724870764</v>
      </c>
      <c r="K10" s="32">
        <f>H10+H9+H8</f>
        <v>12528899</v>
      </c>
      <c r="L10" s="27">
        <f>K10/K7-1</f>
        <v>9.8219037077923232E-2</v>
      </c>
      <c r="M10" s="32"/>
      <c r="N10" s="32">
        <f>AVERAGE(J8:J10)</f>
        <v>156.39989249003665</v>
      </c>
      <c r="O10" s="58">
        <f>N10/N7-1</f>
        <v>0.15978859366350751</v>
      </c>
    </row>
    <row r="11" spans="1:16" ht="15" hidden="1" customHeight="1">
      <c r="D11" s="26">
        <f>H11/21</f>
        <v>227562.66666666666</v>
      </c>
      <c r="E11" s="27">
        <f t="shared" si="0"/>
        <v>0.21830251980869453</v>
      </c>
      <c r="F11" s="26"/>
      <c r="G11" s="28" t="s">
        <v>10</v>
      </c>
      <c r="H11" s="29">
        <v>4778816</v>
      </c>
      <c r="I11" s="29">
        <v>25853.7</v>
      </c>
      <c r="J11" s="30">
        <f t="shared" si="1"/>
        <v>184.84069978378335</v>
      </c>
    </row>
    <row r="12" spans="1:16" ht="15" hidden="1" customHeight="1">
      <c r="D12" s="26">
        <f>H12/22</f>
        <v>128835.5</v>
      </c>
      <c r="E12" s="27">
        <f t="shared" si="0"/>
        <v>-0.43384606145120463</v>
      </c>
      <c r="F12" s="26"/>
      <c r="G12" s="28" t="s">
        <v>4</v>
      </c>
      <c r="H12" s="29">
        <v>2834381</v>
      </c>
      <c r="I12" s="29">
        <v>24804.2</v>
      </c>
      <c r="J12" s="30">
        <f t="shared" si="1"/>
        <v>114.27020423960458</v>
      </c>
    </row>
    <row r="13" spans="1:16" ht="15" hidden="1" customHeight="1">
      <c r="A13" s="31">
        <f>AVERAGE(D11:D13)</f>
        <v>188923.65555555551</v>
      </c>
      <c r="B13" s="27">
        <f>A13/A10-1</f>
        <v>-5.0021051331006983E-2</v>
      </c>
      <c r="C13" s="27"/>
      <c r="D13" s="26">
        <f>H13/20</f>
        <v>210372.8</v>
      </c>
      <c r="E13" s="27">
        <f t="shared" si="0"/>
        <v>0.63287913657338235</v>
      </c>
      <c r="F13" s="26"/>
      <c r="G13" s="28" t="s">
        <v>8</v>
      </c>
      <c r="H13" s="29">
        <v>4207456</v>
      </c>
      <c r="I13" s="29">
        <v>35808.300000000003</v>
      </c>
      <c r="J13" s="30">
        <f t="shared" si="1"/>
        <v>117.49946241513838</v>
      </c>
      <c r="K13" s="32">
        <f>H13+H12+H11</f>
        <v>11820653</v>
      </c>
      <c r="L13" s="27">
        <f>K13/K10-1</f>
        <v>-5.6528989498598414E-2</v>
      </c>
      <c r="M13" s="32"/>
      <c r="N13" s="32">
        <f>AVERAGE(J11:J13)</f>
        <v>138.87012214617545</v>
      </c>
      <c r="O13" s="58">
        <f>N13/N10-1</f>
        <v>-0.11208300763363965</v>
      </c>
    </row>
    <row r="14" spans="1:16" ht="15" hidden="1" customHeight="1">
      <c r="D14" s="26">
        <f>H14/20</f>
        <v>238582</v>
      </c>
      <c r="E14" s="27">
        <f t="shared" si="0"/>
        <v>0.1340914795068564</v>
      </c>
      <c r="F14" s="26"/>
      <c r="G14" s="28" t="s">
        <v>11</v>
      </c>
      <c r="H14" s="29">
        <v>4771640</v>
      </c>
      <c r="I14" s="29">
        <v>32433.4</v>
      </c>
      <c r="J14" s="30">
        <f t="shared" si="1"/>
        <v>147.12117755153636</v>
      </c>
    </row>
    <row r="15" spans="1:16" ht="15" hidden="1" customHeight="1">
      <c r="A15" s="31"/>
      <c r="B15" s="31"/>
      <c r="C15" s="31"/>
      <c r="D15" s="26">
        <f>H15/22</f>
        <v>173479.04545454544</v>
      </c>
      <c r="E15" s="27">
        <f t="shared" si="0"/>
        <v>-0.27287454437239422</v>
      </c>
      <c r="F15" s="26"/>
      <c r="G15" s="28" t="s">
        <v>9</v>
      </c>
      <c r="H15" s="29">
        <v>3816539</v>
      </c>
      <c r="I15" s="29">
        <v>28175.4</v>
      </c>
      <c r="J15" s="30">
        <f t="shared" si="1"/>
        <v>135.45642652810608</v>
      </c>
    </row>
    <row r="16" spans="1:16" ht="15" hidden="1" customHeight="1">
      <c r="A16" s="31">
        <f>AVERAGE(D14:D16)</f>
        <v>192474.87878787878</v>
      </c>
      <c r="B16" s="27">
        <f>A16/A13-1</f>
        <v>1.8797133804554056E-2</v>
      </c>
      <c r="C16" s="27"/>
      <c r="D16" s="26">
        <f>H16/22</f>
        <v>165363.59090909091</v>
      </c>
      <c r="E16" s="27">
        <f t="shared" si="0"/>
        <v>-4.6780604102303114E-2</v>
      </c>
      <c r="F16" s="26"/>
      <c r="G16" s="28" t="s">
        <v>13</v>
      </c>
      <c r="H16" s="29">
        <v>3637999</v>
      </c>
      <c r="I16" s="29">
        <v>20385.7</v>
      </c>
      <c r="J16" s="30">
        <f t="shared" si="1"/>
        <v>178.458380139019</v>
      </c>
      <c r="K16" s="32">
        <f>H16+H15+H14</f>
        <v>12226178</v>
      </c>
      <c r="L16" s="27">
        <f>K16/K13-1</f>
        <v>3.4306480361110392E-2</v>
      </c>
      <c r="M16" s="32"/>
      <c r="N16" s="32">
        <f>AVERAGE(J14:J16)</f>
        <v>153.6786614062205</v>
      </c>
      <c r="O16" s="58">
        <f>N16/N13-1</f>
        <v>0.10663589137235374</v>
      </c>
    </row>
    <row r="17" spans="1:15" ht="15" hidden="1" customHeight="1">
      <c r="D17" s="26">
        <f>H17/20</f>
        <v>210862.35</v>
      </c>
      <c r="E17" s="27">
        <f t="shared" ref="E17:E22" si="2">D17/D16-1</f>
        <v>0.27514375347546816</v>
      </c>
      <c r="F17" s="33">
        <f t="shared" ref="F17:F22" si="3">D17/D5-1</f>
        <v>0.18522387531174611</v>
      </c>
      <c r="G17" s="39" t="s">
        <v>162</v>
      </c>
      <c r="H17" s="29">
        <v>4217247</v>
      </c>
      <c r="I17" s="29">
        <v>29142.6</v>
      </c>
      <c r="J17" s="30">
        <f t="shared" ref="J17:J49" si="4">H17/I17</f>
        <v>144.7107327417595</v>
      </c>
    </row>
    <row r="18" spans="1:15" hidden="1">
      <c r="D18" s="26">
        <f>H18/20</f>
        <v>229146.2</v>
      </c>
      <c r="E18" s="27">
        <f t="shared" si="2"/>
        <v>8.6709884434087003E-2</v>
      </c>
      <c r="F18" s="33">
        <f t="shared" si="3"/>
        <v>-5.3925858779457547E-2</v>
      </c>
      <c r="G18" s="39" t="s">
        <v>163</v>
      </c>
      <c r="H18" s="29">
        <v>4582924</v>
      </c>
      <c r="I18" s="29">
        <v>30873.5</v>
      </c>
      <c r="J18" s="30">
        <f t="shared" si="4"/>
        <v>148.44199718204933</v>
      </c>
    </row>
    <row r="19" spans="1:15" ht="17.399999999999999" hidden="1">
      <c r="A19" s="31">
        <f>AVERAGE(D17:D19)</f>
        <v>227151.65303030304</v>
      </c>
      <c r="B19" s="27">
        <f>A19/A16-1</f>
        <v>0.18016259815724101</v>
      </c>
      <c r="C19" s="27">
        <f>A19/A7-1</f>
        <v>0.17741120435857183</v>
      </c>
      <c r="D19" s="26">
        <f>H19/22</f>
        <v>241446.40909090909</v>
      </c>
      <c r="E19" s="27">
        <f t="shared" si="2"/>
        <v>5.3678433641531464E-2</v>
      </c>
      <c r="F19" s="33">
        <f t="shared" si="3"/>
        <v>0.52181160128223825</v>
      </c>
      <c r="G19" s="39" t="s">
        <v>158</v>
      </c>
      <c r="H19" s="29">
        <v>5311821</v>
      </c>
      <c r="I19" s="29">
        <v>43934.6</v>
      </c>
      <c r="J19" s="30">
        <f t="shared" si="4"/>
        <v>120.90291023475802</v>
      </c>
      <c r="K19" s="32">
        <f>H19+H18+H17</f>
        <v>14111992</v>
      </c>
      <c r="L19" s="27">
        <f>K19/K16-1</f>
        <v>0.15424395097143195</v>
      </c>
      <c r="M19" s="27">
        <f>K19/K7-1</f>
        <v>0.23698485122207114</v>
      </c>
      <c r="N19" s="32">
        <f>AVERAGE(J17:J19)</f>
        <v>138.01854671952228</v>
      </c>
      <c r="O19" s="58">
        <f>N19/N16-1</f>
        <v>-0.1019016859165871</v>
      </c>
    </row>
    <row r="20" spans="1:15" hidden="1">
      <c r="D20" s="26">
        <f>H20/20</f>
        <v>261617.5</v>
      </c>
      <c r="E20" s="27">
        <f t="shared" si="2"/>
        <v>8.3542724801908719E-2</v>
      </c>
      <c r="F20" s="33">
        <f t="shared" si="3"/>
        <v>3.940147601936772E-2</v>
      </c>
      <c r="G20" s="39" t="s">
        <v>154</v>
      </c>
      <c r="H20" s="29">
        <v>5232350</v>
      </c>
      <c r="I20" s="29">
        <v>35749.9</v>
      </c>
      <c r="J20" s="30">
        <f t="shared" si="4"/>
        <v>146.35984995762226</v>
      </c>
    </row>
    <row r="21" spans="1:15" hidden="1">
      <c r="D21" s="26">
        <f>H21/21</f>
        <v>204087.61904761905</v>
      </c>
      <c r="E21" s="27">
        <f t="shared" si="2"/>
        <v>-0.21990073658062226</v>
      </c>
      <c r="F21" s="33">
        <f t="shared" si="3"/>
        <v>0.29065286706682603</v>
      </c>
      <c r="G21" s="39" t="s">
        <v>155</v>
      </c>
      <c r="H21" s="29">
        <v>4285840</v>
      </c>
      <c r="I21" s="29">
        <v>26702.6</v>
      </c>
      <c r="J21" s="30">
        <f t="shared" si="4"/>
        <v>160.50272258132168</v>
      </c>
    </row>
    <row r="22" spans="1:15" ht="17.399999999999999" hidden="1">
      <c r="A22" s="31">
        <f>AVERAGE(D20:D22)</f>
        <v>249372.72222222225</v>
      </c>
      <c r="B22" s="27">
        <f>A22/A19-1</f>
        <v>9.782481833383283E-2</v>
      </c>
      <c r="C22" s="27">
        <f>A22/A10-1</f>
        <v>0.25393951216304012</v>
      </c>
      <c r="D22" s="26">
        <f>H22/21</f>
        <v>282413.04761904763</v>
      </c>
      <c r="E22" s="27">
        <f t="shared" si="2"/>
        <v>0.38378334235529099</v>
      </c>
      <c r="F22" s="33">
        <f t="shared" si="3"/>
        <v>0.51195506970009097</v>
      </c>
      <c r="G22" s="39" t="s">
        <v>156</v>
      </c>
      <c r="H22" s="29">
        <v>5930674</v>
      </c>
      <c r="I22" s="29">
        <v>47566.1</v>
      </c>
      <c r="J22" s="30">
        <f t="shared" si="4"/>
        <v>124.68278879285879</v>
      </c>
      <c r="K22" s="32">
        <f>H22+H21+H20</f>
        <v>15448864</v>
      </c>
      <c r="L22" s="27">
        <f>K22/K19-1</f>
        <v>9.4733046900820295E-2</v>
      </c>
      <c r="M22" s="27">
        <f>K22/K10-1</f>
        <v>0.2330583876524186</v>
      </c>
      <c r="N22" s="32">
        <f>AVERAGE(J20:J22)</f>
        <v>143.84845377726757</v>
      </c>
      <c r="O22" s="58">
        <f>N22/N19-1</f>
        <v>4.2240026404514186E-2</v>
      </c>
    </row>
    <row r="23" spans="1:15" hidden="1">
      <c r="A23" s="31"/>
      <c r="B23" s="27"/>
      <c r="C23" s="27"/>
      <c r="D23" s="26">
        <f>H23/21</f>
        <v>196830.38095238095</v>
      </c>
      <c r="E23" s="27">
        <f t="shared" ref="E23:E28" si="5">D23/D22-1</f>
        <v>-0.30304076737315189</v>
      </c>
      <c r="F23" s="33">
        <f t="shared" ref="F23:F28" si="6">D23/D11-1</f>
        <v>-0.13504976965005555</v>
      </c>
      <c r="G23" s="39" t="s">
        <v>168</v>
      </c>
      <c r="H23" s="29">
        <v>4133438</v>
      </c>
      <c r="I23" s="29">
        <v>29316.3</v>
      </c>
      <c r="J23" s="30">
        <f t="shared" si="4"/>
        <v>140.99453205213482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162983.63636363635</v>
      </c>
      <c r="E24" s="27">
        <f t="shared" si="5"/>
        <v>-0.17195894467599038</v>
      </c>
      <c r="F24" s="33">
        <f t="shared" si="6"/>
        <v>0.26505222833486397</v>
      </c>
      <c r="G24" s="39" t="s">
        <v>176</v>
      </c>
      <c r="H24" s="29">
        <v>3585640</v>
      </c>
      <c r="I24" s="29">
        <v>25680.05</v>
      </c>
      <c r="J24" s="30">
        <f t="shared" si="4"/>
        <v>139.62745399639019</v>
      </c>
      <c r="K24" s="32"/>
      <c r="L24" s="27"/>
      <c r="M24" s="27"/>
      <c r="N24" s="27"/>
    </row>
    <row r="25" spans="1:15" ht="17.399999999999999" hidden="1">
      <c r="A25" s="31">
        <f>AVERAGE(D23:D25)</f>
        <v>198660.67243867242</v>
      </c>
      <c r="B25" s="27">
        <f>A25/A22-1</f>
        <v>-0.20335844807580461</v>
      </c>
      <c r="C25" s="27">
        <f>A25/A13-1</f>
        <v>5.1539426624389151E-2</v>
      </c>
      <c r="D25" s="26">
        <f>H25/19</f>
        <v>236168</v>
      </c>
      <c r="E25" s="27">
        <f t="shared" si="5"/>
        <v>0.44902890418446928</v>
      </c>
      <c r="F25" s="33">
        <f t="shared" si="6"/>
        <v>0.12261661203349483</v>
      </c>
      <c r="G25" s="39" t="s">
        <v>190</v>
      </c>
      <c r="H25" s="29">
        <v>4487192</v>
      </c>
      <c r="I25" s="29">
        <v>42594.1</v>
      </c>
      <c r="J25" s="30">
        <f t="shared" si="4"/>
        <v>105.34773595404059</v>
      </c>
      <c r="K25" s="32">
        <f>H25+H24+H23</f>
        <v>12206270</v>
      </c>
      <c r="L25" s="27">
        <f>K25/K22-1</f>
        <v>-0.2098920671448723</v>
      </c>
      <c r="M25" s="27">
        <f>K25/K13-1</f>
        <v>3.262230944432587E-2</v>
      </c>
      <c r="N25" s="32">
        <f>AVERAGE(J23:J25)</f>
        <v>128.65657400085522</v>
      </c>
      <c r="O25" s="58">
        <f>N25/N22-1</f>
        <v>-0.10561030986078723</v>
      </c>
    </row>
    <row r="26" spans="1:15" ht="17.399999999999999" hidden="1">
      <c r="A26" s="31"/>
      <c r="B26" s="27"/>
      <c r="C26" s="27"/>
      <c r="D26" s="26">
        <f>H26/19</f>
        <v>291946.89473684208</v>
      </c>
      <c r="E26" s="27">
        <f t="shared" si="5"/>
        <v>0.2361831185293608</v>
      </c>
      <c r="F26" s="33">
        <f t="shared" si="6"/>
        <v>0.22367527616015481</v>
      </c>
      <c r="G26" s="39" t="s">
        <v>202</v>
      </c>
      <c r="H26" s="29">
        <v>5546991</v>
      </c>
      <c r="I26" s="29">
        <v>45220.55</v>
      </c>
      <c r="J26" s="30">
        <f t="shared" si="4"/>
        <v>122.66527054624501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237246.86363636365</v>
      </c>
      <c r="E27" s="27">
        <f t="shared" si="5"/>
        <v>-0.1873629488328159</v>
      </c>
      <c r="F27" s="33">
        <f t="shared" si="6"/>
        <v>0.36758225187794502</v>
      </c>
      <c r="G27" s="39" t="s">
        <v>203</v>
      </c>
      <c r="H27" s="29">
        <v>5219431</v>
      </c>
      <c r="I27" s="29">
        <v>28674</v>
      </c>
      <c r="J27" s="30">
        <f t="shared" si="4"/>
        <v>182.02660947199553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205465.27033492827</v>
      </c>
      <c r="B28" s="27">
        <f>A28/A25-1</f>
        <v>3.4252365164808563E-2</v>
      </c>
      <c r="C28" s="27">
        <f>A28/A16-1</f>
        <v>6.749136110050924E-2</v>
      </c>
      <c r="D28" s="26">
        <f>H28/19</f>
        <v>87202.052631578947</v>
      </c>
      <c r="E28" s="27">
        <f t="shared" si="5"/>
        <v>-0.6324417052558533</v>
      </c>
      <c r="F28" s="33">
        <f t="shared" si="6"/>
        <v>-0.47266473742990667</v>
      </c>
      <c r="G28" s="39" t="s">
        <v>208</v>
      </c>
      <c r="H28" s="29">
        <v>1656839</v>
      </c>
      <c r="I28" s="29">
        <v>10699.3</v>
      </c>
      <c r="J28" s="30">
        <f t="shared" si="4"/>
        <v>154.85489704933968</v>
      </c>
      <c r="K28" s="32">
        <f>H28+H27+H26</f>
        <v>12423261</v>
      </c>
      <c r="L28" s="27">
        <f>K28/K25-1</f>
        <v>1.7777011322869241E-2</v>
      </c>
      <c r="M28" s="27">
        <f>K28/K16-1</f>
        <v>1.6119755495135113E-2</v>
      </c>
      <c r="N28" s="32">
        <f>AVERAGE(J26:J28)</f>
        <v>153.18225902252675</v>
      </c>
      <c r="O28" s="58">
        <f>N28/N25-1</f>
        <v>0.19062908531598621</v>
      </c>
    </row>
    <row r="29" spans="1:15" hidden="1">
      <c r="D29" s="26">
        <f>H29/22</f>
        <v>196012.95454545456</v>
      </c>
      <c r="E29" s="27">
        <f t="shared" ref="E29:E41" si="7">D29/D28-1</f>
        <v>1.2478020715130658</v>
      </c>
      <c r="F29" s="33">
        <f t="shared" ref="F29:F41" si="8">D29/D17-1</f>
        <v>-7.0422223097416192E-2</v>
      </c>
      <c r="G29" s="39" t="s">
        <v>215</v>
      </c>
      <c r="H29" s="29">
        <v>4312285</v>
      </c>
      <c r="I29" s="29">
        <v>28939.5</v>
      </c>
      <c r="J29" s="30">
        <f t="shared" si="4"/>
        <v>149.01034917673076</v>
      </c>
    </row>
    <row r="30" spans="1:15" hidden="1">
      <c r="D30" s="26">
        <f>H30/19</f>
        <v>247376.47368421053</v>
      </c>
      <c r="E30" s="27">
        <f t="shared" si="7"/>
        <v>0.26204145158602254</v>
      </c>
      <c r="F30" s="33">
        <f t="shared" si="8"/>
        <v>7.9557390365672775E-2</v>
      </c>
      <c r="G30" s="39" t="s">
        <v>210</v>
      </c>
      <c r="H30" s="29">
        <v>4700153</v>
      </c>
      <c r="I30" s="29">
        <v>35156.19</v>
      </c>
      <c r="J30" s="30">
        <f t="shared" si="4"/>
        <v>133.69346905907608</v>
      </c>
    </row>
    <row r="31" spans="1:15" ht="17.399999999999999" hidden="1">
      <c r="A31" s="31">
        <f>AVERAGE(D29:D31)</f>
        <v>229485.65940988835</v>
      </c>
      <c r="B31" s="27">
        <f>A31/A28-1</f>
        <v>0.11690729550451295</v>
      </c>
      <c r="C31" s="27">
        <f>A31/A19-1</f>
        <v>1.0275101890955263E-2</v>
      </c>
      <c r="D31" s="26">
        <f>H31/20</f>
        <v>245067.55</v>
      </c>
      <c r="E31" s="27">
        <f t="shared" si="7"/>
        <v>-9.3336429686439182E-3</v>
      </c>
      <c r="F31" s="33">
        <f t="shared" si="8"/>
        <v>1.4997700411967907E-2</v>
      </c>
      <c r="G31" s="39" t="s">
        <v>211</v>
      </c>
      <c r="H31" s="29">
        <v>4901351</v>
      </c>
      <c r="I31" s="29">
        <v>35122.17</v>
      </c>
      <c r="J31" s="30">
        <f t="shared" si="4"/>
        <v>139.55148557164893</v>
      </c>
      <c r="K31" s="32">
        <f>H31+H30+H29</f>
        <v>13913789</v>
      </c>
      <c r="L31" s="27">
        <f>K31/K28-1</f>
        <v>0.11997880427691254</v>
      </c>
      <c r="M31" s="27">
        <f>K31/K19-1</f>
        <v>-1.4045005127553911E-2</v>
      </c>
      <c r="N31" s="32">
        <f>AVERAGE(J29:J31)</f>
        <v>140.75176793581858</v>
      </c>
      <c r="O31" s="58">
        <f>N31/N28-1</f>
        <v>-8.1148372964523041E-2</v>
      </c>
    </row>
    <row r="32" spans="1:15" ht="17.399999999999999" hidden="1">
      <c r="D32" s="26">
        <f>H32/21</f>
        <v>213162.28571428571</v>
      </c>
      <c r="E32" s="27">
        <f t="shared" si="7"/>
        <v>-0.13018967336032161</v>
      </c>
      <c r="F32" s="33">
        <f t="shared" si="8"/>
        <v>-0.18521396422530712</v>
      </c>
      <c r="G32" s="39" t="s">
        <v>222</v>
      </c>
      <c r="H32" s="29">
        <v>4476408</v>
      </c>
      <c r="I32" s="29">
        <v>25403.85</v>
      </c>
      <c r="J32" s="30">
        <f t="shared" si="4"/>
        <v>176.20982646331169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243705.61904761905</v>
      </c>
      <c r="E33" s="27">
        <f t="shared" si="7"/>
        <v>0.14328676027743681</v>
      </c>
      <c r="F33" s="33">
        <f t="shared" si="8"/>
        <v>0.1941225057398317</v>
      </c>
      <c r="G33" s="39" t="s">
        <v>223</v>
      </c>
      <c r="H33" s="29">
        <v>5117818</v>
      </c>
      <c r="I33" s="29">
        <v>39250.300000000003</v>
      </c>
      <c r="J33" s="30">
        <f t="shared" si="4"/>
        <v>130.38927091003126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224555.86299081033</v>
      </c>
      <c r="B34" s="27">
        <f>A34/A31-1</f>
        <v>-2.1481936743911412E-2</v>
      </c>
      <c r="C34" s="27">
        <f>A34/A22-1</f>
        <v>-9.9517136478531887E-2</v>
      </c>
      <c r="D34" s="26">
        <f>H34/19</f>
        <v>216799.68421052632</v>
      </c>
      <c r="E34" s="27">
        <f t="shared" si="7"/>
        <v>-0.1104034241895564</v>
      </c>
      <c r="F34" s="33">
        <f t="shared" si="8"/>
        <v>-0.23233120410579766</v>
      </c>
      <c r="G34" s="39" t="s">
        <v>220</v>
      </c>
      <c r="H34" s="29">
        <v>4119194</v>
      </c>
      <c r="I34" s="29">
        <v>27235.4</v>
      </c>
      <c r="J34" s="30">
        <f t="shared" si="4"/>
        <v>151.24411611358747</v>
      </c>
      <c r="K34" s="32">
        <f>H34+H33+H32</f>
        <v>13713420</v>
      </c>
      <c r="L34" s="27">
        <f>K34/K31-1</f>
        <v>-1.4400750219799918E-2</v>
      </c>
      <c r="M34" s="27">
        <f>K34/K22-1</f>
        <v>-0.11233473218483891</v>
      </c>
      <c r="N34" s="32">
        <f>AVERAGE(J32:J34)</f>
        <v>152.61440449564347</v>
      </c>
      <c r="O34" s="58">
        <f>N34/N31-1</f>
        <v>8.4280551028205419E-2</v>
      </c>
      <c r="P34" s="58"/>
    </row>
    <row r="35" spans="1:16" ht="17.399999999999999" hidden="1">
      <c r="D35" s="26">
        <f>H35/23</f>
        <v>222992.47826086957</v>
      </c>
      <c r="E35" s="27">
        <f t="shared" si="7"/>
        <v>2.8564589809686458E-2</v>
      </c>
      <c r="F35" s="33">
        <f t="shared" si="8"/>
        <v>0.13291696729895586</v>
      </c>
      <c r="G35" s="39" t="s">
        <v>226</v>
      </c>
      <c r="H35" s="68">
        <v>5128827</v>
      </c>
      <c r="I35" s="68">
        <v>24342.9</v>
      </c>
      <c r="J35" s="30">
        <f t="shared" si="4"/>
        <v>210.69087906535376</v>
      </c>
      <c r="P35" s="16"/>
    </row>
    <row r="36" spans="1:16" ht="17.399999999999999" hidden="1">
      <c r="D36" s="26">
        <f>H36/21</f>
        <v>240858.80952380953</v>
      </c>
      <c r="E36" s="27">
        <f t="shared" si="7"/>
        <v>8.0120779867915104E-2</v>
      </c>
      <c r="F36" s="33">
        <f t="shared" si="8"/>
        <v>0.47780976604561798</v>
      </c>
      <c r="G36" s="39" t="s">
        <v>228</v>
      </c>
      <c r="H36" s="68">
        <v>5058035</v>
      </c>
      <c r="I36" s="68">
        <v>47028.5</v>
      </c>
      <c r="J36" s="30">
        <f t="shared" si="4"/>
        <v>107.55254792306793</v>
      </c>
      <c r="P36" s="16"/>
    </row>
    <row r="37" spans="1:16" ht="17.399999999999999" hidden="1">
      <c r="A37" s="31">
        <f>AVERAGE(D35:D37)</f>
        <v>239237.4107430412</v>
      </c>
      <c r="B37" s="27">
        <f>A37/A34-1</f>
        <v>6.5380380439372887E-2</v>
      </c>
      <c r="C37" s="27">
        <f>A37/A25-1</f>
        <v>0.20425148977030183</v>
      </c>
      <c r="D37" s="26">
        <f>H37/18</f>
        <v>253860.94444444444</v>
      </c>
      <c r="E37" s="27">
        <f t="shared" si="7"/>
        <v>5.398239303075858E-2</v>
      </c>
      <c r="F37" s="33">
        <f t="shared" si="8"/>
        <v>7.4916772993989245E-2</v>
      </c>
      <c r="G37" s="39" t="s">
        <v>225</v>
      </c>
      <c r="H37" s="68">
        <v>4569497</v>
      </c>
      <c r="I37" s="68">
        <v>25087.599999999999</v>
      </c>
      <c r="J37" s="30">
        <f t="shared" si="4"/>
        <v>182.14165563864222</v>
      </c>
      <c r="K37" s="32">
        <f>H37+H36+H35</f>
        <v>14756359</v>
      </c>
      <c r="L37" s="27">
        <f>K37/K34-1</f>
        <v>7.6052436226703435E-2</v>
      </c>
      <c r="M37" s="27">
        <f>K37/K25-1</f>
        <v>0.20891631923593357</v>
      </c>
      <c r="N37" s="32">
        <f>AVERAGE(J35:J37)</f>
        <v>166.79502754235463</v>
      </c>
      <c r="O37" s="16">
        <f>N37/N34-1</f>
        <v>9.2917985648700352E-2</v>
      </c>
      <c r="P37" s="16"/>
    </row>
    <row r="38" spans="1:16" ht="17.399999999999999" hidden="1">
      <c r="A38" s="31"/>
      <c r="B38" s="27"/>
      <c r="C38" s="27"/>
      <c r="D38" s="26">
        <f>H38/20</f>
        <v>227983.25</v>
      </c>
      <c r="E38" s="27">
        <f t="shared" si="7"/>
        <v>-0.10193649322890463</v>
      </c>
      <c r="F38" s="33">
        <f t="shared" si="8"/>
        <v>-0.21909342380400465</v>
      </c>
      <c r="G38" s="39" t="s">
        <v>231</v>
      </c>
      <c r="H38" s="68">
        <v>4559665</v>
      </c>
      <c r="I38" s="68">
        <v>24575.71</v>
      </c>
      <c r="J38" s="30">
        <f t="shared" si="4"/>
        <v>185.53543315737369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269691.61904761905</v>
      </c>
      <c r="E39" s="27">
        <f t="shared" si="7"/>
        <v>0.18294488322110958</v>
      </c>
      <c r="F39" s="33">
        <f t="shared" si="8"/>
        <v>0.13675525532335198</v>
      </c>
      <c r="G39" s="39" t="s">
        <v>234</v>
      </c>
      <c r="H39" s="68">
        <v>5663524</v>
      </c>
      <c r="I39" s="68">
        <v>34725.9</v>
      </c>
      <c r="J39" s="30">
        <f t="shared" si="4"/>
        <v>163.09221647243123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205898.7023809524</v>
      </c>
      <c r="B40" s="27">
        <f>A40/A37-1</f>
        <v>-0.13935407618124185</v>
      </c>
      <c r="C40" s="27">
        <f>A40/A28-1</f>
        <v>2.109514884523378E-3</v>
      </c>
      <c r="D40" s="26">
        <f>H40/21</f>
        <v>120021.23809523809</v>
      </c>
      <c r="E40" s="27">
        <f t="shared" si="7"/>
        <v>-0.55496860258736436</v>
      </c>
      <c r="F40" s="33">
        <f t="shared" si="8"/>
        <v>0.37635794655336086</v>
      </c>
      <c r="G40" s="39" t="s">
        <v>236</v>
      </c>
      <c r="H40" s="68">
        <v>2520446</v>
      </c>
      <c r="I40" s="68">
        <v>10991.9</v>
      </c>
      <c r="J40" s="30">
        <f t="shared" si="4"/>
        <v>229.30030295035436</v>
      </c>
      <c r="K40" s="32">
        <f>H40+H39+H38</f>
        <v>12743635</v>
      </c>
      <c r="L40" s="27">
        <f>K40/K37-1</f>
        <v>-0.13639706109074734</v>
      </c>
      <c r="M40" s="27">
        <f>K40/K28-1</f>
        <v>2.5788237082035037E-2</v>
      </c>
      <c r="N40" s="32">
        <f>AVERAGE(J38:J40)</f>
        <v>192.6426508600531</v>
      </c>
      <c r="O40" s="58">
        <f>N40/N37-1</f>
        <v>0.15496639017691893</v>
      </c>
    </row>
    <row r="41" spans="1:16" ht="17.399999999999999">
      <c r="A41" s="31"/>
      <c r="B41" s="27"/>
      <c r="C41" s="27"/>
      <c r="D41" s="26">
        <f>H41/18</f>
        <v>190265.66666666666</v>
      </c>
      <c r="E41" s="27">
        <f t="shared" si="7"/>
        <v>0.58526665518721677</v>
      </c>
      <c r="F41" s="33">
        <f t="shared" si="8"/>
        <v>-2.9320959383095979E-2</v>
      </c>
      <c r="G41" s="39" t="s">
        <v>370</v>
      </c>
      <c r="H41" s="68">
        <v>3424782</v>
      </c>
      <c r="I41" s="68">
        <v>18126.900000000001</v>
      </c>
      <c r="J41" s="30">
        <f t="shared" si="4"/>
        <v>188.93368419310525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215467.55</v>
      </c>
      <c r="E42" s="27">
        <f t="shared" ref="E42" si="9">D42/D41-1</f>
        <v>0.13245628480878491</v>
      </c>
      <c r="F42" s="33">
        <f t="shared" ref="F42" si="10">D42/D30-1</f>
        <v>-0.12898932226248816</v>
      </c>
      <c r="G42" s="39" t="s">
        <v>405</v>
      </c>
      <c r="H42" s="68">
        <v>4309351</v>
      </c>
      <c r="I42" s="68">
        <v>24689.5</v>
      </c>
      <c r="J42" s="30">
        <f t="shared" si="4"/>
        <v>174.5418497741955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211444.50555555554</v>
      </c>
      <c r="B43" s="27">
        <f>A43/A40-1</f>
        <v>2.6934619356378198E-2</v>
      </c>
      <c r="C43" s="27">
        <f>A43/A31-1</f>
        <v>-7.8615604568602615E-2</v>
      </c>
      <c r="D43" s="26">
        <f>H43/20</f>
        <v>228600.3</v>
      </c>
      <c r="E43" s="27">
        <f t="shared" ref="E43" si="11">D43/D42-1</f>
        <v>6.0950013122625712E-2</v>
      </c>
      <c r="F43" s="33">
        <f t="shared" ref="F43" si="12">D43/D31-1</f>
        <v>-6.7194738756722439E-2</v>
      </c>
      <c r="G43" s="39" t="s">
        <v>429</v>
      </c>
      <c r="H43" s="68">
        <v>4572006</v>
      </c>
      <c r="I43" s="68">
        <v>22011.15</v>
      </c>
      <c r="J43" s="30">
        <f t="shared" si="4"/>
        <v>207.71318172835129</v>
      </c>
      <c r="K43" s="32">
        <f>H43+H42+H41</f>
        <v>12306139</v>
      </c>
      <c r="L43" s="27">
        <f>K43/K40-1</f>
        <v>-3.4330550113841118E-2</v>
      </c>
      <c r="M43" s="27">
        <f>K43/K31-1</f>
        <v>-0.11554365241560005</v>
      </c>
      <c r="N43" s="32">
        <f>AVERAGE(J41:J43)</f>
        <v>190.39623856521735</v>
      </c>
      <c r="O43" s="58">
        <f>N43/N40-1</f>
        <v>-1.1661032927062887E-2</v>
      </c>
    </row>
    <row r="44" spans="1:16" ht="17.399999999999999">
      <c r="A44" s="31"/>
      <c r="B44" s="27"/>
      <c r="C44" s="27"/>
      <c r="D44" s="26">
        <f>H44/22</f>
        <v>197501.27272727274</v>
      </c>
      <c r="E44" s="27">
        <f t="shared" ref="E44" si="13">D44/D43-1</f>
        <v>-0.13604106063171073</v>
      </c>
      <c r="F44" s="33">
        <f t="shared" ref="F44" si="14">D44/D32-1</f>
        <v>-7.3469905497280941E-2</v>
      </c>
      <c r="G44" s="39" t="s">
        <v>462</v>
      </c>
      <c r="H44" s="68">
        <v>4345028</v>
      </c>
      <c r="I44" s="68">
        <v>23732.3</v>
      </c>
      <c r="J44" s="30">
        <f t="shared" si="4"/>
        <v>183.0849938691151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189141.45</v>
      </c>
      <c r="E45" s="27">
        <f t="shared" ref="E45" si="15">D45/D44-1</f>
        <v>-4.2327943571364712E-2</v>
      </c>
      <c r="F45" s="33">
        <f t="shared" ref="F45" si="16">D45/D33-1</f>
        <v>-0.22389376683578821</v>
      </c>
      <c r="G45" s="39" t="s">
        <v>503</v>
      </c>
      <c r="H45" s="68">
        <v>3782829</v>
      </c>
      <c r="I45" s="68">
        <v>25492.3</v>
      </c>
      <c r="J45" s="30">
        <f t="shared" si="4"/>
        <v>148.39104357001918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220666.46897926636</v>
      </c>
      <c r="B46" s="27">
        <f>A46/A43-1</f>
        <v>4.3614107633020538E-2</v>
      </c>
      <c r="C46" s="27">
        <f>A46/A34-1</f>
        <v>-1.7320385046918796E-2</v>
      </c>
      <c r="D46" s="26">
        <f>H46/19</f>
        <v>275356.68421052629</v>
      </c>
      <c r="E46" s="27">
        <f t="shared" ref="E46" si="17">D46/D45-1</f>
        <v>0.45582411581663496</v>
      </c>
      <c r="F46" s="33">
        <f t="shared" ref="F46" si="18">D46/D34-1</f>
        <v>0.27009725689054687</v>
      </c>
      <c r="G46" s="39" t="s">
        <v>548</v>
      </c>
      <c r="H46" s="68">
        <v>5231777</v>
      </c>
      <c r="I46" s="68">
        <v>31547.9</v>
      </c>
      <c r="J46" s="30">
        <f t="shared" si="4"/>
        <v>165.83598274370084</v>
      </c>
      <c r="K46" s="32">
        <f>H46+H45+H44</f>
        <v>13359634</v>
      </c>
      <c r="L46" s="27">
        <f>K46/K43-1</f>
        <v>8.5607272922888278E-2</v>
      </c>
      <c r="M46" s="27">
        <f>K46/K34-1</f>
        <v>-2.5798524365183928E-2</v>
      </c>
      <c r="N46" s="32">
        <f>AVERAGE(J44:J46)</f>
        <v>165.77067339427836</v>
      </c>
      <c r="O46" s="58">
        <f>N46/N43-1</f>
        <v>-0.12933850666647428</v>
      </c>
    </row>
    <row r="47" spans="1:16" ht="17.399999999999999">
      <c r="A47" s="31"/>
      <c r="B47" s="27"/>
      <c r="C47" s="27"/>
      <c r="D47" s="26">
        <f>H47/19</f>
        <v>245590.42105263157</v>
      </c>
      <c r="E47" s="27">
        <f t="shared" ref="E47" si="19">D47/D46-1</f>
        <v>-0.10810074664879632</v>
      </c>
      <c r="F47" s="33">
        <f t="shared" ref="F47" si="20">D47/D35-1</f>
        <v>0.10133948448846608</v>
      </c>
      <c r="G47" s="39" t="s">
        <v>598</v>
      </c>
      <c r="H47" s="68">
        <v>4666218</v>
      </c>
      <c r="I47" s="68">
        <v>26609.1</v>
      </c>
      <c r="J47" s="30">
        <f t="shared" si="4"/>
        <v>175.36173715007274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212274.85</v>
      </c>
      <c r="E48" s="27">
        <f t="shared" ref="E48" si="21">D48/D47-1</f>
        <v>-0.13565501011740122</v>
      </c>
      <c r="F48" s="33">
        <f t="shared" ref="F48" si="22">D48/D36-1</f>
        <v>-0.11867516733276851</v>
      </c>
      <c r="G48" s="39" t="s">
        <v>632</v>
      </c>
      <c r="H48" s="68">
        <v>4245497</v>
      </c>
      <c r="I48" s="68">
        <v>27567.8</v>
      </c>
      <c r="J48" s="30">
        <f t="shared" si="4"/>
        <v>154.00202410058111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244712.3024720893</v>
      </c>
      <c r="B49" s="27">
        <f>A49/A46-1</f>
        <v>0.10896913157695143</v>
      </c>
      <c r="C49" s="27">
        <f>A49/A37-1</f>
        <v>2.2884764184847972E-2</v>
      </c>
      <c r="D49" s="26">
        <f>H49/22</f>
        <v>276271.63636363635</v>
      </c>
      <c r="E49" s="27">
        <f t="shared" ref="E49" si="23">D49/D48-1</f>
        <v>0.30148077534213935</v>
      </c>
      <c r="F49" s="33">
        <f t="shared" ref="F49" si="24">D49/D37-1</f>
        <v>8.8279400237149641E-2</v>
      </c>
      <c r="G49" s="39" t="s">
        <v>672</v>
      </c>
      <c r="H49" s="68">
        <v>6077976</v>
      </c>
      <c r="I49" s="68">
        <v>31393.7</v>
      </c>
      <c r="J49" s="30">
        <f t="shared" si="4"/>
        <v>193.60495895673336</v>
      </c>
      <c r="K49" s="32">
        <f>H49+H48+H47</f>
        <v>14989691</v>
      </c>
      <c r="L49" s="27">
        <f>K49/K46-1</f>
        <v>0.12201359707908166</v>
      </c>
      <c r="M49" s="27">
        <f>K49/K37-1</f>
        <v>1.5812301666013884E-2</v>
      </c>
      <c r="N49" s="32">
        <f>AVERAGE(J47:J49)</f>
        <v>174.32290673579573</v>
      </c>
      <c r="O49" s="58">
        <f>N49/N46-1</f>
        <v>5.1590749837736594E-2</v>
      </c>
    </row>
    <row r="50" spans="1:15" s="37" customFormat="1" ht="17.399999999999999">
      <c r="A50" s="92"/>
      <c r="B50" s="130"/>
      <c r="C50" s="130"/>
      <c r="D50" s="93">
        <f>H50/18</f>
        <v>285365.55555555556</v>
      </c>
      <c r="E50" s="130">
        <f t="shared" ref="E50" si="25">D50/D49-1</f>
        <v>3.2916586413342719E-2</v>
      </c>
      <c r="F50" s="131">
        <f t="shared" ref="F50" si="26">D50/D38-1</f>
        <v>0.25169526952333365</v>
      </c>
      <c r="G50" s="132" t="s">
        <v>714</v>
      </c>
      <c r="H50" s="95">
        <v>5136580</v>
      </c>
      <c r="I50" s="95">
        <v>31122.3</v>
      </c>
      <c r="J50" s="133">
        <f t="shared" ref="J50" si="27">H50/I50</f>
        <v>165.04499988754046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191383.15</v>
      </c>
      <c r="E51" s="130">
        <f t="shared" ref="E51" si="28">D51/D50-1</f>
        <v>-0.32934039769652179</v>
      </c>
      <c r="F51" s="131">
        <f t="shared" ref="F51" si="29">D51/D39-1</f>
        <v>-0.29036300543619131</v>
      </c>
      <c r="G51" s="132" t="s">
        <v>721</v>
      </c>
      <c r="H51" s="95">
        <v>3827663</v>
      </c>
      <c r="I51" s="95">
        <v>20521</v>
      </c>
      <c r="J51" s="133">
        <f t="shared" ref="J51" si="30">H51/I51</f>
        <v>186.52419472735247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190673.31094276093</v>
      </c>
      <c r="B52" s="27">
        <f>A52/A49-1</f>
        <v>-0.22082662368595796</v>
      </c>
      <c r="C52" s="27">
        <f>A52/A40-1</f>
        <v>-7.3946029101346844E-2</v>
      </c>
      <c r="D52" s="93">
        <f>H52/22</f>
        <v>95271.227272727279</v>
      </c>
      <c r="E52" s="130">
        <f t="shared" ref="E52:E53" si="31">D52/D51-1</f>
        <v>-0.50219636748205221</v>
      </c>
      <c r="F52" s="131">
        <f t="shared" ref="F52:F53" si="32">D52/D40-1</f>
        <v>-0.2062135936547449</v>
      </c>
      <c r="G52" s="132" t="s">
        <v>726</v>
      </c>
      <c r="H52" s="95">
        <v>2095967</v>
      </c>
      <c r="I52" s="95">
        <v>10879</v>
      </c>
      <c r="J52" s="133">
        <f t="shared" ref="J52" si="33">H52/I52</f>
        <v>192.66173361522198</v>
      </c>
      <c r="K52" s="32">
        <f>H52+H51+H50</f>
        <v>11060210</v>
      </c>
      <c r="L52" s="27">
        <f>K52/K49-1</f>
        <v>-0.26214556390788846</v>
      </c>
      <c r="M52" s="27">
        <f>K52/K40-1</f>
        <v>-0.13209927936573829</v>
      </c>
      <c r="N52" s="32">
        <f>AVERAGE(J50:J52)</f>
        <v>181.41030941003828</v>
      </c>
      <c r="O52" s="58">
        <f>N52/N49-1</f>
        <v>4.0656749058138653E-2</v>
      </c>
    </row>
    <row r="53" spans="1:15" s="37" customFormat="1" ht="17.399999999999999">
      <c r="A53" s="31"/>
      <c r="B53" s="27"/>
      <c r="C53" s="27"/>
      <c r="D53" s="93">
        <f>H53/21</f>
        <v>166252.14285714287</v>
      </c>
      <c r="E53" s="130">
        <f t="shared" si="31"/>
        <v>0.74504042423241534</v>
      </c>
      <c r="F53" s="131">
        <f t="shared" si="32"/>
        <v>-0.1262104941486577</v>
      </c>
      <c r="G53" s="132" t="s">
        <v>729</v>
      </c>
      <c r="H53" s="95">
        <v>3491295</v>
      </c>
      <c r="I53" s="95">
        <v>21209.1</v>
      </c>
      <c r="J53" s="133">
        <f t="shared" ref="J53" si="34">H53/I53</f>
        <v>164.61306703254735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217978.41176470587</v>
      </c>
      <c r="E54" s="130">
        <f t="shared" ref="E54" si="35">D54/D53-1</f>
        <v>0.31113144178845475</v>
      </c>
      <c r="F54" s="131">
        <f t="shared" ref="F54" si="36">D54/D42-1</f>
        <v>1.1653085416833742E-2</v>
      </c>
      <c r="G54" s="132" t="s">
        <v>742</v>
      </c>
      <c r="H54" s="95">
        <v>3705633</v>
      </c>
      <c r="I54" s="95">
        <v>15773</v>
      </c>
      <c r="J54" s="133">
        <f t="shared" ref="J54" si="37">H54/I54</f>
        <v>234.935205731313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194922.80392156864</v>
      </c>
      <c r="B55" s="27">
        <f>A55/A52-1</f>
        <v>2.2286773947526317E-2</v>
      </c>
      <c r="C55" s="27">
        <f>A55/A43-1</f>
        <v>-7.8137294656001055E-2</v>
      </c>
      <c r="D55" s="93">
        <f>H55/21</f>
        <v>200537.85714285713</v>
      </c>
      <c r="E55" s="130">
        <f t="shared" ref="E55" si="38">D55/D54-1</f>
        <v>-8.0010467461680279E-2</v>
      </c>
      <c r="F55" s="131">
        <f t="shared" ref="F55" si="39">D55/D43-1</f>
        <v>-0.12275768167033407</v>
      </c>
      <c r="G55" s="132" t="s">
        <v>749</v>
      </c>
      <c r="H55" s="95">
        <v>4211295</v>
      </c>
      <c r="I55" s="95">
        <v>27100.799999999999</v>
      </c>
      <c r="J55" s="133">
        <f t="shared" ref="J55" si="40">H55/I55</f>
        <v>155.39375221395679</v>
      </c>
      <c r="K55" s="32">
        <f>H55+H54+H53</f>
        <v>11408223</v>
      </c>
      <c r="L55" s="27">
        <f>K55/K52-1</f>
        <v>3.1465315758019141E-2</v>
      </c>
      <c r="M55" s="27">
        <f>K55/K43-1</f>
        <v>-7.2964883624343946E-2</v>
      </c>
      <c r="N55" s="32">
        <f>AVERAGE(J53:J55)</f>
        <v>184.98067499260571</v>
      </c>
      <c r="O55" s="58">
        <f>N55/N52-1</f>
        <v>1.9681161418987569E-2</v>
      </c>
    </row>
    <row r="56" spans="1:15" s="124" customFormat="1" ht="17.399999999999999">
      <c r="A56" s="94"/>
      <c r="B56" s="45"/>
      <c r="C56" s="45"/>
      <c r="D56" s="98">
        <f>H56/22</f>
        <v>160012.45454545456</v>
      </c>
      <c r="E56" s="118">
        <f t="shared" ref="E56" si="41">D56/D55-1</f>
        <v>-0.20208355257597821</v>
      </c>
      <c r="F56" s="158">
        <f t="shared" ref="F56" si="42">D56/D44-1</f>
        <v>-0.18981557771319302</v>
      </c>
      <c r="G56" s="122" t="s">
        <v>752</v>
      </c>
      <c r="H56" s="96">
        <v>3520274</v>
      </c>
      <c r="I56" s="96">
        <v>17006.3</v>
      </c>
      <c r="J56" s="125">
        <f t="shared" ref="J56" si="43">H56/I56</f>
        <v>206.99823006768082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255511.72222222222</v>
      </c>
      <c r="E57" s="118">
        <f t="shared" ref="E57" si="44">D57/D56-1</f>
        <v>0.5968239656597436</v>
      </c>
      <c r="F57" s="158">
        <f t="shared" ref="F57" si="45">D57/D45-1</f>
        <v>0.35090284135086303</v>
      </c>
      <c r="G57" s="122" t="s">
        <v>756</v>
      </c>
      <c r="H57" s="96">
        <v>4599211</v>
      </c>
      <c r="I57" s="96">
        <v>25603.9</v>
      </c>
      <c r="J57" s="125">
        <f t="shared" ref="J57" si="46">H57/I57</f>
        <v>179.629314284152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207762.08838383839</v>
      </c>
      <c r="B58" s="27">
        <f>A58/A55-1</f>
        <v>6.5868560291364897E-2</v>
      </c>
      <c r="C58" s="27">
        <f>A58/A46-1</f>
        <v>-5.847911853178045E-2</v>
      </c>
      <c r="K58" s="32">
        <f>H58+H57+H56</f>
        <v>8119485</v>
      </c>
      <c r="L58" s="27">
        <f>K58/K55-1</f>
        <v>-0.28827785010864526</v>
      </c>
      <c r="M58" s="27">
        <f>K58/K46-1</f>
        <v>-0.39223746698449968</v>
      </c>
      <c r="N58" s="32">
        <f>AVERAGE(J56:J58)</f>
        <v>193.31377217591643</v>
      </c>
      <c r="O58" s="58">
        <f>N58/N55-1</f>
        <v>4.5048474299511643E-2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heet55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P3</f>
        <v>와이지-원</v>
      </c>
      <c r="G1" s="19"/>
      <c r="H1" s="19"/>
      <c r="I1" s="19"/>
      <c r="J1" s="20"/>
      <c r="P1" s="18" t="s">
        <v>14</v>
      </c>
    </row>
    <row r="2" spans="1:16" ht="15" customHeight="1">
      <c r="G2" s="21"/>
      <c r="H2" s="21"/>
      <c r="I2" s="21"/>
      <c r="J2" s="22"/>
      <c r="P2" s="23" t="s">
        <v>76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292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38" t="s">
        <v>81</v>
      </c>
    </row>
    <row r="5" spans="1:16" ht="15" hidden="1" customHeight="1">
      <c r="D5" s="26">
        <f>H5/20</f>
        <v>768465.1</v>
      </c>
      <c r="E5" s="27"/>
      <c r="F5" s="26"/>
      <c r="G5" s="28" t="s">
        <v>7</v>
      </c>
      <c r="H5" s="29">
        <v>15369302</v>
      </c>
      <c r="I5" s="29">
        <v>426841.58</v>
      </c>
      <c r="J5" s="30">
        <f>H5/I5</f>
        <v>36.007040363780867</v>
      </c>
      <c r="P5" s="18" t="s">
        <v>139</v>
      </c>
    </row>
    <row r="6" spans="1:16" ht="15" hidden="1" customHeight="1">
      <c r="D6" s="26">
        <f>H6/18</f>
        <v>714889.5555555555</v>
      </c>
      <c r="E6" s="27">
        <f t="shared" ref="E6:E16" si="0">D6/D5-1</f>
        <v>-6.9717602587865746E-2</v>
      </c>
      <c r="F6" s="26"/>
      <c r="G6" s="28" t="s">
        <v>3</v>
      </c>
      <c r="H6" s="29">
        <v>12868012</v>
      </c>
      <c r="I6" s="29">
        <v>84965.34</v>
      </c>
      <c r="J6" s="30">
        <f t="shared" ref="J6:J16" si="1">H6/I6</f>
        <v>151.45013248931861</v>
      </c>
    </row>
    <row r="7" spans="1:16" ht="15" hidden="1" customHeight="1">
      <c r="A7" s="31">
        <f>AVERAGE(D5:D7)</f>
        <v>808016.49124579132</v>
      </c>
      <c r="B7" s="31"/>
      <c r="C7" s="31"/>
      <c r="D7" s="26">
        <f>H7/22</f>
        <v>940694.81818181823</v>
      </c>
      <c r="E7" s="27">
        <f t="shared" si="0"/>
        <v>0.31586034635907478</v>
      </c>
      <c r="F7" s="26"/>
      <c r="G7" s="28" t="s">
        <v>6</v>
      </c>
      <c r="H7" s="29">
        <v>20695286</v>
      </c>
      <c r="I7" s="29">
        <v>576760.02</v>
      </c>
      <c r="J7" s="30">
        <f t="shared" si="1"/>
        <v>35.881970459741645</v>
      </c>
      <c r="K7" s="32">
        <f>H7+H6+H5</f>
        <v>48932600</v>
      </c>
      <c r="L7" s="32"/>
      <c r="M7" s="32"/>
      <c r="N7" s="32">
        <f>AVERAGE(J5:J7)</f>
        <v>74.446381104280377</v>
      </c>
      <c r="O7" s="35"/>
    </row>
    <row r="8" spans="1:16" ht="15" hidden="1" customHeight="1">
      <c r="D8" s="26">
        <f>H8/21</f>
        <v>798603.38095238095</v>
      </c>
      <c r="E8" s="27">
        <f t="shared" si="0"/>
        <v>-0.15104945247181512</v>
      </c>
      <c r="F8" s="26"/>
      <c r="G8" s="28" t="s">
        <v>2</v>
      </c>
      <c r="H8" s="29">
        <v>16770671</v>
      </c>
      <c r="I8" s="29">
        <v>127645.55</v>
      </c>
      <c r="J8" s="30">
        <f t="shared" si="1"/>
        <v>131.38468986972126</v>
      </c>
    </row>
    <row r="9" spans="1:16" ht="15" hidden="1" customHeight="1">
      <c r="D9" s="26">
        <f>H9/21</f>
        <v>833773.90476190473</v>
      </c>
      <c r="E9" s="27">
        <f t="shared" si="0"/>
        <v>4.4040038708051732E-2</v>
      </c>
      <c r="F9" s="26"/>
      <c r="G9" s="28" t="s">
        <v>5</v>
      </c>
      <c r="H9" s="29">
        <v>17509252</v>
      </c>
      <c r="I9" s="29">
        <v>122176.39</v>
      </c>
      <c r="J9" s="30">
        <f t="shared" si="1"/>
        <v>143.31125678210003</v>
      </c>
    </row>
    <row r="10" spans="1:16" ht="15" hidden="1" customHeight="1">
      <c r="A10" s="31">
        <f>AVERAGE(D8:D10)</f>
        <v>849424.1587301587</v>
      </c>
      <c r="B10" s="27">
        <f>A10/A7-1</f>
        <v>5.1246067293163167E-2</v>
      </c>
      <c r="C10" s="27"/>
      <c r="D10" s="26">
        <f>H10/21</f>
        <v>915895.19047619053</v>
      </c>
      <c r="E10" s="27">
        <f t="shared" si="0"/>
        <v>9.849347076619841E-2</v>
      </c>
      <c r="F10" s="26"/>
      <c r="G10" s="28" t="s">
        <v>0</v>
      </c>
      <c r="H10" s="29">
        <v>19233799</v>
      </c>
      <c r="I10" s="29">
        <v>515527.88</v>
      </c>
      <c r="J10" s="30">
        <f t="shared" si="1"/>
        <v>37.308940498038631</v>
      </c>
      <c r="K10" s="32">
        <f>H10+H9+H8</f>
        <v>53513722</v>
      </c>
      <c r="L10" s="27">
        <f>K10/K7-1</f>
        <v>9.3621062440990332E-2</v>
      </c>
      <c r="M10" s="32"/>
      <c r="N10" s="32">
        <f>AVERAGE(J8:J10)</f>
        <v>104.00162904995329</v>
      </c>
      <c r="O10" s="58">
        <f>N10/N7-1</f>
        <v>0.39700046539903067</v>
      </c>
    </row>
    <row r="11" spans="1:16" ht="15" hidden="1" customHeight="1">
      <c r="D11" s="26">
        <f>H11/21</f>
        <v>911551.61904761905</v>
      </c>
      <c r="E11" s="27">
        <f t="shared" si="0"/>
        <v>-4.7424328391910686E-3</v>
      </c>
      <c r="F11" s="26"/>
      <c r="G11" s="28" t="s">
        <v>10</v>
      </c>
      <c r="H11" s="29">
        <v>19142584</v>
      </c>
      <c r="I11" s="29">
        <v>318414.65000000002</v>
      </c>
      <c r="J11" s="30">
        <f t="shared" si="1"/>
        <v>60.118414777712012</v>
      </c>
    </row>
    <row r="12" spans="1:16" ht="15" hidden="1" customHeight="1">
      <c r="D12" s="26">
        <f>H12/22</f>
        <v>723065.81818181823</v>
      </c>
      <c r="E12" s="27">
        <f t="shared" si="0"/>
        <v>-0.20677468716772074</v>
      </c>
      <c r="F12" s="26"/>
      <c r="G12" s="28" t="s">
        <v>4</v>
      </c>
      <c r="H12" s="29">
        <v>15907448</v>
      </c>
      <c r="I12" s="29">
        <v>119789.12</v>
      </c>
      <c r="J12" s="30">
        <f t="shared" si="1"/>
        <v>132.79543250672515</v>
      </c>
    </row>
    <row r="13" spans="1:16" ht="15" hidden="1" customHeight="1">
      <c r="A13" s="31">
        <f>AVERAGE(D11:D13)</f>
        <v>828206.84574314579</v>
      </c>
      <c r="B13" s="27">
        <f>A13/A10-1</f>
        <v>-2.4978466610523054E-2</v>
      </c>
      <c r="C13" s="27"/>
      <c r="D13" s="26">
        <f>H13/20</f>
        <v>850003.1</v>
      </c>
      <c r="E13" s="27">
        <f t="shared" si="0"/>
        <v>0.17555425609437791</v>
      </c>
      <c r="F13" s="26"/>
      <c r="G13" s="28" t="s">
        <v>8</v>
      </c>
      <c r="H13" s="29">
        <v>17000062</v>
      </c>
      <c r="I13" s="29">
        <v>124556.67</v>
      </c>
      <c r="J13" s="30">
        <f t="shared" si="1"/>
        <v>136.48455759133574</v>
      </c>
      <c r="K13" s="32">
        <f>H13+H12+H11</f>
        <v>52050094</v>
      </c>
      <c r="L13" s="27">
        <f>K13/K10-1</f>
        <v>-2.7350517685912457E-2</v>
      </c>
      <c r="M13" s="32"/>
      <c r="N13" s="32">
        <f>AVERAGE(J11:J13)</f>
        <v>109.79946829192431</v>
      </c>
      <c r="O13" s="58">
        <f>N13/N10-1</f>
        <v>5.5747581022853376E-2</v>
      </c>
    </row>
    <row r="14" spans="1:16" ht="15" hidden="1" customHeight="1">
      <c r="D14" s="26">
        <f>H14/20</f>
        <v>722313.95</v>
      </c>
      <c r="E14" s="27">
        <f t="shared" si="0"/>
        <v>-0.15022198154336142</v>
      </c>
      <c r="F14" s="26"/>
      <c r="G14" s="28" t="s">
        <v>11</v>
      </c>
      <c r="H14" s="29">
        <v>14446279</v>
      </c>
      <c r="I14" s="29">
        <v>364325.14</v>
      </c>
      <c r="J14" s="30">
        <f t="shared" si="1"/>
        <v>39.652160704583821</v>
      </c>
    </row>
    <row r="15" spans="1:16" ht="15" hidden="1" customHeight="1">
      <c r="A15" s="31"/>
      <c r="B15" s="31"/>
      <c r="C15" s="31"/>
      <c r="D15" s="26">
        <f>H15/22</f>
        <v>868870.31818181823</v>
      </c>
      <c r="E15" s="27">
        <f t="shared" si="0"/>
        <v>0.20289843243622574</v>
      </c>
      <c r="F15" s="26"/>
      <c r="G15" s="28" t="s">
        <v>9</v>
      </c>
      <c r="H15" s="29">
        <v>19115147</v>
      </c>
      <c r="I15" s="29">
        <v>143709.70000000001</v>
      </c>
      <c r="J15" s="30">
        <f t="shared" si="1"/>
        <v>133.01222534039107</v>
      </c>
    </row>
    <row r="16" spans="1:16" ht="15" hidden="1" customHeight="1">
      <c r="A16" s="31">
        <f>AVERAGE(D14:D16)</f>
        <v>751931.93787878787</v>
      </c>
      <c r="B16" s="27">
        <f>A16/A13-1</f>
        <v>-9.2096446988332747E-2</v>
      </c>
      <c r="C16" s="27"/>
      <c r="D16" s="26">
        <f>H16/22</f>
        <v>664611.54545454541</v>
      </c>
      <c r="E16" s="27">
        <f t="shared" si="0"/>
        <v>-0.23508545343648168</v>
      </c>
      <c r="F16" s="26"/>
      <c r="G16" s="28" t="s">
        <v>13</v>
      </c>
      <c r="H16" s="29">
        <v>14621454</v>
      </c>
      <c r="I16" s="29">
        <v>153277.29</v>
      </c>
      <c r="J16" s="30">
        <f t="shared" si="1"/>
        <v>95.39217453544488</v>
      </c>
      <c r="K16" s="32">
        <f>H16+H15+H14</f>
        <v>48182880</v>
      </c>
      <c r="L16" s="27">
        <f>K16/K13-1</f>
        <v>-7.4297925379347096E-2</v>
      </c>
      <c r="M16" s="32"/>
      <c r="N16" s="32">
        <f>AVERAGE(J14:J16)</f>
        <v>89.352186860139923</v>
      </c>
      <c r="O16" s="58">
        <f>N16/N13-1</f>
        <v>-0.18622386565134463</v>
      </c>
    </row>
    <row r="17" spans="1:15" ht="15" hidden="1" customHeight="1">
      <c r="D17" s="26">
        <f>H17/20</f>
        <v>884243.35</v>
      </c>
      <c r="E17" s="27">
        <f t="shared" ref="E17:E22" si="2">D17/D16-1</f>
        <v>0.33046642967245266</v>
      </c>
      <c r="F17" s="33">
        <f t="shared" ref="F17:F22" si="3">D17/D5-1</f>
        <v>0.15066168912550482</v>
      </c>
      <c r="G17" s="39" t="s">
        <v>162</v>
      </c>
      <c r="H17" s="29">
        <v>17684867</v>
      </c>
      <c r="I17" s="29">
        <v>539933.4</v>
      </c>
      <c r="J17" s="30">
        <f t="shared" ref="J17:J49" si="4">H17/I17</f>
        <v>32.753793338215416</v>
      </c>
    </row>
    <row r="18" spans="1:15" hidden="1">
      <c r="D18" s="26">
        <f>H18/20</f>
        <v>912934.40000000002</v>
      </c>
      <c r="E18" s="27">
        <f t="shared" si="2"/>
        <v>3.2447006810964574E-2</v>
      </c>
      <c r="F18" s="33">
        <f t="shared" si="3"/>
        <v>0.27702858840977163</v>
      </c>
      <c r="G18" s="39" t="s">
        <v>163</v>
      </c>
      <c r="H18" s="29">
        <v>18258688</v>
      </c>
      <c r="I18" s="29">
        <v>608633.43999999994</v>
      </c>
      <c r="J18" s="30">
        <f t="shared" si="4"/>
        <v>29.999482118498126</v>
      </c>
    </row>
    <row r="19" spans="1:15" ht="17.399999999999999" hidden="1">
      <c r="A19" s="31">
        <f>AVERAGE(D17:D19)</f>
        <v>839935.59848484851</v>
      </c>
      <c r="B19" s="27">
        <f>A19/A16-1</f>
        <v>0.11703673720033803</v>
      </c>
      <c r="C19" s="27">
        <f>A19/A7-1</f>
        <v>3.9503039337532186E-2</v>
      </c>
      <c r="D19" s="26">
        <f>H19/22</f>
        <v>722629.04545454541</v>
      </c>
      <c r="E19" s="27">
        <f t="shared" si="2"/>
        <v>-0.20845457739948747</v>
      </c>
      <c r="F19" s="33">
        <f t="shared" si="3"/>
        <v>-0.23181351540635886</v>
      </c>
      <c r="G19" s="39" t="s">
        <v>158</v>
      </c>
      <c r="H19" s="29">
        <v>15897839</v>
      </c>
      <c r="I19" s="29">
        <v>133429.01</v>
      </c>
      <c r="J19" s="30">
        <f t="shared" si="4"/>
        <v>119.14829466245757</v>
      </c>
      <c r="K19" s="32">
        <f>H19+H18+H17</f>
        <v>51841394</v>
      </c>
      <c r="L19" s="27">
        <f>K19/K16-1</f>
        <v>7.5929749321750784E-2</v>
      </c>
      <c r="M19" s="27">
        <f>K19/K7-1</f>
        <v>5.9444909937342416E-2</v>
      </c>
      <c r="N19" s="32">
        <f>AVERAGE(J17:J19)</f>
        <v>60.633856706390368</v>
      </c>
      <c r="O19" s="58">
        <f>N19/N16-1</f>
        <v>-0.32140601324846618</v>
      </c>
    </row>
    <row r="20" spans="1:15" hidden="1">
      <c r="D20" s="26">
        <f>H20/20</f>
        <v>703067.95</v>
      </c>
      <c r="E20" s="27">
        <f t="shared" si="2"/>
        <v>-2.7069345714219373E-2</v>
      </c>
      <c r="F20" s="33">
        <f t="shared" si="3"/>
        <v>-0.1196281323508166</v>
      </c>
      <c r="G20" s="39" t="s">
        <v>154</v>
      </c>
      <c r="H20" s="29">
        <v>14061359</v>
      </c>
      <c r="I20" s="29">
        <v>127972.05</v>
      </c>
      <c r="J20" s="30">
        <f t="shared" si="4"/>
        <v>109.87836015755002</v>
      </c>
    </row>
    <row r="21" spans="1:15" hidden="1">
      <c r="D21" s="26">
        <f>H21/21</f>
        <v>803802.23809523811</v>
      </c>
      <c r="E21" s="27">
        <f t="shared" si="2"/>
        <v>0.14327816834096652</v>
      </c>
      <c r="F21" s="33">
        <f t="shared" si="3"/>
        <v>-3.5946995337093779E-2</v>
      </c>
      <c r="G21" s="39" t="s">
        <v>155</v>
      </c>
      <c r="H21" s="29">
        <v>16879847</v>
      </c>
      <c r="I21" s="29">
        <v>215094.9</v>
      </c>
      <c r="J21" s="30">
        <f t="shared" si="4"/>
        <v>78.476277215312876</v>
      </c>
    </row>
    <row r="22" spans="1:15" ht="17.399999999999999" hidden="1">
      <c r="A22" s="31">
        <f>AVERAGE(D20:D22)</f>
        <v>720132.6976190476</v>
      </c>
      <c r="B22" s="27">
        <f>A22/A19-1</f>
        <v>-0.14263343651812377</v>
      </c>
      <c r="C22" s="27">
        <f>A22/A10-1</f>
        <v>-0.15221071802854602</v>
      </c>
      <c r="D22" s="26">
        <f>H22/21</f>
        <v>653527.90476190473</v>
      </c>
      <c r="E22" s="27">
        <f t="shared" si="2"/>
        <v>-0.18695436042755609</v>
      </c>
      <c r="F22" s="33">
        <f t="shared" si="3"/>
        <v>-0.28645994480861536</v>
      </c>
      <c r="G22" s="39" t="s">
        <v>156</v>
      </c>
      <c r="H22" s="29">
        <v>13724086</v>
      </c>
      <c r="I22" s="29">
        <v>243924.92</v>
      </c>
      <c r="J22" s="30">
        <f t="shared" si="4"/>
        <v>56.26356667453247</v>
      </c>
      <c r="K22" s="32">
        <f>H22+H21+H20</f>
        <v>44665292</v>
      </c>
      <c r="L22" s="27">
        <f>K22/K19-1</f>
        <v>-0.1384241712327412</v>
      </c>
      <c r="M22" s="27">
        <f>K22/K10-1</f>
        <v>-0.16534880530268481</v>
      </c>
      <c r="N22" s="32">
        <f>AVERAGE(J20:J22)</f>
        <v>81.539401349131779</v>
      </c>
      <c r="O22" s="58">
        <f>N22/N19-1</f>
        <v>0.34478335666446425</v>
      </c>
    </row>
    <row r="23" spans="1:15" hidden="1">
      <c r="A23" s="31"/>
      <c r="B23" s="27"/>
      <c r="C23" s="27"/>
      <c r="D23" s="26">
        <f>H23/21</f>
        <v>723994.71428571432</v>
      </c>
      <c r="E23" s="27">
        <f t="shared" ref="E23:E28" si="5">D23/D22-1</f>
        <v>0.10782524971061824</v>
      </c>
      <c r="F23" s="33">
        <f t="shared" ref="F23:F28" si="6">D23/D11-1</f>
        <v>-0.20575565973747323</v>
      </c>
      <c r="G23" s="39" t="s">
        <v>168</v>
      </c>
      <c r="H23" s="29">
        <v>15203889</v>
      </c>
      <c r="I23" s="29">
        <v>107669.49</v>
      </c>
      <c r="J23" s="30">
        <f t="shared" si="4"/>
        <v>141.20888842326642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628844.59090909094</v>
      </c>
      <c r="E24" s="27">
        <f t="shared" si="5"/>
        <v>-0.13142378183036529</v>
      </c>
      <c r="F24" s="33">
        <f t="shared" si="6"/>
        <v>-0.13030795385909799</v>
      </c>
      <c r="G24" s="39" t="s">
        <v>176</v>
      </c>
      <c r="H24" s="29">
        <v>13834581</v>
      </c>
      <c r="I24" s="29">
        <v>320215.2</v>
      </c>
      <c r="J24" s="30">
        <f t="shared" si="4"/>
        <v>43.204010927651154</v>
      </c>
      <c r="K24" s="32"/>
      <c r="L24" s="27"/>
      <c r="M24" s="27"/>
      <c r="N24" s="27"/>
    </row>
    <row r="25" spans="1:15" ht="17.399999999999999" hidden="1">
      <c r="A25" s="31">
        <f>AVERAGE(D23:D25)</f>
        <v>674378.48769651412</v>
      </c>
      <c r="B25" s="27">
        <f>A25/A22-1</f>
        <v>-6.3535803989749673E-2</v>
      </c>
      <c r="C25" s="27">
        <f>A25/A13-1</f>
        <v>-0.18573664156156822</v>
      </c>
      <c r="D25" s="26">
        <f>H25/19</f>
        <v>670296.15789473685</v>
      </c>
      <c r="E25" s="27">
        <f t="shared" si="5"/>
        <v>6.5917028761782515E-2</v>
      </c>
      <c r="F25" s="33">
        <f t="shared" si="6"/>
        <v>-0.21141916083042889</v>
      </c>
      <c r="G25" s="39" t="s">
        <v>190</v>
      </c>
      <c r="H25" s="29">
        <v>12735627</v>
      </c>
      <c r="I25" s="29">
        <v>110710.21</v>
      </c>
      <c r="J25" s="30">
        <f t="shared" si="4"/>
        <v>115.03570447567573</v>
      </c>
      <c r="K25" s="32">
        <f>H25+H24+H23</f>
        <v>41774097</v>
      </c>
      <c r="L25" s="27">
        <f>K25/K22-1</f>
        <v>-6.4730238414203112E-2</v>
      </c>
      <c r="M25" s="27">
        <f>K25/K13-1</f>
        <v>-0.19742513817554297</v>
      </c>
      <c r="N25" s="32">
        <f>AVERAGE(J23:J25)</f>
        <v>99.8162012755311</v>
      </c>
      <c r="O25" s="58">
        <f>N25/N22-1</f>
        <v>0.22414684954752784</v>
      </c>
    </row>
    <row r="26" spans="1:15" ht="17.399999999999999" hidden="1">
      <c r="A26" s="31"/>
      <c r="B26" s="27"/>
      <c r="C26" s="27"/>
      <c r="D26" s="26">
        <f>H26/19</f>
        <v>704616.31578947371</v>
      </c>
      <c r="E26" s="27">
        <f t="shared" si="5"/>
        <v>5.1201483837427064E-2</v>
      </c>
      <c r="F26" s="33">
        <f t="shared" si="6"/>
        <v>-2.4501304745015995E-2</v>
      </c>
      <c r="G26" s="39" t="s">
        <v>202</v>
      </c>
      <c r="H26" s="29">
        <v>13387710</v>
      </c>
      <c r="I26" s="29">
        <v>201920.05</v>
      </c>
      <c r="J26" s="30">
        <f t="shared" si="4"/>
        <v>66.302033899060547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603766.68181818177</v>
      </c>
      <c r="E27" s="27">
        <f t="shared" si="5"/>
        <v>-0.14312702063717742</v>
      </c>
      <c r="F27" s="33">
        <f t="shared" si="6"/>
        <v>-0.30511300802447405</v>
      </c>
      <c r="G27" s="39" t="s">
        <v>203</v>
      </c>
      <c r="H27" s="29">
        <v>13282867</v>
      </c>
      <c r="I27" s="29">
        <v>86143.88</v>
      </c>
      <c r="J27" s="30">
        <f t="shared" si="4"/>
        <v>154.19397175980464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671660.98165869212</v>
      </c>
      <c r="B28" s="27">
        <f>A28/A25-1</f>
        <v>-4.0296452028062424E-3</v>
      </c>
      <c r="C28" s="27">
        <f>A28/A16-1</f>
        <v>-0.10675295485724601</v>
      </c>
      <c r="D28" s="26">
        <f>H28/19</f>
        <v>706599.94736842101</v>
      </c>
      <c r="E28" s="27">
        <f t="shared" si="5"/>
        <v>0.17031954337156763</v>
      </c>
      <c r="F28" s="33">
        <f t="shared" si="6"/>
        <v>6.3177358565383646E-2</v>
      </c>
      <c r="G28" s="39" t="s">
        <v>208</v>
      </c>
      <c r="H28" s="29">
        <v>13425399</v>
      </c>
      <c r="I28" s="29">
        <v>430739.62</v>
      </c>
      <c r="J28" s="30">
        <f t="shared" si="4"/>
        <v>31.168247304485249</v>
      </c>
      <c r="K28" s="32">
        <f>H28+H27+H26</f>
        <v>40095976</v>
      </c>
      <c r="L28" s="27">
        <f>K28/K25-1</f>
        <v>-4.0171329137288159E-2</v>
      </c>
      <c r="M28" s="27">
        <f>K28/K16-1</f>
        <v>-0.16783770501057638</v>
      </c>
      <c r="N28" s="32">
        <f>AVERAGE(J26:J28)</f>
        <v>83.888084321116807</v>
      </c>
      <c r="O28" s="58">
        <f>N28/N25-1</f>
        <v>-0.15957446537608222</v>
      </c>
    </row>
    <row r="29" spans="1:15" hidden="1">
      <c r="D29" s="26">
        <f>H29/22</f>
        <v>724280.81818181823</v>
      </c>
      <c r="E29" s="27">
        <f t="shared" ref="E29:E41" si="7">D29/D28-1</f>
        <v>2.5022462680963642E-2</v>
      </c>
      <c r="F29" s="33">
        <f t="shared" ref="F29:F41" si="8">D29/D17-1</f>
        <v>-0.1809032907266781</v>
      </c>
      <c r="G29" s="39" t="s">
        <v>215</v>
      </c>
      <c r="H29" s="29">
        <v>15934178</v>
      </c>
      <c r="I29" s="29">
        <v>258814.72</v>
      </c>
      <c r="J29" s="30">
        <f t="shared" si="4"/>
        <v>61.565965027027829</v>
      </c>
    </row>
    <row r="30" spans="1:15" hidden="1">
      <c r="D30" s="26">
        <f>H30/19</f>
        <v>776582.73684210528</v>
      </c>
      <c r="E30" s="27">
        <f t="shared" si="7"/>
        <v>7.2212210163983048E-2</v>
      </c>
      <c r="F30" s="33">
        <f t="shared" si="8"/>
        <v>-0.14935537882885641</v>
      </c>
      <c r="G30" s="39" t="s">
        <v>210</v>
      </c>
      <c r="H30" s="29">
        <v>14755072</v>
      </c>
      <c r="I30" s="29">
        <v>246721.88</v>
      </c>
      <c r="J30" s="30">
        <f t="shared" si="4"/>
        <v>59.804472955540056</v>
      </c>
    </row>
    <row r="31" spans="1:15" ht="17.399999999999999" hidden="1">
      <c r="A31" s="31">
        <f>AVERAGE(D29:D31)</f>
        <v>770049.06834130781</v>
      </c>
      <c r="B31" s="27">
        <f>A31/A28-1</f>
        <v>0.14648474359734664</v>
      </c>
      <c r="C31" s="27">
        <f>A31/A19-1</f>
        <v>-8.3204629342545244E-2</v>
      </c>
      <c r="D31" s="26">
        <f>H31/20</f>
        <v>809283.65</v>
      </c>
      <c r="E31" s="27">
        <f t="shared" si="7"/>
        <v>4.2108730475866274E-2</v>
      </c>
      <c r="F31" s="33">
        <f t="shared" si="8"/>
        <v>0.11991575081367989</v>
      </c>
      <c r="G31" s="39" t="s">
        <v>211</v>
      </c>
      <c r="H31" s="29">
        <v>16185673</v>
      </c>
      <c r="I31" s="29">
        <v>100577.25</v>
      </c>
      <c r="J31" s="30">
        <f t="shared" si="4"/>
        <v>160.92777442214816</v>
      </c>
      <c r="K31" s="32">
        <f>H31+H30+H29</f>
        <v>46874923</v>
      </c>
      <c r="L31" s="27">
        <f>K31/K28-1</f>
        <v>0.16906801320910603</v>
      </c>
      <c r="M31" s="27">
        <f>K31/K19-1</f>
        <v>-9.5801262597221104E-2</v>
      </c>
      <c r="N31" s="32">
        <f>AVERAGE(J29:J31)</f>
        <v>94.099404134905356</v>
      </c>
      <c r="O31" s="58">
        <f>N31/N28-1</f>
        <v>0.12172550960515971</v>
      </c>
    </row>
    <row r="32" spans="1:15" ht="17.399999999999999" hidden="1">
      <c r="D32" s="26">
        <f>H32/21</f>
        <v>644813.52380952379</v>
      </c>
      <c r="E32" s="27">
        <f t="shared" si="7"/>
        <v>-0.20322927096139431</v>
      </c>
      <c r="F32" s="33">
        <f t="shared" si="8"/>
        <v>-8.2857462341266119E-2</v>
      </c>
      <c r="G32" s="39" t="s">
        <v>222</v>
      </c>
      <c r="H32" s="29">
        <v>13541084</v>
      </c>
      <c r="I32" s="29">
        <v>132120.85</v>
      </c>
      <c r="J32" s="30">
        <f t="shared" si="4"/>
        <v>102.49013687090266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618437.71428571432</v>
      </c>
      <c r="E33" s="27">
        <f t="shared" si="7"/>
        <v>-4.0904553874711813E-2</v>
      </c>
      <c r="F33" s="33">
        <f t="shared" si="8"/>
        <v>-0.2306096139378514</v>
      </c>
      <c r="G33" s="39" t="s">
        <v>223</v>
      </c>
      <c r="H33" s="29">
        <v>12987192</v>
      </c>
      <c r="I33" s="29">
        <v>114857.19</v>
      </c>
      <c r="J33" s="30">
        <f t="shared" si="4"/>
        <v>113.07252075381611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650800.8512949039</v>
      </c>
      <c r="B34" s="27">
        <f>A34/A31-1</f>
        <v>-0.15485794600500669</v>
      </c>
      <c r="C34" s="27">
        <f>A34/A22-1</f>
        <v>-9.6276487032700309E-2</v>
      </c>
      <c r="D34" s="26">
        <f>H34/19</f>
        <v>689151.31578947371</v>
      </c>
      <c r="E34" s="27">
        <f t="shared" si="7"/>
        <v>0.11434231753707391</v>
      </c>
      <c r="F34" s="33">
        <f t="shared" si="8"/>
        <v>5.4509395494821922E-2</v>
      </c>
      <c r="G34" s="39" t="s">
        <v>220</v>
      </c>
      <c r="H34" s="29">
        <v>13093875</v>
      </c>
      <c r="I34" s="29">
        <v>91215.18</v>
      </c>
      <c r="J34" s="30">
        <f t="shared" si="4"/>
        <v>143.549297386685</v>
      </c>
      <c r="K34" s="32">
        <f>H34+H33+H32</f>
        <v>39622151</v>
      </c>
      <c r="L34" s="27">
        <f>K34/K31-1</f>
        <v>-0.15472605683000273</v>
      </c>
      <c r="M34" s="27">
        <f>K34/K22-1</f>
        <v>-0.11290961671089039</v>
      </c>
      <c r="N34" s="32">
        <f>AVERAGE(J32:J34)</f>
        <v>119.70398500380126</v>
      </c>
      <c r="O34" s="58">
        <f>N34/N31-1</f>
        <v>0.27210141343921768</v>
      </c>
      <c r="P34" s="58"/>
    </row>
    <row r="35" spans="1:16" ht="17.399999999999999" hidden="1">
      <c r="D35" s="26">
        <f>H35/23</f>
        <v>674960.95652173914</v>
      </c>
      <c r="E35" s="27">
        <f t="shared" si="7"/>
        <v>-2.05910646074563E-2</v>
      </c>
      <c r="F35" s="33">
        <f t="shared" si="8"/>
        <v>-6.772667920973896E-2</v>
      </c>
      <c r="G35" s="39" t="s">
        <v>226</v>
      </c>
      <c r="H35" s="68">
        <v>15524102</v>
      </c>
      <c r="I35" s="68">
        <v>85936.35</v>
      </c>
      <c r="J35" s="30">
        <f t="shared" si="4"/>
        <v>180.64651337879721</v>
      </c>
      <c r="P35" s="16"/>
    </row>
    <row r="36" spans="1:16" ht="17.399999999999999" hidden="1">
      <c r="D36" s="26">
        <f>H36/21</f>
        <v>819071.57142857148</v>
      </c>
      <c r="E36" s="27">
        <f t="shared" si="7"/>
        <v>0.21350955712975495</v>
      </c>
      <c r="F36" s="33">
        <f t="shared" si="8"/>
        <v>0.30250237223870902</v>
      </c>
      <c r="G36" s="39" t="s">
        <v>228</v>
      </c>
      <c r="H36" s="68">
        <v>17200503</v>
      </c>
      <c r="I36" s="68">
        <v>252595.3</v>
      </c>
      <c r="J36" s="30">
        <f t="shared" si="4"/>
        <v>68.095103115536986</v>
      </c>
      <c r="P36" s="16"/>
    </row>
    <row r="37" spans="1:16" ht="17.399999999999999" hidden="1">
      <c r="A37" s="31">
        <f>AVERAGE(D35:D37)</f>
        <v>792131.398205659</v>
      </c>
      <c r="B37" s="27">
        <f>A37/A34-1</f>
        <v>0.21716404738799677</v>
      </c>
      <c r="C37" s="27">
        <f>A37/A25-1</f>
        <v>0.1746095296001442</v>
      </c>
      <c r="D37" s="26">
        <f>H37/18</f>
        <v>882361.66666666663</v>
      </c>
      <c r="E37" s="27">
        <f t="shared" si="7"/>
        <v>7.7270530983890362E-2</v>
      </c>
      <c r="F37" s="33">
        <f t="shared" si="8"/>
        <v>0.31637583816381132</v>
      </c>
      <c r="G37" s="39" t="s">
        <v>225</v>
      </c>
      <c r="H37" s="68">
        <v>15882510</v>
      </c>
      <c r="I37" s="68">
        <v>86714.63</v>
      </c>
      <c r="J37" s="30">
        <f t="shared" si="4"/>
        <v>183.15836670236612</v>
      </c>
      <c r="K37" s="32">
        <f>H37+H36+H35</f>
        <v>48607115</v>
      </c>
      <c r="L37" s="27">
        <f>K37/K34-1</f>
        <v>0.22676618440023621</v>
      </c>
      <c r="M37" s="27">
        <f>K37/K25-1</f>
        <v>0.16357069310199579</v>
      </c>
      <c r="N37" s="32">
        <f>AVERAGE(J35:J37)</f>
        <v>143.96666106556677</v>
      </c>
      <c r="O37" s="16">
        <f>N37/N34-1</f>
        <v>0.20268895860898062</v>
      </c>
      <c r="P37" s="16"/>
    </row>
    <row r="38" spans="1:16" ht="17.399999999999999" hidden="1">
      <c r="A38" s="31"/>
      <c r="B38" s="27"/>
      <c r="C38" s="27"/>
      <c r="D38" s="26">
        <f>H38/20</f>
        <v>814479.7</v>
      </c>
      <c r="E38" s="27">
        <f t="shared" si="7"/>
        <v>-7.6932134782222716E-2</v>
      </c>
      <c r="F38" s="33">
        <f t="shared" si="8"/>
        <v>0.15591944402739522</v>
      </c>
      <c r="G38" s="39" t="s">
        <v>231</v>
      </c>
      <c r="H38" s="68">
        <v>16289594</v>
      </c>
      <c r="I38" s="68">
        <v>169888.08</v>
      </c>
      <c r="J38" s="30">
        <f t="shared" si="4"/>
        <v>95.884266865574091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747054.95238095243</v>
      </c>
      <c r="E39" s="27">
        <f t="shared" si="7"/>
        <v>-8.2782600498266024E-2</v>
      </c>
      <c r="F39" s="33">
        <f t="shared" si="8"/>
        <v>0.23732391150050325</v>
      </c>
      <c r="G39" s="39" t="s">
        <v>234</v>
      </c>
      <c r="H39" s="68">
        <v>15688154</v>
      </c>
      <c r="I39" s="68">
        <v>297793.77</v>
      </c>
      <c r="J39" s="30">
        <f t="shared" si="4"/>
        <v>52.681269994331977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779857.86825396831</v>
      </c>
      <c r="B40" s="27">
        <f>A40/A37-1</f>
        <v>-1.5494310640245756E-2</v>
      </c>
      <c r="C40" s="27">
        <f>A40/A28-1</f>
        <v>0.16108853953088054</v>
      </c>
      <c r="D40" s="26">
        <f>H40/21</f>
        <v>778038.95238095243</v>
      </c>
      <c r="E40" s="27">
        <f t="shared" si="7"/>
        <v>4.1474860585891671E-2</v>
      </c>
      <c r="F40" s="33">
        <f t="shared" si="8"/>
        <v>0.10110247712102249</v>
      </c>
      <c r="G40" s="39" t="s">
        <v>236</v>
      </c>
      <c r="H40" s="68">
        <v>16338818</v>
      </c>
      <c r="I40" s="68">
        <v>91415.5</v>
      </c>
      <c r="J40" s="30">
        <f t="shared" si="4"/>
        <v>178.73137487625183</v>
      </c>
      <c r="K40" s="32">
        <f>H40+H39+H38</f>
        <v>48316566</v>
      </c>
      <c r="L40" s="27">
        <f>K40/K37-1</f>
        <v>-5.977499384606566E-3</v>
      </c>
      <c r="M40" s="27">
        <f>K40/K28-1</f>
        <v>0.20502281824989121</v>
      </c>
      <c r="N40" s="32">
        <f>AVERAGE(J38:J40)</f>
        <v>109.09897057871929</v>
      </c>
      <c r="O40" s="58">
        <f>N40/N37-1</f>
        <v>-0.24219281206339627</v>
      </c>
    </row>
    <row r="41" spans="1:16" ht="17.399999999999999">
      <c r="A41" s="31"/>
      <c r="B41" s="27"/>
      <c r="C41" s="27"/>
      <c r="D41" s="26">
        <f>H41/18</f>
        <v>728972.9444444445</v>
      </c>
      <c r="E41" s="27">
        <f t="shared" si="7"/>
        <v>-6.3063690816965279E-2</v>
      </c>
      <c r="F41" s="33">
        <f t="shared" si="8"/>
        <v>6.4783246288435681E-3</v>
      </c>
      <c r="G41" s="39" t="s">
        <v>370</v>
      </c>
      <c r="H41" s="68">
        <v>13121513</v>
      </c>
      <c r="I41" s="68">
        <v>74661.47</v>
      </c>
      <c r="J41" s="30">
        <f t="shared" si="4"/>
        <v>175.74678076925085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866841.5</v>
      </c>
      <c r="E42" s="27">
        <f t="shared" ref="E42" si="9">D42/D41-1</f>
        <v>0.1891271227639677</v>
      </c>
      <c r="F42" s="33">
        <f t="shared" ref="F42" si="10">D42/D30-1</f>
        <v>0.11622555959062741</v>
      </c>
      <c r="G42" s="39" t="s">
        <v>408</v>
      </c>
      <c r="H42" s="68">
        <v>17336830</v>
      </c>
      <c r="I42" s="68">
        <v>222457.29</v>
      </c>
      <c r="J42" s="30">
        <f t="shared" si="4"/>
        <v>77.93329676901125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804188.54814814811</v>
      </c>
      <c r="B43" s="27">
        <f>A43/A40-1</f>
        <v>3.1198864414427208E-2</v>
      </c>
      <c r="C43" s="27">
        <f>A43/A31-1</f>
        <v>4.4334161562427532E-2</v>
      </c>
      <c r="D43" s="26">
        <f>H43/20</f>
        <v>816751.2</v>
      </c>
      <c r="E43" s="27">
        <f t="shared" ref="E43" si="11">D43/D42-1</f>
        <v>-5.7784843019167864E-2</v>
      </c>
      <c r="F43" s="33">
        <f t="shared" ref="F43" si="12">D43/D31-1</f>
        <v>9.2273580468356098E-3</v>
      </c>
      <c r="G43" s="39" t="s">
        <v>429</v>
      </c>
      <c r="H43" s="68">
        <v>16335024</v>
      </c>
      <c r="I43" s="68">
        <v>99519.12</v>
      </c>
      <c r="J43" s="30">
        <f t="shared" si="4"/>
        <v>164.13955428866333</v>
      </c>
      <c r="K43" s="32">
        <f>H43+H42+H41</f>
        <v>46793367</v>
      </c>
      <c r="L43" s="27">
        <f>K43/K40-1</f>
        <v>-3.1525398555849349E-2</v>
      </c>
      <c r="M43" s="27">
        <f>K43/K31-1</f>
        <v>-1.7398641913501933E-3</v>
      </c>
      <c r="N43" s="32">
        <f>AVERAGE(J41:J43)</f>
        <v>139.27321060897512</v>
      </c>
      <c r="O43" s="58">
        <f>N43/N40-1</f>
        <v>0.27657676209221327</v>
      </c>
    </row>
    <row r="44" spans="1:16" ht="17.399999999999999">
      <c r="A44" s="31"/>
      <c r="B44" s="27"/>
      <c r="C44" s="27"/>
      <c r="D44" s="26">
        <f>H44/22</f>
        <v>797184</v>
      </c>
      <c r="E44" s="27">
        <f t="shared" ref="E44" si="13">D44/D43-1</f>
        <v>-2.3957356903791416E-2</v>
      </c>
      <c r="F44" s="33">
        <f t="shared" ref="F44" si="14">D44/D32-1</f>
        <v>0.23630161366697089</v>
      </c>
      <c r="G44" s="39" t="s">
        <v>464</v>
      </c>
      <c r="H44" s="68">
        <v>17538048</v>
      </c>
      <c r="I44" s="68">
        <v>95231.69</v>
      </c>
      <c r="J44" s="30">
        <f t="shared" si="4"/>
        <v>184.16188980789903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902975</v>
      </c>
      <c r="E45" s="27">
        <f t="shared" ref="E45" si="15">D45/D44-1</f>
        <v>0.13270587467886963</v>
      </c>
      <c r="F45" s="33">
        <f t="shared" ref="F45" si="16">D45/D33-1</f>
        <v>0.46009044911324937</v>
      </c>
      <c r="G45" s="39" t="s">
        <v>502</v>
      </c>
      <c r="H45" s="68">
        <v>18059500</v>
      </c>
      <c r="I45" s="68">
        <v>316207.76</v>
      </c>
      <c r="J45" s="30">
        <f t="shared" si="4"/>
        <v>57.11276661901023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836016.31578947371</v>
      </c>
      <c r="B46" s="27">
        <f>A46/A43-1</f>
        <v>3.9577494251338496E-2</v>
      </c>
      <c r="C46" s="27">
        <f>A46/A34-1</f>
        <v>0.28459622344691926</v>
      </c>
      <c r="D46" s="26">
        <f>H46/19</f>
        <v>807889.94736842101</v>
      </c>
      <c r="E46" s="27">
        <f t="shared" ref="E46" si="17">D46/D45-1</f>
        <v>-0.10530197694463195</v>
      </c>
      <c r="F46" s="33">
        <f t="shared" ref="F46" si="18">D46/D34-1</f>
        <v>0.17229689454038621</v>
      </c>
      <c r="G46" s="39" t="s">
        <v>551</v>
      </c>
      <c r="H46" s="68">
        <v>15349909</v>
      </c>
      <c r="I46" s="68">
        <v>96946.06</v>
      </c>
      <c r="J46" s="30">
        <f t="shared" si="4"/>
        <v>158.33453159416692</v>
      </c>
      <c r="K46" s="32">
        <f>H46+H45+H44</f>
        <v>50947457</v>
      </c>
      <c r="L46" s="27">
        <f>K46/K43-1</f>
        <v>8.8775189013434286E-2</v>
      </c>
      <c r="M46" s="27">
        <f>K46/K34-1</f>
        <v>0.28583268990116162</v>
      </c>
      <c r="N46" s="32">
        <f>AVERAGE(J44:J46)</f>
        <v>133.20306267369207</v>
      </c>
      <c r="O46" s="58">
        <f>N46/N43-1</f>
        <v>-4.3584461855522671E-2</v>
      </c>
    </row>
    <row r="47" spans="1:16" ht="17.399999999999999">
      <c r="A47" s="31"/>
      <c r="B47" s="27"/>
      <c r="C47" s="27"/>
      <c r="D47" s="26">
        <f>H47/19</f>
        <v>884993.47368421056</v>
      </c>
      <c r="E47" s="27">
        <f t="shared" ref="E47" si="19">D47/D46-1</f>
        <v>9.54381553662631E-2</v>
      </c>
      <c r="F47" s="33">
        <f t="shared" ref="F47" si="20">D47/D35-1</f>
        <v>0.31117728386072452</v>
      </c>
      <c r="G47" s="39" t="s">
        <v>601</v>
      </c>
      <c r="H47" s="68">
        <v>16814876</v>
      </c>
      <c r="I47" s="68">
        <v>139467.99</v>
      </c>
      <c r="J47" s="30">
        <f t="shared" si="4"/>
        <v>120.56441051455607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654705.35</v>
      </c>
      <c r="E48" s="27">
        <f t="shared" ref="E48" si="21">D48/D47-1</f>
        <v>-0.26021448805212721</v>
      </c>
      <c r="F48" s="33">
        <f t="shared" ref="F48" si="22">D48/D36-1</f>
        <v>-0.20067382041094972</v>
      </c>
      <c r="G48" s="39" t="s">
        <v>632</v>
      </c>
      <c r="H48" s="68">
        <v>13094107</v>
      </c>
      <c r="I48" s="68">
        <v>79695</v>
      </c>
      <c r="J48" s="30">
        <f t="shared" si="4"/>
        <v>164.30274170274171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751335.94122807018</v>
      </c>
      <c r="B49" s="27">
        <f>A49/A46-1</f>
        <v>-0.10129033723634628</v>
      </c>
      <c r="C49" s="27">
        <f>A49/A37-1</f>
        <v>-5.1500871029729334E-2</v>
      </c>
      <c r="D49" s="26">
        <f>H49/22</f>
        <v>714309</v>
      </c>
      <c r="E49" s="27">
        <f t="shared" ref="E49" si="23">D49/D48-1</f>
        <v>9.1038892533870319E-2</v>
      </c>
      <c r="F49" s="33">
        <f t="shared" ref="F49" si="24">D49/D37-1</f>
        <v>-0.19045780547281255</v>
      </c>
      <c r="G49" s="39" t="s">
        <v>674</v>
      </c>
      <c r="H49" s="68">
        <v>15714798</v>
      </c>
      <c r="I49" s="68">
        <v>254306.26</v>
      </c>
      <c r="J49" s="30">
        <f t="shared" si="4"/>
        <v>61.794774536812419</v>
      </c>
      <c r="K49" s="32">
        <f>H49+H48+H47</f>
        <v>45623781</v>
      </c>
      <c r="L49" s="27">
        <f>K49/K46-1</f>
        <v>-0.10449345881974048</v>
      </c>
      <c r="M49" s="27">
        <f>K49/K37-1</f>
        <v>-6.1376487783732947E-2</v>
      </c>
      <c r="N49" s="32">
        <f>AVERAGE(J47:J49)</f>
        <v>115.55397558470339</v>
      </c>
      <c r="O49" s="58">
        <f>N49/N46-1</f>
        <v>-0.13249760729769178</v>
      </c>
    </row>
    <row r="50" spans="1:15" s="37" customFormat="1" ht="17.399999999999999">
      <c r="A50" s="92"/>
      <c r="B50" s="130"/>
      <c r="C50" s="130"/>
      <c r="D50" s="93">
        <f>H50/18</f>
        <v>761337.72222222225</v>
      </c>
      <c r="E50" s="130">
        <f t="shared" ref="E50" si="25">D50/D49-1</f>
        <v>6.5838064790199047E-2</v>
      </c>
      <c r="F50" s="131">
        <f t="shared" ref="F50" si="26">D50/D38-1</f>
        <v>-6.5246534416729784E-2</v>
      </c>
      <c r="G50" s="132" t="s">
        <v>714</v>
      </c>
      <c r="H50" s="95">
        <v>13704079</v>
      </c>
      <c r="I50" s="95">
        <v>83031.11</v>
      </c>
      <c r="J50" s="133">
        <f t="shared" ref="J50" si="27">H50/I50</f>
        <v>165.04752254907828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745530</v>
      </c>
      <c r="E51" s="130">
        <f t="shared" ref="E51" si="28">D51/D50-1</f>
        <v>-2.0763088128724294E-2</v>
      </c>
      <c r="F51" s="131">
        <f t="shared" ref="F51" si="29">D51/D39-1</f>
        <v>-2.0412854182844109E-3</v>
      </c>
      <c r="G51" s="132" t="s">
        <v>721</v>
      </c>
      <c r="H51" s="95">
        <v>14910600</v>
      </c>
      <c r="I51" s="95">
        <v>198980.57</v>
      </c>
      <c r="J51" s="133">
        <f t="shared" ref="J51" si="30">H51/I51</f>
        <v>74.934954704371378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819681.19528619526</v>
      </c>
      <c r="B52" s="27">
        <f>A52/A49-1</f>
        <v>9.0964973599444443E-2</v>
      </c>
      <c r="C52" s="27">
        <f>A52/A40-1</f>
        <v>5.1064852524201454E-2</v>
      </c>
      <c r="D52" s="93">
        <f>H52/22</f>
        <v>952175.86363636365</v>
      </c>
      <c r="E52" s="130">
        <f t="shared" ref="E52:E53" si="31">D52/D51-1</f>
        <v>0.27717980984851542</v>
      </c>
      <c r="F52" s="131">
        <f t="shared" ref="F52:F53" si="32">D52/D40-1</f>
        <v>0.22381515825463238</v>
      </c>
      <c r="G52" s="132" t="s">
        <v>726</v>
      </c>
      <c r="H52" s="95">
        <v>20947869</v>
      </c>
      <c r="I52" s="95">
        <v>117894.93</v>
      </c>
      <c r="J52" s="133">
        <f t="shared" ref="J52" si="33">H52/I52</f>
        <v>177.68252629693237</v>
      </c>
      <c r="K52" s="32">
        <f>H52+H51+H50</f>
        <v>49562548</v>
      </c>
      <c r="L52" s="27">
        <f>K52/K49-1</f>
        <v>8.6331446313053339E-2</v>
      </c>
      <c r="M52" s="27">
        <f>K52/K40-1</f>
        <v>2.5787884014770501E-2</v>
      </c>
      <c r="N52" s="32">
        <f>AVERAGE(J50:J52)</f>
        <v>139.22166785012735</v>
      </c>
      <c r="O52" s="58">
        <f>N52/N49-1</f>
        <v>0.20481936814086543</v>
      </c>
    </row>
    <row r="53" spans="1:15" s="37" customFormat="1" ht="17.399999999999999">
      <c r="A53" s="31"/>
      <c r="B53" s="27"/>
      <c r="C53" s="27"/>
      <c r="D53" s="93">
        <f>H53/21</f>
        <v>781729.95238095243</v>
      </c>
      <c r="E53" s="130">
        <f t="shared" si="31"/>
        <v>-0.17900675470230631</v>
      </c>
      <c r="F53" s="131">
        <f t="shared" si="32"/>
        <v>7.2371695463560037E-2</v>
      </c>
      <c r="G53" s="132" t="s">
        <v>729</v>
      </c>
      <c r="H53" s="95">
        <v>16416329</v>
      </c>
      <c r="I53" s="95">
        <v>88447.61</v>
      </c>
      <c r="J53" s="133">
        <f t="shared" ref="J53" si="34">H53/I53</f>
        <v>185.60511697263499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888783.4117647059</v>
      </c>
      <c r="E54" s="130">
        <f t="shared" ref="E54" si="35">D54/D53-1</f>
        <v>0.13694429778172834</v>
      </c>
      <c r="F54" s="131">
        <f t="shared" ref="F54" si="36">D54/D42-1</f>
        <v>2.5312484190830542E-2</v>
      </c>
      <c r="G54" s="132" t="s">
        <v>742</v>
      </c>
      <c r="H54" s="95">
        <v>15109318</v>
      </c>
      <c r="I54" s="95">
        <v>231503.5</v>
      </c>
      <c r="J54" s="133">
        <f t="shared" ref="J54" si="37">H54/I54</f>
        <v>65.266045653737422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830310.85154061636</v>
      </c>
      <c r="B55" s="27">
        <f>A55/A52-1</f>
        <v>1.2968037226606999E-2</v>
      </c>
      <c r="C55" s="27">
        <f>A55/A43-1</f>
        <v>3.2482809476237495E-2</v>
      </c>
      <c r="D55" s="93">
        <f>H55/21</f>
        <v>820419.19047619053</v>
      </c>
      <c r="E55" s="130">
        <f t="shared" ref="E55" si="38">D55/D54-1</f>
        <v>-7.6918876279178261E-2</v>
      </c>
      <c r="F55" s="131">
        <f t="shared" ref="F55" si="39">D55/D43-1</f>
        <v>4.4909520502578459E-3</v>
      </c>
      <c r="G55" s="132" t="s">
        <v>749</v>
      </c>
      <c r="H55" s="95">
        <v>17228803</v>
      </c>
      <c r="I55" s="95">
        <v>112274.39</v>
      </c>
      <c r="J55" s="133">
        <f t="shared" ref="J55" si="40">H55/I55</f>
        <v>153.45265291577181</v>
      </c>
      <c r="K55" s="32">
        <f>H55+H54+H53</f>
        <v>48754450</v>
      </c>
      <c r="L55" s="27">
        <f>K55/K52-1</f>
        <v>-1.6304609682294746E-2</v>
      </c>
      <c r="M55" s="27">
        <f>K55/K43-1</f>
        <v>4.1909422760708859E-2</v>
      </c>
      <c r="N55" s="32">
        <f>AVERAGE(J53:J55)</f>
        <v>134.77460518071473</v>
      </c>
      <c r="O55" s="58">
        <f>N55/N52-1</f>
        <v>-3.194231715568796E-2</v>
      </c>
    </row>
    <row r="56" spans="1:15" s="124" customFormat="1" ht="17.399999999999999">
      <c r="A56" s="94"/>
      <c r="B56" s="45"/>
      <c r="C56" s="45"/>
      <c r="D56" s="98">
        <f>H56/22</f>
        <v>788431.5</v>
      </c>
      <c r="E56" s="118">
        <f t="shared" ref="E56" si="41">D56/D55-1</f>
        <v>-3.8989446916306458E-2</v>
      </c>
      <c r="F56" s="158">
        <f t="shared" ref="F56" si="42">D56/D44-1</f>
        <v>-1.0979272037572207E-2</v>
      </c>
      <c r="G56" s="122" t="s">
        <v>752</v>
      </c>
      <c r="H56" s="96">
        <v>17345493</v>
      </c>
      <c r="I56" s="96">
        <v>100691.91</v>
      </c>
      <c r="J56" s="125">
        <f t="shared" ref="J56" si="43">H56/I56</f>
        <v>172.26302490438408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1134264.2222222222</v>
      </c>
      <c r="E57" s="118">
        <f t="shared" ref="E57" si="44">D57/D56-1</f>
        <v>0.43863382198989043</v>
      </c>
      <c r="F57" s="158">
        <f t="shared" ref="F57" si="45">D57/D45-1</f>
        <v>0.25614133527752392</v>
      </c>
      <c r="G57" s="122" t="s">
        <v>756</v>
      </c>
      <c r="H57" s="96">
        <v>20416756</v>
      </c>
      <c r="I57" s="96">
        <v>201898.79</v>
      </c>
      <c r="J57" s="125">
        <f t="shared" ref="J57" si="46">H57/I57</f>
        <v>101.12371649181256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961347.86111111112</v>
      </c>
      <c r="B58" s="27">
        <f>A58/A55-1</f>
        <v>0.15781680960493238</v>
      </c>
      <c r="C58" s="27">
        <f>A58/A46-1</f>
        <v>0.14991519059443625</v>
      </c>
      <c r="K58" s="32">
        <f>H58+H57+H56</f>
        <v>37762249</v>
      </c>
      <c r="L58" s="27">
        <f>K58/K55-1</f>
        <v>-0.22546046566005773</v>
      </c>
      <c r="M58" s="27">
        <f>K58/K46-1</f>
        <v>-0.25880012028863386</v>
      </c>
      <c r="N58" s="32">
        <f>AVERAGE(J56:J58)</f>
        <v>136.69337069809831</v>
      </c>
      <c r="O58" s="58">
        <f>N58/N55-1</f>
        <v>1.423684762282007E-2</v>
      </c>
    </row>
  </sheetData>
  <phoneticPr fontId="21" type="noConversion"/>
  <hyperlinks>
    <hyperlink ref="P4" r:id="rId1" xr:uid="{00000000-0004-0000-CE00-000000000000}"/>
  </hyperlinks>
  <pageMargins left="0.69986110925674438" right="0.69986110925674438" top="0.75" bottom="0.75" header="0.30000001192092896" footer="0.30000001192092896"/>
  <pageSetup paperSize="9" orientation="portrait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111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코텍, 토비스</v>
      </c>
      <c r="G1" s="19"/>
      <c r="H1" s="19"/>
      <c r="I1" s="19"/>
      <c r="J1" s="20"/>
      <c r="P1" s="18" t="s">
        <v>284</v>
      </c>
    </row>
    <row r="2" spans="1:16" ht="15" customHeight="1">
      <c r="G2" s="21"/>
      <c r="H2" s="21"/>
      <c r="I2" s="21"/>
      <c r="J2" s="22"/>
      <c r="P2" s="34" t="s">
        <v>720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258240.65</v>
      </c>
      <c r="E5" s="27"/>
      <c r="F5" s="26"/>
      <c r="G5" s="28" t="s">
        <v>7</v>
      </c>
      <c r="H5" s="29">
        <v>5164813</v>
      </c>
      <c r="I5" s="29">
        <v>70168.399999999994</v>
      </c>
      <c r="J5" s="30">
        <f>H5/I5</f>
        <v>73.60596792858324</v>
      </c>
    </row>
    <row r="6" spans="1:16" ht="15" hidden="1" customHeight="1">
      <c r="D6" s="26">
        <f>H6/18</f>
        <v>232208.94444444444</v>
      </c>
      <c r="E6" s="27">
        <f t="shared" ref="E6:E16" si="0">D6/D5-1</f>
        <v>-0.10080405836786566</v>
      </c>
      <c r="F6" s="26"/>
      <c r="G6" s="28" t="s">
        <v>3</v>
      </c>
      <c r="H6" s="29">
        <v>4179761</v>
      </c>
      <c r="I6" s="29">
        <v>48722.1</v>
      </c>
      <c r="J6" s="30">
        <f t="shared" ref="J6:J16" si="1">H6/I6</f>
        <v>85.787784188284164</v>
      </c>
    </row>
    <row r="7" spans="1:16" ht="15" hidden="1" customHeight="1">
      <c r="A7" s="31">
        <f>AVERAGE(D5:D7)</f>
        <v>236225.69814814813</v>
      </c>
      <c r="B7" s="31"/>
      <c r="C7" s="31"/>
      <c r="D7" s="26">
        <f>H7/22</f>
        <v>218227.5</v>
      </c>
      <c r="E7" s="27">
        <f t="shared" si="0"/>
        <v>-6.0210619698111922E-2</v>
      </c>
      <c r="F7" s="26"/>
      <c r="G7" s="28" t="s">
        <v>6</v>
      </c>
      <c r="H7" s="29">
        <v>4801005</v>
      </c>
      <c r="I7" s="29">
        <v>56680.800000000003</v>
      </c>
      <c r="J7" s="30">
        <f t="shared" si="1"/>
        <v>84.702491849091757</v>
      </c>
      <c r="K7" s="32">
        <f>H7+H6+H5</f>
        <v>14145579</v>
      </c>
      <c r="L7" s="32"/>
      <c r="M7" s="32"/>
      <c r="N7" s="32">
        <f>AVERAGE(J5:J7)</f>
        <v>81.365414655319725</v>
      </c>
      <c r="O7" s="35"/>
    </row>
    <row r="8" spans="1:16" ht="15" hidden="1" customHeight="1">
      <c r="D8" s="26">
        <f>H8/21</f>
        <v>245532.52380952382</v>
      </c>
      <c r="E8" s="27">
        <f t="shared" si="0"/>
        <v>0.12512182841082731</v>
      </c>
      <c r="F8" s="26"/>
      <c r="G8" s="28" t="s">
        <v>2</v>
      </c>
      <c r="H8" s="29">
        <v>5156183</v>
      </c>
      <c r="I8" s="29">
        <v>66639.600000000006</v>
      </c>
      <c r="J8" s="30">
        <f t="shared" si="1"/>
        <v>77.374158908516847</v>
      </c>
    </row>
    <row r="9" spans="1:16" ht="15" hidden="1" customHeight="1">
      <c r="D9" s="26">
        <f>H9/21</f>
        <v>184897.61904761905</v>
      </c>
      <c r="E9" s="27">
        <f t="shared" si="0"/>
        <v>-0.24695263919065713</v>
      </c>
      <c r="F9" s="26"/>
      <c r="G9" s="28" t="s">
        <v>5</v>
      </c>
      <c r="H9" s="29">
        <v>3882850</v>
      </c>
      <c r="I9" s="29">
        <v>43829.599999999999</v>
      </c>
      <c r="J9" s="30">
        <f t="shared" si="1"/>
        <v>88.589674557833064</v>
      </c>
    </row>
    <row r="10" spans="1:16" ht="15" hidden="1" customHeight="1">
      <c r="A10" s="31">
        <f>AVERAGE(D8:D10)</f>
        <v>465221.52380952379</v>
      </c>
      <c r="B10" s="27">
        <f>A10/A7-1</f>
        <v>0.96939421687204286</v>
      </c>
      <c r="C10" s="27"/>
      <c r="D10" s="26">
        <f>H10/21</f>
        <v>965234.42857142852</v>
      </c>
      <c r="E10" s="27">
        <f t="shared" si="0"/>
        <v>4.2203724068660904</v>
      </c>
      <c r="F10" s="26"/>
      <c r="G10" s="28" t="s">
        <v>0</v>
      </c>
      <c r="H10" s="29">
        <v>20269923</v>
      </c>
      <c r="I10" s="29">
        <v>375418.6</v>
      </c>
      <c r="J10" s="30">
        <f t="shared" si="1"/>
        <v>53.992857572853346</v>
      </c>
      <c r="K10" s="32">
        <f>H10+H9+H8</f>
        <v>29308956</v>
      </c>
      <c r="L10" s="27">
        <f>K10/K7-1</f>
        <v>1.0719516677260081</v>
      </c>
      <c r="M10" s="32"/>
      <c r="N10" s="32">
        <f>AVERAGE(J8:J10)</f>
        <v>73.318897013067755</v>
      </c>
      <c r="O10" s="58">
        <f>N10/N7-1</f>
        <v>-9.8893586130404887E-2</v>
      </c>
    </row>
    <row r="11" spans="1:16" ht="15" hidden="1" customHeight="1">
      <c r="D11" s="26">
        <f>H11/21</f>
        <v>957885.23809523811</v>
      </c>
      <c r="E11" s="27">
        <f t="shared" si="0"/>
        <v>-7.6138917745272039E-3</v>
      </c>
      <c r="F11" s="26"/>
      <c r="G11" s="28" t="s">
        <v>10</v>
      </c>
      <c r="H11" s="29">
        <v>20115590</v>
      </c>
      <c r="I11" s="29">
        <v>359405</v>
      </c>
      <c r="J11" s="30">
        <f t="shared" si="1"/>
        <v>55.969143445416734</v>
      </c>
    </row>
    <row r="12" spans="1:16" ht="15" hidden="1" customHeight="1">
      <c r="D12" s="26">
        <f>H12/22</f>
        <v>1208157.9090909092</v>
      </c>
      <c r="E12" s="27">
        <f t="shared" si="0"/>
        <v>0.26127625840997415</v>
      </c>
      <c r="F12" s="26"/>
      <c r="G12" s="28" t="s">
        <v>4</v>
      </c>
      <c r="H12" s="29">
        <v>26579474</v>
      </c>
      <c r="I12" s="29">
        <v>468920.6</v>
      </c>
      <c r="J12" s="30">
        <f t="shared" si="1"/>
        <v>56.68224855124727</v>
      </c>
    </row>
    <row r="13" spans="1:16" ht="15" hidden="1" customHeight="1">
      <c r="A13" s="31">
        <f>AVERAGE(D11:D13)</f>
        <v>1099158.2823953824</v>
      </c>
      <c r="B13" s="27">
        <f>A13/A10-1</f>
        <v>1.3626556944201322</v>
      </c>
      <c r="C13" s="27"/>
      <c r="D13" s="26">
        <f>H13/20</f>
        <v>1131431.7</v>
      </c>
      <c r="E13" s="27">
        <f t="shared" si="0"/>
        <v>-6.350677218066858E-2</v>
      </c>
      <c r="F13" s="26"/>
      <c r="G13" s="28" t="s">
        <v>8</v>
      </c>
      <c r="H13" s="29">
        <v>22628634</v>
      </c>
      <c r="I13" s="29">
        <v>395216.78</v>
      </c>
      <c r="J13" s="30">
        <f t="shared" si="1"/>
        <v>57.25625819834876</v>
      </c>
      <c r="K13" s="32">
        <f>H13+H12+H11</f>
        <v>69323698</v>
      </c>
      <c r="L13" s="27">
        <f>K13/K10-1</f>
        <v>1.3652735361846391</v>
      </c>
      <c r="M13" s="32"/>
      <c r="N13" s="32">
        <f>AVERAGE(J11:J13)</f>
        <v>56.63588339833759</v>
      </c>
      <c r="O13" s="58">
        <f>N13/N10-1</f>
        <v>-0.22754043356321529</v>
      </c>
    </row>
    <row r="14" spans="1:16" ht="15" hidden="1" customHeight="1">
      <c r="D14" s="26">
        <f>H14/20</f>
        <v>1208222.75</v>
      </c>
      <c r="E14" s="27">
        <f t="shared" si="0"/>
        <v>6.7870689852511656E-2</v>
      </c>
      <c r="F14" s="26"/>
      <c r="G14" s="28" t="s">
        <v>11</v>
      </c>
      <c r="H14" s="29">
        <v>24164455</v>
      </c>
      <c r="I14" s="29">
        <v>401280.4</v>
      </c>
      <c r="J14" s="30">
        <f t="shared" si="1"/>
        <v>60.218378470515873</v>
      </c>
    </row>
    <row r="15" spans="1:16" ht="15" hidden="1" customHeight="1">
      <c r="A15" s="31"/>
      <c r="B15" s="31"/>
      <c r="C15" s="31"/>
      <c r="D15" s="26">
        <f>H15/22</f>
        <v>928505.18181818177</v>
      </c>
      <c r="E15" s="27">
        <f t="shared" si="0"/>
        <v>-0.23151158855585052</v>
      </c>
      <c r="F15" s="26"/>
      <c r="G15" s="28" t="s">
        <v>9</v>
      </c>
      <c r="H15" s="29">
        <v>20427114</v>
      </c>
      <c r="I15" s="29">
        <v>324042.40000000002</v>
      </c>
      <c r="J15" s="30">
        <f t="shared" si="1"/>
        <v>63.038398678691429</v>
      </c>
    </row>
    <row r="16" spans="1:16" ht="15" hidden="1" customHeight="1">
      <c r="A16" s="31">
        <f>AVERAGE(D14:D16)</f>
        <v>1063636.6893939395</v>
      </c>
      <c r="B16" s="27">
        <f>A16/A13-1</f>
        <v>-3.2317086238054071E-2</v>
      </c>
      <c r="C16" s="27"/>
      <c r="D16" s="26">
        <f>H16/22</f>
        <v>1054182.1363636365</v>
      </c>
      <c r="E16" s="27">
        <f t="shared" si="0"/>
        <v>0.13535406910638503</v>
      </c>
      <c r="F16" s="26"/>
      <c r="G16" s="28" t="s">
        <v>13</v>
      </c>
      <c r="H16" s="29">
        <v>23192007</v>
      </c>
      <c r="I16" s="29">
        <v>350165.2</v>
      </c>
      <c r="J16" s="30">
        <f t="shared" si="1"/>
        <v>66.231615820190015</v>
      </c>
      <c r="K16" s="32">
        <f>H16+H15+H14</f>
        <v>67783576</v>
      </c>
      <c r="L16" s="27">
        <f>K16/K13-1</f>
        <v>-2.2216385513652237E-2</v>
      </c>
      <c r="M16" s="32"/>
      <c r="N16" s="32">
        <f>AVERAGE(J14:J16)</f>
        <v>63.162797656465763</v>
      </c>
      <c r="O16" s="58">
        <f>N16/N13-1</f>
        <v>0.11524344402333009</v>
      </c>
    </row>
    <row r="17" spans="1:15" ht="15" hidden="1" customHeight="1">
      <c r="D17" s="26">
        <f>H17/20</f>
        <v>950555.25</v>
      </c>
      <c r="E17" s="27">
        <f t="shared" ref="E17:E22" si="2">D17/D16-1</f>
        <v>-9.8300742147930609E-2</v>
      </c>
      <c r="F17" s="33">
        <f t="shared" ref="F17:F22" si="3">D17/D5-1</f>
        <v>2.6808893177739446</v>
      </c>
      <c r="G17" s="39" t="s">
        <v>162</v>
      </c>
      <c r="H17" s="29">
        <v>19011105</v>
      </c>
      <c r="I17" s="29">
        <v>283544.28999999998</v>
      </c>
      <c r="J17" s="30">
        <f t="shared" ref="J17:J49" si="4">H17/I17</f>
        <v>67.048096789393995</v>
      </c>
    </row>
    <row r="18" spans="1:15" hidden="1">
      <c r="D18" s="26">
        <f>H18/20</f>
        <v>916485.15</v>
      </c>
      <c r="E18" s="27">
        <f t="shared" si="2"/>
        <v>-3.5842314268423658E-2</v>
      </c>
      <c r="F18" s="33">
        <f t="shared" si="3"/>
        <v>2.9468124373618494</v>
      </c>
      <c r="G18" s="39" t="s">
        <v>163</v>
      </c>
      <c r="H18" s="29">
        <v>18329703</v>
      </c>
      <c r="I18" s="29">
        <v>267495.3</v>
      </c>
      <c r="J18" s="30">
        <f t="shared" si="4"/>
        <v>68.523458169171576</v>
      </c>
    </row>
    <row r="19" spans="1:15" ht="17.399999999999999" hidden="1">
      <c r="A19" s="31">
        <f>AVERAGE(D17:D19)</f>
        <v>891032.81515151507</v>
      </c>
      <c r="B19" s="27">
        <f>A19/A16-1</f>
        <v>-0.16227709702339632</v>
      </c>
      <c r="C19" s="27">
        <f>A19/A7-1</f>
        <v>2.7719554736703831</v>
      </c>
      <c r="D19" s="26">
        <f>H19/22</f>
        <v>806058.04545454541</v>
      </c>
      <c r="E19" s="27">
        <f t="shared" si="2"/>
        <v>-0.12048979140082583</v>
      </c>
      <c r="F19" s="33">
        <f t="shared" si="3"/>
        <v>2.6936593484072602</v>
      </c>
      <c r="G19" s="39" t="s">
        <v>158</v>
      </c>
      <c r="H19" s="29">
        <v>17733277</v>
      </c>
      <c r="I19" s="29">
        <v>296268.58</v>
      </c>
      <c r="J19" s="30">
        <f t="shared" si="4"/>
        <v>59.855408899586983</v>
      </c>
      <c r="K19" s="32">
        <f>H19+H18+H17</f>
        <v>55074085</v>
      </c>
      <c r="L19" s="27">
        <f>K19/K16-1</f>
        <v>-0.1875010400749586</v>
      </c>
      <c r="M19" s="27">
        <f>K19/K7-1</f>
        <v>2.8933779239435871</v>
      </c>
      <c r="N19" s="32">
        <f>AVERAGE(J17:J19)</f>
        <v>65.142321286050858</v>
      </c>
      <c r="O19" s="58">
        <f>N19/N16-1</f>
        <v>3.134002455609175E-2</v>
      </c>
    </row>
    <row r="20" spans="1:15" hidden="1">
      <c r="D20" s="26">
        <f>H20/20</f>
        <v>820641.1</v>
      </c>
      <c r="E20" s="27">
        <f t="shared" si="2"/>
        <v>1.8091816870621225E-2</v>
      </c>
      <c r="F20" s="33">
        <f t="shared" si="3"/>
        <v>2.3422908186152429</v>
      </c>
      <c r="G20" s="39" t="s">
        <v>154</v>
      </c>
      <c r="H20" s="29">
        <v>16412822</v>
      </c>
      <c r="I20" s="29">
        <v>304586.3</v>
      </c>
      <c r="J20" s="30">
        <f t="shared" si="4"/>
        <v>53.885621250857312</v>
      </c>
    </row>
    <row r="21" spans="1:15" hidden="1">
      <c r="D21" s="26">
        <f>H21/21</f>
        <v>792961.04761904757</v>
      </c>
      <c r="E21" s="27">
        <f t="shared" si="2"/>
        <v>-3.3729790502757373E-2</v>
      </c>
      <c r="F21" s="33">
        <f t="shared" si="3"/>
        <v>3.2886493168677644</v>
      </c>
      <c r="G21" s="39" t="s">
        <v>155</v>
      </c>
      <c r="H21" s="29">
        <v>16652182</v>
      </c>
      <c r="I21" s="29">
        <v>266237.89</v>
      </c>
      <c r="J21" s="30">
        <f t="shared" si="4"/>
        <v>62.546251399453318</v>
      </c>
    </row>
    <row r="22" spans="1:15" ht="17.399999999999999" hidden="1">
      <c r="A22" s="31">
        <f>AVERAGE(D20:D22)</f>
        <v>832937.7634920635</v>
      </c>
      <c r="B22" s="27">
        <f>A22/A19-1</f>
        <v>-6.5199676904798221E-2</v>
      </c>
      <c r="C22" s="27">
        <f>A22/A10-1</f>
        <v>0.79041106411296269</v>
      </c>
      <c r="D22" s="26">
        <f>H22/21</f>
        <v>885211.14285714284</v>
      </c>
      <c r="E22" s="27">
        <f t="shared" si="2"/>
        <v>0.11633622548684608</v>
      </c>
      <c r="F22" s="33">
        <f t="shared" si="3"/>
        <v>-8.2905544337785519E-2</v>
      </c>
      <c r="G22" s="39" t="s">
        <v>156</v>
      </c>
      <c r="H22" s="29">
        <v>18589434</v>
      </c>
      <c r="I22" s="29">
        <v>306123.82</v>
      </c>
      <c r="J22" s="30">
        <f t="shared" si="4"/>
        <v>60.725212432015255</v>
      </c>
      <c r="K22" s="32">
        <f>H22+H21+H20</f>
        <v>51654438</v>
      </c>
      <c r="L22" s="27">
        <f>K22/K19-1</f>
        <v>-6.2091762396052519E-2</v>
      </c>
      <c r="M22" s="27">
        <f>K22/K10-1</f>
        <v>0.76241139397800461</v>
      </c>
      <c r="N22" s="32">
        <f>AVERAGE(J20:J22)</f>
        <v>59.052361694108619</v>
      </c>
      <c r="O22" s="58">
        <f>N22/N19-1</f>
        <v>-9.3486990818153481E-2</v>
      </c>
    </row>
    <row r="23" spans="1:15" hidden="1">
      <c r="A23" s="31"/>
      <c r="B23" s="27"/>
      <c r="C23" s="27"/>
      <c r="D23" s="26">
        <f>H23/21</f>
        <v>631535.04761904757</v>
      </c>
      <c r="E23" s="27">
        <f t="shared" ref="E23:E28" si="5">D23/D22-1</f>
        <v>-0.28657128560234812</v>
      </c>
      <c r="F23" s="33">
        <f t="shared" ref="F23:F28" si="6">D23/D11-1</f>
        <v>-0.34069863225488295</v>
      </c>
      <c r="G23" s="39" t="s">
        <v>168</v>
      </c>
      <c r="H23" s="29">
        <v>13262236</v>
      </c>
      <c r="I23" s="29">
        <v>219655.2</v>
      </c>
      <c r="J23" s="30">
        <f t="shared" si="4"/>
        <v>60.377518947878308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898228.86363636365</v>
      </c>
      <c r="E24" s="27">
        <f t="shared" si="5"/>
        <v>0.42229456151765343</v>
      </c>
      <c r="F24" s="33">
        <f t="shared" si="6"/>
        <v>-0.25653024585813855</v>
      </c>
      <c r="G24" s="39" t="s">
        <v>176</v>
      </c>
      <c r="H24" s="29">
        <v>19761035</v>
      </c>
      <c r="I24" s="29">
        <v>339805.27</v>
      </c>
      <c r="J24" s="30">
        <f t="shared" si="4"/>
        <v>58.153998023632766</v>
      </c>
      <c r="K24" s="32"/>
      <c r="L24" s="27"/>
      <c r="M24" s="27"/>
      <c r="N24" s="27"/>
    </row>
    <row r="25" spans="1:15" ht="17.399999999999999" hidden="1">
      <c r="A25" s="31">
        <f>AVERAGE(D23:D25)</f>
        <v>866914.05813776876</v>
      </c>
      <c r="B25" s="27">
        <f>A25/A22-1</f>
        <v>4.0790916362419161E-2</v>
      </c>
      <c r="C25" s="27">
        <f>A25/A13-1</f>
        <v>-0.21129279374712673</v>
      </c>
      <c r="D25" s="26">
        <f>H25/19</f>
        <v>1070978.2631578948</v>
      </c>
      <c r="E25" s="27">
        <f t="shared" si="5"/>
        <v>0.19232225384316592</v>
      </c>
      <c r="F25" s="33">
        <f t="shared" si="6"/>
        <v>-5.3430920171412155E-2</v>
      </c>
      <c r="G25" s="39" t="s">
        <v>190</v>
      </c>
      <c r="H25" s="29">
        <v>20348587</v>
      </c>
      <c r="I25" s="29">
        <v>335462.09999999998</v>
      </c>
      <c r="J25" s="30">
        <f t="shared" si="4"/>
        <v>60.658378398036625</v>
      </c>
      <c r="K25" s="32">
        <f>H25+H24+H23</f>
        <v>53371858</v>
      </c>
      <c r="L25" s="27">
        <f>K25/K22-1</f>
        <v>3.3248256422807376E-2</v>
      </c>
      <c r="M25" s="27">
        <f>K25/K13-1</f>
        <v>-0.23010659356343055</v>
      </c>
      <c r="N25" s="32">
        <f>AVERAGE(J23:J25)</f>
        <v>59.729965123182573</v>
      </c>
      <c r="O25" s="58">
        <f>N25/N22-1</f>
        <v>1.1474620313814743E-2</v>
      </c>
    </row>
    <row r="26" spans="1:15" ht="17.399999999999999" hidden="1">
      <c r="A26" s="31"/>
      <c r="B26" s="27"/>
      <c r="C26" s="27"/>
      <c r="D26" s="26">
        <f>H26/19</f>
        <v>761599.89473684214</v>
      </c>
      <c r="E26" s="27">
        <f t="shared" si="5"/>
        <v>-0.28887455428723385</v>
      </c>
      <c r="F26" s="33">
        <f t="shared" si="6"/>
        <v>-0.36965274429997108</v>
      </c>
      <c r="G26" s="39" t="s">
        <v>202</v>
      </c>
      <c r="H26" s="29">
        <v>14470398</v>
      </c>
      <c r="I26" s="29">
        <v>244578.47</v>
      </c>
      <c r="J26" s="30">
        <f t="shared" si="4"/>
        <v>59.164643559999377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730695.90909090906</v>
      </c>
      <c r="E27" s="27">
        <f t="shared" si="5"/>
        <v>-4.057771785356068E-2</v>
      </c>
      <c r="F27" s="33">
        <f t="shared" si="6"/>
        <v>-0.21304056950972128</v>
      </c>
      <c r="G27" s="39" t="s">
        <v>203</v>
      </c>
      <c r="H27" s="29">
        <v>16075310</v>
      </c>
      <c r="I27" s="29">
        <v>243911</v>
      </c>
      <c r="J27" s="30">
        <f t="shared" si="4"/>
        <v>65.906457683335319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832703.65390749602</v>
      </c>
      <c r="B28" s="27">
        <f>A28/A25-1</f>
        <v>-3.9462278768163772E-2</v>
      </c>
      <c r="C28" s="27">
        <f>A28/A16-1</f>
        <v>-0.21711646259403594</v>
      </c>
      <c r="D28" s="26">
        <f>H28/19</f>
        <v>1005815.1578947369</v>
      </c>
      <c r="E28" s="27">
        <f t="shared" si="5"/>
        <v>0.37651674982841454</v>
      </c>
      <c r="F28" s="33">
        <f t="shared" si="6"/>
        <v>-4.5881045409989385E-2</v>
      </c>
      <c r="G28" s="39" t="s">
        <v>208</v>
      </c>
      <c r="H28" s="29">
        <v>19110488</v>
      </c>
      <c r="I28" s="29">
        <v>303161.59999999998</v>
      </c>
      <c r="J28" s="30">
        <f t="shared" si="4"/>
        <v>63.037297599696011</v>
      </c>
      <c r="K28" s="32">
        <f>H28+H27+H26</f>
        <v>49656196</v>
      </c>
      <c r="L28" s="27">
        <f>K28/K25-1</f>
        <v>-6.9618374537382621E-2</v>
      </c>
      <c r="M28" s="27">
        <f>K28/K16-1</f>
        <v>-0.26743026953903992</v>
      </c>
      <c r="N28" s="32">
        <f>AVERAGE(J26:J28)</f>
        <v>62.702799614343569</v>
      </c>
      <c r="O28" s="58">
        <f>N28/N25-1</f>
        <v>4.9771241035049041E-2</v>
      </c>
    </row>
    <row r="29" spans="1:15" hidden="1">
      <c r="D29" s="26">
        <f>H29/22</f>
        <v>618399.5</v>
      </c>
      <c r="E29" s="27">
        <f t="shared" ref="E29:E41" si="7">D29/D28-1</f>
        <v>-0.38517579980165861</v>
      </c>
      <c r="F29" s="33">
        <f t="shared" ref="F29:F41" si="8">D29/D17-1</f>
        <v>-0.34943339695404341</v>
      </c>
      <c r="G29" s="39" t="s">
        <v>215</v>
      </c>
      <c r="H29" s="29">
        <v>13604789</v>
      </c>
      <c r="I29" s="29">
        <v>202807</v>
      </c>
      <c r="J29" s="30">
        <f t="shared" si="4"/>
        <v>67.082442913706132</v>
      </c>
    </row>
    <row r="30" spans="1:15" hidden="1">
      <c r="D30" s="26">
        <f>H30/19</f>
        <v>998979.73684210528</v>
      </c>
      <c r="E30" s="27">
        <f t="shared" si="7"/>
        <v>0.61542778873867987</v>
      </c>
      <c r="F30" s="33">
        <f t="shared" si="8"/>
        <v>9.0011918733331697E-2</v>
      </c>
      <c r="G30" s="39" t="s">
        <v>210</v>
      </c>
      <c r="H30" s="29">
        <v>18980615</v>
      </c>
      <c r="I30" s="29">
        <v>308485.59000000003</v>
      </c>
      <c r="J30" s="30">
        <f t="shared" si="4"/>
        <v>61.528368310493853</v>
      </c>
    </row>
    <row r="31" spans="1:15" ht="17.399999999999999" hidden="1">
      <c r="A31" s="31">
        <f>AVERAGE(D29:D31)</f>
        <v>774662.57894736843</v>
      </c>
      <c r="B31" s="27">
        <f>A31/A28-1</f>
        <v>-6.9701957818687932E-2</v>
      </c>
      <c r="C31" s="27">
        <f>A31/A19-1</f>
        <v>-0.13060151570776724</v>
      </c>
      <c r="D31" s="26">
        <f>H31/20</f>
        <v>706608.5</v>
      </c>
      <c r="E31" s="27">
        <f t="shared" si="7"/>
        <v>-0.29266983709431971</v>
      </c>
      <c r="F31" s="33">
        <f t="shared" si="8"/>
        <v>-0.12337764757185032</v>
      </c>
      <c r="G31" s="39" t="s">
        <v>211</v>
      </c>
      <c r="H31" s="29">
        <v>14132170</v>
      </c>
      <c r="I31" s="29">
        <v>270521.24</v>
      </c>
      <c r="J31" s="30">
        <f t="shared" si="4"/>
        <v>52.240519080867735</v>
      </c>
      <c r="K31" s="32">
        <f>H31+H30+H29</f>
        <v>46717574</v>
      </c>
      <c r="L31" s="27">
        <f>K31/K28-1</f>
        <v>-5.9179362027651061E-2</v>
      </c>
      <c r="M31" s="27">
        <f>K31/K19-1</f>
        <v>-0.15173218038937919</v>
      </c>
      <c r="N31" s="32">
        <f>AVERAGE(J29:J31)</f>
        <v>60.283776768355899</v>
      </c>
      <c r="O31" s="58">
        <f>N31/N28-1</f>
        <v>-3.8579184037490832E-2</v>
      </c>
    </row>
    <row r="32" spans="1:15" ht="17.399999999999999" hidden="1">
      <c r="D32" s="26">
        <f>H32/21</f>
        <v>651443.66666666663</v>
      </c>
      <c r="E32" s="27">
        <f t="shared" si="7"/>
        <v>-7.8069869430290373E-2</v>
      </c>
      <c r="F32" s="33">
        <f t="shared" si="8"/>
        <v>-0.20617713801238247</v>
      </c>
      <c r="G32" s="39" t="s">
        <v>222</v>
      </c>
      <c r="H32" s="29">
        <v>13680317</v>
      </c>
      <c r="I32" s="29">
        <v>255798.55</v>
      </c>
      <c r="J32" s="30">
        <f t="shared" si="4"/>
        <v>53.480823093015971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717108.09523809527</v>
      </c>
      <c r="E33" s="27">
        <f t="shared" si="7"/>
        <v>0.1007983221441433</v>
      </c>
      <c r="F33" s="33">
        <f t="shared" si="8"/>
        <v>-9.5657854328039305E-2</v>
      </c>
      <c r="G33" s="39" t="s">
        <v>223</v>
      </c>
      <c r="H33" s="29">
        <v>15059270</v>
      </c>
      <c r="I33" s="29">
        <v>308107.5</v>
      </c>
      <c r="J33" s="30">
        <f t="shared" si="4"/>
        <v>48.876674537296239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689452.56975772756</v>
      </c>
      <c r="B34" s="27">
        <f>A34/A31-1</f>
        <v>-0.10999628935920258</v>
      </c>
      <c r="C34" s="27">
        <f>A34/A22-1</f>
        <v>-0.17226400341458781</v>
      </c>
      <c r="D34" s="26">
        <f>H34/19</f>
        <v>699805.94736842101</v>
      </c>
      <c r="E34" s="27">
        <f t="shared" si="7"/>
        <v>-2.4127670548649394E-2</v>
      </c>
      <c r="F34" s="33">
        <f t="shared" si="8"/>
        <v>-0.20944742617032652</v>
      </c>
      <c r="G34" s="39" t="s">
        <v>220</v>
      </c>
      <c r="H34" s="29">
        <v>13296313</v>
      </c>
      <c r="I34" s="29">
        <v>267400.2</v>
      </c>
      <c r="J34" s="30">
        <f t="shared" si="4"/>
        <v>49.724394372180718</v>
      </c>
      <c r="K34" s="32">
        <f>H34+H33+H32</f>
        <v>42035900</v>
      </c>
      <c r="L34" s="27">
        <f>K34/K31-1</f>
        <v>-0.1002122670154062</v>
      </c>
      <c r="M34" s="27">
        <f>K34/K22-1</f>
        <v>-0.1862093243566022</v>
      </c>
      <c r="N34" s="32">
        <f>AVERAGE(J32:J34)</f>
        <v>50.693964000830981</v>
      </c>
      <c r="O34" s="58">
        <f>N34/N31-1</f>
        <v>-0.15907783622075244</v>
      </c>
      <c r="P34" s="58"/>
    </row>
    <row r="35" spans="1:16" ht="17.399999999999999" hidden="1">
      <c r="D35" s="26">
        <f>H35/23</f>
        <v>708184.13043478259</v>
      </c>
      <c r="E35" s="27">
        <f t="shared" si="7"/>
        <v>1.1972151848476331E-2</v>
      </c>
      <c r="F35" s="33">
        <f t="shared" si="8"/>
        <v>0.12136948393396363</v>
      </c>
      <c r="G35" s="39" t="s">
        <v>226</v>
      </c>
      <c r="H35" s="68">
        <v>16288235</v>
      </c>
      <c r="I35" s="68">
        <v>341389.34</v>
      </c>
      <c r="J35" s="30">
        <f t="shared" si="4"/>
        <v>47.711609858702673</v>
      </c>
      <c r="P35" s="16"/>
    </row>
    <row r="36" spans="1:16" ht="17.399999999999999" hidden="1">
      <c r="D36" s="26">
        <f>H36/21</f>
        <v>763871.66666666663</v>
      </c>
      <c r="E36" s="27">
        <f t="shared" si="7"/>
        <v>7.8634261682332784E-2</v>
      </c>
      <c r="F36" s="33">
        <f t="shared" si="8"/>
        <v>-0.14958013754508981</v>
      </c>
      <c r="G36" s="39" t="s">
        <v>228</v>
      </c>
      <c r="H36" s="68">
        <v>16041305</v>
      </c>
      <c r="I36" s="68">
        <v>304707.7</v>
      </c>
      <c r="J36" s="30">
        <f t="shared" si="4"/>
        <v>52.644895419446243</v>
      </c>
      <c r="P36" s="16"/>
    </row>
    <row r="37" spans="1:16" ht="17.399999999999999" hidden="1">
      <c r="A37" s="31">
        <f>AVERAGE(D35:D37)</f>
        <v>805528.89533011278</v>
      </c>
      <c r="B37" s="27">
        <f>A37/A34-1</f>
        <v>0.16836013188430687</v>
      </c>
      <c r="C37" s="27">
        <f>A37/A25-1</f>
        <v>-7.0808821510540909E-2</v>
      </c>
      <c r="D37" s="26">
        <f>H37/18</f>
        <v>944530.88888888888</v>
      </c>
      <c r="E37" s="27">
        <f t="shared" si="7"/>
        <v>0.23650467756000326</v>
      </c>
      <c r="F37" s="33">
        <f t="shared" si="8"/>
        <v>-0.11806717149997259</v>
      </c>
      <c r="G37" s="39" t="s">
        <v>225</v>
      </c>
      <c r="H37" s="68">
        <v>17001556</v>
      </c>
      <c r="I37" s="68">
        <v>309823.40000000002</v>
      </c>
      <c r="J37" s="30">
        <f t="shared" si="4"/>
        <v>54.874990074991103</v>
      </c>
      <c r="K37" s="32">
        <f>H37+H36+H35</f>
        <v>49331096</v>
      </c>
      <c r="L37" s="27">
        <f>K37/K34-1</f>
        <v>0.17354680166238867</v>
      </c>
      <c r="M37" s="27">
        <f>K37/K25-1</f>
        <v>-7.5709599617086565E-2</v>
      </c>
      <c r="N37" s="32">
        <f>AVERAGE(J35:J37)</f>
        <v>51.743831784380006</v>
      </c>
      <c r="O37" s="16">
        <f>N37/N34-1</f>
        <v>2.0709916934722461E-2</v>
      </c>
      <c r="P37" s="16"/>
    </row>
    <row r="38" spans="1:16" ht="17.399999999999999" hidden="1">
      <c r="A38" s="31"/>
      <c r="B38" s="27"/>
      <c r="C38" s="27"/>
      <c r="D38" s="26">
        <f>H38/20</f>
        <v>785671.3</v>
      </c>
      <c r="E38" s="27">
        <f t="shared" si="7"/>
        <v>-0.16818887635931667</v>
      </c>
      <c r="F38" s="33">
        <f t="shared" si="8"/>
        <v>3.160636632109215E-2</v>
      </c>
      <c r="G38" s="39" t="s">
        <v>231</v>
      </c>
      <c r="H38" s="68">
        <v>15713426</v>
      </c>
      <c r="I38" s="68">
        <v>298931.3</v>
      </c>
      <c r="J38" s="30">
        <f t="shared" si="4"/>
        <v>52.565341936424858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923089.28571428568</v>
      </c>
      <c r="E39" s="27">
        <f t="shared" si="7"/>
        <v>0.17490518708559888</v>
      </c>
      <c r="F39" s="33">
        <f t="shared" si="8"/>
        <v>0.26330156530196214</v>
      </c>
      <c r="G39" s="39" t="s">
        <v>234</v>
      </c>
      <c r="H39" s="68">
        <v>19384875</v>
      </c>
      <c r="I39" s="68">
        <v>354582.3</v>
      </c>
      <c r="J39" s="30">
        <f t="shared" si="4"/>
        <v>54.669607027761963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867633.2111111111</v>
      </c>
      <c r="B40" s="27">
        <f>A40/A37-1</f>
        <v>7.7097564272411878E-2</v>
      </c>
      <c r="C40" s="27">
        <f>A40/A28-1</f>
        <v>4.1947164564136052E-2</v>
      </c>
      <c r="D40" s="26">
        <f>H40/21</f>
        <v>894139.04761904757</v>
      </c>
      <c r="E40" s="27">
        <f t="shared" si="7"/>
        <v>-3.1362337905196713E-2</v>
      </c>
      <c r="F40" s="33">
        <f t="shared" si="8"/>
        <v>-0.11103045067389683</v>
      </c>
      <c r="G40" s="39" t="s">
        <v>236</v>
      </c>
      <c r="H40" s="68">
        <v>18776920</v>
      </c>
      <c r="I40" s="68">
        <v>334749.8</v>
      </c>
      <c r="J40" s="30">
        <f t="shared" si="4"/>
        <v>56.092400951397138</v>
      </c>
      <c r="K40" s="32">
        <f>H40+H39+H38</f>
        <v>53875221</v>
      </c>
      <c r="L40" s="27">
        <f>K40/K37-1</f>
        <v>9.2114819423432248E-2</v>
      </c>
      <c r="M40" s="27">
        <f>K40/K28-1</f>
        <v>8.4964724241059386E-2</v>
      </c>
      <c r="N40" s="32">
        <f>AVERAGE(J38:J40)</f>
        <v>54.442449971861322</v>
      </c>
      <c r="O40" s="58">
        <f>N40/N37-1</f>
        <v>5.2153427653495621E-2</v>
      </c>
    </row>
    <row r="41" spans="1:16" ht="17.399999999999999">
      <c r="A41" s="31"/>
      <c r="B41" s="27"/>
      <c r="C41" s="27"/>
      <c r="D41" s="26">
        <f>H41/18</f>
        <v>826690.88888888888</v>
      </c>
      <c r="E41" s="27">
        <f t="shared" si="7"/>
        <v>-7.5433635193276283E-2</v>
      </c>
      <c r="F41" s="33">
        <f t="shared" si="8"/>
        <v>0.33682334621695009</v>
      </c>
      <c r="G41" s="39" t="s">
        <v>377</v>
      </c>
      <c r="H41" s="68">
        <v>14880436</v>
      </c>
      <c r="I41" s="68">
        <v>269484.3</v>
      </c>
      <c r="J41" s="30">
        <f t="shared" si="4"/>
        <v>55.218192673933139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853580.75</v>
      </c>
      <c r="E42" s="27">
        <f t="shared" ref="E42" si="9">D42/D41-1</f>
        <v>3.2527104716555399E-2</v>
      </c>
      <c r="F42" s="33">
        <f t="shared" ref="F42" si="10">D42/D30-1</f>
        <v>-0.1455474835773235</v>
      </c>
      <c r="G42" s="39" t="s">
        <v>405</v>
      </c>
      <c r="H42" s="68">
        <v>17071615</v>
      </c>
      <c r="I42" s="68">
        <v>312490.92</v>
      </c>
      <c r="J42" s="30">
        <f t="shared" si="4"/>
        <v>54.630755351227485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873273.67962962959</v>
      </c>
      <c r="B43" s="27">
        <f>A43/A40-1</f>
        <v>6.5009827266699904E-3</v>
      </c>
      <c r="C43" s="27">
        <f>A43/A31-1</f>
        <v>0.12729555210509402</v>
      </c>
      <c r="D43" s="26">
        <f>H43/20</f>
        <v>939549.4</v>
      </c>
      <c r="E43" s="27">
        <f t="shared" ref="E43" si="11">D43/D42-1</f>
        <v>0.1007153101800855</v>
      </c>
      <c r="F43" s="33">
        <f t="shared" ref="F43" si="12">D43/D31-1</f>
        <v>0.32966048384642987</v>
      </c>
      <c r="G43" s="39" t="s">
        <v>434</v>
      </c>
      <c r="H43" s="68">
        <v>18790988</v>
      </c>
      <c r="I43" s="68">
        <v>354738.8</v>
      </c>
      <c r="J43" s="30">
        <f t="shared" si="4"/>
        <v>52.971335529127352</v>
      </c>
      <c r="K43" s="32">
        <f>H43+H42+H41</f>
        <v>50743039</v>
      </c>
      <c r="L43" s="27">
        <f>K43/K40-1</f>
        <v>-5.8137710469902348E-2</v>
      </c>
      <c r="M43" s="27">
        <f>K43/K31-1</f>
        <v>8.6165968292788442E-2</v>
      </c>
      <c r="N43" s="32">
        <f>AVERAGE(J41:J43)</f>
        <v>54.273427851429325</v>
      </c>
      <c r="O43" s="58">
        <f>N43/N40-1</f>
        <v>-3.1046016577019886E-3</v>
      </c>
    </row>
    <row r="44" spans="1:16" ht="17.399999999999999">
      <c r="A44" s="31"/>
      <c r="B44" s="27"/>
      <c r="C44" s="27"/>
      <c r="D44" s="26">
        <f>H44/22</f>
        <v>777511.27272727271</v>
      </c>
      <c r="E44" s="27">
        <f t="shared" ref="E44" si="13">D44/D43-1</f>
        <v>-0.17246365893344973</v>
      </c>
      <c r="F44" s="33">
        <f t="shared" ref="F44" si="14">D44/D32-1</f>
        <v>0.19352034951183716</v>
      </c>
      <c r="G44" s="39" t="s">
        <v>467</v>
      </c>
      <c r="H44" s="68">
        <v>17105248</v>
      </c>
      <c r="I44" s="68">
        <v>294553.2</v>
      </c>
      <c r="J44" s="30">
        <f t="shared" si="4"/>
        <v>58.071845765043463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702220.05</v>
      </c>
      <c r="E45" s="27">
        <f t="shared" ref="E45" si="15">D45/D44-1</f>
        <v>-9.6836181504062258E-2</v>
      </c>
      <c r="F45" s="33">
        <f t="shared" ref="F45" si="16">D45/D33-1</f>
        <v>-2.0761228797943065E-2</v>
      </c>
      <c r="G45" s="39" t="s">
        <v>498</v>
      </c>
      <c r="H45" s="68">
        <v>14044401</v>
      </c>
      <c r="I45" s="68">
        <v>251863.5</v>
      </c>
      <c r="J45" s="30">
        <f t="shared" si="4"/>
        <v>55.761954391962313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716287.05494417867</v>
      </c>
      <c r="B46" s="27">
        <f>A46/A43-1</f>
        <v>-0.17976795630899089</v>
      </c>
      <c r="C46" s="27">
        <f>A46/A34-1</f>
        <v>3.892143762098188E-2</v>
      </c>
      <c r="D46" s="26">
        <f>H46/19</f>
        <v>669129.84210526315</v>
      </c>
      <c r="E46" s="27">
        <f t="shared" ref="E46" si="17">D46/D45-1</f>
        <v>-4.7122277261574808E-2</v>
      </c>
      <c r="F46" s="33">
        <f t="shared" ref="F46" si="18">D46/D34-1</f>
        <v>-4.3835159415997471E-2</v>
      </c>
      <c r="G46" s="39" t="s">
        <v>551</v>
      </c>
      <c r="H46" s="68">
        <v>12713467</v>
      </c>
      <c r="I46" s="68">
        <v>232142.16</v>
      </c>
      <c r="J46" s="30">
        <f t="shared" si="4"/>
        <v>54.765868466115762</v>
      </c>
      <c r="K46" s="32">
        <f>H46+H45+H44</f>
        <v>43863116</v>
      </c>
      <c r="L46" s="27">
        <f>K46/K43-1</f>
        <v>-0.13558358221311895</v>
      </c>
      <c r="M46" s="27">
        <f>K46/K34-1</f>
        <v>4.3467988076858033E-2</v>
      </c>
      <c r="N46" s="32">
        <f>AVERAGE(J44:J46)</f>
        <v>56.199889541040513</v>
      </c>
      <c r="O46" s="58">
        <f>N46/N43-1</f>
        <v>3.549548583672979E-2</v>
      </c>
    </row>
    <row r="47" spans="1:16" ht="17.399999999999999">
      <c r="A47" s="31"/>
      <c r="B47" s="27"/>
      <c r="C47" s="27"/>
      <c r="D47" s="26">
        <f>H47/19</f>
        <v>662417.42105263157</v>
      </c>
      <c r="E47" s="27">
        <f t="shared" ref="E47" si="19">D47/D46-1</f>
        <v>-1.0031567313621093E-2</v>
      </c>
      <c r="F47" s="33">
        <f t="shared" ref="F47" si="20">D47/D35-1</f>
        <v>-6.4625437672619079E-2</v>
      </c>
      <c r="G47" s="39" t="s">
        <v>601</v>
      </c>
      <c r="H47" s="68">
        <v>12585931</v>
      </c>
      <c r="I47" s="68">
        <v>236355.5</v>
      </c>
      <c r="J47" s="30">
        <f t="shared" si="4"/>
        <v>53.250002644321796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585395.6</v>
      </c>
      <c r="E48" s="27">
        <f t="shared" ref="E48" si="21">D48/D47-1</f>
        <v>-0.11627384577271238</v>
      </c>
      <c r="F48" s="33">
        <f t="shared" ref="F48" si="22">D48/D36-1</f>
        <v>-0.23364666403388001</v>
      </c>
      <c r="G48" s="39" t="s">
        <v>634</v>
      </c>
      <c r="H48" s="68">
        <v>11707912</v>
      </c>
      <c r="I48" s="68">
        <v>223032.29</v>
      </c>
      <c r="J48" s="30">
        <f t="shared" si="4"/>
        <v>52.494246460904833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588734.93125996809</v>
      </c>
      <c r="B49" s="27">
        <f>A49/A46-1</f>
        <v>-0.17807403163826674</v>
      </c>
      <c r="C49" s="27">
        <f>A49/A37-1</f>
        <v>-0.26913244866442765</v>
      </c>
      <c r="D49" s="26">
        <f>H49/22</f>
        <v>518391.77272727271</v>
      </c>
      <c r="E49" s="27">
        <f t="shared" ref="E49" si="23">D49/D48-1</f>
        <v>-0.11445905516325583</v>
      </c>
      <c r="F49" s="33">
        <f t="shared" ref="F49" si="24">D49/D37-1</f>
        <v>-0.45116482814332359</v>
      </c>
      <c r="G49" s="39" t="s">
        <v>672</v>
      </c>
      <c r="H49" s="68">
        <v>11404619</v>
      </c>
      <c r="I49" s="68">
        <v>203440.22</v>
      </c>
      <c r="J49" s="30">
        <f t="shared" si="4"/>
        <v>56.058821603712381</v>
      </c>
      <c r="K49" s="32">
        <f>H49+H48+H47</f>
        <v>35698462</v>
      </c>
      <c r="L49" s="27">
        <f>K49/K46-1</f>
        <v>-0.18613939784852496</v>
      </c>
      <c r="M49" s="27">
        <f>K49/K37-1</f>
        <v>-0.27634970850840213</v>
      </c>
      <c r="N49" s="32">
        <f>AVERAGE(J47:J49)</f>
        <v>53.934356902979665</v>
      </c>
      <c r="O49" s="58">
        <f>N49/N46-1</f>
        <v>-4.0312047880564195E-2</v>
      </c>
    </row>
    <row r="50" spans="1:15" s="37" customFormat="1" ht="17.399999999999999">
      <c r="A50" s="92"/>
      <c r="B50" s="130"/>
      <c r="C50" s="130"/>
      <c r="D50" s="93">
        <f>H50/18</f>
        <v>480335.38888888888</v>
      </c>
      <c r="E50" s="130">
        <f t="shared" ref="E50" si="25">D50/D49-1</f>
        <v>-7.3412399348408264E-2</v>
      </c>
      <c r="F50" s="131">
        <f t="shared" ref="F50" si="26">D50/D38-1</f>
        <v>-0.38863060304113328</v>
      </c>
      <c r="G50" s="132" t="s">
        <v>714</v>
      </c>
      <c r="H50" s="95">
        <v>8646037</v>
      </c>
      <c r="I50" s="95">
        <v>152431.34</v>
      </c>
      <c r="J50" s="133">
        <f t="shared" ref="J50" si="27">H50/I50</f>
        <v>56.720861995964874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531757.30000000005</v>
      </c>
      <c r="E51" s="130">
        <f t="shared" ref="E51" si="28">D51/D50-1</f>
        <v>0.10705417985141641</v>
      </c>
      <c r="F51" s="131">
        <f t="shared" ref="F51" si="29">D51/D39-1</f>
        <v>-0.42393730679202202</v>
      </c>
      <c r="G51" s="132" t="s">
        <v>721</v>
      </c>
      <c r="H51" s="95">
        <v>10635146</v>
      </c>
      <c r="I51" s="95">
        <v>194423.81</v>
      </c>
      <c r="J51" s="133">
        <f t="shared" ref="J51" si="30">H51/I51</f>
        <v>54.700841424720565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524566.80538720544</v>
      </c>
      <c r="B52" s="27">
        <f>A52/A49-1</f>
        <v>-0.10899323696563179</v>
      </c>
      <c r="C52" s="27">
        <f>A52/A40-1</f>
        <v>-0.39540488000057872</v>
      </c>
      <c r="D52" s="93">
        <f>H52/22</f>
        <v>561607.72727272729</v>
      </c>
      <c r="E52" s="130">
        <f t="shared" ref="E52:E53" si="31">D52/D51-1</f>
        <v>5.6135434854824195E-2</v>
      </c>
      <c r="F52" s="131">
        <f t="shared" ref="F52:F53" si="32">D52/D40-1</f>
        <v>-0.37190112794178842</v>
      </c>
      <c r="G52" s="132" t="s">
        <v>726</v>
      </c>
      <c r="H52" s="95">
        <v>12355370</v>
      </c>
      <c r="I52" s="95">
        <v>226296</v>
      </c>
      <c r="J52" s="133">
        <f t="shared" ref="J52" si="33">H52/I52</f>
        <v>54.598269523102488</v>
      </c>
      <c r="K52" s="32">
        <f>H52+H51+H50</f>
        <v>31636553</v>
      </c>
      <c r="L52" s="27">
        <f>K52/K49-1</f>
        <v>-0.11378386553459918</v>
      </c>
      <c r="M52" s="27">
        <f>K52/K40-1</f>
        <v>-0.41278100743196955</v>
      </c>
      <c r="N52" s="32">
        <f>AVERAGE(J50:J52)</f>
        <v>55.339990981262645</v>
      </c>
      <c r="O52" s="58">
        <f>N52/N49-1</f>
        <v>2.6061941941970534E-2</v>
      </c>
    </row>
    <row r="53" spans="1:15" s="37" customFormat="1" ht="17.399999999999999">
      <c r="A53" s="31"/>
      <c r="B53" s="27"/>
      <c r="C53" s="27"/>
      <c r="D53" s="93">
        <f>H53/21</f>
        <v>579969.38095238095</v>
      </c>
      <c r="E53" s="130">
        <f t="shared" si="31"/>
        <v>3.2694802418088642E-2</v>
      </c>
      <c r="F53" s="131">
        <f t="shared" si="32"/>
        <v>-0.29844469226957748</v>
      </c>
      <c r="G53" s="132" t="s">
        <v>729</v>
      </c>
      <c r="H53" s="95">
        <v>12179357</v>
      </c>
      <c r="I53" s="95">
        <v>214757.86</v>
      </c>
      <c r="J53" s="133">
        <f t="shared" ref="J53" si="34">H53/I53</f>
        <v>56.712043042336148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634560.23529411759</v>
      </c>
      <c r="E54" s="130">
        <f t="shared" ref="E54" si="35">D54/D53-1</f>
        <v>9.4127131767011152E-2</v>
      </c>
      <c r="F54" s="131">
        <f t="shared" ref="F54" si="36">D54/D42-1</f>
        <v>-0.25659026952737907</v>
      </c>
      <c r="G54" s="132" t="s">
        <v>742</v>
      </c>
      <c r="H54" s="95">
        <v>10787524</v>
      </c>
      <c r="I54" s="95">
        <v>190543.45</v>
      </c>
      <c r="J54" s="133">
        <f t="shared" ref="J54" si="37">H54/I54</f>
        <v>56.614509708940396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609918.28478057892</v>
      </c>
      <c r="B55" s="27">
        <f>A55/A52-1</f>
        <v>0.16270850255263847</v>
      </c>
      <c r="C55" s="27">
        <f>A55/A43-1</f>
        <v>-0.30157257798121684</v>
      </c>
      <c r="D55" s="93">
        <f>H55/21</f>
        <v>615225.23809523811</v>
      </c>
      <c r="E55" s="130">
        <f t="shared" ref="E55" si="38">D55/D54-1</f>
        <v>-3.0469916208849313E-2</v>
      </c>
      <c r="F55" s="131">
        <f t="shared" ref="F55" si="39">D55/D43-1</f>
        <v>-0.34519117558348922</v>
      </c>
      <c r="G55" s="132" t="s">
        <v>749</v>
      </c>
      <c r="H55" s="95">
        <v>12919730</v>
      </c>
      <c r="I55" s="95">
        <v>227977.68</v>
      </c>
      <c r="J55" s="133">
        <f t="shared" ref="J55" si="40">H55/I55</f>
        <v>56.67103025173342</v>
      </c>
      <c r="K55" s="32">
        <f>H55+H54+H53</f>
        <v>35886611</v>
      </c>
      <c r="L55" s="27">
        <f>K55/K52-1</f>
        <v>0.13434010968261934</v>
      </c>
      <c r="M55" s="27">
        <f>K55/K43-1</f>
        <v>-0.29277765567016989</v>
      </c>
      <c r="N55" s="32">
        <f>AVERAGE(J53:J55)</f>
        <v>56.665861001003321</v>
      </c>
      <c r="O55" s="58">
        <f>N55/N52-1</f>
        <v>2.3958623704684046E-2</v>
      </c>
    </row>
    <row r="56" spans="1:15" s="124" customFormat="1" ht="17.399999999999999">
      <c r="A56" s="94"/>
      <c r="B56" s="45"/>
      <c r="C56" s="45"/>
      <c r="D56" s="98">
        <f>H56/22</f>
        <v>756944.63636363635</v>
      </c>
      <c r="E56" s="118">
        <f t="shared" ref="E56" si="41">D56/D55-1</f>
        <v>0.23035368104723264</v>
      </c>
      <c r="F56" s="158">
        <f t="shared" ref="F56" si="42">D56/D44-1</f>
        <v>-2.6451881901975338E-2</v>
      </c>
      <c r="G56" s="122" t="s">
        <v>752</v>
      </c>
      <c r="H56" s="96">
        <v>16652782</v>
      </c>
      <c r="I56" s="96">
        <v>313411.63</v>
      </c>
      <c r="J56" s="125">
        <f t="shared" ref="J56" si="43">H56/I56</f>
        <v>53.133899338706733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791012.9444444445</v>
      </c>
      <c r="E57" s="118">
        <f t="shared" ref="E57" si="44">D57/D56-1</f>
        <v>4.5007661649433706E-2</v>
      </c>
      <c r="F57" s="158">
        <f t="shared" ref="F57" si="45">D57/D45-1</f>
        <v>0.12644596867384306</v>
      </c>
      <c r="G57" s="122" t="s">
        <v>756</v>
      </c>
      <c r="H57" s="96">
        <v>14238233</v>
      </c>
      <c r="I57" s="96">
        <v>271154.18</v>
      </c>
      <c r="J57" s="125">
        <f t="shared" ref="J57" si="46">H57/I57</f>
        <v>52.509730810714409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773978.79040404037</v>
      </c>
      <c r="B58" s="27">
        <f>A58/A55-1</f>
        <v>0.26898768198510892</v>
      </c>
      <c r="C58" s="27">
        <f>A58/A46-1</f>
        <v>8.0542758746851462E-2</v>
      </c>
      <c r="K58" s="32">
        <f>H58+H57+H56</f>
        <v>30891015</v>
      </c>
      <c r="L58" s="27">
        <f>K58/K55-1</f>
        <v>-0.13920500879840669</v>
      </c>
      <c r="M58" s="27">
        <f>K58/K46-1</f>
        <v>-0.29574052604926659</v>
      </c>
      <c r="N58" s="32">
        <f>AVERAGE(J56:J58)</f>
        <v>52.821815074710571</v>
      </c>
      <c r="O58" s="58">
        <f>N58/N55-1</f>
        <v>-6.7837069063941158E-2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heet98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대한광통신</v>
      </c>
      <c r="G1" s="19"/>
      <c r="H1" s="19"/>
      <c r="I1" s="19"/>
      <c r="J1" s="20"/>
      <c r="P1" t="s">
        <v>290</v>
      </c>
    </row>
    <row r="2" spans="1:16" ht="15" customHeight="1">
      <c r="G2" s="21"/>
      <c r="H2" s="21"/>
      <c r="I2" s="21"/>
      <c r="J2" s="22"/>
      <c r="P2" s="52" t="s">
        <v>148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50103</v>
      </c>
      <c r="E5" s="27"/>
      <c r="F5" s="26"/>
      <c r="G5" s="28" t="s">
        <v>7</v>
      </c>
      <c r="H5" s="29">
        <v>1002060</v>
      </c>
      <c r="I5" s="29">
        <v>105551.9</v>
      </c>
      <c r="J5" s="30">
        <f>H5/I5</f>
        <v>9.4935287758912921</v>
      </c>
    </row>
    <row r="6" spans="1:16" ht="15" hidden="1" customHeight="1">
      <c r="D6" s="26">
        <f>H6/18</f>
        <v>79343.055555555562</v>
      </c>
      <c r="E6" s="27">
        <f t="shared" ref="E6:E16" si="0">D6/D5-1</f>
        <v>0.58359889738250326</v>
      </c>
      <c r="F6" s="26"/>
      <c r="G6" s="28" t="s">
        <v>3</v>
      </c>
      <c r="H6" s="29">
        <v>1428175</v>
      </c>
      <c r="I6" s="29">
        <v>277593.7</v>
      </c>
      <c r="J6" s="30">
        <f t="shared" ref="J6:J16" si="1">H6/I6</f>
        <v>5.1448393821617708</v>
      </c>
    </row>
    <row r="7" spans="1:16" ht="15" hidden="1" customHeight="1">
      <c r="A7" s="31">
        <f>AVERAGE(D5:D7)</f>
        <v>68037.851851851854</v>
      </c>
      <c r="B7" s="31"/>
      <c r="C7" s="31"/>
      <c r="D7" s="26">
        <f>H7/22</f>
        <v>74667.5</v>
      </c>
      <c r="E7" s="27">
        <f t="shared" si="0"/>
        <v>-5.8928352617851565E-2</v>
      </c>
      <c r="F7" s="26"/>
      <c r="G7" s="28" t="s">
        <v>6</v>
      </c>
      <c r="H7" s="29">
        <v>1642685</v>
      </c>
      <c r="I7" s="29">
        <v>191013.5</v>
      </c>
      <c r="J7" s="30">
        <f t="shared" si="1"/>
        <v>8.5998371842827854</v>
      </c>
      <c r="K7" s="32">
        <f>H7+H6+H5</f>
        <v>4072920</v>
      </c>
      <c r="L7" s="32"/>
      <c r="M7" s="32"/>
      <c r="N7" s="32">
        <f>AVERAGE(J5:J7)</f>
        <v>7.7460684474452819</v>
      </c>
      <c r="O7" s="35"/>
    </row>
    <row r="8" spans="1:16" ht="15" hidden="1" customHeight="1">
      <c r="D8" s="26">
        <f>H8/21</f>
        <v>124874.61904761905</v>
      </c>
      <c r="E8" s="27">
        <f t="shared" si="0"/>
        <v>0.67240926839145621</v>
      </c>
      <c r="F8" s="26"/>
      <c r="G8" s="28" t="s">
        <v>2</v>
      </c>
      <c r="H8" s="29">
        <v>2622367</v>
      </c>
      <c r="I8" s="29">
        <v>323586.15999999997</v>
      </c>
      <c r="J8" s="30">
        <f t="shared" si="1"/>
        <v>8.1040765155098118</v>
      </c>
    </row>
    <row r="9" spans="1:16" ht="15" hidden="1" customHeight="1">
      <c r="D9" s="26">
        <f>H9/21</f>
        <v>109839.38095238095</v>
      </c>
      <c r="E9" s="27">
        <f t="shared" si="0"/>
        <v>-0.12040267437776642</v>
      </c>
      <c r="F9" s="26"/>
      <c r="G9" s="28" t="s">
        <v>5</v>
      </c>
      <c r="H9" s="29">
        <v>2306627</v>
      </c>
      <c r="I9" s="29">
        <v>244553.73</v>
      </c>
      <c r="J9" s="30">
        <f t="shared" si="1"/>
        <v>9.431984537712836</v>
      </c>
    </row>
    <row r="10" spans="1:16" ht="15" hidden="1" customHeight="1">
      <c r="A10" s="31">
        <f>AVERAGE(D8:D10)</f>
        <v>126984.38095238095</v>
      </c>
      <c r="B10" s="27">
        <f>A10/A7-1</f>
        <v>0.86637845693425852</v>
      </c>
      <c r="C10" s="27"/>
      <c r="D10" s="26">
        <f>H10/21</f>
        <v>146239.14285714287</v>
      </c>
      <c r="E10" s="27">
        <f t="shared" si="0"/>
        <v>0.3313908143796116</v>
      </c>
      <c r="F10" s="26"/>
      <c r="G10" s="28" t="s">
        <v>0</v>
      </c>
      <c r="H10" s="29">
        <v>3071022</v>
      </c>
      <c r="I10" s="29">
        <v>279985.09999999998</v>
      </c>
      <c r="J10" s="30">
        <f t="shared" si="1"/>
        <v>10.968519396210727</v>
      </c>
      <c r="K10" s="32">
        <f>H10+H9+H8</f>
        <v>8000016</v>
      </c>
      <c r="L10" s="27">
        <f>K10/K7-1</f>
        <v>0.96419669426357513</v>
      </c>
      <c r="M10" s="32"/>
      <c r="N10" s="32">
        <f>AVERAGE(J8:J10)</f>
        <v>9.5015268164777904</v>
      </c>
      <c r="O10" s="58">
        <f>N10/N7-1</f>
        <v>0.22662572386788993</v>
      </c>
    </row>
    <row r="11" spans="1:16" ht="15" hidden="1" customHeight="1">
      <c r="D11" s="26">
        <f>H11/21</f>
        <v>179772.09523809524</v>
      </c>
      <c r="E11" s="27">
        <f t="shared" si="0"/>
        <v>0.22930216716129026</v>
      </c>
      <c r="F11" s="26"/>
      <c r="G11" s="28" t="s">
        <v>10</v>
      </c>
      <c r="H11" s="29">
        <v>3775214</v>
      </c>
      <c r="I11" s="29">
        <v>375000.4</v>
      </c>
      <c r="J11" s="30">
        <f t="shared" si="1"/>
        <v>10.067226594958298</v>
      </c>
    </row>
    <row r="12" spans="1:16" ht="15" hidden="1" customHeight="1">
      <c r="D12" s="26">
        <f>H12/22</f>
        <v>188255.77272727274</v>
      </c>
      <c r="E12" s="27">
        <f t="shared" si="0"/>
        <v>4.7191292274485042E-2</v>
      </c>
      <c r="F12" s="26"/>
      <c r="G12" s="28" t="s">
        <v>4</v>
      </c>
      <c r="H12" s="29">
        <v>4141627</v>
      </c>
      <c r="I12" s="29">
        <v>374741.8</v>
      </c>
      <c r="J12" s="30">
        <f t="shared" si="1"/>
        <v>11.051948301470507</v>
      </c>
    </row>
    <row r="13" spans="1:16" ht="15" hidden="1" customHeight="1">
      <c r="A13" s="31">
        <f>AVERAGE(D11:D13)</f>
        <v>191847.35598845602</v>
      </c>
      <c r="B13" s="27">
        <f>A13/A10-1</f>
        <v>0.51079490681927764</v>
      </c>
      <c r="C13" s="27"/>
      <c r="D13" s="26">
        <f>H13/20</f>
        <v>207514.2</v>
      </c>
      <c r="E13" s="27">
        <f t="shared" si="0"/>
        <v>0.10229926548189883</v>
      </c>
      <c r="F13" s="26"/>
      <c r="G13" s="28" t="s">
        <v>8</v>
      </c>
      <c r="H13" s="29">
        <v>4150284</v>
      </c>
      <c r="I13" s="29">
        <v>343459.1</v>
      </c>
      <c r="J13" s="30">
        <f t="shared" si="1"/>
        <v>12.083779407795573</v>
      </c>
      <c r="K13" s="32">
        <f>H13+H12+H11</f>
        <v>12067125</v>
      </c>
      <c r="L13" s="27">
        <f>K13/K10-1</f>
        <v>0.50838760822478357</v>
      </c>
      <c r="M13" s="32"/>
      <c r="N13" s="32">
        <f>AVERAGE(J11:J13)</f>
        <v>11.067651434741459</v>
      </c>
      <c r="O13" s="58">
        <f>N13/N10-1</f>
        <v>0.16482873210941795</v>
      </c>
    </row>
    <row r="14" spans="1:16" ht="15" hidden="1" customHeight="1">
      <c r="D14" s="26">
        <f>H14/20</f>
        <v>208869</v>
      </c>
      <c r="E14" s="27">
        <f t="shared" si="0"/>
        <v>6.5287098425070855E-3</v>
      </c>
      <c r="F14" s="26"/>
      <c r="G14" s="28" t="s">
        <v>11</v>
      </c>
      <c r="H14" s="29">
        <v>4177380</v>
      </c>
      <c r="I14" s="29">
        <v>372938.6</v>
      </c>
      <c r="J14" s="30">
        <f t="shared" si="1"/>
        <v>11.201254040209301</v>
      </c>
    </row>
    <row r="15" spans="1:16" ht="15" hidden="1" customHeight="1">
      <c r="A15" s="31"/>
      <c r="B15" s="31"/>
      <c r="C15" s="31"/>
      <c r="D15" s="26">
        <f>H15/22</f>
        <v>128380.45454545454</v>
      </c>
      <c r="E15" s="27">
        <f t="shared" si="0"/>
        <v>-0.38535419547441441</v>
      </c>
      <c r="F15" s="26"/>
      <c r="G15" s="28" t="s">
        <v>9</v>
      </c>
      <c r="H15" s="29">
        <v>2824370</v>
      </c>
      <c r="I15" s="29">
        <v>255984.9</v>
      </c>
      <c r="J15" s="30">
        <f t="shared" si="1"/>
        <v>11.033346107524311</v>
      </c>
    </row>
    <row r="16" spans="1:16" ht="15" hidden="1" customHeight="1">
      <c r="A16" s="31">
        <f>AVERAGE(D14:D16)</f>
        <v>212762.03030303027</v>
      </c>
      <c r="B16" s="27">
        <f>A16/A13-1</f>
        <v>0.10901726639293763</v>
      </c>
      <c r="C16" s="27"/>
      <c r="D16" s="26">
        <f>H16/22</f>
        <v>301036.63636363635</v>
      </c>
      <c r="E16" s="27">
        <f t="shared" si="0"/>
        <v>1.3448790349706305</v>
      </c>
      <c r="F16" s="26"/>
      <c r="G16" s="28" t="s">
        <v>13</v>
      </c>
      <c r="H16" s="29">
        <v>6622806</v>
      </c>
      <c r="I16" s="29">
        <v>464651.1</v>
      </c>
      <c r="J16" s="30">
        <f t="shared" si="1"/>
        <v>14.253288112306203</v>
      </c>
      <c r="K16" s="32">
        <f>H16+H15+H14</f>
        <v>13624556</v>
      </c>
      <c r="L16" s="27">
        <f>K16/K13-1</f>
        <v>0.12906396511182239</v>
      </c>
      <c r="M16" s="32"/>
      <c r="N16" s="32">
        <f>AVERAGE(J14:J16)</f>
        <v>12.162629420013273</v>
      </c>
      <c r="O16" s="58">
        <f>N16/N13-1</f>
        <v>9.8934990113138888E-2</v>
      </c>
    </row>
    <row r="17" spans="1:15" ht="15" hidden="1" customHeight="1">
      <c r="D17" s="26">
        <f>H17/20</f>
        <v>295708.25</v>
      </c>
      <c r="E17" s="27">
        <f t="shared" ref="E17:E22" si="2">D17/D16-1</f>
        <v>-1.7700125898297503E-2</v>
      </c>
      <c r="F17" s="33">
        <f t="shared" ref="F17:F22" si="3">D17/D5-1</f>
        <v>4.902006865856336</v>
      </c>
      <c r="G17" s="39" t="s">
        <v>162</v>
      </c>
      <c r="H17" s="29">
        <v>5914165</v>
      </c>
      <c r="I17" s="29">
        <v>457753.5</v>
      </c>
      <c r="J17" s="30">
        <f t="shared" ref="J17:J49" si="4">H17/I17</f>
        <v>12.919977673573221</v>
      </c>
    </row>
    <row r="18" spans="1:15" hidden="1">
      <c r="D18" s="26">
        <f>H18/20</f>
        <v>365613.95</v>
      </c>
      <c r="E18" s="27">
        <f t="shared" si="2"/>
        <v>0.23640091204760094</v>
      </c>
      <c r="F18" s="33">
        <f t="shared" si="3"/>
        <v>3.6080144940220906</v>
      </c>
      <c r="G18" s="39" t="s">
        <v>163</v>
      </c>
      <c r="H18" s="29">
        <v>7312279</v>
      </c>
      <c r="I18" s="29">
        <v>574252</v>
      </c>
      <c r="J18" s="30">
        <f t="shared" si="4"/>
        <v>12.733571672366836</v>
      </c>
    </row>
    <row r="19" spans="1:15" ht="17.399999999999999" hidden="1">
      <c r="A19" s="31">
        <f>AVERAGE(D17:D19)</f>
        <v>244675.55151515151</v>
      </c>
      <c r="B19" s="27">
        <f>A19/A16-1</f>
        <v>0.14999631826537763</v>
      </c>
      <c r="C19" s="27">
        <f>A19/A7-1</f>
        <v>2.5961680866691257</v>
      </c>
      <c r="D19" s="26">
        <f>H19/22</f>
        <v>72704.454545454544</v>
      </c>
      <c r="E19" s="27">
        <f t="shared" si="2"/>
        <v>-0.80114419992602981</v>
      </c>
      <c r="F19" s="33">
        <f t="shared" si="3"/>
        <v>-2.6290493916971358E-2</v>
      </c>
      <c r="G19" s="39" t="s">
        <v>158</v>
      </c>
      <c r="H19" s="29">
        <v>1599498</v>
      </c>
      <c r="I19" s="29">
        <v>108443.9</v>
      </c>
      <c r="J19" s="30">
        <f t="shared" si="4"/>
        <v>14.749543312256383</v>
      </c>
      <c r="K19" s="32">
        <f>H19+H18+H17</f>
        <v>14825942</v>
      </c>
      <c r="L19" s="27">
        <f>K19/K16-1</f>
        <v>8.8177992736056865E-2</v>
      </c>
      <c r="M19" s="27">
        <f>K19/K7-1</f>
        <v>2.640126002965931</v>
      </c>
      <c r="N19" s="32">
        <f>AVERAGE(J17:J19)</f>
        <v>13.467697552732147</v>
      </c>
      <c r="O19" s="58">
        <f>N19/N16-1</f>
        <v>0.10730147961027403</v>
      </c>
    </row>
    <row r="20" spans="1:15" hidden="1">
      <c r="D20" s="26">
        <f>H20/20</f>
        <v>119023.5</v>
      </c>
      <c r="E20" s="27">
        <f t="shared" si="2"/>
        <v>0.63708676097125472</v>
      </c>
      <c r="F20" s="33">
        <f t="shared" si="3"/>
        <v>-4.6855951131172802E-2</v>
      </c>
      <c r="G20" s="39" t="s">
        <v>154</v>
      </c>
      <c r="H20" s="29">
        <v>2380470</v>
      </c>
      <c r="I20" s="29">
        <v>216786.69</v>
      </c>
      <c r="J20" s="30">
        <f t="shared" si="4"/>
        <v>10.980701813381623</v>
      </c>
    </row>
    <row r="21" spans="1:15" hidden="1">
      <c r="D21" s="26">
        <f>H21/21</f>
        <v>115418.14285714286</v>
      </c>
      <c r="E21" s="27">
        <f t="shared" si="2"/>
        <v>-3.029113698435304E-2</v>
      </c>
      <c r="F21" s="33">
        <f t="shared" si="3"/>
        <v>5.0790179773322786E-2</v>
      </c>
      <c r="G21" s="39" t="s">
        <v>155</v>
      </c>
      <c r="H21" s="29">
        <v>2423781</v>
      </c>
      <c r="I21" s="29">
        <v>235176.8</v>
      </c>
      <c r="J21" s="30">
        <f t="shared" si="4"/>
        <v>10.306207925271542</v>
      </c>
    </row>
    <row r="22" spans="1:15" ht="17.399999999999999" hidden="1">
      <c r="A22" s="31">
        <f>AVERAGE(D20:D22)</f>
        <v>123152.76984126982</v>
      </c>
      <c r="B22" s="27">
        <f>A22/A19-1</f>
        <v>-0.4966690824700416</v>
      </c>
      <c r="C22" s="27">
        <f>A22/A10-1</f>
        <v>-3.0173877152245843E-2</v>
      </c>
      <c r="D22" s="26">
        <f>H22/21</f>
        <v>135016.66666666666</v>
      </c>
      <c r="E22" s="27">
        <f t="shared" si="2"/>
        <v>0.1698045326702371</v>
      </c>
      <c r="F22" s="33">
        <f t="shared" si="3"/>
        <v>-7.6740576915437453E-2</v>
      </c>
      <c r="G22" s="39" t="s">
        <v>156</v>
      </c>
      <c r="H22" s="29">
        <v>2835350</v>
      </c>
      <c r="I22" s="29">
        <v>239916.7</v>
      </c>
      <c r="J22" s="30">
        <f t="shared" si="4"/>
        <v>11.818060185055895</v>
      </c>
      <c r="K22" s="32">
        <f>H22+H21+H20</f>
        <v>7639601</v>
      </c>
      <c r="L22" s="27">
        <f>K22/K19-1</f>
        <v>-0.48471395611826895</v>
      </c>
      <c r="M22" s="27">
        <f>K22/K10-1</f>
        <v>-4.5051784896430247E-2</v>
      </c>
      <c r="N22" s="32">
        <f>AVERAGE(J20:J22)</f>
        <v>11.034989974569688</v>
      </c>
      <c r="O22" s="58">
        <f>N22/N19-1</f>
        <v>-0.18063277472911055</v>
      </c>
    </row>
    <row r="23" spans="1:15" hidden="1">
      <c r="A23" s="31"/>
      <c r="B23" s="27"/>
      <c r="C23" s="27"/>
      <c r="D23" s="26">
        <f>H23/21</f>
        <v>136521</v>
      </c>
      <c r="E23" s="27">
        <f t="shared" ref="E23:E28" si="5">D23/D22-1</f>
        <v>1.1141834341439338E-2</v>
      </c>
      <c r="F23" s="33">
        <f t="shared" ref="F23:F28" si="6">D23/D11-1</f>
        <v>-0.24058848054706305</v>
      </c>
      <c r="G23" s="39" t="s">
        <v>168</v>
      </c>
      <c r="H23" s="29">
        <v>2866941</v>
      </c>
      <c r="I23" s="29">
        <v>309189.8</v>
      </c>
      <c r="J23" s="30">
        <f t="shared" si="4"/>
        <v>9.2724307205477032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116831.81818181818</v>
      </c>
      <c r="E24" s="27">
        <f t="shared" si="5"/>
        <v>-0.14422090241194996</v>
      </c>
      <c r="F24" s="33">
        <f t="shared" si="6"/>
        <v>-0.37939848277017707</v>
      </c>
      <c r="G24" s="39" t="s">
        <v>176</v>
      </c>
      <c r="H24" s="29">
        <v>2570300</v>
      </c>
      <c r="I24" s="29">
        <v>210492</v>
      </c>
      <c r="J24" s="30">
        <f t="shared" si="4"/>
        <v>12.21091537920681</v>
      </c>
      <c r="K24" s="32"/>
      <c r="L24" s="27"/>
      <c r="M24" s="27"/>
      <c r="N24" s="27"/>
    </row>
    <row r="25" spans="1:15" ht="17.399999999999999" hidden="1">
      <c r="A25" s="31">
        <f>AVERAGE(D23:D25)</f>
        <v>105033.23763955342</v>
      </c>
      <c r="B25" s="27">
        <f>A25/A22-1</f>
        <v>-0.14713052922049952</v>
      </c>
      <c r="C25" s="27">
        <f>A25/A13-1</f>
        <v>-0.45251662657329739</v>
      </c>
      <c r="D25" s="26">
        <f>H25/19</f>
        <v>61746.894736842107</v>
      </c>
      <c r="E25" s="27">
        <f t="shared" si="5"/>
        <v>-0.47148905411410091</v>
      </c>
      <c r="F25" s="33">
        <f t="shared" si="6"/>
        <v>-0.7024449664801633</v>
      </c>
      <c r="G25" s="39" t="s">
        <v>190</v>
      </c>
      <c r="H25" s="29">
        <v>1173191</v>
      </c>
      <c r="I25" s="29">
        <v>139638.78</v>
      </c>
      <c r="J25" s="30">
        <f t="shared" si="4"/>
        <v>8.401613076252886</v>
      </c>
      <c r="K25" s="32">
        <f>H25+H24+H23</f>
        <v>6610432</v>
      </c>
      <c r="L25" s="27">
        <f>K25/K22-1</f>
        <v>-0.13471501980273581</v>
      </c>
      <c r="M25" s="27">
        <f>K25/K13-1</f>
        <v>-0.45219495115862307</v>
      </c>
      <c r="N25" s="32">
        <f>AVERAGE(J23:J25)</f>
        <v>9.9616530586691336</v>
      </c>
      <c r="O25" s="58">
        <f>N25/N22-1</f>
        <v>-9.7266686999632701E-2</v>
      </c>
    </row>
    <row r="26" spans="1:15" ht="17.399999999999999" hidden="1">
      <c r="A26" s="31"/>
      <c r="B26" s="27"/>
      <c r="C26" s="27"/>
      <c r="D26" s="26">
        <f>H26/19</f>
        <v>59666.789473684214</v>
      </c>
      <c r="E26" s="27">
        <f t="shared" si="5"/>
        <v>-3.3687609263964635E-2</v>
      </c>
      <c r="F26" s="33">
        <f t="shared" si="6"/>
        <v>-0.71433391516364697</v>
      </c>
      <c r="G26" s="39" t="s">
        <v>202</v>
      </c>
      <c r="H26" s="29">
        <v>1133669</v>
      </c>
      <c r="I26" s="29">
        <v>174183.7</v>
      </c>
      <c r="J26" s="30">
        <f t="shared" si="4"/>
        <v>6.5084677842989898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32408</v>
      </c>
      <c r="E27" s="27">
        <f t="shared" si="5"/>
        <v>-0.45685027993179672</v>
      </c>
      <c r="F27" s="33">
        <f t="shared" si="6"/>
        <v>-0.74756281931899859</v>
      </c>
      <c r="G27" s="39" t="s">
        <v>203</v>
      </c>
      <c r="H27" s="29">
        <v>712976</v>
      </c>
      <c r="I27" s="29">
        <v>58267.4</v>
      </c>
      <c r="J27" s="30">
        <f t="shared" si="4"/>
        <v>12.236276202473423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48862.105263157893</v>
      </c>
      <c r="B28" s="27">
        <f>A28/A25-1</f>
        <v>-0.53479387705023584</v>
      </c>
      <c r="C28" s="27">
        <f>A28/A16-1</f>
        <v>-0.77034386636767316</v>
      </c>
      <c r="D28" s="26">
        <f>H28/19</f>
        <v>54511.526315789473</v>
      </c>
      <c r="E28" s="27">
        <f t="shared" si="5"/>
        <v>0.68203919759903342</v>
      </c>
      <c r="F28" s="33">
        <f t="shared" si="6"/>
        <v>-0.81892062383416209</v>
      </c>
      <c r="G28" s="39" t="s">
        <v>208</v>
      </c>
      <c r="H28" s="29">
        <v>1035719</v>
      </c>
      <c r="I28" s="29">
        <v>72490.2</v>
      </c>
      <c r="J28" s="30">
        <f t="shared" si="4"/>
        <v>14.287710614676191</v>
      </c>
      <c r="K28" s="32">
        <f>H28+H27+H26</f>
        <v>2882364</v>
      </c>
      <c r="L28" s="27">
        <f>K28/K25-1</f>
        <v>-0.56396737762373172</v>
      </c>
      <c r="M28" s="27">
        <f>K28/K16-1</f>
        <v>-0.78844345459771314</v>
      </c>
      <c r="N28" s="32">
        <f>AVERAGE(J26:J28)</f>
        <v>11.010818200482868</v>
      </c>
      <c r="O28" s="58">
        <f>N28/N25-1</f>
        <v>0.10532038564630586</v>
      </c>
    </row>
    <row r="29" spans="1:15" hidden="1">
      <c r="D29" s="26">
        <f>H29/22</f>
        <v>59601.227272727272</v>
      </c>
      <c r="E29" s="27">
        <f t="shared" ref="E29:E41" si="7">D29/D28-1</f>
        <v>9.3369261529254732E-2</v>
      </c>
      <c r="F29" s="33">
        <f t="shared" ref="F29:F41" si="8">D29/D17-1</f>
        <v>-0.79844584223562487</v>
      </c>
      <c r="G29" s="39" t="s">
        <v>215</v>
      </c>
      <c r="H29" s="29">
        <v>1311227</v>
      </c>
      <c r="I29" s="29">
        <v>92101</v>
      </c>
      <c r="J29" s="30">
        <f t="shared" si="4"/>
        <v>14.236837819350496</v>
      </c>
    </row>
    <row r="30" spans="1:15" hidden="1">
      <c r="D30" s="26">
        <f>H30/19</f>
        <v>53962.315789473687</v>
      </c>
      <c r="E30" s="27">
        <f t="shared" si="7"/>
        <v>-9.461066057332479E-2</v>
      </c>
      <c r="F30" s="33">
        <f t="shared" si="8"/>
        <v>-0.85240629962430681</v>
      </c>
      <c r="G30" s="39" t="s">
        <v>210</v>
      </c>
      <c r="H30" s="29">
        <v>1025284</v>
      </c>
      <c r="I30" s="29">
        <v>137882.5</v>
      </c>
      <c r="J30" s="30">
        <f t="shared" si="4"/>
        <v>7.4359255162910447</v>
      </c>
    </row>
    <row r="31" spans="1:15" ht="17.399999999999999" hidden="1">
      <c r="A31" s="31">
        <f>AVERAGE(D29:D31)</f>
        <v>68595.314354066984</v>
      </c>
      <c r="B31" s="27">
        <f>A31/A28-1</f>
        <v>0.40385507305981672</v>
      </c>
      <c r="C31" s="27">
        <f>A31/A19-1</f>
        <v>-0.71964786048589235</v>
      </c>
      <c r="D31" s="26">
        <f>H31/20</f>
        <v>92222.399999999994</v>
      </c>
      <c r="E31" s="27">
        <f t="shared" si="7"/>
        <v>0.70901486807557701</v>
      </c>
      <c r="F31" s="33">
        <f t="shared" si="8"/>
        <v>0.26845597806311727</v>
      </c>
      <c r="G31" s="39" t="s">
        <v>211</v>
      </c>
      <c r="H31" s="29">
        <v>1844448</v>
      </c>
      <c r="I31" s="29">
        <v>135731.79</v>
      </c>
      <c r="J31" s="30">
        <f t="shared" si="4"/>
        <v>13.588916789500823</v>
      </c>
      <c r="K31" s="32">
        <f>H31+H30+H29</f>
        <v>4180959</v>
      </c>
      <c r="L31" s="27">
        <f>K31/K28-1</f>
        <v>0.45053123061487033</v>
      </c>
      <c r="M31" s="27">
        <f>K31/K19-1</f>
        <v>-0.71799707566642312</v>
      </c>
      <c r="N31" s="32">
        <f>AVERAGE(J29:J31)</f>
        <v>11.753893375047454</v>
      </c>
      <c r="O31" s="58">
        <f>N31/N28-1</f>
        <v>6.7485918033956649E-2</v>
      </c>
    </row>
    <row r="32" spans="1:15" ht="17.399999999999999" hidden="1">
      <c r="D32" s="26">
        <f>H32/21</f>
        <v>89679.857142857145</v>
      </c>
      <c r="E32" s="27">
        <f t="shared" si="7"/>
        <v>-2.7569688678052762E-2</v>
      </c>
      <c r="F32" s="33">
        <f t="shared" si="8"/>
        <v>-0.24653654830468652</v>
      </c>
      <c r="G32" s="39" t="s">
        <v>222</v>
      </c>
      <c r="H32" s="29">
        <v>1883277</v>
      </c>
      <c r="I32" s="29">
        <v>185293.9</v>
      </c>
      <c r="J32" s="30">
        <f t="shared" si="4"/>
        <v>10.163729081205588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108992.38095238095</v>
      </c>
      <c r="E33" s="27">
        <f t="shared" si="7"/>
        <v>0.21534962727203699</v>
      </c>
      <c r="F33" s="33">
        <f t="shared" si="8"/>
        <v>-5.567375930416163E-2</v>
      </c>
      <c r="G33" s="39" t="s">
        <v>223</v>
      </c>
      <c r="H33" s="29">
        <v>2288840</v>
      </c>
      <c r="I33" s="29">
        <v>207759.8</v>
      </c>
      <c r="J33" s="30">
        <f t="shared" si="4"/>
        <v>11.016760701540914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82140.447786132005</v>
      </c>
      <c r="B34" s="27">
        <f>A34/A31-1</f>
        <v>0.19746441225051314</v>
      </c>
      <c r="C34" s="27">
        <f>A34/A22-1</f>
        <v>-0.3330198915379502</v>
      </c>
      <c r="D34" s="26">
        <f>H34/19</f>
        <v>47749.105263157893</v>
      </c>
      <c r="E34" s="27">
        <f t="shared" si="7"/>
        <v>-0.56190419141297965</v>
      </c>
      <c r="F34" s="33">
        <f t="shared" si="8"/>
        <v>-0.64634658489205354</v>
      </c>
      <c r="G34" s="39" t="s">
        <v>220</v>
      </c>
      <c r="H34" s="29">
        <v>907233</v>
      </c>
      <c r="I34" s="29">
        <v>69782.600000000006</v>
      </c>
      <c r="J34" s="30">
        <f t="shared" si="4"/>
        <v>13.000848349015369</v>
      </c>
      <c r="K34" s="32">
        <f>H34+H33+H32</f>
        <v>5079350</v>
      </c>
      <c r="L34" s="27">
        <f>K34/K31-1</f>
        <v>0.21487677827024854</v>
      </c>
      <c r="M34" s="27">
        <f>K34/K22-1</f>
        <v>-0.33512888958467857</v>
      </c>
      <c r="N34" s="32">
        <f>AVERAGE(J32:J34)</f>
        <v>11.393779377253956</v>
      </c>
      <c r="O34" s="58">
        <f>N34/N31-1</f>
        <v>-3.0637847928584261E-2</v>
      </c>
      <c r="P34" s="58"/>
    </row>
    <row r="35" spans="1:16" ht="17.399999999999999" hidden="1">
      <c r="D35" s="26">
        <f>H35/23</f>
        <v>66514.695652173919</v>
      </c>
      <c r="E35" s="27">
        <f t="shared" si="7"/>
        <v>0.39300402144907043</v>
      </c>
      <c r="F35" s="33">
        <f t="shared" si="8"/>
        <v>-0.51278780808685909</v>
      </c>
      <c r="G35" s="39" t="s">
        <v>226</v>
      </c>
      <c r="H35" s="68">
        <v>1529838</v>
      </c>
      <c r="I35" s="68">
        <v>134469.67000000001</v>
      </c>
      <c r="J35" s="30">
        <f t="shared" si="4"/>
        <v>11.37682571839434</v>
      </c>
      <c r="P35" s="16"/>
    </row>
    <row r="36" spans="1:16" ht="17.399999999999999" hidden="1">
      <c r="D36" s="26">
        <f>H36/21</f>
        <v>83367.761904761908</v>
      </c>
      <c r="E36" s="27">
        <f t="shared" si="7"/>
        <v>0.25337357537825822</v>
      </c>
      <c r="F36" s="33">
        <f t="shared" si="8"/>
        <v>-0.28642930323123295</v>
      </c>
      <c r="G36" s="39" t="s">
        <v>228</v>
      </c>
      <c r="H36" s="68">
        <v>1750723</v>
      </c>
      <c r="I36" s="68">
        <v>114480.2</v>
      </c>
      <c r="J36" s="30">
        <f t="shared" si="4"/>
        <v>15.292801724665052</v>
      </c>
      <c r="P36" s="16"/>
    </row>
    <row r="37" spans="1:16" ht="17.399999999999999" hidden="1">
      <c r="A37" s="31">
        <f>AVERAGE(D35:D37)</f>
        <v>74505.522889348984</v>
      </c>
      <c r="B37" s="27">
        <f>A37/A34-1</f>
        <v>-9.2949638120575773E-2</v>
      </c>
      <c r="C37" s="27">
        <f>A37/A25-1</f>
        <v>-0.29064813611637452</v>
      </c>
      <c r="D37" s="26">
        <f>H37/18</f>
        <v>73634.111111111109</v>
      </c>
      <c r="E37" s="27">
        <f t="shared" si="7"/>
        <v>-0.11675557279287863</v>
      </c>
      <c r="F37" s="33">
        <f t="shared" si="8"/>
        <v>0.19251520946811818</v>
      </c>
      <c r="G37" s="39" t="s">
        <v>225</v>
      </c>
      <c r="H37" s="68">
        <v>1325414</v>
      </c>
      <c r="I37" s="68">
        <v>63007.7</v>
      </c>
      <c r="J37" s="30">
        <f t="shared" si="4"/>
        <v>21.035746424643339</v>
      </c>
      <c r="K37" s="32">
        <f>H37+H36+H35</f>
        <v>4605975</v>
      </c>
      <c r="L37" s="27">
        <f>K37/K34-1</f>
        <v>-9.3195979800565043E-2</v>
      </c>
      <c r="M37" s="27">
        <f>K37/K25-1</f>
        <v>-0.3032263246940593</v>
      </c>
      <c r="N37" s="32">
        <f>AVERAGE(J35:J37)</f>
        <v>15.901791289234245</v>
      </c>
      <c r="O37" s="16">
        <f>N37/N34-1</f>
        <v>0.39565553822991228</v>
      </c>
      <c r="P37" s="16"/>
    </row>
    <row r="38" spans="1:16" ht="17.399999999999999" hidden="1">
      <c r="A38" s="31"/>
      <c r="B38" s="27"/>
      <c r="C38" s="27"/>
      <c r="D38" s="26">
        <f>H38/20</f>
        <v>45263.35</v>
      </c>
      <c r="E38" s="27">
        <f t="shared" si="7"/>
        <v>-0.38529372709206333</v>
      </c>
      <c r="F38" s="33">
        <f t="shared" si="8"/>
        <v>-0.24139793008364885</v>
      </c>
      <c r="G38" s="39" t="s">
        <v>231</v>
      </c>
      <c r="H38" s="68">
        <v>905267</v>
      </c>
      <c r="I38" s="68">
        <v>71932.5</v>
      </c>
      <c r="J38" s="30">
        <f t="shared" si="4"/>
        <v>12.584951169499183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72970.142857142855</v>
      </c>
      <c r="E39" s="27">
        <f t="shared" si="7"/>
        <v>0.61212422096779973</v>
      </c>
      <c r="F39" s="33">
        <f t="shared" si="8"/>
        <v>1.2516089501710335</v>
      </c>
      <c r="G39" s="39" t="s">
        <v>234</v>
      </c>
      <c r="H39" s="68">
        <v>1532373</v>
      </c>
      <c r="I39" s="68">
        <v>141697.60000000001</v>
      </c>
      <c r="J39" s="30">
        <f t="shared" si="4"/>
        <v>10.814389234538904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57436.46587301587</v>
      </c>
      <c r="B40" s="27">
        <f>A40/A37-1</f>
        <v>-0.22909787562571737</v>
      </c>
      <c r="C40" s="27">
        <f>A40/A28-1</f>
        <v>0.17548078544055401</v>
      </c>
      <c r="D40" s="26">
        <f>H40/21</f>
        <v>54075.904761904763</v>
      </c>
      <c r="E40" s="27">
        <f t="shared" si="7"/>
        <v>-0.25893108270636456</v>
      </c>
      <c r="F40" s="33">
        <f t="shared" si="8"/>
        <v>-7.9913659243573409E-3</v>
      </c>
      <c r="G40" s="39" t="s">
        <v>236</v>
      </c>
      <c r="H40" s="68">
        <v>1135594</v>
      </c>
      <c r="I40" s="68">
        <v>95200.8</v>
      </c>
      <c r="J40" s="30">
        <f t="shared" si="4"/>
        <v>11.928408164637272</v>
      </c>
      <c r="K40" s="32">
        <f>H40+H39+H38</f>
        <v>3573234</v>
      </c>
      <c r="L40" s="27">
        <f>K40/K37-1</f>
        <v>-0.22421767378242397</v>
      </c>
      <c r="M40" s="27">
        <f>K40/K28-1</f>
        <v>0.23968867221489032</v>
      </c>
      <c r="N40" s="32">
        <f>AVERAGE(J38:J40)</f>
        <v>11.775916189558453</v>
      </c>
      <c r="O40" s="58">
        <f>N40/N37-1</f>
        <v>-0.25945976931976666</v>
      </c>
    </row>
    <row r="41" spans="1:16" ht="17.399999999999999">
      <c r="A41" s="31"/>
      <c r="B41" s="27"/>
      <c r="C41" s="27"/>
      <c r="D41" s="26">
        <f>H41/18</f>
        <v>10631.111111111111</v>
      </c>
      <c r="E41" s="27">
        <f t="shared" si="7"/>
        <v>-0.80340391607094319</v>
      </c>
      <c r="F41" s="33">
        <f t="shared" si="8"/>
        <v>-0.82162932547572276</v>
      </c>
      <c r="G41" s="39" t="s">
        <v>376</v>
      </c>
      <c r="H41" s="68">
        <v>191360</v>
      </c>
      <c r="I41" s="68">
        <v>7236.7</v>
      </c>
      <c r="J41" s="30">
        <f t="shared" si="4"/>
        <v>26.442991971478712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7488.55</v>
      </c>
      <c r="E42" s="27">
        <f t="shared" ref="E42" si="9">D42/D41-1</f>
        <v>-0.29560043896321064</v>
      </c>
      <c r="F42" s="33">
        <f t="shared" ref="F42" si="10">D42/D30-1</f>
        <v>-0.86122630412646639</v>
      </c>
      <c r="G42" s="39" t="s">
        <v>405</v>
      </c>
      <c r="H42" s="68">
        <v>149771</v>
      </c>
      <c r="I42" s="68">
        <v>2371.4</v>
      </c>
      <c r="J42" s="30">
        <f t="shared" si="4"/>
        <v>63.157206713333892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11349.17037037037</v>
      </c>
      <c r="B43" s="27">
        <f>A43/A40-1</f>
        <v>-0.80240479288085331</v>
      </c>
      <c r="C43" s="27">
        <f>A43/A31-1</f>
        <v>-0.83454889773097918</v>
      </c>
      <c r="D43" s="26">
        <f>H43/20</f>
        <v>15927.85</v>
      </c>
      <c r="E43" s="27">
        <f t="shared" ref="E43" si="11">D43/D42-1</f>
        <v>1.1269604930193426</v>
      </c>
      <c r="F43" s="33">
        <f t="shared" ref="F43" si="12">D43/D31-1</f>
        <v>-0.82728870643140928</v>
      </c>
      <c r="G43" s="39" t="s">
        <v>434</v>
      </c>
      <c r="H43" s="68">
        <v>318557</v>
      </c>
      <c r="I43" s="68">
        <v>5165.8</v>
      </c>
      <c r="J43" s="30">
        <f t="shared" si="4"/>
        <v>61.666537612760848</v>
      </c>
      <c r="K43" s="32">
        <f>H43+H42+H41</f>
        <v>659688</v>
      </c>
      <c r="L43" s="27">
        <f>K43/K40-1</f>
        <v>-0.81538068875422098</v>
      </c>
      <c r="M43" s="27">
        <f>K43/K31-1</f>
        <v>-0.84221610400867364</v>
      </c>
      <c r="N43" s="32">
        <f>AVERAGE(J41:J43)</f>
        <v>50.422245432524484</v>
      </c>
      <c r="O43" s="58">
        <f>N43/N40-1</f>
        <v>3.2818108265098909</v>
      </c>
    </row>
    <row r="44" spans="1:16" ht="17.399999999999999">
      <c r="A44" s="31"/>
      <c r="B44" s="27"/>
      <c r="C44" s="27"/>
      <c r="D44" s="26">
        <f>H44/22</f>
        <v>26455.227272727272</v>
      </c>
      <c r="E44" s="27">
        <f t="shared" ref="E44" si="13">D44/D43-1</f>
        <v>0.66094151267919221</v>
      </c>
      <c r="F44" s="33">
        <f t="shared" ref="F44" si="14">D44/D32-1</f>
        <v>-0.70500368627277199</v>
      </c>
      <c r="G44" s="39" t="s">
        <v>466</v>
      </c>
      <c r="H44" s="68">
        <v>582015</v>
      </c>
      <c r="I44" s="68">
        <v>41270.800000000003</v>
      </c>
      <c r="J44" s="30">
        <f t="shared" si="4"/>
        <v>14.102343545557632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12587.5</v>
      </c>
      <c r="E45" s="27">
        <f t="shared" ref="E45" si="15">D45/D44-1</f>
        <v>-0.52419611178406056</v>
      </c>
      <c r="F45" s="33">
        <f t="shared" ref="F45" si="16">D45/D33-1</f>
        <v>-0.88451027594764153</v>
      </c>
      <c r="G45" s="39" t="s">
        <v>501</v>
      </c>
      <c r="H45" s="68">
        <v>251750</v>
      </c>
      <c r="I45" s="68">
        <v>19237.75</v>
      </c>
      <c r="J45" s="30">
        <f t="shared" si="4"/>
        <v>13.086249691362035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18161.681020733653</v>
      </c>
      <c r="B46" s="27">
        <f>A46/A43-1</f>
        <v>0.60026507912410199</v>
      </c>
      <c r="C46" s="27">
        <f>A46/A34-1</f>
        <v>-0.77889478922709332</v>
      </c>
      <c r="D46" s="26">
        <f>H46/19</f>
        <v>15442.315789473685</v>
      </c>
      <c r="E46" s="27">
        <f t="shared" ref="E46" si="17">D46/D45-1</f>
        <v>0.22679767940208029</v>
      </c>
      <c r="F46" s="33">
        <f t="shared" ref="F46" si="18">D46/D34-1</f>
        <v>-0.67659465649948802</v>
      </c>
      <c r="G46" s="39" t="s">
        <v>551</v>
      </c>
      <c r="H46" s="68">
        <v>293404</v>
      </c>
      <c r="I46" s="68">
        <v>17952.61</v>
      </c>
      <c r="J46" s="30">
        <f t="shared" si="4"/>
        <v>16.343250368609354</v>
      </c>
      <c r="K46" s="32">
        <f>H46+H45+H44</f>
        <v>1127169</v>
      </c>
      <c r="L46" s="27">
        <f>K46/K43-1</f>
        <v>0.70863953869101759</v>
      </c>
      <c r="M46" s="27">
        <f>K46/K34-1</f>
        <v>-0.77808794432358475</v>
      </c>
      <c r="N46" s="32">
        <f>AVERAGE(J44:J46)</f>
        <v>14.510614535176339</v>
      </c>
      <c r="O46" s="58">
        <f>N46/N43-1</f>
        <v>-0.71221800198099916</v>
      </c>
    </row>
    <row r="47" spans="1:16" ht="17.399999999999999">
      <c r="A47" s="31"/>
      <c r="B47" s="27"/>
      <c r="C47" s="27"/>
      <c r="D47" s="26">
        <f>H47/19</f>
        <v>22862.57894736842</v>
      </c>
      <c r="E47" s="27">
        <f t="shared" ref="E47" si="19">D47/D46-1</f>
        <v>0.48051492140529772</v>
      </c>
      <c r="F47" s="33">
        <f t="shared" ref="F47" si="20">D47/D35-1</f>
        <v>-0.65627777856905523</v>
      </c>
      <c r="G47" s="39" t="s">
        <v>598</v>
      </c>
      <c r="H47" s="68">
        <v>434389</v>
      </c>
      <c r="I47" s="68">
        <v>51389.599999999999</v>
      </c>
      <c r="J47" s="30">
        <f t="shared" si="4"/>
        <v>8.4528581658545701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15395.35</v>
      </c>
      <c r="E48" s="27">
        <f t="shared" ref="E48" si="21">D48/D47-1</f>
        <v>-0.32661358828147113</v>
      </c>
      <c r="F48" s="33">
        <f t="shared" ref="F48" si="22">D48/D36-1</f>
        <v>-0.815332094226214</v>
      </c>
      <c r="G48" s="39" t="s">
        <v>632</v>
      </c>
      <c r="H48" s="68">
        <v>307907</v>
      </c>
      <c r="I48" s="68">
        <v>13485.77</v>
      </c>
      <c r="J48" s="30">
        <f t="shared" si="4"/>
        <v>22.831992537318968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18733.688437001594</v>
      </c>
      <c r="B49" s="27">
        <f>A49/A46-1</f>
        <v>3.1495290310127544E-2</v>
      </c>
      <c r="C49" s="27">
        <f>A49/A37-1</f>
        <v>-0.7485597347618953</v>
      </c>
      <c r="D49" s="26">
        <f>H49/22</f>
        <v>17943.136363636364</v>
      </c>
      <c r="E49" s="27">
        <f t="shared" ref="E49" si="23">D49/D48-1</f>
        <v>0.16549064254053092</v>
      </c>
      <c r="F49" s="33">
        <f t="shared" ref="F49" si="24">D49/D37-1</f>
        <v>-0.75632032365324753</v>
      </c>
      <c r="G49" s="39" t="s">
        <v>672</v>
      </c>
      <c r="H49" s="68">
        <v>394749</v>
      </c>
      <c r="I49" s="68">
        <v>10352.73</v>
      </c>
      <c r="J49" s="30">
        <f t="shared" si="4"/>
        <v>38.129942536896067</v>
      </c>
      <c r="K49" s="32">
        <f>H49+H48+H47</f>
        <v>1137045</v>
      </c>
      <c r="L49" s="27">
        <f>K49/K46-1</f>
        <v>8.7617739664593852E-3</v>
      </c>
      <c r="M49" s="27">
        <f>K49/K37-1</f>
        <v>-0.75313695797306757</v>
      </c>
      <c r="N49" s="32">
        <f>AVERAGE(J47:J49)</f>
        <v>23.138264413356534</v>
      </c>
      <c r="O49" s="58">
        <f>N49/N46-1</f>
        <v>0.59457508551861959</v>
      </c>
    </row>
    <row r="50" spans="1:15" s="37" customFormat="1" ht="17.399999999999999">
      <c r="A50" s="92"/>
      <c r="B50" s="130"/>
      <c r="C50" s="130"/>
      <c r="D50" s="93">
        <f>H50/18</f>
        <v>18116.055555555555</v>
      </c>
      <c r="E50" s="130">
        <f t="shared" ref="E50" si="25">D50/D49-1</f>
        <v>9.6370661413256453E-3</v>
      </c>
      <c r="F50" s="131">
        <f t="shared" ref="F50" si="26">D50/D38-1</f>
        <v>-0.5997632619866724</v>
      </c>
      <c r="G50" s="132" t="s">
        <v>714</v>
      </c>
      <c r="H50" s="95">
        <v>326089</v>
      </c>
      <c r="I50" s="95">
        <v>12098.21</v>
      </c>
      <c r="J50" s="133">
        <f t="shared" ref="J50" si="27">H50/I50</f>
        <v>26.953491466919488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38369.199999999997</v>
      </c>
      <c r="E51" s="130">
        <f t="shared" ref="E51" si="28">D51/D50-1</f>
        <v>1.1179665674095109</v>
      </c>
      <c r="F51" s="131">
        <f t="shared" ref="F51" si="29">D51/D39-1</f>
        <v>-0.47417945891763957</v>
      </c>
      <c r="G51" s="132" t="s">
        <v>721</v>
      </c>
      <c r="H51" s="95">
        <v>767384</v>
      </c>
      <c r="I51" s="95">
        <v>44791.57</v>
      </c>
      <c r="J51" s="133">
        <f t="shared" ref="J51" si="30">H51/I51</f>
        <v>17.132330927449072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24366.782154882152</v>
      </c>
      <c r="B52" s="27">
        <f>A52/A49-1</f>
        <v>0.3006932530571198</v>
      </c>
      <c r="C52" s="27">
        <f>A52/A40-1</f>
        <v>-0.57576111648732431</v>
      </c>
      <c r="D52" s="93">
        <f>H52/22</f>
        <v>16615.090909090908</v>
      </c>
      <c r="E52" s="130">
        <f t="shared" ref="E52:E53" si="31">D52/D51-1</f>
        <v>-0.56696801316965406</v>
      </c>
      <c r="F52" s="131">
        <f t="shared" ref="F52:F53" si="32">D52/D40-1</f>
        <v>-0.69274502234873636</v>
      </c>
      <c r="G52" s="132" t="s">
        <v>726</v>
      </c>
      <c r="H52" s="95">
        <v>365532</v>
      </c>
      <c r="I52" s="95">
        <v>694.8</v>
      </c>
      <c r="J52" s="133">
        <f t="shared" ref="J52" si="33">H52/I52</f>
        <v>526.09671848013818</v>
      </c>
      <c r="K52" s="32">
        <f>H52+H51+H50</f>
        <v>1459005</v>
      </c>
      <c r="L52" s="27">
        <f>K52/K49-1</f>
        <v>0.28315502024985828</v>
      </c>
      <c r="M52" s="27">
        <f>K52/K40-1</f>
        <v>-0.59168501139304053</v>
      </c>
      <c r="N52" s="32">
        <f>AVERAGE(J50:J52)</f>
        <v>190.0608469581689</v>
      </c>
      <c r="O52" s="58">
        <f>N52/N49-1</f>
        <v>7.2141358384882359</v>
      </c>
    </row>
    <row r="53" spans="1:15" s="37" customFormat="1" ht="17.399999999999999">
      <c r="A53" s="31"/>
      <c r="B53" s="27"/>
      <c r="C53" s="27"/>
      <c r="D53" s="93">
        <f>H53/21</f>
        <v>12549.666666666666</v>
      </c>
      <c r="E53" s="130">
        <f t="shared" si="31"/>
        <v>-0.24468263608475682</v>
      </c>
      <c r="F53" s="131">
        <f t="shared" si="32"/>
        <v>0.18046613712374571</v>
      </c>
      <c r="G53" s="132" t="s">
        <v>729</v>
      </c>
      <c r="H53" s="95">
        <v>263543</v>
      </c>
      <c r="I53" s="95">
        <v>20392.3</v>
      </c>
      <c r="J53" s="133">
        <f t="shared" ref="J53" si="34">H53/I53</f>
        <v>12.923652555131104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33905.23529411765</v>
      </c>
      <c r="E54" s="130">
        <f t="shared" ref="E54" si="35">D54/D53-1</f>
        <v>1.7016841319119487</v>
      </c>
      <c r="F54" s="131">
        <f t="shared" ref="F54" si="36">D54/D42-1</f>
        <v>3.5276101907736006</v>
      </c>
      <c r="G54" s="132" t="s">
        <v>742</v>
      </c>
      <c r="H54" s="95">
        <v>576389</v>
      </c>
      <c r="I54" s="95">
        <v>44886.11</v>
      </c>
      <c r="J54" s="133">
        <f t="shared" ref="J54" si="37">H54/I54</f>
        <v>12.841143952995704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23900.491129785249</v>
      </c>
      <c r="B55" s="27">
        <f>A55/A52-1</f>
        <v>-1.9136339879965547E-2</v>
      </c>
      <c r="C55" s="27">
        <f>A55/A43-1</f>
        <v>1.1059240763697584</v>
      </c>
      <c r="D55" s="93">
        <f>H55/21</f>
        <v>25246.571428571428</v>
      </c>
      <c r="E55" s="130">
        <f t="shared" ref="E55" si="38">D55/D54-1</f>
        <v>-0.25537837417835141</v>
      </c>
      <c r="F55" s="131">
        <f t="shared" ref="F55" si="39">D55/D43-1</f>
        <v>0.58505833672287388</v>
      </c>
      <c r="G55" s="132" t="s">
        <v>749</v>
      </c>
      <c r="H55" s="95">
        <v>530178</v>
      </c>
      <c r="I55" s="95">
        <v>37212.400000000001</v>
      </c>
      <c r="J55" s="133">
        <f t="shared" ref="J55" si="40">H55/I55</f>
        <v>14.247347658307445</v>
      </c>
      <c r="K55" s="32">
        <f>H55+H54+H53</f>
        <v>1370110</v>
      </c>
      <c r="L55" s="27">
        <f>K55/K52-1</f>
        <v>-6.0928509497911287E-2</v>
      </c>
      <c r="M55" s="27">
        <f>K55/K43-1</f>
        <v>1.0769060525581788</v>
      </c>
      <c r="N55" s="32">
        <f>AVERAGE(J53:J55)</f>
        <v>13.337381388811417</v>
      </c>
      <c r="O55" s="58">
        <f>N55/N52-1</f>
        <v>-0.92982572895854299</v>
      </c>
    </row>
    <row r="56" spans="1:15" s="124" customFormat="1" ht="17.399999999999999">
      <c r="A56" s="94"/>
      <c r="B56" s="45"/>
      <c r="C56" s="45"/>
      <c r="D56" s="98">
        <f>H56/22</f>
        <v>48760.045454545456</v>
      </c>
      <c r="E56" s="118">
        <f t="shared" ref="E56" si="41">D56/D55-1</f>
        <v>0.93135315789311246</v>
      </c>
      <c r="F56" s="158">
        <f t="shared" ref="F56" si="42">D56/D44-1</f>
        <v>0.84311572725788864</v>
      </c>
      <c r="G56" s="122" t="s">
        <v>752</v>
      </c>
      <c r="H56" s="96">
        <v>1072721</v>
      </c>
      <c r="I56" s="96">
        <v>46921.7</v>
      </c>
      <c r="J56" s="125">
        <f t="shared" ref="J56" si="43">H56/I56</f>
        <v>22.861938079822345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44707.388888888891</v>
      </c>
      <c r="E57" s="118">
        <f t="shared" ref="E57" si="44">D57/D56-1</f>
        <v>-8.3114290150416048E-2</v>
      </c>
      <c r="F57" s="158">
        <f t="shared" ref="F57" si="45">D57/D45-1</f>
        <v>2.5517290080547284</v>
      </c>
      <c r="G57" s="122" t="s">
        <v>756</v>
      </c>
      <c r="H57" s="96">
        <v>804733</v>
      </c>
      <c r="I57" s="96">
        <v>56822.3</v>
      </c>
      <c r="J57" s="125">
        <f t="shared" ref="J57" si="46">H57/I57</f>
        <v>14.162274318357404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46733.717171717173</v>
      </c>
      <c r="B58" s="27">
        <f>A58/A55-1</f>
        <v>0.95534547461565422</v>
      </c>
      <c r="C58" s="27">
        <f>A58/A46-1</f>
        <v>1.5732043811564163</v>
      </c>
      <c r="K58" s="32">
        <f>H58+H57+H56</f>
        <v>1877454</v>
      </c>
      <c r="L58" s="27">
        <f>K58/K55-1</f>
        <v>0.37029435592762616</v>
      </c>
      <c r="M58" s="27">
        <f>K58/K46-1</f>
        <v>0.66563665253391457</v>
      </c>
      <c r="N58" s="32">
        <f>AVERAGE(J56:J58)</f>
        <v>18.512106199089875</v>
      </c>
      <c r="O58" s="58">
        <f>N58/N55-1</f>
        <v>0.38798656643495821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40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5" style="18" bestFit="1" customWidth="1"/>
    <col min="13" max="13" width="5.1992187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뷰웍스</v>
      </c>
      <c r="G1" s="19"/>
      <c r="H1" s="19"/>
      <c r="I1" s="19"/>
      <c r="J1" s="20"/>
      <c r="P1" s="18" t="s">
        <v>265</v>
      </c>
    </row>
    <row r="2" spans="1:16" ht="15" customHeight="1">
      <c r="G2" s="21"/>
      <c r="H2" s="21"/>
      <c r="I2" s="21"/>
      <c r="J2" s="22"/>
      <c r="P2" s="34" t="s">
        <v>149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255234.45</v>
      </c>
      <c r="E5" s="27"/>
      <c r="F5" s="26"/>
      <c r="G5" s="28" t="s">
        <v>7</v>
      </c>
      <c r="H5" s="29">
        <v>5104689</v>
      </c>
      <c r="I5" s="29">
        <v>5124.25</v>
      </c>
      <c r="J5" s="30">
        <f>H5/I5</f>
        <v>996.18266087720156</v>
      </c>
    </row>
    <row r="6" spans="1:16" ht="15" hidden="1" customHeight="1">
      <c r="D6" s="26">
        <f>H6/18</f>
        <v>315901.94444444444</v>
      </c>
      <c r="E6" s="27">
        <f t="shared" ref="E6:E16" si="0">D6/D5-1</f>
        <v>0.23769320499033109</v>
      </c>
      <c r="F6" s="26"/>
      <c r="G6" s="28" t="s">
        <v>3</v>
      </c>
      <c r="H6" s="29">
        <v>5686235</v>
      </c>
      <c r="I6" s="29">
        <v>8047.93</v>
      </c>
      <c r="J6" s="30">
        <f t="shared" ref="J6:J49" si="1">H6/I6</f>
        <v>706.54627960233245</v>
      </c>
    </row>
    <row r="7" spans="1:16" ht="15" hidden="1" customHeight="1">
      <c r="A7" s="31">
        <f>AVERAGE(D5:D7)</f>
        <v>304932.52542087546</v>
      </c>
      <c r="B7" s="31"/>
      <c r="C7" s="31"/>
      <c r="D7" s="26">
        <f>H7/22</f>
        <v>343661.18181818182</v>
      </c>
      <c r="E7" s="27">
        <f t="shared" si="0"/>
        <v>8.7872955079639326E-2</v>
      </c>
      <c r="F7" s="26"/>
      <c r="G7" s="28" t="s">
        <v>6</v>
      </c>
      <c r="H7" s="29">
        <v>7560546</v>
      </c>
      <c r="I7" s="29">
        <v>6311.53</v>
      </c>
      <c r="J7" s="30">
        <f t="shared" si="1"/>
        <v>1197.8943299009907</v>
      </c>
      <c r="K7" s="32">
        <f>H7+H6+H5</f>
        <v>18351470</v>
      </c>
      <c r="L7" s="32"/>
      <c r="M7" s="32"/>
      <c r="N7" s="32">
        <f>AVERAGE(J5:J7)</f>
        <v>966.87442346017485</v>
      </c>
      <c r="O7" s="35"/>
    </row>
    <row r="8" spans="1:16" ht="15" hidden="1" customHeight="1">
      <c r="D8" s="26">
        <f>H8/21</f>
        <v>140440.42857142858</v>
      </c>
      <c r="E8" s="27">
        <f t="shared" si="0"/>
        <v>-0.59134043644844847</v>
      </c>
      <c r="F8" s="26"/>
      <c r="G8" s="28" t="s">
        <v>2</v>
      </c>
      <c r="H8" s="29">
        <v>2949249</v>
      </c>
      <c r="I8" s="29">
        <v>2508.75</v>
      </c>
      <c r="J8" s="30">
        <f t="shared" si="1"/>
        <v>1175.5850523168908</v>
      </c>
    </row>
    <row r="9" spans="1:16" ht="15" hidden="1" customHeight="1">
      <c r="D9" s="26">
        <f>H9/21</f>
        <v>0</v>
      </c>
      <c r="E9" s="27">
        <f t="shared" si="0"/>
        <v>-1</v>
      </c>
      <c r="F9" s="26"/>
      <c r="G9" s="28" t="s">
        <v>5</v>
      </c>
      <c r="H9" s="29">
        <v>0</v>
      </c>
      <c r="I9" s="29">
        <v>0</v>
      </c>
      <c r="J9" s="30" t="e">
        <f t="shared" si="1"/>
        <v>#DIV/0!</v>
      </c>
    </row>
    <row r="10" spans="1:16" ht="15" hidden="1" customHeight="1">
      <c r="A10" s="31">
        <f>AVERAGE(D8:D10)</f>
        <v>46813.476190476191</v>
      </c>
      <c r="B10" s="27">
        <f>A10/A7-1</f>
        <v>-0.84647922970544687</v>
      </c>
      <c r="C10" s="27"/>
      <c r="D10" s="26">
        <f>H10/21</f>
        <v>0</v>
      </c>
      <c r="E10" s="27" t="e">
        <f t="shared" si="0"/>
        <v>#DIV/0!</v>
      </c>
      <c r="F10" s="26"/>
      <c r="G10" s="28" t="s">
        <v>0</v>
      </c>
      <c r="H10" s="29">
        <v>0</v>
      </c>
      <c r="I10" s="29">
        <v>0</v>
      </c>
      <c r="J10" s="30" t="e">
        <f t="shared" si="1"/>
        <v>#DIV/0!</v>
      </c>
      <c r="K10" s="32">
        <f>H10+H9+H8</f>
        <v>2949249</v>
      </c>
      <c r="L10" s="27">
        <f>K10/K7-1</f>
        <v>-0.83929085789857705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880.95238095238096</v>
      </c>
      <c r="E11" s="27" t="e">
        <f t="shared" si="0"/>
        <v>#DIV/0!</v>
      </c>
      <c r="F11" s="26"/>
      <c r="G11" s="28" t="s">
        <v>10</v>
      </c>
      <c r="H11" s="29">
        <v>18500</v>
      </c>
      <c r="I11" s="29">
        <v>14</v>
      </c>
      <c r="J11" s="30">
        <f t="shared" si="1"/>
        <v>1321.4285714285713</v>
      </c>
    </row>
    <row r="12" spans="1:16" ht="15" hidden="1" customHeight="1">
      <c r="D12" s="26">
        <f>H12/22</f>
        <v>1136.3636363636363</v>
      </c>
      <c r="E12" s="27">
        <f t="shared" si="0"/>
        <v>0.28992628992628977</v>
      </c>
      <c r="F12" s="26"/>
      <c r="G12" s="28" t="s">
        <v>4</v>
      </c>
      <c r="H12" s="29">
        <v>25000</v>
      </c>
      <c r="I12" s="29">
        <v>12</v>
      </c>
      <c r="J12" s="30">
        <f t="shared" si="1"/>
        <v>2083.3333333333335</v>
      </c>
    </row>
    <row r="13" spans="1:16" ht="15" hidden="1" customHeight="1">
      <c r="A13" s="31">
        <f>AVERAGE(D11:D13)</f>
        <v>11418.522005772005</v>
      </c>
      <c r="B13" s="27">
        <f>A13/A10-1</f>
        <v>-0.75608472314014974</v>
      </c>
      <c r="C13" s="27"/>
      <c r="D13" s="26">
        <f>H13/20</f>
        <v>32238.25</v>
      </c>
      <c r="E13" s="27">
        <f t="shared" si="0"/>
        <v>27.369660000000003</v>
      </c>
      <c r="F13" s="26"/>
      <c r="G13" s="28" t="s">
        <v>8</v>
      </c>
      <c r="H13" s="29">
        <v>644765</v>
      </c>
      <c r="I13" s="29">
        <v>747.55</v>
      </c>
      <c r="J13" s="30">
        <f t="shared" si="1"/>
        <v>862.50418032238656</v>
      </c>
      <c r="K13" s="32">
        <f>H13+H12+H11</f>
        <v>688265</v>
      </c>
      <c r="L13" s="27">
        <f>K13/K10-1</f>
        <v>-0.76663042015102834</v>
      </c>
      <c r="M13" s="32"/>
      <c r="N13" s="32">
        <f>AVERAGE(J11:J13)</f>
        <v>1422.4220283614304</v>
      </c>
      <c r="O13" s="58" t="e">
        <f>N13/N10-1</f>
        <v>#DIV/0!</v>
      </c>
    </row>
    <row r="14" spans="1:16" ht="15" hidden="1" customHeight="1">
      <c r="D14" s="26">
        <f>H14/20</f>
        <v>16329.9</v>
      </c>
      <c r="E14" s="27">
        <f t="shared" si="0"/>
        <v>-0.49346195900832091</v>
      </c>
      <c r="F14" s="26"/>
      <c r="G14" s="28" t="s">
        <v>11</v>
      </c>
      <c r="H14" s="29">
        <v>326598</v>
      </c>
      <c r="I14" s="29">
        <v>124</v>
      </c>
      <c r="J14" s="30">
        <f t="shared" si="1"/>
        <v>2633.8548387096776</v>
      </c>
    </row>
    <row r="15" spans="1:16" ht="15" hidden="1" customHeight="1">
      <c r="A15" s="31"/>
      <c r="B15" s="31"/>
      <c r="C15" s="31"/>
      <c r="D15" s="26">
        <f>H15/22</f>
        <v>21716</v>
      </c>
      <c r="E15" s="27">
        <f t="shared" si="0"/>
        <v>0.32983055621896029</v>
      </c>
      <c r="F15" s="26"/>
      <c r="G15" s="28" t="s">
        <v>9</v>
      </c>
      <c r="H15" s="29">
        <v>477752</v>
      </c>
      <c r="I15" s="29">
        <v>285</v>
      </c>
      <c r="J15" s="30">
        <f t="shared" si="1"/>
        <v>1676.3228070175439</v>
      </c>
    </row>
    <row r="16" spans="1:16" ht="15" hidden="1" customHeight="1">
      <c r="A16" s="31">
        <f>AVERAGE(D14:D16)</f>
        <v>27495.966666666664</v>
      </c>
      <c r="B16" s="27">
        <f>A16/A13-1</f>
        <v>1.4080145094757088</v>
      </c>
      <c r="C16" s="27"/>
      <c r="D16" s="26">
        <f>H16/22</f>
        <v>44442</v>
      </c>
      <c r="E16" s="27">
        <f t="shared" si="0"/>
        <v>1.0465094860932034</v>
      </c>
      <c r="F16" s="26"/>
      <c r="G16" s="28" t="s">
        <v>13</v>
      </c>
      <c r="H16" s="29">
        <v>977724</v>
      </c>
      <c r="I16" s="29">
        <v>721.3</v>
      </c>
      <c r="J16" s="30">
        <f t="shared" si="1"/>
        <v>1355.5025648135313</v>
      </c>
      <c r="K16" s="32">
        <f>H16+H15+H14</f>
        <v>1782074</v>
      </c>
      <c r="L16" s="27">
        <f>K16/K13-1</f>
        <v>1.5892265333846702</v>
      </c>
      <c r="M16" s="32"/>
      <c r="N16" s="32">
        <f>AVERAGE(J14:J16)</f>
        <v>1888.5600701802512</v>
      </c>
      <c r="O16" s="58">
        <f>N16/N13-1</f>
        <v>0.32770727148804912</v>
      </c>
    </row>
    <row r="17" spans="1:15" ht="15" hidden="1" customHeight="1">
      <c r="D17" s="26">
        <f>H17/20</f>
        <v>26836</v>
      </c>
      <c r="E17" s="27">
        <f t="shared" ref="E17:E22" si="2">D17/D16-1</f>
        <v>-0.39615678862337433</v>
      </c>
      <c r="F17" s="33">
        <f t="shared" ref="F17:F22" si="3">D17/D5-1</f>
        <v>-0.89485745360784952</v>
      </c>
      <c r="G17" s="39" t="s">
        <v>162</v>
      </c>
      <c r="H17" s="29">
        <v>536720</v>
      </c>
      <c r="I17" s="29">
        <v>387.2</v>
      </c>
      <c r="J17" s="30">
        <f t="shared" si="1"/>
        <v>1386.1570247933885</v>
      </c>
    </row>
    <row r="18" spans="1:15" hidden="1">
      <c r="D18" s="26">
        <f>H18/20</f>
        <v>354.35</v>
      </c>
      <c r="E18" s="27">
        <f t="shared" si="2"/>
        <v>-0.98679572216425693</v>
      </c>
      <c r="F18" s="33">
        <f t="shared" si="3"/>
        <v>-0.99887829117157489</v>
      </c>
      <c r="G18" s="39" t="s">
        <v>163</v>
      </c>
      <c r="H18" s="29">
        <v>7087</v>
      </c>
      <c r="I18" s="29">
        <v>15</v>
      </c>
      <c r="J18" s="30">
        <f t="shared" si="1"/>
        <v>472.46666666666664</v>
      </c>
    </row>
    <row r="19" spans="1:15" ht="17.399999999999999" hidden="1">
      <c r="A19" s="31">
        <f>AVERAGE(D17:D19)</f>
        <v>24496.601515151513</v>
      </c>
      <c r="B19" s="27">
        <f>A19/A16-1</f>
        <v>-0.10908382265211569</v>
      </c>
      <c r="C19" s="27">
        <f>A19/A7-1</f>
        <v>-0.91966550147006887</v>
      </c>
      <c r="D19" s="26">
        <f>H19/22</f>
        <v>46299.454545454544</v>
      </c>
      <c r="E19" s="27">
        <f t="shared" si="2"/>
        <v>129.66023577100196</v>
      </c>
      <c r="F19" s="33">
        <f t="shared" si="3"/>
        <v>-0.86527586764236342</v>
      </c>
      <c r="G19" s="39" t="s">
        <v>158</v>
      </c>
      <c r="H19" s="29">
        <v>1018588</v>
      </c>
      <c r="I19" s="29">
        <v>751</v>
      </c>
      <c r="J19" s="30">
        <f t="shared" si="1"/>
        <v>1356.3089214380825</v>
      </c>
      <c r="K19" s="32">
        <f>H19+H18+H17</f>
        <v>1562395</v>
      </c>
      <c r="L19" s="27">
        <f>K19/K16-1</f>
        <v>-0.12327153642329103</v>
      </c>
      <c r="M19" s="27">
        <f>K19/K7-1</f>
        <v>-0.91486267857561276</v>
      </c>
      <c r="N19" s="32">
        <f>AVERAGE(J17:J19)</f>
        <v>1071.6442042993792</v>
      </c>
      <c r="O19" s="58">
        <f>N19/N16-1</f>
        <v>-0.43256017045986916</v>
      </c>
    </row>
    <row r="20" spans="1:15" hidden="1">
      <c r="D20" s="26">
        <f>H20/20</f>
        <v>7072.05</v>
      </c>
      <c r="E20" s="27">
        <f t="shared" si="2"/>
        <v>-0.84725414004484634</v>
      </c>
      <c r="F20" s="33">
        <f t="shared" si="3"/>
        <v>-0.94964377372002162</v>
      </c>
      <c r="G20" s="39" t="s">
        <v>154</v>
      </c>
      <c r="H20" s="29">
        <v>141441</v>
      </c>
      <c r="I20" s="29">
        <v>124</v>
      </c>
      <c r="J20" s="30">
        <f t="shared" si="1"/>
        <v>1140.6532258064517</v>
      </c>
    </row>
    <row r="21" spans="1:15" hidden="1">
      <c r="D21" s="26">
        <f>H21/21</f>
        <v>13041.285714285714</v>
      </c>
      <c r="E21" s="27">
        <f t="shared" si="2"/>
        <v>0.84406016844984322</v>
      </c>
      <c r="F21" s="33" t="e">
        <f t="shared" si="3"/>
        <v>#DIV/0!</v>
      </c>
      <c r="G21" s="39" t="s">
        <v>155</v>
      </c>
      <c r="H21" s="29">
        <v>273867</v>
      </c>
      <c r="I21" s="29">
        <v>222</v>
      </c>
      <c r="J21" s="30">
        <f t="shared" si="1"/>
        <v>1233.6351351351352</v>
      </c>
    </row>
    <row r="22" spans="1:15" ht="17.399999999999999" hidden="1">
      <c r="A22" s="31">
        <f>AVERAGE(D20:D22)</f>
        <v>10171.238888888889</v>
      </c>
      <c r="B22" s="27">
        <f>A22/A19-1</f>
        <v>-0.58478979696029154</v>
      </c>
      <c r="C22" s="27">
        <f>A22/A10-1</f>
        <v>-0.78272839967056018</v>
      </c>
      <c r="D22" s="26">
        <f>H22/21</f>
        <v>10400.380952380952</v>
      </c>
      <c r="E22" s="27">
        <f t="shared" si="2"/>
        <v>-0.20250340493743313</v>
      </c>
      <c r="F22" s="33" t="e">
        <f t="shared" si="3"/>
        <v>#DIV/0!</v>
      </c>
      <c r="G22" s="39" t="s">
        <v>156</v>
      </c>
      <c r="H22" s="29">
        <v>218408</v>
      </c>
      <c r="I22" s="29">
        <v>131.80000000000001</v>
      </c>
      <c r="J22" s="30">
        <f t="shared" si="1"/>
        <v>1657.1168437025794</v>
      </c>
      <c r="K22" s="32">
        <f>H22+H21+H20</f>
        <v>633716</v>
      </c>
      <c r="L22" s="27">
        <f>K22/K19-1</f>
        <v>-0.59439450331062249</v>
      </c>
      <c r="M22" s="27">
        <f>K22/K10-1</f>
        <v>-0.78512631520770204</v>
      </c>
      <c r="N22" s="32">
        <f>AVERAGE(J20:J22)</f>
        <v>1343.8017348813887</v>
      </c>
      <c r="O22" s="58">
        <f>N22/N19-1</f>
        <v>0.25396258337434019</v>
      </c>
    </row>
    <row r="23" spans="1:15" hidden="1">
      <c r="A23" s="31"/>
      <c r="B23" s="27"/>
      <c r="C23" s="27"/>
      <c r="D23" s="26">
        <f>H23/21</f>
        <v>20101.142857142859</v>
      </c>
      <c r="E23" s="27">
        <f t="shared" ref="E23:E28" si="4">D23/D22-1</f>
        <v>0.93273140178015468</v>
      </c>
      <c r="F23" s="33">
        <f t="shared" ref="F23:F28" si="5">D23/D11-1</f>
        <v>21.817513513513514</v>
      </c>
      <c r="G23" s="39" t="s">
        <v>168</v>
      </c>
      <c r="H23" s="29">
        <v>422124</v>
      </c>
      <c r="I23" s="29">
        <v>312</v>
      </c>
      <c r="J23" s="30">
        <f t="shared" si="1"/>
        <v>1352.9615384615386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21500</v>
      </c>
      <c r="E24" s="27">
        <f t="shared" si="4"/>
        <v>6.9590925889075228E-2</v>
      </c>
      <c r="F24" s="33">
        <f t="shared" si="5"/>
        <v>17.920000000000002</v>
      </c>
      <c r="G24" s="39" t="s">
        <v>176</v>
      </c>
      <c r="H24" s="29">
        <v>473000</v>
      </c>
      <c r="I24" s="29">
        <v>348.6</v>
      </c>
      <c r="J24" s="30">
        <f t="shared" si="1"/>
        <v>1356.8559954102122</v>
      </c>
      <c r="K24" s="32"/>
      <c r="L24" s="27"/>
      <c r="M24" s="27"/>
      <c r="N24" s="27"/>
    </row>
    <row r="25" spans="1:15" ht="17.399999999999999" hidden="1">
      <c r="A25" s="31">
        <f>AVERAGE(D23:D25)</f>
        <v>18788.100250626565</v>
      </c>
      <c r="B25" s="27">
        <f>A25/A22-1</f>
        <v>0.84717913480045959</v>
      </c>
      <c r="C25" s="27">
        <f>A25/A13-1</f>
        <v>0.64540561739332603</v>
      </c>
      <c r="D25" s="26">
        <f>H25/19</f>
        <v>14763.157894736842</v>
      </c>
      <c r="E25" s="27">
        <f t="shared" si="4"/>
        <v>-0.31334149326805383</v>
      </c>
      <c r="F25" s="33">
        <f t="shared" si="5"/>
        <v>-0.54206081611945933</v>
      </c>
      <c r="G25" s="39" t="s">
        <v>190</v>
      </c>
      <c r="H25" s="29">
        <v>280500</v>
      </c>
      <c r="I25" s="29">
        <v>221</v>
      </c>
      <c r="J25" s="30">
        <f t="shared" si="1"/>
        <v>1269.2307692307693</v>
      </c>
      <c r="K25" s="32">
        <f>H25+H24+H23</f>
        <v>1175624</v>
      </c>
      <c r="L25" s="27">
        <f>K25/K22-1</f>
        <v>0.85512753346925119</v>
      </c>
      <c r="M25" s="27">
        <f>K25/K13-1</f>
        <v>0.70809789833857595</v>
      </c>
      <c r="N25" s="32">
        <f>AVERAGE(J23:J25)</f>
        <v>1326.3494343675068</v>
      </c>
      <c r="O25" s="58">
        <f>N25/N22-1</f>
        <v>-1.2987258507611843E-2</v>
      </c>
    </row>
    <row r="26" spans="1:15" ht="17.399999999999999" hidden="1">
      <c r="A26" s="31"/>
      <c r="B26" s="27"/>
      <c r="C26" s="27"/>
      <c r="D26" s="26">
        <f>H26/19</f>
        <v>15947.368421052632</v>
      </c>
      <c r="E26" s="27">
        <f t="shared" si="4"/>
        <v>8.0213903743315607E-2</v>
      </c>
      <c r="F26" s="33">
        <f t="shared" si="5"/>
        <v>-2.3425224829752067E-2</v>
      </c>
      <c r="G26" s="39" t="s">
        <v>202</v>
      </c>
      <c r="H26" s="29">
        <v>303000</v>
      </c>
      <c r="I26" s="29">
        <v>194</v>
      </c>
      <c r="J26" s="30">
        <f t="shared" si="1"/>
        <v>1561.8556701030927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3406.090909090909</v>
      </c>
      <c r="E27" s="27">
        <f t="shared" si="4"/>
        <v>-0.78641674167416742</v>
      </c>
      <c r="F27" s="33">
        <f t="shared" si="5"/>
        <v>-0.84315293290242632</v>
      </c>
      <c r="G27" s="39" t="s">
        <v>203</v>
      </c>
      <c r="H27" s="29">
        <v>74934</v>
      </c>
      <c r="I27" s="29">
        <v>26.6</v>
      </c>
      <c r="J27" s="30">
        <f t="shared" si="1"/>
        <v>2817.0676691729323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23817.275917065392</v>
      </c>
      <c r="B28" s="27">
        <f>A28/A25-1</f>
        <v>0.26767877536054274</v>
      </c>
      <c r="C28" s="27">
        <f>A28/A16-1</f>
        <v>-0.13379019527474711</v>
      </c>
      <c r="D28" s="26">
        <f>H28/19</f>
        <v>52098.368421052633</v>
      </c>
      <c r="E28" s="27">
        <f t="shared" si="4"/>
        <v>14.295648240627191</v>
      </c>
      <c r="F28" s="33">
        <f t="shared" si="5"/>
        <v>0.17227776475074563</v>
      </c>
      <c r="G28" s="39" t="s">
        <v>208</v>
      </c>
      <c r="H28" s="29">
        <v>989869</v>
      </c>
      <c r="I28" s="29">
        <v>679.2</v>
      </c>
      <c r="J28" s="30">
        <f t="shared" si="1"/>
        <v>1457.4042991755005</v>
      </c>
      <c r="K28" s="32">
        <f>H28+H27+H26</f>
        <v>1367803</v>
      </c>
      <c r="L28" s="27">
        <f>K28/K25-1</f>
        <v>0.16346978285574298</v>
      </c>
      <c r="M28" s="27">
        <f>K28/K16-1</f>
        <v>-0.23246565518603601</v>
      </c>
      <c r="N28" s="32">
        <f>AVERAGE(J26:J28)</f>
        <v>1945.4425461505086</v>
      </c>
      <c r="O28" s="58">
        <f>N28/N25-1</f>
        <v>0.46676471202947156</v>
      </c>
    </row>
    <row r="29" spans="1:15" hidden="1">
      <c r="D29" s="26">
        <f>H29/22</f>
        <v>21007.272727272728</v>
      </c>
      <c r="E29" s="27">
        <f t="shared" ref="E29:E41" si="6">D29/D28-1</f>
        <v>-0.59677676357358211</v>
      </c>
      <c r="F29" s="33">
        <f t="shared" ref="F29:F41" si="7">D29/D17-1</f>
        <v>-0.21719806501443106</v>
      </c>
      <c r="G29" s="39" t="s">
        <v>215</v>
      </c>
      <c r="H29" s="29">
        <v>462160</v>
      </c>
      <c r="I29" s="29">
        <v>281.39</v>
      </c>
      <c r="J29" s="30">
        <f t="shared" si="1"/>
        <v>1642.4179963751378</v>
      </c>
    </row>
    <row r="30" spans="1:15" hidden="1">
      <c r="D30" s="26">
        <f>H30/19</f>
        <v>24159.21052631579</v>
      </c>
      <c r="E30" s="27">
        <f t="shared" si="6"/>
        <v>0.15004031413135577</v>
      </c>
      <c r="F30" s="33">
        <f t="shared" si="7"/>
        <v>67.1789488537203</v>
      </c>
      <c r="G30" s="39" t="s">
        <v>210</v>
      </c>
      <c r="H30" s="29">
        <v>459025</v>
      </c>
      <c r="I30" s="29">
        <v>364</v>
      </c>
      <c r="J30" s="30">
        <f t="shared" si="1"/>
        <v>1261.0576923076924</v>
      </c>
    </row>
    <row r="31" spans="1:15" ht="17.399999999999999" hidden="1">
      <c r="A31" s="31">
        <f>AVERAGE(D29:D31)</f>
        <v>19021.744417862839</v>
      </c>
      <c r="B31" s="27">
        <f>A31/A28-1</f>
        <v>-0.20134676677136243</v>
      </c>
      <c r="C31" s="27">
        <f>A31/A19-1</f>
        <v>-0.22349455674095831</v>
      </c>
      <c r="D31" s="26">
        <f>H31/20</f>
        <v>11898.75</v>
      </c>
      <c r="E31" s="27">
        <f t="shared" si="6"/>
        <v>-0.50748597570938403</v>
      </c>
      <c r="F31" s="33">
        <f t="shared" si="7"/>
        <v>-0.74300453176357861</v>
      </c>
      <c r="G31" s="39" t="s">
        <v>211</v>
      </c>
      <c r="H31" s="29">
        <v>237975</v>
      </c>
      <c r="I31" s="29">
        <v>199</v>
      </c>
      <c r="J31" s="30">
        <f t="shared" si="1"/>
        <v>1195.854271356784</v>
      </c>
      <c r="K31" s="32">
        <f>H31+H30+H29</f>
        <v>1159160</v>
      </c>
      <c r="L31" s="27">
        <f>K31/K28-1</f>
        <v>-0.15253877934176197</v>
      </c>
      <c r="M31" s="27">
        <f>K31/K19-1</f>
        <v>-0.25808774349636299</v>
      </c>
      <c r="N31" s="32">
        <f>AVERAGE(J29:J31)</f>
        <v>1366.4433200132046</v>
      </c>
      <c r="O31" s="58">
        <f>N31/N28-1</f>
        <v>-0.29761826031973182</v>
      </c>
    </row>
    <row r="32" spans="1:15" ht="17.399999999999999" hidden="1">
      <c r="D32" s="26">
        <f>H32/21</f>
        <v>61.523809523809526</v>
      </c>
      <c r="E32" s="27">
        <f t="shared" si="6"/>
        <v>-0.99482938884136485</v>
      </c>
      <c r="F32" s="33">
        <f t="shared" si="7"/>
        <v>-0.99130042780752259</v>
      </c>
      <c r="G32" s="39" t="s">
        <v>222</v>
      </c>
      <c r="H32" s="29">
        <v>1292</v>
      </c>
      <c r="I32" s="29">
        <v>4</v>
      </c>
      <c r="J32" s="30">
        <f t="shared" si="1"/>
        <v>323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>
        <f t="shared" si="6"/>
        <v>-1</v>
      </c>
      <c r="F33" s="33">
        <f t="shared" si="7"/>
        <v>-1</v>
      </c>
      <c r="G33" s="39" t="s">
        <v>223</v>
      </c>
      <c r="H33" s="29">
        <v>0</v>
      </c>
      <c r="I33" s="29">
        <v>0</v>
      </c>
      <c r="J33" s="30" t="e">
        <f t="shared" si="1"/>
        <v>#DIV/0!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6048.771094402673</v>
      </c>
      <c r="B34" s="27">
        <f>A34/A31-1</f>
        <v>-0.68200755085730069</v>
      </c>
      <c r="C34" s="27">
        <f>A34/A22-1</f>
        <v>-0.40530635840139595</v>
      </c>
      <c r="D34" s="26">
        <f>H34/19</f>
        <v>18084.78947368421</v>
      </c>
      <c r="E34" s="27" t="e">
        <f t="shared" si="6"/>
        <v>#DIV/0!</v>
      </c>
      <c r="F34" s="33">
        <f t="shared" si="7"/>
        <v>0.73885837033152812</v>
      </c>
      <c r="G34" s="39" t="s">
        <v>220</v>
      </c>
      <c r="H34" s="29">
        <v>343611</v>
      </c>
      <c r="I34" s="29">
        <v>259.7</v>
      </c>
      <c r="J34" s="30">
        <f t="shared" si="1"/>
        <v>1323.1074316519062</v>
      </c>
      <c r="K34" s="32">
        <f>H34+H33+H32</f>
        <v>344903</v>
      </c>
      <c r="L34" s="27">
        <f>K34/K31-1</f>
        <v>-0.70245436350460677</v>
      </c>
      <c r="M34" s="27">
        <f>K34/K22-1</f>
        <v>-0.45574516029262324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2913.0434782608695</v>
      </c>
      <c r="E35" s="27">
        <f t="shared" si="6"/>
        <v>-0.83892300861451896</v>
      </c>
      <c r="F35" s="33">
        <f t="shared" si="7"/>
        <v>-0.85508070367124767</v>
      </c>
      <c r="G35" s="39" t="s">
        <v>226</v>
      </c>
      <c r="H35" s="68">
        <v>67000</v>
      </c>
      <c r="I35" s="68">
        <v>35</v>
      </c>
      <c r="J35" s="30">
        <f t="shared" si="1"/>
        <v>1914.2857142857142</v>
      </c>
      <c r="P35" s="16"/>
    </row>
    <row r="36" spans="1:16" ht="17.399999999999999" hidden="1">
      <c r="D36" s="26">
        <f>H36/21</f>
        <v>22260.523809523809</v>
      </c>
      <c r="E36" s="27">
        <f t="shared" si="6"/>
        <v>6.6416723525230985</v>
      </c>
      <c r="F36" s="33">
        <f t="shared" si="7"/>
        <v>3.5373200442967878E-2</v>
      </c>
      <c r="G36" s="39" t="s">
        <v>228</v>
      </c>
      <c r="H36" s="68">
        <v>467471</v>
      </c>
      <c r="I36" s="68">
        <v>1542</v>
      </c>
      <c r="J36" s="30">
        <f t="shared" si="1"/>
        <v>303.15888456549936</v>
      </c>
      <c r="P36" s="16"/>
    </row>
    <row r="37" spans="1:16" ht="17.399999999999999" hidden="1">
      <c r="A37" s="31">
        <f>AVERAGE(D35:D37)</f>
        <v>8398.3372440763742</v>
      </c>
      <c r="B37" s="27">
        <f>A37/A34-1</f>
        <v>0.38843694248041727</v>
      </c>
      <c r="C37" s="27">
        <f>A37/A25-1</f>
        <v>-0.55299699639423117</v>
      </c>
      <c r="D37" s="26">
        <f>H37/18</f>
        <v>21.444444444444443</v>
      </c>
      <c r="E37" s="27">
        <f t="shared" si="6"/>
        <v>-0.99903666038463701</v>
      </c>
      <c r="F37" s="33">
        <f t="shared" si="7"/>
        <v>-0.99854743513567046</v>
      </c>
      <c r="G37" s="39" t="s">
        <v>225</v>
      </c>
      <c r="H37" s="68">
        <v>386</v>
      </c>
      <c r="I37" s="68">
        <v>1</v>
      </c>
      <c r="J37" s="30">
        <f t="shared" si="1"/>
        <v>386</v>
      </c>
      <c r="K37" s="32">
        <f>H37+H36+H35</f>
        <v>534857</v>
      </c>
      <c r="L37" s="27">
        <f>K37/K34-1</f>
        <v>0.5507461518165977</v>
      </c>
      <c r="M37" s="27">
        <f>K37/K25-1</f>
        <v>-0.54504416378025633</v>
      </c>
      <c r="N37" s="32">
        <f>AVERAGE(J35:J37)</f>
        <v>867.81486628373784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6743.85</v>
      </c>
      <c r="E38" s="27">
        <f t="shared" si="6"/>
        <v>313.48005181347156</v>
      </c>
      <c r="F38" s="33">
        <f t="shared" si="7"/>
        <v>-0.57711831683168313</v>
      </c>
      <c r="G38" s="39" t="s">
        <v>231</v>
      </c>
      <c r="H38" s="68">
        <v>134877</v>
      </c>
      <c r="I38" s="68">
        <v>67</v>
      </c>
      <c r="J38" s="30">
        <f t="shared" si="1"/>
        <v>2013.0895522388059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3083.7142857142858</v>
      </c>
      <c r="E39" s="27">
        <f t="shared" si="6"/>
        <v>-0.54273682159088865</v>
      </c>
      <c r="F39" s="33">
        <f t="shared" si="7"/>
        <v>-9.4647098970903842E-2</v>
      </c>
      <c r="G39" s="39" t="s">
        <v>234</v>
      </c>
      <c r="H39" s="68">
        <v>64758</v>
      </c>
      <c r="I39" s="68">
        <v>38.700000000000003</v>
      </c>
      <c r="J39" s="30">
        <f t="shared" si="1"/>
        <v>1673.3333333333333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5992.8706349206359</v>
      </c>
      <c r="B40" s="27">
        <f>A40/A37-1</f>
        <v>-0.28642176888673931</v>
      </c>
      <c r="C40" s="27">
        <f>A40/A28-1</f>
        <v>-0.74838135747393908</v>
      </c>
      <c r="D40" s="26">
        <f>H40/21</f>
        <v>8151.0476190476193</v>
      </c>
      <c r="E40" s="27">
        <f t="shared" si="6"/>
        <v>1.64325643163779</v>
      </c>
      <c r="F40" s="33">
        <f t="shared" si="7"/>
        <v>-0.8435450501410745</v>
      </c>
      <c r="G40" s="39" t="s">
        <v>236</v>
      </c>
      <c r="H40" s="68">
        <v>171172</v>
      </c>
      <c r="I40" s="68">
        <v>120</v>
      </c>
      <c r="J40" s="30">
        <f t="shared" si="1"/>
        <v>1426.4333333333334</v>
      </c>
      <c r="K40" s="32">
        <f>H40+H39+H38</f>
        <v>370807</v>
      </c>
      <c r="L40" s="27">
        <f>K40/K37-1</f>
        <v>-0.30671749645232282</v>
      </c>
      <c r="M40" s="27">
        <f>K40/K28-1</f>
        <v>-0.7289032119391462</v>
      </c>
      <c r="N40" s="32">
        <f>AVERAGE(J38:J40)</f>
        <v>1704.2854063018242</v>
      </c>
      <c r="O40" s="58">
        <f>N40/N37-1</f>
        <v>0.96388132136998528</v>
      </c>
    </row>
    <row r="41" spans="1:16" ht="17.399999999999999">
      <c r="A41" s="31"/>
      <c r="B41" s="27"/>
      <c r="C41" s="27"/>
      <c r="D41" s="26">
        <f>H41/18</f>
        <v>5138.5555555555557</v>
      </c>
      <c r="E41" s="27">
        <f t="shared" si="6"/>
        <v>-0.36958342096448793</v>
      </c>
      <c r="F41" s="33">
        <f t="shared" si="7"/>
        <v>-0.75539159117573518</v>
      </c>
      <c r="G41" s="39" t="s">
        <v>372</v>
      </c>
      <c r="H41" s="68">
        <v>92494</v>
      </c>
      <c r="I41" s="68">
        <v>49.8</v>
      </c>
      <c r="J41" s="30">
        <f t="shared" si="1"/>
        <v>1857.3092369477913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16809.099999999999</v>
      </c>
      <c r="E42" s="27">
        <f t="shared" ref="E42" si="8">D42/D41-1</f>
        <v>2.2711721841416739</v>
      </c>
      <c r="F42" s="33">
        <f t="shared" ref="F42" si="9">D42/D30-1</f>
        <v>-0.30423637056805197</v>
      </c>
      <c r="G42" s="39" t="s">
        <v>405</v>
      </c>
      <c r="H42" s="68">
        <v>336182</v>
      </c>
      <c r="I42" s="68">
        <v>1363</v>
      </c>
      <c r="J42" s="30">
        <f t="shared" si="1"/>
        <v>246.64856933235509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7315.8851851851841</v>
      </c>
      <c r="B43" s="27">
        <f>A43/A40-1</f>
        <v>0.22076474378660915</v>
      </c>
      <c r="C43" s="27">
        <f>A43/A31-1</f>
        <v>-0.61539357145840834</v>
      </c>
      <c r="D43" s="26">
        <f>H43/20</f>
        <v>0</v>
      </c>
      <c r="E43" s="27">
        <f t="shared" ref="E43" si="10">D43/D42-1</f>
        <v>-1</v>
      </c>
      <c r="F43" s="33">
        <f t="shared" ref="F43" si="11">D43/D31-1</f>
        <v>-1</v>
      </c>
      <c r="G43" s="39" t="s">
        <v>429</v>
      </c>
      <c r="H43" s="68">
        <v>0</v>
      </c>
      <c r="I43" s="68">
        <v>0</v>
      </c>
      <c r="J43" s="30" t="e">
        <f t="shared" si="1"/>
        <v>#DIV/0!</v>
      </c>
      <c r="K43" s="32">
        <f>H43+H42+H41</f>
        <v>428676</v>
      </c>
      <c r="L43" s="27">
        <f>K43/K40-1</f>
        <v>0.15606231813315286</v>
      </c>
      <c r="M43" s="27">
        <f>K43/K31-1</f>
        <v>-0.63018392629145237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13407.772727272728</v>
      </c>
      <c r="E44" s="27" t="e">
        <f t="shared" ref="E44" si="12">D44/D43-1</f>
        <v>#DIV/0!</v>
      </c>
      <c r="F44" s="33">
        <f t="shared" ref="F44" si="13">D44/D32-1</f>
        <v>216.92819448353504</v>
      </c>
      <c r="G44" s="39" t="s">
        <v>462</v>
      </c>
      <c r="H44" s="68">
        <v>294971</v>
      </c>
      <c r="I44" s="68">
        <v>230</v>
      </c>
      <c r="J44" s="30">
        <f t="shared" si="1"/>
        <v>1282.4826086956521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34252.6</v>
      </c>
      <c r="E45" s="27">
        <f t="shared" ref="E45" si="14">D45/D44-1</f>
        <v>1.5546823247031063</v>
      </c>
      <c r="F45" s="33" t="e">
        <f t="shared" ref="F45" si="15">D45/D33-1</f>
        <v>#DIV/0!</v>
      </c>
      <c r="G45" s="39" t="s">
        <v>501</v>
      </c>
      <c r="H45" s="68">
        <v>685052</v>
      </c>
      <c r="I45" s="68">
        <v>983</v>
      </c>
      <c r="J45" s="30">
        <f t="shared" si="1"/>
        <v>696.89928789420139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22518.211961722485</v>
      </c>
      <c r="B46" s="27">
        <f>A46/A43-1</f>
        <v>2.0779887042681207</v>
      </c>
      <c r="C46" s="27">
        <f>A46/A34-1</f>
        <v>2.7227746942779953</v>
      </c>
      <c r="D46" s="26">
        <f>H46/19</f>
        <v>19894.263157894737</v>
      </c>
      <c r="E46" s="27">
        <f t="shared" ref="E46" si="16">D46/D45-1</f>
        <v>-0.41918969193886779</v>
      </c>
      <c r="F46" s="33">
        <f t="shared" ref="F46" si="17">D46/D34-1</f>
        <v>0.10005500405982359</v>
      </c>
      <c r="G46" s="39" t="s">
        <v>552</v>
      </c>
      <c r="H46" s="68">
        <v>377991</v>
      </c>
      <c r="I46" s="68">
        <v>222</v>
      </c>
      <c r="J46" s="30">
        <f t="shared" si="1"/>
        <v>1702.6621621621621</v>
      </c>
      <c r="K46" s="32">
        <f>H46+H45+H44</f>
        <v>1358014</v>
      </c>
      <c r="L46" s="27">
        <f>K46/K43-1</f>
        <v>2.1679263593016636</v>
      </c>
      <c r="M46" s="27">
        <f>K46/K34-1</f>
        <v>2.9373794951044205</v>
      </c>
      <c r="N46" s="32">
        <f>AVERAGE(J44:J46)</f>
        <v>1227.3480195840052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29548.36842105263</v>
      </c>
      <c r="E47" s="27">
        <f t="shared" ref="E47" si="18">D47/D46-1</f>
        <v>0.48527081332624311</v>
      </c>
      <c r="F47" s="33">
        <f t="shared" ref="F47" si="19">D47/D35-1</f>
        <v>9.1434697564807532</v>
      </c>
      <c r="G47" s="39" t="s">
        <v>598</v>
      </c>
      <c r="H47" s="68">
        <v>561419</v>
      </c>
      <c r="I47" s="68">
        <v>481</v>
      </c>
      <c r="J47" s="30">
        <f t="shared" si="1"/>
        <v>1167.1912681912681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3792.5</v>
      </c>
      <c r="E48" s="27">
        <f t="shared" ref="E48" si="20">D48/D47-1</f>
        <v>-0.87165111975191434</v>
      </c>
      <c r="F48" s="33">
        <f t="shared" ref="F48" si="21">D48/D36-1</f>
        <v>-0.82963114289442552</v>
      </c>
      <c r="G48" s="39" t="s">
        <v>632</v>
      </c>
      <c r="H48" s="68">
        <v>75850</v>
      </c>
      <c r="I48" s="68">
        <v>51</v>
      </c>
      <c r="J48" s="30">
        <f t="shared" si="1"/>
        <v>1487.2549019607843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16502.42583732057</v>
      </c>
      <c r="B49" s="27">
        <f>A49/A46-1</f>
        <v>-0.26715203385720998</v>
      </c>
      <c r="C49" s="27">
        <f>A49/A37-1</f>
        <v>0.96496346332844385</v>
      </c>
      <c r="D49" s="26">
        <f>H49/22</f>
        <v>16166.40909090909</v>
      </c>
      <c r="E49" s="27">
        <f t="shared" ref="E49" si="22">D49/D48-1</f>
        <v>3.262731467609516</v>
      </c>
      <c r="F49" s="33">
        <f t="shared" ref="F49" si="23">D49/D37-1</f>
        <v>752.87399905793689</v>
      </c>
      <c r="G49" s="39" t="s">
        <v>679</v>
      </c>
      <c r="H49" s="68">
        <v>355661</v>
      </c>
      <c r="I49" s="68">
        <v>237.5</v>
      </c>
      <c r="J49" s="30">
        <f t="shared" si="1"/>
        <v>1497.52</v>
      </c>
      <c r="K49" s="32">
        <f>H49+H48+H47</f>
        <v>992930</v>
      </c>
      <c r="L49" s="27">
        <f>K49/K46-1</f>
        <v>-0.26883669829618839</v>
      </c>
      <c r="M49" s="27">
        <f>K49/K37-1</f>
        <v>0.85644013259618923</v>
      </c>
      <c r="N49" s="32">
        <f>AVERAGE(J47:J49)</f>
        <v>1383.9887233840175</v>
      </c>
      <c r="O49" s="58">
        <f>N49/N46-1</f>
        <v>0.1276253363354134</v>
      </c>
    </row>
    <row r="50" spans="1:15" s="37" customFormat="1" ht="17.399999999999999">
      <c r="A50" s="92"/>
      <c r="B50" s="130"/>
      <c r="C50" s="130"/>
      <c r="D50" s="93">
        <f>H50/18</f>
        <v>6527.7777777777774</v>
      </c>
      <c r="E50" s="130">
        <f t="shared" ref="E50" si="24">D50/D49-1</f>
        <v>-0.59621349793451883</v>
      </c>
      <c r="F50" s="131">
        <f t="shared" ref="F50" si="25">D50/D38-1</f>
        <v>-3.2039891489612504E-2</v>
      </c>
      <c r="G50" s="132" t="s">
        <v>714</v>
      </c>
      <c r="H50" s="95">
        <v>117500</v>
      </c>
      <c r="I50" s="95">
        <v>73</v>
      </c>
      <c r="J50" s="133">
        <f t="shared" ref="J50" si="26">H50/I50</f>
        <v>1609.5890410958905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0</v>
      </c>
      <c r="E51" s="130">
        <f t="shared" ref="E51" si="27">D51/D50-1</f>
        <v>-1</v>
      </c>
      <c r="F51" s="131">
        <f t="shared" ref="F51" si="28">D51/D39-1</f>
        <v>-1</v>
      </c>
      <c r="G51" s="132" t="s">
        <v>721</v>
      </c>
      <c r="H51" s="95">
        <v>0</v>
      </c>
      <c r="I51" s="95">
        <v>0</v>
      </c>
      <c r="J51" s="133" t="e">
        <f t="shared" ref="J51" si="29">H51/I51</f>
        <v>#DIV/0!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2175.9259259259256</v>
      </c>
      <c r="B52" s="27">
        <f>A52/A49-1</f>
        <v>-0.86814508682686975</v>
      </c>
      <c r="C52" s="27">
        <f>A52/A40-1</f>
        <v>-0.63691425053517081</v>
      </c>
      <c r="D52" s="93">
        <f>H52/22</f>
        <v>0</v>
      </c>
      <c r="E52" s="130" t="e">
        <f t="shared" ref="E52:E53" si="30">D52/D51-1</f>
        <v>#DIV/0!</v>
      </c>
      <c r="F52" s="131">
        <f t="shared" ref="F52:F53" si="31">D52/D40-1</f>
        <v>-1</v>
      </c>
      <c r="G52" s="132" t="s">
        <v>726</v>
      </c>
      <c r="H52" s="95">
        <v>0</v>
      </c>
      <c r="I52" s="95">
        <v>0</v>
      </c>
      <c r="J52" s="133" t="e">
        <f t="shared" ref="J52" si="32">H52/I52</f>
        <v>#DIV/0!</v>
      </c>
      <c r="K52" s="32">
        <f>H52+H51+H50</f>
        <v>117500</v>
      </c>
      <c r="L52" s="27">
        <f>K52/K49-1</f>
        <v>-0.88166335995488099</v>
      </c>
      <c r="M52" s="27">
        <f>K52/K40-1</f>
        <v>-0.68312356562848064</v>
      </c>
      <c r="N52" s="32" t="e">
        <f>AVERAGE(J50:J52)</f>
        <v>#DIV/0!</v>
      </c>
      <c r="O52" s="58" t="e">
        <f>N52/N49-1</f>
        <v>#DIV/0!</v>
      </c>
    </row>
    <row r="53" spans="1:15" s="37" customFormat="1" ht="17.399999999999999">
      <c r="A53" s="31"/>
      <c r="B53" s="27"/>
      <c r="C53" s="27"/>
      <c r="D53" s="93">
        <f>H53/21</f>
        <v>7203.2380952380954</v>
      </c>
      <c r="E53" s="130" t="e">
        <f t="shared" si="30"/>
        <v>#DIV/0!</v>
      </c>
      <c r="F53" s="131">
        <f t="shared" si="31"/>
        <v>0.40180212461657749</v>
      </c>
      <c r="G53" s="132" t="s">
        <v>729</v>
      </c>
      <c r="H53" s="95">
        <v>151268</v>
      </c>
      <c r="I53" s="95">
        <v>140</v>
      </c>
      <c r="J53" s="133">
        <f t="shared" ref="J53" si="33">H53/I53</f>
        <v>1080.4857142857143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7294</v>
      </c>
      <c r="E54" s="130">
        <f t="shared" ref="E54" si="34">D54/D53-1</f>
        <v>1.2600153370177392E-2</v>
      </c>
      <c r="F54" s="131">
        <f t="shared" ref="F54" si="35">D54/D42-1</f>
        <v>-0.56606837962770162</v>
      </c>
      <c r="G54" s="132" t="s">
        <v>742</v>
      </c>
      <c r="H54" s="95">
        <v>123998</v>
      </c>
      <c r="I54" s="95">
        <v>140</v>
      </c>
      <c r="J54" s="133">
        <f t="shared" ref="J54" si="36">H54/I54</f>
        <v>885.7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4832.4126984126988</v>
      </c>
      <c r="B55" s="27">
        <f>A55/A52-1</f>
        <v>1.2208534954407297</v>
      </c>
      <c r="C55" s="27">
        <f>A55/A43-1</f>
        <v>-0.33946302107112991</v>
      </c>
      <c r="D55" s="93">
        <f>H55/21</f>
        <v>0</v>
      </c>
      <c r="E55" s="130">
        <f t="shared" ref="E55" si="37">D55/D54-1</f>
        <v>-1</v>
      </c>
      <c r="F55" s="131" t="e">
        <f t="shared" ref="F55" si="38">D55/D43-1</f>
        <v>#DIV/0!</v>
      </c>
      <c r="G55" s="132" t="s">
        <v>749</v>
      </c>
      <c r="H55" s="95">
        <v>0</v>
      </c>
      <c r="I55" s="95">
        <v>0</v>
      </c>
      <c r="J55" s="133" t="e">
        <f t="shared" ref="J55" si="39">H55/I55</f>
        <v>#DIV/0!</v>
      </c>
      <c r="K55" s="32">
        <f>H55+H54+H53</f>
        <v>275266</v>
      </c>
      <c r="L55" s="27">
        <f>K55/K52-1</f>
        <v>1.3426893617021278</v>
      </c>
      <c r="M55" s="27">
        <f>K55/K43-1</f>
        <v>-0.35786934654610947</v>
      </c>
      <c r="N55" s="32" t="e">
        <f>AVERAGE(J53:J55)</f>
        <v>#DIV/0!</v>
      </c>
      <c r="O55" s="58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8127.727272727273</v>
      </c>
      <c r="E56" s="118" t="e">
        <f t="shared" ref="E56" si="40">D56/D55-1</f>
        <v>#DIV/0!</v>
      </c>
      <c r="F56" s="158">
        <f t="shared" ref="F56" si="41">D56/D44-1</f>
        <v>-0.39380481471059869</v>
      </c>
      <c r="G56" s="122" t="s">
        <v>752</v>
      </c>
      <c r="H56" s="96">
        <v>178810</v>
      </c>
      <c r="I56" s="96">
        <v>198</v>
      </c>
      <c r="J56" s="125">
        <f t="shared" ref="J56" si="42">H56/I56</f>
        <v>903.08080808080808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10494.611111111111</v>
      </c>
      <c r="E57" s="118">
        <f t="shared" ref="E57" si="43">D57/D56-1</f>
        <v>0.29121103095153766</v>
      </c>
      <c r="F57" s="158">
        <f t="shared" ref="F57" si="44">D57/D45-1</f>
        <v>-0.69361125546349434</v>
      </c>
      <c r="G57" s="122" t="s">
        <v>756</v>
      </c>
      <c r="H57" s="96">
        <v>188903</v>
      </c>
      <c r="I57" s="96">
        <v>191</v>
      </c>
      <c r="J57" s="125">
        <f t="shared" ref="J57" si="45">H57/I57</f>
        <v>989.02094240837698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9311.1691919191926</v>
      </c>
      <c r="B58" s="27">
        <f>A58/A55-1</f>
        <v>0.92681581086351117</v>
      </c>
      <c r="C58" s="27">
        <f>A58/A46-1</f>
        <v>-0.58650494951611809</v>
      </c>
      <c r="K58" s="32">
        <f>H58+H57+H56</f>
        <v>367713</v>
      </c>
      <c r="L58" s="27">
        <f>K58/K55-1</f>
        <v>0.33584605436196258</v>
      </c>
      <c r="M58" s="27">
        <f>K58/K46-1</f>
        <v>-0.72922738646287888</v>
      </c>
      <c r="N58" s="32">
        <f>AVERAGE(J56:J58)</f>
        <v>946.05087524459259</v>
      </c>
      <c r="O58" s="58" t="e">
        <f>N58/N55-1</f>
        <v>#DIV/0!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heet114"/>
  <dimension ref="A1:P31"/>
  <sheetViews>
    <sheetView topLeftCell="B1" zoomScaleNormal="100" zoomScaleSheetLayoutView="100" workbookViewId="0">
      <selection activeCell="G35" sqref="G35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G1" s="19"/>
      <c r="H1" s="19"/>
      <c r="I1" s="19"/>
      <c r="J1" s="20"/>
      <c r="P1" s="18" t="s">
        <v>251</v>
      </c>
    </row>
    <row r="2" spans="1:16" ht="15" customHeight="1">
      <c r="G2" s="21"/>
      <c r="H2" s="21"/>
      <c r="I2" s="21"/>
      <c r="J2" s="22"/>
      <c r="P2" s="34" t="s">
        <v>209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265137.59999999998</v>
      </c>
      <c r="E5" s="27"/>
      <c r="F5" s="26"/>
      <c r="G5" s="28" t="s">
        <v>7</v>
      </c>
      <c r="H5" s="29">
        <v>5302752</v>
      </c>
      <c r="I5" s="29">
        <v>67894.289999999994</v>
      </c>
      <c r="J5" s="30">
        <f>H5/I5</f>
        <v>78.103062864343968</v>
      </c>
    </row>
    <row r="6" spans="1:16" ht="15" customHeight="1">
      <c r="D6" s="26">
        <f>H6/18</f>
        <v>562744.27777777775</v>
      </c>
      <c r="E6" s="27">
        <f t="shared" ref="E6:E16" si="0">D6/D5-1</f>
        <v>1.1224612343846281</v>
      </c>
      <c r="F6" s="26"/>
      <c r="G6" s="28" t="s">
        <v>3</v>
      </c>
      <c r="H6" s="29">
        <v>10129397</v>
      </c>
      <c r="I6" s="29">
        <v>33985.78</v>
      </c>
      <c r="J6" s="30">
        <f t="shared" ref="J6:J16" si="1">H6/I6</f>
        <v>298.04809540931529</v>
      </c>
    </row>
    <row r="7" spans="1:16" ht="15" customHeight="1">
      <c r="A7" s="31">
        <f>AVERAGE(D5:D7)</f>
        <v>755621.61077441077</v>
      </c>
      <c r="B7" s="31"/>
      <c r="C7" s="31"/>
      <c r="D7" s="26">
        <f>H7/22</f>
        <v>1438982.9545454546</v>
      </c>
      <c r="E7" s="27">
        <f t="shared" si="0"/>
        <v>1.557081451326094</v>
      </c>
      <c r="F7" s="26"/>
      <c r="G7" s="28" t="s">
        <v>6</v>
      </c>
      <c r="H7" s="29">
        <v>31657625</v>
      </c>
      <c r="I7" s="29">
        <v>158226.23999999999</v>
      </c>
      <c r="J7" s="30">
        <f t="shared" si="1"/>
        <v>200.07822343500044</v>
      </c>
      <c r="K7" s="32">
        <f>H7+H6+H5</f>
        <v>47089774</v>
      </c>
      <c r="L7" s="32"/>
      <c r="M7" s="32"/>
      <c r="N7" s="32">
        <f>AVERAGE(J5:J7)</f>
        <v>192.07646056955323</v>
      </c>
      <c r="O7" s="35"/>
    </row>
    <row r="8" spans="1:16" ht="15" customHeight="1">
      <c r="D8" s="26">
        <f>H8/21</f>
        <v>904285.19047619053</v>
      </c>
      <c r="E8" s="27">
        <f t="shared" si="0"/>
        <v>-0.37158033205345664</v>
      </c>
      <c r="F8" s="26"/>
      <c r="G8" s="28" t="s">
        <v>2</v>
      </c>
      <c r="H8" s="29">
        <v>18989989</v>
      </c>
      <c r="I8" s="29">
        <v>97993.18</v>
      </c>
      <c r="J8" s="30">
        <f t="shared" si="1"/>
        <v>193.78888408356582</v>
      </c>
    </row>
    <row r="9" spans="1:16" ht="15" customHeight="1">
      <c r="D9" s="26">
        <f>H9/21</f>
        <v>898875.47619047621</v>
      </c>
      <c r="E9" s="27">
        <f t="shared" si="0"/>
        <v>-5.9823099423597093E-3</v>
      </c>
      <c r="F9" s="26"/>
      <c r="G9" s="28" t="s">
        <v>5</v>
      </c>
      <c r="H9" s="29">
        <v>18876385</v>
      </c>
      <c r="I9" s="29">
        <v>102916.57</v>
      </c>
      <c r="J9" s="30">
        <f t="shared" si="1"/>
        <v>183.4144394823885</v>
      </c>
    </row>
    <row r="10" spans="1:16" ht="15" customHeight="1">
      <c r="A10" s="31">
        <f>AVERAGE(D8:D10)</f>
        <v>1117250.2063492064</v>
      </c>
      <c r="B10" s="27">
        <f>A10/A7-1</f>
        <v>0.47858424166055125</v>
      </c>
      <c r="C10" s="27"/>
      <c r="D10" s="26">
        <f>H10/21</f>
        <v>1548589.9523809524</v>
      </c>
      <c r="E10" s="27">
        <f t="shared" si="0"/>
        <v>0.72280810123336647</v>
      </c>
      <c r="F10" s="26"/>
      <c r="G10" s="28" t="s">
        <v>0</v>
      </c>
      <c r="H10" s="29">
        <v>32520389</v>
      </c>
      <c r="I10" s="29">
        <v>129279.13</v>
      </c>
      <c r="J10" s="30">
        <f t="shared" si="1"/>
        <v>251.55173151304467</v>
      </c>
      <c r="K10" s="32">
        <f>H10+H9+H8</f>
        <v>70386763</v>
      </c>
      <c r="L10" s="27">
        <f>K10/K7-1</f>
        <v>0.49473562986307806</v>
      </c>
      <c r="M10" s="32"/>
      <c r="N10" s="32">
        <f>AVERAGE(J8:J10)</f>
        <v>209.58501835966635</v>
      </c>
      <c r="O10" s="58">
        <f>N10/N7-1</f>
        <v>9.1154104663299096E-2</v>
      </c>
    </row>
    <row r="11" spans="1:16" ht="15" customHeight="1">
      <c r="D11" s="26">
        <f>H11/21</f>
        <v>1109791.0952380951</v>
      </c>
      <c r="E11" s="27">
        <f t="shared" si="0"/>
        <v>-0.28335380613067085</v>
      </c>
      <c r="F11" s="26"/>
      <c r="G11" s="28" t="s">
        <v>10</v>
      </c>
      <c r="H11" s="29">
        <v>23305613</v>
      </c>
      <c r="I11" s="29">
        <v>84183.92</v>
      </c>
      <c r="J11" s="30">
        <f t="shared" si="1"/>
        <v>276.84162248562433</v>
      </c>
    </row>
    <row r="12" spans="1:16" ht="15" customHeight="1">
      <c r="D12" s="26">
        <f>H12/22</f>
        <v>1074516.5</v>
      </c>
      <c r="E12" s="27">
        <f t="shared" si="0"/>
        <v>-3.1784896625546732E-2</v>
      </c>
      <c r="F12" s="26"/>
      <c r="G12" s="28" t="s">
        <v>4</v>
      </c>
      <c r="H12" s="29">
        <v>23639363</v>
      </c>
      <c r="I12" s="29">
        <v>79613.16</v>
      </c>
      <c r="J12" s="30">
        <f t="shared" si="1"/>
        <v>296.92783203178971</v>
      </c>
    </row>
    <row r="13" spans="1:16" ht="15" customHeight="1">
      <c r="A13" s="31">
        <f>AVERAGE(D11:D13)</f>
        <v>1204437.0650793652</v>
      </c>
      <c r="B13" s="27">
        <f>A13/A10-1</f>
        <v>7.8037003917909908E-2</v>
      </c>
      <c r="C13" s="27"/>
      <c r="D13" s="26">
        <f>H13/20</f>
        <v>1429003.6</v>
      </c>
      <c r="E13" s="27">
        <f t="shared" si="0"/>
        <v>0.32990382185848244</v>
      </c>
      <c r="F13" s="26"/>
      <c r="G13" s="28" t="s">
        <v>8</v>
      </c>
      <c r="H13" s="29">
        <v>28580072</v>
      </c>
      <c r="I13" s="29">
        <v>114146.35</v>
      </c>
      <c r="J13" s="30">
        <f t="shared" si="1"/>
        <v>250.38095392450128</v>
      </c>
      <c r="K13" s="32">
        <f>H13+H12+H11</f>
        <v>75525048</v>
      </c>
      <c r="L13" s="27">
        <f>K13/K10-1</f>
        <v>7.3000728844427654E-2</v>
      </c>
      <c r="M13" s="32"/>
      <c r="N13" s="32">
        <f>AVERAGE(J11:J13)</f>
        <v>274.71680281397175</v>
      </c>
      <c r="O13" s="58">
        <f>N13/N10-1</f>
        <v>0.31076545911565834</v>
      </c>
    </row>
    <row r="14" spans="1:16" ht="15" customHeight="1">
      <c r="D14" s="26">
        <f>H14/20</f>
        <v>1392709.85</v>
      </c>
      <c r="E14" s="27">
        <f t="shared" si="0"/>
        <v>-2.5397941614702768E-2</v>
      </c>
      <c r="F14" s="26"/>
      <c r="G14" s="28" t="s">
        <v>11</v>
      </c>
      <c r="H14" s="29">
        <v>27854197</v>
      </c>
      <c r="I14" s="29">
        <v>89464</v>
      </c>
      <c r="J14" s="30">
        <f t="shared" si="1"/>
        <v>311.345312080837</v>
      </c>
    </row>
    <row r="15" spans="1:16" ht="15" customHeight="1">
      <c r="A15" s="31"/>
      <c r="B15" s="31"/>
      <c r="C15" s="31"/>
      <c r="D15" s="26">
        <f>H15/22</f>
        <v>628957.86363636365</v>
      </c>
      <c r="E15" s="27">
        <f t="shared" si="0"/>
        <v>-0.54839275127093878</v>
      </c>
      <c r="F15" s="26"/>
      <c r="G15" s="28" t="s">
        <v>9</v>
      </c>
      <c r="H15" s="29">
        <v>13837073</v>
      </c>
      <c r="I15" s="29">
        <v>62513.59</v>
      </c>
      <c r="J15" s="30">
        <f t="shared" si="1"/>
        <v>221.34503873477752</v>
      </c>
    </row>
    <row r="16" spans="1:16" ht="15" customHeight="1">
      <c r="A16" s="31">
        <f>AVERAGE(D14:D16)</f>
        <v>1060340.8742424243</v>
      </c>
      <c r="B16" s="27">
        <f>A16/A13-1</f>
        <v>-0.11963779180728373</v>
      </c>
      <c r="C16" s="27"/>
      <c r="D16" s="26">
        <f>H16/22</f>
        <v>1159354.9090909092</v>
      </c>
      <c r="E16" s="27">
        <f t="shared" si="0"/>
        <v>0.84329503790288607</v>
      </c>
      <c r="F16" s="26"/>
      <c r="G16" s="28" t="s">
        <v>13</v>
      </c>
      <c r="H16" s="29">
        <v>25505808</v>
      </c>
      <c r="I16" s="29">
        <v>124915.98</v>
      </c>
      <c r="J16" s="30">
        <f t="shared" si="1"/>
        <v>204.18370812125079</v>
      </c>
      <c r="K16" s="32">
        <f>H16+H15+H14</f>
        <v>67197078</v>
      </c>
      <c r="L16" s="27">
        <f>K16/K13-1</f>
        <v>-0.11026765583783538</v>
      </c>
      <c r="M16" s="32"/>
      <c r="N16" s="32">
        <f>AVERAGE(J14:J16)</f>
        <v>245.62468631228842</v>
      </c>
      <c r="O16" s="58">
        <f>N16/N13-1</f>
        <v>-0.10589856974050282</v>
      </c>
    </row>
    <row r="17" spans="1:15" ht="15" customHeight="1">
      <c r="D17" s="26">
        <f>H17/20</f>
        <v>416008.7</v>
      </c>
      <c r="E17" s="27">
        <f t="shared" ref="E17:E22" si="2">D17/D16-1</f>
        <v>-0.64117226162762608</v>
      </c>
      <c r="F17" s="33">
        <f t="shared" ref="F17:F22" si="3">D17/D5-1</f>
        <v>0.56902943980785836</v>
      </c>
      <c r="G17" s="39" t="s">
        <v>162</v>
      </c>
      <c r="H17" s="29">
        <v>8320174</v>
      </c>
      <c r="I17" s="29">
        <v>51419.15</v>
      </c>
      <c r="J17" s="30">
        <f t="shared" ref="J17:J19" si="4">H17/I17</f>
        <v>161.8108039514461</v>
      </c>
    </row>
    <row r="18" spans="1:15">
      <c r="D18" s="26">
        <f>H18/20</f>
        <v>819474</v>
      </c>
      <c r="E18" s="27">
        <f t="shared" si="2"/>
        <v>0.96984822673179671</v>
      </c>
      <c r="F18" s="33">
        <f t="shared" si="3"/>
        <v>0.4562102758930271</v>
      </c>
      <c r="G18" s="39" t="s">
        <v>163</v>
      </c>
      <c r="H18" s="29">
        <v>16389480</v>
      </c>
      <c r="I18" s="29">
        <v>75134.740000000005</v>
      </c>
      <c r="J18" s="30">
        <f t="shared" si="4"/>
        <v>218.13451407431501</v>
      </c>
    </row>
    <row r="19" spans="1:15" ht="17.399999999999999">
      <c r="A19" s="31">
        <f>AVERAGE(D17:D19)</f>
        <v>620857.88484848489</v>
      </c>
      <c r="B19" s="27">
        <f>A19/A16-1</f>
        <v>-0.41447330765960932</v>
      </c>
      <c r="C19" s="27">
        <f>A19/A7-1</f>
        <v>-0.17834816263104381</v>
      </c>
      <c r="D19" s="26">
        <f>H19/22</f>
        <v>627090.95454545459</v>
      </c>
      <c r="E19" s="27">
        <f t="shared" si="2"/>
        <v>-0.23476406262376281</v>
      </c>
      <c r="F19" s="33">
        <f t="shared" si="3"/>
        <v>-0.56421238169319399</v>
      </c>
      <c r="G19" s="39" t="s">
        <v>158</v>
      </c>
      <c r="H19" s="29">
        <v>13796001</v>
      </c>
      <c r="I19" s="29">
        <v>101487.15</v>
      </c>
      <c r="J19" s="30">
        <f t="shared" si="4"/>
        <v>135.93840205385609</v>
      </c>
      <c r="K19" s="32">
        <f>H19+H18+H17</f>
        <v>38505655</v>
      </c>
      <c r="L19" s="27">
        <f>K19/K16-1</f>
        <v>-0.42697426516075598</v>
      </c>
      <c r="M19" s="27">
        <f>K19/K7-1</f>
        <v>-0.18229263533946882</v>
      </c>
      <c r="N19" s="32">
        <f>AVERAGE(J17:J19)</f>
        <v>171.96124002653906</v>
      </c>
      <c r="O19" s="58">
        <f>N19/N16-1</f>
        <v>-0.29990245439781771</v>
      </c>
    </row>
    <row r="20" spans="1:15">
      <c r="D20" s="26">
        <f>H20/20</f>
        <v>1201949.45</v>
      </c>
      <c r="E20" s="27">
        <f t="shared" si="2"/>
        <v>0.91670672537643316</v>
      </c>
      <c r="F20" s="33">
        <f t="shared" si="3"/>
        <v>0.3291707778240418</v>
      </c>
      <c r="G20" s="39" t="s">
        <v>154</v>
      </c>
      <c r="H20" s="29">
        <v>24038989</v>
      </c>
      <c r="I20" s="29">
        <v>97462.85</v>
      </c>
      <c r="J20" s="30">
        <f t="shared" ref="J20:J25" si="5">H20/I20</f>
        <v>246.64771243607177</v>
      </c>
    </row>
    <row r="21" spans="1:15">
      <c r="D21" s="26">
        <f>H21/21</f>
        <v>322085.80952380953</v>
      </c>
      <c r="E21" s="27">
        <f t="shared" si="2"/>
        <v>-0.73203048637044632</v>
      </c>
      <c r="F21" s="33">
        <f t="shared" si="3"/>
        <v>-0.64167916685318716</v>
      </c>
      <c r="G21" s="39" t="s">
        <v>155</v>
      </c>
      <c r="H21" s="29">
        <v>6763802</v>
      </c>
      <c r="I21" s="29">
        <v>64237.26</v>
      </c>
      <c r="J21" s="30">
        <f t="shared" si="5"/>
        <v>105.29406142167333</v>
      </c>
    </row>
    <row r="22" spans="1:15" ht="17.399999999999999">
      <c r="A22" s="31">
        <f>AVERAGE(D20:D22)</f>
        <v>682409.95952380949</v>
      </c>
      <c r="B22" s="27">
        <f>A22/A19-1</f>
        <v>9.914036074510979E-2</v>
      </c>
      <c r="C22" s="27">
        <f>A22/A10-1</f>
        <v>-0.38920578788372473</v>
      </c>
      <c r="D22" s="26">
        <f>H22/21</f>
        <v>523194.61904761905</v>
      </c>
      <c r="E22" s="27">
        <f t="shared" si="2"/>
        <v>0.6243951257000131</v>
      </c>
      <c r="F22" s="33">
        <f t="shared" si="3"/>
        <v>-0.66214773753167588</v>
      </c>
      <c r="G22" s="39" t="s">
        <v>156</v>
      </c>
      <c r="H22" s="29">
        <v>10987087</v>
      </c>
      <c r="I22" s="29">
        <v>56559.21</v>
      </c>
      <c r="J22" s="30">
        <f t="shared" si="5"/>
        <v>194.25814115861945</v>
      </c>
      <c r="K22" s="32">
        <f>H22+H21+H20</f>
        <v>41789878</v>
      </c>
      <c r="L22" s="27">
        <f>K22/K19-1</f>
        <v>8.5291965556747451E-2</v>
      </c>
      <c r="M22" s="27">
        <f>K22/K10-1</f>
        <v>-0.40628214427192799</v>
      </c>
      <c r="N22" s="32">
        <f>AVERAGE(J20:J22)</f>
        <v>182.06663833878818</v>
      </c>
      <c r="O22" s="58">
        <f>N22/N19-1</f>
        <v>5.8765558510101013E-2</v>
      </c>
    </row>
    <row r="23" spans="1:15">
      <c r="A23" s="31"/>
      <c r="B23" s="27"/>
      <c r="C23" s="27"/>
      <c r="D23" s="26">
        <f>H23/21</f>
        <v>436424</v>
      </c>
      <c r="E23" s="27">
        <f t="shared" ref="E23:E28" si="6">D23/D22-1</f>
        <v>-0.16584769011112777</v>
      </c>
      <c r="F23" s="33">
        <f t="shared" ref="F23:F28" si="7">D23/D11-1</f>
        <v>-0.60675121482537264</v>
      </c>
      <c r="G23" s="39" t="s">
        <v>168</v>
      </c>
      <c r="H23" s="29">
        <v>9164904</v>
      </c>
      <c r="I23" s="29">
        <v>53409.43</v>
      </c>
      <c r="J23" s="30">
        <f t="shared" si="5"/>
        <v>171.59711309407345</v>
      </c>
      <c r="K23" s="32"/>
      <c r="L23" s="27"/>
      <c r="M23" s="27"/>
      <c r="N23" s="27"/>
    </row>
    <row r="24" spans="1:15">
      <c r="A24" s="31"/>
      <c r="B24" s="27"/>
      <c r="C24" s="27"/>
      <c r="D24" s="26">
        <f>H24/22</f>
        <v>453534</v>
      </c>
      <c r="E24" s="27">
        <f t="shared" si="6"/>
        <v>3.9204993309258862E-2</v>
      </c>
      <c r="F24" s="33">
        <f t="shared" si="7"/>
        <v>-0.57791806826605274</v>
      </c>
      <c r="G24" s="39" t="s">
        <v>176</v>
      </c>
      <c r="H24" s="29">
        <v>9977748</v>
      </c>
      <c r="I24" s="29">
        <v>59281.15</v>
      </c>
      <c r="J24" s="30">
        <f t="shared" si="5"/>
        <v>168.31232187634686</v>
      </c>
      <c r="K24" s="32"/>
      <c r="L24" s="27"/>
      <c r="M24" s="27"/>
      <c r="N24" s="27"/>
    </row>
    <row r="25" spans="1:15" ht="17.399999999999999">
      <c r="A25" s="31">
        <f>AVERAGE(D23:D25)</f>
        <v>500590.4736842105</v>
      </c>
      <c r="B25" s="27">
        <f>A25/A22-1</f>
        <v>-0.26643732744825988</v>
      </c>
      <c r="C25" s="27">
        <f>A25/A13-1</f>
        <v>-0.58437805660586783</v>
      </c>
      <c r="D25" s="26">
        <f>H25/19</f>
        <v>611813.42105263157</v>
      </c>
      <c r="E25" s="27">
        <f t="shared" si="6"/>
        <v>0.34899130176046689</v>
      </c>
      <c r="F25" s="33">
        <f t="shared" si="7"/>
        <v>-0.57186012613779869</v>
      </c>
      <c r="G25" s="39" t="s">
        <v>190</v>
      </c>
      <c r="H25" s="29">
        <v>11624455</v>
      </c>
      <c r="I25" s="29">
        <v>60543.44</v>
      </c>
      <c r="J25" s="30">
        <f t="shared" si="5"/>
        <v>192.001891534409</v>
      </c>
      <c r="K25" s="32">
        <f>H25+H24+H23</f>
        <v>30767107</v>
      </c>
      <c r="L25" s="27">
        <f>K25/K22-1</f>
        <v>-0.26376652738732576</v>
      </c>
      <c r="M25" s="27">
        <f>K25/K13-1</f>
        <v>-0.59262380078196042</v>
      </c>
      <c r="N25" s="32">
        <f>AVERAGE(J23:J25)</f>
        <v>177.30377550160975</v>
      </c>
      <c r="O25" s="58">
        <f>N25/N22-1</f>
        <v>-2.6159997683462111E-2</v>
      </c>
    </row>
    <row r="26" spans="1:15" ht="17.399999999999999">
      <c r="A26" s="31"/>
      <c r="B26" s="27"/>
      <c r="C26" s="27"/>
      <c r="D26" s="26">
        <f>H26/19</f>
        <v>445239.26315789472</v>
      </c>
      <c r="E26" s="27">
        <f t="shared" si="6"/>
        <v>-0.27226300071702292</v>
      </c>
      <c r="F26" s="33">
        <f t="shared" si="7"/>
        <v>-0.68030723473529342</v>
      </c>
      <c r="G26" s="39" t="s">
        <v>202</v>
      </c>
      <c r="H26" s="29">
        <v>8459546</v>
      </c>
      <c r="I26" s="29">
        <v>64637.26</v>
      </c>
      <c r="J26" s="30">
        <f>H26/I26</f>
        <v>130.87723706110066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923740.09090909094</v>
      </c>
      <c r="E27" s="27">
        <f t="shared" si="6"/>
        <v>1.0747049223767715</v>
      </c>
      <c r="F27" s="33">
        <f t="shared" si="7"/>
        <v>0.46868358647815178</v>
      </c>
      <c r="G27" s="39" t="s">
        <v>203</v>
      </c>
      <c r="H27" s="29">
        <v>20322282</v>
      </c>
      <c r="I27" s="29">
        <v>69905.64</v>
      </c>
      <c r="J27" s="30">
        <f>H27/I27</f>
        <v>290.71019162402348</v>
      </c>
      <c r="K27" s="32"/>
      <c r="L27" s="27"/>
      <c r="M27" s="27"/>
      <c r="N27" s="32"/>
      <c r="O27" s="58"/>
    </row>
    <row r="28" spans="1:15" ht="17.399999999999999">
      <c r="A28" s="31">
        <f>AVERAGE(D26:D28)</f>
        <v>750061.73205741623</v>
      </c>
      <c r="B28" s="27">
        <f>A28/A25-1</f>
        <v>0.49835398691701971</v>
      </c>
      <c r="C28" s="27">
        <f>A28/A16-1</f>
        <v>-0.29262207062110235</v>
      </c>
      <c r="D28" s="26">
        <f>H28/19</f>
        <v>881205.84210526315</v>
      </c>
      <c r="E28" s="27">
        <f t="shared" si="6"/>
        <v>-4.6045688849520539E-2</v>
      </c>
      <c r="F28" s="33">
        <f t="shared" si="7"/>
        <v>-0.2399170994184624</v>
      </c>
      <c r="G28" s="39" t="s">
        <v>208</v>
      </c>
      <c r="H28" s="29">
        <v>16742911</v>
      </c>
      <c r="I28" s="29">
        <v>88974.36</v>
      </c>
      <c r="J28" s="30">
        <f>H28/I28</f>
        <v>188.17680734090135</v>
      </c>
      <c r="K28" s="32">
        <f>H28+H27+H26</f>
        <v>45524739</v>
      </c>
      <c r="L28" s="27">
        <f>K28/K25-1</f>
        <v>0.47965614706641091</v>
      </c>
      <c r="M28" s="27">
        <f>K28/K16-1</f>
        <v>-0.32251906846306622</v>
      </c>
      <c r="N28" s="32">
        <f>AVERAGE(J26:J28)</f>
        <v>203.25474534200848</v>
      </c>
      <c r="O28" s="58">
        <f>N28/N25-1</f>
        <v>0.14636445144487698</v>
      </c>
    </row>
    <row r="29" spans="1:15">
      <c r="D29" s="43">
        <f>H29/22</f>
        <v>239678.40909090909</v>
      </c>
      <c r="E29" s="45">
        <f>D29/D28-1</f>
        <v>-0.72801087142329834</v>
      </c>
      <c r="F29" s="47">
        <f>D29/D17-1</f>
        <v>-0.42386202718618848</v>
      </c>
      <c r="G29" s="50" t="s">
        <v>215</v>
      </c>
      <c r="H29" s="46">
        <v>5272925</v>
      </c>
      <c r="I29" s="46">
        <v>33109.53</v>
      </c>
      <c r="J29" s="51">
        <f>H29/I29</f>
        <v>159.25701754147522</v>
      </c>
    </row>
    <row r="30" spans="1:15">
      <c r="D30" s="43">
        <f>H30/19</f>
        <v>277522.36842105264</v>
      </c>
      <c r="E30" s="45">
        <f>D30/D29-1</f>
        <v>0.15789473684210531</v>
      </c>
      <c r="F30" s="47">
        <f>D30/D18-1</f>
        <v>-0.66134084983653829</v>
      </c>
      <c r="G30" s="50" t="s">
        <v>210</v>
      </c>
      <c r="H30" s="46">
        <v>5272925</v>
      </c>
      <c r="I30" s="46">
        <v>33109.53</v>
      </c>
      <c r="J30" s="51">
        <f>H30/I30</f>
        <v>159.25701754147522</v>
      </c>
    </row>
    <row r="31" spans="1:15">
      <c r="A31" s="31">
        <f>AVERAGE(D29:D31)</f>
        <v>258600.38875598088</v>
      </c>
      <c r="B31" s="27">
        <f>A31/A28-1</f>
        <v>-0.65522785965011021</v>
      </c>
      <c r="C31" s="27">
        <f>A31/A19-1</f>
        <v>-0.58347893283325192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heet42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신흥에스이씨</v>
      </c>
      <c r="G1" s="19"/>
      <c r="H1" s="19"/>
      <c r="I1" s="19"/>
      <c r="J1" s="20"/>
      <c r="P1" s="18" t="s">
        <v>252</v>
      </c>
    </row>
    <row r="2" spans="1:16" ht="15" customHeight="1">
      <c r="G2" s="21"/>
      <c r="H2" s="21"/>
      <c r="I2" s="21"/>
      <c r="J2" s="22"/>
      <c r="P2" s="23" t="s">
        <v>72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194163.8</v>
      </c>
      <c r="E5" s="27"/>
      <c r="F5" s="26"/>
      <c r="G5" s="28" t="s">
        <v>7</v>
      </c>
      <c r="H5" s="29">
        <v>3883276</v>
      </c>
      <c r="I5" s="29">
        <v>145259.51999999999</v>
      </c>
      <c r="J5" s="30">
        <f>H5/I5</f>
        <v>26.733366597934513</v>
      </c>
    </row>
    <row r="6" spans="1:16" ht="15" hidden="1" customHeight="1">
      <c r="D6" s="26">
        <f>H6/18</f>
        <v>180323.55555555556</v>
      </c>
      <c r="E6" s="27">
        <f t="shared" ref="E6:E22" si="0">D6/D5-1</f>
        <v>-7.1281281291592058E-2</v>
      </c>
      <c r="F6" s="26"/>
      <c r="G6" s="28" t="s">
        <v>3</v>
      </c>
      <c r="H6" s="29">
        <v>3245824</v>
      </c>
      <c r="I6" s="29">
        <v>126380.93</v>
      </c>
      <c r="J6" s="30">
        <f t="shared" ref="J6:J49" si="1">H6/I6</f>
        <v>25.68286212168244</v>
      </c>
    </row>
    <row r="7" spans="1:16" ht="15" hidden="1" customHeight="1">
      <c r="A7" s="31">
        <f>AVERAGE(D5:D7)</f>
        <v>203658.07306397308</v>
      </c>
      <c r="B7" s="31"/>
      <c r="C7" s="31"/>
      <c r="D7" s="26">
        <f>H7/22</f>
        <v>236486.86363636365</v>
      </c>
      <c r="E7" s="27">
        <f t="shared" si="0"/>
        <v>0.31145852192064183</v>
      </c>
      <c r="F7" s="26"/>
      <c r="G7" s="28" t="s">
        <v>6</v>
      </c>
      <c r="H7" s="29">
        <v>5202711</v>
      </c>
      <c r="I7" s="29">
        <v>182718.57</v>
      </c>
      <c r="J7" s="30">
        <f t="shared" si="1"/>
        <v>28.473903883989458</v>
      </c>
      <c r="K7" s="32">
        <f>H7+H6+H5</f>
        <v>12331811</v>
      </c>
      <c r="L7" s="32"/>
      <c r="M7" s="32"/>
      <c r="N7" s="32">
        <f>AVERAGE(J5:J7)</f>
        <v>26.963377534535471</v>
      </c>
      <c r="O7" s="32"/>
    </row>
    <row r="8" spans="1:16" ht="15" hidden="1" customHeight="1">
      <c r="D8" s="26">
        <f>H8/21</f>
        <v>291242</v>
      </c>
      <c r="E8" s="27">
        <f t="shared" si="0"/>
        <v>0.23153563594057025</v>
      </c>
      <c r="F8" s="26"/>
      <c r="G8" s="28" t="s">
        <v>2</v>
      </c>
      <c r="H8" s="29">
        <v>6116082</v>
      </c>
      <c r="I8" s="29">
        <v>225695.34</v>
      </c>
      <c r="J8" s="30">
        <f t="shared" si="1"/>
        <v>27.098840410262792</v>
      </c>
    </row>
    <row r="9" spans="1:16" ht="15" hidden="1" customHeight="1">
      <c r="D9" s="26">
        <f>H9/21</f>
        <v>165242.85714285713</v>
      </c>
      <c r="E9" s="27">
        <f t="shared" si="0"/>
        <v>-0.43262696608711271</v>
      </c>
      <c r="F9" s="26"/>
      <c r="G9" s="28" t="s">
        <v>5</v>
      </c>
      <c r="H9" s="29">
        <v>3470100</v>
      </c>
      <c r="I9" s="29">
        <v>123739.63</v>
      </c>
      <c r="J9" s="30">
        <f t="shared" si="1"/>
        <v>28.0435621150637</v>
      </c>
    </row>
    <row r="10" spans="1:16" ht="15" hidden="1" customHeight="1">
      <c r="A10" s="31">
        <f>AVERAGE(D8:D10)</f>
        <v>219409.07936507938</v>
      </c>
      <c r="B10" s="27">
        <f>A10/A7-1</f>
        <v>7.7340446485313574E-2</v>
      </c>
      <c r="C10" s="27"/>
      <c r="D10" s="26">
        <f>H10/21</f>
        <v>201742.38095238095</v>
      </c>
      <c r="E10" s="27">
        <f t="shared" si="0"/>
        <v>0.22088412437681915</v>
      </c>
      <c r="F10" s="26"/>
      <c r="G10" s="28" t="s">
        <v>0</v>
      </c>
      <c r="H10" s="29">
        <v>4236590</v>
      </c>
      <c r="I10" s="29">
        <v>151149.56</v>
      </c>
      <c r="J10" s="30">
        <f t="shared" si="1"/>
        <v>28.029125589250807</v>
      </c>
      <c r="K10" s="32">
        <f>H10+H9+H8</f>
        <v>13822772</v>
      </c>
      <c r="L10" s="27">
        <f>K10/K7-1</f>
        <v>0.12090365316172935</v>
      </c>
      <c r="M10" s="32"/>
      <c r="N10" s="32">
        <f>AVERAGE(J8:J10)</f>
        <v>27.723842704859099</v>
      </c>
      <c r="O10" s="58">
        <f>N10/N7-1</f>
        <v>2.8203631735289836E-2</v>
      </c>
    </row>
    <row r="11" spans="1:16" ht="15" hidden="1" customHeight="1">
      <c r="D11" s="26">
        <f>H11/21</f>
        <v>260302.71428571429</v>
      </c>
      <c r="E11" s="27">
        <f t="shared" si="0"/>
        <v>0.29027283735268239</v>
      </c>
      <c r="F11" s="26"/>
      <c r="G11" s="28" t="s">
        <v>10</v>
      </c>
      <c r="H11" s="29">
        <v>5466357</v>
      </c>
      <c r="I11" s="29">
        <v>178151.5</v>
      </c>
      <c r="J11" s="30">
        <f t="shared" si="1"/>
        <v>30.683755118536752</v>
      </c>
    </row>
    <row r="12" spans="1:16" ht="15" hidden="1" customHeight="1">
      <c r="D12" s="26">
        <f>H12/22</f>
        <v>222885.36363636365</v>
      </c>
      <c r="E12" s="27">
        <f t="shared" si="0"/>
        <v>-0.14374552625018155</v>
      </c>
      <c r="F12" s="26"/>
      <c r="G12" s="28" t="s">
        <v>4</v>
      </c>
      <c r="H12" s="29">
        <v>4903478</v>
      </c>
      <c r="I12" s="29">
        <v>175389.85</v>
      </c>
      <c r="J12" s="30">
        <f t="shared" si="1"/>
        <v>27.957592756935476</v>
      </c>
    </row>
    <row r="13" spans="1:16" ht="15" hidden="1" customHeight="1">
      <c r="A13" s="31">
        <f>AVERAGE(D11:D13)</f>
        <v>233858.09264069269</v>
      </c>
      <c r="B13" s="27">
        <f>A13/A10-1</f>
        <v>6.5854217689739647E-2</v>
      </c>
      <c r="C13" s="27"/>
      <c r="D13" s="26">
        <f>H13/20</f>
        <v>218386.2</v>
      </c>
      <c r="E13" s="27">
        <f t="shared" si="0"/>
        <v>-2.0185998591204068E-2</v>
      </c>
      <c r="F13" s="26"/>
      <c r="G13" s="28" t="s">
        <v>8</v>
      </c>
      <c r="H13" s="29">
        <v>4367724</v>
      </c>
      <c r="I13" s="29">
        <v>161917.15</v>
      </c>
      <c r="J13" s="30">
        <f t="shared" si="1"/>
        <v>26.97505483514254</v>
      </c>
      <c r="K13" s="32">
        <f>H13+H12+H11</f>
        <v>14737559</v>
      </c>
      <c r="L13" s="27">
        <f>K13/K10-1</f>
        <v>6.6179706935772353E-2</v>
      </c>
      <c r="M13" s="32"/>
      <c r="N13" s="32">
        <f>AVERAGE(J11:J13)</f>
        <v>28.538800903538256</v>
      </c>
      <c r="O13" s="58">
        <f>N13/N10-1</f>
        <v>2.9395571434847279E-2</v>
      </c>
    </row>
    <row r="14" spans="1:16" ht="15" hidden="1" customHeight="1">
      <c r="D14" s="26">
        <f>H14/20</f>
        <v>134904.9</v>
      </c>
      <c r="E14" s="27">
        <f t="shared" si="0"/>
        <v>-0.38226453869337906</v>
      </c>
      <c r="F14" s="26"/>
      <c r="G14" s="28" t="s">
        <v>11</v>
      </c>
      <c r="H14" s="29">
        <v>2698098</v>
      </c>
      <c r="I14" s="29">
        <v>97194.78</v>
      </c>
      <c r="J14" s="30">
        <f t="shared" si="1"/>
        <v>27.759700675283177</v>
      </c>
    </row>
    <row r="15" spans="1:16" ht="15" hidden="1" customHeight="1">
      <c r="A15" s="31"/>
      <c r="B15" s="31"/>
      <c r="C15" s="31"/>
      <c r="D15" s="26">
        <f>H15/22</f>
        <v>175230.31818181818</v>
      </c>
      <c r="E15" s="27">
        <f t="shared" si="0"/>
        <v>0.29891737202887514</v>
      </c>
      <c r="F15" s="26"/>
      <c r="G15" s="28" t="s">
        <v>9</v>
      </c>
      <c r="H15" s="29">
        <v>3855067</v>
      </c>
      <c r="I15" s="29">
        <v>136791.88</v>
      </c>
      <c r="J15" s="30">
        <f t="shared" si="1"/>
        <v>28.181987117948815</v>
      </c>
    </row>
    <row r="16" spans="1:16" ht="15" hidden="1" customHeight="1">
      <c r="A16" s="31">
        <f>AVERAGE(D14:D16)</f>
        <v>176429.55757575759</v>
      </c>
      <c r="B16" s="27">
        <f>A16/A13-1</f>
        <v>-0.24557001391938227</v>
      </c>
      <c r="C16" s="27"/>
      <c r="D16" s="26">
        <f>H16/22</f>
        <v>219153.45454545456</v>
      </c>
      <c r="E16" s="27">
        <f t="shared" si="0"/>
        <v>0.25065945676171131</v>
      </c>
      <c r="F16" s="26"/>
      <c r="G16" s="28" t="s">
        <v>13</v>
      </c>
      <c r="H16" s="29">
        <v>4821376</v>
      </c>
      <c r="I16" s="29">
        <v>190338.19</v>
      </c>
      <c r="J16" s="30">
        <f t="shared" si="1"/>
        <v>25.330576065686028</v>
      </c>
      <c r="K16" s="32">
        <f>H16+H15+H14</f>
        <v>11374541</v>
      </c>
      <c r="L16" s="27">
        <f>K16/K13-1</f>
        <v>-0.22819369204900219</v>
      </c>
      <c r="M16" s="32"/>
      <c r="N16" s="32">
        <f>AVERAGE(J14:J16)</f>
        <v>27.090754619639341</v>
      </c>
      <c r="O16" s="58">
        <f>N16/N13-1</f>
        <v>-5.0739562912728631E-2</v>
      </c>
    </row>
    <row r="17" spans="1:15" ht="15" hidden="1" customHeight="1">
      <c r="D17" s="26">
        <f>H17/20</f>
        <v>112810.65</v>
      </c>
      <c r="E17" s="27">
        <f t="shared" si="0"/>
        <v>-0.48524356947062419</v>
      </c>
      <c r="F17" s="33">
        <f t="shared" ref="F17:F22" si="2">D17/D5-1</f>
        <v>-0.41899236623922687</v>
      </c>
      <c r="G17" s="39" t="s">
        <v>162</v>
      </c>
      <c r="H17" s="29">
        <v>2256213</v>
      </c>
      <c r="I17" s="29">
        <v>110993.99</v>
      </c>
      <c r="J17" s="30">
        <f t="shared" si="1"/>
        <v>20.327343849878719</v>
      </c>
    </row>
    <row r="18" spans="1:15" hidden="1">
      <c r="D18" s="26">
        <f>H18/20</f>
        <v>126503.05</v>
      </c>
      <c r="E18" s="27">
        <f t="shared" si="0"/>
        <v>0.12137506520882568</v>
      </c>
      <c r="F18" s="33">
        <f t="shared" si="2"/>
        <v>-0.29846630624457771</v>
      </c>
      <c r="G18" s="39" t="s">
        <v>163</v>
      </c>
      <c r="H18" s="29">
        <v>2530061</v>
      </c>
      <c r="I18" s="29">
        <v>117320.71</v>
      </c>
      <c r="J18" s="30">
        <f t="shared" si="1"/>
        <v>21.565339998368572</v>
      </c>
    </row>
    <row r="19" spans="1:15" ht="17.399999999999999" hidden="1">
      <c r="A19" s="31">
        <f>AVERAGE(D17:D19)</f>
        <v>113162.65757575758</v>
      </c>
      <c r="B19" s="27">
        <f>A19/A16-1</f>
        <v>-0.3585958093945435</v>
      </c>
      <c r="C19" s="27">
        <f>A19/A7-1</f>
        <v>-0.44434975803679078</v>
      </c>
      <c r="D19" s="26">
        <f>H19/22</f>
        <v>100174.27272727272</v>
      </c>
      <c r="E19" s="27">
        <f t="shared" si="0"/>
        <v>-0.20812760856538459</v>
      </c>
      <c r="F19" s="33">
        <f t="shared" si="2"/>
        <v>-0.57640660801647448</v>
      </c>
      <c r="G19" s="39" t="s">
        <v>158</v>
      </c>
      <c r="H19" s="29">
        <v>2203834</v>
      </c>
      <c r="I19" s="29">
        <v>111025.57</v>
      </c>
      <c r="J19" s="30">
        <f t="shared" si="1"/>
        <v>19.849787756099786</v>
      </c>
      <c r="K19" s="32">
        <f>H19+H18+H17</f>
        <v>6990108</v>
      </c>
      <c r="L19" s="27">
        <f>K19/K16-1</f>
        <v>-0.38546021329563984</v>
      </c>
      <c r="M19" s="27">
        <f>K19/K7-1</f>
        <v>-0.43316452060447574</v>
      </c>
      <c r="N19" s="32">
        <f>AVERAGE(J17:J19)</f>
        <v>20.58082386811569</v>
      </c>
      <c r="O19" s="58">
        <f>N19/N16-1</f>
        <v>-0.24030082745662251</v>
      </c>
    </row>
    <row r="20" spans="1:15" hidden="1">
      <c r="D20" s="26">
        <f>H20/20</f>
        <v>91914.5</v>
      </c>
      <c r="E20" s="27">
        <f t="shared" si="0"/>
        <v>-8.2454032381749198E-2</v>
      </c>
      <c r="F20" s="33">
        <f t="shared" si="2"/>
        <v>-0.68440506520350775</v>
      </c>
      <c r="G20" s="39" t="s">
        <v>154</v>
      </c>
      <c r="H20" s="29">
        <v>1838290</v>
      </c>
      <c r="I20" s="29">
        <v>93157.37</v>
      </c>
      <c r="J20" s="30">
        <f t="shared" si="1"/>
        <v>19.733167649537553</v>
      </c>
    </row>
    <row r="21" spans="1:15" hidden="1">
      <c r="D21" s="26">
        <f>H21/21</f>
        <v>128550.42857142857</v>
      </c>
      <c r="E21" s="27">
        <f t="shared" si="0"/>
        <v>0.3985870409068053</v>
      </c>
      <c r="F21" s="33">
        <f t="shared" si="2"/>
        <v>-0.22205152589262556</v>
      </c>
      <c r="G21" s="39" t="s">
        <v>155</v>
      </c>
      <c r="H21" s="29">
        <v>2699559</v>
      </c>
      <c r="I21" s="29">
        <v>116020.22</v>
      </c>
      <c r="J21" s="30">
        <f t="shared" si="1"/>
        <v>23.268004490941319</v>
      </c>
    </row>
    <row r="22" spans="1:15" ht="17.399999999999999" hidden="1">
      <c r="A22" s="31">
        <f>AVERAGE(D20:D22)</f>
        <v>125254.11904761905</v>
      </c>
      <c r="B22" s="27">
        <f>A22/A19-1</f>
        <v>0.10685027844778872</v>
      </c>
      <c r="C22" s="27">
        <f>A22/A10-1</f>
        <v>-0.42912973606162352</v>
      </c>
      <c r="D22" s="26">
        <f>H22/21</f>
        <v>155297.42857142858</v>
      </c>
      <c r="E22" s="27">
        <f t="shared" si="0"/>
        <v>0.20806620636926265</v>
      </c>
      <c r="F22" s="33">
        <f t="shared" si="2"/>
        <v>-0.23021911490137104</v>
      </c>
      <c r="G22" s="39" t="s">
        <v>156</v>
      </c>
      <c r="H22" s="29">
        <v>3261246</v>
      </c>
      <c r="I22" s="29">
        <v>125409.03</v>
      </c>
      <c r="J22" s="30">
        <f t="shared" si="1"/>
        <v>26.004873811718344</v>
      </c>
      <c r="K22" s="32">
        <f>H22+H21+H20</f>
        <v>7799095</v>
      </c>
      <c r="L22" s="27">
        <f>K22/K19-1</f>
        <v>0.11573311885882154</v>
      </c>
      <c r="M22" s="27">
        <f>K22/K10-1</f>
        <v>-0.43577923444009636</v>
      </c>
      <c r="N22" s="32">
        <f>AVERAGE(J20:J22)</f>
        <v>23.002015317399071</v>
      </c>
      <c r="O22" s="58">
        <f>N22/N19-1</f>
        <v>0.11764307710899513</v>
      </c>
    </row>
    <row r="23" spans="1:15" hidden="1">
      <c r="A23" s="31"/>
      <c r="B23" s="27"/>
      <c r="C23" s="27"/>
      <c r="D23" s="26">
        <f>H23/21</f>
        <v>109773.61904761905</v>
      </c>
      <c r="E23" s="27">
        <f t="shared" ref="E23:E28" si="3">D23/D22-1</f>
        <v>-0.2931394933102256</v>
      </c>
      <c r="F23" s="33">
        <f t="shared" ref="F23:F28" si="4">D23/D11-1</f>
        <v>-0.57828476991166144</v>
      </c>
      <c r="G23" s="39" t="s">
        <v>168</v>
      </c>
      <c r="H23" s="29">
        <v>2305246</v>
      </c>
      <c r="I23" s="29">
        <v>91408.75</v>
      </c>
      <c r="J23" s="30">
        <f t="shared" si="1"/>
        <v>25.219095546104722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172995.27272727274</v>
      </c>
      <c r="E24" s="27">
        <f t="shared" si="3"/>
        <v>0.57592757010433049</v>
      </c>
      <c r="F24" s="33">
        <f t="shared" si="4"/>
        <v>-0.223837447623911</v>
      </c>
      <c r="G24" s="39" t="s">
        <v>176</v>
      </c>
      <c r="H24" s="29">
        <v>3805896</v>
      </c>
      <c r="I24" s="29">
        <v>164687.59</v>
      </c>
      <c r="J24" s="30">
        <f t="shared" si="1"/>
        <v>23.109792304326028</v>
      </c>
      <c r="K24" s="32"/>
      <c r="L24" s="27"/>
      <c r="M24" s="27"/>
      <c r="N24" s="27"/>
    </row>
    <row r="25" spans="1:15" ht="17.399999999999999" hidden="1">
      <c r="A25" s="31">
        <f>AVERAGE(D23:D25)</f>
        <v>143128.13936356039</v>
      </c>
      <c r="B25" s="27">
        <f>A25/A22-1</f>
        <v>0.14270205604293151</v>
      </c>
      <c r="C25" s="27">
        <f>A25/A13-1</f>
        <v>-0.38797012432891431</v>
      </c>
      <c r="D25" s="26">
        <f>H25/19</f>
        <v>146615.52631578947</v>
      </c>
      <c r="E25" s="27">
        <f t="shared" si="3"/>
        <v>-0.15248825008687361</v>
      </c>
      <c r="F25" s="33">
        <f t="shared" si="4"/>
        <v>-0.32864106653355629</v>
      </c>
      <c r="G25" s="39" t="s">
        <v>190</v>
      </c>
      <c r="H25" s="29">
        <v>2785695</v>
      </c>
      <c r="I25" s="29">
        <v>101490.38</v>
      </c>
      <c r="J25" s="30">
        <f t="shared" si="1"/>
        <v>27.447872399334791</v>
      </c>
      <c r="K25" s="32">
        <f>H25+H24+H23</f>
        <v>8896837</v>
      </c>
      <c r="L25" s="27">
        <f>K25/K22-1</f>
        <v>0.14075248474342206</v>
      </c>
      <c r="M25" s="27">
        <f>K25/K13-1</f>
        <v>-0.39631542781270634</v>
      </c>
      <c r="N25" s="32">
        <f>AVERAGE(J23:J25)</f>
        <v>25.25892008325518</v>
      </c>
      <c r="O25" s="58">
        <f>N25/N22-1</f>
        <v>9.8117696850195335E-2</v>
      </c>
    </row>
    <row r="26" spans="1:15" ht="17.399999999999999" hidden="1">
      <c r="A26" s="31"/>
      <c r="B26" s="27"/>
      <c r="C26" s="27"/>
      <c r="D26" s="26">
        <f>H26/19</f>
        <v>145575.47368421053</v>
      </c>
      <c r="E26" s="27">
        <f t="shared" si="3"/>
        <v>-7.0937414182097314E-3</v>
      </c>
      <c r="F26" s="33">
        <f t="shared" si="4"/>
        <v>7.9097005996153991E-2</v>
      </c>
      <c r="G26" s="39" t="s">
        <v>202</v>
      </c>
      <c r="H26" s="29">
        <v>2765934</v>
      </c>
      <c r="I26" s="29">
        <v>100922.37</v>
      </c>
      <c r="J26" s="30">
        <f t="shared" si="1"/>
        <v>27.406550202893573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176148.27272727274</v>
      </c>
      <c r="E27" s="27">
        <f t="shared" si="3"/>
        <v>0.21001339215548231</v>
      </c>
      <c r="F27" s="33">
        <f t="shared" si="4"/>
        <v>5.2385600561546397E-3</v>
      </c>
      <c r="G27" s="39" t="s">
        <v>203</v>
      </c>
      <c r="H27" s="29">
        <v>3875262</v>
      </c>
      <c r="I27" s="29">
        <v>129947.28</v>
      </c>
      <c r="J27" s="30">
        <f t="shared" si="1"/>
        <v>29.821801579840688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158278.95055821372</v>
      </c>
      <c r="B28" s="27">
        <f>A28/A25-1</f>
        <v>0.10585487425480111</v>
      </c>
      <c r="C28" s="27">
        <f>A28/A16-1</f>
        <v>-0.10287735947957655</v>
      </c>
      <c r="D28" s="26">
        <f>H28/19</f>
        <v>153113.10526315789</v>
      </c>
      <c r="E28" s="27">
        <f t="shared" si="3"/>
        <v>-0.1307714637643923</v>
      </c>
      <c r="F28" s="33">
        <f t="shared" si="4"/>
        <v>-0.30134295359053653</v>
      </c>
      <c r="G28" s="39" t="s">
        <v>208</v>
      </c>
      <c r="H28" s="29">
        <v>2909149</v>
      </c>
      <c r="I28" s="29">
        <v>101217.63</v>
      </c>
      <c r="J28" s="30">
        <f t="shared" si="1"/>
        <v>28.741524574325638</v>
      </c>
      <c r="K28" s="32">
        <f>H28+H27+H26</f>
        <v>9550345</v>
      </c>
      <c r="L28" s="27">
        <f>K28/K25-1</f>
        <v>7.3453970214358177E-2</v>
      </c>
      <c r="M28" s="27">
        <f>K28/K16-1</f>
        <v>-0.16037535053062801</v>
      </c>
      <c r="N28" s="32">
        <f>AVERAGE(J26:J28)</f>
        <v>28.6566254523533</v>
      </c>
      <c r="O28" s="58">
        <f>N28/N25-1</f>
        <v>0.13451506865293705</v>
      </c>
    </row>
    <row r="29" spans="1:15" hidden="1">
      <c r="D29" s="26">
        <f>H29/22</f>
        <v>133594.59090909091</v>
      </c>
      <c r="E29" s="27">
        <f t="shared" ref="E29:E41" si="5">D29/D28-1</f>
        <v>-0.12747775130365357</v>
      </c>
      <c r="F29" s="33">
        <f t="shared" ref="F29:F41" si="6">D29/D17-1</f>
        <v>0.18423740053878701</v>
      </c>
      <c r="G29" s="39" t="s">
        <v>215</v>
      </c>
      <c r="H29" s="29">
        <v>2939081</v>
      </c>
      <c r="I29" s="29">
        <v>112065.92</v>
      </c>
      <c r="J29" s="30">
        <f t="shared" si="1"/>
        <v>26.226358557534709</v>
      </c>
    </row>
    <row r="30" spans="1:15" hidden="1">
      <c r="D30" s="26">
        <f>H30/19</f>
        <v>143117.63157894736</v>
      </c>
      <c r="E30" s="27">
        <f t="shared" si="5"/>
        <v>7.1283130589746113E-2</v>
      </c>
      <c r="F30" s="33">
        <f t="shared" si="6"/>
        <v>0.13133739920853582</v>
      </c>
      <c r="G30" s="39" t="s">
        <v>210</v>
      </c>
      <c r="H30" s="29">
        <v>2719235</v>
      </c>
      <c r="I30" s="29">
        <v>112338.75</v>
      </c>
      <c r="J30" s="30">
        <f t="shared" si="1"/>
        <v>24.205672575135473</v>
      </c>
    </row>
    <row r="31" spans="1:15" ht="17.399999999999999" hidden="1">
      <c r="A31" s="31">
        <f>AVERAGE(D29:D31)</f>
        <v>135053.77416267942</v>
      </c>
      <c r="B31" s="27">
        <f>A31/A28-1</f>
        <v>-0.14673572394575785</v>
      </c>
      <c r="C31" s="27">
        <f>A31/A19-1</f>
        <v>0.19344823686441504</v>
      </c>
      <c r="D31" s="26">
        <f>H31/20</f>
        <v>128449.1</v>
      </c>
      <c r="E31" s="27">
        <f t="shared" si="5"/>
        <v>-0.10249283346235238</v>
      </c>
      <c r="F31" s="33">
        <f t="shared" si="6"/>
        <v>0.28225637684145011</v>
      </c>
      <c r="G31" s="39" t="s">
        <v>211</v>
      </c>
      <c r="H31" s="29">
        <v>2568982</v>
      </c>
      <c r="I31" s="29">
        <v>94543.77</v>
      </c>
      <c r="J31" s="30">
        <f t="shared" si="1"/>
        <v>27.172409139174373</v>
      </c>
      <c r="K31" s="32">
        <f>H31+H30+H29</f>
        <v>8227298</v>
      </c>
      <c r="L31" s="27">
        <f>K31/K28-1</f>
        <v>-0.13853394825003706</v>
      </c>
      <c r="M31" s="27">
        <f>K31/K19-1</f>
        <v>0.17699154290606089</v>
      </c>
      <c r="N31" s="32">
        <f>AVERAGE(J29:J31)</f>
        <v>25.868146757281519</v>
      </c>
      <c r="O31" s="58">
        <f>N31/N28-1</f>
        <v>-9.73065966789467E-2</v>
      </c>
    </row>
    <row r="32" spans="1:15" ht="17.399999999999999" hidden="1">
      <c r="D32" s="26">
        <f>H32/21</f>
        <v>137744.76190476189</v>
      </c>
      <c r="E32" s="27">
        <f t="shared" si="5"/>
        <v>7.2368447149586013E-2</v>
      </c>
      <c r="F32" s="33">
        <f t="shared" si="6"/>
        <v>0.49861841063990875</v>
      </c>
      <c r="G32" s="39" t="s">
        <v>222</v>
      </c>
      <c r="H32" s="29">
        <v>2892640</v>
      </c>
      <c r="I32" s="29">
        <v>103333.22</v>
      </c>
      <c r="J32" s="30">
        <f t="shared" si="1"/>
        <v>27.993321024932737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157090.42857142858</v>
      </c>
      <c r="E33" s="27">
        <f t="shared" si="5"/>
        <v>0.14044575197743248</v>
      </c>
      <c r="F33" s="33">
        <f t="shared" si="6"/>
        <v>0.22201404007098957</v>
      </c>
      <c r="G33" s="39" t="s">
        <v>223</v>
      </c>
      <c r="H33" s="29">
        <v>3298899</v>
      </c>
      <c r="I33" s="29">
        <v>131537.43</v>
      </c>
      <c r="J33" s="30">
        <f t="shared" si="1"/>
        <v>25.079545799245128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150062.22138680032</v>
      </c>
      <c r="B34" s="27">
        <f>A34/A31-1</f>
        <v>0.11112941727968617</v>
      </c>
      <c r="C34" s="27">
        <f>A34/A22-1</f>
        <v>0.19806216775792995</v>
      </c>
      <c r="D34" s="26">
        <f>H34/19</f>
        <v>155351.47368421053</v>
      </c>
      <c r="E34" s="27">
        <f t="shared" si="5"/>
        <v>-1.1069769832777188E-2</v>
      </c>
      <c r="F34" s="33">
        <f t="shared" si="6"/>
        <v>3.4801035200082708E-4</v>
      </c>
      <c r="G34" s="39" t="s">
        <v>220</v>
      </c>
      <c r="H34" s="29">
        <v>2951678</v>
      </c>
      <c r="I34" s="29">
        <v>113736.99</v>
      </c>
      <c r="J34" s="30">
        <f t="shared" si="1"/>
        <v>25.95178578226837</v>
      </c>
      <c r="K34" s="32">
        <f>H34+H33+H32</f>
        <v>9143217</v>
      </c>
      <c r="L34" s="27">
        <f>K34/K31-1</f>
        <v>0.11132682929438076</v>
      </c>
      <c r="M34" s="27">
        <f>K34/K22-1</f>
        <v>0.17234332957862408</v>
      </c>
      <c r="N34" s="32">
        <f>AVERAGE(J32:J34)</f>
        <v>26.341550868815414</v>
      </c>
      <c r="O34" s="58">
        <f>N34/N31-1</f>
        <v>1.8300658179180918E-2</v>
      </c>
      <c r="P34" s="58"/>
    </row>
    <row r="35" spans="1:16" ht="17.399999999999999" hidden="1">
      <c r="D35" s="26">
        <f>H35/23</f>
        <v>109879.13043478261</v>
      </c>
      <c r="E35" s="27">
        <f t="shared" si="5"/>
        <v>-0.29270622396451462</v>
      </c>
      <c r="F35" s="33">
        <f t="shared" si="6"/>
        <v>9.6117253014837978E-4</v>
      </c>
      <c r="G35" s="39" t="s">
        <v>226</v>
      </c>
      <c r="H35" s="68">
        <v>2527220</v>
      </c>
      <c r="I35" s="68">
        <v>68794.559999999998</v>
      </c>
      <c r="J35" s="30">
        <f t="shared" si="1"/>
        <v>36.735753524697301</v>
      </c>
      <c r="P35" s="16"/>
    </row>
    <row r="36" spans="1:16" ht="17.399999999999999" hidden="1">
      <c r="D36" s="26">
        <f>H36/21</f>
        <v>144550.19047619047</v>
      </c>
      <c r="E36" s="27">
        <f t="shared" si="5"/>
        <v>0.31553817275598517</v>
      </c>
      <c r="F36" s="33">
        <f t="shared" si="6"/>
        <v>-0.16442693376902828</v>
      </c>
      <c r="G36" s="39" t="s">
        <v>228</v>
      </c>
      <c r="H36" s="68">
        <v>3035554</v>
      </c>
      <c r="I36" s="68">
        <v>75507.89</v>
      </c>
      <c r="J36" s="30">
        <f t="shared" si="1"/>
        <v>40.201812022558173</v>
      </c>
      <c r="P36" s="16"/>
    </row>
    <row r="37" spans="1:16" ht="17.399999999999999" hidden="1">
      <c r="A37" s="31">
        <f>AVERAGE(D35:D37)</f>
        <v>171353.58845180584</v>
      </c>
      <c r="B37" s="27">
        <f>A37/A34-1</f>
        <v>0.14188359247411708</v>
      </c>
      <c r="C37" s="27">
        <f>A37/A25-1</f>
        <v>0.19720405235304472</v>
      </c>
      <c r="D37" s="26">
        <f>H37/18</f>
        <v>259631.44444444444</v>
      </c>
      <c r="E37" s="27">
        <f t="shared" si="5"/>
        <v>0.79613353388980501</v>
      </c>
      <c r="F37" s="33">
        <f t="shared" si="6"/>
        <v>0.7708318550467459</v>
      </c>
      <c r="G37" s="39" t="s">
        <v>225</v>
      </c>
      <c r="H37" s="68">
        <v>4673366</v>
      </c>
      <c r="I37" s="68">
        <v>134664.5</v>
      </c>
      <c r="J37" s="30">
        <f t="shared" si="1"/>
        <v>34.703771224041972</v>
      </c>
      <c r="K37" s="32">
        <f>H37+H36+H35</f>
        <v>10236140</v>
      </c>
      <c r="L37" s="27">
        <f>K37/K34-1</f>
        <v>0.11953374835137343</v>
      </c>
      <c r="M37" s="27">
        <f>K37/K25-1</f>
        <v>0.15053698297496054</v>
      </c>
      <c r="N37" s="32">
        <f>AVERAGE(J35:J37)</f>
        <v>37.213778923765815</v>
      </c>
      <c r="O37" s="16">
        <f>N37/N34-1</f>
        <v>0.41274062066791761</v>
      </c>
      <c r="P37" s="16"/>
    </row>
    <row r="38" spans="1:16" ht="17.399999999999999" hidden="1">
      <c r="A38" s="31"/>
      <c r="B38" s="27"/>
      <c r="C38" s="27"/>
      <c r="D38" s="26">
        <f>H38/20</f>
        <v>191684.6</v>
      </c>
      <c r="E38" s="27">
        <f t="shared" si="5"/>
        <v>-0.26170498950863252</v>
      </c>
      <c r="F38" s="33">
        <f t="shared" si="6"/>
        <v>0.31673691418522631</v>
      </c>
      <c r="G38" s="39" t="s">
        <v>231</v>
      </c>
      <c r="H38" s="68">
        <v>3833692</v>
      </c>
      <c r="I38" s="68">
        <v>172708.43</v>
      </c>
      <c r="J38" s="30">
        <f t="shared" si="1"/>
        <v>22.197480458828792</v>
      </c>
      <c r="K38" s="32"/>
      <c r="L38" s="27"/>
      <c r="M38" s="27"/>
      <c r="N38" s="32"/>
      <c r="O38" s="16"/>
      <c r="P38" s="16"/>
    </row>
    <row r="39" spans="1:16" hidden="1">
      <c r="A39" s="31"/>
      <c r="B39" s="27"/>
      <c r="C39" s="27"/>
      <c r="D39" s="26">
        <f>H39/21</f>
        <v>207561.23809523811</v>
      </c>
      <c r="E39" s="27">
        <f t="shared" si="5"/>
        <v>8.2826883824981712E-2</v>
      </c>
      <c r="F39" s="33">
        <f t="shared" si="6"/>
        <v>0.17833251999354838</v>
      </c>
      <c r="G39" s="39" t="s">
        <v>234</v>
      </c>
      <c r="H39" s="68">
        <v>4358786</v>
      </c>
      <c r="I39" s="68">
        <v>188476.18</v>
      </c>
      <c r="J39" s="30">
        <f t="shared" si="1"/>
        <v>23.126455555285556</v>
      </c>
      <c r="K39" s="32"/>
      <c r="L39" s="27"/>
      <c r="M39" s="27"/>
      <c r="N39" s="32"/>
    </row>
    <row r="40" spans="1:16" ht="17.399999999999999" hidden="1">
      <c r="A40" s="31">
        <f>AVERAGE(D38:D40)</f>
        <v>202559.66031746031</v>
      </c>
      <c r="B40" s="27">
        <f>A40/A37-1</f>
        <v>0.18211507647784897</v>
      </c>
      <c r="C40" s="27">
        <f>A40/A28-1</f>
        <v>0.27976373107781316</v>
      </c>
      <c r="D40" s="26">
        <f>H40/21</f>
        <v>208433.14285714287</v>
      </c>
      <c r="E40" s="27">
        <f t="shared" si="5"/>
        <v>4.2007109318971114E-3</v>
      </c>
      <c r="F40" s="33">
        <f t="shared" si="6"/>
        <v>0.36130178079077924</v>
      </c>
      <c r="G40" s="39" t="s">
        <v>236</v>
      </c>
      <c r="H40" s="68">
        <v>4377096</v>
      </c>
      <c r="I40" s="68">
        <v>184377.24</v>
      </c>
      <c r="J40" s="30">
        <f t="shared" si="1"/>
        <v>23.739893275330513</v>
      </c>
      <c r="K40" s="32">
        <f>H40+H39+H38</f>
        <v>12569574</v>
      </c>
      <c r="L40" s="27">
        <f>K40/K37-1</f>
        <v>0.22796034442670776</v>
      </c>
      <c r="M40" s="27">
        <f>K40/K28-1</f>
        <v>0.31613821280801901</v>
      </c>
      <c r="N40" s="32">
        <f>AVERAGE(J38:J40)</f>
        <v>23.021276429814957</v>
      </c>
      <c r="O40" s="58"/>
      <c r="P40" s="58"/>
    </row>
    <row r="41" spans="1:16" ht="17.399999999999999">
      <c r="A41" s="31"/>
      <c r="B41" s="27"/>
      <c r="C41" s="27"/>
      <c r="D41" s="26">
        <f>H41/18</f>
        <v>200683.11111111112</v>
      </c>
      <c r="E41" s="27">
        <f t="shared" si="5"/>
        <v>-3.7182338853583907E-2</v>
      </c>
      <c r="F41" s="33">
        <f t="shared" si="6"/>
        <v>0.50217991421279118</v>
      </c>
      <c r="G41" s="39" t="s">
        <v>373</v>
      </c>
      <c r="H41" s="68">
        <v>3612296</v>
      </c>
      <c r="I41" s="68">
        <v>148972.25</v>
      </c>
      <c r="J41" s="30">
        <f t="shared" si="1"/>
        <v>24.248113323118904</v>
      </c>
      <c r="K41" s="32"/>
      <c r="L41" s="27"/>
      <c r="M41" s="27"/>
      <c r="N41" s="32"/>
      <c r="O41" s="58">
        <f>N40/N37-1</f>
        <v>-0.38137762152628651</v>
      </c>
    </row>
    <row r="42" spans="1:16" ht="17.399999999999999">
      <c r="A42" s="31"/>
      <c r="B42" s="27"/>
      <c r="C42" s="27"/>
      <c r="D42" s="26">
        <f>H42/20</f>
        <v>233636.55</v>
      </c>
      <c r="E42" s="27">
        <f t="shared" ref="E42" si="7">D42/D41-1</f>
        <v>0.16420633857247569</v>
      </c>
      <c r="F42" s="33">
        <f t="shared" ref="F42" si="8">D42/D30-1</f>
        <v>0.63247915314417469</v>
      </c>
      <c r="G42" s="39" t="s">
        <v>405</v>
      </c>
      <c r="H42" s="68">
        <v>4672731</v>
      </c>
      <c r="I42" s="68">
        <v>204802.86</v>
      </c>
      <c r="J42" s="30">
        <f t="shared" si="1"/>
        <v>22.815750717543693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222102.17037037038</v>
      </c>
      <c r="B43" s="27">
        <f>A43/A40-1</f>
        <v>9.6477798305359519E-2</v>
      </c>
      <c r="C43" s="27">
        <f>A43/A31-1</f>
        <v>0.64454619463530549</v>
      </c>
      <c r="D43" s="26">
        <f>H43/20</f>
        <v>231986.85</v>
      </c>
      <c r="E43" s="27">
        <f t="shared" ref="E43" si="9">D43/D42-1</f>
        <v>-7.0609671303568655E-3</v>
      </c>
      <c r="F43" s="33">
        <f t="shared" ref="F43" si="10">D43/D31-1</f>
        <v>0.80606053292705049</v>
      </c>
      <c r="G43" s="39" t="s">
        <v>433</v>
      </c>
      <c r="H43" s="68">
        <v>4639737</v>
      </c>
      <c r="I43" s="68">
        <v>206141.34</v>
      </c>
      <c r="J43" s="30">
        <f t="shared" si="1"/>
        <v>22.507552342485017</v>
      </c>
      <c r="K43" s="32">
        <f>H43+H42+H41</f>
        <v>12924764</v>
      </c>
      <c r="L43" s="27">
        <f>K43/K40-1</f>
        <v>2.825791868523142E-2</v>
      </c>
      <c r="M43" s="27">
        <f>K43/K31-1</f>
        <v>0.57096096434090504</v>
      </c>
      <c r="N43" s="32">
        <f>AVERAGE(J41:J43)</f>
        <v>23.190472127715868</v>
      </c>
      <c r="O43" s="58"/>
    </row>
    <row r="44" spans="1:16" ht="17.399999999999999">
      <c r="A44" s="31"/>
      <c r="B44" s="27"/>
      <c r="C44" s="27"/>
      <c r="D44" s="26">
        <f>H44/22</f>
        <v>253487.59090909091</v>
      </c>
      <c r="E44" s="27">
        <f t="shared" ref="E44" si="11">D44/D43-1</f>
        <v>9.2680860613827409E-2</v>
      </c>
      <c r="F44" s="33">
        <f t="shared" ref="F44" si="12">D44/D32-1</f>
        <v>0.84027027528171838</v>
      </c>
      <c r="G44" s="39" t="s">
        <v>462</v>
      </c>
      <c r="H44" s="68">
        <v>5576727</v>
      </c>
      <c r="I44" s="68">
        <v>234634.49</v>
      </c>
      <c r="J44" s="30">
        <f t="shared" si="1"/>
        <v>23.767720593847905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114550.7</v>
      </c>
      <c r="E45" s="27">
        <f t="shared" ref="E45" si="13">D45/D44-1</f>
        <v>-0.54810135048748132</v>
      </c>
      <c r="F45" s="33">
        <f t="shared" ref="F45" si="14">D45/D33-1</f>
        <v>-0.27079771160014299</v>
      </c>
      <c r="G45" s="39" t="s">
        <v>498</v>
      </c>
      <c r="H45" s="68">
        <v>2291014</v>
      </c>
      <c r="I45" s="68">
        <v>93971.53</v>
      </c>
      <c r="J45" s="30">
        <f t="shared" si="1"/>
        <v>24.379873351003223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160412.37767145134</v>
      </c>
      <c r="B46" s="27">
        <f>A46/A43-1</f>
        <v>-0.27775411917878667</v>
      </c>
      <c r="C46" s="27">
        <f>A46/A34-1</f>
        <v>6.8972431495415876E-2</v>
      </c>
      <c r="D46" s="26">
        <f>H46/19</f>
        <v>113198.84210526316</v>
      </c>
      <c r="E46" s="27">
        <f t="shared" ref="E46" si="15">D46/D45-1</f>
        <v>-1.1801393572774654E-2</v>
      </c>
      <c r="F46" s="33">
        <f t="shared" ref="F46" si="16">D46/D34-1</f>
        <v>-0.27133718515366512</v>
      </c>
      <c r="G46" s="39" t="s">
        <v>551</v>
      </c>
      <c r="H46" s="68">
        <v>2150778</v>
      </c>
      <c r="I46" s="68">
        <v>101677.58</v>
      </c>
      <c r="J46" s="30">
        <f t="shared" si="1"/>
        <v>21.152922797729843</v>
      </c>
      <c r="K46" s="32">
        <f>H46+H45+H44</f>
        <v>10018519</v>
      </c>
      <c r="L46" s="27">
        <f>K46/K43-1</f>
        <v>-0.22485865119084569</v>
      </c>
      <c r="M46" s="27">
        <f>K46/K34-1</f>
        <v>9.5732388283029879E-2</v>
      </c>
      <c r="N46" s="32">
        <f>AVERAGE(J44:J46)</f>
        <v>23.100172247526988</v>
      </c>
      <c r="O46" s="58"/>
    </row>
    <row r="47" spans="1:16" ht="17.399999999999999">
      <c r="A47" s="31"/>
      <c r="B47" s="27"/>
      <c r="C47" s="27"/>
      <c r="D47" s="26">
        <f>H47/19</f>
        <v>150000.36842105264</v>
      </c>
      <c r="E47" s="27">
        <f t="shared" ref="E47" si="17">D47/D46-1</f>
        <v>0.32510514799760837</v>
      </c>
      <c r="F47" s="33">
        <f t="shared" ref="F47" si="18">D47/D35-1</f>
        <v>0.36513974789856474</v>
      </c>
      <c r="G47" s="39" t="s">
        <v>598</v>
      </c>
      <c r="H47" s="68">
        <v>2850007</v>
      </c>
      <c r="I47" s="68">
        <v>114272.31</v>
      </c>
      <c r="J47" s="30">
        <f t="shared" si="1"/>
        <v>24.940486457305362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119258.05</v>
      </c>
      <c r="E48" s="27">
        <f t="shared" ref="E48" si="19">D48/D47-1</f>
        <v>-0.20494828609192894</v>
      </c>
      <c r="F48" s="33">
        <f t="shared" ref="F48" si="20">D48/D36-1</f>
        <v>-0.17497133966320477</v>
      </c>
      <c r="G48" s="39" t="s">
        <v>632</v>
      </c>
      <c r="H48" s="68">
        <v>2385161</v>
      </c>
      <c r="I48" s="68">
        <v>91455.19</v>
      </c>
      <c r="J48" s="30">
        <f t="shared" si="1"/>
        <v>26.080105459296515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122991.92735247209</v>
      </c>
      <c r="B49" s="27">
        <f>A49/A46-1</f>
        <v>-0.23327657667179491</v>
      </c>
      <c r="C49" s="27">
        <f>A49/A37-1</f>
        <v>-0.28223313871793088</v>
      </c>
      <c r="D49" s="26">
        <f>H49/22</f>
        <v>99717.363636363632</v>
      </c>
      <c r="E49" s="27">
        <f t="shared" ref="E49" si="21">D49/D48-1</f>
        <v>-0.16385213713989433</v>
      </c>
      <c r="F49" s="33">
        <f t="shared" ref="F49" si="22">D49/D37-1</f>
        <v>-0.61592724698760049</v>
      </c>
      <c r="G49" s="39" t="s">
        <v>674</v>
      </c>
      <c r="H49" s="68">
        <v>2193782</v>
      </c>
      <c r="I49" s="68">
        <v>83808.39</v>
      </c>
      <c r="J49" s="30">
        <f t="shared" si="1"/>
        <v>26.176162076374453</v>
      </c>
      <c r="K49" s="32">
        <f>H49+H48+H47</f>
        <v>7428950</v>
      </c>
      <c r="L49" s="27">
        <f>K49/K46-1</f>
        <v>-0.25847822417664723</v>
      </c>
      <c r="M49" s="27">
        <f>K49/K37-1</f>
        <v>-0.2742430252028597</v>
      </c>
      <c r="N49" s="32">
        <f>AVERAGE(J47:J49)</f>
        <v>25.73225133099211</v>
      </c>
      <c r="O49" s="58"/>
    </row>
    <row r="50" spans="1:15" s="37" customFormat="1" ht="17.399999999999999">
      <c r="A50" s="92"/>
      <c r="B50" s="130"/>
      <c r="C50" s="130"/>
      <c r="D50" s="93">
        <f>H50/18</f>
        <v>153767.77777777778</v>
      </c>
      <c r="E50" s="130">
        <f t="shared" ref="E50" si="23">D50/D49-1</f>
        <v>0.5420361326289993</v>
      </c>
      <c r="F50" s="131">
        <f t="shared" ref="F50" si="24">D50/D38-1</f>
        <v>-0.19780839056565958</v>
      </c>
      <c r="G50" s="132" t="s">
        <v>714</v>
      </c>
      <c r="H50" s="95">
        <v>2767820</v>
      </c>
      <c r="I50" s="95">
        <v>101312.15</v>
      </c>
      <c r="J50" s="133">
        <f t="shared" ref="J50" si="25">H50/I50</f>
        <v>27.319724238405762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154291.35</v>
      </c>
      <c r="E51" s="130">
        <f t="shared" ref="E51" si="26">D51/D50-1</f>
        <v>3.4049540793836819E-3</v>
      </c>
      <c r="F51" s="131">
        <f t="shared" ref="F51" si="27">D51/D39-1</f>
        <v>-0.25664660985880017</v>
      </c>
      <c r="G51" s="132" t="s">
        <v>721</v>
      </c>
      <c r="H51" s="95">
        <v>3085827</v>
      </c>
      <c r="I51" s="95">
        <v>127241.25</v>
      </c>
      <c r="J51" s="133">
        <f t="shared" ref="J51" si="28">H51/I51</f>
        <v>24.251781556688574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166981.43653198655</v>
      </c>
      <c r="B52" s="27">
        <f>A52/A49-1</f>
        <v>0.35766175981167181</v>
      </c>
      <c r="C52" s="27">
        <f>A52/A40-1</f>
        <v>-0.17564318448063165</v>
      </c>
      <c r="D52" s="93">
        <f>H52/22</f>
        <v>192885.18181818182</v>
      </c>
      <c r="E52" s="130">
        <f t="shared" ref="E52:E53" si="29">D52/D51-1</f>
        <v>0.25013606931420207</v>
      </c>
      <c r="F52" s="131">
        <f t="shared" ref="F52:F53" si="30">D52/D40-1</f>
        <v>-7.4594475839273811E-2</v>
      </c>
      <c r="G52" s="132" t="s">
        <v>726</v>
      </c>
      <c r="H52" s="95">
        <v>4243474</v>
      </c>
      <c r="I52" s="95">
        <v>181362.43</v>
      </c>
      <c r="J52" s="133">
        <f t="shared" ref="J52" si="31">H52/I52</f>
        <v>23.397756635704539</v>
      </c>
      <c r="K52" s="32">
        <f>H52+H51+H50</f>
        <v>10097121</v>
      </c>
      <c r="L52" s="27">
        <f>K52/K49-1</f>
        <v>0.35915856211173858</v>
      </c>
      <c r="M52" s="27">
        <f>K52/K40-1</f>
        <v>-0.19670141565656885</v>
      </c>
      <c r="N52" s="32">
        <f>AVERAGE(J50:J52)</f>
        <v>24.989754143599626</v>
      </c>
      <c r="O52" s="58"/>
    </row>
    <row r="53" spans="1:15" s="37" customFormat="1" ht="17.399999999999999">
      <c r="A53" s="31"/>
      <c r="B53" s="27"/>
      <c r="C53" s="27"/>
      <c r="D53" s="93">
        <f>H53/21</f>
        <v>175707.33333333334</v>
      </c>
      <c r="E53" s="130">
        <f t="shared" si="29"/>
        <v>-8.9057377673733007E-2</v>
      </c>
      <c r="F53" s="131">
        <f t="shared" si="30"/>
        <v>-0.12445380998677846</v>
      </c>
      <c r="G53" s="132" t="s">
        <v>729</v>
      </c>
      <c r="H53" s="95">
        <v>3689854</v>
      </c>
      <c r="I53" s="95">
        <v>162945.97</v>
      </c>
      <c r="J53" s="133">
        <f t="shared" ref="J53" si="32">H53/I53</f>
        <v>22.64464717967557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209995.76470588235</v>
      </c>
      <c r="E54" s="130">
        <f t="shared" ref="E54" si="33">D54/D53-1</f>
        <v>0.19514513550496293</v>
      </c>
      <c r="F54" s="131">
        <f t="shared" ref="F54" si="34">D54/D42-1</f>
        <v>-0.10118615984578461</v>
      </c>
      <c r="G54" s="132" t="s">
        <v>742</v>
      </c>
      <c r="H54" s="95">
        <v>3569928</v>
      </c>
      <c r="I54" s="95">
        <v>151074.19</v>
      </c>
      <c r="J54" s="133">
        <f t="shared" ref="J54" si="35">H54/I54</f>
        <v>23.63029714076243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201496.84220354809</v>
      </c>
      <c r="B55" s="27">
        <f>A55/A52-1</f>
        <v>0.20670205256588425</v>
      </c>
      <c r="C55" s="27">
        <f>A55/A43-1</f>
        <v>-9.2774096410050855E-2</v>
      </c>
      <c r="D55" s="93">
        <f>H55/21</f>
        <v>218787.42857142858</v>
      </c>
      <c r="E55" s="130">
        <f t="shared" ref="E55" si="36">D55/D54-1</f>
        <v>4.1865910380905591E-2</v>
      </c>
      <c r="F55" s="131">
        <f t="shared" ref="F55" si="37">D55/D43-1</f>
        <v>-5.6897282878626165E-2</v>
      </c>
      <c r="G55" s="132" t="s">
        <v>749</v>
      </c>
      <c r="H55" s="95">
        <v>4594536</v>
      </c>
      <c r="I55" s="95">
        <v>215198</v>
      </c>
      <c r="J55" s="133">
        <f t="shared" ref="J55" si="38">H55/I55</f>
        <v>21.350272772051785</v>
      </c>
      <c r="K55" s="32">
        <f>H55+H54+H53</f>
        <v>11854318</v>
      </c>
      <c r="L55" s="27">
        <f>K55/K52-1</f>
        <v>0.17402950801520545</v>
      </c>
      <c r="M55" s="27">
        <f>K55/K43-1</f>
        <v>-8.2821318826401757E-2</v>
      </c>
      <c r="N55" s="32">
        <f>AVERAGE(J53:J55)</f>
        <v>22.541739030829927</v>
      </c>
      <c r="O55" s="58"/>
    </row>
    <row r="56" spans="1:15" s="124" customFormat="1" ht="17.399999999999999">
      <c r="A56" s="94"/>
      <c r="B56" s="45"/>
      <c r="C56" s="45"/>
      <c r="D56" s="98">
        <f>H56/22</f>
        <v>210104.13636363635</v>
      </c>
      <c r="E56" s="118">
        <f t="shared" ref="E56" si="39">D56/D55-1</f>
        <v>-3.9688259350593169E-2</v>
      </c>
      <c r="F56" s="158">
        <f t="shared" ref="F56" si="40">D56/D44-1</f>
        <v>-0.17114626554249479</v>
      </c>
      <c r="G56" s="122" t="s">
        <v>752</v>
      </c>
      <c r="H56" s="96">
        <v>4622291</v>
      </c>
      <c r="I56" s="96">
        <v>201887.29</v>
      </c>
      <c r="J56" s="125">
        <f t="shared" ref="J56" si="41">H56/I56</f>
        <v>22.895403668056566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234584.5</v>
      </c>
      <c r="E57" s="118">
        <f t="shared" ref="E57" si="42">D57/D56-1</f>
        <v>0.11651538165814324</v>
      </c>
      <c r="F57" s="158">
        <f t="shared" ref="F57" si="43">D57/D45-1</f>
        <v>1.0478661413679706</v>
      </c>
      <c r="G57" s="122" t="s">
        <v>756</v>
      </c>
      <c r="H57" s="96">
        <v>4222521</v>
      </c>
      <c r="I57" s="96">
        <v>180163.34</v>
      </c>
      <c r="J57" s="125">
        <f t="shared" ref="J57" si="44">H57/I57</f>
        <v>23.437182059346814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222344.31818181818</v>
      </c>
      <c r="B58" s="27">
        <f>A58/A55-1</f>
        <v>0.10346304066249523</v>
      </c>
      <c r="C58" s="27">
        <f>A58/A46-1</f>
        <v>0.38607956199747107</v>
      </c>
      <c r="K58" s="32">
        <f>H58+H57+H56</f>
        <v>8844812</v>
      </c>
      <c r="L58" s="27">
        <f>K58/K55-1</f>
        <v>-0.25387424228032351</v>
      </c>
      <c r="M58" s="27">
        <f>K58/K46-1</f>
        <v>-0.11715374298336911</v>
      </c>
      <c r="N58" s="32">
        <f>AVERAGE(J56:J58)</f>
        <v>23.166292863701692</v>
      </c>
      <c r="O58" s="58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43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상신이디피</v>
      </c>
      <c r="G1" s="19"/>
      <c r="H1" s="19"/>
      <c r="I1" s="19"/>
      <c r="J1" s="20"/>
      <c r="P1" s="18" t="s">
        <v>327</v>
      </c>
    </row>
    <row r="2" spans="1:16" ht="15" customHeight="1">
      <c r="G2" s="21"/>
      <c r="H2" s="21"/>
      <c r="I2" s="21"/>
      <c r="J2" s="22"/>
      <c r="P2" s="23" t="s">
        <v>737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5612116.7000000002</v>
      </c>
      <c r="E5" s="27"/>
      <c r="F5" s="26"/>
      <c r="G5" s="28" t="s">
        <v>7</v>
      </c>
      <c r="H5" s="29">
        <v>112242334</v>
      </c>
      <c r="I5" s="29">
        <v>2896874.93</v>
      </c>
      <c r="J5" s="30">
        <f>H5/I5</f>
        <v>38.746006200550738</v>
      </c>
    </row>
    <row r="6" spans="1:16" ht="15" hidden="1" customHeight="1">
      <c r="D6" s="26">
        <f>H6/18</f>
        <v>5687928.111111111</v>
      </c>
      <c r="E6" s="27">
        <f t="shared" ref="E6:E22" si="0">D6/D5-1</f>
        <v>1.3508523639772285E-2</v>
      </c>
      <c r="F6" s="26"/>
      <c r="G6" s="28" t="s">
        <v>3</v>
      </c>
      <c r="H6" s="29">
        <v>102382706</v>
      </c>
      <c r="I6" s="29">
        <v>2660678.52</v>
      </c>
      <c r="J6" s="30">
        <f t="shared" ref="J6:J49" si="1">H6/I6</f>
        <v>38.479923534692951</v>
      </c>
    </row>
    <row r="7" spans="1:16" ht="15" hidden="1" customHeight="1">
      <c r="A7" s="31">
        <f>AVERAGE(D5:D7)</f>
        <v>5796015.2703703707</v>
      </c>
      <c r="B7" s="31"/>
      <c r="C7" s="31"/>
      <c r="D7" s="26">
        <f>H7/22</f>
        <v>6088001</v>
      </c>
      <c r="E7" s="27">
        <f t="shared" si="0"/>
        <v>7.0337191517481523E-2</v>
      </c>
      <c r="F7" s="26"/>
      <c r="G7" s="28" t="s">
        <v>6</v>
      </c>
      <c r="H7" s="29">
        <v>133936022</v>
      </c>
      <c r="I7" s="29">
        <v>3468765.19</v>
      </c>
      <c r="J7" s="30">
        <f t="shared" si="1"/>
        <v>38.612017436671749</v>
      </c>
      <c r="K7" s="32">
        <f>H7+H6+H5</f>
        <v>348561062</v>
      </c>
      <c r="L7" s="32"/>
      <c r="M7" s="32"/>
      <c r="N7" s="32">
        <f>AVERAGE(J5:J7)</f>
        <v>38.612649057305141</v>
      </c>
      <c r="O7" s="32"/>
    </row>
    <row r="8" spans="1:16" ht="15" hidden="1" customHeight="1">
      <c r="D8" s="26">
        <f>H8/21</f>
        <v>5744192.9047619049</v>
      </c>
      <c r="E8" s="27">
        <f t="shared" si="0"/>
        <v>-5.6473068128289561E-2</v>
      </c>
      <c r="F8" s="26"/>
      <c r="G8" s="28" t="s">
        <v>2</v>
      </c>
      <c r="H8" s="29">
        <v>120628051</v>
      </c>
      <c r="I8" s="29">
        <v>3040282.18</v>
      </c>
      <c r="J8" s="30">
        <f t="shared" si="1"/>
        <v>39.676597058500668</v>
      </c>
    </row>
    <row r="9" spans="1:16" ht="15" hidden="1" customHeight="1">
      <c r="D9" s="26">
        <f>H9/21</f>
        <v>5860270.4285714282</v>
      </c>
      <c r="E9" s="27">
        <f t="shared" si="0"/>
        <v>2.0207803904582544E-2</v>
      </c>
      <c r="F9" s="26"/>
      <c r="G9" s="28" t="s">
        <v>5</v>
      </c>
      <c r="H9" s="29">
        <v>123065679</v>
      </c>
      <c r="I9" s="29">
        <v>3251301.5</v>
      </c>
      <c r="J9" s="30">
        <f t="shared" si="1"/>
        <v>37.851204817516923</v>
      </c>
    </row>
    <row r="10" spans="1:16" ht="15" hidden="1" customHeight="1">
      <c r="A10" s="31">
        <f>AVERAGE(D8:D10)</f>
        <v>5707767.1904761903</v>
      </c>
      <c r="B10" s="27">
        <f>A10/A7-1</f>
        <v>-1.5225646548122529E-2</v>
      </c>
      <c r="C10" s="27"/>
      <c r="D10" s="26">
        <f>H10/21</f>
        <v>5518838.2380952379</v>
      </c>
      <c r="E10" s="27">
        <f t="shared" si="0"/>
        <v>-5.8262190224457222E-2</v>
      </c>
      <c r="F10" s="26"/>
      <c r="G10" s="28" t="s">
        <v>0</v>
      </c>
      <c r="H10" s="29">
        <v>115895603</v>
      </c>
      <c r="I10" s="29">
        <v>2923690.81</v>
      </c>
      <c r="J10" s="30">
        <f t="shared" si="1"/>
        <v>39.640170774419197</v>
      </c>
      <c r="K10" s="32">
        <f>H10+H9+H8</f>
        <v>359589333</v>
      </c>
      <c r="L10" s="27">
        <f>K10/K7-1</f>
        <v>3.1639423338686079E-2</v>
      </c>
      <c r="M10" s="32"/>
      <c r="N10" s="32">
        <f>AVERAGE(J8:J10)</f>
        <v>39.055990883478927</v>
      </c>
      <c r="O10" s="58">
        <f>N10/N7-1</f>
        <v>1.1481777008249816E-2</v>
      </c>
    </row>
    <row r="11" spans="1:16" ht="15" hidden="1" customHeight="1">
      <c r="D11" s="26">
        <f>H11/21</f>
        <v>8005261.4285714282</v>
      </c>
      <c r="E11" s="27">
        <f t="shared" si="0"/>
        <v>0.45053380497964191</v>
      </c>
      <c r="F11" s="26"/>
      <c r="G11" s="28" t="s">
        <v>10</v>
      </c>
      <c r="H11" s="29">
        <v>168110490</v>
      </c>
      <c r="I11" s="29">
        <v>3636615.66</v>
      </c>
      <c r="J11" s="30">
        <f t="shared" si="1"/>
        <v>46.227180905886541</v>
      </c>
    </row>
    <row r="12" spans="1:16" ht="15" hidden="1" customHeight="1">
      <c r="D12" s="26">
        <f>H12/22</f>
        <v>7730793.0909090908</v>
      </c>
      <c r="E12" s="27">
        <f t="shared" si="0"/>
        <v>-3.4285993044866458E-2</v>
      </c>
      <c r="F12" s="26"/>
      <c r="G12" s="28" t="s">
        <v>4</v>
      </c>
      <c r="H12" s="29">
        <v>170077448</v>
      </c>
      <c r="I12" s="29">
        <v>3543939.8</v>
      </c>
      <c r="J12" s="30">
        <f t="shared" si="1"/>
        <v>47.991065762460188</v>
      </c>
    </row>
    <row r="13" spans="1:16" ht="15" hidden="1" customHeight="1">
      <c r="A13" s="31">
        <f>AVERAGE(D11:D13)</f>
        <v>8055301.5564935058</v>
      </c>
      <c r="B13" s="27">
        <f>A13/A10-1</f>
        <v>0.41128768705464047</v>
      </c>
      <c r="C13" s="27"/>
      <c r="D13" s="26">
        <f>H13/20</f>
        <v>8429850.1500000004</v>
      </c>
      <c r="E13" s="27">
        <f t="shared" si="0"/>
        <v>9.0425012139175642E-2</v>
      </c>
      <c r="F13" s="26"/>
      <c r="G13" s="28" t="s">
        <v>8</v>
      </c>
      <c r="H13" s="29">
        <v>168597003</v>
      </c>
      <c r="I13" s="29">
        <v>3743772.12</v>
      </c>
      <c r="J13" s="30">
        <f t="shared" si="1"/>
        <v>45.033991812514486</v>
      </c>
      <c r="K13" s="32">
        <f>H13+H12+H11</f>
        <v>506784941</v>
      </c>
      <c r="L13" s="27">
        <f>K13/K10-1</f>
        <v>0.40934364423985836</v>
      </c>
      <c r="M13" s="32"/>
      <c r="N13" s="32">
        <f>AVERAGE(J11:J13)</f>
        <v>46.417412826953729</v>
      </c>
      <c r="O13" s="58">
        <f>N13/N10-1</f>
        <v>0.18848380944775256</v>
      </c>
    </row>
    <row r="14" spans="1:16" ht="15" hidden="1" customHeight="1">
      <c r="D14" s="26">
        <f>H14/20</f>
        <v>7124658.8499999996</v>
      </c>
      <c r="E14" s="27">
        <f t="shared" si="0"/>
        <v>-0.15482971544873791</v>
      </c>
      <c r="F14" s="26"/>
      <c r="G14" s="28" t="s">
        <v>11</v>
      </c>
      <c r="H14" s="29">
        <v>142493177</v>
      </c>
      <c r="I14" s="29">
        <v>3108774.26</v>
      </c>
      <c r="J14" s="30">
        <f t="shared" si="1"/>
        <v>45.835807003883261</v>
      </c>
    </row>
    <row r="15" spans="1:16" ht="15" hidden="1" customHeight="1">
      <c r="A15" s="31"/>
      <c r="B15" s="31"/>
      <c r="C15" s="31"/>
      <c r="D15" s="26">
        <f>H15/22</f>
        <v>6431019.9090909092</v>
      </c>
      <c r="E15" s="27">
        <f t="shared" si="0"/>
        <v>-9.7357495357000889E-2</v>
      </c>
      <c r="F15" s="26"/>
      <c r="G15" s="28" t="s">
        <v>9</v>
      </c>
      <c r="H15" s="29">
        <v>141482438</v>
      </c>
      <c r="I15" s="29">
        <v>3001378.31</v>
      </c>
      <c r="J15" s="30">
        <f t="shared" si="1"/>
        <v>47.139155210327353</v>
      </c>
    </row>
    <row r="16" spans="1:16" ht="15" hidden="1" customHeight="1">
      <c r="A16" s="31">
        <f>AVERAGE(D14:D16)</f>
        <v>6720121.9045454534</v>
      </c>
      <c r="B16" s="27">
        <f>A16/A13-1</f>
        <v>-0.16575166585436429</v>
      </c>
      <c r="C16" s="27"/>
      <c r="D16" s="26">
        <f>H16/22</f>
        <v>6604686.9545454541</v>
      </c>
      <c r="E16" s="27">
        <f t="shared" si="0"/>
        <v>2.7004588371597027E-2</v>
      </c>
      <c r="F16" s="26"/>
      <c r="G16" s="28" t="s">
        <v>13</v>
      </c>
      <c r="H16" s="29">
        <v>145303113</v>
      </c>
      <c r="I16" s="29">
        <v>3204112.72</v>
      </c>
      <c r="J16" s="30">
        <f t="shared" si="1"/>
        <v>45.348939222088291</v>
      </c>
      <c r="K16" s="32">
        <f>H16+H15+H14</f>
        <v>429278728</v>
      </c>
      <c r="L16" s="27">
        <f>K16/K13-1</f>
        <v>-0.15293708776559722</v>
      </c>
      <c r="M16" s="32"/>
      <c r="N16" s="32">
        <f>AVERAGE(J14:J16)</f>
        <v>46.107967145432973</v>
      </c>
      <c r="O16" s="58">
        <f>N16/N13-1</f>
        <v>-6.6665861510718516E-3</v>
      </c>
    </row>
    <row r="17" spans="1:15" ht="15" hidden="1" customHeight="1">
      <c r="D17" s="26">
        <f>H17/20</f>
        <v>6046753.4500000002</v>
      </c>
      <c r="E17" s="27">
        <f t="shared" si="0"/>
        <v>-8.4475389732358908E-2</v>
      </c>
      <c r="F17" s="33">
        <f t="shared" ref="F17:F22" si="2">D17/D5-1</f>
        <v>7.7446135430505159E-2</v>
      </c>
      <c r="G17" s="39" t="s">
        <v>162</v>
      </c>
      <c r="H17" s="29">
        <v>120935069</v>
      </c>
      <c r="I17" s="29">
        <v>2588487.12</v>
      </c>
      <c r="J17" s="30">
        <f t="shared" si="1"/>
        <v>46.720367300881136</v>
      </c>
    </row>
    <row r="18" spans="1:15" hidden="1">
      <c r="D18" s="26">
        <f>H18/20</f>
        <v>5797392.6500000004</v>
      </c>
      <c r="E18" s="27">
        <f t="shared" si="0"/>
        <v>-4.1238790710079298E-2</v>
      </c>
      <c r="F18" s="33">
        <f t="shared" si="2"/>
        <v>1.9245063712225008E-2</v>
      </c>
      <c r="G18" s="39" t="s">
        <v>163</v>
      </c>
      <c r="H18" s="29">
        <v>115947853</v>
      </c>
      <c r="I18" s="29">
        <v>2506970.23</v>
      </c>
      <c r="J18" s="30">
        <f t="shared" si="1"/>
        <v>46.250191411327606</v>
      </c>
    </row>
    <row r="19" spans="1:15" ht="17.399999999999999" hidden="1">
      <c r="A19" s="31">
        <f>AVERAGE(D17:D19)</f>
        <v>6156517.2757575763</v>
      </c>
      <c r="B19" s="27">
        <f>A19/A16-1</f>
        <v>-8.3868215010602376E-2</v>
      </c>
      <c r="C19" s="27">
        <f>A19/A7-1</f>
        <v>6.2198249757918544E-2</v>
      </c>
      <c r="D19" s="26">
        <f>H19/22</f>
        <v>6625405.7272727275</v>
      </c>
      <c r="E19" s="27">
        <f t="shared" si="0"/>
        <v>0.14282508142220229</v>
      </c>
      <c r="F19" s="33">
        <f t="shared" si="2"/>
        <v>8.8272772503277697E-2</v>
      </c>
      <c r="G19" s="39" t="s">
        <v>158</v>
      </c>
      <c r="H19" s="29">
        <v>145758926</v>
      </c>
      <c r="I19" s="29">
        <v>3045215.66</v>
      </c>
      <c r="J19" s="30">
        <f t="shared" si="1"/>
        <v>47.864894402913976</v>
      </c>
      <c r="K19" s="32">
        <f>H19+H18+H17</f>
        <v>382641848</v>
      </c>
      <c r="L19" s="27">
        <f>K19/K16-1</f>
        <v>-0.10864009082695569</v>
      </c>
      <c r="M19" s="27">
        <f>K19/K7-1</f>
        <v>9.7775654585307681E-2</v>
      </c>
      <c r="N19" s="32">
        <f>AVERAGE(J17:J19)</f>
        <v>46.945151038374242</v>
      </c>
      <c r="O19" s="58">
        <f>N19/N16-1</f>
        <v>1.8157033258495936E-2</v>
      </c>
    </row>
    <row r="20" spans="1:15" hidden="1">
      <c r="D20" s="26">
        <f>H20/20</f>
        <v>6265639.2000000002</v>
      </c>
      <c r="E20" s="27">
        <f t="shared" si="0"/>
        <v>-5.4301055977868606E-2</v>
      </c>
      <c r="F20" s="33">
        <f t="shared" si="2"/>
        <v>9.0777991596664442E-2</v>
      </c>
      <c r="G20" s="39" t="s">
        <v>154</v>
      </c>
      <c r="H20" s="29">
        <v>125312784</v>
      </c>
      <c r="I20" s="29">
        <v>2642922.36</v>
      </c>
      <c r="J20" s="30">
        <f t="shared" si="1"/>
        <v>47.414477964460524</v>
      </c>
    </row>
    <row r="21" spans="1:15" hidden="1">
      <c r="D21" s="26">
        <f>H21/21</f>
        <v>4972715.1904761903</v>
      </c>
      <c r="E21" s="27">
        <f t="shared" si="0"/>
        <v>-0.20635149395831953</v>
      </c>
      <c r="F21" s="33">
        <f t="shared" si="2"/>
        <v>-0.15145294895744243</v>
      </c>
      <c r="G21" s="39" t="s">
        <v>155</v>
      </c>
      <c r="H21" s="29">
        <v>104427019</v>
      </c>
      <c r="I21" s="29">
        <v>2090946.6</v>
      </c>
      <c r="J21" s="30">
        <f t="shared" si="1"/>
        <v>49.942460988721564</v>
      </c>
    </row>
    <row r="22" spans="1:15" ht="17.399999999999999" hidden="1">
      <c r="A22" s="31">
        <f>AVERAGE(D20:D22)</f>
        <v>6595239.3999999994</v>
      </c>
      <c r="B22" s="27">
        <f>A22/A19-1</f>
        <v>7.1261413651834138E-2</v>
      </c>
      <c r="C22" s="27">
        <f>A22/A10-1</f>
        <v>0.15548500489028672</v>
      </c>
      <c r="D22" s="26">
        <f>H22/21</f>
        <v>8547363.8095238097</v>
      </c>
      <c r="E22" s="27">
        <f t="shared" si="0"/>
        <v>0.71885247437734501</v>
      </c>
      <c r="F22" s="33">
        <f t="shared" si="2"/>
        <v>0.54876143144101852</v>
      </c>
      <c r="G22" s="39" t="s">
        <v>156</v>
      </c>
      <c r="H22" s="29">
        <v>179494640</v>
      </c>
      <c r="I22" s="29">
        <v>3803980.1</v>
      </c>
      <c r="J22" s="30">
        <f t="shared" si="1"/>
        <v>47.186009201257384</v>
      </c>
      <c r="K22" s="32">
        <f>H22+H21+H20</f>
        <v>409234443</v>
      </c>
      <c r="L22" s="27">
        <f>K22/K19-1</f>
        <v>6.9497351476307978E-2</v>
      </c>
      <c r="M22" s="27">
        <f>K22/K10-1</f>
        <v>0.13806057478351286</v>
      </c>
      <c r="N22" s="32">
        <f>AVERAGE(J20:J22)</f>
        <v>48.180982718146488</v>
      </c>
      <c r="O22" s="58">
        <f>N22/N19-1</f>
        <v>2.6325012326875674E-2</v>
      </c>
    </row>
    <row r="23" spans="1:15" hidden="1">
      <c r="A23" s="31"/>
      <c r="B23" s="27"/>
      <c r="C23" s="27"/>
      <c r="D23" s="26">
        <f>H23/21</f>
        <v>5701930.1904761903</v>
      </c>
      <c r="E23" s="27">
        <f t="shared" ref="E23:E28" si="3">D23/D22-1</f>
        <v>-0.33290189612347199</v>
      </c>
      <c r="F23" s="33">
        <f t="shared" ref="F23:F28" si="4">D23/D11-1</f>
        <v>-0.28772717276595883</v>
      </c>
      <c r="G23" s="39" t="s">
        <v>168</v>
      </c>
      <c r="H23" s="29">
        <v>119740534</v>
      </c>
      <c r="I23" s="29">
        <v>2900326.9</v>
      </c>
      <c r="J23" s="30">
        <f t="shared" si="1"/>
        <v>41.285185473403018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5514027.1818181816</v>
      </c>
      <c r="E24" s="27">
        <f t="shared" si="3"/>
        <v>-3.2954280810357672E-2</v>
      </c>
      <c r="F24" s="33">
        <f t="shared" si="4"/>
        <v>-0.28674495398120037</v>
      </c>
      <c r="G24" s="39" t="s">
        <v>176</v>
      </c>
      <c r="H24" s="29">
        <v>121308598</v>
      </c>
      <c r="I24" s="29">
        <v>2909372.77</v>
      </c>
      <c r="J24" s="30">
        <f t="shared" si="1"/>
        <v>41.695790670371885</v>
      </c>
      <c r="K24" s="32"/>
      <c r="L24" s="27"/>
      <c r="M24" s="27"/>
      <c r="N24" s="27"/>
    </row>
    <row r="25" spans="1:15" ht="17.399999999999999" hidden="1">
      <c r="A25" s="31">
        <f>AVERAGE(D23:D25)</f>
        <v>6224471.1065542651</v>
      </c>
      <c r="B25" s="27">
        <f>A25/A22-1</f>
        <v>-5.6217564057755687E-2</v>
      </c>
      <c r="C25" s="27">
        <f>A25/A13-1</f>
        <v>-0.22728267056164764</v>
      </c>
      <c r="D25" s="26">
        <f>H25/19</f>
        <v>7457455.9473684207</v>
      </c>
      <c r="E25" s="27">
        <f t="shared" si="3"/>
        <v>0.35245179275837701</v>
      </c>
      <c r="F25" s="33">
        <f t="shared" si="4"/>
        <v>-0.11535130344298938</v>
      </c>
      <c r="G25" s="39" t="s">
        <v>190</v>
      </c>
      <c r="H25" s="29">
        <v>141691663</v>
      </c>
      <c r="I25" s="29">
        <v>3486854.78</v>
      </c>
      <c r="J25" s="30">
        <f t="shared" si="1"/>
        <v>40.635951864906751</v>
      </c>
      <c r="K25" s="32">
        <f>H25+H24+H23</f>
        <v>382740795</v>
      </c>
      <c r="L25" s="27">
        <f>K25/K22-1</f>
        <v>-6.473953610986749E-2</v>
      </c>
      <c r="M25" s="27">
        <f>K25/K13-1</f>
        <v>-0.2447668349324531</v>
      </c>
      <c r="N25" s="32">
        <f>AVERAGE(J23:J25)</f>
        <v>41.205642669560554</v>
      </c>
      <c r="O25" s="58">
        <f>N25/N22-1</f>
        <v>-0.14477371890463331</v>
      </c>
    </row>
    <row r="26" spans="1:15" ht="17.399999999999999" hidden="1">
      <c r="A26" s="31"/>
      <c r="B26" s="27"/>
      <c r="C26" s="27"/>
      <c r="D26" s="26">
        <f>H26/19</f>
        <v>4934204.3684210526</v>
      </c>
      <c r="E26" s="27">
        <f t="shared" si="3"/>
        <v>-0.33835286413428567</v>
      </c>
      <c r="F26" s="33">
        <f t="shared" si="4"/>
        <v>-0.30744692871560397</v>
      </c>
      <c r="G26" s="39" t="s">
        <v>202</v>
      </c>
      <c r="H26" s="29">
        <v>93749883</v>
      </c>
      <c r="I26" s="29">
        <v>2464476.65</v>
      </c>
      <c r="J26" s="30">
        <f t="shared" si="1"/>
        <v>38.040483361852914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5599526.1818181816</v>
      </c>
      <c r="E27" s="27">
        <f t="shared" si="3"/>
        <v>0.13483872246054385</v>
      </c>
      <c r="F27" s="33">
        <f t="shared" si="4"/>
        <v>-0.12929422378203581</v>
      </c>
      <c r="G27" s="39" t="s">
        <v>203</v>
      </c>
      <c r="H27" s="29">
        <v>123189576</v>
      </c>
      <c r="I27" s="29">
        <v>3247501.03</v>
      </c>
      <c r="J27" s="30">
        <f t="shared" si="1"/>
        <v>37.933652633822263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6008818.4641148327</v>
      </c>
      <c r="B28" s="27">
        <f>A28/A25-1</f>
        <v>-3.4645938385408193E-2</v>
      </c>
      <c r="C28" s="27">
        <f>A28/A16-1</f>
        <v>-0.10584680613449871</v>
      </c>
      <c r="D28" s="26">
        <f>H28/19</f>
        <v>7492724.8421052629</v>
      </c>
      <c r="E28" s="27">
        <f t="shared" si="3"/>
        <v>0.33809979609245344</v>
      </c>
      <c r="F28" s="33">
        <f t="shared" si="4"/>
        <v>0.13445571208316642</v>
      </c>
      <c r="G28" s="39" t="s">
        <v>208</v>
      </c>
      <c r="H28" s="29">
        <v>142361772</v>
      </c>
      <c r="I28" s="29">
        <v>3759128.06</v>
      </c>
      <c r="J28" s="30">
        <f t="shared" si="1"/>
        <v>37.870955638579652</v>
      </c>
      <c r="K28" s="32">
        <f>H28+H27+H26</f>
        <v>359301231</v>
      </c>
      <c r="L28" s="27">
        <f>K28/K25-1</f>
        <v>-6.1241352649643699E-2</v>
      </c>
      <c r="M28" s="27">
        <f>K28/K16-1</f>
        <v>-0.16301179731412174</v>
      </c>
      <c r="N28" s="32">
        <f>AVERAGE(J26:J28)</f>
        <v>37.94836387808494</v>
      </c>
      <c r="O28" s="58">
        <f>N28/N25-1</f>
        <v>-7.9049338402427893E-2</v>
      </c>
    </row>
    <row r="29" spans="1:15" hidden="1">
      <c r="D29" s="26">
        <f>H29/22</f>
        <v>3793512.5909090908</v>
      </c>
      <c r="E29" s="27">
        <f t="shared" ref="E29:E41" si="5">D29/D28-1</f>
        <v>-0.49370720654367295</v>
      </c>
      <c r="F29" s="33">
        <f t="shared" ref="F29:F41" si="6">D29/D17-1</f>
        <v>-0.37263646975566855</v>
      </c>
      <c r="G29" s="39" t="s">
        <v>215</v>
      </c>
      <c r="H29" s="29">
        <v>83457277</v>
      </c>
      <c r="I29" s="29">
        <v>2213690.46</v>
      </c>
      <c r="J29" s="30">
        <f t="shared" si="1"/>
        <v>37.700517984795397</v>
      </c>
    </row>
    <row r="30" spans="1:15" hidden="1">
      <c r="D30" s="26">
        <f>H30/19</f>
        <v>4898912.3684210526</v>
      </c>
      <c r="E30" s="27">
        <f t="shared" si="5"/>
        <v>0.29139214672991498</v>
      </c>
      <c r="F30" s="33">
        <f t="shared" si="6"/>
        <v>-0.1549800635944415</v>
      </c>
      <c r="G30" s="39" t="s">
        <v>210</v>
      </c>
      <c r="H30" s="29">
        <v>93079335</v>
      </c>
      <c r="I30" s="29">
        <v>2488861.4</v>
      </c>
      <c r="J30" s="30">
        <f t="shared" si="1"/>
        <v>37.398360149745585</v>
      </c>
    </row>
    <row r="31" spans="1:15" ht="17.399999999999999" hidden="1">
      <c r="A31" s="31">
        <f>AVERAGE(D29:D31)</f>
        <v>3974798.5364433811</v>
      </c>
      <c r="B31" s="27">
        <f>A31/A28-1</f>
        <v>-0.33850580439711886</v>
      </c>
      <c r="C31" s="27">
        <f>A31/A19-1</f>
        <v>-0.35437547587255469</v>
      </c>
      <c r="D31" s="26">
        <f>H31/20</f>
        <v>3231970.65</v>
      </c>
      <c r="E31" s="27">
        <f t="shared" si="5"/>
        <v>-0.34026771517007504</v>
      </c>
      <c r="F31" s="33">
        <f t="shared" si="6"/>
        <v>-0.5121852482639726</v>
      </c>
      <c r="G31" s="39" t="s">
        <v>211</v>
      </c>
      <c r="H31" s="29">
        <v>64639413</v>
      </c>
      <c r="I31" s="29">
        <v>1582660.34</v>
      </c>
      <c r="J31" s="30">
        <f t="shared" si="1"/>
        <v>40.84225235592875</v>
      </c>
      <c r="K31" s="32">
        <f>H31+H30+H29</f>
        <v>241176025</v>
      </c>
      <c r="L31" s="27">
        <f>K31/K28-1</f>
        <v>-0.32876371080398548</v>
      </c>
      <c r="M31" s="27">
        <f>K31/K19-1</f>
        <v>-0.36970818466254118</v>
      </c>
      <c r="N31" s="32">
        <f>AVERAGE(J29:J31)</f>
        <v>38.647043496823244</v>
      </c>
      <c r="O31" s="58">
        <f>N31/N28-1</f>
        <v>1.841132389746547E-2</v>
      </c>
    </row>
    <row r="32" spans="1:15" ht="17.399999999999999" hidden="1">
      <c r="D32" s="26">
        <f>H32/21</f>
        <v>2227486.5238095238</v>
      </c>
      <c r="E32" s="27">
        <f t="shared" si="5"/>
        <v>-0.31079617823586247</v>
      </c>
      <c r="F32" s="33">
        <f t="shared" si="6"/>
        <v>-0.64449173456883324</v>
      </c>
      <c r="G32" s="39" t="s">
        <v>222</v>
      </c>
      <c r="H32" s="29">
        <v>46777217</v>
      </c>
      <c r="I32" s="29">
        <v>1025201.33</v>
      </c>
      <c r="J32" s="30">
        <f t="shared" si="1"/>
        <v>45.62734716701938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1345496.4761904762</v>
      </c>
      <c r="E33" s="27">
        <f t="shared" si="5"/>
        <v>-0.39595752350978897</v>
      </c>
      <c r="F33" s="33">
        <f t="shared" si="6"/>
        <v>-0.72942418283528709</v>
      </c>
      <c r="G33" s="39" t="s">
        <v>223</v>
      </c>
      <c r="H33" s="29">
        <v>28255426</v>
      </c>
      <c r="I33" s="29">
        <v>510348.33</v>
      </c>
      <c r="J33" s="30">
        <f t="shared" si="1"/>
        <v>55.364981795864793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1940723.5087719299</v>
      </c>
      <c r="B34" s="27">
        <f>A34/A31-1</f>
        <v>-0.51174292458392767</v>
      </c>
      <c r="C34" s="27">
        <f>A34/A22-1</f>
        <v>-0.70573873197507742</v>
      </c>
      <c r="D34" s="26">
        <f>H34/19</f>
        <v>2249187.5263157897</v>
      </c>
      <c r="E34" s="27">
        <f t="shared" si="5"/>
        <v>0.67164133546001326</v>
      </c>
      <c r="F34" s="33">
        <f t="shared" si="6"/>
        <v>-0.73685599718948946</v>
      </c>
      <c r="G34" s="39" t="s">
        <v>220</v>
      </c>
      <c r="H34" s="29">
        <v>42734563</v>
      </c>
      <c r="I34" s="29">
        <v>1039220.47</v>
      </c>
      <c r="J34" s="30">
        <f t="shared" si="1"/>
        <v>41.121748689188159</v>
      </c>
      <c r="K34" s="32">
        <f>H34+H33+H32</f>
        <v>117767206</v>
      </c>
      <c r="L34" s="27">
        <f>K34/K31-1</f>
        <v>-0.51169604856038242</v>
      </c>
      <c r="M34" s="27">
        <f>K34/K22-1</f>
        <v>-0.7122255762817109</v>
      </c>
      <c r="N34" s="32">
        <f>AVERAGE(J32:J34)</f>
        <v>47.371359217357444</v>
      </c>
      <c r="O34" s="58">
        <f>N34/N31-1</f>
        <v>0.22574341867189229</v>
      </c>
      <c r="P34" s="58"/>
    </row>
    <row r="35" spans="1:16" ht="17.399999999999999" hidden="1">
      <c r="D35" s="26">
        <f>H35/23</f>
        <v>1106901.6086956521</v>
      </c>
      <c r="E35" s="27">
        <f t="shared" si="5"/>
        <v>-0.50786602017628235</v>
      </c>
      <c r="F35" s="33">
        <f t="shared" si="6"/>
        <v>-0.80587247270328111</v>
      </c>
      <c r="G35" s="39" t="s">
        <v>226</v>
      </c>
      <c r="H35" s="68">
        <v>25458737</v>
      </c>
      <c r="I35" s="68">
        <v>466193.33</v>
      </c>
      <c r="J35" s="30">
        <f t="shared" si="1"/>
        <v>54.609826785810085</v>
      </c>
      <c r="P35" s="16"/>
    </row>
    <row r="36" spans="1:16" ht="17.399999999999999" hidden="1">
      <c r="D36" s="26">
        <f>H36/21</f>
        <v>2017124.9047619049</v>
      </c>
      <c r="E36" s="27">
        <f t="shared" si="5"/>
        <v>0.82231635487352794</v>
      </c>
      <c r="F36" s="33">
        <f t="shared" si="6"/>
        <v>-0.63418299579423132</v>
      </c>
      <c r="G36" s="39" t="s">
        <v>228</v>
      </c>
      <c r="H36" s="68">
        <v>42359623</v>
      </c>
      <c r="I36" s="68">
        <v>1085473.1399999999</v>
      </c>
      <c r="J36" s="30">
        <f t="shared" si="1"/>
        <v>39.024109799713706</v>
      </c>
      <c r="P36" s="16"/>
    </row>
    <row r="37" spans="1:16" ht="17.399999999999999" hidden="1">
      <c r="A37" s="31">
        <f>AVERAGE(D35:D37)</f>
        <v>1929074.4859673337</v>
      </c>
      <c r="B37" s="27">
        <f>A37/A34-1</f>
        <v>-6.0024123745311408E-3</v>
      </c>
      <c r="C37" s="27">
        <f>A37/A25-1</f>
        <v>-0.69008218482433792</v>
      </c>
      <c r="D37" s="26">
        <f>H37/18</f>
        <v>2663196.9444444445</v>
      </c>
      <c r="E37" s="27">
        <f t="shared" si="5"/>
        <v>0.32029352181282</v>
      </c>
      <c r="F37" s="33">
        <f t="shared" si="6"/>
        <v>-0.64288130386016817</v>
      </c>
      <c r="G37" s="39" t="s">
        <v>225</v>
      </c>
      <c r="H37" s="68">
        <v>47937545</v>
      </c>
      <c r="I37" s="68">
        <v>1187100.55</v>
      </c>
      <c r="J37" s="30">
        <f t="shared" si="1"/>
        <v>40.382042616356294</v>
      </c>
      <c r="K37" s="32">
        <f>H37+H36+H35</f>
        <v>115755905</v>
      </c>
      <c r="L37" s="27">
        <f>K37/K34-1</f>
        <v>-1.7078616945365943E-2</v>
      </c>
      <c r="M37" s="27">
        <f>K37/K25-1</f>
        <v>-0.69756057751826539</v>
      </c>
      <c r="N37" s="32">
        <f>AVERAGE(J35:J37)</f>
        <v>44.671993067293364</v>
      </c>
      <c r="O37" s="16">
        <f>N37/N34-1</f>
        <v>-5.6983084181274624E-2</v>
      </c>
      <c r="P37" s="16"/>
    </row>
    <row r="38" spans="1:16" ht="17.399999999999999" hidden="1">
      <c r="A38" s="31"/>
      <c r="B38" s="27"/>
      <c r="C38" s="27"/>
      <c r="D38" s="26">
        <f>H38/20</f>
        <v>2409937.85</v>
      </c>
      <c r="E38" s="27">
        <f t="shared" si="5"/>
        <v>-9.509589404296781E-2</v>
      </c>
      <c r="F38" s="33">
        <f t="shared" si="6"/>
        <v>-0.51158531952514541</v>
      </c>
      <c r="G38" s="39" t="s">
        <v>231</v>
      </c>
      <c r="H38" s="68">
        <v>48198757</v>
      </c>
      <c r="I38" s="68">
        <v>901319.49</v>
      </c>
      <c r="J38" s="30">
        <f t="shared" si="1"/>
        <v>53.475773612750793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1905992.3333333333</v>
      </c>
      <c r="E39" s="27">
        <f t="shared" si="5"/>
        <v>-0.20911141615816642</v>
      </c>
      <c r="F39" s="33">
        <f t="shared" si="6"/>
        <v>-0.65961542611906276</v>
      </c>
      <c r="G39" s="39" t="s">
        <v>234</v>
      </c>
      <c r="H39" s="68">
        <v>40025839</v>
      </c>
      <c r="I39" s="68">
        <v>874464.89</v>
      </c>
      <c r="J39" s="30">
        <f t="shared" si="1"/>
        <v>45.771807945313846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1957508.8230158731</v>
      </c>
      <c r="B40" s="27">
        <f>A40/A37-1</f>
        <v>1.4739885502285777E-2</v>
      </c>
      <c r="C40" s="27">
        <f>A40/A28-1</f>
        <v>-0.67422733192785245</v>
      </c>
      <c r="D40" s="26">
        <f>H40/21</f>
        <v>1556596.2857142857</v>
      </c>
      <c r="E40" s="27">
        <f t="shared" si="5"/>
        <v>-0.18331450841042951</v>
      </c>
      <c r="F40" s="33">
        <f t="shared" si="6"/>
        <v>-0.79225230893746235</v>
      </c>
      <c r="G40" s="39" t="s">
        <v>236</v>
      </c>
      <c r="H40" s="68">
        <v>32688522</v>
      </c>
      <c r="I40" s="68">
        <v>662813.56999999995</v>
      </c>
      <c r="J40" s="30">
        <f t="shared" si="1"/>
        <v>49.317822506259191</v>
      </c>
      <c r="K40" s="32">
        <f>H40+H39+H38</f>
        <v>120913118</v>
      </c>
      <c r="L40" s="27">
        <f>K40/K37-1</f>
        <v>4.4552483089307593E-2</v>
      </c>
      <c r="M40" s="27">
        <f>K40/K28-1</f>
        <v>-0.66347702827658828</v>
      </c>
      <c r="N40" s="32">
        <f>AVERAGE(J38:J40)</f>
        <v>49.521801354774617</v>
      </c>
      <c r="O40" s="58">
        <f>N40/N37-1</f>
        <v>0.10856485136393079</v>
      </c>
    </row>
    <row r="41" spans="1:16" ht="17.399999999999999">
      <c r="A41" s="31"/>
      <c r="B41" s="27"/>
      <c r="C41" s="27"/>
      <c r="D41" s="26">
        <f>H41/18</f>
        <v>1669940.7777777778</v>
      </c>
      <c r="E41" s="27">
        <f t="shared" si="5"/>
        <v>7.2815599718253798E-2</v>
      </c>
      <c r="F41" s="33">
        <f t="shared" si="6"/>
        <v>-0.55979036901586054</v>
      </c>
      <c r="G41" s="39" t="s">
        <v>375</v>
      </c>
      <c r="H41" s="68">
        <v>30058934</v>
      </c>
      <c r="I41" s="68">
        <v>668010.68000000005</v>
      </c>
      <c r="J41" s="30">
        <f t="shared" si="1"/>
        <v>44.997684767554908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2531995.85</v>
      </c>
      <c r="E42" s="27">
        <f t="shared" ref="E42" si="7">D42/D41-1</f>
        <v>0.51621894841646765</v>
      </c>
      <c r="F42" s="33">
        <f t="shared" ref="F42" si="8">D42/D30-1</f>
        <v>-0.48315143044371767</v>
      </c>
      <c r="G42" s="39" t="s">
        <v>406</v>
      </c>
      <c r="H42" s="68">
        <v>50639917</v>
      </c>
      <c r="I42" s="68">
        <v>1242943.47</v>
      </c>
      <c r="J42" s="30">
        <f t="shared" si="1"/>
        <v>40.74193092627133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2139208.5759259257</v>
      </c>
      <c r="B43" s="27">
        <f>A43/A40-1</f>
        <v>9.2821933047593452E-2</v>
      </c>
      <c r="C43" s="27">
        <f>A43/A31-1</f>
        <v>-0.46180704347343526</v>
      </c>
      <c r="D43" s="26">
        <f>H43/20</f>
        <v>2215689.1</v>
      </c>
      <c r="E43" s="27">
        <f t="shared" ref="E43" si="9">D43/D42-1</f>
        <v>-0.1249238816880367</v>
      </c>
      <c r="F43" s="33">
        <f t="shared" ref="F43" si="10">D43/D31-1</f>
        <v>-0.31444640439417348</v>
      </c>
      <c r="G43" s="39" t="s">
        <v>429</v>
      </c>
      <c r="H43" s="68">
        <v>44313782</v>
      </c>
      <c r="I43" s="68">
        <v>1129377.31</v>
      </c>
      <c r="J43" s="30">
        <f t="shared" si="1"/>
        <v>39.237358150926546</v>
      </c>
      <c r="K43" s="32">
        <f>H43+H42+H41</f>
        <v>125012633</v>
      </c>
      <c r="L43" s="27">
        <f>K43/K40-1</f>
        <v>3.3904633904155768E-2</v>
      </c>
      <c r="M43" s="27">
        <f>K43/K31-1</f>
        <v>-0.48165397866558257</v>
      </c>
      <c r="N43" s="32">
        <f>AVERAGE(J41:J43)</f>
        <v>41.658991281584264</v>
      </c>
      <c r="O43" s="58">
        <f>N43/N40-1</f>
        <v>-0.15877471857013259</v>
      </c>
    </row>
    <row r="44" spans="1:16" ht="17.399999999999999">
      <c r="A44" s="31"/>
      <c r="B44" s="27"/>
      <c r="C44" s="27"/>
      <c r="D44" s="26">
        <f>H44/22</f>
        <v>7138831.2272727275</v>
      </c>
      <c r="E44" s="27">
        <f t="shared" ref="E44" si="11">D44/D43-1</f>
        <v>2.2219462682163877</v>
      </c>
      <c r="F44" s="33">
        <f t="shared" ref="F44" si="12">D44/D32-1</f>
        <v>2.2048818930961045</v>
      </c>
      <c r="G44" s="39" t="s">
        <v>462</v>
      </c>
      <c r="H44" s="68">
        <v>157054287</v>
      </c>
      <c r="I44" s="68">
        <v>5076886.95</v>
      </c>
      <c r="J44" s="30">
        <f t="shared" si="1"/>
        <v>30.935155449935714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2596407.7000000002</v>
      </c>
      <c r="E45" s="27">
        <f t="shared" ref="E45" si="13">D45/D44-1</f>
        <v>-0.63629792926314699</v>
      </c>
      <c r="F45" s="33">
        <f t="shared" ref="F45" si="14">D45/D33-1</f>
        <v>0.92970234106539396</v>
      </c>
      <c r="G45" s="39" t="s">
        <v>498</v>
      </c>
      <c r="H45" s="68">
        <v>51928154</v>
      </c>
      <c r="I45" s="68">
        <v>1456435.74</v>
      </c>
      <c r="J45" s="30">
        <f t="shared" si="1"/>
        <v>35.654270609975555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4190580.0985645936</v>
      </c>
      <c r="B46" s="27">
        <f>A46/A43-1</f>
        <v>0.95893946281080189</v>
      </c>
      <c r="C46" s="27">
        <f>A46/A34-1</f>
        <v>1.1592875438585017</v>
      </c>
      <c r="D46" s="26">
        <f>H46/19</f>
        <v>2836501.3684210526</v>
      </c>
      <c r="E46" s="27">
        <f t="shared" ref="E46" si="15">D46/D45-1</f>
        <v>9.2471482202526323E-2</v>
      </c>
      <c r="F46" s="33">
        <f t="shared" ref="F46" si="16">D46/D34-1</f>
        <v>0.26112266551081831</v>
      </c>
      <c r="G46" s="39" t="s">
        <v>551</v>
      </c>
      <c r="H46" s="68">
        <v>53893526</v>
      </c>
      <c r="I46" s="68">
        <v>1569644.33</v>
      </c>
      <c r="J46" s="30">
        <f t="shared" si="1"/>
        <v>34.33486489260914</v>
      </c>
      <c r="K46" s="32">
        <f>H46+H45+H44</f>
        <v>262875967</v>
      </c>
      <c r="L46" s="27">
        <f>K46/K43-1</f>
        <v>1.1027952191039763</v>
      </c>
      <c r="M46" s="27">
        <f>K46/K34-1</f>
        <v>1.2321661176202143</v>
      </c>
      <c r="N46" s="32">
        <f>AVERAGE(J44:J46)</f>
        <v>33.641430317506803</v>
      </c>
      <c r="O46" s="58">
        <f>N46/N43-1</f>
        <v>-0.19245691548037303</v>
      </c>
    </row>
    <row r="47" spans="1:16" ht="17.399999999999999">
      <c r="A47" s="31"/>
      <c r="B47" s="27"/>
      <c r="C47" s="27"/>
      <c r="D47" s="26">
        <f>H47/19</f>
        <v>2299874.789473684</v>
      </c>
      <c r="E47" s="27">
        <f t="shared" ref="E47" si="17">D47/D46-1</f>
        <v>-0.18918608145995131</v>
      </c>
      <c r="F47" s="33">
        <f t="shared" ref="F47" si="18">D47/D35-1</f>
        <v>1.0777590089364897</v>
      </c>
      <c r="G47" s="39" t="s">
        <v>598</v>
      </c>
      <c r="H47" s="68">
        <v>43697621</v>
      </c>
      <c r="I47" s="68">
        <v>1136295.1100000001</v>
      </c>
      <c r="J47" s="30">
        <f t="shared" si="1"/>
        <v>38.456225513458378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2198813.1</v>
      </c>
      <c r="E48" s="27">
        <f t="shared" ref="E48" si="19">D48/D47-1</f>
        <v>-4.3942257176883714E-2</v>
      </c>
      <c r="F48" s="33">
        <f t="shared" ref="F48" si="20">D48/D36-1</f>
        <v>9.0072853103532191E-2</v>
      </c>
      <c r="G48" s="39" t="s">
        <v>632</v>
      </c>
      <c r="H48" s="68">
        <v>43976262</v>
      </c>
      <c r="I48" s="68">
        <v>1200043.22</v>
      </c>
      <c r="J48" s="30">
        <f t="shared" si="1"/>
        <v>36.645565148895223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2300810.8570972886</v>
      </c>
      <c r="B49" s="27">
        <f>A49/A46-1</f>
        <v>-0.45095647786677806</v>
      </c>
      <c r="C49" s="27">
        <f>A49/A37-1</f>
        <v>0.19270192718532986</v>
      </c>
      <c r="D49" s="26">
        <f>H49/22</f>
        <v>2403744.6818181816</v>
      </c>
      <c r="E49" s="27">
        <f t="shared" ref="E49" si="21">D49/D48-1</f>
        <v>9.3201000948275992E-2</v>
      </c>
      <c r="F49" s="33">
        <f t="shared" ref="F49" si="22">D49/D37-1</f>
        <v>-9.7421357878730186E-2</v>
      </c>
      <c r="G49" s="39" t="s">
        <v>678</v>
      </c>
      <c r="H49" s="68">
        <v>52882383</v>
      </c>
      <c r="I49" s="68">
        <v>1425679.14</v>
      </c>
      <c r="J49" s="30">
        <f t="shared" si="1"/>
        <v>37.092766188610995</v>
      </c>
      <c r="K49" s="32">
        <f>H49+H48+H47</f>
        <v>140556266</v>
      </c>
      <c r="L49" s="27">
        <f>K49/K46-1</f>
        <v>-0.46531336582777083</v>
      </c>
      <c r="M49" s="27">
        <f>K49/K37-1</f>
        <v>0.21424704856309496</v>
      </c>
      <c r="N49" s="32">
        <f>AVERAGE(J47:J49)</f>
        <v>37.398185616988201</v>
      </c>
      <c r="O49" s="58">
        <f>N49/N46-1</f>
        <v>0.11167049866861345</v>
      </c>
    </row>
    <row r="50" spans="1:15" s="37" customFormat="1" ht="17.399999999999999">
      <c r="A50" s="92"/>
      <c r="B50" s="130"/>
      <c r="C50" s="130"/>
      <c r="D50" s="93">
        <f>H50/18</f>
        <v>2698575.277777778</v>
      </c>
      <c r="E50" s="130">
        <f t="shared" ref="E50" si="23">D50/D49-1</f>
        <v>0.12265470546422086</v>
      </c>
      <c r="F50" s="131">
        <f t="shared" ref="F50" si="24">D50/D38-1</f>
        <v>0.11976965620826197</v>
      </c>
      <c r="G50" s="132" t="s">
        <v>714</v>
      </c>
      <c r="H50" s="95">
        <v>48574355</v>
      </c>
      <c r="I50" s="95">
        <v>1318546.6200000001</v>
      </c>
      <c r="J50" s="133">
        <f t="shared" ref="J50" si="25">H50/I50</f>
        <v>36.839315548812372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1865927.2</v>
      </c>
      <c r="E51" s="130">
        <f t="shared" ref="E51" si="26">D51/D50-1</f>
        <v>-0.30855099156746402</v>
      </c>
      <c r="F51" s="131">
        <f t="shared" ref="F51" si="27">D51/D39-1</f>
        <v>-2.1020616207445331E-2</v>
      </c>
      <c r="G51" s="132" t="s">
        <v>721</v>
      </c>
      <c r="H51" s="95">
        <v>37318544</v>
      </c>
      <c r="I51" s="95">
        <v>897883.33</v>
      </c>
      <c r="J51" s="133">
        <f t="shared" ref="J51" si="28">H51/I51</f>
        <v>41.562798587651699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2336999.1138047143</v>
      </c>
      <c r="B52" s="27">
        <f>A52/A49-1</f>
        <v>1.5728479633950077E-2</v>
      </c>
      <c r="C52" s="27">
        <f>A52/A40-1</f>
        <v>0.19386389799468295</v>
      </c>
      <c r="D52" s="93">
        <f>H52/22</f>
        <v>2446494.8636363638</v>
      </c>
      <c r="E52" s="130">
        <f t="shared" ref="E52:E53" si="29">D52/D51-1</f>
        <v>0.31114164777509212</v>
      </c>
      <c r="F52" s="131">
        <f t="shared" ref="F52:F53" si="30">D52/D40-1</f>
        <v>0.57169516983250701</v>
      </c>
      <c r="G52" s="132" t="s">
        <v>726</v>
      </c>
      <c r="H52" s="95">
        <v>53822887</v>
      </c>
      <c r="I52" s="95">
        <v>1442867.32</v>
      </c>
      <c r="J52" s="133">
        <f t="shared" ref="J52" si="31">H52/I52</f>
        <v>37.302727876600599</v>
      </c>
      <c r="K52" s="32">
        <f>H52+H51+H50</f>
        <v>139715786</v>
      </c>
      <c r="L52" s="27">
        <f>K52/K49-1</f>
        <v>-5.9796693802324219E-3</v>
      </c>
      <c r="M52" s="27">
        <f>K52/K40-1</f>
        <v>0.15550560858086548</v>
      </c>
      <c r="N52" s="32">
        <f>AVERAGE(J50:J52)</f>
        <v>38.568280671021554</v>
      </c>
      <c r="O52" s="58">
        <f>N52/N49-1</f>
        <v>3.1287481858527366E-2</v>
      </c>
    </row>
    <row r="53" spans="1:15" s="37" customFormat="1" ht="17.399999999999999">
      <c r="A53" s="31"/>
      <c r="B53" s="27"/>
      <c r="C53" s="27"/>
      <c r="D53" s="93">
        <f>H53/21</f>
        <v>2123998.1904761903</v>
      </c>
      <c r="E53" s="130">
        <f t="shared" si="29"/>
        <v>-0.13181988564685909</v>
      </c>
      <c r="F53" s="131">
        <f t="shared" si="30"/>
        <v>0.27190030852629121</v>
      </c>
      <c r="G53" s="132" t="s">
        <v>729</v>
      </c>
      <c r="H53" s="95">
        <v>44603962</v>
      </c>
      <c r="I53" s="95">
        <v>1116159.8500000001</v>
      </c>
      <c r="J53" s="133">
        <f t="shared" ref="J53" si="32">H53/I53</f>
        <v>39.961983939845169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3595517.9411764704</v>
      </c>
      <c r="E54" s="130">
        <f t="shared" ref="E54" si="33">D54/D53-1</f>
        <v>0.6928064992232279</v>
      </c>
      <c r="F54" s="131">
        <f t="shared" ref="F54" si="34">D54/D42-1</f>
        <v>0.42003310991859255</v>
      </c>
      <c r="G54" s="132" t="s">
        <v>742</v>
      </c>
      <c r="H54" s="95">
        <v>61123805</v>
      </c>
      <c r="I54" s="95">
        <v>1787203.02</v>
      </c>
      <c r="J54" s="133">
        <f t="shared" ref="J54" si="35">H54/I54</f>
        <v>34.200817879101393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3764026.266106443</v>
      </c>
      <c r="B55" s="27">
        <f>A55/A52-1</f>
        <v>0.61062374558562826</v>
      </c>
      <c r="C55" s="27">
        <f>A55/A43-1</f>
        <v>0.75954149981716412</v>
      </c>
      <c r="D55" s="93">
        <f>H55/21</f>
        <v>5572562.666666667</v>
      </c>
      <c r="E55" s="130">
        <f t="shared" ref="E55" si="36">D55/D54-1</f>
        <v>0.54986367967984551</v>
      </c>
      <c r="F55" s="131">
        <f t="shared" ref="F55" si="37">D55/D43-1</f>
        <v>1.5150471998380399</v>
      </c>
      <c r="G55" s="132" t="s">
        <v>749</v>
      </c>
      <c r="H55" s="95">
        <v>117023816</v>
      </c>
      <c r="I55" s="95">
        <v>3815021.1</v>
      </c>
      <c r="J55" s="133">
        <f t="shared" ref="J55" si="38">H55/I55</f>
        <v>30.674487226296073</v>
      </c>
      <c r="K55" s="32">
        <f>H55+H54+H53</f>
        <v>222751583</v>
      </c>
      <c r="L55" s="27">
        <f>K55/K52-1</f>
        <v>0.5943193634540338</v>
      </c>
      <c r="M55" s="27">
        <f>K55/K43-1</f>
        <v>0.78183258487164253</v>
      </c>
      <c r="N55" s="32">
        <f>AVERAGE(J53:J55)</f>
        <v>34.945763015080878</v>
      </c>
      <c r="O55" s="58">
        <f>N55/N52-1</f>
        <v>-9.392478982508734E-2</v>
      </c>
    </row>
    <row r="56" spans="1:15" s="124" customFormat="1" ht="17.399999999999999">
      <c r="A56" s="94"/>
      <c r="B56" s="45"/>
      <c r="C56" s="45"/>
      <c r="D56" s="98">
        <f>H56/22</f>
        <v>2524922.5909090908</v>
      </c>
      <c r="E56" s="118">
        <f t="shared" ref="E56" si="39">D56/D55-1</f>
        <v>-0.546900996553634</v>
      </c>
      <c r="F56" s="158">
        <f t="shared" ref="F56" si="40">D56/D44-1</f>
        <v>-0.64631148846003805</v>
      </c>
      <c r="G56" s="122" t="s">
        <v>752</v>
      </c>
      <c r="H56" s="96">
        <v>55548297</v>
      </c>
      <c r="I56" s="96">
        <v>1469668.76</v>
      </c>
      <c r="J56" s="125">
        <f t="shared" ref="J56" si="41">H56/I56</f>
        <v>37.796473948320163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2483542.722222222</v>
      </c>
      <c r="E57" s="118">
        <f t="shared" ref="E57" si="42">D57/D56-1</f>
        <v>-1.6388569232124506E-2</v>
      </c>
      <c r="F57" s="158">
        <f t="shared" ref="F57" si="43">D57/D45-1</f>
        <v>-4.3469666870028956E-2</v>
      </c>
      <c r="G57" s="122" t="s">
        <v>756</v>
      </c>
      <c r="H57" s="96">
        <v>44703769</v>
      </c>
      <c r="I57" s="96">
        <v>1079307.48</v>
      </c>
      <c r="J57" s="125">
        <f t="shared" ref="J57" si="44">H57/I57</f>
        <v>41.418937446815434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2504232.6565656564</v>
      </c>
      <c r="B58" s="27">
        <f>A58/A55-1</f>
        <v>-0.33469309735820019</v>
      </c>
      <c r="C58" s="27">
        <f>A58/A46-1</f>
        <v>-0.40241384303251104</v>
      </c>
      <c r="K58" s="32">
        <f>H58+H57+H56</f>
        <v>100252066</v>
      </c>
      <c r="L58" s="27">
        <f>K58/K55-1</f>
        <v>-0.54993780672705705</v>
      </c>
      <c r="M58" s="27">
        <f>K58/K46-1</f>
        <v>-0.61863358166933535</v>
      </c>
      <c r="N58" s="32">
        <f>AVERAGE(J56:J58)</f>
        <v>39.607705697567795</v>
      </c>
      <c r="O58" s="58">
        <f>N58/N55-1</f>
        <v>0.13340509063931583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54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8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tcc스틸(니켈도금강판)</v>
      </c>
      <c r="G1" s="19"/>
      <c r="H1" s="19"/>
      <c r="I1" s="19"/>
      <c r="J1" s="20"/>
      <c r="P1" s="18" t="s">
        <v>52</v>
      </c>
    </row>
    <row r="2" spans="1:16" ht="15" customHeight="1">
      <c r="G2" s="21"/>
      <c r="H2" s="21"/>
      <c r="I2" s="21"/>
      <c r="J2" s="22"/>
      <c r="P2" s="34" t="s">
        <v>346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287118.25</v>
      </c>
      <c r="E5" s="27"/>
      <c r="F5" s="26"/>
      <c r="G5" s="28" t="s">
        <v>7</v>
      </c>
      <c r="H5" s="29">
        <v>5742365</v>
      </c>
      <c r="I5" s="29">
        <v>2486361</v>
      </c>
      <c r="J5" s="30">
        <f>H5/I5</f>
        <v>2.3095459589335579</v>
      </c>
    </row>
    <row r="6" spans="1:16" ht="15" hidden="1" customHeight="1">
      <c r="D6" s="26">
        <f>H6/18</f>
        <v>453208.11111111112</v>
      </c>
      <c r="E6" s="27">
        <f t="shared" ref="E6:E16" si="0">D6/D5-1</f>
        <v>0.5784719749131626</v>
      </c>
      <c r="F6" s="26"/>
      <c r="G6" s="28" t="s">
        <v>3</v>
      </c>
      <c r="H6" s="29">
        <v>8157746</v>
      </c>
      <c r="I6" s="29">
        <v>3345125</v>
      </c>
      <c r="J6" s="30">
        <f t="shared" ref="J6:J49" si="1">H6/I6</f>
        <v>2.4386969096820001</v>
      </c>
    </row>
    <row r="7" spans="1:16" ht="15" hidden="1" customHeight="1">
      <c r="A7" s="31">
        <f>AVERAGE(D5:D7)</f>
        <v>393072.83249158249</v>
      </c>
      <c r="B7" s="31"/>
      <c r="C7" s="31"/>
      <c r="D7" s="26">
        <f>H7/22</f>
        <v>438892.13636363635</v>
      </c>
      <c r="E7" s="27">
        <f t="shared" si="0"/>
        <v>-3.1588081493901132E-2</v>
      </c>
      <c r="F7" s="26"/>
      <c r="G7" s="28" t="s">
        <v>6</v>
      </c>
      <c r="H7" s="29">
        <v>9655627</v>
      </c>
      <c r="I7" s="29">
        <v>3995923</v>
      </c>
      <c r="J7" s="30">
        <f t="shared" si="1"/>
        <v>2.416369634750219</v>
      </c>
      <c r="K7" s="32">
        <f>H7+H6+H5</f>
        <v>23555738</v>
      </c>
      <c r="L7" s="32"/>
      <c r="M7" s="32"/>
      <c r="N7" s="32">
        <f>AVERAGE(J5:J7)</f>
        <v>2.3882041677885923</v>
      </c>
      <c r="O7" s="35"/>
    </row>
    <row r="8" spans="1:16" ht="15" hidden="1" customHeight="1">
      <c r="D8" s="26">
        <f>H8/21</f>
        <v>408801.19047619047</v>
      </c>
      <c r="E8" s="27">
        <f t="shared" si="0"/>
        <v>-6.8561141552362148E-2</v>
      </c>
      <c r="F8" s="26"/>
      <c r="G8" s="28" t="s">
        <v>2</v>
      </c>
      <c r="H8" s="29">
        <v>8584825</v>
      </c>
      <c r="I8" s="29">
        <v>3422101</v>
      </c>
      <c r="J8" s="30">
        <f t="shared" si="1"/>
        <v>2.5086416210392386</v>
      </c>
    </row>
    <row r="9" spans="1:16" ht="15" hidden="1" customHeight="1">
      <c r="D9" s="26">
        <f>H9/21</f>
        <v>559367.90476190473</v>
      </c>
      <c r="E9" s="27">
        <f t="shared" si="0"/>
        <v>0.36831280777418285</v>
      </c>
      <c r="F9" s="26"/>
      <c r="G9" s="28" t="s">
        <v>5</v>
      </c>
      <c r="H9" s="29">
        <v>11746726</v>
      </c>
      <c r="I9" s="29">
        <v>4635030</v>
      </c>
      <c r="J9" s="30">
        <f t="shared" si="1"/>
        <v>2.5343365630858914</v>
      </c>
    </row>
    <row r="10" spans="1:16" ht="15" hidden="1" customHeight="1">
      <c r="A10" s="31">
        <f>AVERAGE(D8:D10)</f>
        <v>481510.47619047615</v>
      </c>
      <c r="B10" s="27">
        <f>A10/A7-1</f>
        <v>0.22499047603547506</v>
      </c>
      <c r="C10" s="27"/>
      <c r="D10" s="26">
        <f>H10/21</f>
        <v>476362.33333333331</v>
      </c>
      <c r="E10" s="27">
        <f t="shared" si="0"/>
        <v>-0.14839173059795552</v>
      </c>
      <c r="F10" s="26"/>
      <c r="G10" s="28" t="s">
        <v>0</v>
      </c>
      <c r="H10" s="29">
        <v>10003609</v>
      </c>
      <c r="I10" s="29">
        <v>3935407</v>
      </c>
      <c r="J10" s="30">
        <f t="shared" si="1"/>
        <v>2.5419502989144451</v>
      </c>
      <c r="K10" s="32">
        <f>H10+H9+H8</f>
        <v>30335160</v>
      </c>
      <c r="L10" s="27">
        <f>K10/K7-1</f>
        <v>0.2878034218244403</v>
      </c>
      <c r="M10" s="32"/>
      <c r="N10" s="32">
        <f>AVERAGE(J8:J10)</f>
        <v>2.5283094943465252</v>
      </c>
      <c r="O10" s="58">
        <f>N10/N7-1</f>
        <v>5.8665556507953909E-2</v>
      </c>
    </row>
    <row r="11" spans="1:16" ht="15" hidden="1" customHeight="1">
      <c r="D11" s="26">
        <f>H11/21</f>
        <v>514057.95238095237</v>
      </c>
      <c r="E11" s="27">
        <f t="shared" si="0"/>
        <v>7.9132241174160178E-2</v>
      </c>
      <c r="F11" s="26"/>
      <c r="G11" s="28" t="s">
        <v>10</v>
      </c>
      <c r="H11" s="29">
        <v>10795217</v>
      </c>
      <c r="I11" s="29">
        <v>4339377</v>
      </c>
      <c r="J11" s="30">
        <f t="shared" si="1"/>
        <v>2.4877342991862657</v>
      </c>
    </row>
    <row r="12" spans="1:16" ht="15" hidden="1" customHeight="1">
      <c r="D12" s="26">
        <f>H12/22</f>
        <v>447390.45454545453</v>
      </c>
      <c r="E12" s="27">
        <f t="shared" si="0"/>
        <v>-0.12968868106546205</v>
      </c>
      <c r="F12" s="26"/>
      <c r="G12" s="28" t="s">
        <v>4</v>
      </c>
      <c r="H12" s="29">
        <v>9842590</v>
      </c>
      <c r="I12" s="29">
        <v>4076725</v>
      </c>
      <c r="J12" s="30">
        <f t="shared" si="1"/>
        <v>2.4143374890383824</v>
      </c>
    </row>
    <row r="13" spans="1:16" ht="15" hidden="1" customHeight="1">
      <c r="A13" s="31">
        <f>AVERAGE(D11:D13)</f>
        <v>426294.10230880231</v>
      </c>
      <c r="B13" s="27">
        <f>A13/A10-1</f>
        <v>-0.11467325554061536</v>
      </c>
      <c r="C13" s="27"/>
      <c r="D13" s="26">
        <f>H13/20</f>
        <v>317433.90000000002</v>
      </c>
      <c r="E13" s="27">
        <f t="shared" si="0"/>
        <v>-0.29047681555362959</v>
      </c>
      <c r="F13" s="26"/>
      <c r="G13" s="28" t="s">
        <v>8</v>
      </c>
      <c r="H13" s="29">
        <v>6348678</v>
      </c>
      <c r="I13" s="29">
        <v>2644351</v>
      </c>
      <c r="J13" s="30">
        <f t="shared" si="1"/>
        <v>2.4008454248320286</v>
      </c>
      <c r="K13" s="32">
        <f>H13+H12+H11</f>
        <v>26986485</v>
      </c>
      <c r="L13" s="27">
        <f>K13/K10-1</f>
        <v>-0.11038923150561919</v>
      </c>
      <c r="M13" s="32"/>
      <c r="N13" s="32">
        <f>AVERAGE(J11:J13)</f>
        <v>2.4343057376855586</v>
      </c>
      <c r="O13" s="58">
        <f>N13/N10-1</f>
        <v>-3.7180478446632192E-2</v>
      </c>
    </row>
    <row r="14" spans="1:16" ht="15" hidden="1" customHeight="1">
      <c r="D14" s="26">
        <f>H14/20</f>
        <v>559116.6</v>
      </c>
      <c r="E14" s="27">
        <f t="shared" si="0"/>
        <v>0.76136386189376726</v>
      </c>
      <c r="F14" s="26"/>
      <c r="G14" s="28" t="s">
        <v>11</v>
      </c>
      <c r="H14" s="29">
        <v>11182332</v>
      </c>
      <c r="I14" s="29">
        <v>4704269</v>
      </c>
      <c r="J14" s="30">
        <f t="shared" si="1"/>
        <v>2.3770604954776182</v>
      </c>
    </row>
    <row r="15" spans="1:16" ht="15" hidden="1" customHeight="1">
      <c r="A15" s="31"/>
      <c r="B15" s="31"/>
      <c r="C15" s="31"/>
      <c r="D15" s="26">
        <f>H15/22</f>
        <v>373320.18181818182</v>
      </c>
      <c r="E15" s="27">
        <f t="shared" si="0"/>
        <v>-0.3323035269956538</v>
      </c>
      <c r="F15" s="26"/>
      <c r="G15" s="28" t="s">
        <v>9</v>
      </c>
      <c r="H15" s="29">
        <v>8213044</v>
      </c>
      <c r="I15" s="29">
        <v>3580924</v>
      </c>
      <c r="J15" s="30">
        <f t="shared" si="1"/>
        <v>2.2935544010428592</v>
      </c>
    </row>
    <row r="16" spans="1:16" ht="15" hidden="1" customHeight="1">
      <c r="A16" s="31">
        <f>AVERAGE(D14:D16)</f>
        <v>492044.79090909084</v>
      </c>
      <c r="B16" s="27">
        <f>A16/A13-1</f>
        <v>0.15423785655063904</v>
      </c>
      <c r="C16" s="27"/>
      <c r="D16" s="26">
        <f>H16/22</f>
        <v>543697.59090909094</v>
      </c>
      <c r="E16" s="27">
        <f t="shared" si="0"/>
        <v>0.45638413723340587</v>
      </c>
      <c r="F16" s="26"/>
      <c r="G16" s="28" t="s">
        <v>13</v>
      </c>
      <c r="H16" s="29">
        <v>11961347</v>
      </c>
      <c r="I16" s="29">
        <v>5135980</v>
      </c>
      <c r="J16" s="30">
        <f t="shared" si="1"/>
        <v>2.3289317715411664</v>
      </c>
      <c r="K16" s="32">
        <f>H16+H15+H14</f>
        <v>31356723</v>
      </c>
      <c r="L16" s="27">
        <f>K16/K13-1</f>
        <v>0.16194172749804214</v>
      </c>
      <c r="M16" s="32"/>
      <c r="N16" s="32">
        <f>AVERAGE(J14:J16)</f>
        <v>2.3331822226872148</v>
      </c>
      <c r="O16" s="58">
        <f>N16/N13-1</f>
        <v>-4.1541008359323062E-2</v>
      </c>
    </row>
    <row r="17" spans="1:15" ht="15" hidden="1" customHeight="1">
      <c r="D17" s="26">
        <f>H17/20</f>
        <v>513914</v>
      </c>
      <c r="E17" s="27">
        <f t="shared" ref="E17:E22" si="2">D17/D16-1</f>
        <v>-5.47796999786061E-2</v>
      </c>
      <c r="F17" s="33">
        <f t="shared" ref="F17:F22" si="3">D17/D5-1</f>
        <v>0.78990363726443724</v>
      </c>
      <c r="G17" s="39" t="s">
        <v>162</v>
      </c>
      <c r="H17" s="29">
        <v>10278280</v>
      </c>
      <c r="I17" s="29">
        <v>4332578</v>
      </c>
      <c r="J17" s="30">
        <f t="shared" si="1"/>
        <v>2.3723242836020493</v>
      </c>
    </row>
    <row r="18" spans="1:15" hidden="1">
      <c r="D18" s="26">
        <f>H18/20</f>
        <v>490777.95</v>
      </c>
      <c r="E18" s="27">
        <f t="shared" si="2"/>
        <v>-4.501930284055311E-2</v>
      </c>
      <c r="F18" s="33">
        <f t="shared" si="3"/>
        <v>8.2897543022300457E-2</v>
      </c>
      <c r="G18" s="39" t="s">
        <v>163</v>
      </c>
      <c r="H18" s="29">
        <v>9815559</v>
      </c>
      <c r="I18" s="29">
        <v>4097095</v>
      </c>
      <c r="J18" s="30">
        <f t="shared" si="1"/>
        <v>2.3957362472678811</v>
      </c>
    </row>
    <row r="19" spans="1:15" ht="17.399999999999999" hidden="1">
      <c r="A19" s="31">
        <f>AVERAGE(D17:D19)</f>
        <v>480650.99848484847</v>
      </c>
      <c r="B19" s="27">
        <f>A19/A16-1</f>
        <v>-2.3156006596861789E-2</v>
      </c>
      <c r="C19" s="27">
        <f>A19/A7-1</f>
        <v>0.22280391508650355</v>
      </c>
      <c r="D19" s="26">
        <f>H19/22</f>
        <v>437261.04545454547</v>
      </c>
      <c r="E19" s="27">
        <f t="shared" si="2"/>
        <v>-0.10904504683931815</v>
      </c>
      <c r="F19" s="33">
        <f t="shared" si="3"/>
        <v>-3.7163821676209352E-3</v>
      </c>
      <c r="G19" s="39" t="s">
        <v>158</v>
      </c>
      <c r="H19" s="29">
        <v>9619743</v>
      </c>
      <c r="I19" s="29">
        <v>4142635</v>
      </c>
      <c r="J19" s="30">
        <f t="shared" si="1"/>
        <v>2.3221314453240511</v>
      </c>
      <c r="K19" s="32">
        <f>H19+H18+H17</f>
        <v>29713582</v>
      </c>
      <c r="L19" s="27">
        <f>K19/K16-1</f>
        <v>-5.2401553567954173E-2</v>
      </c>
      <c r="M19" s="27">
        <f>K19/K7-1</f>
        <v>0.26141588092039392</v>
      </c>
      <c r="N19" s="32">
        <f>AVERAGE(J17:J19)</f>
        <v>2.3633973253979939</v>
      </c>
      <c r="O19" s="58">
        <f>N19/N16-1</f>
        <v>1.2950168408183416E-2</v>
      </c>
    </row>
    <row r="20" spans="1:15" hidden="1">
      <c r="D20" s="26">
        <f>H20/20</f>
        <v>462994.55</v>
      </c>
      <c r="E20" s="27">
        <f t="shared" si="2"/>
        <v>5.8851582625440102E-2</v>
      </c>
      <c r="F20" s="33">
        <f t="shared" si="3"/>
        <v>0.13256654037793436</v>
      </c>
      <c r="G20" s="39" t="s">
        <v>154</v>
      </c>
      <c r="H20" s="29">
        <v>9259891</v>
      </c>
      <c r="I20" s="29">
        <v>3946348</v>
      </c>
      <c r="J20" s="30">
        <f t="shared" si="1"/>
        <v>2.3464456251704107</v>
      </c>
    </row>
    <row r="21" spans="1:15" hidden="1">
      <c r="D21" s="26">
        <f>H21/21</f>
        <v>394531.47619047621</v>
      </c>
      <c r="E21" s="27">
        <f t="shared" si="2"/>
        <v>-0.14787015054394004</v>
      </c>
      <c r="F21" s="33">
        <f t="shared" si="3"/>
        <v>-0.29468338667301841</v>
      </c>
      <c r="G21" s="39" t="s">
        <v>155</v>
      </c>
      <c r="H21" s="29">
        <v>8285161</v>
      </c>
      <c r="I21" s="29">
        <v>3441281</v>
      </c>
      <c r="J21" s="30">
        <f t="shared" si="1"/>
        <v>2.4075804911020051</v>
      </c>
    </row>
    <row r="22" spans="1:15" ht="17.399999999999999" hidden="1">
      <c r="A22" s="31">
        <f>AVERAGE(D20:D22)</f>
        <v>445223.5484126985</v>
      </c>
      <c r="B22" s="27">
        <f>A22/A19-1</f>
        <v>-7.3707222462509381E-2</v>
      </c>
      <c r="C22" s="27">
        <f>A22/A10-1</f>
        <v>-7.5360619492364389E-2</v>
      </c>
      <c r="D22" s="26">
        <f>H22/21</f>
        <v>478144.61904761905</v>
      </c>
      <c r="E22" s="27">
        <f t="shared" si="2"/>
        <v>0.21193022078870882</v>
      </c>
      <c r="F22" s="33">
        <f t="shared" si="3"/>
        <v>3.7414497107994826E-3</v>
      </c>
      <c r="G22" s="39" t="s">
        <v>156</v>
      </c>
      <c r="H22" s="29">
        <v>10041037</v>
      </c>
      <c r="I22" s="29">
        <v>4256242.28</v>
      </c>
      <c r="J22" s="30">
        <f t="shared" si="1"/>
        <v>2.3591319148307504</v>
      </c>
      <c r="K22" s="32">
        <f>H22+H21+H20</f>
        <v>27586089</v>
      </c>
      <c r="L22" s="27">
        <f>K22/K19-1</f>
        <v>-7.1600017796575322E-2</v>
      </c>
      <c r="M22" s="27">
        <f>K22/K10-1</f>
        <v>-9.0623256973096589E-2</v>
      </c>
      <c r="N22" s="32">
        <f>AVERAGE(J20:J22)</f>
        <v>2.3710526770343887</v>
      </c>
      <c r="O22" s="58">
        <f>N22/N19-1</f>
        <v>3.23913019369515E-3</v>
      </c>
    </row>
    <row r="23" spans="1:15" hidden="1">
      <c r="A23" s="31"/>
      <c r="B23" s="27"/>
      <c r="C23" s="27"/>
      <c r="D23" s="26">
        <f>H23/21</f>
        <v>320723.33333333331</v>
      </c>
      <c r="E23" s="27">
        <f t="shared" ref="E23:E28" si="4">D23/D22-1</f>
        <v>-0.32923362397728451</v>
      </c>
      <c r="F23" s="33">
        <f t="shared" ref="F23:F28" si="5">D23/D11-1</f>
        <v>-0.37609498725222479</v>
      </c>
      <c r="G23" s="39" t="s">
        <v>168</v>
      </c>
      <c r="H23" s="29">
        <v>6735190</v>
      </c>
      <c r="I23" s="29">
        <v>2749972</v>
      </c>
      <c r="J23" s="30">
        <f t="shared" si="1"/>
        <v>2.4491849371557239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296676.86363636365</v>
      </c>
      <c r="E24" s="27">
        <f t="shared" si="4"/>
        <v>-7.4975741387601991E-2</v>
      </c>
      <c r="F24" s="33">
        <f t="shared" si="5"/>
        <v>-0.3368726117820614</v>
      </c>
      <c r="G24" s="39" t="s">
        <v>176</v>
      </c>
      <c r="H24" s="29">
        <v>6526891</v>
      </c>
      <c r="I24" s="29">
        <v>2740418</v>
      </c>
      <c r="J24" s="30">
        <f t="shared" si="1"/>
        <v>2.3817136655794844</v>
      </c>
      <c r="K24" s="32"/>
      <c r="L24" s="27"/>
      <c r="M24" s="27"/>
      <c r="N24" s="27"/>
    </row>
    <row r="25" spans="1:15" ht="17.399999999999999" hidden="1">
      <c r="A25" s="31">
        <f>AVERAGE(D23:D25)</f>
        <v>327062.39898989903</v>
      </c>
      <c r="B25" s="27">
        <f>A25/A22-1</f>
        <v>-0.26539734891396716</v>
      </c>
      <c r="C25" s="27">
        <f>A25/A13-1</f>
        <v>-0.23277756549167794</v>
      </c>
      <c r="D25" s="26">
        <f>H25/19</f>
        <v>363787</v>
      </c>
      <c r="E25" s="27">
        <f t="shared" si="4"/>
        <v>0.22620616768381763</v>
      </c>
      <c r="F25" s="33">
        <f t="shared" si="5"/>
        <v>0.14602441642181252</v>
      </c>
      <c r="G25" s="39" t="s">
        <v>190</v>
      </c>
      <c r="H25" s="29">
        <v>6911953</v>
      </c>
      <c r="I25" s="29">
        <v>2964146</v>
      </c>
      <c r="J25" s="30">
        <f t="shared" si="1"/>
        <v>2.3318530868587444</v>
      </c>
      <c r="K25" s="32">
        <f>H25+H24+H23</f>
        <v>20174034</v>
      </c>
      <c r="L25" s="27">
        <f>K25/K22-1</f>
        <v>-0.26868814205594715</v>
      </c>
      <c r="M25" s="27">
        <f>K25/K13-1</f>
        <v>-0.25243935992405087</v>
      </c>
      <c r="N25" s="32">
        <f>AVERAGE(J23:J25)</f>
        <v>2.3875838965313179</v>
      </c>
      <c r="O25" s="58">
        <f>N25/N22-1</f>
        <v>6.9721013189827374E-3</v>
      </c>
    </row>
    <row r="26" spans="1:15" ht="17.399999999999999" hidden="1">
      <c r="A26" s="31"/>
      <c r="B26" s="27"/>
      <c r="C26" s="27"/>
      <c r="D26" s="26">
        <f>H26/19</f>
        <v>372813.57894736843</v>
      </c>
      <c r="E26" s="27">
        <f t="shared" si="4"/>
        <v>2.4812813397313338E-2</v>
      </c>
      <c r="F26" s="33">
        <f t="shared" si="5"/>
        <v>-0.33320960431622237</v>
      </c>
      <c r="G26" s="39" t="s">
        <v>202</v>
      </c>
      <c r="H26" s="29">
        <v>7083458</v>
      </c>
      <c r="I26" s="29">
        <v>3100156</v>
      </c>
      <c r="J26" s="30">
        <f t="shared" si="1"/>
        <v>2.284871470984041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401368.5</v>
      </c>
      <c r="E27" s="27">
        <f t="shared" si="4"/>
        <v>7.6593028433287857E-2</v>
      </c>
      <c r="F27" s="33">
        <f t="shared" si="5"/>
        <v>7.5132070399233308E-2</v>
      </c>
      <c r="G27" s="39" t="s">
        <v>203</v>
      </c>
      <c r="H27" s="29">
        <v>8830107</v>
      </c>
      <c r="I27" s="29">
        <v>3821568.96</v>
      </c>
      <c r="J27" s="30">
        <f t="shared" si="1"/>
        <v>2.3105973207402228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428968.7982456141</v>
      </c>
      <c r="B28" s="27">
        <f>A28/A25-1</f>
        <v>0.31158090801768479</v>
      </c>
      <c r="C28" s="27">
        <f>A28/A16-1</f>
        <v>-0.12819156676151156</v>
      </c>
      <c r="D28" s="26">
        <f>H28/19</f>
        <v>512724.31578947371</v>
      </c>
      <c r="E28" s="27">
        <f t="shared" si="4"/>
        <v>0.27744034668757944</v>
      </c>
      <c r="F28" s="33">
        <f t="shared" si="5"/>
        <v>-5.6967835865942118E-2</v>
      </c>
      <c r="G28" s="39" t="s">
        <v>208</v>
      </c>
      <c r="H28" s="29">
        <v>9741762</v>
      </c>
      <c r="I28" s="29">
        <v>4226628</v>
      </c>
      <c r="J28" s="30">
        <f t="shared" si="1"/>
        <v>2.3048543661755896</v>
      </c>
      <c r="K28" s="32">
        <f>H28+H27+H26</f>
        <v>25655327</v>
      </c>
      <c r="L28" s="27">
        <f>K28/K25-1</f>
        <v>0.27170039467565088</v>
      </c>
      <c r="M28" s="27">
        <f>K28/K16-1</f>
        <v>-0.18182371927066487</v>
      </c>
      <c r="N28" s="32">
        <f>AVERAGE(J26:J28)</f>
        <v>2.3001077192999513</v>
      </c>
      <c r="O28" s="58">
        <f>N28/N25-1</f>
        <v>-3.6637949082523158E-2</v>
      </c>
    </row>
    <row r="29" spans="1:15" hidden="1">
      <c r="D29" s="26">
        <f>H29/22</f>
        <v>459275.77272727271</v>
      </c>
      <c r="E29" s="27">
        <f t="shared" ref="E29:E41" si="6">D29/D28-1</f>
        <v>-0.10424421353979074</v>
      </c>
      <c r="F29" s="33">
        <f t="shared" ref="F29:F41" si="7">D29/D17-1</f>
        <v>-0.10631784164807201</v>
      </c>
      <c r="G29" s="39" t="s">
        <v>215</v>
      </c>
      <c r="H29" s="29">
        <v>10104067</v>
      </c>
      <c r="I29" s="29">
        <v>4492956</v>
      </c>
      <c r="J29" s="30">
        <f t="shared" si="1"/>
        <v>2.2488684509708086</v>
      </c>
    </row>
    <row r="30" spans="1:15" hidden="1">
      <c r="D30" s="26">
        <f>H30/19</f>
        <v>361405.10526315792</v>
      </c>
      <c r="E30" s="27">
        <f t="shared" si="6"/>
        <v>-0.21309782330328231</v>
      </c>
      <c r="F30" s="33">
        <f t="shared" si="7"/>
        <v>-0.26360769618285029</v>
      </c>
      <c r="G30" s="39" t="s">
        <v>210</v>
      </c>
      <c r="H30" s="29">
        <v>6866697</v>
      </c>
      <c r="I30" s="29">
        <v>3004727</v>
      </c>
      <c r="J30" s="30">
        <f t="shared" si="1"/>
        <v>2.2852981319101535</v>
      </c>
    </row>
    <row r="31" spans="1:15" ht="17.399999999999999" hidden="1">
      <c r="A31" s="31">
        <f>AVERAGE(D29:D31)</f>
        <v>395834.99266347691</v>
      </c>
      <c r="B31" s="27">
        <f>A31/A28-1</f>
        <v>-7.7240595860694317E-2</v>
      </c>
      <c r="C31" s="27">
        <f>A31/A19-1</f>
        <v>-0.17646068787693414</v>
      </c>
      <c r="D31" s="26">
        <f>H31/20</f>
        <v>366824.1</v>
      </c>
      <c r="E31" s="27">
        <f t="shared" si="6"/>
        <v>1.4994239588553171E-2</v>
      </c>
      <c r="F31" s="33">
        <f t="shared" si="7"/>
        <v>-0.16108671510247219</v>
      </c>
      <c r="G31" s="39" t="s">
        <v>211</v>
      </c>
      <c r="H31" s="29">
        <v>7336482</v>
      </c>
      <c r="I31" s="29">
        <v>3254021</v>
      </c>
      <c r="J31" s="30">
        <f t="shared" si="1"/>
        <v>2.2545896292617655</v>
      </c>
      <c r="K31" s="32">
        <f>H31+H30+H29</f>
        <v>24307246</v>
      </c>
      <c r="L31" s="27">
        <f>K31/K28-1</f>
        <v>-5.2545851393747567E-2</v>
      </c>
      <c r="M31" s="27">
        <f>K31/K19-1</f>
        <v>-0.1819483090258186</v>
      </c>
      <c r="N31" s="32">
        <f>AVERAGE(J29:J31)</f>
        <v>2.2629187373809092</v>
      </c>
      <c r="O31" s="58">
        <f>N31/N28-1</f>
        <v>-1.6168365336541979E-2</v>
      </c>
    </row>
    <row r="32" spans="1:15" ht="17.399999999999999" hidden="1">
      <c r="D32" s="26">
        <f>H32/21</f>
        <v>377997.04761904763</v>
      </c>
      <c r="E32" s="27">
        <f t="shared" si="6"/>
        <v>3.0458597510489849E-2</v>
      </c>
      <c r="F32" s="33">
        <f t="shared" si="7"/>
        <v>-0.18358207970472296</v>
      </c>
      <c r="G32" s="39" t="s">
        <v>222</v>
      </c>
      <c r="H32" s="29">
        <v>7937938</v>
      </c>
      <c r="I32" s="29">
        <v>3560534</v>
      </c>
      <c r="J32" s="30">
        <f t="shared" si="1"/>
        <v>2.2294234516507916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496684.90476190473</v>
      </c>
      <c r="E33" s="27">
        <f t="shared" si="6"/>
        <v>0.31399149250094904</v>
      </c>
      <c r="F33" s="33">
        <f t="shared" si="7"/>
        <v>0.25892339328107195</v>
      </c>
      <c r="G33" s="39" t="s">
        <v>223</v>
      </c>
      <c r="H33" s="29">
        <v>10430383</v>
      </c>
      <c r="I33" s="29">
        <v>4651882</v>
      </c>
      <c r="J33" s="30">
        <f t="shared" si="1"/>
        <v>2.2421856358351309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396498.37009189645</v>
      </c>
      <c r="B34" s="27">
        <f>A34/A31-1</f>
        <v>1.6758938464631612E-3</v>
      </c>
      <c r="C34" s="27">
        <f>A34/A22-1</f>
        <v>-0.10943980500248929</v>
      </c>
      <c r="D34" s="26">
        <f>H34/19</f>
        <v>314813.15789473685</v>
      </c>
      <c r="E34" s="27">
        <f t="shared" si="6"/>
        <v>-0.36617127906142333</v>
      </c>
      <c r="F34" s="33">
        <f t="shared" si="7"/>
        <v>-0.34159426802336512</v>
      </c>
      <c r="G34" s="39" t="s">
        <v>220</v>
      </c>
      <c r="H34" s="29">
        <v>5981450</v>
      </c>
      <c r="I34" s="29">
        <v>2661723</v>
      </c>
      <c r="J34" s="30">
        <f t="shared" si="1"/>
        <v>2.2472097960606718</v>
      </c>
      <c r="K34" s="32">
        <f>H34+H33+H32</f>
        <v>24349771</v>
      </c>
      <c r="L34" s="27">
        <f>K34/K31-1</f>
        <v>1.7494783242824052E-3</v>
      </c>
      <c r="M34" s="27">
        <f>K34/K22-1</f>
        <v>-0.11731702888365214</v>
      </c>
      <c r="N34" s="32">
        <f>AVERAGE(J32:J34)</f>
        <v>2.2396062945155317</v>
      </c>
      <c r="O34" s="58">
        <f>N34/N31-1</f>
        <v>-1.0301935496083825E-2</v>
      </c>
      <c r="P34" s="58"/>
    </row>
    <row r="35" spans="1:16" ht="17.399999999999999" hidden="1">
      <c r="D35" s="26">
        <f>H35/23</f>
        <v>183887.34782608695</v>
      </c>
      <c r="E35" s="27">
        <f t="shared" si="6"/>
        <v>-0.41588417378801934</v>
      </c>
      <c r="F35" s="33">
        <f t="shared" si="7"/>
        <v>-0.42664805234183056</v>
      </c>
      <c r="G35" s="39" t="s">
        <v>226</v>
      </c>
      <c r="H35" s="68">
        <v>4229409</v>
      </c>
      <c r="I35" s="68">
        <v>1998039</v>
      </c>
      <c r="J35" s="30">
        <f t="shared" si="1"/>
        <v>2.1167800027927384</v>
      </c>
      <c r="P35" s="16"/>
    </row>
    <row r="36" spans="1:16" ht="17.399999999999999" hidden="1">
      <c r="D36" s="26">
        <f>H36/21</f>
        <v>276876.90476190473</v>
      </c>
      <c r="E36" s="27">
        <f t="shared" si="6"/>
        <v>0.50568762905734799</v>
      </c>
      <c r="F36" s="33">
        <f t="shared" si="7"/>
        <v>-6.6739140463368596E-2</v>
      </c>
      <c r="G36" s="39" t="s">
        <v>228</v>
      </c>
      <c r="H36" s="68">
        <v>5814415</v>
      </c>
      <c r="I36" s="68">
        <v>2719284</v>
      </c>
      <c r="J36" s="30">
        <f t="shared" si="1"/>
        <v>2.138215427296303</v>
      </c>
      <c r="P36" s="16"/>
    </row>
    <row r="37" spans="1:16" ht="17.399999999999999" hidden="1">
      <c r="A37" s="31">
        <f>AVERAGE(D35:D37)</f>
        <v>264476.06567747868</v>
      </c>
      <c r="B37" s="27">
        <f>A37/A34-1</f>
        <v>-0.33297061065804368</v>
      </c>
      <c r="C37" s="27">
        <f>A37/A25-1</f>
        <v>-0.19135899909531717</v>
      </c>
      <c r="D37" s="26">
        <f>H37/18</f>
        <v>332663.94444444444</v>
      </c>
      <c r="E37" s="27">
        <f t="shared" si="6"/>
        <v>0.2014867933116804</v>
      </c>
      <c r="F37" s="33">
        <f t="shared" si="7"/>
        <v>-8.555296246307742E-2</v>
      </c>
      <c r="G37" s="39" t="s">
        <v>225</v>
      </c>
      <c r="H37" s="68">
        <v>5987951</v>
      </c>
      <c r="I37" s="68">
        <v>2760695.01</v>
      </c>
      <c r="J37" s="30">
        <f t="shared" si="1"/>
        <v>2.1690012762402175</v>
      </c>
      <c r="K37" s="32">
        <f>H37+H36+H35</f>
        <v>16031775</v>
      </c>
      <c r="L37" s="27">
        <f>K37/K34-1</f>
        <v>-0.34160469106670444</v>
      </c>
      <c r="M37" s="27">
        <f>K37/K25-1</f>
        <v>-0.20532626246193497</v>
      </c>
      <c r="N37" s="32">
        <f>AVERAGE(J35:J37)</f>
        <v>2.1413322354430862</v>
      </c>
      <c r="O37" s="16">
        <f>N37/N34-1</f>
        <v>-4.388006022000579E-2</v>
      </c>
      <c r="P37" s="16"/>
    </row>
    <row r="38" spans="1:16" ht="17.399999999999999" hidden="1">
      <c r="A38" s="31"/>
      <c r="B38" s="27"/>
      <c r="C38" s="27"/>
      <c r="D38" s="26">
        <f>H38/20</f>
        <v>279409.40000000002</v>
      </c>
      <c r="E38" s="27">
        <f t="shared" si="6"/>
        <v>-0.16008511091690625</v>
      </c>
      <c r="F38" s="33">
        <f t="shared" si="7"/>
        <v>-0.25053856463890933</v>
      </c>
      <c r="G38" s="39" t="s">
        <v>231</v>
      </c>
      <c r="H38" s="68">
        <v>5588188</v>
      </c>
      <c r="I38" s="68">
        <v>2593421</v>
      </c>
      <c r="J38" s="30">
        <f t="shared" si="1"/>
        <v>2.1547554369306026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274746.23809523811</v>
      </c>
      <c r="E39" s="27">
        <f t="shared" si="6"/>
        <v>-1.668935227219237E-2</v>
      </c>
      <c r="F39" s="33">
        <f t="shared" si="7"/>
        <v>-0.31547633136322828</v>
      </c>
      <c r="G39" s="39" t="s">
        <v>234</v>
      </c>
      <c r="H39" s="68">
        <v>5769671</v>
      </c>
      <c r="I39" s="68">
        <v>2727047</v>
      </c>
      <c r="J39" s="30">
        <f t="shared" si="1"/>
        <v>2.1157211445200614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286531.00634920638</v>
      </c>
      <c r="B40" s="27">
        <f>A40/A37-1</f>
        <v>8.3391064576040286E-2</v>
      </c>
      <c r="C40" s="27">
        <f>A40/A28-1</f>
        <v>-0.33204697516217085</v>
      </c>
      <c r="D40" s="26">
        <f>H40/21</f>
        <v>305437.38095238095</v>
      </c>
      <c r="E40" s="27">
        <f t="shared" si="6"/>
        <v>0.11170723599317878</v>
      </c>
      <c r="F40" s="33">
        <f t="shared" si="7"/>
        <v>-0.4042853604825043</v>
      </c>
      <c r="G40" s="39" t="s">
        <v>236</v>
      </c>
      <c r="H40" s="68">
        <v>6414185</v>
      </c>
      <c r="I40" s="68">
        <v>3088943</v>
      </c>
      <c r="J40" s="30">
        <f t="shared" si="1"/>
        <v>2.0764983361622407</v>
      </c>
      <c r="K40" s="32">
        <f>H40+H39+H38</f>
        <v>17772044</v>
      </c>
      <c r="L40" s="27">
        <f>K40/K37-1</f>
        <v>0.10855123652870624</v>
      </c>
      <c r="M40" s="27">
        <f>K40/K28-1</f>
        <v>-0.30727665252522407</v>
      </c>
      <c r="N40" s="32">
        <f>AVERAGE(J38:J40)</f>
        <v>2.1156583058709679</v>
      </c>
      <c r="O40" s="58">
        <f>N40/N37-1</f>
        <v>-1.1989699284943423E-2</v>
      </c>
    </row>
    <row r="41" spans="1:16" ht="17.399999999999999">
      <c r="A41" s="31"/>
      <c r="B41" s="27"/>
      <c r="C41" s="27"/>
      <c r="D41" s="26">
        <f>H41/18</f>
        <v>245788.77777777778</v>
      </c>
      <c r="E41" s="27">
        <f t="shared" si="6"/>
        <v>-0.19528913909821222</v>
      </c>
      <c r="F41" s="33">
        <f t="shared" si="7"/>
        <v>-0.46483400089180804</v>
      </c>
      <c r="G41" s="39" t="s">
        <v>370</v>
      </c>
      <c r="H41" s="68">
        <v>4424198</v>
      </c>
      <c r="I41" s="68">
        <v>2153444</v>
      </c>
      <c r="J41" s="30">
        <f t="shared" si="1"/>
        <v>2.0544755285022505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317463</v>
      </c>
      <c r="E42" s="27">
        <f t="shared" ref="E42" si="8">D42/D41-1</f>
        <v>0.29160901026581532</v>
      </c>
      <c r="F42" s="33">
        <f t="shared" ref="F42" si="9">D42/D30-1</f>
        <v>-0.12158684153385546</v>
      </c>
      <c r="G42" s="39" t="s">
        <v>405</v>
      </c>
      <c r="H42" s="68">
        <v>6349260</v>
      </c>
      <c r="I42" s="68">
        <v>3110270</v>
      </c>
      <c r="J42" s="30">
        <f t="shared" si="1"/>
        <v>2.0413854745729472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290553.2925925926</v>
      </c>
      <c r="B43" s="27">
        <f>A43/A40-1</f>
        <v>1.4037874276280338E-2</v>
      </c>
      <c r="C43" s="27">
        <f>A43/A31-1</f>
        <v>-0.26597370627207439</v>
      </c>
      <c r="D43" s="26">
        <f>H43/20</f>
        <v>308408.09999999998</v>
      </c>
      <c r="E43" s="27">
        <f t="shared" ref="E43" si="10">D43/D42-1</f>
        <v>-2.8522693983235925E-2</v>
      </c>
      <c r="F43" s="33">
        <f t="shared" ref="F43" si="11">D43/D31-1</f>
        <v>-0.15924798834100595</v>
      </c>
      <c r="G43" s="39" t="s">
        <v>432</v>
      </c>
      <c r="H43" s="68">
        <v>6168162</v>
      </c>
      <c r="I43" s="68">
        <v>3020769</v>
      </c>
      <c r="J43" s="30">
        <f t="shared" si="1"/>
        <v>2.0419178030494884</v>
      </c>
      <c r="K43" s="32">
        <f>H43+H42+H41</f>
        <v>16941620</v>
      </c>
      <c r="L43" s="27">
        <f>K43/K40-1</f>
        <v>-4.672642043875197E-2</v>
      </c>
      <c r="M43" s="27">
        <f>K43/K31-1</f>
        <v>-0.30302182320448812</v>
      </c>
      <c r="N43" s="32">
        <f>AVERAGE(J41:J43)</f>
        <v>2.0459262687082287</v>
      </c>
      <c r="O43" s="58">
        <f>N43/N40-1</f>
        <v>-3.2959971357015561E-2</v>
      </c>
    </row>
    <row r="44" spans="1:16" ht="17.399999999999999">
      <c r="A44" s="31"/>
      <c r="B44" s="27"/>
      <c r="C44" s="27"/>
      <c r="D44" s="26">
        <f>H44/22</f>
        <v>314582.68181818182</v>
      </c>
      <c r="E44" s="27">
        <f t="shared" ref="E44" si="12">D44/D43-1</f>
        <v>2.0020815984346241E-2</v>
      </c>
      <c r="F44" s="33">
        <f t="shared" ref="F44" si="13">D44/D32-1</f>
        <v>-0.16776418281651762</v>
      </c>
      <c r="G44" s="39" t="s">
        <v>462</v>
      </c>
      <c r="H44" s="68">
        <v>6920819</v>
      </c>
      <c r="I44" s="68">
        <v>3449555</v>
      </c>
      <c r="J44" s="30">
        <f t="shared" si="1"/>
        <v>2.0062932755094498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316661</v>
      </c>
      <c r="E45" s="27">
        <f t="shared" ref="E45" si="14">D45/D44-1</f>
        <v>6.606588035317662E-3</v>
      </c>
      <c r="F45" s="33">
        <f t="shared" ref="F45" si="15">D45/D33-1</f>
        <v>-0.36245092821615466</v>
      </c>
      <c r="G45" s="39" t="s">
        <v>498</v>
      </c>
      <c r="H45" s="68">
        <v>6333220</v>
      </c>
      <c r="I45" s="68">
        <v>3125831</v>
      </c>
      <c r="J45" s="30">
        <f t="shared" si="1"/>
        <v>2.0260916217159535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314386.75358851679</v>
      </c>
      <c r="B46" s="27">
        <f>A46/A43-1</f>
        <v>8.2027846882268607E-2</v>
      </c>
      <c r="C46" s="27">
        <f>A46/A34-1</f>
        <v>-0.20709193958186678</v>
      </c>
      <c r="D46" s="26">
        <f>H46/19</f>
        <v>311916.57894736843</v>
      </c>
      <c r="E46" s="27">
        <f t="shared" ref="E46" si="16">D46/D45-1</f>
        <v>-1.498265038205393E-2</v>
      </c>
      <c r="F46" s="33">
        <f t="shared" ref="F46" si="17">D46/D34-1</f>
        <v>-9.2009462588502622E-3</v>
      </c>
      <c r="G46" s="39" t="s">
        <v>548</v>
      </c>
      <c r="H46" s="68">
        <v>5926415</v>
      </c>
      <c r="I46" s="68">
        <v>2818517</v>
      </c>
      <c r="J46" s="30">
        <f t="shared" si="1"/>
        <v>2.1026713693761647</v>
      </c>
      <c r="K46" s="32">
        <f>H46+H45+H44</f>
        <v>19180454</v>
      </c>
      <c r="L46" s="27">
        <f>K46/K43-1</f>
        <v>0.13214993607459036</v>
      </c>
      <c r="M46" s="27">
        <f>K46/K34-1</f>
        <v>-0.21229427578600224</v>
      </c>
      <c r="N46" s="32">
        <f>AVERAGE(J44:J46)</f>
        <v>2.0450187555338561</v>
      </c>
      <c r="O46" s="58">
        <f>N46/N43-1</f>
        <v>-4.4357081105639296E-4</v>
      </c>
    </row>
    <row r="47" spans="1:16" ht="17.399999999999999">
      <c r="A47" s="31"/>
      <c r="B47" s="27"/>
      <c r="C47" s="27"/>
      <c r="D47" s="26">
        <f>H47/19</f>
        <v>303778.63157894736</v>
      </c>
      <c r="E47" s="27">
        <f t="shared" ref="E47" si="18">D47/D46-1</f>
        <v>-2.6090140498092107E-2</v>
      </c>
      <c r="F47" s="33">
        <f t="shared" ref="F47" si="19">D47/D35-1</f>
        <v>0.65198223352619467</v>
      </c>
      <c r="G47" s="39" t="s">
        <v>598</v>
      </c>
      <c r="H47" s="68">
        <v>5771794</v>
      </c>
      <c r="I47" s="68">
        <v>2785484</v>
      </c>
      <c r="J47" s="30">
        <f t="shared" si="1"/>
        <v>2.0720973446625433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164172.95000000001</v>
      </c>
      <c r="E48" s="27">
        <f t="shared" ref="E48" si="20">D48/D47-1</f>
        <v>-0.45956386350587008</v>
      </c>
      <c r="F48" s="33">
        <f t="shared" ref="F48" si="21">D48/D36-1</f>
        <v>-0.40705437262390098</v>
      </c>
      <c r="G48" s="39" t="s">
        <v>634</v>
      </c>
      <c r="H48" s="68">
        <v>3283459</v>
      </c>
      <c r="I48" s="68">
        <v>1591695</v>
      </c>
      <c r="J48" s="30">
        <f t="shared" si="1"/>
        <v>2.062869456774068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236457.64840510368</v>
      </c>
      <c r="B49" s="27">
        <f>A49/A46-1</f>
        <v>-0.24787655425651345</v>
      </c>
      <c r="C49" s="27">
        <f>A49/A37-1</f>
        <v>-0.10593933027778279</v>
      </c>
      <c r="D49" s="26">
        <f>H49/22</f>
        <v>241421.36363636365</v>
      </c>
      <c r="E49" s="27">
        <f t="shared" ref="E49" si="22">D49/D48-1</f>
        <v>0.47053070336108127</v>
      </c>
      <c r="F49" s="33">
        <f t="shared" ref="F49" si="23">D49/D37-1</f>
        <v>-0.27427853944453695</v>
      </c>
      <c r="G49" s="39" t="s">
        <v>674</v>
      </c>
      <c r="H49" s="68">
        <v>5311270</v>
      </c>
      <c r="I49" s="68">
        <v>2667397</v>
      </c>
      <c r="J49" s="30">
        <f t="shared" si="1"/>
        <v>1.991180915326815</v>
      </c>
      <c r="K49" s="32">
        <f>H49+H48+H47</f>
        <v>14366523</v>
      </c>
      <c r="L49" s="27">
        <f>K49/K46-1</f>
        <v>-0.25098107688170468</v>
      </c>
      <c r="M49" s="27">
        <f>K49/K37-1</f>
        <v>-0.10387196676600063</v>
      </c>
      <c r="N49" s="32">
        <f>AVERAGE(J47:J49)</f>
        <v>2.0420492389211424</v>
      </c>
      <c r="O49" s="58">
        <f>N49/N46-1</f>
        <v>-1.4520730456276665E-3</v>
      </c>
    </row>
    <row r="50" spans="1:15" s="37" customFormat="1" ht="17.399999999999999">
      <c r="A50" s="92"/>
      <c r="B50" s="130"/>
      <c r="C50" s="130"/>
      <c r="D50" s="93">
        <f>H50/18</f>
        <v>206219.22222222222</v>
      </c>
      <c r="E50" s="130">
        <f t="shared" ref="E50" si="24">D50/D49-1</f>
        <v>-0.14581203951429911</v>
      </c>
      <c r="F50" s="131">
        <f t="shared" ref="F50" si="25">D50/D38-1</f>
        <v>-0.26194601104249826</v>
      </c>
      <c r="G50" s="132" t="s">
        <v>714</v>
      </c>
      <c r="H50" s="95">
        <v>3711946</v>
      </c>
      <c r="I50" s="95">
        <v>1747718</v>
      </c>
      <c r="J50" s="133">
        <f t="shared" ref="J50" si="26">H50/I50</f>
        <v>2.1238815415301553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226739.20000000001</v>
      </c>
      <c r="E51" s="130">
        <f t="shared" ref="E51" si="27">D51/D50-1</f>
        <v>9.9505650136074264E-2</v>
      </c>
      <c r="F51" s="131">
        <f t="shared" ref="F51" si="28">D51/D39-1</f>
        <v>-0.17473228542840658</v>
      </c>
      <c r="G51" s="132" t="s">
        <v>721</v>
      </c>
      <c r="H51" s="95">
        <v>4534784</v>
      </c>
      <c r="I51" s="95">
        <v>1997425</v>
      </c>
      <c r="J51" s="133">
        <f t="shared" ref="J51" si="29">H51/I51</f>
        <v>2.2703150306018998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217278.17104377106</v>
      </c>
      <c r="B52" s="27">
        <f>A52/A49-1</f>
        <v>-8.1111681058732232E-2</v>
      </c>
      <c r="C52" s="27">
        <f>A52/A40-1</f>
        <v>-0.24169403579672011</v>
      </c>
      <c r="D52" s="93">
        <f>H52/22</f>
        <v>218876.09090909091</v>
      </c>
      <c r="E52" s="130">
        <f t="shared" ref="E52:E53" si="30">D52/D51-1</f>
        <v>-3.4679089857021173E-2</v>
      </c>
      <c r="F52" s="131">
        <f t="shared" ref="F52:F53" si="31">D52/D40-1</f>
        <v>-0.2834011009830697</v>
      </c>
      <c r="G52" s="132" t="s">
        <v>726</v>
      </c>
      <c r="H52" s="95">
        <v>4815274</v>
      </c>
      <c r="I52" s="95">
        <v>2484713</v>
      </c>
      <c r="J52" s="133">
        <f t="shared" ref="J52" si="32">H52/I52</f>
        <v>1.9379598368101265</v>
      </c>
      <c r="K52" s="32">
        <f>H52+H51+H50</f>
        <v>13062004</v>
      </c>
      <c r="L52" s="27">
        <f>K52/K49-1</f>
        <v>-9.0802694569869113E-2</v>
      </c>
      <c r="M52" s="27">
        <f>K52/K40-1</f>
        <v>-0.26502522726142252</v>
      </c>
      <c r="N52" s="32">
        <f>AVERAGE(J50:J52)</f>
        <v>2.1107188029807271</v>
      </c>
      <c r="O52" s="58">
        <f>N52/N49-1</f>
        <v>3.3627770942420643E-2</v>
      </c>
    </row>
    <row r="53" spans="1:15" s="37" customFormat="1" ht="17.399999999999999">
      <c r="A53" s="31"/>
      <c r="B53" s="27"/>
      <c r="C53" s="27"/>
      <c r="D53" s="93">
        <f>H53/21</f>
        <v>237791.76190476189</v>
      </c>
      <c r="E53" s="130">
        <f t="shared" si="30"/>
        <v>8.6421823951194021E-2</v>
      </c>
      <c r="F53" s="131">
        <f t="shared" si="31"/>
        <v>-3.2536131003695123E-2</v>
      </c>
      <c r="G53" s="132" t="s">
        <v>729</v>
      </c>
      <c r="H53" s="95">
        <v>4993627</v>
      </c>
      <c r="I53" s="95">
        <v>2740052</v>
      </c>
      <c r="J53" s="133">
        <f t="shared" ref="J53" si="33">H53/I53</f>
        <v>1.8224570190638718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255836</v>
      </c>
      <c r="E54" s="130">
        <f t="shared" ref="E54" si="34">D54/D53-1</f>
        <v>7.5882519859813424E-2</v>
      </c>
      <c r="F54" s="131">
        <f t="shared" ref="F54" si="35">D54/D42-1</f>
        <v>-0.19412340965718844</v>
      </c>
      <c r="G54" s="132" t="s">
        <v>742</v>
      </c>
      <c r="H54" s="95">
        <v>4349212</v>
      </c>
      <c r="I54" s="95">
        <v>2313024</v>
      </c>
      <c r="J54" s="133">
        <f t="shared" ref="J54" si="36">H54/I54</f>
        <v>1.8803142552779393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278525.58730158728</v>
      </c>
      <c r="B55" s="27">
        <f>A55/A52-1</f>
        <v>0.28188481136228738</v>
      </c>
      <c r="C55" s="27">
        <f>A55/A43-1</f>
        <v>-4.1395866430157136E-2</v>
      </c>
      <c r="D55" s="93">
        <f>H55/21</f>
        <v>341949</v>
      </c>
      <c r="E55" s="130">
        <f t="shared" ref="E55" si="37">D55/D54-1</f>
        <v>0.33659453712534582</v>
      </c>
      <c r="F55" s="131">
        <f t="shared" ref="F55" si="38">D55/D43-1</f>
        <v>0.10875492569747691</v>
      </c>
      <c r="G55" s="132" t="s">
        <v>749</v>
      </c>
      <c r="H55" s="95">
        <v>7180929</v>
      </c>
      <c r="I55" s="95">
        <v>3833067</v>
      </c>
      <c r="J55" s="133">
        <f t="shared" ref="J55" si="39">H55/I55</f>
        <v>1.8734159877716721</v>
      </c>
      <c r="K55" s="32">
        <f>H55+H54+H53</f>
        <v>16523768</v>
      </c>
      <c r="L55" s="27">
        <f>K55/K52-1</f>
        <v>0.26502548919752278</v>
      </c>
      <c r="M55" s="27">
        <f>K55/K43-1</f>
        <v>-2.466422927677514E-2</v>
      </c>
      <c r="N55" s="32">
        <f>AVERAGE(J53:J55)</f>
        <v>1.858729087371161</v>
      </c>
      <c r="O55" s="58">
        <f>N55/N52-1</f>
        <v>-0.119385734970338</v>
      </c>
    </row>
    <row r="56" spans="1:15" s="124" customFormat="1" ht="17.399999999999999">
      <c r="A56" s="94"/>
      <c r="B56" s="45"/>
      <c r="C56" s="45"/>
      <c r="D56" s="98">
        <f>H56/22</f>
        <v>325589.72727272729</v>
      </c>
      <c r="E56" s="118">
        <f t="shared" ref="E56" si="40">D56/D55-1</f>
        <v>-4.7841265005228006E-2</v>
      </c>
      <c r="F56" s="158">
        <f t="shared" ref="F56" si="41">D56/D44-1</f>
        <v>3.4989356028527929E-2</v>
      </c>
      <c r="G56" s="122" t="s">
        <v>752</v>
      </c>
      <c r="H56" s="96">
        <v>7162974</v>
      </c>
      <c r="I56" s="96">
        <v>3721165</v>
      </c>
      <c r="J56" s="125">
        <f t="shared" ref="J56" si="42">H56/I56</f>
        <v>1.9249278115858877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341037.27777777775</v>
      </c>
      <c r="E57" s="118">
        <f t="shared" ref="E57" si="43">D57/D56-1</f>
        <v>4.7444833823368615E-2</v>
      </c>
      <c r="F57" s="158">
        <f t="shared" ref="F57" si="44">D57/D45-1</f>
        <v>7.6979096818925452E-2</v>
      </c>
      <c r="G57" s="122" t="s">
        <v>756</v>
      </c>
      <c r="H57" s="96">
        <v>6138671</v>
      </c>
      <c r="I57" s="96">
        <v>3193765</v>
      </c>
      <c r="J57" s="125">
        <f t="shared" ref="J57" si="45">H57/I57</f>
        <v>1.9220797397429052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333313.50252525252</v>
      </c>
      <c r="B58" s="27">
        <f>A58/A55-1</f>
        <v>0.19670693724932686</v>
      </c>
      <c r="C58" s="27">
        <f>A58/A46-1</f>
        <v>6.0202119589007452E-2</v>
      </c>
      <c r="K58" s="32">
        <f>H58+H57+H56</f>
        <v>13301645</v>
      </c>
      <c r="L58" s="27">
        <f>K58/K55-1</f>
        <v>-0.19499928829792335</v>
      </c>
      <c r="M58" s="27">
        <f>K58/K46-1</f>
        <v>-0.3064999921274022</v>
      </c>
      <c r="N58" s="32">
        <f>AVERAGE(J56:J58)</f>
        <v>1.9235037756643965</v>
      </c>
      <c r="O58" s="58">
        <f>N58/N55-1</f>
        <v>3.4848913019835281E-2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51"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알루미늄박</v>
      </c>
      <c r="G1" s="19"/>
      <c r="H1" s="19"/>
      <c r="I1" s="19"/>
      <c r="J1" s="20"/>
      <c r="P1" s="18" t="s">
        <v>17</v>
      </c>
    </row>
    <row r="2" spans="1:16" ht="15" customHeight="1">
      <c r="G2" s="21"/>
      <c r="H2" s="21"/>
      <c r="I2" s="21"/>
      <c r="J2" s="22"/>
      <c r="P2" s="23" t="s">
        <v>738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315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393098.4</v>
      </c>
      <c r="E5" s="27"/>
      <c r="F5" s="26"/>
      <c r="G5" s="28" t="s">
        <v>7</v>
      </c>
      <c r="H5" s="29">
        <v>7861968</v>
      </c>
      <c r="I5" s="29">
        <v>1184062.1000000001</v>
      </c>
      <c r="J5" s="30">
        <f>H5/I5</f>
        <v>6.639827421213802</v>
      </c>
    </row>
    <row r="6" spans="1:16" ht="15" hidden="1" customHeight="1">
      <c r="D6" s="26">
        <f>H6/18</f>
        <v>358178.72222222225</v>
      </c>
      <c r="E6" s="27">
        <f t="shared" ref="E6:E16" si="0">D6/D5-1</f>
        <v>-8.8831900047870338E-2</v>
      </c>
      <c r="F6" s="26"/>
      <c r="G6" s="28" t="s">
        <v>3</v>
      </c>
      <c r="H6" s="29">
        <v>6447217</v>
      </c>
      <c r="I6" s="29">
        <v>969034</v>
      </c>
      <c r="J6" s="30">
        <f t="shared" ref="J6:J16" si="1">H6/I6</f>
        <v>6.653241269140195</v>
      </c>
    </row>
    <row r="7" spans="1:16" ht="15" hidden="1" customHeight="1">
      <c r="A7" s="31">
        <f>AVERAGE(D5:D7)</f>
        <v>391639.23771043774</v>
      </c>
      <c r="B7" s="31"/>
      <c r="C7" s="31"/>
      <c r="D7" s="26">
        <f>H7/22</f>
        <v>423640.59090909088</v>
      </c>
      <c r="E7" s="27">
        <f t="shared" si="0"/>
        <v>0.18276314204464272</v>
      </c>
      <c r="F7" s="26"/>
      <c r="G7" s="28" t="s">
        <v>6</v>
      </c>
      <c r="H7" s="29">
        <v>9320093</v>
      </c>
      <c r="I7" s="29">
        <v>1367405.4</v>
      </c>
      <c r="J7" s="30">
        <f t="shared" si="1"/>
        <v>6.8158960027509039</v>
      </c>
      <c r="K7" s="32">
        <f>H7+H6+H5</f>
        <v>23629278</v>
      </c>
      <c r="L7" s="32"/>
      <c r="M7" s="32"/>
      <c r="N7" s="32">
        <f>AVERAGE(J5:J7)</f>
        <v>6.7029882310349675</v>
      </c>
      <c r="O7" s="32"/>
    </row>
    <row r="8" spans="1:16" ht="15" hidden="1" customHeight="1">
      <c r="D8" s="26">
        <f>H8/21</f>
        <v>440710.09523809527</v>
      </c>
      <c r="E8" s="27">
        <f t="shared" si="0"/>
        <v>4.0292419317929262E-2</v>
      </c>
      <c r="F8" s="26"/>
      <c r="G8" s="28" t="s">
        <v>2</v>
      </c>
      <c r="H8" s="29">
        <v>9254912</v>
      </c>
      <c r="I8" s="29">
        <v>1359774</v>
      </c>
      <c r="J8" s="30">
        <f t="shared" si="1"/>
        <v>6.8062133854596425</v>
      </c>
    </row>
    <row r="9" spans="1:16" ht="15" hidden="1" customHeight="1">
      <c r="D9" s="26">
        <f>H9/21</f>
        <v>502472.04761904763</v>
      </c>
      <c r="E9" s="27">
        <f t="shared" si="0"/>
        <v>0.14014190518505187</v>
      </c>
      <c r="F9" s="26"/>
      <c r="G9" s="28" t="s">
        <v>5</v>
      </c>
      <c r="H9" s="29">
        <v>10551913</v>
      </c>
      <c r="I9" s="29">
        <v>1533794.4</v>
      </c>
      <c r="J9" s="30">
        <f t="shared" si="1"/>
        <v>6.8796137213696964</v>
      </c>
    </row>
    <row r="10" spans="1:16" ht="15" hidden="1" customHeight="1">
      <c r="A10" s="31">
        <f>AVERAGE(D8:D10)</f>
        <v>455459</v>
      </c>
      <c r="B10" s="27">
        <f>A10/A7-1</f>
        <v>0.16295548592796516</v>
      </c>
      <c r="C10" s="27"/>
      <c r="D10" s="26">
        <f>H10/21</f>
        <v>423194.85714285716</v>
      </c>
      <c r="E10" s="27">
        <f t="shared" si="0"/>
        <v>-0.15777432964051163</v>
      </c>
      <c r="F10" s="26"/>
      <c r="G10" s="28" t="s">
        <v>0</v>
      </c>
      <c r="H10" s="29">
        <v>8887092</v>
      </c>
      <c r="I10" s="29">
        <v>1282506.8</v>
      </c>
      <c r="J10" s="30">
        <f t="shared" si="1"/>
        <v>6.9294696917006595</v>
      </c>
      <c r="K10" s="32">
        <f>H10+H9+H8</f>
        <v>28693917</v>
      </c>
      <c r="L10" s="27">
        <f>K10/K7-1</f>
        <v>0.21433744188036563</v>
      </c>
      <c r="M10" s="32"/>
      <c r="N10" s="32">
        <f>AVERAGE(J8:J10)</f>
        <v>6.8717655995099998</v>
      </c>
      <c r="O10" s="58">
        <f>N10/N7-1</f>
        <v>2.5179421872410623E-2</v>
      </c>
    </row>
    <row r="11" spans="1:16" ht="15" hidden="1" customHeight="1">
      <c r="D11" s="26">
        <f>H11/21</f>
        <v>389517.04761904763</v>
      </c>
      <c r="E11" s="27">
        <f t="shared" si="0"/>
        <v>-7.9579912079226767E-2</v>
      </c>
      <c r="F11" s="26"/>
      <c r="G11" s="28" t="s">
        <v>10</v>
      </c>
      <c r="H11" s="29">
        <v>8179858</v>
      </c>
      <c r="I11" s="29">
        <v>1182854</v>
      </c>
      <c r="J11" s="30">
        <f t="shared" si="1"/>
        <v>6.9153572630265439</v>
      </c>
    </row>
    <row r="12" spans="1:16" ht="15" hidden="1" customHeight="1">
      <c r="D12" s="26">
        <f>H12/22</f>
        <v>472772.59090909088</v>
      </c>
      <c r="E12" s="27">
        <f t="shared" si="0"/>
        <v>0.21374043523627284</v>
      </c>
      <c r="F12" s="26"/>
      <c r="G12" s="28" t="s">
        <v>4</v>
      </c>
      <c r="H12" s="29">
        <v>10400997</v>
      </c>
      <c r="I12" s="29">
        <v>1453197.93</v>
      </c>
      <c r="J12" s="30">
        <f t="shared" si="1"/>
        <v>7.1573161406856673</v>
      </c>
    </row>
    <row r="13" spans="1:16" ht="15" hidden="1" customHeight="1">
      <c r="A13" s="31">
        <f>AVERAGE(D11:D13)</f>
        <v>443157.07950937952</v>
      </c>
      <c r="B13" s="27">
        <f>A13/A10-1</f>
        <v>-2.7009940500946295E-2</v>
      </c>
      <c r="C13" s="27"/>
      <c r="D13" s="26">
        <f>H13/20</f>
        <v>467181.6</v>
      </c>
      <c r="E13" s="27">
        <f t="shared" si="0"/>
        <v>-1.1825962453407057E-2</v>
      </c>
      <c r="F13" s="26"/>
      <c r="G13" s="28" t="s">
        <v>8</v>
      </c>
      <c r="H13" s="29">
        <v>9343632</v>
      </c>
      <c r="I13" s="29">
        <v>1387166.3</v>
      </c>
      <c r="J13" s="30">
        <f t="shared" si="1"/>
        <v>6.7357691720163615</v>
      </c>
      <c r="K13" s="32">
        <f>H13+H12+H11</f>
        <v>27924487</v>
      </c>
      <c r="L13" s="27">
        <f>K13/K10-1</f>
        <v>-2.6815091156777271E-2</v>
      </c>
      <c r="M13" s="32"/>
      <c r="N13" s="32">
        <f>AVERAGE(J11:J13)</f>
        <v>6.9361475252428582</v>
      </c>
      <c r="O13" s="58">
        <f>N13/N10-1</f>
        <v>9.3690514905586664E-3</v>
      </c>
    </row>
    <row r="14" spans="1:16" ht="15" hidden="1" customHeight="1">
      <c r="D14" s="26">
        <f>H14/20</f>
        <v>396533.25</v>
      </c>
      <c r="E14" s="27">
        <f t="shared" si="0"/>
        <v>-0.15122245824749947</v>
      </c>
      <c r="F14" s="26"/>
      <c r="G14" s="28" t="s">
        <v>11</v>
      </c>
      <c r="H14" s="29">
        <v>7930665</v>
      </c>
      <c r="I14" s="29">
        <v>1191740.3</v>
      </c>
      <c r="J14" s="30">
        <f t="shared" si="1"/>
        <v>6.654692301670087</v>
      </c>
    </row>
    <row r="15" spans="1:16" ht="15" hidden="1" customHeight="1">
      <c r="A15" s="31"/>
      <c r="B15" s="31"/>
      <c r="C15" s="31"/>
      <c r="D15" s="26">
        <f>H15/22</f>
        <v>363517.63636363635</v>
      </c>
      <c r="E15" s="27">
        <f t="shared" si="0"/>
        <v>-8.3260643682121604E-2</v>
      </c>
      <c r="F15" s="26"/>
      <c r="G15" s="28" t="s">
        <v>9</v>
      </c>
      <c r="H15" s="29">
        <v>7997388</v>
      </c>
      <c r="I15" s="29">
        <v>1234184.1000000001</v>
      </c>
      <c r="J15" s="30">
        <f t="shared" si="1"/>
        <v>6.4798987444417726</v>
      </c>
    </row>
    <row r="16" spans="1:16" ht="15" hidden="1" customHeight="1">
      <c r="A16" s="31">
        <f>AVERAGE(D14:D16)</f>
        <v>392451.52272727271</v>
      </c>
      <c r="B16" s="27">
        <f>A16/A13-1</f>
        <v>-0.1144189253125395</v>
      </c>
      <c r="C16" s="27"/>
      <c r="D16" s="26">
        <f>H16/22</f>
        <v>417303.68181818182</v>
      </c>
      <c r="E16" s="27">
        <f t="shared" si="0"/>
        <v>0.14795993391842432</v>
      </c>
      <c r="F16" s="26"/>
      <c r="G16" s="28" t="s">
        <v>13</v>
      </c>
      <c r="H16" s="29">
        <v>9180681</v>
      </c>
      <c r="I16" s="29">
        <v>1471122.4</v>
      </c>
      <c r="J16" s="30">
        <f t="shared" si="1"/>
        <v>6.240596295726311</v>
      </c>
      <c r="K16" s="32">
        <f>H16+H15+H14</f>
        <v>25108734</v>
      </c>
      <c r="L16" s="27">
        <f>K16/K13-1</f>
        <v>-0.10083454711271866</v>
      </c>
      <c r="M16" s="32"/>
      <c r="N16" s="32">
        <f>AVERAGE(J14:J16)</f>
        <v>6.4583957806127232</v>
      </c>
      <c r="O16" s="58">
        <f>N16/N13-1</f>
        <v>-6.8878544305962852E-2</v>
      </c>
    </row>
    <row r="17" spans="1:15" ht="15" hidden="1" customHeight="1">
      <c r="D17" s="26">
        <f>H17/20</f>
        <v>412078.75</v>
      </c>
      <c r="E17" s="27">
        <f t="shared" ref="E17:E22" si="2">D17/D16-1</f>
        <v>-1.2520694270937049E-2</v>
      </c>
      <c r="F17" s="33">
        <f t="shared" ref="F17:F22" si="3">D17/D5-1</f>
        <v>4.8283966559009128E-2</v>
      </c>
      <c r="G17" s="39" t="s">
        <v>162</v>
      </c>
      <c r="H17" s="29">
        <v>8241575</v>
      </c>
      <c r="I17" s="29">
        <v>1342998.4</v>
      </c>
      <c r="J17" s="30">
        <f t="shared" ref="J17:J49" si="4">H17/I17</f>
        <v>6.1366975567506268</v>
      </c>
    </row>
    <row r="18" spans="1:15" hidden="1">
      <c r="D18" s="26">
        <f>H18/20</f>
        <v>390350.15</v>
      </c>
      <c r="E18" s="27">
        <f t="shared" si="2"/>
        <v>-5.2729241680139927E-2</v>
      </c>
      <c r="F18" s="33">
        <f t="shared" si="3"/>
        <v>8.9819483352274299E-2</v>
      </c>
      <c r="G18" s="39" t="s">
        <v>163</v>
      </c>
      <c r="H18" s="29">
        <v>7807003</v>
      </c>
      <c r="I18" s="29">
        <v>1278294.7</v>
      </c>
      <c r="J18" s="30">
        <f t="shared" si="4"/>
        <v>6.1073577164952653</v>
      </c>
    </row>
    <row r="19" spans="1:15" ht="17.399999999999999" hidden="1">
      <c r="A19" s="31">
        <f>AVERAGE(D17:D19)</f>
        <v>395518.90606060607</v>
      </c>
      <c r="B19" s="27">
        <f>A19/A16-1</f>
        <v>7.815954724846419E-3</v>
      </c>
      <c r="C19" s="27">
        <f>A19/A7-1</f>
        <v>9.906229960126689E-3</v>
      </c>
      <c r="D19" s="26">
        <f>H19/22</f>
        <v>384127.81818181818</v>
      </c>
      <c r="E19" s="27">
        <f t="shared" si="2"/>
        <v>-1.59403853647343E-2</v>
      </c>
      <c r="F19" s="33">
        <f t="shared" si="3"/>
        <v>-9.3269562868095846E-2</v>
      </c>
      <c r="G19" s="39" t="s">
        <v>158</v>
      </c>
      <c r="H19" s="29">
        <v>8450812</v>
      </c>
      <c r="I19" s="29">
        <v>1355075.2</v>
      </c>
      <c r="J19" s="30">
        <f t="shared" si="4"/>
        <v>6.2364155140615081</v>
      </c>
      <c r="K19" s="32">
        <f>H19+H18+H17</f>
        <v>24499390</v>
      </c>
      <c r="L19" s="27">
        <f>K19/K16-1</f>
        <v>-2.4268208823272408E-2</v>
      </c>
      <c r="M19" s="27">
        <f>K19/K7-1</f>
        <v>3.6823469595643088E-2</v>
      </c>
      <c r="N19" s="32">
        <f>AVERAGE(J17:J19)</f>
        <v>6.1601569291024667</v>
      </c>
      <c r="O19" s="58">
        <f>N19/N16-1</f>
        <v>-4.6178472432044426E-2</v>
      </c>
    </row>
    <row r="20" spans="1:15" hidden="1">
      <c r="D20" s="26">
        <f>H20/20</f>
        <v>397747.55</v>
      </c>
      <c r="E20" s="27">
        <f t="shared" si="2"/>
        <v>3.5456249647962901E-2</v>
      </c>
      <c r="F20" s="33">
        <f t="shared" si="3"/>
        <v>-9.7484822113921843E-2</v>
      </c>
      <c r="G20" s="39" t="s">
        <v>154</v>
      </c>
      <c r="H20" s="29">
        <v>7954951</v>
      </c>
      <c r="I20" s="29">
        <v>1278587.6000000001</v>
      </c>
      <c r="J20" s="30">
        <f t="shared" si="4"/>
        <v>6.2216706935058648</v>
      </c>
    </row>
    <row r="21" spans="1:15" hidden="1">
      <c r="D21" s="26">
        <f>H21/21</f>
        <v>353381.66666666669</v>
      </c>
      <c r="E21" s="27">
        <f t="shared" si="2"/>
        <v>-0.11154281989501458</v>
      </c>
      <c r="F21" s="33">
        <f t="shared" si="3"/>
        <v>-0.29671378071445431</v>
      </c>
      <c r="G21" s="39" t="s">
        <v>155</v>
      </c>
      <c r="H21" s="29">
        <v>7421015</v>
      </c>
      <c r="I21" s="29">
        <v>1178543.3999999999</v>
      </c>
      <c r="J21" s="30">
        <f t="shared" si="4"/>
        <v>6.2967685364832562</v>
      </c>
    </row>
    <row r="22" spans="1:15" ht="17.399999999999999" hidden="1">
      <c r="A22" s="31">
        <f>AVERAGE(D20:D22)</f>
        <v>382644.9611111111</v>
      </c>
      <c r="B22" s="27">
        <f>A22/A19-1</f>
        <v>-3.2549505857305983E-2</v>
      </c>
      <c r="C22" s="27">
        <f>A22/A10-1</f>
        <v>-0.15986957967432613</v>
      </c>
      <c r="D22" s="26">
        <f>H22/21</f>
        <v>396805.66666666669</v>
      </c>
      <c r="E22" s="27">
        <f t="shared" si="2"/>
        <v>0.1228813039725698</v>
      </c>
      <c r="F22" s="33">
        <f t="shared" si="3"/>
        <v>-6.2357067981292369E-2</v>
      </c>
      <c r="G22" s="39" t="s">
        <v>156</v>
      </c>
      <c r="H22" s="29">
        <v>8332919</v>
      </c>
      <c r="I22" s="29">
        <v>1315364.3</v>
      </c>
      <c r="J22" s="30">
        <f t="shared" si="4"/>
        <v>6.335065502385917</v>
      </c>
      <c r="K22" s="32">
        <f>H22+H21+H20</f>
        <v>23708885</v>
      </c>
      <c r="L22" s="27">
        <f>K22/K19-1</f>
        <v>-3.2266313569439875E-2</v>
      </c>
      <c r="M22" s="27">
        <f>K22/K10-1</f>
        <v>-0.17373131733809644</v>
      </c>
      <c r="N22" s="32">
        <f>AVERAGE(J20:J22)</f>
        <v>6.2845015774583457</v>
      </c>
      <c r="O22" s="58">
        <f>N22/N19-1</f>
        <v>2.0185305307472978E-2</v>
      </c>
    </row>
    <row r="23" spans="1:15" hidden="1">
      <c r="A23" s="31"/>
      <c r="B23" s="27"/>
      <c r="C23" s="27"/>
      <c r="D23" s="26">
        <f>H23/21</f>
        <v>346495.80952380953</v>
      </c>
      <c r="E23" s="27">
        <f t="shared" ref="E23:E28" si="5">D23/D22-1</f>
        <v>-0.12678714385679257</v>
      </c>
      <c r="F23" s="33">
        <f t="shared" ref="F23:F28" si="6">D23/D11-1</f>
        <v>-0.11044763857758899</v>
      </c>
      <c r="G23" s="39" t="s">
        <v>168</v>
      </c>
      <c r="H23" s="29">
        <v>7276412</v>
      </c>
      <c r="I23" s="29">
        <v>1145499.1000000001</v>
      </c>
      <c r="J23" s="30">
        <f t="shared" si="4"/>
        <v>6.3521760951187121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362160.77272727271</v>
      </c>
      <c r="E24" s="27">
        <f t="shared" si="5"/>
        <v>4.5209675767772239E-2</v>
      </c>
      <c r="F24" s="33">
        <f t="shared" si="6"/>
        <v>-0.23396410940220447</v>
      </c>
      <c r="G24" s="39" t="s">
        <v>176</v>
      </c>
      <c r="H24" s="29">
        <v>7967537</v>
      </c>
      <c r="I24" s="29">
        <v>1266211.5</v>
      </c>
      <c r="J24" s="30">
        <f t="shared" si="4"/>
        <v>6.292421921614201</v>
      </c>
      <c r="K24" s="32"/>
      <c r="L24" s="27"/>
      <c r="M24" s="27"/>
      <c r="N24" s="27"/>
    </row>
    <row r="25" spans="1:15" ht="17.399999999999999" hidden="1">
      <c r="A25" s="31">
        <f>AVERAGE(D23:D25)</f>
        <v>337283.03618895722</v>
      </c>
      <c r="B25" s="27">
        <f>A25/A22-1</f>
        <v>-0.11854833992961389</v>
      </c>
      <c r="C25" s="27">
        <f>A25/A13-1</f>
        <v>-0.23890861325658108</v>
      </c>
      <c r="D25" s="26">
        <f>H25/19</f>
        <v>303192.5263157895</v>
      </c>
      <c r="E25" s="27">
        <f t="shared" si="5"/>
        <v>-0.16282339461399808</v>
      </c>
      <c r="F25" s="33">
        <f t="shared" si="6"/>
        <v>-0.35101783478675208</v>
      </c>
      <c r="G25" s="39" t="s">
        <v>190</v>
      </c>
      <c r="H25" s="29">
        <v>5760658</v>
      </c>
      <c r="I25" s="29">
        <v>902182.40000000002</v>
      </c>
      <c r="J25" s="30">
        <f t="shared" si="4"/>
        <v>6.3852475951647909</v>
      </c>
      <c r="K25" s="32">
        <f>H25+H24+H23</f>
        <v>21004607</v>
      </c>
      <c r="L25" s="27">
        <f>K25/K22-1</f>
        <v>-0.11406179582042764</v>
      </c>
      <c r="M25" s="27">
        <f>K25/K13-1</f>
        <v>-0.24780688003328399</v>
      </c>
      <c r="N25" s="32">
        <f>AVERAGE(J23:J25)</f>
        <v>6.3432818706325689</v>
      </c>
      <c r="O25" s="58">
        <f>N25/N22-1</f>
        <v>9.3532148014825456E-3</v>
      </c>
    </row>
    <row r="26" spans="1:15" ht="17.399999999999999" hidden="1">
      <c r="A26" s="31"/>
      <c r="B26" s="27"/>
      <c r="C26" s="27"/>
      <c r="D26" s="26">
        <f>H26/19</f>
        <v>286801.4736842105</v>
      </c>
      <c r="E26" s="27">
        <f t="shared" si="5"/>
        <v>-5.4061532554093739E-2</v>
      </c>
      <c r="F26" s="33">
        <f t="shared" si="6"/>
        <v>-0.2767278060939139</v>
      </c>
      <c r="G26" s="39" t="s">
        <v>202</v>
      </c>
      <c r="H26" s="29">
        <v>5449228</v>
      </c>
      <c r="I26" s="29">
        <v>876202.7</v>
      </c>
      <c r="J26" s="30">
        <f t="shared" si="4"/>
        <v>6.21914084492093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282882.04545454547</v>
      </c>
      <c r="E27" s="27">
        <f t="shared" si="5"/>
        <v>-1.3665997525454165E-2</v>
      </c>
      <c r="F27" s="33">
        <f t="shared" si="6"/>
        <v>-0.2218202993277304</v>
      </c>
      <c r="G27" s="39" t="s">
        <v>203</v>
      </c>
      <c r="H27" s="29">
        <v>6223405</v>
      </c>
      <c r="I27" s="29">
        <v>1020374.95</v>
      </c>
      <c r="J27" s="30">
        <f t="shared" si="4"/>
        <v>6.0991354207588104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299805.1028708134</v>
      </c>
      <c r="B28" s="27">
        <f>A28/A25-1</f>
        <v>-0.11111716065419741</v>
      </c>
      <c r="C28" s="27">
        <f>A28/A16-1</f>
        <v>-0.23607099091533479</v>
      </c>
      <c r="D28" s="26">
        <f>H28/19</f>
        <v>329731.78947368421</v>
      </c>
      <c r="E28" s="27">
        <f t="shared" si="5"/>
        <v>0.16561582741618963</v>
      </c>
      <c r="F28" s="33">
        <f t="shared" si="6"/>
        <v>-0.20985171269745106</v>
      </c>
      <c r="G28" s="39" t="s">
        <v>208</v>
      </c>
      <c r="H28" s="29">
        <v>6264904</v>
      </c>
      <c r="I28" s="29">
        <v>1006927.5</v>
      </c>
      <c r="J28" s="30">
        <f t="shared" si="4"/>
        <v>6.2218024634345568</v>
      </c>
      <c r="K28" s="32">
        <f>H28+H27+H26</f>
        <v>17937537</v>
      </c>
      <c r="L28" s="27">
        <f>K28/K25-1</f>
        <v>-0.14601891861152172</v>
      </c>
      <c r="M28" s="27">
        <f>K28/K16-1</f>
        <v>-0.28560567808795134</v>
      </c>
      <c r="N28" s="32">
        <f>AVERAGE(J26:J28)</f>
        <v>6.1800262430380997</v>
      </c>
      <c r="O28" s="58">
        <f>N28/N25-1</f>
        <v>-2.5736776470598355E-2</v>
      </c>
    </row>
    <row r="29" spans="1:15" hidden="1">
      <c r="D29" s="26">
        <f>H29/22</f>
        <v>201042.63636363635</v>
      </c>
      <c r="E29" s="27">
        <f t="shared" ref="E29:E41" si="7">D29/D28-1</f>
        <v>-0.39028433781122729</v>
      </c>
      <c r="F29" s="33">
        <f t="shared" ref="F29:F41" si="8">D29/D17-1</f>
        <v>-0.51212568868538755</v>
      </c>
      <c r="G29" s="39" t="s">
        <v>215</v>
      </c>
      <c r="H29" s="29">
        <v>4422938</v>
      </c>
      <c r="I29" s="29">
        <v>722616.3</v>
      </c>
      <c r="J29" s="30">
        <f t="shared" si="4"/>
        <v>6.1207282481726466</v>
      </c>
    </row>
    <row r="30" spans="1:15" hidden="1">
      <c r="D30" s="26">
        <f>H30/19</f>
        <v>295324.78947368421</v>
      </c>
      <c r="E30" s="27">
        <f t="shared" si="7"/>
        <v>0.4689659607304133</v>
      </c>
      <c r="F30" s="33">
        <f t="shared" si="8"/>
        <v>-0.24343620855868964</v>
      </c>
      <c r="G30" s="39" t="s">
        <v>210</v>
      </c>
      <c r="H30" s="29">
        <v>5611171</v>
      </c>
      <c r="I30" s="29">
        <v>901814.2</v>
      </c>
      <c r="J30" s="30">
        <f t="shared" si="4"/>
        <v>6.2220920894791858</v>
      </c>
    </row>
    <row r="31" spans="1:15" ht="17.399999999999999" hidden="1">
      <c r="A31" s="31">
        <f>AVERAGE(D29:D31)</f>
        <v>297885.27527910686</v>
      </c>
      <c r="B31" s="27">
        <f>A31/A28-1</f>
        <v>-6.4035854404178583E-3</v>
      </c>
      <c r="C31" s="27">
        <f>A31/A19-1</f>
        <v>-0.246849466069616</v>
      </c>
      <c r="D31" s="26">
        <f>H31/20</f>
        <v>397288.4</v>
      </c>
      <c r="E31" s="27">
        <f t="shared" si="7"/>
        <v>0.34525923376778223</v>
      </c>
      <c r="F31" s="33">
        <f t="shared" si="8"/>
        <v>3.4260944392089154E-2</v>
      </c>
      <c r="G31" s="39" t="s">
        <v>211</v>
      </c>
      <c r="H31" s="29">
        <v>7945768</v>
      </c>
      <c r="I31" s="29">
        <v>1300330.5</v>
      </c>
      <c r="J31" s="30">
        <f t="shared" si="4"/>
        <v>6.1105757343998315</v>
      </c>
      <c r="K31" s="32">
        <f>H31+H30+H29</f>
        <v>17979877</v>
      </c>
      <c r="L31" s="27">
        <f>K31/K28-1</f>
        <v>2.3604132496004571E-3</v>
      </c>
      <c r="M31" s="27">
        <f>K31/K19-1</f>
        <v>-0.26610919700449687</v>
      </c>
      <c r="N31" s="32">
        <f>AVERAGE(J29:J31)</f>
        <v>6.1511320240172216</v>
      </c>
      <c r="O31" s="58">
        <f>N31/N28-1</f>
        <v>-4.6754201170954302E-3</v>
      </c>
    </row>
    <row r="32" spans="1:15" ht="17.399999999999999" hidden="1">
      <c r="D32" s="26">
        <f>H32/21</f>
        <v>309952.76190476189</v>
      </c>
      <c r="E32" s="27">
        <f t="shared" si="7"/>
        <v>-0.21982931818607876</v>
      </c>
      <c r="F32" s="33">
        <f t="shared" si="8"/>
        <v>-0.22072992805420955</v>
      </c>
      <c r="G32" s="39" t="s">
        <v>222</v>
      </c>
      <c r="H32" s="29">
        <v>6509008</v>
      </c>
      <c r="I32" s="29">
        <v>1069242.8899999999</v>
      </c>
      <c r="J32" s="30">
        <f t="shared" si="4"/>
        <v>6.0874924312099008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282440.19047619047</v>
      </c>
      <c r="E33" s="27">
        <f t="shared" si="7"/>
        <v>-8.876375632047151E-2</v>
      </c>
      <c r="F33" s="33">
        <f t="shared" si="8"/>
        <v>-0.20075030167706176</v>
      </c>
      <c r="G33" s="39" t="s">
        <v>223</v>
      </c>
      <c r="H33" s="29">
        <v>5931244</v>
      </c>
      <c r="I33" s="29">
        <v>973717.6</v>
      </c>
      <c r="J33" s="30">
        <f t="shared" si="4"/>
        <v>6.0913390083531409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297447.0718462824</v>
      </c>
      <c r="B34" s="27">
        <f>A34/A31-1</f>
        <v>-1.4710476454866672E-3</v>
      </c>
      <c r="C34" s="27">
        <f>A34/A22-1</f>
        <v>-0.22265519717660476</v>
      </c>
      <c r="D34" s="26">
        <f>H34/19</f>
        <v>299948.26315789472</v>
      </c>
      <c r="E34" s="27">
        <f t="shared" si="7"/>
        <v>6.198860244424087E-2</v>
      </c>
      <c r="F34" s="33">
        <f t="shared" si="8"/>
        <v>-0.24409279313578003</v>
      </c>
      <c r="G34" s="39" t="s">
        <v>220</v>
      </c>
      <c r="H34" s="29">
        <v>5699017</v>
      </c>
      <c r="I34" s="29">
        <v>948565.3</v>
      </c>
      <c r="J34" s="30">
        <f t="shared" si="4"/>
        <v>6.0080386663943957</v>
      </c>
      <c r="K34" s="32">
        <f>H34+H33+H32</f>
        <v>18139269</v>
      </c>
      <c r="L34" s="27">
        <f>K34/K31-1</f>
        <v>8.8650217128849462E-3</v>
      </c>
      <c r="M34" s="27">
        <f>K34/K22-1</f>
        <v>-0.23491682548546677</v>
      </c>
      <c r="N34" s="32">
        <f>AVERAGE(J32:J34)</f>
        <v>6.0622900353191449</v>
      </c>
      <c r="O34" s="58">
        <f>N34/N31-1</f>
        <v>-1.4443193277463573E-2</v>
      </c>
      <c r="P34" s="58"/>
    </row>
    <row r="35" spans="1:16" ht="17.399999999999999" hidden="1">
      <c r="D35" s="26">
        <f>H35/23</f>
        <v>171950.78260869565</v>
      </c>
      <c r="E35" s="27">
        <f t="shared" si="7"/>
        <v>-0.42673186102704774</v>
      </c>
      <c r="F35" s="33">
        <f t="shared" si="8"/>
        <v>-0.50374354355105111</v>
      </c>
      <c r="G35" s="39" t="s">
        <v>226</v>
      </c>
      <c r="H35" s="68">
        <v>3954868</v>
      </c>
      <c r="I35" s="68">
        <v>645671.4</v>
      </c>
      <c r="J35" s="30">
        <f t="shared" si="4"/>
        <v>6.1252023862292795</v>
      </c>
      <c r="P35" s="16"/>
    </row>
    <row r="36" spans="1:16" ht="17.399999999999999" hidden="1">
      <c r="D36" s="26">
        <f>H36/21</f>
        <v>242180.76190476189</v>
      </c>
      <c r="E36" s="27">
        <f t="shared" si="7"/>
        <v>0.40843070459229569</v>
      </c>
      <c r="F36" s="33">
        <f t="shared" si="8"/>
        <v>-0.33128936057595193</v>
      </c>
      <c r="G36" s="39" t="s">
        <v>228</v>
      </c>
      <c r="H36" s="68">
        <v>5085796</v>
      </c>
      <c r="I36" s="68">
        <v>808070.2</v>
      </c>
      <c r="J36" s="30">
        <f t="shared" si="4"/>
        <v>6.2937551712710116</v>
      </c>
      <c r="P36" s="16"/>
    </row>
    <row r="37" spans="1:16" ht="17.399999999999999" hidden="1">
      <c r="A37" s="31">
        <f>AVERAGE(D35:D37)</f>
        <v>205440.10743041176</v>
      </c>
      <c r="B37" s="27">
        <f>A37/A34-1</f>
        <v>-0.30932213870781988</v>
      </c>
      <c r="C37" s="27">
        <f>A37/A25-1</f>
        <v>-0.39089700522229243</v>
      </c>
      <c r="D37" s="26">
        <f>H37/18</f>
        <v>202188.77777777778</v>
      </c>
      <c r="E37" s="27">
        <f t="shared" si="7"/>
        <v>-0.16513278681776977</v>
      </c>
      <c r="F37" s="33">
        <f t="shared" si="8"/>
        <v>-0.33313403125514873</v>
      </c>
      <c r="G37" s="39" t="s">
        <v>225</v>
      </c>
      <c r="H37" s="68">
        <v>3639398</v>
      </c>
      <c r="I37" s="68">
        <v>582439.30000000005</v>
      </c>
      <c r="J37" s="30">
        <f t="shared" si="4"/>
        <v>6.2485446981342081</v>
      </c>
      <c r="K37" s="32">
        <f>H37+H36+H35</f>
        <v>12680062</v>
      </c>
      <c r="L37" s="27">
        <f>K37/K34-1</f>
        <v>-0.30096069472259324</v>
      </c>
      <c r="M37" s="27">
        <f>K37/K25-1</f>
        <v>-0.39631995971169565</v>
      </c>
      <c r="N37" s="32">
        <f>AVERAGE(J35:J37)</f>
        <v>6.2225007518781661</v>
      </c>
      <c r="O37" s="16">
        <f>N37/N34-1</f>
        <v>2.6427425218131573E-2</v>
      </c>
      <c r="P37" s="16"/>
    </row>
    <row r="38" spans="1:16" ht="17.399999999999999" hidden="1">
      <c r="A38" s="31"/>
      <c r="B38" s="27"/>
      <c r="C38" s="27"/>
      <c r="D38" s="26">
        <f>H38/20</f>
        <v>231387</v>
      </c>
      <c r="E38" s="27">
        <f t="shared" si="7"/>
        <v>0.14441069649431038</v>
      </c>
      <c r="F38" s="33">
        <f t="shared" si="8"/>
        <v>-0.19321544262783641</v>
      </c>
      <c r="G38" s="39" t="s">
        <v>231</v>
      </c>
      <c r="H38" s="68">
        <v>4627740</v>
      </c>
      <c r="I38" s="68">
        <v>727811.8</v>
      </c>
      <c r="J38" s="30">
        <f t="shared" si="4"/>
        <v>6.3584294731137909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198539.19047619047</v>
      </c>
      <c r="E39" s="27">
        <f t="shared" si="7"/>
        <v>-0.14196047973226467</v>
      </c>
      <c r="F39" s="33">
        <f t="shared" si="8"/>
        <v>-0.29815556106726304</v>
      </c>
      <c r="G39" s="39" t="s">
        <v>234</v>
      </c>
      <c r="H39" s="68">
        <v>4169323</v>
      </c>
      <c r="I39" s="68">
        <v>640833.30000000005</v>
      </c>
      <c r="J39" s="30">
        <f t="shared" si="4"/>
        <v>6.5060960471311331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212630.39682539683</v>
      </c>
      <c r="B40" s="27">
        <f>A40/A37-1</f>
        <v>3.4999443316688472E-2</v>
      </c>
      <c r="C40" s="27">
        <f>A40/A28-1</f>
        <v>-0.29077125509428137</v>
      </c>
      <c r="D40" s="26">
        <f>H40/21</f>
        <v>207965</v>
      </c>
      <c r="E40" s="27">
        <f t="shared" si="7"/>
        <v>4.7475813219556295E-2</v>
      </c>
      <c r="F40" s="33">
        <f t="shared" si="8"/>
        <v>-0.36929041530404938</v>
      </c>
      <c r="G40" s="39" t="s">
        <v>236</v>
      </c>
      <c r="H40" s="68">
        <v>4367265</v>
      </c>
      <c r="I40" s="68">
        <v>690419.4</v>
      </c>
      <c r="J40" s="30">
        <f t="shared" si="4"/>
        <v>6.3255247462629232</v>
      </c>
      <c r="K40" s="32">
        <f>H40+H39+H38</f>
        <v>13164328</v>
      </c>
      <c r="L40" s="27">
        <f>K40/K37-1</f>
        <v>3.8191138182131823E-2</v>
      </c>
      <c r="M40" s="27">
        <f>K40/K28-1</f>
        <v>-0.26610169500974412</v>
      </c>
      <c r="N40" s="32">
        <f>AVERAGE(J38:J40)</f>
        <v>6.3966834221692821</v>
      </c>
      <c r="O40" s="58">
        <f>N40/N37-1</f>
        <v>2.7992390396825773E-2</v>
      </c>
    </row>
    <row r="41" spans="1:16" ht="17.399999999999999">
      <c r="A41" s="31"/>
      <c r="B41" s="27"/>
      <c r="C41" s="27"/>
      <c r="D41" s="26">
        <f>H41/18</f>
        <v>259427.5</v>
      </c>
      <c r="E41" s="27">
        <f t="shared" si="7"/>
        <v>0.24745750486860763</v>
      </c>
      <c r="F41" s="33">
        <f t="shared" si="8"/>
        <v>0.29041035619310063</v>
      </c>
      <c r="G41" s="39" t="s">
        <v>370</v>
      </c>
      <c r="H41" s="68">
        <v>4669695</v>
      </c>
      <c r="I41" s="68">
        <v>746991.87</v>
      </c>
      <c r="J41" s="30">
        <f t="shared" si="4"/>
        <v>6.2513330968381222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186502.9</v>
      </c>
      <c r="E42" s="27">
        <f t="shared" ref="E42" si="9">D42/D41-1</f>
        <v>-0.28109818735484871</v>
      </c>
      <c r="F42" s="33">
        <f t="shared" ref="F42" si="10">D42/D30-1</f>
        <v>-0.36848206907256975</v>
      </c>
      <c r="G42" s="39" t="s">
        <v>407</v>
      </c>
      <c r="H42" s="68">
        <v>3730058</v>
      </c>
      <c r="I42" s="68">
        <v>613383.79</v>
      </c>
      <c r="J42" s="30">
        <f t="shared" si="4"/>
        <v>6.081116033405447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233399.63333333333</v>
      </c>
      <c r="B43" s="27">
        <f>A43/A40-1</f>
        <v>9.7677645426167858E-2</v>
      </c>
      <c r="C43" s="27">
        <f>A43/A31-1</f>
        <v>-0.21647811186824528</v>
      </c>
      <c r="D43" s="26">
        <f>H43/20</f>
        <v>254268.5</v>
      </c>
      <c r="E43" s="27">
        <f t="shared" ref="E43" si="11">D43/D42-1</f>
        <v>0.3633487736651817</v>
      </c>
      <c r="F43" s="33">
        <f t="shared" ref="F43" si="12">D43/D31-1</f>
        <v>-0.35999012304411615</v>
      </c>
      <c r="G43" s="39" t="s">
        <v>429</v>
      </c>
      <c r="H43" s="68">
        <v>5085370</v>
      </c>
      <c r="I43" s="68">
        <v>807859.9</v>
      </c>
      <c r="J43" s="30">
        <f t="shared" si="4"/>
        <v>6.2948662261860004</v>
      </c>
      <c r="K43" s="32">
        <f>H43+H42+H41</f>
        <v>13485123</v>
      </c>
      <c r="L43" s="27">
        <f>K43/K40-1</f>
        <v>2.4368505555315778E-2</v>
      </c>
      <c r="M43" s="27">
        <f>K43/K31-1</f>
        <v>-0.24998802828295208</v>
      </c>
      <c r="N43" s="32">
        <f>AVERAGE(J41:J43)</f>
        <v>6.2091051188098563</v>
      </c>
      <c r="O43" s="58">
        <f>N43/N40-1</f>
        <v>-2.9324306203637795E-2</v>
      </c>
    </row>
    <row r="44" spans="1:16" ht="17.399999999999999">
      <c r="A44" s="31"/>
      <c r="B44" s="27"/>
      <c r="C44" s="27"/>
      <c r="D44" s="26">
        <f>H44/22</f>
        <v>192197.5</v>
      </c>
      <c r="E44" s="27">
        <f t="shared" ref="E44" si="13">D44/D43-1</f>
        <v>-0.24411596403014924</v>
      </c>
      <c r="F44" s="33">
        <f t="shared" ref="F44" si="14">D44/D32-1</f>
        <v>-0.37991357515615276</v>
      </c>
      <c r="G44" s="39" t="s">
        <v>464</v>
      </c>
      <c r="H44" s="68">
        <v>4228345</v>
      </c>
      <c r="I44" s="68">
        <v>680109.81</v>
      </c>
      <c r="J44" s="30">
        <f t="shared" si="4"/>
        <v>6.2171504333983947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271600.3</v>
      </c>
      <c r="E45" s="27">
        <f t="shared" ref="E45" si="15">D45/D44-1</f>
        <v>0.41313128422586143</v>
      </c>
      <c r="F45" s="33">
        <f t="shared" ref="F45" si="16">D45/D33-1</f>
        <v>-3.8379419224702338E-2</v>
      </c>
      <c r="G45" s="39" t="s">
        <v>498</v>
      </c>
      <c r="H45" s="68">
        <v>5432006</v>
      </c>
      <c r="I45" s="68">
        <v>872601.23</v>
      </c>
      <c r="J45" s="30">
        <f t="shared" si="4"/>
        <v>6.2250725912912133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246281.10877192984</v>
      </c>
      <c r="B46" s="27">
        <f>A46/A43-1</f>
        <v>5.5190641281769315E-2</v>
      </c>
      <c r="C46" s="27">
        <f>A46/A34-1</f>
        <v>-0.17201703401133028</v>
      </c>
      <c r="D46" s="26">
        <f>H46/19</f>
        <v>275045.5263157895</v>
      </c>
      <c r="E46" s="27">
        <f t="shared" ref="E46" si="17">D46/D45-1</f>
        <v>1.2684913513679952E-2</v>
      </c>
      <c r="F46" s="33">
        <f t="shared" ref="F46" si="18">D46/D34-1</f>
        <v>-8.302344070916079E-2</v>
      </c>
      <c r="G46" s="39" t="s">
        <v>548</v>
      </c>
      <c r="H46" s="68">
        <v>5225865</v>
      </c>
      <c r="I46" s="68">
        <v>841391.54</v>
      </c>
      <c r="J46" s="30">
        <f t="shared" si="4"/>
        <v>6.2109787792732023</v>
      </c>
      <c r="K46" s="32">
        <f>H46+H45+H44</f>
        <v>14886216</v>
      </c>
      <c r="L46" s="27">
        <f>K46/K43-1</f>
        <v>0.10389916354489315</v>
      </c>
      <c r="M46" s="27">
        <f>K46/K34-1</f>
        <v>-0.17933760175230873</v>
      </c>
      <c r="N46" s="32">
        <f>AVERAGE(J44:J46)</f>
        <v>6.2177339346542695</v>
      </c>
      <c r="O46" s="58">
        <f>N46/N43-1</f>
        <v>1.3897036173977639E-3</v>
      </c>
    </row>
    <row r="47" spans="1:16" ht="17.399999999999999">
      <c r="A47" s="31"/>
      <c r="B47" s="27"/>
      <c r="C47" s="27"/>
      <c r="D47" s="26">
        <f>H47/19</f>
        <v>310581.84210526315</v>
      </c>
      <c r="E47" s="27">
        <f t="shared" ref="E47" si="19">D47/D46-1</f>
        <v>0.12920157715516933</v>
      </c>
      <c r="F47" s="33">
        <f t="shared" ref="F47" si="20">D47/D35-1</f>
        <v>0.80622523139104829</v>
      </c>
      <c r="G47" s="39" t="s">
        <v>598</v>
      </c>
      <c r="H47" s="68">
        <v>5901055</v>
      </c>
      <c r="I47" s="68">
        <v>957167</v>
      </c>
      <c r="J47" s="30">
        <f t="shared" si="4"/>
        <v>6.1651258348856572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269115.55</v>
      </c>
      <c r="E48" s="27">
        <f t="shared" ref="E48" si="21">D48/D47-1</f>
        <v>-0.13351164325701081</v>
      </c>
      <c r="F48" s="33">
        <f t="shared" ref="F48" si="22">D48/D36-1</f>
        <v>0.11121770318746571</v>
      </c>
      <c r="G48" s="39" t="s">
        <v>636</v>
      </c>
      <c r="H48" s="68">
        <v>5382311</v>
      </c>
      <c r="I48" s="68">
        <v>830454.6</v>
      </c>
      <c r="J48" s="30">
        <f t="shared" si="4"/>
        <v>6.4811622453533282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270943.81251993618</v>
      </c>
      <c r="B49" s="27">
        <f>A49/A46-1</f>
        <v>0.10014046091876816</v>
      </c>
      <c r="C49" s="27">
        <f>A49/A37-1</f>
        <v>0.31884574978482383</v>
      </c>
      <c r="D49" s="26">
        <f>H49/22</f>
        <v>233134.04545454544</v>
      </c>
      <c r="E49" s="27">
        <f t="shared" ref="E49" si="23">D49/D48-1</f>
        <v>-0.13370280738312801</v>
      </c>
      <c r="F49" s="33">
        <f t="shared" ref="F49" si="24">D49/D37-1</f>
        <v>0.15305136129157026</v>
      </c>
      <c r="G49" s="39" t="s">
        <v>672</v>
      </c>
      <c r="H49" s="68">
        <v>5128949</v>
      </c>
      <c r="I49" s="68">
        <v>798687.16</v>
      </c>
      <c r="J49" s="30">
        <f t="shared" si="4"/>
        <v>6.4217246211896031</v>
      </c>
      <c r="K49" s="32">
        <f>H49+H48+H47</f>
        <v>16412315</v>
      </c>
      <c r="L49" s="27">
        <f>K49/K46-1</f>
        <v>0.10251759076987721</v>
      </c>
      <c r="M49" s="27">
        <f>K49/K37-1</f>
        <v>0.29434028003964019</v>
      </c>
      <c r="N49" s="32">
        <f>AVERAGE(J47:J49)</f>
        <v>6.3560042338095295</v>
      </c>
      <c r="O49" s="58">
        <f>N49/N46-1</f>
        <v>2.2238053382216405E-2</v>
      </c>
    </row>
    <row r="50" spans="1:15" s="37" customFormat="1" ht="17.399999999999999">
      <c r="A50" s="92"/>
      <c r="B50" s="130"/>
      <c r="C50" s="130"/>
      <c r="D50" s="93">
        <f>H50/18</f>
        <v>124994.88888888889</v>
      </c>
      <c r="E50" s="130">
        <f t="shared" ref="E50" si="25">D50/D49-1</f>
        <v>-0.46384969794873065</v>
      </c>
      <c r="F50" s="131">
        <f t="shared" ref="F50" si="26">D50/D38-1</f>
        <v>-0.45980159261804299</v>
      </c>
      <c r="G50" s="132" t="s">
        <v>714</v>
      </c>
      <c r="H50" s="95">
        <v>2249908</v>
      </c>
      <c r="I50" s="95">
        <v>363258.71</v>
      </c>
      <c r="J50" s="133">
        <f t="shared" ref="J50" si="27">H50/I50</f>
        <v>6.1936794302881264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179189.2</v>
      </c>
      <c r="E51" s="130">
        <f t="shared" ref="E51" si="28">D51/D50-1</f>
        <v>0.43357221717510241</v>
      </c>
      <c r="F51" s="131">
        <f t="shared" ref="F51" si="29">D51/D39-1</f>
        <v>-9.7461818141698187E-2</v>
      </c>
      <c r="G51" s="132" t="s">
        <v>721</v>
      </c>
      <c r="H51" s="95">
        <v>3583784</v>
      </c>
      <c r="I51" s="95">
        <v>554106.17000000004</v>
      </c>
      <c r="J51" s="133">
        <f t="shared" ref="J51" si="30">H51/I51</f>
        <v>6.4676847038176817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139893.68114478115</v>
      </c>
      <c r="B52" s="27">
        <f>A52/A49-1</f>
        <v>-0.48368010384260873</v>
      </c>
      <c r="C52" s="27">
        <f>A52/A40-1</f>
        <v>-0.34208051514075866</v>
      </c>
      <c r="D52" s="93">
        <f>H52/22</f>
        <v>115496.95454545454</v>
      </c>
      <c r="E52" s="130">
        <f t="shared" ref="E52:E53" si="31">D52/D51-1</f>
        <v>-0.35544689888980729</v>
      </c>
      <c r="F52" s="131">
        <f t="shared" ref="F52:F53" si="32">D52/D40-1</f>
        <v>-0.44463272884641869</v>
      </c>
      <c r="G52" s="132" t="s">
        <v>726</v>
      </c>
      <c r="H52" s="95">
        <v>2540933</v>
      </c>
      <c r="I52" s="95">
        <v>389008.61</v>
      </c>
      <c r="J52" s="133">
        <f t="shared" ref="J52" si="33">H52/I52</f>
        <v>6.531816866469871</v>
      </c>
      <c r="K52" s="32">
        <f>H52+H51+H50</f>
        <v>8374625</v>
      </c>
      <c r="L52" s="27">
        <f>K52/K49-1</f>
        <v>-0.48973529937732729</v>
      </c>
      <c r="M52" s="27">
        <f>K52/K40-1</f>
        <v>-0.36383953666301838</v>
      </c>
      <c r="N52" s="32">
        <f>AVERAGE(J50:J52)</f>
        <v>6.3977270001918924</v>
      </c>
      <c r="O52" s="58">
        <f>N52/N49-1</f>
        <v>6.564307518932555E-3</v>
      </c>
    </row>
    <row r="53" spans="1:15" s="37" customFormat="1" ht="17.399999999999999">
      <c r="A53" s="31"/>
      <c r="B53" s="27"/>
      <c r="C53" s="27"/>
      <c r="D53" s="93">
        <f>H53/21</f>
        <v>145619.80952380953</v>
      </c>
      <c r="E53" s="130">
        <f t="shared" si="31"/>
        <v>0.26081081615446355</v>
      </c>
      <c r="F53" s="131">
        <f t="shared" si="32"/>
        <v>-0.43868784333268629</v>
      </c>
      <c r="G53" s="132" t="s">
        <v>729</v>
      </c>
      <c r="H53" s="95">
        <v>3058016</v>
      </c>
      <c r="I53" s="95">
        <v>480325.57</v>
      </c>
      <c r="J53" s="133">
        <f t="shared" ref="J53" si="34">H53/I53</f>
        <v>6.3665484225626381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201741.70588235295</v>
      </c>
      <c r="E54" s="130">
        <f t="shared" ref="E54" si="35">D54/D53-1</f>
        <v>0.38540014948561807</v>
      </c>
      <c r="F54" s="131">
        <f t="shared" ref="F54" si="36">D54/D42-1</f>
        <v>8.1708144389995851E-2</v>
      </c>
      <c r="G54" s="132" t="s">
        <v>742</v>
      </c>
      <c r="H54" s="95">
        <v>3429609</v>
      </c>
      <c r="I54" s="95">
        <v>567878</v>
      </c>
      <c r="J54" s="133">
        <f t="shared" ref="J54" si="37">H54/I54</f>
        <v>6.0393411965246058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238404.2670401494</v>
      </c>
      <c r="B55" s="27">
        <f>A55/A52-1</f>
        <v>0.70418181213929176</v>
      </c>
      <c r="C55" s="27">
        <f>A55/A43-1</f>
        <v>2.1442337485032104E-2</v>
      </c>
      <c r="D55" s="93">
        <f>H55/21</f>
        <v>367851.28571428574</v>
      </c>
      <c r="E55" s="130">
        <f t="shared" ref="E55" si="38">D55/D54-1</f>
        <v>0.82337749205313404</v>
      </c>
      <c r="F55" s="131">
        <f t="shared" ref="F55" si="39">D55/D43-1</f>
        <v>0.44670411676745547</v>
      </c>
      <c r="G55" s="132" t="s">
        <v>749</v>
      </c>
      <c r="H55" s="95">
        <v>7724877</v>
      </c>
      <c r="I55" s="95">
        <v>1254430.1499999999</v>
      </c>
      <c r="J55" s="133">
        <f t="shared" ref="J55" si="40">H55/I55</f>
        <v>6.1580766374277598</v>
      </c>
      <c r="K55" s="32">
        <f>H55+H54+H53</f>
        <v>14212502</v>
      </c>
      <c r="L55" s="27">
        <f>K55/K52-1</f>
        <v>0.69709115333522398</v>
      </c>
      <c r="M55" s="27">
        <f>K55/K43-1</f>
        <v>5.3939367108479574E-2</v>
      </c>
      <c r="N55" s="32">
        <f>AVERAGE(J53:J55)</f>
        <v>6.187988752171667</v>
      </c>
      <c r="O55" s="58">
        <f>N55/N52-1</f>
        <v>-3.2783244426330516E-2</v>
      </c>
    </row>
    <row r="56" spans="1:15" s="124" customFormat="1" ht="17.399999999999999">
      <c r="A56" s="94"/>
      <c r="B56" s="45"/>
      <c r="C56" s="45"/>
      <c r="D56" s="98">
        <f>H56/22</f>
        <v>361304.27272727271</v>
      </c>
      <c r="E56" s="118">
        <f t="shared" ref="E56" si="41">D56/D55-1</f>
        <v>-1.7797988592863523E-2</v>
      </c>
      <c r="F56" s="158">
        <f t="shared" ref="F56" si="42">D56/D44-1</f>
        <v>0.87985937760518573</v>
      </c>
      <c r="G56" s="122" t="s">
        <v>752</v>
      </c>
      <c r="H56" s="96">
        <v>7948694</v>
      </c>
      <c r="I56" s="96">
        <v>1330612.48</v>
      </c>
      <c r="J56" s="125">
        <f t="shared" ref="J56" si="43">H56/I56</f>
        <v>5.97371069298854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531571.38888888888</v>
      </c>
      <c r="E57" s="118">
        <f t="shared" ref="E57" si="44">D57/D56-1</f>
        <v>0.47125685748571478</v>
      </c>
      <c r="F57" s="158">
        <f t="shared" ref="F57" si="45">D57/D45-1</f>
        <v>0.95718262788696817</v>
      </c>
      <c r="G57" s="122" t="s">
        <v>756</v>
      </c>
      <c r="H57" s="96">
        <v>9568285</v>
      </c>
      <c r="I57" s="96">
        <v>1628892.23</v>
      </c>
      <c r="J57" s="125">
        <f t="shared" ref="J57" si="46">H57/I57</f>
        <v>5.8741056183931821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446437.83080808079</v>
      </c>
      <c r="B58" s="27">
        <f>A58/A55-1</f>
        <v>0.87260839057422035</v>
      </c>
      <c r="C58" s="27">
        <f>A58/A46-1</f>
        <v>0.81271650527409034</v>
      </c>
      <c r="K58" s="32">
        <f>H58+H57+H56</f>
        <v>17516979</v>
      </c>
      <c r="L58" s="27">
        <f>K58/K55-1</f>
        <v>0.23250494529393917</v>
      </c>
      <c r="M58" s="27">
        <f>K58/K46-1</f>
        <v>0.17672476336498133</v>
      </c>
      <c r="N58" s="32">
        <f>AVERAGE(J56:J58)</f>
        <v>5.923908155690861</v>
      </c>
      <c r="O58" s="58">
        <f>N58/N55-1</f>
        <v>-4.2676321347243418E-2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알루미늄박</v>
      </c>
      <c r="G1" s="19"/>
      <c r="H1" s="19"/>
      <c r="I1" s="19"/>
      <c r="J1" s="20"/>
      <c r="P1" s="18" t="s">
        <v>17</v>
      </c>
    </row>
    <row r="2" spans="1:16" ht="15" customHeight="1">
      <c r="G2" s="21"/>
      <c r="H2" s="21"/>
      <c r="I2" s="21"/>
      <c r="J2" s="22"/>
      <c r="P2" s="23" t="s">
        <v>623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315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514092.75</v>
      </c>
      <c r="E5" s="27"/>
      <c r="F5" s="26"/>
      <c r="G5" s="28" t="s">
        <v>7</v>
      </c>
      <c r="H5" s="29">
        <v>10281855</v>
      </c>
      <c r="I5" s="29">
        <v>1697980.9</v>
      </c>
      <c r="J5" s="30">
        <f>H5/I5</f>
        <v>6.0553419652718121</v>
      </c>
    </row>
    <row r="6" spans="1:16" ht="15" hidden="1" customHeight="1">
      <c r="D6" s="26">
        <f>H6/18</f>
        <v>438994.38888888888</v>
      </c>
      <c r="E6" s="27">
        <f t="shared" ref="E6:E47" si="0">D6/D5-1</f>
        <v>-0.14607940125806307</v>
      </c>
      <c r="F6" s="26"/>
      <c r="G6" s="28" t="s">
        <v>3</v>
      </c>
      <c r="H6" s="29">
        <v>7901899</v>
      </c>
      <c r="I6" s="29">
        <v>1249432.8899999999</v>
      </c>
      <c r="J6" s="30">
        <f t="shared" ref="J6:J49" si="1">H6/I6</f>
        <v>6.3243884991694115</v>
      </c>
    </row>
    <row r="7" spans="1:16" ht="15" hidden="1" customHeight="1">
      <c r="A7" s="31">
        <f>AVERAGE(D5:D7)</f>
        <v>484054.09175084176</v>
      </c>
      <c r="B7" s="31"/>
      <c r="C7" s="31"/>
      <c r="D7" s="26">
        <f>H7/22</f>
        <v>499075.13636363635</v>
      </c>
      <c r="E7" s="27">
        <f t="shared" si="0"/>
        <v>0.13685994398883805</v>
      </c>
      <c r="F7" s="26"/>
      <c r="G7" s="28" t="s">
        <v>6</v>
      </c>
      <c r="H7" s="29">
        <v>10979653</v>
      </c>
      <c r="I7" s="29">
        <v>1732352.1</v>
      </c>
      <c r="J7" s="30">
        <f t="shared" si="1"/>
        <v>6.3380031114921724</v>
      </c>
      <c r="K7" s="32">
        <f>H7+H6+H5</f>
        <v>29163407</v>
      </c>
      <c r="L7" s="32"/>
      <c r="M7" s="32"/>
      <c r="N7" s="32">
        <f>AVERAGE(J5:J7)</f>
        <v>6.2392445253111317</v>
      </c>
      <c r="O7" s="32"/>
    </row>
    <row r="8" spans="1:16" ht="15" hidden="1" customHeight="1">
      <c r="D8" s="26">
        <f>H8/21</f>
        <v>479663.71428571426</v>
      </c>
      <c r="E8" s="27">
        <f t="shared" si="0"/>
        <v>-3.8894788907653632E-2</v>
      </c>
      <c r="F8" s="26"/>
      <c r="G8" s="28" t="s">
        <v>2</v>
      </c>
      <c r="H8" s="29">
        <v>10072938</v>
      </c>
      <c r="I8" s="29">
        <v>1537511.5</v>
      </c>
      <c r="J8" s="30">
        <f t="shared" si="1"/>
        <v>6.5514553874881587</v>
      </c>
    </row>
    <row r="9" spans="1:16" ht="15" hidden="1" customHeight="1">
      <c r="D9" s="26">
        <f>H9/21</f>
        <v>511381.19047619047</v>
      </c>
      <c r="E9" s="27">
        <f t="shared" si="0"/>
        <v>6.6124401837875046E-2</v>
      </c>
      <c r="F9" s="26"/>
      <c r="G9" s="28" t="s">
        <v>5</v>
      </c>
      <c r="H9" s="29">
        <v>10739005</v>
      </c>
      <c r="I9" s="29">
        <v>1649175.2</v>
      </c>
      <c r="J9" s="30">
        <f t="shared" si="1"/>
        <v>6.5117429609661848</v>
      </c>
    </row>
    <row r="10" spans="1:16" ht="15" hidden="1" customHeight="1">
      <c r="A10" s="31">
        <f>AVERAGE(D8:D10)</f>
        <v>482311.01587301586</v>
      </c>
      <c r="B10" s="27">
        <f>A10/A7-1</f>
        <v>-3.6009939953635106E-3</v>
      </c>
      <c r="C10" s="27"/>
      <c r="D10" s="26">
        <f>H10/21</f>
        <v>455888.14285714284</v>
      </c>
      <c r="E10" s="27">
        <f t="shared" si="0"/>
        <v>-0.10851601242386988</v>
      </c>
      <c r="F10" s="26"/>
      <c r="G10" s="28" t="s">
        <v>0</v>
      </c>
      <c r="H10" s="29">
        <v>9573651</v>
      </c>
      <c r="I10" s="29">
        <v>1492917.3</v>
      </c>
      <c r="J10" s="30">
        <f t="shared" si="1"/>
        <v>6.4127135508443764</v>
      </c>
      <c r="K10" s="32">
        <f>H10+H9+H8</f>
        <v>30385594</v>
      </c>
      <c r="L10" s="27">
        <f>K10/K7-1</f>
        <v>4.1908237950387672E-2</v>
      </c>
      <c r="M10" s="32"/>
      <c r="N10" s="32">
        <f>AVERAGE(J8:J10)</f>
        <v>6.491970633099573</v>
      </c>
      <c r="O10" s="58">
        <f>N10/N7-1</f>
        <v>4.0505882845782271E-2</v>
      </c>
    </row>
    <row r="11" spans="1:16" ht="15" hidden="1" customHeight="1">
      <c r="D11" s="26">
        <f>H11/21</f>
        <v>481297.42857142858</v>
      </c>
      <c r="E11" s="27">
        <f t="shared" si="0"/>
        <v>5.5735789825637205E-2</v>
      </c>
      <c r="F11" s="26"/>
      <c r="G11" s="28" t="s">
        <v>10</v>
      </c>
      <c r="H11" s="29">
        <v>10107246</v>
      </c>
      <c r="I11" s="29">
        <v>1552615.6</v>
      </c>
      <c r="J11" s="30">
        <f t="shared" si="1"/>
        <v>6.5098186569811611</v>
      </c>
    </row>
    <row r="12" spans="1:16" ht="15" hidden="1" customHeight="1">
      <c r="D12" s="26">
        <f>H12/22</f>
        <v>506059.22727272729</v>
      </c>
      <c r="E12" s="27">
        <f t="shared" si="0"/>
        <v>5.1448017860381778E-2</v>
      </c>
      <c r="F12" s="26"/>
      <c r="G12" s="28" t="s">
        <v>4</v>
      </c>
      <c r="H12" s="29">
        <v>11133303</v>
      </c>
      <c r="I12" s="29">
        <v>1722186.8</v>
      </c>
      <c r="J12" s="30">
        <f t="shared" si="1"/>
        <v>6.4646314790010004</v>
      </c>
    </row>
    <row r="13" spans="1:16" ht="15" hidden="1" customHeight="1">
      <c r="A13" s="31">
        <f>AVERAGE(D11:D13)</f>
        <v>515162.56861471868</v>
      </c>
      <c r="B13" s="27">
        <f>A13/A10-1</f>
        <v>6.8112797884658072E-2</v>
      </c>
      <c r="C13" s="27"/>
      <c r="D13" s="26">
        <f>H13/20</f>
        <v>558131.05000000005</v>
      </c>
      <c r="E13" s="27">
        <f t="shared" si="0"/>
        <v>0.10289669651495159</v>
      </c>
      <c r="F13" s="26"/>
      <c r="G13" s="28" t="s">
        <v>8</v>
      </c>
      <c r="H13" s="29">
        <v>11162621</v>
      </c>
      <c r="I13" s="29">
        <v>1720744.8</v>
      </c>
      <c r="J13" s="30">
        <f t="shared" si="1"/>
        <v>6.4870868707550358</v>
      </c>
      <c r="K13" s="32">
        <f>H13+H12+H11</f>
        <v>32403170</v>
      </c>
      <c r="L13" s="27">
        <f>K13/K10-1</f>
        <v>6.6399096887821196E-2</v>
      </c>
      <c r="M13" s="32"/>
      <c r="N13" s="32">
        <f>AVERAGE(J11:J13)</f>
        <v>6.4871790022457319</v>
      </c>
      <c r="O13" s="58">
        <f>N13/N10-1</f>
        <v>-7.3808572537448214E-4</v>
      </c>
    </row>
    <row r="14" spans="1:16" ht="15" hidden="1" customHeight="1">
      <c r="D14" s="26">
        <f>H14/20</f>
        <v>451217.55</v>
      </c>
      <c r="E14" s="27">
        <f t="shared" si="0"/>
        <v>-0.19155626622098887</v>
      </c>
      <c r="F14" s="26"/>
      <c r="G14" s="28" t="s">
        <v>11</v>
      </c>
      <c r="H14" s="29">
        <v>9024351</v>
      </c>
      <c r="I14" s="29">
        <v>1487288.2</v>
      </c>
      <c r="J14" s="30">
        <f t="shared" si="1"/>
        <v>6.0676545406599747</v>
      </c>
    </row>
    <row r="15" spans="1:16" ht="15" hidden="1" customHeight="1">
      <c r="A15" s="31"/>
      <c r="B15" s="31"/>
      <c r="C15" s="31"/>
      <c r="D15" s="26">
        <f>H15/22</f>
        <v>459667.40909090912</v>
      </c>
      <c r="E15" s="27">
        <f t="shared" si="0"/>
        <v>1.8726796178271776E-2</v>
      </c>
      <c r="F15" s="26"/>
      <c r="G15" s="28" t="s">
        <v>9</v>
      </c>
      <c r="H15" s="29">
        <v>10112683</v>
      </c>
      <c r="I15" s="29">
        <v>1633730.5</v>
      </c>
      <c r="J15" s="30">
        <f t="shared" si="1"/>
        <v>6.1899334070092955</v>
      </c>
    </row>
    <row r="16" spans="1:16" ht="15" hidden="1" customHeight="1">
      <c r="A16" s="31">
        <f>AVERAGE(D14:D16)</f>
        <v>461264.45606060605</v>
      </c>
      <c r="B16" s="27">
        <f>A16/A13-1</f>
        <v>-0.10462350302166867</v>
      </c>
      <c r="C16" s="27"/>
      <c r="D16" s="26">
        <f>H16/22</f>
        <v>472908.40909090912</v>
      </c>
      <c r="E16" s="27">
        <f t="shared" si="0"/>
        <v>2.8805609747680316E-2</v>
      </c>
      <c r="F16" s="26"/>
      <c r="G16" s="28" t="s">
        <v>13</v>
      </c>
      <c r="H16" s="29">
        <v>10403985</v>
      </c>
      <c r="I16" s="29">
        <v>1700431.9</v>
      </c>
      <c r="J16" s="30">
        <f t="shared" si="1"/>
        <v>6.118436733632203</v>
      </c>
      <c r="K16" s="32">
        <f>H16+H15+H14</f>
        <v>29541019</v>
      </c>
      <c r="L16" s="27">
        <f>K16/K13-1</f>
        <v>-8.8329351727006955E-2</v>
      </c>
      <c r="M16" s="32"/>
      <c r="N16" s="32">
        <f>AVERAGE(J14:J16)</f>
        <v>6.1253415604338244</v>
      </c>
      <c r="O16" s="58">
        <f>N16/N13-1</f>
        <v>-5.5777317334182785E-2</v>
      </c>
    </row>
    <row r="17" spans="1:15" ht="15" hidden="1" customHeight="1">
      <c r="D17" s="26">
        <f>H17/20</f>
        <v>506390.5</v>
      </c>
      <c r="E17" s="27">
        <f t="shared" si="0"/>
        <v>7.0800371203918466E-2</v>
      </c>
      <c r="F17" s="33">
        <f t="shared" ref="F17:F47" si="2">D17/D5-1</f>
        <v>-1.4982218675521075E-2</v>
      </c>
      <c r="G17" s="39" t="s">
        <v>162</v>
      </c>
      <c r="H17" s="29">
        <v>10127810</v>
      </c>
      <c r="I17" s="29">
        <v>1743281.9</v>
      </c>
      <c r="J17" s="30">
        <f t="shared" si="1"/>
        <v>5.8096226433602052</v>
      </c>
    </row>
    <row r="18" spans="1:15" hidden="1">
      <c r="D18" s="26">
        <f>H18/20</f>
        <v>502674.8</v>
      </c>
      <c r="E18" s="27">
        <f t="shared" si="0"/>
        <v>-7.3376179055492097E-3</v>
      </c>
      <c r="F18" s="33">
        <f t="shared" si="2"/>
        <v>0.14505973817179907</v>
      </c>
      <c r="G18" s="39" t="s">
        <v>163</v>
      </c>
      <c r="H18" s="29">
        <v>10053496</v>
      </c>
      <c r="I18" s="29">
        <v>1737527.4</v>
      </c>
      <c r="J18" s="30">
        <f t="shared" si="1"/>
        <v>5.7860935027556977</v>
      </c>
    </row>
    <row r="19" spans="1:15" ht="17.399999999999999" hidden="1">
      <c r="A19" s="31">
        <f>AVERAGE(D17:D19)</f>
        <v>473652.8575757576</v>
      </c>
      <c r="B19" s="27">
        <f>A19/A16-1</f>
        <v>2.6857481326338695E-2</v>
      </c>
      <c r="C19" s="27">
        <f>A19/A7-1</f>
        <v>-2.1487751787124698E-2</v>
      </c>
      <c r="D19" s="26">
        <f>H19/22</f>
        <v>411893.27272727271</v>
      </c>
      <c r="E19" s="27">
        <f t="shared" si="0"/>
        <v>-0.18059693319165249</v>
      </c>
      <c r="F19" s="33">
        <f t="shared" si="2"/>
        <v>-0.17468685030392128</v>
      </c>
      <c r="G19" s="39" t="s">
        <v>158</v>
      </c>
      <c r="H19" s="29">
        <v>9061652</v>
      </c>
      <c r="I19" s="29">
        <v>1558884.5</v>
      </c>
      <c r="J19" s="30">
        <f t="shared" si="1"/>
        <v>5.8129078838105066</v>
      </c>
      <c r="K19" s="32">
        <f>H19+H18+H17</f>
        <v>29242958</v>
      </c>
      <c r="L19" s="27">
        <f>K19/K16-1</f>
        <v>-1.0089733194376227E-2</v>
      </c>
      <c r="M19" s="27">
        <f>K19/K7-1</f>
        <v>2.7277677124624145E-3</v>
      </c>
      <c r="N19" s="32">
        <f>AVERAGE(J17:J19)</f>
        <v>5.8028746766421362</v>
      </c>
      <c r="O19" s="58">
        <f>N19/N16-1</f>
        <v>-5.2644718765503362E-2</v>
      </c>
    </row>
    <row r="20" spans="1:15" hidden="1">
      <c r="D20" s="26">
        <f>H20/20</f>
        <v>466027.35</v>
      </c>
      <c r="E20" s="27">
        <f t="shared" si="0"/>
        <v>0.13142743729289097</v>
      </c>
      <c r="F20" s="33">
        <f t="shared" si="2"/>
        <v>-2.8429009490577584E-2</v>
      </c>
      <c r="G20" s="39" t="s">
        <v>154</v>
      </c>
      <c r="H20" s="29">
        <v>9320547</v>
      </c>
      <c r="I20" s="29">
        <v>1550876.2</v>
      </c>
      <c r="J20" s="30">
        <f t="shared" si="1"/>
        <v>6.0098588140046258</v>
      </c>
    </row>
    <row r="21" spans="1:15" hidden="1">
      <c r="D21" s="26">
        <f>H21/21</f>
        <v>454392.33333333331</v>
      </c>
      <c r="E21" s="27">
        <f t="shared" si="0"/>
        <v>-2.4966381622595013E-2</v>
      </c>
      <c r="F21" s="33">
        <f t="shared" si="2"/>
        <v>-0.11144105063737286</v>
      </c>
      <c r="G21" s="39" t="s">
        <v>155</v>
      </c>
      <c r="H21" s="29">
        <v>9542239</v>
      </c>
      <c r="I21" s="29">
        <v>1589034.2</v>
      </c>
      <c r="J21" s="30">
        <f t="shared" si="1"/>
        <v>6.0050557753885982</v>
      </c>
    </row>
    <row r="22" spans="1:15" ht="17.399999999999999" hidden="1">
      <c r="A22" s="31">
        <f>AVERAGE(D20:D22)</f>
        <v>433727.78333333338</v>
      </c>
      <c r="B22" s="27">
        <f>A22/A19-1</f>
        <v>-8.4291847085581018E-2</v>
      </c>
      <c r="C22" s="27">
        <f>A22/A10-1</f>
        <v>-0.10073009104248531</v>
      </c>
      <c r="D22" s="26">
        <f>H22/21</f>
        <v>380763.66666666669</v>
      </c>
      <c r="E22" s="27">
        <f t="shared" si="0"/>
        <v>-0.16203765175028617</v>
      </c>
      <c r="F22" s="33">
        <f t="shared" si="2"/>
        <v>-0.16478708070724524</v>
      </c>
      <c r="G22" s="39" t="s">
        <v>156</v>
      </c>
      <c r="H22" s="29">
        <v>7996037</v>
      </c>
      <c r="I22" s="29">
        <v>1352411.8</v>
      </c>
      <c r="J22" s="30">
        <f t="shared" si="1"/>
        <v>5.9124277087792336</v>
      </c>
      <c r="K22" s="32">
        <f>H22+H21+H20</f>
        <v>26858823</v>
      </c>
      <c r="L22" s="27">
        <f>K22/K19-1</f>
        <v>-8.1528517053575777E-2</v>
      </c>
      <c r="M22" s="27">
        <f>K22/K10-1</f>
        <v>-0.11606720605823928</v>
      </c>
      <c r="N22" s="32">
        <f>AVERAGE(J20:J22)</f>
        <v>5.9757807660574862</v>
      </c>
      <c r="O22" s="58">
        <f>N22/N19-1</f>
        <v>2.9796626508467483E-2</v>
      </c>
    </row>
    <row r="23" spans="1:15" hidden="1">
      <c r="A23" s="31"/>
      <c r="B23" s="27"/>
      <c r="C23" s="27"/>
      <c r="D23" s="26">
        <f>H23/21</f>
        <v>432010.19047619047</v>
      </c>
      <c r="E23" s="27">
        <f t="shared" si="0"/>
        <v>0.13458879692527681</v>
      </c>
      <c r="F23" s="33">
        <f t="shared" si="2"/>
        <v>-0.10240494789579679</v>
      </c>
      <c r="G23" s="39" t="s">
        <v>168</v>
      </c>
      <c r="H23" s="29">
        <v>9072214</v>
      </c>
      <c r="I23" s="29">
        <v>1511457.1</v>
      </c>
      <c r="J23" s="30">
        <f t="shared" si="1"/>
        <v>6.0022967241346112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352481.63636363635</v>
      </c>
      <c r="E24" s="27">
        <f t="shared" si="0"/>
        <v>-0.18408953276054074</v>
      </c>
      <c r="F24" s="33">
        <f t="shared" si="2"/>
        <v>-0.3034775034866114</v>
      </c>
      <c r="G24" s="39" t="s">
        <v>176</v>
      </c>
      <c r="H24" s="29">
        <v>7754596</v>
      </c>
      <c r="I24" s="29">
        <v>1293037.8</v>
      </c>
      <c r="J24" s="30">
        <f t="shared" si="1"/>
        <v>5.9971920387787581</v>
      </c>
      <c r="K24" s="32"/>
      <c r="L24" s="27"/>
      <c r="M24" s="27"/>
      <c r="N24" s="27"/>
    </row>
    <row r="25" spans="1:15" ht="17.399999999999999" hidden="1">
      <c r="A25" s="31">
        <f>AVERAGE(D23:D25)</f>
        <v>391027.02999924048</v>
      </c>
      <c r="B25" s="27">
        <f>A25/A22-1</f>
        <v>-9.8450583464873453E-2</v>
      </c>
      <c r="C25" s="27">
        <f>A25/A13-1</f>
        <v>-0.24096381643037634</v>
      </c>
      <c r="D25" s="26">
        <f>H25/19</f>
        <v>388589.26315789472</v>
      </c>
      <c r="E25" s="27">
        <f t="shared" si="0"/>
        <v>0.10243832038105971</v>
      </c>
      <c r="F25" s="33">
        <f t="shared" si="2"/>
        <v>-0.30376698598314023</v>
      </c>
      <c r="G25" s="39" t="s">
        <v>190</v>
      </c>
      <c r="H25" s="29">
        <v>7383196</v>
      </c>
      <c r="I25" s="29">
        <v>1234882</v>
      </c>
      <c r="J25" s="30">
        <f t="shared" si="1"/>
        <v>5.9788676165010095</v>
      </c>
      <c r="K25" s="32">
        <f>H25+H24+H23</f>
        <v>24210006</v>
      </c>
      <c r="L25" s="27">
        <f>K25/K22-1</f>
        <v>-9.8619995373587344E-2</v>
      </c>
      <c r="M25" s="27">
        <f>K25/K13-1</f>
        <v>-0.25285069331179633</v>
      </c>
      <c r="N25" s="32">
        <f>AVERAGE(J23:J25)</f>
        <v>5.9927854598047929</v>
      </c>
      <c r="O25" s="58">
        <f>N25/N22-1</f>
        <v>2.8456020080076527E-3</v>
      </c>
    </row>
    <row r="26" spans="1:15" ht="17.399999999999999" hidden="1">
      <c r="A26" s="31"/>
      <c r="B26" s="27"/>
      <c r="C26" s="27"/>
      <c r="D26" s="26">
        <f>H26/19</f>
        <v>411240.4736842105</v>
      </c>
      <c r="E26" s="27">
        <f t="shared" si="0"/>
        <v>5.8290881076433543E-2</v>
      </c>
      <c r="F26" s="33">
        <f t="shared" si="2"/>
        <v>-8.8598230090539465E-2</v>
      </c>
      <c r="G26" s="39" t="s">
        <v>202</v>
      </c>
      <c r="H26" s="29">
        <v>7813569</v>
      </c>
      <c r="I26" s="29">
        <v>1307236.7</v>
      </c>
      <c r="J26" s="30">
        <f t="shared" si="1"/>
        <v>5.9771646557964599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329636.40909090912</v>
      </c>
      <c r="E27" s="27">
        <f t="shared" si="0"/>
        <v>-0.19843393297899159</v>
      </c>
      <c r="F27" s="33">
        <f t="shared" si="2"/>
        <v>-0.28288061635077455</v>
      </c>
      <c r="G27" s="39" t="s">
        <v>203</v>
      </c>
      <c r="H27" s="29">
        <v>7252001</v>
      </c>
      <c r="I27" s="29">
        <v>1215112.8899999999</v>
      </c>
      <c r="J27" s="30">
        <f t="shared" si="1"/>
        <v>5.96817057878466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341996.20653907495</v>
      </c>
      <c r="B28" s="27">
        <f>A28/A25-1</f>
        <v>-0.12538985721846585</v>
      </c>
      <c r="C28" s="27">
        <f>A28/A16-1</f>
        <v>-0.2585680469293743</v>
      </c>
      <c r="D28" s="26">
        <f>H28/19</f>
        <v>285111.73684210528</v>
      </c>
      <c r="E28" s="27">
        <f t="shared" si="0"/>
        <v>-0.13507207038080726</v>
      </c>
      <c r="F28" s="33">
        <f t="shared" si="2"/>
        <v>-0.39711002942369522</v>
      </c>
      <c r="G28" s="39" t="s">
        <v>208</v>
      </c>
      <c r="H28" s="29">
        <v>5417123</v>
      </c>
      <c r="I28" s="29">
        <v>894828.7</v>
      </c>
      <c r="J28" s="30">
        <f t="shared" si="1"/>
        <v>6.0538100756044146</v>
      </c>
      <c r="K28" s="32">
        <f>H28+H27+H26</f>
        <v>20482693</v>
      </c>
      <c r="L28" s="27">
        <f>K28/K25-1</f>
        <v>-0.15395754135707362</v>
      </c>
      <c r="M28" s="27">
        <f>K28/K16-1</f>
        <v>-0.30663552939727634</v>
      </c>
      <c r="N28" s="32">
        <f>AVERAGE(J26:J28)</f>
        <v>5.9997151033951779</v>
      </c>
      <c r="O28" s="58">
        <f>N28/N25-1</f>
        <v>1.1563309978079861E-3</v>
      </c>
    </row>
    <row r="29" spans="1:15" hidden="1">
      <c r="D29" s="26">
        <f>H29/22</f>
        <v>389665.63636363635</v>
      </c>
      <c r="E29" s="27">
        <f t="shared" si="0"/>
        <v>0.3667120150140748</v>
      </c>
      <c r="F29" s="33">
        <f t="shared" si="2"/>
        <v>-0.23050365999433964</v>
      </c>
      <c r="G29" s="39" t="s">
        <v>215</v>
      </c>
      <c r="H29" s="29">
        <v>8572644</v>
      </c>
      <c r="I29" s="29">
        <v>1531440</v>
      </c>
      <c r="J29" s="30">
        <f t="shared" si="1"/>
        <v>5.5977668077103901</v>
      </c>
    </row>
    <row r="30" spans="1:15" hidden="1">
      <c r="D30" s="26">
        <f>H30/19</f>
        <v>294167.36842105264</v>
      </c>
      <c r="E30" s="27">
        <f t="shared" si="0"/>
        <v>-0.24507746906751771</v>
      </c>
      <c r="F30" s="33">
        <f t="shared" si="2"/>
        <v>-0.41479587116550776</v>
      </c>
      <c r="G30" s="39" t="s">
        <v>210</v>
      </c>
      <c r="H30" s="29">
        <v>5589180</v>
      </c>
      <c r="I30" s="29">
        <v>1033948.4</v>
      </c>
      <c r="J30" s="30">
        <f t="shared" si="1"/>
        <v>5.4056662788974768</v>
      </c>
    </row>
    <row r="31" spans="1:15" ht="17.399999999999999" hidden="1">
      <c r="A31" s="31">
        <f>AVERAGE(D29:D31)</f>
        <v>322888.38492822967</v>
      </c>
      <c r="B31" s="27">
        <f>A31/A28-1</f>
        <v>-5.5871443149069222E-2</v>
      </c>
      <c r="C31" s="27">
        <f>A31/A19-1</f>
        <v>-0.31830162161201392</v>
      </c>
      <c r="D31" s="26">
        <f>H31/20</f>
        <v>284832.15000000002</v>
      </c>
      <c r="E31" s="27">
        <f t="shared" si="0"/>
        <v>-3.173437785149158E-2</v>
      </c>
      <c r="F31" s="33">
        <f t="shared" si="2"/>
        <v>-0.30848069424868663</v>
      </c>
      <c r="G31" s="39" t="s">
        <v>211</v>
      </c>
      <c r="H31" s="29">
        <v>5696643</v>
      </c>
      <c r="I31" s="29">
        <v>1078471.95</v>
      </c>
      <c r="J31" s="30">
        <f t="shared" si="1"/>
        <v>5.2821429430779352</v>
      </c>
      <c r="K31" s="32">
        <f>H31+H30+H29</f>
        <v>19858467</v>
      </c>
      <c r="L31" s="27">
        <f>K31/K28-1</f>
        <v>-3.0475777770042289E-2</v>
      </c>
      <c r="M31" s="27">
        <f>K31/K19-1</f>
        <v>-0.32091456001133678</v>
      </c>
      <c r="N31" s="32">
        <f>AVERAGE(J29:J31)</f>
        <v>5.4285253432286007</v>
      </c>
      <c r="O31" s="58">
        <f>N31/N28-1</f>
        <v>-9.5202813854168955E-2</v>
      </c>
    </row>
    <row r="32" spans="1:15" ht="17.399999999999999" hidden="1">
      <c r="D32" s="26">
        <f>H32/21</f>
        <v>332697.95238095237</v>
      </c>
      <c r="E32" s="27">
        <f t="shared" si="0"/>
        <v>0.16804915590094849</v>
      </c>
      <c r="F32" s="33">
        <f t="shared" si="2"/>
        <v>-0.28609779580328842</v>
      </c>
      <c r="G32" s="39" t="s">
        <v>222</v>
      </c>
      <c r="H32" s="29">
        <v>6986657</v>
      </c>
      <c r="I32" s="29">
        <v>1285606.1000000001</v>
      </c>
      <c r="J32" s="30">
        <f t="shared" si="1"/>
        <v>5.4345238405449381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311608.80952380953</v>
      </c>
      <c r="E33" s="27">
        <f t="shared" si="0"/>
        <v>-6.3388255642147562E-2</v>
      </c>
      <c r="F33" s="33">
        <f t="shared" si="2"/>
        <v>-0.31422960586084669</v>
      </c>
      <c r="G33" s="39" t="s">
        <v>223</v>
      </c>
      <c r="H33" s="29">
        <v>6543785</v>
      </c>
      <c r="I33" s="29">
        <v>1211598.1000000001</v>
      </c>
      <c r="J33" s="30">
        <f t="shared" si="1"/>
        <v>5.4009535010000427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354487.7802840434</v>
      </c>
      <c r="B34" s="27">
        <f>A34/A31-1</f>
        <v>9.786476327675131E-2</v>
      </c>
      <c r="C34" s="27">
        <f>A34/A22-1</f>
        <v>-0.18269524363946854</v>
      </c>
      <c r="D34" s="26">
        <f>H34/19</f>
        <v>419156.57894736843</v>
      </c>
      <c r="E34" s="27">
        <f t="shared" si="0"/>
        <v>0.34513712750262071</v>
      </c>
      <c r="F34" s="33">
        <f t="shared" si="2"/>
        <v>0.1008313440639077</v>
      </c>
      <c r="G34" s="39" t="s">
        <v>220</v>
      </c>
      <c r="H34" s="29">
        <v>7963975</v>
      </c>
      <c r="I34" s="29">
        <v>1458365.7</v>
      </c>
      <c r="J34" s="30">
        <f t="shared" si="1"/>
        <v>5.4608902280134535</v>
      </c>
      <c r="K34" s="32">
        <f>H34+H33+H32</f>
        <v>21494417</v>
      </c>
      <c r="L34" s="27">
        <f>K34/K31-1</f>
        <v>8.2380477808281949E-2</v>
      </c>
      <c r="M34" s="27">
        <f>K34/K22-1</f>
        <v>-0.19972602671382877</v>
      </c>
      <c r="N34" s="32">
        <f>AVERAGE(J32:J34)</f>
        <v>5.4321225231861447</v>
      </c>
      <c r="O34" s="58">
        <f>N34/N31-1</f>
        <v>6.626440386856558E-4</v>
      </c>
      <c r="P34" s="58"/>
    </row>
    <row r="35" spans="1:16" ht="17.399999999999999" hidden="1">
      <c r="D35" s="26">
        <f>H35/23</f>
        <v>382016.30434782611</v>
      </c>
      <c r="E35" s="27">
        <f t="shared" si="0"/>
        <v>-8.8607161297129089E-2</v>
      </c>
      <c r="F35" s="33">
        <f t="shared" si="2"/>
        <v>-0.11572385844245425</v>
      </c>
      <c r="G35" s="39" t="s">
        <v>226</v>
      </c>
      <c r="H35" s="68">
        <v>8786375</v>
      </c>
      <c r="I35" s="68">
        <v>1541073.6</v>
      </c>
      <c r="J35" s="30">
        <f t="shared" si="1"/>
        <v>5.7014635770802897</v>
      </c>
      <c r="P35" s="16"/>
    </row>
    <row r="36" spans="1:16" ht="17.399999999999999" hidden="1">
      <c r="D36" s="26">
        <f>H36/21</f>
        <v>384100.42857142858</v>
      </c>
      <c r="E36" s="27">
        <f t="shared" si="0"/>
        <v>5.4555897219110694E-3</v>
      </c>
      <c r="F36" s="33">
        <f t="shared" si="2"/>
        <v>8.9703374433874883E-2</v>
      </c>
      <c r="G36" s="39" t="s">
        <v>228</v>
      </c>
      <c r="H36" s="68">
        <v>8066109</v>
      </c>
      <c r="I36" s="68">
        <v>1418686.6</v>
      </c>
      <c r="J36" s="30">
        <f t="shared" si="1"/>
        <v>5.6856172462614358</v>
      </c>
      <c r="P36" s="16"/>
    </row>
    <row r="37" spans="1:16" ht="17.399999999999999" hidden="1">
      <c r="A37" s="31">
        <f>AVERAGE(D35:D37)</f>
        <v>400115.68875086267</v>
      </c>
      <c r="B37" s="27">
        <f>A37/A34-1</f>
        <v>0.12871503900715164</v>
      </c>
      <c r="C37" s="27">
        <f>A37/A25-1</f>
        <v>2.3243044736932506E-2</v>
      </c>
      <c r="D37" s="26">
        <f>H37/18</f>
        <v>434230.33333333331</v>
      </c>
      <c r="E37" s="27">
        <f t="shared" si="0"/>
        <v>0.13051249369429541</v>
      </c>
      <c r="F37" s="33">
        <f t="shared" si="2"/>
        <v>0.1174532456314763</v>
      </c>
      <c r="G37" s="39" t="s">
        <v>225</v>
      </c>
      <c r="H37" s="68">
        <v>7816146</v>
      </c>
      <c r="I37" s="68">
        <v>1323139.2</v>
      </c>
      <c r="J37" s="30">
        <f t="shared" si="1"/>
        <v>5.9072741552816215</v>
      </c>
      <c r="K37" s="32">
        <f>H37+H36+H35</f>
        <v>24668630</v>
      </c>
      <c r="L37" s="27">
        <f>K37/K34-1</f>
        <v>0.14767616167491315</v>
      </c>
      <c r="M37" s="27">
        <f>K37/K25-1</f>
        <v>1.8943572339469972E-2</v>
      </c>
      <c r="N37" s="32">
        <f>AVERAGE(J35:J37)</f>
        <v>5.764784992874449</v>
      </c>
      <c r="O37" s="16">
        <f>N37/N34-1</f>
        <v>6.1239868627481764E-2</v>
      </c>
      <c r="P37" s="16"/>
    </row>
    <row r="38" spans="1:16" ht="17.399999999999999" hidden="1">
      <c r="A38" s="31"/>
      <c r="B38" s="27"/>
      <c r="C38" s="27"/>
      <c r="D38" s="26">
        <f>H38/20</f>
        <v>412313.2</v>
      </c>
      <c r="E38" s="27">
        <f t="shared" si="0"/>
        <v>-5.0473519813984957E-2</v>
      </c>
      <c r="F38" s="33">
        <f t="shared" si="2"/>
        <v>2.6085134718847325E-3</v>
      </c>
      <c r="G38" s="39" t="s">
        <v>231</v>
      </c>
      <c r="H38" s="68">
        <v>8246264</v>
      </c>
      <c r="I38" s="68">
        <v>1434841.9</v>
      </c>
      <c r="J38" s="30">
        <f t="shared" si="1"/>
        <v>5.7471586242358832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335676.85714285716</v>
      </c>
      <c r="E39" s="27">
        <f t="shared" si="0"/>
        <v>-0.18586924419868889</v>
      </c>
      <c r="F39" s="33">
        <f t="shared" si="2"/>
        <v>1.832457788448405E-2</v>
      </c>
      <c r="G39" s="39" t="s">
        <v>234</v>
      </c>
      <c r="H39" s="68">
        <v>7049214</v>
      </c>
      <c r="I39" s="68">
        <v>1203548.6000000001</v>
      </c>
      <c r="J39" s="30">
        <f t="shared" si="1"/>
        <v>5.8570248014911899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378031.57460317464</v>
      </c>
      <c r="B40" s="27">
        <f>A40/A37-1</f>
        <v>-5.5194321963813353E-2</v>
      </c>
      <c r="C40" s="27">
        <f>A40/A28-1</f>
        <v>0.10536774202488841</v>
      </c>
      <c r="D40" s="26">
        <f>H40/21</f>
        <v>386104.66666666669</v>
      </c>
      <c r="E40" s="27">
        <f t="shared" si="0"/>
        <v>0.15022724519357755</v>
      </c>
      <c r="F40" s="33">
        <f t="shared" si="2"/>
        <v>0.35422228121212429</v>
      </c>
      <c r="G40" s="39" t="s">
        <v>236</v>
      </c>
      <c r="H40" s="68">
        <v>8108198</v>
      </c>
      <c r="I40" s="68">
        <v>1422183.5</v>
      </c>
      <c r="J40" s="30">
        <f t="shared" si="1"/>
        <v>5.7012319436978425</v>
      </c>
      <c r="K40" s="32">
        <f>H40+H39+H38</f>
        <v>23403676</v>
      </c>
      <c r="L40" s="27">
        <f>K40/K37-1</f>
        <v>-5.1277837480232957E-2</v>
      </c>
      <c r="M40" s="27">
        <f>K40/K28-1</f>
        <v>0.14260737101317678</v>
      </c>
      <c r="N40" s="32">
        <f>AVERAGE(J38:J40)</f>
        <v>5.7684717898083049</v>
      </c>
      <c r="O40" s="58">
        <f>N40/N37-1</f>
        <v>6.3953763035629052E-4</v>
      </c>
    </row>
    <row r="41" spans="1:16" ht="17.399999999999999">
      <c r="A41" s="31"/>
      <c r="B41" s="27"/>
      <c r="C41" s="27"/>
      <c r="D41" s="26">
        <f>H41/18</f>
        <v>454811.88888888888</v>
      </c>
      <c r="E41" s="27">
        <f t="shared" si="0"/>
        <v>0.17794973268618586</v>
      </c>
      <c r="F41" s="33">
        <f t="shared" si="2"/>
        <v>0.16718500798068314</v>
      </c>
      <c r="G41" s="39" t="s">
        <v>370</v>
      </c>
      <c r="H41" s="68">
        <v>8186614</v>
      </c>
      <c r="I41" s="68">
        <v>1412111.7</v>
      </c>
      <c r="J41" s="30">
        <f t="shared" si="1"/>
        <v>5.7974266483310073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345538.2</v>
      </c>
      <c r="E42" s="27">
        <f t="shared" si="0"/>
        <v>-0.24026128506852762</v>
      </c>
      <c r="F42" s="33">
        <f t="shared" si="2"/>
        <v>0.17463130548667238</v>
      </c>
      <c r="G42" s="39" t="s">
        <v>405</v>
      </c>
      <c r="H42" s="68">
        <v>6910764</v>
      </c>
      <c r="I42" s="68">
        <v>1209366.5</v>
      </c>
      <c r="J42" s="30">
        <f t="shared" si="1"/>
        <v>5.714366984698187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369958.57962962968</v>
      </c>
      <c r="B43" s="27">
        <f>A43/A40-1</f>
        <v>-2.1355345732745445E-2</v>
      </c>
      <c r="C43" s="27">
        <f>A43/A31-1</f>
        <v>0.14577853183496381</v>
      </c>
      <c r="D43" s="26">
        <f>H43/20</f>
        <v>309525.65000000002</v>
      </c>
      <c r="E43" s="27">
        <f t="shared" si="0"/>
        <v>-0.10422161717575651</v>
      </c>
      <c r="F43" s="33">
        <f t="shared" si="2"/>
        <v>8.6694918393166009E-2</v>
      </c>
      <c r="G43" s="39" t="s">
        <v>429</v>
      </c>
      <c r="H43" s="68">
        <v>6190513</v>
      </c>
      <c r="I43" s="68">
        <v>1064591.3</v>
      </c>
      <c r="J43" s="30">
        <f t="shared" si="1"/>
        <v>5.8149197724986106</v>
      </c>
      <c r="K43" s="32">
        <f>H43+H42+H41</f>
        <v>21287891</v>
      </c>
      <c r="L43" s="27">
        <f>K43/K40-1</f>
        <v>-9.040396047185062E-2</v>
      </c>
      <c r="M43" s="27">
        <f>K43/K31-1</f>
        <v>7.1980581381231534E-2</v>
      </c>
      <c r="N43" s="32">
        <f>AVERAGE(J41:J43)</f>
        <v>5.7755711351759347</v>
      </c>
      <c r="O43" s="58">
        <f>N43/N40-1</f>
        <v>1.2307151055455101E-3</v>
      </c>
    </row>
    <row r="44" spans="1:16" ht="17.399999999999999">
      <c r="A44" s="31"/>
      <c r="B44" s="27"/>
      <c r="C44" s="27"/>
      <c r="D44" s="26">
        <f>H44/22</f>
        <v>309300.90909090912</v>
      </c>
      <c r="E44" s="27">
        <f t="shared" si="0"/>
        <v>-7.2608169659249544E-4</v>
      </c>
      <c r="F44" s="33">
        <f t="shared" si="2"/>
        <v>-7.0325179709109564E-2</v>
      </c>
      <c r="G44" s="39" t="s">
        <v>461</v>
      </c>
      <c r="H44" s="68">
        <v>6804620</v>
      </c>
      <c r="I44" s="68">
        <v>1164921.07</v>
      </c>
      <c r="J44" s="30">
        <f t="shared" si="1"/>
        <v>5.8412712888779659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400463.9</v>
      </c>
      <c r="E45" s="27">
        <f t="shared" si="0"/>
        <v>0.29473883920042554</v>
      </c>
      <c r="F45" s="33">
        <f t="shared" si="2"/>
        <v>0.28514948153094899</v>
      </c>
      <c r="G45" s="39" t="s">
        <v>497</v>
      </c>
      <c r="H45" s="68">
        <v>8009278</v>
      </c>
      <c r="I45" s="68">
        <v>1380323.4</v>
      </c>
      <c r="J45" s="30">
        <f t="shared" si="1"/>
        <v>5.8024648426593366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399249.90127591701</v>
      </c>
      <c r="B46" s="27">
        <f>A46/A43-1</f>
        <v>7.9174597533624658E-2</v>
      </c>
      <c r="C46" s="27">
        <f>A46/A34-1</f>
        <v>0.12627267703277867</v>
      </c>
      <c r="D46" s="26">
        <f>H46/19</f>
        <v>487984.89473684208</v>
      </c>
      <c r="E46" s="27">
        <f t="shared" si="0"/>
        <v>0.21854902461081283</v>
      </c>
      <c r="F46" s="33">
        <f t="shared" si="2"/>
        <v>0.16420669326561166</v>
      </c>
      <c r="G46" s="39" t="s">
        <v>548</v>
      </c>
      <c r="H46" s="68">
        <v>9271713</v>
      </c>
      <c r="I46" s="68">
        <v>1559273.2</v>
      </c>
      <c r="J46" s="30">
        <f t="shared" si="1"/>
        <v>5.9461760774186336</v>
      </c>
      <c r="K46" s="32">
        <f>H46+H45+H44</f>
        <v>24085611</v>
      </c>
      <c r="L46" s="27">
        <f>K46/K43-1</f>
        <v>0.13142307051459445</v>
      </c>
      <c r="M46" s="27">
        <f>K46/K34-1</f>
        <v>0.12055195542172648</v>
      </c>
      <c r="N46" s="32">
        <f>AVERAGE(J44:J46)</f>
        <v>5.8633040696519787</v>
      </c>
      <c r="O46" s="58">
        <f>N46/N43-1</f>
        <v>1.5190347832737983E-2</v>
      </c>
    </row>
    <row r="47" spans="1:16" ht="17.399999999999999">
      <c r="A47" s="31"/>
      <c r="B47" s="27"/>
      <c r="C47" s="27"/>
      <c r="D47" s="26">
        <f>H47/19</f>
        <v>543951.26315789472</v>
      </c>
      <c r="E47" s="27">
        <f t="shared" si="0"/>
        <v>0.114688731197784</v>
      </c>
      <c r="F47" s="33">
        <f t="shared" si="2"/>
        <v>0.42389541222991034</v>
      </c>
      <c r="G47" s="39" t="s">
        <v>598</v>
      </c>
      <c r="H47" s="68">
        <v>10335074</v>
      </c>
      <c r="I47" s="68">
        <v>1774898.8</v>
      </c>
      <c r="J47" s="30">
        <f t="shared" si="1"/>
        <v>5.8229088892279375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412525.4</v>
      </c>
      <c r="E48" s="27">
        <f t="shared" ref="E48" si="3">D48/D47-1</f>
        <v>-0.24161330630046762</v>
      </c>
      <c r="F48" s="33">
        <f t="shared" ref="F48" si="4">D48/D36-1</f>
        <v>7.400400862423262E-2</v>
      </c>
      <c r="G48" s="39" t="s">
        <v>632</v>
      </c>
      <c r="H48" s="68">
        <v>8250508</v>
      </c>
      <c r="I48" s="68">
        <v>1502955.7</v>
      </c>
      <c r="J48" s="30">
        <f t="shared" si="1"/>
        <v>5.4895217470481663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483973.5392344498</v>
      </c>
      <c r="B49" s="27">
        <f>A49/A46-1</f>
        <v>0.21220703546268704</v>
      </c>
      <c r="C49" s="27">
        <f>A49/A37-1</f>
        <v>0.20958400992819426</v>
      </c>
      <c r="D49" s="26">
        <f>H49/22</f>
        <v>495443.95454545453</v>
      </c>
      <c r="E49" s="27">
        <f t="shared" ref="E49" si="5">D49/D48-1</f>
        <v>0.20100230081700299</v>
      </c>
      <c r="F49" s="33">
        <f t="shared" ref="F49" si="6">D49/D37-1</f>
        <v>0.14097039408145418</v>
      </c>
      <c r="G49" s="39" t="s">
        <v>677</v>
      </c>
      <c r="H49" s="68">
        <v>10899767</v>
      </c>
      <c r="I49" s="68">
        <v>2019572.1</v>
      </c>
      <c r="J49" s="30">
        <f t="shared" si="1"/>
        <v>5.3970675273242286</v>
      </c>
      <c r="K49" s="32">
        <f>H49+H48+H47</f>
        <v>29485349</v>
      </c>
      <c r="L49" s="27">
        <f>K49/K46-1</f>
        <v>0.22418937182037846</v>
      </c>
      <c r="M49" s="27">
        <f>K49/K37-1</f>
        <v>0.19525685050203445</v>
      </c>
      <c r="N49" s="32">
        <f>AVERAGE(J47:J49)</f>
        <v>5.5698327212001111</v>
      </c>
      <c r="O49" s="58">
        <f>N49/N46-1</f>
        <v>-5.0052213728920103E-2</v>
      </c>
    </row>
    <row r="50" spans="1:15" s="37" customFormat="1" ht="17.399999999999999">
      <c r="A50" s="92"/>
      <c r="B50" s="130"/>
      <c r="C50" s="130"/>
      <c r="D50" s="93">
        <f>H50/18</f>
        <v>370761.72222222225</v>
      </c>
      <c r="E50" s="130">
        <f t="shared" ref="E50" si="7">D50/D49-1</f>
        <v>-0.25165759149815869</v>
      </c>
      <c r="F50" s="131">
        <f t="shared" ref="F50" si="8">D50/D38-1</f>
        <v>-0.10077649170043002</v>
      </c>
      <c r="G50" s="132" t="s">
        <v>714</v>
      </c>
      <c r="H50" s="95">
        <v>6673711</v>
      </c>
      <c r="I50" s="95">
        <v>1161131</v>
      </c>
      <c r="J50" s="133">
        <f t="shared" ref="J50" si="9">H50/I50</f>
        <v>5.7475952325792701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234920.55</v>
      </c>
      <c r="E51" s="130">
        <f t="shared" ref="E51" si="10">D51/D50-1</f>
        <v>-0.36638402531964609</v>
      </c>
      <c r="F51" s="131">
        <f t="shared" ref="F51" si="11">D51/D39-1</f>
        <v>-0.30015863470735893</v>
      </c>
      <c r="G51" s="132" t="s">
        <v>721</v>
      </c>
      <c r="H51" s="95">
        <v>4698411</v>
      </c>
      <c r="I51" s="95">
        <v>860259.6</v>
      </c>
      <c r="J51" s="133">
        <f t="shared" ref="J51" si="12">H51/I51</f>
        <v>5.4616199575105009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321683.8937710438</v>
      </c>
      <c r="B52" s="27">
        <f>A52/A49-1</f>
        <v>-0.33532751753353296</v>
      </c>
      <c r="C52" s="27">
        <f>A52/A40-1</f>
        <v>-0.14905548800065138</v>
      </c>
      <c r="D52" s="93">
        <f>H52/22</f>
        <v>359369.40909090912</v>
      </c>
      <c r="E52" s="130">
        <f t="shared" ref="E52:E53" si="13">D52/D51-1</f>
        <v>0.52974871330289819</v>
      </c>
      <c r="F52" s="131">
        <f t="shared" ref="F52:F53" si="14">D52/D40-1</f>
        <v>-6.9243549441060592E-2</v>
      </c>
      <c r="G52" s="132" t="s">
        <v>726</v>
      </c>
      <c r="H52" s="95">
        <v>7906127</v>
      </c>
      <c r="I52" s="95">
        <v>1354989</v>
      </c>
      <c r="J52" s="133">
        <f t="shared" ref="J52" si="15">H52/I52</f>
        <v>5.8348274414035837</v>
      </c>
      <c r="K52" s="32">
        <f>H52+H51+H50</f>
        <v>19278249</v>
      </c>
      <c r="L52" s="27">
        <f>K52/K49-1</f>
        <v>-0.34617531574749205</v>
      </c>
      <c r="M52" s="27">
        <f>K52/K40-1</f>
        <v>-0.17627260777324039</v>
      </c>
      <c r="N52" s="32">
        <f>AVERAGE(J50:J52)</f>
        <v>5.6813475438311185</v>
      </c>
      <c r="O52" s="58">
        <f>N52/N49-1</f>
        <v>2.0021215755107846E-2</v>
      </c>
    </row>
    <row r="53" spans="1:15" s="37" customFormat="1" ht="17.399999999999999">
      <c r="A53" s="31"/>
      <c r="B53" s="27"/>
      <c r="C53" s="27"/>
      <c r="D53" s="93">
        <f>H53/21</f>
        <v>424372.95238095237</v>
      </c>
      <c r="E53" s="130">
        <f t="shared" si="13"/>
        <v>0.18088223884854759</v>
      </c>
      <c r="F53" s="131">
        <f t="shared" si="14"/>
        <v>-6.6926431018105581E-2</v>
      </c>
      <c r="G53" s="132" t="s">
        <v>729</v>
      </c>
      <c r="H53" s="95">
        <v>8911832</v>
      </c>
      <c r="I53" s="95">
        <v>1534129.6</v>
      </c>
      <c r="J53" s="133">
        <f t="shared" ref="J53" si="16">H53/I53</f>
        <v>5.8090476841070009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514363.4117647059</v>
      </c>
      <c r="E54" s="130">
        <f t="shared" ref="E54" si="17">D54/D53-1</f>
        <v>0.21205512481146682</v>
      </c>
      <c r="F54" s="131">
        <f t="shared" ref="F54" si="18">D54/D42-1</f>
        <v>0.48858624535494455</v>
      </c>
      <c r="G54" s="132" t="s">
        <v>742</v>
      </c>
      <c r="H54" s="95">
        <v>8744178</v>
      </c>
      <c r="I54" s="95">
        <v>1481413.8</v>
      </c>
      <c r="J54" s="133">
        <f t="shared" ref="J54" si="19">H54/I54</f>
        <v>5.9025898098154617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469652.10550887021</v>
      </c>
      <c r="B55" s="27">
        <f>A55/A52-1</f>
        <v>0.45998016874025316</v>
      </c>
      <c r="C55" s="27">
        <f>A55/A43-1</f>
        <v>0.26947212841784896</v>
      </c>
      <c r="D55" s="93">
        <f>H55/21</f>
        <v>470219.95238095237</v>
      </c>
      <c r="E55" s="130">
        <f t="shared" ref="E55" si="20">D55/D54-1</f>
        <v>-8.5821538573872869E-2</v>
      </c>
      <c r="F55" s="131">
        <f t="shared" ref="F55" si="21">D55/D43-1</f>
        <v>0.51916312066852077</v>
      </c>
      <c r="G55" s="132" t="s">
        <v>749</v>
      </c>
      <c r="H55" s="95">
        <v>9874619</v>
      </c>
      <c r="I55" s="95">
        <v>1677877.5</v>
      </c>
      <c r="J55" s="133">
        <f t="shared" ref="J55" si="22">H55/I55</f>
        <v>5.8851847050812705</v>
      </c>
      <c r="K55" s="32">
        <f>H55+H54+H53</f>
        <v>27530629</v>
      </c>
      <c r="L55" s="27">
        <f>K55/K52-1</f>
        <v>0.42806688512011637</v>
      </c>
      <c r="M55" s="27">
        <f>K55/K43-1</f>
        <v>0.29325300472461091</v>
      </c>
      <c r="N55" s="32">
        <f>AVERAGE(J53:J55)</f>
        <v>5.865607399667911</v>
      </c>
      <c r="O55" s="58">
        <f>N55/N52-1</f>
        <v>3.243242107884492E-2</v>
      </c>
    </row>
    <row r="56" spans="1:15" s="124" customFormat="1" ht="17.399999999999999">
      <c r="A56" s="94"/>
      <c r="B56" s="45"/>
      <c r="C56" s="45"/>
      <c r="D56" s="98">
        <f>H56/22</f>
        <v>512766.36363636365</v>
      </c>
      <c r="E56" s="118">
        <f t="shared" ref="E56" si="23">D56/D55-1</f>
        <v>9.0481935187943563E-2</v>
      </c>
      <c r="F56" s="158">
        <f t="shared" ref="F56" si="24">D56/D44-1</f>
        <v>0.65782365510491392</v>
      </c>
      <c r="G56" s="122" t="s">
        <v>752</v>
      </c>
      <c r="H56" s="96">
        <v>11280860</v>
      </c>
      <c r="I56" s="96">
        <v>1761803.1</v>
      </c>
      <c r="J56" s="125">
        <f t="shared" ref="J56" si="25">H56/I56</f>
        <v>6.4030197245083738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587877.38888888888</v>
      </c>
      <c r="E57" s="118">
        <f t="shared" ref="E57" si="26">D57/D56-1</f>
        <v>0.14648196640642253</v>
      </c>
      <c r="F57" s="158">
        <f t="shared" ref="F57" si="27">D57/D45-1</f>
        <v>0.46799096969511811</v>
      </c>
      <c r="G57" s="122" t="s">
        <v>756</v>
      </c>
      <c r="H57" s="96">
        <v>10581793</v>
      </c>
      <c r="I57" s="96">
        <v>1672066.5</v>
      </c>
      <c r="J57" s="125">
        <f t="shared" ref="J57" si="28">H57/I57</f>
        <v>6.3285718600306868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550321.87626262626</v>
      </c>
      <c r="B58" s="27">
        <f>A58/A55-1</f>
        <v>0.17176495071037734</v>
      </c>
      <c r="C58" s="27">
        <f>A58/A46-1</f>
        <v>0.37838951119064945</v>
      </c>
      <c r="K58" s="32">
        <f>H58+H57+H56</f>
        <v>21862653</v>
      </c>
      <c r="L58" s="27">
        <f>K58/K55-1</f>
        <v>-0.20587891399066838</v>
      </c>
      <c r="M58" s="27">
        <f>K58/K46-1</f>
        <v>-9.2294025673668845E-2</v>
      </c>
      <c r="N58" s="32">
        <f>AVERAGE(J56:J58)</f>
        <v>6.3657957922695303</v>
      </c>
      <c r="O58" s="58">
        <f>N58/N55-1</f>
        <v>8.5274782050694053E-2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tabColor rgb="FFFF0000"/>
  </sheetPr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알루미늄박</v>
      </c>
      <c r="G1" s="19"/>
      <c r="H1" s="19"/>
      <c r="I1" s="19"/>
      <c r="J1" s="20"/>
      <c r="P1" s="18" t="s">
        <v>17</v>
      </c>
    </row>
    <row r="2" spans="1:16" ht="15" customHeight="1">
      <c r="G2" s="21"/>
      <c r="H2" s="21"/>
      <c r="I2" s="21"/>
      <c r="J2" s="22"/>
      <c r="P2" s="23" t="s">
        <v>624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315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518844.85</v>
      </c>
      <c r="E5" s="27"/>
      <c r="F5" s="26"/>
      <c r="G5" s="28" t="s">
        <v>7</v>
      </c>
      <c r="H5" s="29">
        <v>10376897</v>
      </c>
      <c r="I5" s="29">
        <v>1848247.5</v>
      </c>
      <c r="J5" s="30">
        <f>H5/I5</f>
        <v>5.614452068784078</v>
      </c>
    </row>
    <row r="6" spans="1:16" ht="15" hidden="1" customHeight="1">
      <c r="D6" s="26">
        <f>H6/18</f>
        <v>381004.55555555556</v>
      </c>
      <c r="E6" s="27">
        <f t="shared" ref="E6:E47" si="0">D6/D5-1</f>
        <v>-0.26566765468414</v>
      </c>
      <c r="F6" s="26"/>
      <c r="G6" s="28" t="s">
        <v>3</v>
      </c>
      <c r="H6" s="29">
        <v>6858082</v>
      </c>
      <c r="I6" s="29">
        <v>1145218.5</v>
      </c>
      <c r="J6" s="30">
        <f t="shared" ref="J6:J49" si="1">H6/I6</f>
        <v>5.988448492580237</v>
      </c>
    </row>
    <row r="7" spans="1:16" ht="15" hidden="1" customHeight="1">
      <c r="A7" s="31">
        <f>AVERAGE(D5:D7)</f>
        <v>453573.42306397314</v>
      </c>
      <c r="B7" s="31"/>
      <c r="C7" s="31"/>
      <c r="D7" s="26">
        <f>H7/22</f>
        <v>460870.86363636365</v>
      </c>
      <c r="E7" s="27">
        <f t="shared" si="0"/>
        <v>0.20962034945842656</v>
      </c>
      <c r="F7" s="26"/>
      <c r="G7" s="28" t="s">
        <v>6</v>
      </c>
      <c r="H7" s="29">
        <v>10139159</v>
      </c>
      <c r="I7" s="29">
        <v>1634123.14</v>
      </c>
      <c r="J7" s="30">
        <f t="shared" si="1"/>
        <v>6.2046480781123998</v>
      </c>
      <c r="K7" s="32">
        <f>H7+H6+H5</f>
        <v>27374138</v>
      </c>
      <c r="L7" s="32"/>
      <c r="M7" s="32"/>
      <c r="N7" s="32">
        <f>AVERAGE(J5:J7)</f>
        <v>5.9358495464922383</v>
      </c>
      <c r="O7" s="32"/>
    </row>
    <row r="8" spans="1:16" ht="15" hidden="1" customHeight="1">
      <c r="D8" s="26">
        <f>H8/21</f>
        <v>564306.38095238095</v>
      </c>
      <c r="E8" s="27">
        <f t="shared" si="0"/>
        <v>0.22443492413447519</v>
      </c>
      <c r="F8" s="26"/>
      <c r="G8" s="28" t="s">
        <v>2</v>
      </c>
      <c r="H8" s="29">
        <v>11850434</v>
      </c>
      <c r="I8" s="29">
        <v>1839590.6</v>
      </c>
      <c r="J8" s="30">
        <f t="shared" si="1"/>
        <v>6.4418865806337555</v>
      </c>
    </row>
    <row r="9" spans="1:16" ht="15" hidden="1" customHeight="1">
      <c r="D9" s="26">
        <f>H9/21</f>
        <v>539845.04761904757</v>
      </c>
      <c r="E9" s="27">
        <f t="shared" si="0"/>
        <v>-4.3347610728856067E-2</v>
      </c>
      <c r="F9" s="26"/>
      <c r="G9" s="28" t="s">
        <v>5</v>
      </c>
      <c r="H9" s="29">
        <v>11336746</v>
      </c>
      <c r="I9" s="29">
        <v>1780278.81</v>
      </c>
      <c r="J9" s="30">
        <f t="shared" si="1"/>
        <v>6.3679609824710548</v>
      </c>
    </row>
    <row r="10" spans="1:16" ht="15" hidden="1" customHeight="1">
      <c r="A10" s="31">
        <f>AVERAGE(D8:D10)</f>
        <v>513878.20634920639</v>
      </c>
      <c r="B10" s="27">
        <f>A10/A7-1</f>
        <v>0.13295484307229288</v>
      </c>
      <c r="C10" s="27"/>
      <c r="D10" s="26">
        <f>H10/21</f>
        <v>437483.19047619047</v>
      </c>
      <c r="E10" s="27">
        <f t="shared" si="0"/>
        <v>-0.18961340405791915</v>
      </c>
      <c r="F10" s="26"/>
      <c r="G10" s="28" t="s">
        <v>0</v>
      </c>
      <c r="H10" s="29">
        <v>9187147</v>
      </c>
      <c r="I10" s="29">
        <v>1500698.9</v>
      </c>
      <c r="J10" s="30">
        <f t="shared" si="1"/>
        <v>6.1219122636792767</v>
      </c>
      <c r="K10" s="32">
        <f>H10+H9+H8</f>
        <v>32374327</v>
      </c>
      <c r="L10" s="27">
        <f>K10/K7-1</f>
        <v>0.18266105767421781</v>
      </c>
      <c r="M10" s="32"/>
      <c r="N10" s="32">
        <f>AVERAGE(J8:J10)</f>
        <v>6.3105866089280296</v>
      </c>
      <c r="O10" s="58">
        <f>N10/N7-1</f>
        <v>6.3131159154335537E-2</v>
      </c>
    </row>
    <row r="11" spans="1:16" ht="15" hidden="1" customHeight="1">
      <c r="D11" s="26">
        <f>H11/21</f>
        <v>436876.57142857142</v>
      </c>
      <c r="E11" s="27">
        <f t="shared" si="0"/>
        <v>-1.3866110991802572E-3</v>
      </c>
      <c r="F11" s="26"/>
      <c r="G11" s="28" t="s">
        <v>10</v>
      </c>
      <c r="H11" s="29">
        <v>9174408</v>
      </c>
      <c r="I11" s="29">
        <v>1519030.4</v>
      </c>
      <c r="J11" s="30">
        <f t="shared" si="1"/>
        <v>6.039647396128478</v>
      </c>
    </row>
    <row r="12" spans="1:16" ht="15" hidden="1" customHeight="1">
      <c r="D12" s="26">
        <f>H12/22</f>
        <v>349587.31818181818</v>
      </c>
      <c r="E12" s="27">
        <f t="shared" si="0"/>
        <v>-0.19980300834471476</v>
      </c>
      <c r="F12" s="26"/>
      <c r="G12" s="28" t="s">
        <v>4</v>
      </c>
      <c r="H12" s="29">
        <v>7690921</v>
      </c>
      <c r="I12" s="29">
        <v>1324790.6000000001</v>
      </c>
      <c r="J12" s="30">
        <f t="shared" si="1"/>
        <v>5.8053861493280516</v>
      </c>
    </row>
    <row r="13" spans="1:16" ht="15" hidden="1" customHeight="1">
      <c r="A13" s="31">
        <f>AVERAGE(D11:D13)</f>
        <v>399708.67987012985</v>
      </c>
      <c r="B13" s="27">
        <f>A13/A10-1</f>
        <v>-0.22217234564233013</v>
      </c>
      <c r="C13" s="27"/>
      <c r="D13" s="26">
        <f>H13/20</f>
        <v>412662.15</v>
      </c>
      <c r="E13" s="27">
        <f t="shared" si="0"/>
        <v>0.18042654449317586</v>
      </c>
      <c r="F13" s="26"/>
      <c r="G13" s="28" t="s">
        <v>8</v>
      </c>
      <c r="H13" s="29">
        <v>8253243</v>
      </c>
      <c r="I13" s="29">
        <v>1463855.7</v>
      </c>
      <c r="J13" s="30">
        <f t="shared" si="1"/>
        <v>5.6380167799326122</v>
      </c>
      <c r="K13" s="32">
        <f>H13+H12+H11</f>
        <v>25118572</v>
      </c>
      <c r="L13" s="27">
        <f>K13/K10-1</f>
        <v>-0.22412064349631111</v>
      </c>
      <c r="M13" s="32"/>
      <c r="N13" s="32">
        <f>AVERAGE(J11:J13)</f>
        <v>5.8276834417963812</v>
      </c>
      <c r="O13" s="58">
        <f>N13/N10-1</f>
        <v>-7.652270653388249E-2</v>
      </c>
    </row>
    <row r="14" spans="1:16" ht="15" hidden="1" customHeight="1">
      <c r="D14" s="26">
        <f>H14/20</f>
        <v>435066</v>
      </c>
      <c r="E14" s="27">
        <f t="shared" si="0"/>
        <v>5.4291022329040706E-2</v>
      </c>
      <c r="F14" s="26"/>
      <c r="G14" s="28" t="s">
        <v>11</v>
      </c>
      <c r="H14" s="29">
        <v>8701320</v>
      </c>
      <c r="I14" s="29">
        <v>1523218.3</v>
      </c>
      <c r="J14" s="30">
        <f t="shared" si="1"/>
        <v>5.7124576300061518</v>
      </c>
    </row>
    <row r="15" spans="1:16" ht="15" hidden="1" customHeight="1">
      <c r="A15" s="31"/>
      <c r="B15" s="31"/>
      <c r="C15" s="31"/>
      <c r="D15" s="26">
        <f>H15/22</f>
        <v>262467.45454545453</v>
      </c>
      <c r="E15" s="27">
        <f t="shared" si="0"/>
        <v>-0.39671807370501366</v>
      </c>
      <c r="F15" s="26"/>
      <c r="G15" s="28" t="s">
        <v>9</v>
      </c>
      <c r="H15" s="29">
        <v>5774284</v>
      </c>
      <c r="I15" s="29">
        <v>1030337.17</v>
      </c>
      <c r="J15" s="30">
        <f t="shared" si="1"/>
        <v>5.6042664169827043</v>
      </c>
    </row>
    <row r="16" spans="1:16" ht="15" hidden="1" customHeight="1">
      <c r="A16" s="31">
        <f>AVERAGE(D14:D16)</f>
        <v>303860.33333333331</v>
      </c>
      <c r="B16" s="27">
        <f>A16/A13-1</f>
        <v>-0.2397955094894082</v>
      </c>
      <c r="C16" s="27"/>
      <c r="D16" s="26">
        <f>H16/22</f>
        <v>214047.54545454544</v>
      </c>
      <c r="E16" s="27">
        <f t="shared" si="0"/>
        <v>-0.1844796688212772</v>
      </c>
      <c r="F16" s="26"/>
      <c r="G16" s="28" t="s">
        <v>13</v>
      </c>
      <c r="H16" s="29">
        <v>4709046</v>
      </c>
      <c r="I16" s="29">
        <v>854568.4</v>
      </c>
      <c r="J16" s="30">
        <f t="shared" si="1"/>
        <v>5.5104377835641944</v>
      </c>
      <c r="K16" s="32">
        <f>H16+H15+H14</f>
        <v>19184650</v>
      </c>
      <c r="L16" s="27">
        <f>K16/K13-1</f>
        <v>-0.23623643891858181</v>
      </c>
      <c r="M16" s="32"/>
      <c r="N16" s="32">
        <f>AVERAGE(J14:J16)</f>
        <v>5.6090539435176838</v>
      </c>
      <c r="O16" s="58">
        <f>N16/N13-1</f>
        <v>-3.7515678478806436E-2</v>
      </c>
    </row>
    <row r="17" spans="1:15" ht="15" hidden="1" customHeight="1">
      <c r="D17" s="26">
        <f>H17/20</f>
        <v>312847.05</v>
      </c>
      <c r="E17" s="27">
        <f t="shared" si="0"/>
        <v>0.46157737681899902</v>
      </c>
      <c r="F17" s="33">
        <f t="shared" ref="F17:F47" si="2">D17/D5-1</f>
        <v>-0.39703159817429046</v>
      </c>
      <c r="G17" s="39" t="s">
        <v>162</v>
      </c>
      <c r="H17" s="29">
        <v>6256941</v>
      </c>
      <c r="I17" s="29">
        <v>1141936.7</v>
      </c>
      <c r="J17" s="30">
        <f t="shared" si="1"/>
        <v>5.4792362834122068</v>
      </c>
    </row>
    <row r="18" spans="1:15" hidden="1">
      <c r="D18" s="26">
        <f>H18/20</f>
        <v>218246.6</v>
      </c>
      <c r="E18" s="27">
        <f t="shared" si="0"/>
        <v>-0.30238562262293978</v>
      </c>
      <c r="F18" s="33">
        <f t="shared" si="2"/>
        <v>-0.42718112731810443</v>
      </c>
      <c r="G18" s="39" t="s">
        <v>163</v>
      </c>
      <c r="H18" s="29">
        <v>4364932</v>
      </c>
      <c r="I18" s="29">
        <v>766840.3</v>
      </c>
      <c r="J18" s="30">
        <f t="shared" si="1"/>
        <v>5.6921004282117149</v>
      </c>
    </row>
    <row r="19" spans="1:15" ht="17.399999999999999" hidden="1">
      <c r="A19" s="31">
        <f>AVERAGE(D17:D19)</f>
        <v>257190.23181818181</v>
      </c>
      <c r="B19" s="27">
        <f>A19/A16-1</f>
        <v>-0.15359063489196734</v>
      </c>
      <c r="C19" s="27">
        <f>A19/A7-1</f>
        <v>-0.43296891144808758</v>
      </c>
      <c r="D19" s="26">
        <f>H19/22</f>
        <v>240477.04545454544</v>
      </c>
      <c r="E19" s="27">
        <f t="shared" si="0"/>
        <v>0.10185929794345228</v>
      </c>
      <c r="F19" s="33">
        <f t="shared" si="2"/>
        <v>-0.47821165443800617</v>
      </c>
      <c r="G19" s="39" t="s">
        <v>158</v>
      </c>
      <c r="H19" s="29">
        <v>5290495</v>
      </c>
      <c r="I19" s="29">
        <v>931791.4</v>
      </c>
      <c r="J19" s="30">
        <f t="shared" si="1"/>
        <v>5.6777675775930101</v>
      </c>
      <c r="K19" s="32">
        <f>H19+H18+H17</f>
        <v>15912368</v>
      </c>
      <c r="L19" s="27">
        <f>K19/K16-1</f>
        <v>-0.17056771950491667</v>
      </c>
      <c r="M19" s="27">
        <f>K19/K7-1</f>
        <v>-0.41870797904211632</v>
      </c>
      <c r="N19" s="32">
        <f>AVERAGE(J17:J19)</f>
        <v>5.6163680964056439</v>
      </c>
      <c r="O19" s="58">
        <f>N19/N16-1</f>
        <v>1.3039904699816418E-3</v>
      </c>
    </row>
    <row r="20" spans="1:15" hidden="1">
      <c r="D20" s="26">
        <f>H20/20</f>
        <v>299403.75</v>
      </c>
      <c r="E20" s="27">
        <f t="shared" si="0"/>
        <v>0.24504087046675216</v>
      </c>
      <c r="F20" s="33">
        <f t="shared" si="2"/>
        <v>-0.46943050777718354</v>
      </c>
      <c r="G20" s="39" t="s">
        <v>154</v>
      </c>
      <c r="H20" s="29">
        <v>5988075</v>
      </c>
      <c r="I20" s="29">
        <v>1050699.2</v>
      </c>
      <c r="J20" s="30">
        <f t="shared" si="1"/>
        <v>5.6991334912979852</v>
      </c>
    </row>
    <row r="21" spans="1:15" hidden="1">
      <c r="D21" s="26">
        <f>H21/21</f>
        <v>279665.28571428574</v>
      </c>
      <c r="E21" s="27">
        <f t="shared" si="0"/>
        <v>-6.5925908695913971E-2</v>
      </c>
      <c r="F21" s="33">
        <f t="shared" si="2"/>
        <v>-0.48195266966376404</v>
      </c>
      <c r="G21" s="39" t="s">
        <v>155</v>
      </c>
      <c r="H21" s="29">
        <v>5872971</v>
      </c>
      <c r="I21" s="29">
        <v>1059283.1000000001</v>
      </c>
      <c r="J21" s="30">
        <f t="shared" si="1"/>
        <v>5.5442883965580112</v>
      </c>
    </row>
    <row r="22" spans="1:15" ht="17.399999999999999" hidden="1">
      <c r="A22" s="31">
        <f>AVERAGE(D20:D22)</f>
        <v>291646.80555555556</v>
      </c>
      <c r="B22" s="27">
        <f>A22/A19-1</f>
        <v>0.13397310424189235</v>
      </c>
      <c r="C22" s="27">
        <f>A22/A10-1</f>
        <v>-0.43245928324625871</v>
      </c>
      <c r="D22" s="26">
        <f>H22/21</f>
        <v>295871.38095238095</v>
      </c>
      <c r="E22" s="27">
        <f t="shared" si="0"/>
        <v>5.7948183295984057E-2</v>
      </c>
      <c r="F22" s="33">
        <f t="shared" si="2"/>
        <v>-0.3236965730492829</v>
      </c>
      <c r="G22" s="39" t="s">
        <v>156</v>
      </c>
      <c r="H22" s="29">
        <v>6213299</v>
      </c>
      <c r="I22" s="29">
        <v>1169399.7</v>
      </c>
      <c r="J22" s="30">
        <f t="shared" si="1"/>
        <v>5.3132380656502649</v>
      </c>
      <c r="K22" s="32">
        <f>H22+H21+H20</f>
        <v>18074345</v>
      </c>
      <c r="L22" s="27">
        <f>K22/K19-1</f>
        <v>0.13586770994738173</v>
      </c>
      <c r="M22" s="27">
        <f>K22/K10-1</f>
        <v>-0.4417074677722258</v>
      </c>
      <c r="N22" s="32">
        <f>AVERAGE(J20:J22)</f>
        <v>5.5188866511687538</v>
      </c>
      <c r="O22" s="58">
        <f>N22/N19-1</f>
        <v>-1.735666957072779E-2</v>
      </c>
    </row>
    <row r="23" spans="1:15" hidden="1">
      <c r="A23" s="31"/>
      <c r="B23" s="27"/>
      <c r="C23" s="27"/>
      <c r="D23" s="26">
        <f>H23/21</f>
        <v>176189.19047619047</v>
      </c>
      <c r="E23" s="27">
        <f t="shared" si="0"/>
        <v>-0.40450749271844155</v>
      </c>
      <c r="F23" s="33">
        <f t="shared" si="2"/>
        <v>-0.59670716628255471</v>
      </c>
      <c r="G23" s="39" t="s">
        <v>168</v>
      </c>
      <c r="H23" s="29">
        <v>3699973</v>
      </c>
      <c r="I23" s="29">
        <v>679333.5</v>
      </c>
      <c r="J23" s="30">
        <f t="shared" si="1"/>
        <v>5.4464751112671461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284524.04545454547</v>
      </c>
      <c r="E24" s="27">
        <f t="shared" si="0"/>
        <v>0.61487798817598271</v>
      </c>
      <c r="F24" s="33">
        <f t="shared" si="2"/>
        <v>-0.18611451086287323</v>
      </c>
      <c r="G24" s="39" t="s">
        <v>176</v>
      </c>
      <c r="H24" s="29">
        <v>6259529</v>
      </c>
      <c r="I24" s="29">
        <v>1154475.8</v>
      </c>
      <c r="J24" s="30">
        <f t="shared" si="1"/>
        <v>5.4219664024139789</v>
      </c>
      <c r="K24" s="32"/>
      <c r="L24" s="27"/>
      <c r="M24" s="27"/>
      <c r="N24" s="27"/>
    </row>
    <row r="25" spans="1:15" ht="17.399999999999999" hidden="1">
      <c r="A25" s="31">
        <f>AVERAGE(D23:D25)</f>
        <v>279455.64004708739</v>
      </c>
      <c r="B25" s="27">
        <f>A25/A22-1</f>
        <v>-4.1801128201096938E-2</v>
      </c>
      <c r="C25" s="27">
        <f>A25/A13-1</f>
        <v>-0.30085170995564603</v>
      </c>
      <c r="D25" s="26">
        <f>H25/19</f>
        <v>377653.68421052629</v>
      </c>
      <c r="E25" s="27">
        <f t="shared" si="0"/>
        <v>0.32731728739200316</v>
      </c>
      <c r="F25" s="33">
        <f t="shared" si="2"/>
        <v>-8.4835659847828815E-2</v>
      </c>
      <c r="G25" s="39" t="s">
        <v>190</v>
      </c>
      <c r="H25" s="29">
        <v>7175420</v>
      </c>
      <c r="I25" s="29">
        <v>1384430.4</v>
      </c>
      <c r="J25" s="30">
        <f t="shared" si="1"/>
        <v>5.1829402185909821</v>
      </c>
      <c r="K25" s="32">
        <f>H25+H24+H23</f>
        <v>17134922</v>
      </c>
      <c r="L25" s="27">
        <f>K25/K22-1</f>
        <v>-5.1975493441117737E-2</v>
      </c>
      <c r="M25" s="27">
        <f>K25/K13-1</f>
        <v>-0.31783852999286744</v>
      </c>
      <c r="N25" s="32">
        <f>AVERAGE(J23:J25)</f>
        <v>5.3504605774240348</v>
      </c>
      <c r="O25" s="58">
        <f>N25/N22-1</f>
        <v>-3.051812519270547E-2</v>
      </c>
    </row>
    <row r="26" spans="1:15" ht="17.399999999999999" hidden="1">
      <c r="A26" s="31"/>
      <c r="B26" s="27"/>
      <c r="C26" s="27"/>
      <c r="D26" s="26">
        <f>H26/19</f>
        <v>347389.26315789472</v>
      </c>
      <c r="E26" s="27">
        <f t="shared" si="0"/>
        <v>-8.0138026763590164E-2</v>
      </c>
      <c r="F26" s="33">
        <f t="shared" si="2"/>
        <v>-0.20152514065016636</v>
      </c>
      <c r="G26" s="39" t="s">
        <v>202</v>
      </c>
      <c r="H26" s="29">
        <v>6600396</v>
      </c>
      <c r="I26" s="29">
        <v>1264570</v>
      </c>
      <c r="J26" s="30">
        <f t="shared" si="1"/>
        <v>5.2194785579287819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364889.22727272729</v>
      </c>
      <c r="E27" s="27">
        <f t="shared" si="0"/>
        <v>5.0375662033280921E-2</v>
      </c>
      <c r="F27" s="33">
        <f t="shared" si="2"/>
        <v>0.39022656315484316</v>
      </c>
      <c r="G27" s="39" t="s">
        <v>203</v>
      </c>
      <c r="H27" s="29">
        <v>8027563</v>
      </c>
      <c r="I27" s="29">
        <v>1508210.8</v>
      </c>
      <c r="J27" s="30">
        <f t="shared" si="1"/>
        <v>5.3225736084107078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368754.97049441788</v>
      </c>
      <c r="B28" s="27">
        <f>A28/A25-1</f>
        <v>0.31954742596099983</v>
      </c>
      <c r="C28" s="27">
        <f>A28/A16-1</f>
        <v>0.21356732038431447</v>
      </c>
      <c r="D28" s="26">
        <f>H28/19</f>
        <v>393986.42105263157</v>
      </c>
      <c r="E28" s="27">
        <f t="shared" si="0"/>
        <v>7.9742539941186852E-2</v>
      </c>
      <c r="F28" s="33">
        <f t="shared" si="2"/>
        <v>0.84064909605000571</v>
      </c>
      <c r="G28" s="39" t="s">
        <v>208</v>
      </c>
      <c r="H28" s="29">
        <v>7485742</v>
      </c>
      <c r="I28" s="29">
        <v>1431613.9</v>
      </c>
      <c r="J28" s="30">
        <f t="shared" si="1"/>
        <v>5.228883290389958</v>
      </c>
      <c r="K28" s="32">
        <f>H28+H27+H26</f>
        <v>22113701</v>
      </c>
      <c r="L28" s="27">
        <f>K28/K25-1</f>
        <v>0.2905632718958393</v>
      </c>
      <c r="M28" s="27">
        <f>K28/K16-1</f>
        <v>0.15267680150537011</v>
      </c>
      <c r="N28" s="32">
        <f>AVERAGE(J26:J28)</f>
        <v>5.2569784855764823</v>
      </c>
      <c r="O28" s="58">
        <f>N28/N25-1</f>
        <v>-1.747178406322536E-2</v>
      </c>
    </row>
    <row r="29" spans="1:15" hidden="1">
      <c r="D29" s="26">
        <f>H29/22</f>
        <v>378608.68181818182</v>
      </c>
      <c r="E29" s="27">
        <f t="shared" si="0"/>
        <v>-3.9031140193523273E-2</v>
      </c>
      <c r="F29" s="33">
        <f t="shared" si="2"/>
        <v>0.21020377791058542</v>
      </c>
      <c r="G29" s="39" t="s">
        <v>215</v>
      </c>
      <c r="H29" s="29">
        <v>8329391</v>
      </c>
      <c r="I29" s="29">
        <v>1626265.2</v>
      </c>
      <c r="J29" s="30">
        <f t="shared" si="1"/>
        <v>5.1217913289911143</v>
      </c>
    </row>
    <row r="30" spans="1:15" hidden="1">
      <c r="D30" s="26">
        <f>H30/19</f>
        <v>436463.73684210528</v>
      </c>
      <c r="E30" s="27">
        <f t="shared" si="0"/>
        <v>0.15280963644596768</v>
      </c>
      <c r="F30" s="33">
        <f t="shared" si="2"/>
        <v>0.99986500060988481</v>
      </c>
      <c r="G30" s="39" t="s">
        <v>210</v>
      </c>
      <c r="H30" s="29">
        <v>8292811</v>
      </c>
      <c r="I30" s="29">
        <v>1643369.4</v>
      </c>
      <c r="J30" s="30">
        <f t="shared" si="1"/>
        <v>5.0462245433071837</v>
      </c>
    </row>
    <row r="31" spans="1:15" ht="17.399999999999999" hidden="1">
      <c r="A31" s="31">
        <f>AVERAGE(D29:D31)</f>
        <v>414195.10622009571</v>
      </c>
      <c r="B31" s="27">
        <f>A31/A28-1</f>
        <v>0.12322582571498031</v>
      </c>
      <c r="C31" s="27">
        <f>A31/A19-1</f>
        <v>0.61046204318096731</v>
      </c>
      <c r="D31" s="26">
        <f>H31/20</f>
        <v>427512.9</v>
      </c>
      <c r="E31" s="27">
        <f t="shared" si="0"/>
        <v>-2.0507630042454816E-2</v>
      </c>
      <c r="F31" s="33">
        <f t="shared" si="2"/>
        <v>0.77777009523683538</v>
      </c>
      <c r="G31" s="39" t="s">
        <v>211</v>
      </c>
      <c r="H31" s="29">
        <v>8550258</v>
      </c>
      <c r="I31" s="29">
        <v>1666891</v>
      </c>
      <c r="J31" s="30">
        <f t="shared" si="1"/>
        <v>5.1294643740952468</v>
      </c>
      <c r="K31" s="32">
        <f>H31+H30+H29</f>
        <v>25172460</v>
      </c>
      <c r="L31" s="27">
        <f>K31/K28-1</f>
        <v>0.13831963270191627</v>
      </c>
      <c r="M31" s="27">
        <f>K31/K19-1</f>
        <v>0.58194305209633157</v>
      </c>
      <c r="N31" s="32">
        <f>AVERAGE(J29:J31)</f>
        <v>5.0991600821311813</v>
      </c>
      <c r="O31" s="58">
        <f>N31/N28-1</f>
        <v>-3.0020743641676617E-2</v>
      </c>
    </row>
    <row r="32" spans="1:15" ht="17.399999999999999" hidden="1">
      <c r="D32" s="26">
        <f>H32/21</f>
        <v>422430.38095238095</v>
      </c>
      <c r="E32" s="27">
        <f t="shared" si="0"/>
        <v>-1.1888574701767074E-2</v>
      </c>
      <c r="F32" s="33">
        <f t="shared" si="2"/>
        <v>0.4109054444120388</v>
      </c>
      <c r="G32" s="39" t="s">
        <v>222</v>
      </c>
      <c r="H32" s="29">
        <v>8871038</v>
      </c>
      <c r="I32" s="29">
        <v>1737283.6</v>
      </c>
      <c r="J32" s="30">
        <f t="shared" si="1"/>
        <v>5.1062693506114947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412179.33333333331</v>
      </c>
      <c r="E33" s="27">
        <f t="shared" si="0"/>
        <v>-2.4266833261226028E-2</v>
      </c>
      <c r="F33" s="33">
        <f t="shared" si="2"/>
        <v>0.4738308770807822</v>
      </c>
      <c r="G33" s="39" t="s">
        <v>223</v>
      </c>
      <c r="H33" s="29">
        <v>8655766</v>
      </c>
      <c r="I33" s="29">
        <v>1643574.7</v>
      </c>
      <c r="J33" s="30">
        <f t="shared" si="1"/>
        <v>5.2664268925531648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424174.20300751878</v>
      </c>
      <c r="B34" s="27">
        <f>A34/A31-1</f>
        <v>2.4092744307124603E-2</v>
      </c>
      <c r="C34" s="27">
        <f>A34/A22-1</f>
        <v>0.4544105916041592</v>
      </c>
      <c r="D34" s="26">
        <f>H34/19</f>
        <v>437912.89473684208</v>
      </c>
      <c r="E34" s="27">
        <f t="shared" si="0"/>
        <v>6.2432924997473771E-2</v>
      </c>
      <c r="F34" s="33">
        <f t="shared" si="2"/>
        <v>0.48007858457699903</v>
      </c>
      <c r="G34" s="39" t="s">
        <v>220</v>
      </c>
      <c r="H34" s="29">
        <v>8320345</v>
      </c>
      <c r="I34" s="29">
        <v>1550940.2</v>
      </c>
      <c r="J34" s="30">
        <f t="shared" si="1"/>
        <v>5.3647103866416002</v>
      </c>
      <c r="K34" s="32">
        <f>H34+H33+H32</f>
        <v>25847149</v>
      </c>
      <c r="L34" s="27">
        <f>K34/K31-1</f>
        <v>2.6802664499218531E-2</v>
      </c>
      <c r="M34" s="27">
        <f>K34/K22-1</f>
        <v>0.43004623404056974</v>
      </c>
      <c r="N34" s="32">
        <f>AVERAGE(J32:J34)</f>
        <v>5.2458022099354196</v>
      </c>
      <c r="O34" s="58">
        <f>N34/N31-1</f>
        <v>2.8758094557201908E-2</v>
      </c>
      <c r="P34" s="58"/>
    </row>
    <row r="35" spans="1:16" ht="17.399999999999999" hidden="1">
      <c r="D35" s="26">
        <f>H35/23</f>
        <v>410227.95652173914</v>
      </c>
      <c r="E35" s="27">
        <f t="shared" si="0"/>
        <v>-6.3220194124997908E-2</v>
      </c>
      <c r="F35" s="33">
        <f t="shared" si="2"/>
        <v>1.3283378248858901</v>
      </c>
      <c r="G35" s="39" t="s">
        <v>226</v>
      </c>
      <c r="H35" s="68">
        <v>9435243</v>
      </c>
      <c r="I35" s="68">
        <v>1715152.6</v>
      </c>
      <c r="J35" s="30">
        <f t="shared" si="1"/>
        <v>5.5011099303933655</v>
      </c>
      <c r="P35" s="16"/>
    </row>
    <row r="36" spans="1:16" ht="17.399999999999999" hidden="1">
      <c r="D36" s="26">
        <f>H36/21</f>
        <v>372472.42857142858</v>
      </c>
      <c r="E36" s="27">
        <f t="shared" si="0"/>
        <v>-9.2035482589811757E-2</v>
      </c>
      <c r="F36" s="33">
        <f t="shared" si="2"/>
        <v>0.30910703162672926</v>
      </c>
      <c r="G36" s="39" t="s">
        <v>228</v>
      </c>
      <c r="H36" s="68">
        <v>7821921</v>
      </c>
      <c r="I36" s="68">
        <v>1457729.5</v>
      </c>
      <c r="J36" s="30">
        <f t="shared" si="1"/>
        <v>5.3658247294851344</v>
      </c>
      <c r="P36" s="16"/>
    </row>
    <row r="37" spans="1:16" ht="17.399999999999999" hidden="1">
      <c r="A37" s="31">
        <f>AVERAGE(D35:D37)</f>
        <v>422583.57280883362</v>
      </c>
      <c r="B37" s="27">
        <f>A37/A34-1</f>
        <v>-3.749945629430429E-3</v>
      </c>
      <c r="C37" s="27">
        <f>A37/A25-1</f>
        <v>0.51216691399618774</v>
      </c>
      <c r="D37" s="26">
        <f>H37/18</f>
        <v>485050.33333333331</v>
      </c>
      <c r="E37" s="27">
        <f t="shared" si="0"/>
        <v>0.30224493446047318</v>
      </c>
      <c r="F37" s="33">
        <f t="shared" si="2"/>
        <v>0.2843786612258703</v>
      </c>
      <c r="G37" s="39" t="s">
        <v>225</v>
      </c>
      <c r="H37" s="68">
        <v>8730906</v>
      </c>
      <c r="I37" s="68">
        <v>1629142.4</v>
      </c>
      <c r="J37" s="30">
        <f t="shared" si="1"/>
        <v>5.3592037135611967</v>
      </c>
      <c r="K37" s="32">
        <f>H37+H36+H35</f>
        <v>25988070</v>
      </c>
      <c r="L37" s="27">
        <f>K37/K34-1</f>
        <v>5.4520906735207042E-3</v>
      </c>
      <c r="M37" s="27">
        <f>K37/K25-1</f>
        <v>0.51667279255779519</v>
      </c>
      <c r="N37" s="32">
        <f>AVERAGE(J35:J37)</f>
        <v>5.4087127911465656</v>
      </c>
      <c r="O37" s="16">
        <f>N37/N34-1</f>
        <v>3.105541815941848E-2</v>
      </c>
      <c r="P37" s="16"/>
    </row>
    <row r="38" spans="1:16" ht="17.399999999999999" hidden="1">
      <c r="A38" s="31"/>
      <c r="B38" s="27"/>
      <c r="C38" s="27"/>
      <c r="D38" s="26">
        <f>H38/20</f>
        <v>528619.85</v>
      </c>
      <c r="E38" s="27">
        <f t="shared" si="0"/>
        <v>8.9824732965857246E-2</v>
      </c>
      <c r="F38" s="33">
        <f t="shared" si="2"/>
        <v>0.5216931150797619</v>
      </c>
      <c r="G38" s="39" t="s">
        <v>231</v>
      </c>
      <c r="H38" s="68">
        <v>10572397</v>
      </c>
      <c r="I38" s="68">
        <v>1996223</v>
      </c>
      <c r="J38" s="30">
        <f t="shared" si="1"/>
        <v>5.2962003744070678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429072.33333333331</v>
      </c>
      <c r="E39" s="27">
        <f t="shared" si="0"/>
        <v>-0.18831588837737867</v>
      </c>
      <c r="F39" s="33">
        <f t="shared" si="2"/>
        <v>0.17589750878732846</v>
      </c>
      <c r="G39" s="39" t="s">
        <v>234</v>
      </c>
      <c r="H39" s="68">
        <v>9010519</v>
      </c>
      <c r="I39" s="68">
        <v>1660896</v>
      </c>
      <c r="J39" s="30">
        <f t="shared" si="1"/>
        <v>5.425095249792883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458720.15634920634</v>
      </c>
      <c r="B40" s="27">
        <f>A40/A37-1</f>
        <v>8.5513460213750392E-2</v>
      </c>
      <c r="C40" s="27">
        <f>A40/A28-1</f>
        <v>0.24397009682110937</v>
      </c>
      <c r="D40" s="26">
        <f>H40/21</f>
        <v>418468.28571428574</v>
      </c>
      <c r="E40" s="27">
        <f t="shared" si="0"/>
        <v>-2.4713892729153475E-2</v>
      </c>
      <c r="F40" s="33">
        <f t="shared" si="2"/>
        <v>6.2138853913403569E-2</v>
      </c>
      <c r="G40" s="39" t="s">
        <v>236</v>
      </c>
      <c r="H40" s="68">
        <v>8787834</v>
      </c>
      <c r="I40" s="68">
        <v>1618016.6</v>
      </c>
      <c r="J40" s="30">
        <f t="shared" si="1"/>
        <v>5.4312384681343806</v>
      </c>
      <c r="K40" s="32">
        <f>H40+H39+H38</f>
        <v>28370750</v>
      </c>
      <c r="L40" s="27">
        <f>K40/K37-1</f>
        <v>9.1683607132041711E-2</v>
      </c>
      <c r="M40" s="27">
        <f>K40/K28-1</f>
        <v>0.282948973579773</v>
      </c>
      <c r="N40" s="32">
        <f>AVERAGE(J38:J40)</f>
        <v>5.3841780307781102</v>
      </c>
      <c r="O40" s="58">
        <f>N40/N37-1</f>
        <v>-4.536155147416232E-3</v>
      </c>
    </row>
    <row r="41" spans="1:16" ht="17.399999999999999">
      <c r="A41" s="31"/>
      <c r="B41" s="27"/>
      <c r="C41" s="27"/>
      <c r="D41" s="26">
        <f>H41/18</f>
        <v>498573</v>
      </c>
      <c r="E41" s="27">
        <f t="shared" si="0"/>
        <v>0.1914236204279689</v>
      </c>
      <c r="F41" s="33">
        <f t="shared" si="2"/>
        <v>0.3168556980936541</v>
      </c>
      <c r="G41" s="39" t="s">
        <v>370</v>
      </c>
      <c r="H41" s="68">
        <v>8974314</v>
      </c>
      <c r="I41" s="68">
        <v>1636393.4</v>
      </c>
      <c r="J41" s="30">
        <f t="shared" si="1"/>
        <v>5.4842032484364704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498838.4</v>
      </c>
      <c r="E42" s="27">
        <f t="shared" si="0"/>
        <v>5.3231923910845858E-4</v>
      </c>
      <c r="F42" s="33">
        <f t="shared" si="2"/>
        <v>0.14290915348245603</v>
      </c>
      <c r="G42" s="39" t="s">
        <v>405</v>
      </c>
      <c r="H42" s="68">
        <v>9976768</v>
      </c>
      <c r="I42" s="68">
        <v>1821720.4</v>
      </c>
      <c r="J42" s="30">
        <f t="shared" si="1"/>
        <v>5.4765638019972771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481443.10000000003</v>
      </c>
      <c r="B43" s="27">
        <f>A43/A40-1</f>
        <v>4.9535524733941738E-2</v>
      </c>
      <c r="C43" s="27">
        <f>A43/A31-1</f>
        <v>0.16235825283790284</v>
      </c>
      <c r="D43" s="26">
        <f>H43/20</f>
        <v>446917.9</v>
      </c>
      <c r="E43" s="27">
        <f t="shared" si="0"/>
        <v>-0.10408280517297785</v>
      </c>
      <c r="F43" s="33">
        <f t="shared" si="2"/>
        <v>4.539044318896579E-2</v>
      </c>
      <c r="G43" s="39" t="s">
        <v>429</v>
      </c>
      <c r="H43" s="68">
        <v>8938358</v>
      </c>
      <c r="I43" s="68">
        <v>1625314</v>
      </c>
      <c r="J43" s="30">
        <f t="shared" si="1"/>
        <v>5.499465334083137</v>
      </c>
      <c r="K43" s="32">
        <f>H43+H42+H41</f>
        <v>27889440</v>
      </c>
      <c r="L43" s="27">
        <f>K43/K40-1</f>
        <v>-1.6965007974762747E-2</v>
      </c>
      <c r="M43" s="27">
        <f>K43/K31-1</f>
        <v>0.10793462379123842</v>
      </c>
      <c r="N43" s="32">
        <f>AVERAGE(J41:J43)</f>
        <v>5.4867441281722948</v>
      </c>
      <c r="O43" s="58">
        <f>N43/N40-1</f>
        <v>1.9049536773835474E-2</v>
      </c>
    </row>
    <row r="44" spans="1:16" ht="17.399999999999999">
      <c r="A44" s="31"/>
      <c r="B44" s="27"/>
      <c r="C44" s="27"/>
      <c r="D44" s="26">
        <f>H44/22</f>
        <v>422986.36363636365</v>
      </c>
      <c r="E44" s="27">
        <f t="shared" si="0"/>
        <v>-5.3547947763194048E-2</v>
      </c>
      <c r="F44" s="33">
        <f t="shared" si="2"/>
        <v>1.3161522207025822E-3</v>
      </c>
      <c r="G44" s="39" t="s">
        <v>461</v>
      </c>
      <c r="H44" s="68">
        <v>9305700</v>
      </c>
      <c r="I44" s="68">
        <v>1701223.6</v>
      </c>
      <c r="J44" s="30">
        <f t="shared" si="1"/>
        <v>5.4700040606067297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491070.05</v>
      </c>
      <c r="E45" s="27">
        <f t="shared" si="0"/>
        <v>0.16095953018042697</v>
      </c>
      <c r="F45" s="33">
        <f t="shared" si="2"/>
        <v>0.19139901078656707</v>
      </c>
      <c r="G45" s="39" t="s">
        <v>497</v>
      </c>
      <c r="H45" s="68">
        <v>9821401</v>
      </c>
      <c r="I45" s="68">
        <v>1818188.6</v>
      </c>
      <c r="J45" s="30">
        <f t="shared" si="1"/>
        <v>5.401750401471002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462748.08524720889</v>
      </c>
      <c r="B46" s="27">
        <f>A46/A43-1</f>
        <v>-3.8831203007772097E-2</v>
      </c>
      <c r="C46" s="27">
        <f>A46/A34-1</f>
        <v>9.0938774602957961E-2</v>
      </c>
      <c r="D46" s="26">
        <f>H46/19</f>
        <v>474187.84210526315</v>
      </c>
      <c r="E46" s="27">
        <f t="shared" si="0"/>
        <v>-3.437841076794812E-2</v>
      </c>
      <c r="F46" s="33">
        <f t="shared" si="2"/>
        <v>8.2835988171163555E-2</v>
      </c>
      <c r="G46" s="39" t="s">
        <v>548</v>
      </c>
      <c r="H46" s="68">
        <v>9009569</v>
      </c>
      <c r="I46" s="68">
        <v>1691867.7</v>
      </c>
      <c r="J46" s="30">
        <f t="shared" si="1"/>
        <v>5.3252207604648998</v>
      </c>
      <c r="K46" s="32">
        <f>H46+H45+H44</f>
        <v>28136670</v>
      </c>
      <c r="L46" s="27">
        <f>K46/K43-1</f>
        <v>8.8646455432592752E-3</v>
      </c>
      <c r="M46" s="27">
        <f>K46/K34-1</f>
        <v>8.8579247173450337E-2</v>
      </c>
      <c r="N46" s="32">
        <f>AVERAGE(J44:J46)</f>
        <v>5.3989917408475447</v>
      </c>
      <c r="O46" s="58">
        <f>N46/N43-1</f>
        <v>-1.5993526447529383E-2</v>
      </c>
    </row>
    <row r="47" spans="1:16" ht="17.399999999999999">
      <c r="A47" s="31"/>
      <c r="B47" s="27"/>
      <c r="C47" s="27"/>
      <c r="D47" s="26">
        <f>H47/19</f>
        <v>530508.89473684214</v>
      </c>
      <c r="E47" s="27">
        <f t="shared" si="0"/>
        <v>0.11877371714451601</v>
      </c>
      <c r="F47" s="33">
        <f t="shared" si="2"/>
        <v>0.29320512242741059</v>
      </c>
      <c r="G47" s="39" t="s">
        <v>598</v>
      </c>
      <c r="H47" s="68">
        <v>10079669</v>
      </c>
      <c r="I47" s="68">
        <v>1890648.4</v>
      </c>
      <c r="J47" s="30">
        <f t="shared" si="1"/>
        <v>5.3313291884413836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422451.1</v>
      </c>
      <c r="E48" s="27">
        <f t="shared" ref="E48" si="3">D48/D47-1</f>
        <v>-0.20368705559676625</v>
      </c>
      <c r="F48" s="33">
        <f t="shared" ref="F48" si="4">D48/D36-1</f>
        <v>0.13418086170903543</v>
      </c>
      <c r="G48" s="39" t="s">
        <v>635</v>
      </c>
      <c r="H48" s="68">
        <v>8449022</v>
      </c>
      <c r="I48" s="68">
        <v>1541584.8</v>
      </c>
      <c r="J48" s="30">
        <f t="shared" si="1"/>
        <v>5.4807377446897503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472955.86188197765</v>
      </c>
      <c r="B49" s="27">
        <f>A49/A46-1</f>
        <v>2.2059035920841463E-2</v>
      </c>
      <c r="C49" s="27">
        <f>A49/A37-1</f>
        <v>0.11920077427129705</v>
      </c>
      <c r="D49" s="26">
        <f>H49/22</f>
        <v>465907.59090909088</v>
      </c>
      <c r="E49" s="27">
        <f t="shared" ref="E49" si="5">D49/D48-1</f>
        <v>0.10286750563341163</v>
      </c>
      <c r="F49" s="33">
        <f t="shared" ref="F49" si="6">D49/D37-1</f>
        <v>-3.9465476278906619E-2</v>
      </c>
      <c r="G49" s="39" t="s">
        <v>676</v>
      </c>
      <c r="H49" s="68">
        <v>10249967</v>
      </c>
      <c r="I49" s="68">
        <v>1867294.7</v>
      </c>
      <c r="J49" s="30">
        <f t="shared" si="1"/>
        <v>5.4892069259340799</v>
      </c>
      <c r="K49" s="32">
        <f>H49+H48+H47</f>
        <v>28778658</v>
      </c>
      <c r="L49" s="27">
        <f>K49/K46-1</f>
        <v>2.2816772560505516E-2</v>
      </c>
      <c r="M49" s="27">
        <f>K49/K37-1</f>
        <v>0.10737957839885759</v>
      </c>
      <c r="N49" s="32">
        <f>AVERAGE(J47:J49)</f>
        <v>5.4337579530217388</v>
      </c>
      <c r="O49" s="58">
        <f>N49/N46-1</f>
        <v>6.4393897681229717E-3</v>
      </c>
    </row>
    <row r="50" spans="1:15" s="37" customFormat="1" ht="17.399999999999999">
      <c r="A50" s="92"/>
      <c r="B50" s="130"/>
      <c r="C50" s="130"/>
      <c r="D50" s="93">
        <f>H50/18</f>
        <v>479815.83333333331</v>
      </c>
      <c r="E50" s="130">
        <f t="shared" ref="E50" si="7">D50/D49-1</f>
        <v>2.9851933507037964E-2</v>
      </c>
      <c r="F50" s="131">
        <f t="shared" ref="F50" si="8">D50/D38-1</f>
        <v>-9.2323465845383312E-2</v>
      </c>
      <c r="G50" s="132" t="s">
        <v>714</v>
      </c>
      <c r="H50" s="95">
        <v>8636685</v>
      </c>
      <c r="I50" s="95">
        <v>1548305.4</v>
      </c>
      <c r="J50" s="133">
        <f t="shared" ref="J50" si="9">H50/I50</f>
        <v>5.578153379817703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402887.15</v>
      </c>
      <c r="E51" s="130">
        <f t="shared" ref="E51" si="10">D51/D50-1</f>
        <v>-0.16032960562993781</v>
      </c>
      <c r="F51" s="131">
        <f t="shared" ref="F51" si="11">D51/D39-1</f>
        <v>-6.1027433602881209E-2</v>
      </c>
      <c r="G51" s="132" t="s">
        <v>721</v>
      </c>
      <c r="H51" s="95">
        <v>8057743</v>
      </c>
      <c r="I51" s="95">
        <v>1447132</v>
      </c>
      <c r="J51" s="133">
        <f t="shared" ref="J51" si="12">H51/I51</f>
        <v>5.568077411044742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429510.75202020205</v>
      </c>
      <c r="B52" s="27">
        <f>A52/A49-1</f>
        <v>-9.1858698375995584E-2</v>
      </c>
      <c r="C52" s="27">
        <f>A52/A40-1</f>
        <v>-6.3675868445528416E-2</v>
      </c>
      <c r="D52" s="93">
        <f>H52/22</f>
        <v>405829.27272727271</v>
      </c>
      <c r="E52" s="130">
        <f t="shared" ref="E52:E53" si="13">D52/D51-1</f>
        <v>7.3025975816620736E-3</v>
      </c>
      <c r="F52" s="131">
        <f t="shared" ref="F52:F53" si="14">D52/D40-1</f>
        <v>-3.0203036689959495E-2</v>
      </c>
      <c r="G52" s="132" t="s">
        <v>726</v>
      </c>
      <c r="H52" s="95">
        <v>8928244</v>
      </c>
      <c r="I52" s="95">
        <v>1597822.4</v>
      </c>
      <c r="J52" s="133">
        <f t="shared" ref="J52" si="15">H52/I52</f>
        <v>5.5877574378729458</v>
      </c>
      <c r="K52" s="32">
        <f>H52+H51+H50</f>
        <v>25622672</v>
      </c>
      <c r="L52" s="27">
        <f>K52/K49-1</f>
        <v>-0.10966411289921862</v>
      </c>
      <c r="M52" s="27">
        <f>K52/K40-1</f>
        <v>-9.686307200197386E-2</v>
      </c>
      <c r="N52" s="32">
        <f>AVERAGE(J50:J52)</f>
        <v>5.5779960762451308</v>
      </c>
      <c r="O52" s="58">
        <f>N52/N49-1</f>
        <v>2.6544819344258785E-2</v>
      </c>
    </row>
    <row r="53" spans="1:15" s="37" customFormat="1" ht="17.399999999999999">
      <c r="A53" s="31"/>
      <c r="B53" s="27"/>
      <c r="C53" s="27"/>
      <c r="D53" s="93">
        <f>H53/21</f>
        <v>429120.42857142858</v>
      </c>
      <c r="E53" s="130">
        <f t="shared" si="13"/>
        <v>5.7391512661552291E-2</v>
      </c>
      <c r="F53" s="131">
        <f t="shared" si="14"/>
        <v>-0.13930271279947248</v>
      </c>
      <c r="G53" s="132" t="s">
        <v>729</v>
      </c>
      <c r="H53" s="95">
        <v>9011529</v>
      </c>
      <c r="I53" s="95">
        <v>1603366.2</v>
      </c>
      <c r="J53" s="133">
        <f t="shared" ref="J53" si="16">H53/I53</f>
        <v>5.6203810458272105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556696</v>
      </c>
      <c r="E54" s="130">
        <f t="shared" ref="E54" si="17">D54/D53-1</f>
        <v>0.29729549780065057</v>
      </c>
      <c r="F54" s="131">
        <f t="shared" ref="F54" si="18">D54/D42-1</f>
        <v>0.11598465555177784</v>
      </c>
      <c r="G54" s="132" t="s">
        <v>742</v>
      </c>
      <c r="H54" s="95">
        <v>9463832</v>
      </c>
      <c r="I54" s="95">
        <v>1643598.7</v>
      </c>
      <c r="J54" s="133">
        <f t="shared" ref="J54" si="19">H54/I54</f>
        <v>5.7579943328015535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444941.80952380953</v>
      </c>
      <c r="B55" s="27">
        <f>A55/A52-1</f>
        <v>3.5927057544025587E-2</v>
      </c>
      <c r="C55" s="27">
        <f>A55/A43-1</f>
        <v>-7.5816416262255104E-2</v>
      </c>
      <c r="D55" s="93">
        <f>H55/21</f>
        <v>349009</v>
      </c>
      <c r="E55" s="130">
        <f t="shared" ref="E55" si="20">D55/D54-1</f>
        <v>-0.37307076034316755</v>
      </c>
      <c r="F55" s="131">
        <f t="shared" ref="F55" si="21">D55/D43-1</f>
        <v>-0.2190758078832824</v>
      </c>
      <c r="G55" s="132" t="s">
        <v>749</v>
      </c>
      <c r="H55" s="95">
        <v>7329189</v>
      </c>
      <c r="I55" s="95">
        <v>1254911.2</v>
      </c>
      <c r="J55" s="133">
        <f t="shared" ref="J55" si="22">H55/I55</f>
        <v>5.8404044843969842</v>
      </c>
      <c r="K55" s="32">
        <f>H55+H54+H53</f>
        <v>25804550</v>
      </c>
      <c r="L55" s="27">
        <f>K55/K52-1</f>
        <v>7.0983229227614686E-3</v>
      </c>
      <c r="M55" s="27">
        <f>K55/K43-1</f>
        <v>-7.4755534711345994E-2</v>
      </c>
      <c r="N55" s="32">
        <f>AVERAGE(J53:J55)</f>
        <v>5.7395932876752491</v>
      </c>
      <c r="O55" s="58">
        <f>N55/N52-1</f>
        <v>2.8970477788306193E-2</v>
      </c>
    </row>
    <row r="56" spans="1:15" s="124" customFormat="1" ht="17.399999999999999">
      <c r="A56" s="94"/>
      <c r="B56" s="45"/>
      <c r="C56" s="45"/>
      <c r="D56" s="98">
        <f>H56/22</f>
        <v>493969.90909090912</v>
      </c>
      <c r="E56" s="118">
        <f t="shared" ref="E56" si="23">D56/D55-1</f>
        <v>0.41535006000105756</v>
      </c>
      <c r="F56" s="158">
        <f t="shared" ref="F56" si="24">D56/D44-1</f>
        <v>0.16781521003256072</v>
      </c>
      <c r="G56" s="122" t="s">
        <v>752</v>
      </c>
      <c r="H56" s="96">
        <v>10867338</v>
      </c>
      <c r="I56" s="96">
        <v>1763191.6</v>
      </c>
      <c r="J56" s="125">
        <f t="shared" ref="J56" si="25">H56/I56</f>
        <v>6.1634470127920293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507719.72222222225</v>
      </c>
      <c r="E57" s="118">
        <f t="shared" ref="E57" si="26">D57/D56-1</f>
        <v>2.7835325347282724E-2</v>
      </c>
      <c r="F57" s="158">
        <f t="shared" ref="F57" si="27">D57/D45-1</f>
        <v>3.3904882250958446E-2</v>
      </c>
      <c r="G57" s="122" t="s">
        <v>756</v>
      </c>
      <c r="H57" s="96">
        <v>9138955</v>
      </c>
      <c r="I57" s="96">
        <v>1444159.2</v>
      </c>
      <c r="J57" s="125">
        <f t="shared" ref="J57" si="28">H57/I57</f>
        <v>6.328218523276381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500844.81565656571</v>
      </c>
      <c r="B58" s="27">
        <f>A58/A55-1</f>
        <v>0.12564116236364775</v>
      </c>
      <c r="C58" s="27">
        <f>A58/A46-1</f>
        <v>8.2327148666654804E-2</v>
      </c>
      <c r="K58" s="32">
        <f>H58+H57+H56</f>
        <v>20006293</v>
      </c>
      <c r="L58" s="27">
        <f>K58/K55-1</f>
        <v>-0.22469901625876054</v>
      </c>
      <c r="M58" s="27">
        <f>K58/K46-1</f>
        <v>-0.28896017190378254</v>
      </c>
      <c r="N58" s="32">
        <f>AVERAGE(J56:J58)</f>
        <v>6.2458327680342052</v>
      </c>
      <c r="O58" s="58">
        <f>N58/N55-1</f>
        <v>8.8201280994250064E-2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53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19921875" style="18" bestFit="1" customWidth="1"/>
    <col min="13" max="13" width="5.59765625" style="18" bestFit="1" customWidth="1"/>
    <col min="14" max="14" width="4.89843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일차전지</v>
      </c>
      <c r="G1" s="19"/>
      <c r="H1" s="19"/>
      <c r="I1" s="19"/>
      <c r="J1" s="20"/>
      <c r="P1" s="18" t="s">
        <v>16</v>
      </c>
    </row>
    <row r="2" spans="1:16" ht="15" customHeight="1">
      <c r="G2" s="21"/>
      <c r="H2" s="21"/>
      <c r="I2" s="21"/>
      <c r="J2" s="22"/>
      <c r="P2" s="23" t="s">
        <v>751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294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198680.95</v>
      </c>
      <c r="E5" s="27"/>
      <c r="F5" s="26"/>
      <c r="G5" s="28" t="s">
        <v>7</v>
      </c>
      <c r="H5" s="29">
        <v>3973619</v>
      </c>
      <c r="I5" s="29">
        <v>58461.34</v>
      </c>
      <c r="J5" s="30">
        <f>H5/I5</f>
        <v>67.970029424573582</v>
      </c>
    </row>
    <row r="6" spans="1:16" ht="15" hidden="1" customHeight="1">
      <c r="D6" s="26">
        <f>H6/18</f>
        <v>177399.61111111112</v>
      </c>
      <c r="E6" s="27">
        <f t="shared" ref="E6:E16" si="0">D6/D5-1</f>
        <v>-0.10711313233044684</v>
      </c>
      <c r="F6" s="26"/>
      <c r="G6" s="28" t="s">
        <v>3</v>
      </c>
      <c r="H6" s="29">
        <v>3193193</v>
      </c>
      <c r="I6" s="29">
        <v>60258.12</v>
      </c>
      <c r="J6" s="30">
        <f t="shared" ref="J6:J16" si="1">H6/I6</f>
        <v>52.991912127361424</v>
      </c>
    </row>
    <row r="7" spans="1:16" ht="15" hidden="1" customHeight="1">
      <c r="A7" s="31">
        <f>AVERAGE(D5:D7)</f>
        <v>205464.05067340066</v>
      </c>
      <c r="B7" s="31"/>
      <c r="C7" s="31"/>
      <c r="D7" s="26">
        <f>H7/22</f>
        <v>240311.59090909091</v>
      </c>
      <c r="E7" s="27">
        <f t="shared" si="0"/>
        <v>0.35463425992842779</v>
      </c>
      <c r="F7" s="26"/>
      <c r="G7" s="28" t="s">
        <v>6</v>
      </c>
      <c r="H7" s="29">
        <v>5286855</v>
      </c>
      <c r="I7" s="29">
        <v>72810.009999999995</v>
      </c>
      <c r="J7" s="30">
        <f t="shared" si="1"/>
        <v>72.611650513439017</v>
      </c>
      <c r="K7" s="32">
        <f>H7+H6+H5</f>
        <v>12453667</v>
      </c>
      <c r="L7" s="32"/>
      <c r="M7" s="32"/>
      <c r="N7" s="32">
        <f>AVERAGE(J5:J7)</f>
        <v>64.524530688458015</v>
      </c>
      <c r="O7" s="35"/>
    </row>
    <row r="8" spans="1:16" ht="15" hidden="1" customHeight="1">
      <c r="D8" s="26">
        <f>H8/21</f>
        <v>285369.23809523811</v>
      </c>
      <c r="E8" s="27">
        <f t="shared" si="0"/>
        <v>0.18749677040418899</v>
      </c>
      <c r="F8" s="26"/>
      <c r="G8" s="28" t="s">
        <v>2</v>
      </c>
      <c r="H8" s="29">
        <v>5992754</v>
      </c>
      <c r="I8" s="29">
        <v>88897.38</v>
      </c>
      <c r="J8" s="30">
        <f t="shared" si="1"/>
        <v>67.412042964595798</v>
      </c>
    </row>
    <row r="9" spans="1:16" ht="15" hidden="1" customHeight="1">
      <c r="D9" s="26">
        <f>H9/21</f>
        <v>306524.14285714284</v>
      </c>
      <c r="E9" s="27">
        <f t="shared" si="0"/>
        <v>7.4131693041296076E-2</v>
      </c>
      <c r="F9" s="26"/>
      <c r="G9" s="28" t="s">
        <v>5</v>
      </c>
      <c r="H9" s="29">
        <v>6437007</v>
      </c>
      <c r="I9" s="29">
        <v>92121.55</v>
      </c>
      <c r="J9" s="30">
        <f t="shared" si="1"/>
        <v>69.875148648714656</v>
      </c>
    </row>
    <row r="10" spans="1:16" ht="15" hidden="1" customHeight="1">
      <c r="A10" s="31">
        <f>AVERAGE(D8:D10)</f>
        <v>312044.95238095237</v>
      </c>
      <c r="B10" s="27">
        <f>A10/A7-1</f>
        <v>0.51873260241018726</v>
      </c>
      <c r="C10" s="27"/>
      <c r="D10" s="26">
        <f>H10/21</f>
        <v>344241.47619047621</v>
      </c>
      <c r="E10" s="27">
        <f t="shared" si="0"/>
        <v>0.12304849132523876</v>
      </c>
      <c r="F10" s="26"/>
      <c r="G10" s="28" t="s">
        <v>0</v>
      </c>
      <c r="H10" s="29">
        <v>7229071</v>
      </c>
      <c r="I10" s="29">
        <v>112104.73</v>
      </c>
      <c r="J10" s="30">
        <f t="shared" si="1"/>
        <v>64.484977574095225</v>
      </c>
      <c r="K10" s="32">
        <f>H10+H9+H8</f>
        <v>19658832</v>
      </c>
      <c r="L10" s="27">
        <f>K10/K7-1</f>
        <v>0.5785577051321511</v>
      </c>
      <c r="M10" s="32"/>
      <c r="N10" s="32">
        <f>AVERAGE(J8:J10)</f>
        <v>67.257389729135227</v>
      </c>
      <c r="O10" s="58">
        <f>N10/N7-1</f>
        <v>4.2353799578523033E-2</v>
      </c>
    </row>
    <row r="11" spans="1:16" ht="15" hidden="1" customHeight="1">
      <c r="D11" s="26">
        <f>H11/21</f>
        <v>330955.52380952379</v>
      </c>
      <c r="E11" s="27">
        <f t="shared" si="0"/>
        <v>-3.859486232740017E-2</v>
      </c>
      <c r="F11" s="26"/>
      <c r="G11" s="28" t="s">
        <v>10</v>
      </c>
      <c r="H11" s="29">
        <v>6950066</v>
      </c>
      <c r="I11" s="29">
        <v>91948.39</v>
      </c>
      <c r="J11" s="30">
        <f t="shared" si="1"/>
        <v>75.586598090515778</v>
      </c>
    </row>
    <row r="12" spans="1:16" ht="15" hidden="1" customHeight="1">
      <c r="D12" s="26">
        <f>H12/22</f>
        <v>328760.86363636365</v>
      </c>
      <c r="E12" s="27">
        <f t="shared" si="0"/>
        <v>-6.6312843124601839E-3</v>
      </c>
      <c r="F12" s="26"/>
      <c r="G12" s="28" t="s">
        <v>4</v>
      </c>
      <c r="H12" s="29">
        <v>7232739</v>
      </c>
      <c r="I12" s="29">
        <v>103755.97</v>
      </c>
      <c r="J12" s="30">
        <f t="shared" si="1"/>
        <v>69.709135773102986</v>
      </c>
    </row>
    <row r="13" spans="1:16" ht="15" hidden="1" customHeight="1">
      <c r="A13" s="31">
        <f>AVERAGE(D11:D13)</f>
        <v>368546.29581529583</v>
      </c>
      <c r="B13" s="27">
        <f>A13/A10-1</f>
        <v>0.18106796153319982</v>
      </c>
      <c r="C13" s="27"/>
      <c r="D13" s="26">
        <f>H13/20</f>
        <v>445922.5</v>
      </c>
      <c r="E13" s="27">
        <f t="shared" si="0"/>
        <v>0.35637342920849213</v>
      </c>
      <c r="F13" s="26"/>
      <c r="G13" s="28" t="s">
        <v>8</v>
      </c>
      <c r="H13" s="29">
        <v>8918450</v>
      </c>
      <c r="I13" s="29">
        <v>118429.03</v>
      </c>
      <c r="J13" s="30">
        <f t="shared" si="1"/>
        <v>75.306282589665727</v>
      </c>
      <c r="K13" s="32">
        <f>H13+H12+H11</f>
        <v>23101255</v>
      </c>
      <c r="L13" s="27">
        <f>K13/K10-1</f>
        <v>0.17510821599167237</v>
      </c>
      <c r="M13" s="32"/>
      <c r="N13" s="32">
        <f>AVERAGE(J11:J13)</f>
        <v>73.534005484428164</v>
      </c>
      <c r="O13" s="58">
        <f>N13/N10-1</f>
        <v>9.3322321615077142E-2</v>
      </c>
    </row>
    <row r="14" spans="1:16" ht="15" hidden="1" customHeight="1">
      <c r="D14" s="26">
        <f>H14/20</f>
        <v>428454.9</v>
      </c>
      <c r="E14" s="27">
        <f t="shared" si="0"/>
        <v>-3.9171829185564722E-2</v>
      </c>
      <c r="F14" s="26"/>
      <c r="G14" s="28" t="s">
        <v>11</v>
      </c>
      <c r="H14" s="29">
        <v>8569098</v>
      </c>
      <c r="I14" s="29">
        <v>117111.7</v>
      </c>
      <c r="J14" s="30">
        <f t="shared" si="1"/>
        <v>73.170298100019039</v>
      </c>
    </row>
    <row r="15" spans="1:16" ht="15" hidden="1" customHeight="1">
      <c r="A15" s="31"/>
      <c r="B15" s="31"/>
      <c r="C15" s="31"/>
      <c r="D15" s="26">
        <f>H15/22</f>
        <v>327184.04545454547</v>
      </c>
      <c r="E15" s="27">
        <f t="shared" si="0"/>
        <v>-0.23636292768609846</v>
      </c>
      <c r="F15" s="26"/>
      <c r="G15" s="28" t="s">
        <v>9</v>
      </c>
      <c r="H15" s="29">
        <v>7198049</v>
      </c>
      <c r="I15" s="29">
        <v>100137</v>
      </c>
      <c r="J15" s="30">
        <f t="shared" si="1"/>
        <v>71.882011644047651</v>
      </c>
    </row>
    <row r="16" spans="1:16" ht="15" hidden="1" customHeight="1">
      <c r="A16" s="31">
        <f>AVERAGE(D14:D16)</f>
        <v>453604.4212121212</v>
      </c>
      <c r="B16" s="27">
        <f>A16/A13-1</f>
        <v>0.23079359733805038</v>
      </c>
      <c r="C16" s="27"/>
      <c r="D16" s="26">
        <f>H16/22</f>
        <v>605174.31818181823</v>
      </c>
      <c r="E16" s="27">
        <f t="shared" si="0"/>
        <v>0.84964495240307492</v>
      </c>
      <c r="F16" s="26"/>
      <c r="G16" s="28" t="s">
        <v>13</v>
      </c>
      <c r="H16" s="29">
        <v>13313835</v>
      </c>
      <c r="I16" s="29">
        <v>179952.88</v>
      </c>
      <c r="J16" s="30">
        <f t="shared" si="1"/>
        <v>73.985117659689578</v>
      </c>
      <c r="K16" s="32">
        <f>H16+H15+H14</f>
        <v>29080982</v>
      </c>
      <c r="L16" s="27">
        <f>K16/K13-1</f>
        <v>0.25884857770714187</v>
      </c>
      <c r="M16" s="32"/>
      <c r="N16" s="32">
        <f>AVERAGE(J14:J16)</f>
        <v>73.012475801252094</v>
      </c>
      <c r="O16" s="58">
        <f>N16/N13-1</f>
        <v>-7.0923605988866267E-3</v>
      </c>
    </row>
    <row r="17" spans="1:15" ht="15" hidden="1" customHeight="1">
      <c r="D17" s="26">
        <f>H17/20</f>
        <v>432302.7</v>
      </c>
      <c r="E17" s="27">
        <f t="shared" ref="E17:E22" si="2">D17/D16-1</f>
        <v>-0.28565590605561808</v>
      </c>
      <c r="F17" s="33">
        <f t="shared" ref="F17:F22" si="3">D17/D5-1</f>
        <v>1.1758638661633136</v>
      </c>
      <c r="G17" s="39" t="s">
        <v>162</v>
      </c>
      <c r="H17" s="29">
        <v>8646054</v>
      </c>
      <c r="I17" s="29">
        <v>103694.34</v>
      </c>
      <c r="J17" s="30">
        <f t="shared" ref="J17:J49" si="4">H17/I17</f>
        <v>83.38019220721209</v>
      </c>
    </row>
    <row r="18" spans="1:15" hidden="1">
      <c r="D18" s="26">
        <f>H18/20</f>
        <v>409121.5</v>
      </c>
      <c r="E18" s="27">
        <f t="shared" si="2"/>
        <v>-5.3622612118776947E-2</v>
      </c>
      <c r="F18" s="33">
        <f t="shared" si="3"/>
        <v>1.3062141874919555</v>
      </c>
      <c r="G18" s="39" t="s">
        <v>163</v>
      </c>
      <c r="H18" s="29">
        <v>8182430</v>
      </c>
      <c r="I18" s="29">
        <v>125040.44</v>
      </c>
      <c r="J18" s="30">
        <f t="shared" si="4"/>
        <v>65.438269411080128</v>
      </c>
    </row>
    <row r="19" spans="1:15" ht="17.399999999999999" hidden="1">
      <c r="A19" s="31">
        <f>AVERAGE(D17:D19)</f>
        <v>451856.6424242424</v>
      </c>
      <c r="B19" s="27">
        <f>A19/A16-1</f>
        <v>-3.8530902833979752E-3</v>
      </c>
      <c r="C19" s="27">
        <f>A19/A7-1</f>
        <v>1.1992004973293349</v>
      </c>
      <c r="D19" s="26">
        <f>H19/22</f>
        <v>514145.72727272729</v>
      </c>
      <c r="E19" s="27">
        <f t="shared" si="2"/>
        <v>0.25670669293285076</v>
      </c>
      <c r="F19" s="33">
        <f t="shared" si="3"/>
        <v>1.1394961654896911</v>
      </c>
      <c r="G19" s="39" t="s">
        <v>158</v>
      </c>
      <c r="H19" s="29">
        <v>11311206</v>
      </c>
      <c r="I19" s="29">
        <v>143276.68</v>
      </c>
      <c r="J19" s="30">
        <f t="shared" si="4"/>
        <v>78.946594798260264</v>
      </c>
      <c r="K19" s="32">
        <f>H19+H18+H17</f>
        <v>28139690</v>
      </c>
      <c r="L19" s="27">
        <f>K19/K16-1</f>
        <v>-3.236795786332114E-2</v>
      </c>
      <c r="M19" s="27">
        <f>K19/K7-1</f>
        <v>1.2595505404151242</v>
      </c>
      <c r="N19" s="32">
        <f>AVERAGE(J17:J19)</f>
        <v>75.921685472184166</v>
      </c>
      <c r="O19" s="58">
        <f>N19/N16-1</f>
        <v>3.9845377642736768E-2</v>
      </c>
    </row>
    <row r="20" spans="1:15" hidden="1">
      <c r="D20" s="26">
        <f>H20/20</f>
        <v>409362.85</v>
      </c>
      <c r="E20" s="27">
        <f t="shared" si="2"/>
        <v>-0.20379995731666467</v>
      </c>
      <c r="F20" s="33">
        <f t="shared" si="3"/>
        <v>0.43450237570238981</v>
      </c>
      <c r="G20" s="39" t="s">
        <v>154</v>
      </c>
      <c r="H20" s="29">
        <v>8187257</v>
      </c>
      <c r="I20" s="29">
        <v>86198.87</v>
      </c>
      <c r="J20" s="30">
        <f t="shared" si="4"/>
        <v>94.98102469324715</v>
      </c>
    </row>
    <row r="21" spans="1:15" hidden="1">
      <c r="D21" s="26">
        <f>H21/21</f>
        <v>399938.90476190473</v>
      </c>
      <c r="E21" s="27">
        <f t="shared" si="2"/>
        <v>-2.3021007495172663E-2</v>
      </c>
      <c r="F21" s="33">
        <f t="shared" si="3"/>
        <v>0.30475498939180889</v>
      </c>
      <c r="G21" s="39" t="s">
        <v>155</v>
      </c>
      <c r="H21" s="29">
        <v>8398717</v>
      </c>
      <c r="I21" s="29">
        <v>118532.6</v>
      </c>
      <c r="J21" s="30">
        <f t="shared" si="4"/>
        <v>70.855756137973856</v>
      </c>
    </row>
    <row r="22" spans="1:15" ht="17.399999999999999" hidden="1">
      <c r="A22" s="31">
        <f>AVERAGE(D20:D22)</f>
        <v>420798.64841269841</v>
      </c>
      <c r="B22" s="27">
        <f>A22/A19-1</f>
        <v>-6.8734176053970697E-2</v>
      </c>
      <c r="C22" s="27">
        <f>A22/A10-1</f>
        <v>0.34851932454583268</v>
      </c>
      <c r="D22" s="26">
        <f>H22/21</f>
        <v>453094.19047619047</v>
      </c>
      <c r="E22" s="27">
        <f t="shared" si="2"/>
        <v>0.13290851447905672</v>
      </c>
      <c r="F22" s="33">
        <f t="shared" si="3"/>
        <v>0.31621034016680705</v>
      </c>
      <c r="G22" s="39" t="s">
        <v>156</v>
      </c>
      <c r="H22" s="29">
        <v>9514978</v>
      </c>
      <c r="I22" s="29">
        <v>126758.5</v>
      </c>
      <c r="J22" s="30">
        <f t="shared" si="4"/>
        <v>75.063826094502545</v>
      </c>
      <c r="K22" s="32">
        <f>H22+H21+H20</f>
        <v>26100952</v>
      </c>
      <c r="L22" s="27">
        <f>K22/K19-1</f>
        <v>-7.2450620458149984E-2</v>
      </c>
      <c r="M22" s="27">
        <f>K22/K10-1</f>
        <v>0.32769596891615937</v>
      </c>
      <c r="N22" s="32">
        <f>AVERAGE(J20:J22)</f>
        <v>80.300202308574512</v>
      </c>
      <c r="O22" s="58">
        <f>N22/N19-1</f>
        <v>5.7671491473862524E-2</v>
      </c>
    </row>
    <row r="23" spans="1:15" hidden="1">
      <c r="A23" s="31"/>
      <c r="B23" s="27"/>
      <c r="C23" s="27"/>
      <c r="D23" s="26">
        <f>H23/21</f>
        <v>460136.57142857142</v>
      </c>
      <c r="E23" s="27">
        <f t="shared" ref="E23:E28" si="5">D23/D22-1</f>
        <v>1.5542863052337097E-2</v>
      </c>
      <c r="F23" s="33">
        <f t="shared" ref="F23:F28" si="6">D23/D11-1</f>
        <v>0.39032751631423368</v>
      </c>
      <c r="G23" s="39" t="s">
        <v>168</v>
      </c>
      <c r="H23" s="29">
        <v>9662868</v>
      </c>
      <c r="I23" s="29">
        <v>127307.99</v>
      </c>
      <c r="J23" s="30">
        <f t="shared" si="4"/>
        <v>75.901504689532842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430697.22727272729</v>
      </c>
      <c r="E24" s="27">
        <f t="shared" si="5"/>
        <v>-6.3979579072458215E-2</v>
      </c>
      <c r="F24" s="33">
        <f t="shared" si="6"/>
        <v>0.31006234291047963</v>
      </c>
      <c r="G24" s="39" t="s">
        <v>176</v>
      </c>
      <c r="H24" s="29">
        <v>9475339</v>
      </c>
      <c r="I24" s="29">
        <v>116648.75</v>
      </c>
      <c r="J24" s="30">
        <f t="shared" si="4"/>
        <v>81.229665984419029</v>
      </c>
      <c r="K24" s="32"/>
      <c r="L24" s="27"/>
      <c r="M24" s="27"/>
      <c r="N24" s="27"/>
    </row>
    <row r="25" spans="1:15" ht="17.399999999999999" hidden="1">
      <c r="A25" s="31">
        <f>AVERAGE(D23:D25)</f>
        <v>458343.81009341538</v>
      </c>
      <c r="B25" s="27">
        <f>A25/A22-1</f>
        <v>8.9223579548892706E-2</v>
      </c>
      <c r="C25" s="27">
        <f>A25/A13-1</f>
        <v>0.24365328127764796</v>
      </c>
      <c r="D25" s="26">
        <f>H25/19</f>
        <v>484197.63157894736</v>
      </c>
      <c r="E25" s="27">
        <f t="shared" si="5"/>
        <v>0.12421813032091422</v>
      </c>
      <c r="F25" s="33">
        <f t="shared" si="6"/>
        <v>8.5833595700928633E-2</v>
      </c>
      <c r="G25" s="39" t="s">
        <v>190</v>
      </c>
      <c r="H25" s="29">
        <v>9199755</v>
      </c>
      <c r="I25" s="29">
        <v>126497.56</v>
      </c>
      <c r="J25" s="30">
        <f t="shared" si="4"/>
        <v>72.726738760810875</v>
      </c>
      <c r="K25" s="32">
        <f>H25+H24+H23</f>
        <v>28337962</v>
      </c>
      <c r="L25" s="27">
        <f>K25/K22-1</f>
        <v>8.5706069265212959E-2</v>
      </c>
      <c r="M25" s="27">
        <f>K25/K13-1</f>
        <v>0.22668495715925396</v>
      </c>
      <c r="N25" s="32">
        <f>AVERAGE(J23:J25)</f>
        <v>76.61930314492092</v>
      </c>
      <c r="O25" s="58">
        <f>N25/N22-1</f>
        <v>-4.5839226525342669E-2</v>
      </c>
    </row>
    <row r="26" spans="1:15" ht="17.399999999999999" hidden="1">
      <c r="A26" s="31"/>
      <c r="B26" s="27"/>
      <c r="C26" s="27"/>
      <c r="D26" s="26">
        <f>H26/19</f>
        <v>400508.42105263157</v>
      </c>
      <c r="E26" s="27">
        <f t="shared" si="5"/>
        <v>-0.17284101587487932</v>
      </c>
      <c r="F26" s="33">
        <f t="shared" si="6"/>
        <v>-6.5226185877133025E-2</v>
      </c>
      <c r="G26" s="39" t="s">
        <v>202</v>
      </c>
      <c r="H26" s="29">
        <v>7609660</v>
      </c>
      <c r="I26" s="29">
        <v>111434.21</v>
      </c>
      <c r="J26" s="30">
        <f t="shared" si="4"/>
        <v>68.288364946455843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423561.63636363635</v>
      </c>
      <c r="E27" s="27">
        <f t="shared" si="5"/>
        <v>5.7559876644829089E-2</v>
      </c>
      <c r="F27" s="33">
        <f t="shared" si="6"/>
        <v>0.29456690278157316</v>
      </c>
      <c r="G27" s="39" t="s">
        <v>203</v>
      </c>
      <c r="H27" s="29">
        <v>9318356</v>
      </c>
      <c r="I27" s="29">
        <v>139137.56</v>
      </c>
      <c r="J27" s="30">
        <f t="shared" si="4"/>
        <v>66.97225393344543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497824.31738436996</v>
      </c>
      <c r="B28" s="27">
        <f>A28/A25-1</f>
        <v>8.6137319674739476E-2</v>
      </c>
      <c r="C28" s="27">
        <f>A28/A16-1</f>
        <v>9.7485593403354498E-2</v>
      </c>
      <c r="D28" s="26">
        <f>H28/19</f>
        <v>669402.89473684214</v>
      </c>
      <c r="E28" s="27">
        <f t="shared" si="5"/>
        <v>0.58041436538918756</v>
      </c>
      <c r="F28" s="33">
        <f t="shared" si="6"/>
        <v>0.10613235662080278</v>
      </c>
      <c r="G28" s="39" t="s">
        <v>208</v>
      </c>
      <c r="H28" s="29">
        <v>12718655</v>
      </c>
      <c r="I28" s="29">
        <v>144467.26999999999</v>
      </c>
      <c r="J28" s="30">
        <f t="shared" si="4"/>
        <v>88.038314837679152</v>
      </c>
      <c r="K28" s="32">
        <f>H28+H27+H26</f>
        <v>29646671</v>
      </c>
      <c r="L28" s="27">
        <f>K28/K25-1</f>
        <v>4.618218487271597E-2</v>
      </c>
      <c r="M28" s="27">
        <f>K28/K16-1</f>
        <v>1.9452197315757758E-2</v>
      </c>
      <c r="N28" s="32">
        <f>AVERAGE(J26:J28)</f>
        <v>74.432977905860142</v>
      </c>
      <c r="O28" s="58">
        <f>N28/N25-1</f>
        <v>-2.8534914170721071E-2</v>
      </c>
    </row>
    <row r="29" spans="1:15" hidden="1">
      <c r="D29" s="26">
        <f>H29/22</f>
        <v>329278.81818181818</v>
      </c>
      <c r="E29" s="27">
        <f t="shared" ref="E29:E41" si="7">D29/D28-1</f>
        <v>-0.50810069575324235</v>
      </c>
      <c r="F29" s="33">
        <f t="shared" ref="F29:F41" si="8">D29/D17-1</f>
        <v>-0.23831422246074763</v>
      </c>
      <c r="G29" s="39" t="s">
        <v>215</v>
      </c>
      <c r="H29" s="29">
        <v>7244134</v>
      </c>
      <c r="I29" s="29">
        <v>131049.93</v>
      </c>
      <c r="J29" s="30">
        <f t="shared" si="4"/>
        <v>55.277664017065867</v>
      </c>
    </row>
    <row r="30" spans="1:15" hidden="1">
      <c r="D30" s="26">
        <f>H30/19</f>
        <v>358912.42105263157</v>
      </c>
      <c r="E30" s="27">
        <f t="shared" si="7"/>
        <v>8.9995472634533558E-2</v>
      </c>
      <c r="F30" s="33">
        <f t="shared" si="8"/>
        <v>-0.12272412705606628</v>
      </c>
      <c r="G30" s="39" t="s">
        <v>210</v>
      </c>
      <c r="H30" s="29">
        <v>6819336</v>
      </c>
      <c r="I30" s="29">
        <v>112998.88</v>
      </c>
      <c r="J30" s="30">
        <f t="shared" si="4"/>
        <v>60.348704341140369</v>
      </c>
    </row>
    <row r="31" spans="1:15" ht="17.399999999999999" hidden="1">
      <c r="A31" s="31">
        <f>AVERAGE(D29:D31)</f>
        <v>413759.21307814989</v>
      </c>
      <c r="B31" s="27">
        <f>A31/A28-1</f>
        <v>-0.16886500191053033</v>
      </c>
      <c r="C31" s="27">
        <f>A31/A19-1</f>
        <v>-8.4313089084398829E-2</v>
      </c>
      <c r="D31" s="26">
        <f>H31/20</f>
        <v>553086.4</v>
      </c>
      <c r="E31" s="27">
        <f t="shared" si="7"/>
        <v>0.54100657307397682</v>
      </c>
      <c r="F31" s="33">
        <f t="shared" si="8"/>
        <v>7.5738590562314911E-2</v>
      </c>
      <c r="G31" s="39" t="s">
        <v>211</v>
      </c>
      <c r="H31" s="29">
        <v>11061728</v>
      </c>
      <c r="I31" s="29">
        <v>166430.12</v>
      </c>
      <c r="J31" s="30">
        <f t="shared" si="4"/>
        <v>66.464700019443598</v>
      </c>
      <c r="K31" s="32">
        <f>H31+H30+H29</f>
        <v>25125198</v>
      </c>
      <c r="L31" s="27">
        <f>K31/K28-1</f>
        <v>-0.1525119970468185</v>
      </c>
      <c r="M31" s="27">
        <f>K31/K19-1</f>
        <v>-0.10712598468568768</v>
      </c>
      <c r="N31" s="32">
        <f>AVERAGE(J29:J31)</f>
        <v>60.697022792549944</v>
      </c>
      <c r="O31" s="58">
        <f>N31/N28-1</f>
        <v>-0.18454125442465685</v>
      </c>
    </row>
    <row r="32" spans="1:15" ht="17.399999999999999" hidden="1">
      <c r="D32" s="26">
        <f>H32/21</f>
        <v>398956.19047619047</v>
      </c>
      <c r="E32" s="27">
        <f t="shared" si="7"/>
        <v>-0.27867293342199251</v>
      </c>
      <c r="F32" s="33">
        <f t="shared" si="8"/>
        <v>-2.5421602189376724E-2</v>
      </c>
      <c r="G32" s="39" t="s">
        <v>222</v>
      </c>
      <c r="H32" s="29">
        <v>8378080</v>
      </c>
      <c r="I32" s="29">
        <v>142714.6</v>
      </c>
      <c r="J32" s="30">
        <f t="shared" si="4"/>
        <v>58.705135984685519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463788.09523809527</v>
      </c>
      <c r="E33" s="27">
        <f t="shared" si="7"/>
        <v>0.1625038194908619</v>
      </c>
      <c r="F33" s="33">
        <f t="shared" si="8"/>
        <v>0.15964736042421723</v>
      </c>
      <c r="G33" s="39" t="s">
        <v>223</v>
      </c>
      <c r="H33" s="29">
        <v>9739550</v>
      </c>
      <c r="I33" s="29">
        <v>147524.6</v>
      </c>
      <c r="J33" s="30">
        <f t="shared" si="4"/>
        <v>66.019836691643292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486310.44611528824</v>
      </c>
      <c r="B34" s="27">
        <f>A34/A31-1</f>
        <v>0.1753465076883618</v>
      </c>
      <c r="C34" s="27">
        <f>A34/A22-1</f>
        <v>0.15568442995173104</v>
      </c>
      <c r="D34" s="26">
        <f>H34/19</f>
        <v>596187.05263157899</v>
      </c>
      <c r="E34" s="27">
        <f t="shared" si="7"/>
        <v>0.28547295360290348</v>
      </c>
      <c r="F34" s="33">
        <f t="shared" si="8"/>
        <v>0.31581261725073451</v>
      </c>
      <c r="G34" s="39" t="s">
        <v>220</v>
      </c>
      <c r="H34" s="29">
        <v>11327554</v>
      </c>
      <c r="I34" s="29">
        <v>141858.22</v>
      </c>
      <c r="J34" s="30">
        <f t="shared" si="4"/>
        <v>79.851234563636851</v>
      </c>
      <c r="K34" s="32">
        <f>H34+H33+H32</f>
        <v>29445184</v>
      </c>
      <c r="L34" s="27">
        <f>K34/K31-1</f>
        <v>0.17193838631639835</v>
      </c>
      <c r="M34" s="27">
        <f>K34/K22-1</f>
        <v>0.12812682081481164</v>
      </c>
      <c r="N34" s="32">
        <f>AVERAGE(J32:J34)</f>
        <v>68.192069079988542</v>
      </c>
      <c r="O34" s="58">
        <f>N34/N31-1</f>
        <v>0.12348293116542375</v>
      </c>
      <c r="P34" s="58"/>
    </row>
    <row r="35" spans="1:16" ht="17.399999999999999" hidden="1">
      <c r="D35" s="26">
        <f>H35/23</f>
        <v>283599.34782608697</v>
      </c>
      <c r="E35" s="27">
        <f t="shared" si="7"/>
        <v>-0.52431146135382334</v>
      </c>
      <c r="F35" s="33">
        <f t="shared" si="8"/>
        <v>-0.3836626657481168</v>
      </c>
      <c r="G35" s="39" t="s">
        <v>226</v>
      </c>
      <c r="H35" s="68">
        <v>6522785</v>
      </c>
      <c r="I35" s="68">
        <v>106006.8</v>
      </c>
      <c r="J35" s="30">
        <f t="shared" si="4"/>
        <v>61.531760226702438</v>
      </c>
      <c r="P35" s="16"/>
    </row>
    <row r="36" spans="1:16" ht="17.399999999999999" hidden="1">
      <c r="D36" s="26">
        <f>H36/21</f>
        <v>469063.47619047621</v>
      </c>
      <c r="E36" s="27">
        <f t="shared" si="7"/>
        <v>0.65396528513218688</v>
      </c>
      <c r="F36" s="33">
        <f t="shared" si="8"/>
        <v>8.9079396124030596E-2</v>
      </c>
      <c r="G36" s="39" t="s">
        <v>228</v>
      </c>
      <c r="H36" s="68">
        <v>9850333</v>
      </c>
      <c r="I36" s="68">
        <v>138448.23000000001</v>
      </c>
      <c r="J36" s="30">
        <f t="shared" si="4"/>
        <v>71.148132410215709</v>
      </c>
      <c r="P36" s="16"/>
    </row>
    <row r="37" spans="1:16" ht="17.399999999999999" hidden="1">
      <c r="A37" s="31">
        <f>AVERAGE(D35:D37)</f>
        <v>415924.21911663213</v>
      </c>
      <c r="B37" s="27">
        <f>A37/A34-1</f>
        <v>-0.14473517392215307</v>
      </c>
      <c r="C37" s="27">
        <f>A37/A25-1</f>
        <v>-9.2549719321261659E-2</v>
      </c>
      <c r="D37" s="26">
        <f>H37/18</f>
        <v>495109.83333333331</v>
      </c>
      <c r="E37" s="27">
        <f t="shared" si="7"/>
        <v>5.5528427313066286E-2</v>
      </c>
      <c r="F37" s="33">
        <f t="shared" si="8"/>
        <v>2.2536669001873788E-2</v>
      </c>
      <c r="G37" s="39" t="s">
        <v>225</v>
      </c>
      <c r="H37" s="68">
        <v>8911977</v>
      </c>
      <c r="I37" s="68">
        <v>108877.26</v>
      </c>
      <c r="J37" s="30">
        <f t="shared" si="4"/>
        <v>81.853428346745687</v>
      </c>
      <c r="K37" s="32">
        <f>H37+H36+H35</f>
        <v>25285095</v>
      </c>
      <c r="L37" s="27">
        <f>K37/K34-1</f>
        <v>-0.14128249291972506</v>
      </c>
      <c r="M37" s="27">
        <f>K37/K25-1</f>
        <v>-0.10773064767325191</v>
      </c>
      <c r="N37" s="32">
        <f>AVERAGE(J35:J37)</f>
        <v>71.511106994554609</v>
      </c>
      <c r="O37" s="16">
        <f>N37/N34-1</f>
        <v>4.8671905096073109E-2</v>
      </c>
      <c r="P37" s="16"/>
    </row>
    <row r="38" spans="1:16" ht="17.399999999999999" hidden="1">
      <c r="A38" s="31"/>
      <c r="B38" s="27"/>
      <c r="C38" s="27"/>
      <c r="D38" s="26">
        <f>H38/20</f>
        <v>466016.85</v>
      </c>
      <c r="E38" s="27">
        <f t="shared" si="7"/>
        <v>-5.876066556275894E-2</v>
      </c>
      <c r="F38" s="33">
        <f t="shared" si="8"/>
        <v>0.16356317496445305</v>
      </c>
      <c r="G38" s="39" t="s">
        <v>231</v>
      </c>
      <c r="H38" s="68">
        <v>9320337</v>
      </c>
      <c r="I38" s="68">
        <v>126543.05</v>
      </c>
      <c r="J38" s="30">
        <f t="shared" si="4"/>
        <v>73.653487884162743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392095.76190476189</v>
      </c>
      <c r="E39" s="27">
        <f t="shared" si="7"/>
        <v>-0.15862320878577263</v>
      </c>
      <c r="F39" s="33">
        <f t="shared" si="8"/>
        <v>-7.4288773480562287E-2</v>
      </c>
      <c r="G39" s="39" t="s">
        <v>234</v>
      </c>
      <c r="H39" s="68">
        <v>8234011</v>
      </c>
      <c r="I39" s="68">
        <v>113755.47</v>
      </c>
      <c r="J39" s="30">
        <f t="shared" si="4"/>
        <v>72.383429122133649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498835.26746031753</v>
      </c>
      <c r="B40" s="27">
        <f>A40/A37-1</f>
        <v>0.19934171787297572</v>
      </c>
      <c r="C40" s="27">
        <f>A40/A28-1</f>
        <v>2.0307366286549389E-3</v>
      </c>
      <c r="D40" s="26">
        <f>H40/21</f>
        <v>638393.19047619053</v>
      </c>
      <c r="E40" s="27">
        <f t="shared" si="7"/>
        <v>0.62815631409771022</v>
      </c>
      <c r="F40" s="33">
        <f t="shared" si="8"/>
        <v>-4.6324425102526989E-2</v>
      </c>
      <c r="G40" s="39" t="s">
        <v>236</v>
      </c>
      <c r="H40" s="68">
        <v>13406257</v>
      </c>
      <c r="I40" s="68">
        <v>154147.93</v>
      </c>
      <c r="J40" s="30">
        <f t="shared" si="4"/>
        <v>86.970074784656532</v>
      </c>
      <c r="K40" s="32">
        <f>H40+H39+H38</f>
        <v>30960605</v>
      </c>
      <c r="L40" s="27">
        <f>K40/K37-1</f>
        <v>0.22446069512493438</v>
      </c>
      <c r="M40" s="27">
        <f>K40/K28-1</f>
        <v>4.4319782143499298E-2</v>
      </c>
      <c r="N40" s="32">
        <f>AVERAGE(J38:J40)</f>
        <v>77.668997263650979</v>
      </c>
      <c r="O40" s="58">
        <f>N40/N37-1</f>
        <v>8.6110962728702889E-2</v>
      </c>
    </row>
    <row r="41" spans="1:16" ht="17.399999999999999">
      <c r="A41" s="31"/>
      <c r="B41" s="27"/>
      <c r="C41" s="27"/>
      <c r="D41" s="26">
        <f>H41/18</f>
        <v>313648.61111111112</v>
      </c>
      <c r="E41" s="27">
        <f t="shared" si="7"/>
        <v>-0.50869054402482861</v>
      </c>
      <c r="F41" s="33">
        <f t="shared" si="8"/>
        <v>-4.7468000392532073E-2</v>
      </c>
      <c r="G41" s="39" t="s">
        <v>374</v>
      </c>
      <c r="H41" s="68">
        <v>5645675</v>
      </c>
      <c r="I41" s="68">
        <v>77357.600000000006</v>
      </c>
      <c r="J41" s="30">
        <f t="shared" si="4"/>
        <v>72.981517006732361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541447.5</v>
      </c>
      <c r="E42" s="27">
        <f t="shared" ref="E42" si="9">D42/D41-1</f>
        <v>0.7262869364602107</v>
      </c>
      <c r="F42" s="33">
        <f t="shared" ref="F42" si="10">D42/D30-1</f>
        <v>0.50857832786065971</v>
      </c>
      <c r="G42" s="39" t="s">
        <v>406</v>
      </c>
      <c r="H42" s="68">
        <v>10828950</v>
      </c>
      <c r="I42" s="68">
        <v>146971.85</v>
      </c>
      <c r="J42" s="30">
        <f t="shared" si="4"/>
        <v>73.680436083508511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419985.28703703702</v>
      </c>
      <c r="B43" s="27">
        <f>A43/A40-1</f>
        <v>-0.15806817514071025</v>
      </c>
      <c r="C43" s="27">
        <f>A43/A31-1</f>
        <v>1.5047577823266822E-2</v>
      </c>
      <c r="D43" s="26">
        <f>H43/20</f>
        <v>404859.75</v>
      </c>
      <c r="E43" s="27">
        <f t="shared" ref="E43" si="11">D43/D42-1</f>
        <v>-0.25226406992367678</v>
      </c>
      <c r="F43" s="33">
        <f t="shared" ref="F43" si="12">D43/D31-1</f>
        <v>-0.26799908658032456</v>
      </c>
      <c r="G43" s="39" t="s">
        <v>429</v>
      </c>
      <c r="H43" s="68">
        <v>8097195</v>
      </c>
      <c r="I43" s="68">
        <v>102057.36</v>
      </c>
      <c r="J43" s="30">
        <f t="shared" si="4"/>
        <v>79.339647821577984</v>
      </c>
      <c r="K43" s="32">
        <f>H43+H42+H41</f>
        <v>24571820</v>
      </c>
      <c r="L43" s="27">
        <f>K43/K40-1</f>
        <v>-0.206352072254402</v>
      </c>
      <c r="M43" s="27">
        <f>K43/K31-1</f>
        <v>-2.2024821456133381E-2</v>
      </c>
      <c r="N43" s="32">
        <f>AVERAGE(J41:J43)</f>
        <v>75.33386697060628</v>
      </c>
      <c r="O43" s="58">
        <f>N43/N40-1</f>
        <v>-3.0065153089565366E-2</v>
      </c>
    </row>
    <row r="44" spans="1:16" ht="17.399999999999999">
      <c r="A44" s="31"/>
      <c r="B44" s="27"/>
      <c r="C44" s="27"/>
      <c r="D44" s="26">
        <f>H44/22</f>
        <v>442949.5</v>
      </c>
      <c r="E44" s="27">
        <f t="shared" ref="E44" si="13">D44/D43-1</f>
        <v>9.4081345453579823E-2</v>
      </c>
      <c r="F44" s="33">
        <f t="shared" ref="F44" si="14">D44/D32-1</f>
        <v>0.11027102868437644</v>
      </c>
      <c r="G44" s="39" t="s">
        <v>465</v>
      </c>
      <c r="H44" s="68">
        <v>9744889</v>
      </c>
      <c r="I44" s="68">
        <v>123445.81</v>
      </c>
      <c r="J44" s="30">
        <f t="shared" si="4"/>
        <v>78.940621799962273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541590.55000000005</v>
      </c>
      <c r="E45" s="27">
        <f t="shared" ref="E45" si="15">D45/D44-1</f>
        <v>0.22269141290372851</v>
      </c>
      <c r="F45" s="33">
        <f t="shared" ref="F45" si="16">D45/D33-1</f>
        <v>0.16775431616450454</v>
      </c>
      <c r="G45" s="39" t="s">
        <v>498</v>
      </c>
      <c r="H45" s="68">
        <v>10831811</v>
      </c>
      <c r="I45" s="68">
        <v>133809.49</v>
      </c>
      <c r="J45" s="30">
        <f t="shared" si="4"/>
        <v>80.949497677631086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519260.27982456144</v>
      </c>
      <c r="B46" s="27">
        <f>A46/A43-1</f>
        <v>0.23637731094796588</v>
      </c>
      <c r="C46" s="27">
        <f>A46/A34-1</f>
        <v>6.775473151457212E-2</v>
      </c>
      <c r="D46" s="26">
        <f>H46/19</f>
        <v>573240.78947368416</v>
      </c>
      <c r="E46" s="27">
        <f t="shared" ref="E46" si="17">D46/D45-1</f>
        <v>5.8439423423625403E-2</v>
      </c>
      <c r="F46" s="33">
        <f t="shared" ref="F46" si="18">D46/D34-1</f>
        <v>-3.8488362094764805E-2</v>
      </c>
      <c r="G46" s="39" t="s">
        <v>551</v>
      </c>
      <c r="H46" s="68">
        <v>10891575</v>
      </c>
      <c r="I46" s="68">
        <v>150050.07</v>
      </c>
      <c r="J46" s="30">
        <f t="shared" si="4"/>
        <v>72.586270702839386</v>
      </c>
      <c r="K46" s="32">
        <f>H46+H45+H44</f>
        <v>31468275</v>
      </c>
      <c r="L46" s="27">
        <f>K46/K43-1</f>
        <v>0.28066520917050508</v>
      </c>
      <c r="M46" s="27">
        <f>K46/K34-1</f>
        <v>6.8707025230339891E-2</v>
      </c>
      <c r="N46" s="32">
        <f>AVERAGE(J44:J46)</f>
        <v>77.492130060144248</v>
      </c>
      <c r="O46" s="58">
        <f>N46/N43-1</f>
        <v>2.864930709557334E-2</v>
      </c>
    </row>
    <row r="47" spans="1:16" ht="17.399999999999999">
      <c r="A47" s="31"/>
      <c r="B47" s="27"/>
      <c r="C47" s="27"/>
      <c r="D47" s="26">
        <f>H47/19</f>
        <v>632250.47368421056</v>
      </c>
      <c r="E47" s="27">
        <f t="shared" ref="E47" si="19">D47/D46-1</f>
        <v>0.10294048381432463</v>
      </c>
      <c r="F47" s="33">
        <f t="shared" ref="F47" si="20">D47/D35-1</f>
        <v>1.2293791524229056</v>
      </c>
      <c r="G47" s="39" t="s">
        <v>598</v>
      </c>
      <c r="H47" s="68">
        <v>12012759</v>
      </c>
      <c r="I47" s="68">
        <v>173792.98</v>
      </c>
      <c r="J47" s="30">
        <f t="shared" si="4"/>
        <v>69.121083026483575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541620.4</v>
      </c>
      <c r="E48" s="27">
        <f t="shared" ref="E48" si="21">D48/D47-1</f>
        <v>-0.14334520487758062</v>
      </c>
      <c r="F48" s="33">
        <f t="shared" ref="F48" si="22">D48/D36-1</f>
        <v>0.15468465888412086</v>
      </c>
      <c r="G48" s="39" t="s">
        <v>632</v>
      </c>
      <c r="H48" s="68">
        <v>10832408</v>
      </c>
      <c r="I48" s="68">
        <v>157696.51</v>
      </c>
      <c r="J48" s="30">
        <f t="shared" si="4"/>
        <v>68.691488479992358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561268.59425837325</v>
      </c>
      <c r="B49" s="27">
        <f>A49/A46-1</f>
        <v>8.0900303886145108E-2</v>
      </c>
      <c r="C49" s="27">
        <f>A49/A37-1</f>
        <v>0.34944917478100535</v>
      </c>
      <c r="D49" s="26">
        <f>H49/22</f>
        <v>509934.90909090912</v>
      </c>
      <c r="E49" s="27">
        <f t="shared" ref="E49" si="23">D49/D48-1</f>
        <v>-5.8501287819090475E-2</v>
      </c>
      <c r="F49" s="33">
        <f t="shared" ref="F49" si="24">D49/D37-1</f>
        <v>2.9943004076016466E-2</v>
      </c>
      <c r="G49" s="39" t="s">
        <v>675</v>
      </c>
      <c r="H49" s="68">
        <v>11218568</v>
      </c>
      <c r="I49" s="68">
        <v>166545.94</v>
      </c>
      <c r="J49" s="30">
        <f t="shared" si="4"/>
        <v>67.360201035221877</v>
      </c>
      <c r="K49" s="32">
        <f>H49+H48+H47</f>
        <v>34063735</v>
      </c>
      <c r="L49" s="27">
        <f>K49/K46-1</f>
        <v>8.2478623311891042E-2</v>
      </c>
      <c r="M49" s="27">
        <f>K49/K37-1</f>
        <v>0.34718635623081506</v>
      </c>
      <c r="N49" s="32">
        <f>AVERAGE(J47:J49)</f>
        <v>68.390924180565932</v>
      </c>
      <c r="O49" s="58">
        <f>N49/N46-1</f>
        <v>-0.11744684102133418</v>
      </c>
    </row>
    <row r="50" spans="1:15" s="37" customFormat="1" ht="17.399999999999999">
      <c r="A50" s="92"/>
      <c r="B50" s="130"/>
      <c r="C50" s="130"/>
      <c r="D50" s="93">
        <f>H50/18</f>
        <v>381800.88888888888</v>
      </c>
      <c r="E50" s="130">
        <f t="shared" ref="E50" si="25">D50/D49-1</f>
        <v>-0.25127524693387293</v>
      </c>
      <c r="F50" s="131">
        <f t="shared" ref="F50" si="26">D50/D38-1</f>
        <v>-0.18071441217439044</v>
      </c>
      <c r="G50" s="132" t="s">
        <v>714</v>
      </c>
      <c r="H50" s="95">
        <v>6872416</v>
      </c>
      <c r="I50" s="95">
        <v>115606.39999999999</v>
      </c>
      <c r="J50" s="133">
        <f t="shared" ref="J50" si="27">H50/I50</f>
        <v>59.446674232568441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479204</v>
      </c>
      <c r="E51" s="130">
        <f t="shared" ref="E51" si="28">D51/D50-1</f>
        <v>0.25511494065551332</v>
      </c>
      <c r="F51" s="131">
        <f t="shared" ref="F51" si="29">D51/D39-1</f>
        <v>0.22216062135452574</v>
      </c>
      <c r="G51" s="132" t="s">
        <v>721</v>
      </c>
      <c r="H51" s="95">
        <v>9584080</v>
      </c>
      <c r="I51" s="95">
        <v>143732.04</v>
      </c>
      <c r="J51" s="133">
        <f t="shared" ref="J51" si="30">H51/I51</f>
        <v>66.680191834750275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511367.47811447812</v>
      </c>
      <c r="B52" s="27">
        <f>A52/A49-1</f>
        <v>-8.8907729123578472E-2</v>
      </c>
      <c r="C52" s="27">
        <f>A52/A40-1</f>
        <v>2.5122944329828423E-2</v>
      </c>
      <c r="D52" s="93">
        <f>H52/22</f>
        <v>673097.54545454541</v>
      </c>
      <c r="E52" s="130">
        <f t="shared" ref="E52:E53" si="31">D52/D51-1</f>
        <v>0.40461587435527546</v>
      </c>
      <c r="F52" s="131">
        <f t="shared" ref="F52:F53" si="32">D52/D40-1</f>
        <v>5.4362038154680548E-2</v>
      </c>
      <c r="G52" s="132" t="s">
        <v>726</v>
      </c>
      <c r="H52" s="95">
        <v>14808146</v>
      </c>
      <c r="I52" s="95">
        <v>163874.97</v>
      </c>
      <c r="J52" s="133">
        <f t="shared" ref="J52" si="33">H52/I52</f>
        <v>90.362463529360213</v>
      </c>
      <c r="K52" s="32">
        <f>H52+H51+H50</f>
        <v>31264642</v>
      </c>
      <c r="L52" s="27">
        <f>K52/K49-1</f>
        <v>-8.2172228030778172E-2</v>
      </c>
      <c r="M52" s="27">
        <f>K52/K40-1</f>
        <v>9.8201246390372532E-3</v>
      </c>
      <c r="N52" s="32">
        <f>AVERAGE(J50:J52)</f>
        <v>72.163109865559647</v>
      </c>
      <c r="O52" s="58">
        <f>N52/N49-1</f>
        <v>5.5156232061353228E-2</v>
      </c>
    </row>
    <row r="53" spans="1:15" s="37" customFormat="1" ht="17.399999999999999">
      <c r="A53" s="31"/>
      <c r="B53" s="27"/>
      <c r="C53" s="27"/>
      <c r="D53" s="93">
        <f>H53/21</f>
        <v>483417.66666666669</v>
      </c>
      <c r="E53" s="130">
        <f t="shared" si="31"/>
        <v>-0.28180147152339885</v>
      </c>
      <c r="F53" s="131">
        <f t="shared" si="32"/>
        <v>0.54127150429310933</v>
      </c>
      <c r="G53" s="132" t="s">
        <v>729</v>
      </c>
      <c r="H53" s="95">
        <v>10151771</v>
      </c>
      <c r="I53" s="95">
        <v>149634</v>
      </c>
      <c r="J53" s="133">
        <f t="shared" ref="J53" si="34">H53/I53</f>
        <v>67.844012724380818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530845.1176470588</v>
      </c>
      <c r="E54" s="130">
        <f t="shared" ref="E54" si="35">D54/D53-1</f>
        <v>9.8108642382519706E-2</v>
      </c>
      <c r="F54" s="131">
        <f t="shared" ref="F54" si="36">D54/D42-1</f>
        <v>-1.9581551956452281E-2</v>
      </c>
      <c r="G54" s="132" t="s">
        <v>742</v>
      </c>
      <c r="H54" s="95">
        <v>9024367</v>
      </c>
      <c r="I54" s="95">
        <v>143003.79</v>
      </c>
      <c r="J54" s="133">
        <f t="shared" ref="J54" si="37">H54/I54</f>
        <v>63.105789014403044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578846.76937441644</v>
      </c>
      <c r="B55" s="27">
        <f>A55/A52-1</f>
        <v>0.13195851153606597</v>
      </c>
      <c r="C55" s="27">
        <f>A55/A43-1</f>
        <v>0.37825487520797352</v>
      </c>
      <c r="D55" s="93">
        <f>H55/21</f>
        <v>722277.52380952379</v>
      </c>
      <c r="E55" s="130">
        <f t="shared" ref="E55" si="38">D55/D54-1</f>
        <v>0.36061819125506589</v>
      </c>
      <c r="F55" s="131">
        <f t="shared" ref="F55" si="39">D55/D43-1</f>
        <v>0.78401909256112456</v>
      </c>
      <c r="G55" s="132" t="s">
        <v>749</v>
      </c>
      <c r="H55" s="95">
        <v>15167828</v>
      </c>
      <c r="I55" s="95">
        <v>182680.06</v>
      </c>
      <c r="J55" s="133">
        <f t="shared" ref="J55" si="40">H55/I55</f>
        <v>83.029466927041739</v>
      </c>
      <c r="K55" s="32">
        <f>H55+H54+H53</f>
        <v>34343966</v>
      </c>
      <c r="L55" s="27">
        <f>K55/K52-1</f>
        <v>9.8492220061243696E-2</v>
      </c>
      <c r="M55" s="27">
        <f>K55/K43-1</f>
        <v>0.39769728086889788</v>
      </c>
      <c r="N55" s="32">
        <f>AVERAGE(J53:J55)</f>
        <v>71.326422888608533</v>
      </c>
      <c r="O55" s="58">
        <f>N55/N52-1</f>
        <v>-1.1594386363196763E-2</v>
      </c>
    </row>
    <row r="56" spans="1:15" s="124" customFormat="1" ht="17.399999999999999">
      <c r="A56" s="94"/>
      <c r="B56" s="45"/>
      <c r="C56" s="45"/>
      <c r="D56" s="98">
        <f>H56/22</f>
        <v>436767.04545454547</v>
      </c>
      <c r="E56" s="118">
        <f t="shared" ref="E56" si="41">D56/D55-1</f>
        <v>-0.39529193273120877</v>
      </c>
      <c r="F56" s="158">
        <f t="shared" ref="F56" si="42">D56/D44-1</f>
        <v>-1.3957470423726748E-2</v>
      </c>
      <c r="G56" s="122" t="s">
        <v>752</v>
      </c>
      <c r="H56" s="96">
        <v>9608875</v>
      </c>
      <c r="I56" s="96">
        <v>150867.65</v>
      </c>
      <c r="J56" s="125">
        <f t="shared" ref="J56" si="43">H56/I56</f>
        <v>63.690758091612089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638015.9444444445</v>
      </c>
      <c r="E57" s="118">
        <f t="shared" ref="E57" si="44">D57/D56-1</f>
        <v>0.46076942178743896</v>
      </c>
      <c r="F57" s="158">
        <f t="shared" ref="F57" si="45">D57/D45-1</f>
        <v>0.17804113170815938</v>
      </c>
      <c r="G57" s="122" t="s">
        <v>756</v>
      </c>
      <c r="H57" s="96">
        <v>11484287</v>
      </c>
      <c r="I57" s="96">
        <v>135558.41</v>
      </c>
      <c r="J57" s="125">
        <f t="shared" ref="J57" si="46">H57/I57</f>
        <v>84.718366053423026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537391.49494949495</v>
      </c>
      <c r="B58" s="27">
        <f>A58/A55-1</f>
        <v>-7.1617009229789641E-2</v>
      </c>
      <c r="C58" s="27">
        <f>A58/A46-1</f>
        <v>3.4917392740032804E-2</v>
      </c>
      <c r="K58" s="32">
        <f>H58+H57+H56</f>
        <v>21093162</v>
      </c>
      <c r="L58" s="27">
        <f>K58/K55-1</f>
        <v>-0.38582626130016551</v>
      </c>
      <c r="M58" s="27">
        <f>K58/K46-1</f>
        <v>-0.32970072239422088</v>
      </c>
      <c r="N58" s="32">
        <f>AVERAGE(J56:J58)</f>
        <v>74.204562072517561</v>
      </c>
      <c r="O58" s="58">
        <f>N58/N55-1</f>
        <v>4.0351654651234359E-2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115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5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휴스틸</v>
      </c>
      <c r="G1" s="19"/>
      <c r="H1" s="19"/>
      <c r="I1" s="19"/>
      <c r="J1" s="20"/>
      <c r="P1" s="18" t="s">
        <v>275</v>
      </c>
    </row>
    <row r="2" spans="1:16" ht="15" customHeight="1">
      <c r="G2" s="21"/>
      <c r="H2" s="21"/>
      <c r="I2" s="21"/>
      <c r="J2" s="22"/>
      <c r="P2" s="18" t="s">
        <v>217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36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221111.4</v>
      </c>
      <c r="E5" s="27"/>
      <c r="F5" s="26"/>
      <c r="G5" s="28" t="s">
        <v>7</v>
      </c>
      <c r="H5" s="29">
        <v>4422228</v>
      </c>
      <c r="I5" s="29">
        <v>3046978.93</v>
      </c>
      <c r="J5" s="30">
        <f>H5/I5</f>
        <v>1.4513484016773295</v>
      </c>
    </row>
    <row r="6" spans="1:16" ht="15" hidden="1" customHeight="1">
      <c r="D6" s="26">
        <f>H6/18</f>
        <v>163674.05555555556</v>
      </c>
      <c r="E6" s="27">
        <f t="shared" ref="E6:E16" si="0">D6/D5-1</f>
        <v>-0.25976654502863461</v>
      </c>
      <c r="F6" s="26"/>
      <c r="G6" s="28" t="s">
        <v>3</v>
      </c>
      <c r="H6" s="29">
        <v>2946133</v>
      </c>
      <c r="I6" s="29">
        <v>1912786.66</v>
      </c>
      <c r="J6" s="30">
        <f t="shared" ref="J6:J16" si="1">H6/I6</f>
        <v>1.540230837870858</v>
      </c>
    </row>
    <row r="7" spans="1:16" ht="15" hidden="1" customHeight="1">
      <c r="A7" s="31">
        <f>AVERAGE(D5:D7)</f>
        <v>213093.37912457911</v>
      </c>
      <c r="B7" s="31"/>
      <c r="C7" s="31"/>
      <c r="D7" s="26">
        <f>H7/22</f>
        <v>254494.68181818182</v>
      </c>
      <c r="E7" s="27">
        <f t="shared" si="0"/>
        <v>0.55488712584505606</v>
      </c>
      <c r="F7" s="26"/>
      <c r="G7" s="28" t="s">
        <v>6</v>
      </c>
      <c r="H7" s="29">
        <v>5598883</v>
      </c>
      <c r="I7" s="29">
        <v>3915338.31</v>
      </c>
      <c r="J7" s="30">
        <f t="shared" si="1"/>
        <v>1.4299870296521069</v>
      </c>
      <c r="K7" s="32">
        <f>H7+H6+H5</f>
        <v>12967244</v>
      </c>
      <c r="L7" s="32"/>
      <c r="M7" s="32"/>
      <c r="N7" s="32">
        <f>AVERAGE(J5:J7)</f>
        <v>1.4738554230667649</v>
      </c>
      <c r="O7" s="35"/>
    </row>
    <row r="8" spans="1:16" ht="15" hidden="1" customHeight="1">
      <c r="D8" s="26">
        <f>H8/21</f>
        <v>203306.28571428571</v>
      </c>
      <c r="E8" s="27">
        <f t="shared" si="0"/>
        <v>-0.20113739013401677</v>
      </c>
      <c r="F8" s="26"/>
      <c r="G8" s="28" t="s">
        <v>2</v>
      </c>
      <c r="H8" s="29">
        <v>4269432</v>
      </c>
      <c r="I8" s="29">
        <v>3197296.34</v>
      </c>
      <c r="J8" s="30">
        <f t="shared" si="1"/>
        <v>1.3353257083451953</v>
      </c>
    </row>
    <row r="9" spans="1:16" ht="15" hidden="1" customHeight="1">
      <c r="D9" s="26">
        <f>H9/21</f>
        <v>284095.57142857142</v>
      </c>
      <c r="E9" s="27">
        <f t="shared" si="0"/>
        <v>0.39737721551719285</v>
      </c>
      <c r="F9" s="26"/>
      <c r="G9" s="28" t="s">
        <v>5</v>
      </c>
      <c r="H9" s="29">
        <v>5966007</v>
      </c>
      <c r="I9" s="29">
        <v>4457458.71</v>
      </c>
      <c r="J9" s="30">
        <f t="shared" si="1"/>
        <v>1.3384323643011378</v>
      </c>
    </row>
    <row r="10" spans="1:16" ht="15" hidden="1" customHeight="1">
      <c r="A10" s="31">
        <f>AVERAGE(D8:D10)</f>
        <v>297464.84126984124</v>
      </c>
      <c r="B10" s="27">
        <f>A10/A7-1</f>
        <v>0.39593657246355218</v>
      </c>
      <c r="C10" s="27"/>
      <c r="D10" s="26">
        <f>H10/21</f>
        <v>404992.66666666669</v>
      </c>
      <c r="E10" s="27">
        <f t="shared" si="0"/>
        <v>0.42555079134167983</v>
      </c>
      <c r="F10" s="26"/>
      <c r="G10" s="28" t="s">
        <v>0</v>
      </c>
      <c r="H10" s="29">
        <v>8504846</v>
      </c>
      <c r="I10" s="29">
        <v>6445133.3899999997</v>
      </c>
      <c r="J10" s="30">
        <f t="shared" si="1"/>
        <v>1.3195764129871641</v>
      </c>
      <c r="K10" s="32">
        <f>H10+H9+H8</f>
        <v>18740285</v>
      </c>
      <c r="L10" s="27">
        <f>K10/K7-1</f>
        <v>0.44520184859635559</v>
      </c>
      <c r="M10" s="32"/>
      <c r="N10" s="32">
        <f>AVERAGE(J8:J10)</f>
        <v>1.3311114952111656</v>
      </c>
      <c r="O10" s="58">
        <f>N10/N7-1</f>
        <v>-9.6850698936657542E-2</v>
      </c>
    </row>
    <row r="11" spans="1:16" ht="15" hidden="1" customHeight="1">
      <c r="D11" s="26">
        <f>H11/21</f>
        <v>338964.66666666669</v>
      </c>
      <c r="E11" s="27">
        <f t="shared" si="0"/>
        <v>-0.16303505084042669</v>
      </c>
      <c r="F11" s="26"/>
      <c r="G11" s="28" t="s">
        <v>10</v>
      </c>
      <c r="H11" s="29">
        <v>7118258</v>
      </c>
      <c r="I11" s="29">
        <v>5080179.92</v>
      </c>
      <c r="J11" s="30">
        <f t="shared" si="1"/>
        <v>1.401182263639198</v>
      </c>
    </row>
    <row r="12" spans="1:16" ht="15" hidden="1" customHeight="1">
      <c r="D12" s="26">
        <f>H12/22</f>
        <v>251533.04545454544</v>
      </c>
      <c r="E12" s="27">
        <f t="shared" si="0"/>
        <v>-0.2579372713737752</v>
      </c>
      <c r="F12" s="26"/>
      <c r="G12" s="28" t="s">
        <v>4</v>
      </c>
      <c r="H12" s="29">
        <v>5533727</v>
      </c>
      <c r="I12" s="29">
        <v>3963256.41</v>
      </c>
      <c r="J12" s="30">
        <f t="shared" si="1"/>
        <v>1.396257629467885</v>
      </c>
    </row>
    <row r="13" spans="1:16" ht="15" hidden="1" customHeight="1">
      <c r="A13" s="31">
        <f>AVERAGE(D11:D13)</f>
        <v>284581.67070707073</v>
      </c>
      <c r="B13" s="27">
        <f>A13/A10-1</f>
        <v>-4.3309893390337528E-2</v>
      </c>
      <c r="C13" s="27"/>
      <c r="D13" s="26">
        <f>H13/20</f>
        <v>263247.3</v>
      </c>
      <c r="E13" s="27">
        <f t="shared" si="0"/>
        <v>4.6571433682941032E-2</v>
      </c>
      <c r="F13" s="26"/>
      <c r="G13" s="28" t="s">
        <v>8</v>
      </c>
      <c r="H13" s="29">
        <v>5264946</v>
      </c>
      <c r="I13" s="29">
        <v>3941823.39</v>
      </c>
      <c r="J13" s="30">
        <f t="shared" si="1"/>
        <v>1.3356625802557835</v>
      </c>
      <c r="K13" s="32">
        <f>H13+H12+H11</f>
        <v>17916931</v>
      </c>
      <c r="L13" s="27">
        <f>K13/K10-1</f>
        <v>-4.393497750968034E-2</v>
      </c>
      <c r="M13" s="32"/>
      <c r="N13" s="32">
        <f>AVERAGE(J11:J13)</f>
        <v>1.3777008244542888</v>
      </c>
      <c r="O13" s="58">
        <f>N13/N10-1</f>
        <v>3.5000320717486044E-2</v>
      </c>
    </row>
    <row r="14" spans="1:16" ht="15" hidden="1" customHeight="1">
      <c r="D14" s="26">
        <f>H14/20</f>
        <v>190154.25</v>
      </c>
      <c r="E14" s="27">
        <f t="shared" si="0"/>
        <v>-0.2776592580436722</v>
      </c>
      <c r="F14" s="26"/>
      <c r="G14" s="28" t="s">
        <v>11</v>
      </c>
      <c r="H14" s="29">
        <v>3803085</v>
      </c>
      <c r="I14" s="29">
        <v>2753479.81</v>
      </c>
      <c r="J14" s="30">
        <f t="shared" si="1"/>
        <v>1.3811922594050181</v>
      </c>
    </row>
    <row r="15" spans="1:16" ht="15" hidden="1" customHeight="1">
      <c r="A15" s="31"/>
      <c r="B15" s="31"/>
      <c r="C15" s="31"/>
      <c r="D15" s="26">
        <f>H15/22</f>
        <v>263032.40909090912</v>
      </c>
      <c r="E15" s="27">
        <f t="shared" si="0"/>
        <v>0.38325811329964554</v>
      </c>
      <c r="F15" s="26"/>
      <c r="G15" s="28" t="s">
        <v>9</v>
      </c>
      <c r="H15" s="29">
        <v>5786713</v>
      </c>
      <c r="I15" s="29">
        <v>5068738.62</v>
      </c>
      <c r="J15" s="30">
        <f t="shared" si="1"/>
        <v>1.1416475446508623</v>
      </c>
    </row>
    <row r="16" spans="1:16" ht="15" hidden="1" customHeight="1">
      <c r="A16" s="31">
        <f>AVERAGE(D14:D16)</f>
        <v>192667.76515151517</v>
      </c>
      <c r="B16" s="27">
        <f>A16/A13-1</f>
        <v>-0.32297900749259978</v>
      </c>
      <c r="C16" s="27"/>
      <c r="D16" s="26">
        <f>H16/22</f>
        <v>124816.63636363637</v>
      </c>
      <c r="E16" s="27">
        <f t="shared" si="0"/>
        <v>-0.52547050458524558</v>
      </c>
      <c r="F16" s="26"/>
      <c r="G16" s="28" t="s">
        <v>13</v>
      </c>
      <c r="H16" s="29">
        <v>2745966</v>
      </c>
      <c r="I16" s="29">
        <v>2610056.36</v>
      </c>
      <c r="J16" s="30">
        <f t="shared" si="1"/>
        <v>1.052071534577897</v>
      </c>
      <c r="K16" s="32">
        <f>H16+H15+H14</f>
        <v>12335764</v>
      </c>
      <c r="L16" s="27">
        <f>K16/K13-1</f>
        <v>-0.31150239960180681</v>
      </c>
      <c r="M16" s="32"/>
      <c r="N16" s="32">
        <f>AVERAGE(J14:J16)</f>
        <v>1.1916371128779257</v>
      </c>
      <c r="O16" s="58">
        <f>N16/N13-1</f>
        <v>-0.13505378546177715</v>
      </c>
    </row>
    <row r="17" spans="1:15" ht="15" hidden="1" customHeight="1">
      <c r="D17" s="26">
        <f>H17/20</f>
        <v>109425.85</v>
      </c>
      <c r="E17" s="27">
        <f t="shared" ref="E17:E22" si="2">D17/D16-1</f>
        <v>-0.12330717131967406</v>
      </c>
      <c r="F17" s="33">
        <f t="shared" ref="F17:F22" si="3">D17/D5-1</f>
        <v>-0.50510986769565025</v>
      </c>
      <c r="G17" s="39" t="s">
        <v>162</v>
      </c>
      <c r="H17" s="29">
        <v>2188517</v>
      </c>
      <c r="I17" s="29">
        <v>2051245.09</v>
      </c>
      <c r="J17" s="30">
        <f t="shared" ref="J17:J49" si="4">H17/I17</f>
        <v>1.0669212619541237</v>
      </c>
    </row>
    <row r="18" spans="1:15" hidden="1">
      <c r="D18" s="26">
        <f>H18/20</f>
        <v>75461.25</v>
      </c>
      <c r="E18" s="27">
        <f t="shared" si="2"/>
        <v>-0.31038918134974514</v>
      </c>
      <c r="F18" s="33">
        <f t="shared" si="3"/>
        <v>-0.53895411374842883</v>
      </c>
      <c r="G18" s="39" t="s">
        <v>163</v>
      </c>
      <c r="H18" s="29">
        <v>1509225</v>
      </c>
      <c r="I18" s="29">
        <v>1483086.58</v>
      </c>
      <c r="J18" s="30">
        <f t="shared" si="4"/>
        <v>1.0176243385601937</v>
      </c>
    </row>
    <row r="19" spans="1:15" ht="17.399999999999999" hidden="1">
      <c r="A19" s="31">
        <f>AVERAGE(D17:D19)</f>
        <v>157923.86666666667</v>
      </c>
      <c r="B19" s="27">
        <f>A19/A16-1</f>
        <v>-0.18033062488437379</v>
      </c>
      <c r="C19" s="27">
        <f>A19/A7-1</f>
        <v>-0.25889829465634928</v>
      </c>
      <c r="D19" s="26">
        <f>H19/22</f>
        <v>288884.5</v>
      </c>
      <c r="E19" s="27">
        <f t="shared" si="2"/>
        <v>2.8282495983037652</v>
      </c>
      <c r="F19" s="33">
        <f t="shared" si="3"/>
        <v>0.13512981071402996</v>
      </c>
      <c r="G19" s="39" t="s">
        <v>158</v>
      </c>
      <c r="H19" s="29">
        <v>6355459</v>
      </c>
      <c r="I19" s="29">
        <v>6797243</v>
      </c>
      <c r="J19" s="30">
        <f t="shared" si="4"/>
        <v>0.93500541322415576</v>
      </c>
      <c r="K19" s="32">
        <f>H19+H18+H17</f>
        <v>10053201</v>
      </c>
      <c r="L19" s="27">
        <f>K19/K16-1</f>
        <v>-0.18503620853965752</v>
      </c>
      <c r="M19" s="27">
        <f>K19/K7-1</f>
        <v>-0.22472338763734223</v>
      </c>
      <c r="N19" s="32">
        <f>AVERAGE(J17:J19)</f>
        <v>1.0065170045794911</v>
      </c>
      <c r="O19" s="58">
        <f>N19/N16-1</f>
        <v>-0.15534939814970228</v>
      </c>
    </row>
    <row r="20" spans="1:15" hidden="1">
      <c r="D20" s="26">
        <f>H20/20</f>
        <v>98465.8</v>
      </c>
      <c r="E20" s="27">
        <f t="shared" si="2"/>
        <v>-0.65915166788110824</v>
      </c>
      <c r="F20" s="33">
        <f t="shared" si="3"/>
        <v>-0.51567754211801475</v>
      </c>
      <c r="G20" s="39" t="s">
        <v>154</v>
      </c>
      <c r="H20" s="29">
        <v>1969316</v>
      </c>
      <c r="I20" s="29">
        <v>1844041</v>
      </c>
      <c r="J20" s="30">
        <f t="shared" si="4"/>
        <v>1.0679350404898806</v>
      </c>
    </row>
    <row r="21" spans="1:15" hidden="1">
      <c r="D21" s="26">
        <f>H21/21</f>
        <v>136944.95238095237</v>
      </c>
      <c r="E21" s="27">
        <f t="shared" si="2"/>
        <v>0.39078697762017223</v>
      </c>
      <c r="F21" s="33">
        <f t="shared" si="3"/>
        <v>-0.51796167855652864</v>
      </c>
      <c r="G21" s="39" t="s">
        <v>155</v>
      </c>
      <c r="H21" s="29">
        <v>2875844</v>
      </c>
      <c r="I21" s="29">
        <v>2476193.7999999998</v>
      </c>
      <c r="J21" s="30">
        <f t="shared" si="4"/>
        <v>1.1613969795094392</v>
      </c>
    </row>
    <row r="22" spans="1:15" ht="17.399999999999999" hidden="1">
      <c r="A22" s="31">
        <f>AVERAGE(D20:D22)</f>
        <v>125067.07619047619</v>
      </c>
      <c r="B22" s="27">
        <f>A22/A19-1</f>
        <v>-0.20805462258305785</v>
      </c>
      <c r="C22" s="27">
        <f>A22/A10-1</f>
        <v>-0.57955677835209007</v>
      </c>
      <c r="D22" s="26">
        <f>H22/21</f>
        <v>139790.47619047618</v>
      </c>
      <c r="E22" s="27">
        <f t="shared" si="2"/>
        <v>2.0778595779187059E-2</v>
      </c>
      <c r="F22" s="33">
        <f t="shared" si="3"/>
        <v>-0.65483208043978691</v>
      </c>
      <c r="G22" s="39" t="s">
        <v>156</v>
      </c>
      <c r="H22" s="29">
        <v>2935600</v>
      </c>
      <c r="I22" s="29">
        <v>2701433.2</v>
      </c>
      <c r="J22" s="30">
        <f t="shared" si="4"/>
        <v>1.0866824321252881</v>
      </c>
      <c r="K22" s="32">
        <f>H22+H21+H20</f>
        <v>7780760</v>
      </c>
      <c r="L22" s="27">
        <f>K22/K19-1</f>
        <v>-0.22604153642208091</v>
      </c>
      <c r="M22" s="27">
        <f>K22/K10-1</f>
        <v>-0.58481101007802172</v>
      </c>
      <c r="N22" s="32">
        <f>AVERAGE(J20:J22)</f>
        <v>1.1053381507082027</v>
      </c>
      <c r="O22" s="58">
        <f>N22/N19-1</f>
        <v>9.8181298158989128E-2</v>
      </c>
    </row>
    <row r="23" spans="1:15" hidden="1">
      <c r="A23" s="31"/>
      <c r="B23" s="27"/>
      <c r="C23" s="27"/>
      <c r="D23" s="26">
        <f>H23/21</f>
        <v>396212.28571428574</v>
      </c>
      <c r="E23" s="27">
        <f t="shared" ref="E23:E28" si="5">D23/D22-1</f>
        <v>1.8343296089385479</v>
      </c>
      <c r="F23" s="33">
        <f t="shared" ref="F23:F28" si="6">D23/D11-1</f>
        <v>0.16888963563838222</v>
      </c>
      <c r="G23" s="39" t="s">
        <v>168</v>
      </c>
      <c r="H23" s="29">
        <v>8320458</v>
      </c>
      <c r="I23" s="29">
        <v>7984281.7000000002</v>
      </c>
      <c r="J23" s="30">
        <f t="shared" si="4"/>
        <v>1.0421047644148127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184145.63636363635</v>
      </c>
      <c r="E24" s="27">
        <f t="shared" si="5"/>
        <v>-0.53523491571781712</v>
      </c>
      <c r="F24" s="33">
        <f t="shared" si="6"/>
        <v>-0.26790678325837181</v>
      </c>
      <c r="G24" s="39" t="s">
        <v>176</v>
      </c>
      <c r="H24" s="29">
        <v>4051204</v>
      </c>
      <c r="I24" s="29">
        <v>4173906</v>
      </c>
      <c r="J24" s="30">
        <f t="shared" si="4"/>
        <v>0.9706025962252145</v>
      </c>
      <c r="K24" s="32"/>
      <c r="L24" s="27"/>
      <c r="M24" s="27"/>
      <c r="N24" s="27"/>
    </row>
    <row r="25" spans="1:15" ht="17.399999999999999" hidden="1">
      <c r="A25" s="31">
        <f>AVERAGE(D23:D25)</f>
        <v>236836.20209614947</v>
      </c>
      <c r="B25" s="27">
        <f>A25/A22-1</f>
        <v>0.89367345355903072</v>
      </c>
      <c r="C25" s="27">
        <f>A25/A13-1</f>
        <v>-0.16777422274699916</v>
      </c>
      <c r="D25" s="26">
        <f>H25/19</f>
        <v>130150.68421052632</v>
      </c>
      <c r="E25" s="27">
        <f t="shared" si="5"/>
        <v>-0.29321874370395096</v>
      </c>
      <c r="F25" s="33">
        <f t="shared" si="6"/>
        <v>-0.505595369029326</v>
      </c>
      <c r="G25" s="39" t="s">
        <v>190</v>
      </c>
      <c r="H25" s="29">
        <v>2472863</v>
      </c>
      <c r="I25" s="29">
        <v>2348104.7999999998</v>
      </c>
      <c r="J25" s="30">
        <f t="shared" si="4"/>
        <v>1.0531314445590334</v>
      </c>
      <c r="K25" s="32">
        <f>H25+H24+H23</f>
        <v>14844525</v>
      </c>
      <c r="L25" s="27">
        <f>K25/K22-1</f>
        <v>0.90785026141405201</v>
      </c>
      <c r="M25" s="27">
        <f>K25/K13-1</f>
        <v>-0.17148059564442142</v>
      </c>
      <c r="N25" s="32">
        <f>AVERAGE(J23:J25)</f>
        <v>1.0219462683996869</v>
      </c>
      <c r="O25" s="58">
        <f>N25/N22-1</f>
        <v>-7.5444679309300655E-2</v>
      </c>
    </row>
    <row r="26" spans="1:15" ht="17.399999999999999" hidden="1">
      <c r="A26" s="31"/>
      <c r="B26" s="27"/>
      <c r="C26" s="27"/>
      <c r="D26" s="26">
        <f>H26/19</f>
        <v>217307.73684210525</v>
      </c>
      <c r="E26" s="27">
        <f t="shared" si="5"/>
        <v>0.66966265417857751</v>
      </c>
      <c r="F26" s="33">
        <f t="shared" si="6"/>
        <v>0.14279715989574382</v>
      </c>
      <c r="G26" s="39" t="s">
        <v>202</v>
      </c>
      <c r="H26" s="29">
        <v>4128847</v>
      </c>
      <c r="I26" s="29">
        <v>4454961.5</v>
      </c>
      <c r="J26" s="30">
        <f t="shared" si="4"/>
        <v>0.92679745941687708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263938.22727272729</v>
      </c>
      <c r="E27" s="27">
        <f t="shared" si="5"/>
        <v>0.21458274384636167</v>
      </c>
      <c r="F27" s="33">
        <f t="shared" si="6"/>
        <v>3.4437512280287574E-3</v>
      </c>
      <c r="G27" s="39" t="s">
        <v>203</v>
      </c>
      <c r="H27" s="29">
        <v>5806641</v>
      </c>
      <c r="I27" s="29">
        <v>6591671.5999999996</v>
      </c>
      <c r="J27" s="30">
        <f t="shared" si="4"/>
        <v>0.88090568710977657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213558.28628389156</v>
      </c>
      <c r="B28" s="27">
        <f>A28/A25-1</f>
        <v>-9.8286983181767429E-2</v>
      </c>
      <c r="C28" s="27">
        <f>A28/A16-1</f>
        <v>0.10842769217750536</v>
      </c>
      <c r="D28" s="26">
        <f>H28/19</f>
        <v>159428.89473684211</v>
      </c>
      <c r="E28" s="27">
        <f t="shared" si="5"/>
        <v>-0.39596133389156896</v>
      </c>
      <c r="F28" s="33">
        <f t="shared" si="6"/>
        <v>0.27730484798811283</v>
      </c>
      <c r="G28" s="39" t="s">
        <v>208</v>
      </c>
      <c r="H28" s="29">
        <v>3029149</v>
      </c>
      <c r="I28" s="29">
        <v>3193735</v>
      </c>
      <c r="J28" s="30">
        <f t="shared" si="4"/>
        <v>0.94846598105353142</v>
      </c>
      <c r="K28" s="32">
        <f>H28+H27+H26</f>
        <v>12964637</v>
      </c>
      <c r="L28" s="27">
        <f>K28/K25-1</f>
        <v>-0.12663847445438636</v>
      </c>
      <c r="M28" s="27">
        <f>K28/K16-1</f>
        <v>5.0979655577068517E-2</v>
      </c>
      <c r="N28" s="32">
        <f>AVERAGE(J26:J28)</f>
        <v>0.91872304252672832</v>
      </c>
      <c r="O28" s="58">
        <f>N28/N25-1</f>
        <v>-0.10100650989665105</v>
      </c>
    </row>
    <row r="29" spans="1:15" hidden="1">
      <c r="D29" s="26">
        <f>H29/22</f>
        <v>143060.5</v>
      </c>
      <c r="E29" s="27">
        <f t="shared" ref="E29:E41" si="7">D29/D28-1</f>
        <v>-0.10266893441029146</v>
      </c>
      <c r="F29" s="33">
        <f t="shared" ref="F29:F41" si="8">D29/D17-1</f>
        <v>0.3073738974840039</v>
      </c>
      <c r="G29" s="39" t="s">
        <v>215</v>
      </c>
      <c r="H29" s="29">
        <v>3147331</v>
      </c>
      <c r="I29" s="29">
        <v>3097908.2</v>
      </c>
      <c r="J29" s="30">
        <f t="shared" si="4"/>
        <v>1.0159536037898089</v>
      </c>
    </row>
    <row r="30" spans="1:15" hidden="1">
      <c r="D30" s="26">
        <f>H30/19</f>
        <v>327559.05263157893</v>
      </c>
      <c r="E30" s="27">
        <f t="shared" si="7"/>
        <v>1.2896540458867327</v>
      </c>
      <c r="F30" s="33">
        <f t="shared" si="8"/>
        <v>3.3407583711054212</v>
      </c>
      <c r="G30" s="39" t="s">
        <v>210</v>
      </c>
      <c r="H30" s="29">
        <v>6223622</v>
      </c>
      <c r="I30" s="29">
        <v>7177912.5999999996</v>
      </c>
      <c r="J30" s="30">
        <f t="shared" si="4"/>
        <v>0.8670517944172238</v>
      </c>
    </row>
    <row r="31" spans="1:15" ht="17.399999999999999" hidden="1">
      <c r="A31" s="31">
        <f>AVERAGE(D29:D31)</f>
        <v>207265.56754385962</v>
      </c>
      <c r="B31" s="27">
        <f>A31/A28-1</f>
        <v>-2.9466048119840993E-2</v>
      </c>
      <c r="C31" s="27">
        <f>A31/A19-1</f>
        <v>0.31243979721785542</v>
      </c>
      <c r="D31" s="26">
        <f>H31/20</f>
        <v>151177.15</v>
      </c>
      <c r="E31" s="27">
        <f t="shared" si="7"/>
        <v>-0.53847360106381781</v>
      </c>
      <c r="F31" s="33">
        <f t="shared" si="8"/>
        <v>-0.47668653042998155</v>
      </c>
      <c r="G31" s="39" t="s">
        <v>211</v>
      </c>
      <c r="H31" s="29">
        <v>3023543</v>
      </c>
      <c r="I31" s="29">
        <v>3191129</v>
      </c>
      <c r="J31" s="30">
        <f t="shared" si="4"/>
        <v>0.94748379021969964</v>
      </c>
      <c r="K31" s="32">
        <f>H31+H30+H29</f>
        <v>12394496</v>
      </c>
      <c r="L31" s="27">
        <f>K31/K28-1</f>
        <v>-4.397662657273016E-2</v>
      </c>
      <c r="M31" s="27">
        <f>K31/K19-1</f>
        <v>0.2328904992549139</v>
      </c>
      <c r="N31" s="32">
        <f>AVERAGE(J29:J31)</f>
        <v>0.94349639614224412</v>
      </c>
      <c r="O31" s="58">
        <f>N31/N28-1</f>
        <v>2.6964985603694647E-2</v>
      </c>
    </row>
    <row r="32" spans="1:15" ht="17.399999999999999" hidden="1">
      <c r="D32" s="26">
        <f>H32/21</f>
        <v>145858.33333333334</v>
      </c>
      <c r="E32" s="27">
        <f t="shared" si="7"/>
        <v>-3.5182675865146673E-2</v>
      </c>
      <c r="F32" s="33">
        <f t="shared" si="8"/>
        <v>0.48130958498619147</v>
      </c>
      <c r="G32" s="39" t="s">
        <v>222</v>
      </c>
      <c r="H32" s="29">
        <v>3063025</v>
      </c>
      <c r="I32" s="29">
        <v>3221846</v>
      </c>
      <c r="J32" s="30">
        <f t="shared" si="4"/>
        <v>0.95070496851804831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354868.71428571426</v>
      </c>
      <c r="E33" s="27">
        <f t="shared" si="7"/>
        <v>1.4329683890924816</v>
      </c>
      <c r="F33" s="33">
        <f t="shared" si="8"/>
        <v>1.5913237992046856</v>
      </c>
      <c r="G33" s="39" t="s">
        <v>223</v>
      </c>
      <c r="H33" s="29">
        <v>7452243</v>
      </c>
      <c r="I33" s="29">
        <v>7747528.7999999998</v>
      </c>
      <c r="J33" s="30">
        <f t="shared" si="4"/>
        <v>0.96188645339401646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230809.10359231409</v>
      </c>
      <c r="B34" s="27">
        <f>A34/A31-1</f>
        <v>0.11359115904995853</v>
      </c>
      <c r="C34" s="27">
        <f>A34/A22-1</f>
        <v>0.84548252523944512</v>
      </c>
      <c r="D34" s="26">
        <f>H34/19</f>
        <v>191700.26315789475</v>
      </c>
      <c r="E34" s="27">
        <f t="shared" si="7"/>
        <v>-0.45979948234165335</v>
      </c>
      <c r="F34" s="33">
        <f t="shared" si="8"/>
        <v>0.37133993947260868</v>
      </c>
      <c r="G34" s="39" t="s">
        <v>220</v>
      </c>
      <c r="H34" s="29">
        <v>3642305</v>
      </c>
      <c r="I34" s="29">
        <v>3724604.8</v>
      </c>
      <c r="J34" s="30">
        <f t="shared" si="4"/>
        <v>0.97790374968103999</v>
      </c>
      <c r="K34" s="32">
        <f>H34+H33+H32</f>
        <v>14157573</v>
      </c>
      <c r="L34" s="27">
        <f>K34/K31-1</f>
        <v>0.14224676824293625</v>
      </c>
      <c r="M34" s="27">
        <f>K34/K22-1</f>
        <v>0.81956171376575049</v>
      </c>
      <c r="N34" s="32">
        <f>AVERAGE(J32:J34)</f>
        <v>0.96349839053103492</v>
      </c>
      <c r="O34" s="58">
        <f>N34/N31-1</f>
        <v>2.1199863052550727E-2</v>
      </c>
      <c r="P34" s="58"/>
    </row>
    <row r="35" spans="1:16" ht="17.399999999999999" hidden="1">
      <c r="D35" s="26">
        <f>H35/23</f>
        <v>97945.217391304352</v>
      </c>
      <c r="E35" s="27">
        <f t="shared" si="7"/>
        <v>-0.48907103319607159</v>
      </c>
      <c r="F35" s="33">
        <f t="shared" si="8"/>
        <v>-0.75279611227922894</v>
      </c>
      <c r="G35" s="39" t="s">
        <v>226</v>
      </c>
      <c r="H35" s="68">
        <v>2252740</v>
      </c>
      <c r="I35" s="68">
        <v>2347986</v>
      </c>
      <c r="J35" s="30">
        <f t="shared" si="4"/>
        <v>0.95943502218497045</v>
      </c>
      <c r="P35" s="16"/>
    </row>
    <row r="36" spans="1:16" ht="17.399999999999999" hidden="1">
      <c r="D36" s="26">
        <f>H36/21</f>
        <v>121720.04761904762</v>
      </c>
      <c r="E36" s="27">
        <f t="shared" si="7"/>
        <v>0.24273599937768897</v>
      </c>
      <c r="F36" s="33">
        <f t="shared" si="8"/>
        <v>-0.33900118393962686</v>
      </c>
      <c r="G36" s="39" t="s">
        <v>228</v>
      </c>
      <c r="H36" s="68">
        <v>2556121</v>
      </c>
      <c r="I36" s="68">
        <v>2847547.4</v>
      </c>
      <c r="J36" s="30">
        <f t="shared" si="4"/>
        <v>0.89765705041468324</v>
      </c>
      <c r="P36" s="16"/>
    </row>
    <row r="37" spans="1:16" ht="17.399999999999999" hidden="1">
      <c r="A37" s="31">
        <f>AVERAGE(D35:D37)</f>
        <v>150967.23648493213</v>
      </c>
      <c r="B37" s="27">
        <f>A37/A34-1</f>
        <v>-0.34592165501586691</v>
      </c>
      <c r="C37" s="27">
        <f>A37/A25-1</f>
        <v>-0.36256689159521616</v>
      </c>
      <c r="D37" s="26">
        <f>H37/18</f>
        <v>233236.44444444444</v>
      </c>
      <c r="E37" s="27">
        <f t="shared" si="7"/>
        <v>0.91617115673840677</v>
      </c>
      <c r="F37" s="33">
        <f t="shared" si="8"/>
        <v>0.79204931467875261</v>
      </c>
      <c r="G37" s="39" t="s">
        <v>225</v>
      </c>
      <c r="H37" s="68">
        <v>4198256</v>
      </c>
      <c r="I37" s="68">
        <v>4790108</v>
      </c>
      <c r="J37" s="30">
        <f t="shared" si="4"/>
        <v>0.87644286934657845</v>
      </c>
      <c r="K37" s="32">
        <f>H37+H36+H35</f>
        <v>9007117</v>
      </c>
      <c r="L37" s="27">
        <f>K37/K34-1</f>
        <v>-0.36379512222893007</v>
      </c>
      <c r="M37" s="27">
        <f>K37/K25-1</f>
        <v>-0.39323642891907962</v>
      </c>
      <c r="N37" s="32">
        <f>AVERAGE(J35:J37)</f>
        <v>0.91117831398207727</v>
      </c>
      <c r="O37" s="16">
        <f>N37/N34-1</f>
        <v>-5.4302194028701289E-2</v>
      </c>
      <c r="P37" s="16"/>
    </row>
    <row r="38" spans="1:16" ht="17.399999999999999" hidden="1">
      <c r="A38" s="31"/>
      <c r="B38" s="27"/>
      <c r="C38" s="27"/>
      <c r="D38" s="26">
        <f>H38/20</f>
        <v>145846.25</v>
      </c>
      <c r="E38" s="27">
        <f t="shared" si="7"/>
        <v>-0.37468498824273699</v>
      </c>
      <c r="F38" s="33">
        <f t="shared" si="8"/>
        <v>-0.32884925258795006</v>
      </c>
      <c r="G38" s="39" t="s">
        <v>231</v>
      </c>
      <c r="H38" s="68">
        <v>2916925</v>
      </c>
      <c r="I38" s="68">
        <v>3222551.6</v>
      </c>
      <c r="J38" s="30">
        <f t="shared" si="4"/>
        <v>0.90516006012130257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260597.28571428571</v>
      </c>
      <c r="E39" s="27">
        <f t="shared" si="7"/>
        <v>0.78679455738001969</v>
      </c>
      <c r="F39" s="33">
        <f t="shared" si="8"/>
        <v>-1.2658043486021398E-2</v>
      </c>
      <c r="G39" s="39" t="s">
        <v>234</v>
      </c>
      <c r="H39" s="68">
        <v>5472543</v>
      </c>
      <c r="I39" s="68">
        <v>6659495.4000000004</v>
      </c>
      <c r="J39" s="30">
        <f t="shared" si="4"/>
        <v>0.82176541483908816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188548.01984126982</v>
      </c>
      <c r="B40" s="27">
        <f>A40/A37-1</f>
        <v>0.24893337277249938</v>
      </c>
      <c r="C40" s="27">
        <f>A40/A28-1</f>
        <v>-0.11711213307534507</v>
      </c>
      <c r="D40" s="26">
        <f>H40/21</f>
        <v>159200.52380952382</v>
      </c>
      <c r="E40" s="27">
        <f t="shared" si="7"/>
        <v>-0.38909369921807824</v>
      </c>
      <c r="F40" s="33">
        <f t="shared" si="8"/>
        <v>-1.4324312270699302E-3</v>
      </c>
      <c r="G40" s="39" t="s">
        <v>236</v>
      </c>
      <c r="H40" s="68">
        <v>3343211</v>
      </c>
      <c r="I40" s="68">
        <v>3877455</v>
      </c>
      <c r="J40" s="30">
        <f t="shared" si="4"/>
        <v>0.86221787228994273</v>
      </c>
      <c r="K40" s="32">
        <f>H40+H39+H38</f>
        <v>11732679</v>
      </c>
      <c r="L40" s="27">
        <f>K40/K37-1</f>
        <v>0.3026009321295593</v>
      </c>
      <c r="M40" s="27">
        <f>K40/K28-1</f>
        <v>-9.50244885375503E-2</v>
      </c>
      <c r="N40" s="32">
        <f>AVERAGE(J38:J40)</f>
        <v>0.86304778241677782</v>
      </c>
      <c r="O40" s="58">
        <f>N40/N37-1</f>
        <v>-5.2822297048485511E-2</v>
      </c>
    </row>
    <row r="41" spans="1:16" ht="17.399999999999999">
      <c r="A41" s="31"/>
      <c r="B41" s="27"/>
      <c r="C41" s="27"/>
      <c r="D41" s="26">
        <f>H41/18</f>
        <v>94041.888888888891</v>
      </c>
      <c r="E41" s="27">
        <f t="shared" si="7"/>
        <v>-0.40928656113339346</v>
      </c>
      <c r="F41" s="33">
        <f t="shared" si="8"/>
        <v>-0.3426425261418149</v>
      </c>
      <c r="G41" s="39" t="s">
        <v>372</v>
      </c>
      <c r="H41" s="68">
        <v>1692754</v>
      </c>
      <c r="I41" s="68">
        <v>1869090.8</v>
      </c>
      <c r="J41" s="30">
        <f t="shared" si="4"/>
        <v>0.90565637581651992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280413.3</v>
      </c>
      <c r="E42" s="27">
        <f t="shared" ref="E42" si="9">D42/D41-1</f>
        <v>1.9817914475464242</v>
      </c>
      <c r="F42" s="33">
        <f t="shared" ref="F42" si="10">D42/D30-1</f>
        <v>-0.14393054398226623</v>
      </c>
      <c r="G42" s="39" t="s">
        <v>406</v>
      </c>
      <c r="H42" s="68">
        <v>5608266</v>
      </c>
      <c r="I42" s="68">
        <v>6865632.4000000004</v>
      </c>
      <c r="J42" s="30">
        <f t="shared" si="4"/>
        <v>0.81686080367483693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156015.04629629629</v>
      </c>
      <c r="B43" s="27">
        <f>A43/A40-1</f>
        <v>-0.17254476378145789</v>
      </c>
      <c r="C43" s="27">
        <f>A43/A31-1</f>
        <v>-0.24726982805148356</v>
      </c>
      <c r="D43" s="26">
        <f>H43/20</f>
        <v>93589.95</v>
      </c>
      <c r="E43" s="27">
        <f t="shared" ref="E43" si="11">D43/D42-1</f>
        <v>-0.66624282799710288</v>
      </c>
      <c r="F43" s="33">
        <f t="shared" ref="F43" si="12">D43/D31-1</f>
        <v>-0.38092529195053615</v>
      </c>
      <c r="G43" s="39" t="s">
        <v>429</v>
      </c>
      <c r="H43" s="68">
        <v>1871799</v>
      </c>
      <c r="I43" s="68">
        <v>2037131</v>
      </c>
      <c r="J43" s="30">
        <f t="shared" si="4"/>
        <v>0.91884076183613128</v>
      </c>
      <c r="K43" s="32">
        <f>H43+H42+H41</f>
        <v>9172819</v>
      </c>
      <c r="L43" s="27">
        <f>K43/K40-1</f>
        <v>-0.21818205373214417</v>
      </c>
      <c r="M43" s="27">
        <f>K43/K31-1</f>
        <v>-0.25992803579911594</v>
      </c>
      <c r="N43" s="32">
        <f>AVERAGE(J41:J43)</f>
        <v>0.88045264710916271</v>
      </c>
      <c r="O43" s="58">
        <f>N43/N40-1</f>
        <v>2.0166745164035271E-2</v>
      </c>
    </row>
    <row r="44" spans="1:16" ht="17.399999999999999">
      <c r="A44" s="31"/>
      <c r="B44" s="27"/>
      <c r="C44" s="27"/>
      <c r="D44" s="26">
        <f>H44/22</f>
        <v>95527.636363636368</v>
      </c>
      <c r="E44" s="27">
        <f t="shared" ref="E44" si="13">D44/D43-1</f>
        <v>2.0704000414963009E-2</v>
      </c>
      <c r="F44" s="33">
        <f t="shared" ref="F44" si="14">D44/D32-1</f>
        <v>-0.34506562511361694</v>
      </c>
      <c r="G44" s="39" t="s">
        <v>462</v>
      </c>
      <c r="H44" s="68">
        <v>2101608</v>
      </c>
      <c r="I44" s="68">
        <v>2256103.2000000002</v>
      </c>
      <c r="J44" s="30">
        <f t="shared" si="4"/>
        <v>0.9315212176464267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310798.40000000002</v>
      </c>
      <c r="E45" s="27">
        <f t="shared" ref="E45" si="15">D45/D44-1</f>
        <v>2.2534919927978958</v>
      </c>
      <c r="F45" s="33">
        <f t="shared" ref="F45" si="16">D45/D33-1</f>
        <v>-0.12418765732679393</v>
      </c>
      <c r="G45" s="39" t="s">
        <v>498</v>
      </c>
      <c r="H45" s="68">
        <v>6215968</v>
      </c>
      <c r="I45" s="68">
        <v>7790817.4000000004</v>
      </c>
      <c r="J45" s="30">
        <f t="shared" si="4"/>
        <v>0.79785825810780775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148179.15247208931</v>
      </c>
      <c r="B46" s="27">
        <f>A46/A43-1</f>
        <v>-5.0225244360889598E-2</v>
      </c>
      <c r="C46" s="27">
        <f>A46/A34-1</f>
        <v>-0.35800126526281584</v>
      </c>
      <c r="D46" s="26">
        <f>H46/19</f>
        <v>38211.42105263158</v>
      </c>
      <c r="E46" s="27">
        <f t="shared" ref="E46" si="17">D46/D45-1</f>
        <v>-0.87705399689113084</v>
      </c>
      <c r="F46" s="33">
        <f t="shared" ref="F46" si="18">D46/D34-1</f>
        <v>-0.80067100366388866</v>
      </c>
      <c r="G46" s="39" t="s">
        <v>548</v>
      </c>
      <c r="H46" s="68">
        <v>726017</v>
      </c>
      <c r="I46" s="68">
        <v>593150.6</v>
      </c>
      <c r="J46" s="30">
        <f t="shared" si="4"/>
        <v>1.2240011221433478</v>
      </c>
      <c r="K46" s="32">
        <f>H46+H45+H44</f>
        <v>9043593</v>
      </c>
      <c r="L46" s="27">
        <f>K46/K43-1</f>
        <v>-1.4087926514193772E-2</v>
      </c>
      <c r="M46" s="27">
        <f>K46/K34-1</f>
        <v>-0.36121869193257916</v>
      </c>
      <c r="N46" s="32">
        <f>AVERAGE(J44:J46)</f>
        <v>0.98446019929919404</v>
      </c>
      <c r="O46" s="58">
        <f>N46/N43-1</f>
        <v>0.11812963767162832</v>
      </c>
    </row>
    <row r="47" spans="1:16" ht="17.399999999999999">
      <c r="A47" s="31"/>
      <c r="B47" s="27"/>
      <c r="C47" s="27"/>
      <c r="D47" s="26">
        <f>H47/19</f>
        <v>198967.47368421053</v>
      </c>
      <c r="E47" s="27">
        <f t="shared" ref="E47" si="19">D47/D46-1</f>
        <v>4.2070158136792939</v>
      </c>
      <c r="F47" s="33">
        <f t="shared" ref="F47" si="20">D47/D35-1</f>
        <v>1.0314159178319922</v>
      </c>
      <c r="G47" s="39" t="s">
        <v>602</v>
      </c>
      <c r="H47" s="68">
        <v>3780382</v>
      </c>
      <c r="I47" s="68">
        <v>4732876.4000000004</v>
      </c>
      <c r="J47" s="30">
        <f t="shared" si="4"/>
        <v>0.79874936095943683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70053.2</v>
      </c>
      <c r="E48" s="27">
        <f t="shared" ref="E48" si="21">D48/D47-1</f>
        <v>-0.64791632168389335</v>
      </c>
      <c r="F48" s="33">
        <f t="shared" ref="F48" si="22">D48/D36-1</f>
        <v>-0.42447278513028142</v>
      </c>
      <c r="G48" s="39" t="s">
        <v>634</v>
      </c>
      <c r="H48" s="68">
        <v>1401064</v>
      </c>
      <c r="I48" s="68">
        <v>1396505.7</v>
      </c>
      <c r="J48" s="30">
        <f t="shared" si="4"/>
        <v>1.0032640754706552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126426.6639553429</v>
      </c>
      <c r="B49" s="27">
        <f>A49/A46-1</f>
        <v>-0.14679857560154197</v>
      </c>
      <c r="C49" s="27">
        <f>A49/A37-1</f>
        <v>-0.16255561869570689</v>
      </c>
      <c r="D49" s="26">
        <f>H49/22</f>
        <v>110259.31818181818</v>
      </c>
      <c r="E49" s="27">
        <f t="shared" ref="E49" si="23">D49/D48-1</f>
        <v>0.57393692482025349</v>
      </c>
      <c r="F49" s="33">
        <f t="shared" ref="F49" si="24">D49/D37-1</f>
        <v>-0.52726376684205833</v>
      </c>
      <c r="G49" s="39" t="s">
        <v>672</v>
      </c>
      <c r="H49" s="68">
        <v>2425705</v>
      </c>
      <c r="I49" s="68">
        <v>2415389.79</v>
      </c>
      <c r="J49" s="30">
        <f t="shared" si="4"/>
        <v>1.0042706191947595</v>
      </c>
      <c r="K49" s="32">
        <f>H49+H48+H47</f>
        <v>7607151</v>
      </c>
      <c r="L49" s="27">
        <f>K49/K46-1</f>
        <v>-0.1588353213153223</v>
      </c>
      <c r="M49" s="27">
        <f>K49/K37-1</f>
        <v>-0.15542886808287271</v>
      </c>
      <c r="N49" s="32">
        <f>AVERAGE(J47:J49)</f>
        <v>0.93542801854161717</v>
      </c>
      <c r="O49" s="58">
        <f>N49/N46-1</f>
        <v>-4.9806158534881684E-2</v>
      </c>
    </row>
    <row r="50" spans="1:15" s="37" customFormat="1" ht="17.399999999999999">
      <c r="A50" s="92"/>
      <c r="B50" s="130"/>
      <c r="C50" s="130"/>
      <c r="D50" s="93">
        <f>H50/18</f>
        <v>293783.66666666669</v>
      </c>
      <c r="E50" s="130">
        <f t="shared" ref="E50" si="25">D50/D49-1</f>
        <v>1.6644792613556336</v>
      </c>
      <c r="F50" s="131">
        <f t="shared" ref="F50" si="26">D50/D38-1</f>
        <v>1.0143381586202365</v>
      </c>
      <c r="G50" s="132" t="s">
        <v>714</v>
      </c>
      <c r="H50" s="95">
        <v>5288106</v>
      </c>
      <c r="I50" s="95">
        <v>6955303.7999999998</v>
      </c>
      <c r="J50" s="133">
        <f t="shared" ref="J50" si="27">H50/I50</f>
        <v>0.76029834958467235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339236.8</v>
      </c>
      <c r="E51" s="130">
        <f t="shared" ref="E51" si="28">D51/D50-1</f>
        <v>0.1547163388933579</v>
      </c>
      <c r="F51" s="131">
        <f t="shared" ref="F51" si="29">D51/D39-1</f>
        <v>0.30176643655426738</v>
      </c>
      <c r="G51" s="132" t="s">
        <v>721</v>
      </c>
      <c r="H51" s="95">
        <v>6784736</v>
      </c>
      <c r="I51" s="95">
        <v>6264562.7999999998</v>
      </c>
      <c r="J51" s="133">
        <f t="shared" ref="J51" si="30">H51/I51</f>
        <v>1.083034238239259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309357.6404040404</v>
      </c>
      <c r="B52" s="27">
        <f>A52/A49-1</f>
        <v>1.4469335085303947</v>
      </c>
      <c r="C52" s="27">
        <f>A52/A40-1</f>
        <v>0.64073661799511239</v>
      </c>
      <c r="D52" s="93">
        <f>H52/22</f>
        <v>295052.45454545453</v>
      </c>
      <c r="E52" s="130">
        <f t="shared" ref="E52:E53" si="31">D52/D51-1</f>
        <v>-0.1302463219041845</v>
      </c>
      <c r="F52" s="131">
        <f t="shared" ref="F52:F53" si="32">D52/D40-1</f>
        <v>0.85333846576077454</v>
      </c>
      <c r="G52" s="132" t="s">
        <v>726</v>
      </c>
      <c r="H52" s="95">
        <v>6491154</v>
      </c>
      <c r="I52" s="95">
        <v>8471371.1899999995</v>
      </c>
      <c r="J52" s="133">
        <f t="shared" ref="J52" si="33">H52/I52</f>
        <v>0.76624596590248106</v>
      </c>
      <c r="K52" s="32">
        <f>H52+H51+H50</f>
        <v>18563996</v>
      </c>
      <c r="L52" s="27">
        <f>K52/K49-1</f>
        <v>1.440334890157958</v>
      </c>
      <c r="M52" s="27">
        <f>K52/K40-1</f>
        <v>0.58224698723965762</v>
      </c>
      <c r="N52" s="32">
        <f>AVERAGE(J50:J52)</f>
        <v>0.86985951790880423</v>
      </c>
      <c r="O52" s="58">
        <f>N52/N49-1</f>
        <v>-7.0094651147009412E-2</v>
      </c>
    </row>
    <row r="53" spans="1:15" s="37" customFormat="1" ht="17.399999999999999">
      <c r="A53" s="31"/>
      <c r="B53" s="27"/>
      <c r="C53" s="27"/>
      <c r="D53" s="93">
        <f>H53/21</f>
        <v>88468.095238095237</v>
      </c>
      <c r="E53" s="130">
        <f t="shared" si="31"/>
        <v>-0.70016146663010992</v>
      </c>
      <c r="F53" s="131">
        <f t="shared" si="32"/>
        <v>-5.9269265182233077E-2</v>
      </c>
      <c r="G53" s="132" t="s">
        <v>729</v>
      </c>
      <c r="H53" s="95">
        <v>1857830</v>
      </c>
      <c r="I53" s="95">
        <v>2240375</v>
      </c>
      <c r="J53" s="133">
        <f t="shared" ref="J53" si="34">H53/I53</f>
        <v>0.82924956759471069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116322.4705882353</v>
      </c>
      <c r="E54" s="130">
        <f t="shared" ref="E54" si="35">D54/D53-1</f>
        <v>0.31485221056444423</v>
      </c>
      <c r="F54" s="131">
        <f t="shared" ref="F54" si="36">D54/D42-1</f>
        <v>-0.58517491649563236</v>
      </c>
      <c r="G54" s="132" t="s">
        <v>742</v>
      </c>
      <c r="H54" s="95">
        <v>1977482</v>
      </c>
      <c r="I54" s="95">
        <v>2268536.29</v>
      </c>
      <c r="J54" s="133">
        <f t="shared" ref="J54" si="37">H54/I54</f>
        <v>0.87169952216193114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102227.69654528478</v>
      </c>
      <c r="B55" s="27">
        <f>A55/A52-1</f>
        <v>-0.6695484992328975</v>
      </c>
      <c r="C55" s="27">
        <f>A55/A43-1</f>
        <v>-0.3447574514631182</v>
      </c>
      <c r="D55" s="93">
        <f>H55/21</f>
        <v>101892.52380952382</v>
      </c>
      <c r="E55" s="130">
        <f t="shared" ref="E55" si="38">D55/D54-1</f>
        <v>-0.12405124053624517</v>
      </c>
      <c r="F55" s="131">
        <f t="shared" ref="F55" si="39">D55/D43-1</f>
        <v>8.8712236832307445E-2</v>
      </c>
      <c r="G55" s="132" t="s">
        <v>749</v>
      </c>
      <c r="H55" s="95">
        <v>2139743</v>
      </c>
      <c r="I55" s="95">
        <v>2457828.4</v>
      </c>
      <c r="J55" s="133">
        <f t="shared" ref="J55" si="40">H55/I55</f>
        <v>0.87058274694848514</v>
      </c>
      <c r="K55" s="32">
        <f>H55+H54+H53</f>
        <v>5975055</v>
      </c>
      <c r="L55" s="27">
        <f>K55/K52-1</f>
        <v>-0.6781374548884842</v>
      </c>
      <c r="M55" s="27">
        <f>K55/K43-1</f>
        <v>-0.34861300544576324</v>
      </c>
      <c r="N55" s="32">
        <f>AVERAGE(J53:J55)</f>
        <v>0.85717727890170892</v>
      </c>
      <c r="O55" s="58">
        <f>N55/N52-1</f>
        <v>-1.4579640443073139E-2</v>
      </c>
    </row>
    <row r="56" spans="1:15" s="124" customFormat="1" ht="17.399999999999999">
      <c r="A56" s="94"/>
      <c r="B56" s="45"/>
      <c r="C56" s="45"/>
      <c r="D56" s="98">
        <f>H56/22</f>
        <v>309682.09090909088</v>
      </c>
      <c r="E56" s="118">
        <f t="shared" ref="E56" si="41">D56/D55-1</f>
        <v>2.0393014063328669</v>
      </c>
      <c r="F56" s="158">
        <f t="shared" ref="F56" si="42">D56/D44-1</f>
        <v>2.2418062740530105</v>
      </c>
      <c r="G56" s="122" t="s">
        <v>752</v>
      </c>
      <c r="H56" s="96">
        <v>6813006</v>
      </c>
      <c r="I56" s="96">
        <v>8919069</v>
      </c>
      <c r="J56" s="125">
        <f t="shared" ref="J56" si="43">H56/I56</f>
        <v>0.76386963706637989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219943.5</v>
      </c>
      <c r="E57" s="118">
        <f t="shared" ref="E57" si="44">D57/D56-1</f>
        <v>-0.28977649513298531</v>
      </c>
      <c r="F57" s="158">
        <f t="shared" ref="F57" si="45">D57/D45-1</f>
        <v>-0.29232743797908878</v>
      </c>
      <c r="G57" s="122" t="s">
        <v>756</v>
      </c>
      <c r="H57" s="96">
        <v>3958983</v>
      </c>
      <c r="I57" s="96">
        <v>4960547.59</v>
      </c>
      <c r="J57" s="125">
        <f t="shared" ref="J57" si="46">H57/I57</f>
        <v>0.79809394591454774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264812.79545454541</v>
      </c>
      <c r="B58" s="27">
        <f>A58/A55-1</f>
        <v>1.590421230289961</v>
      </c>
      <c r="C58" s="27">
        <f>A58/A46-1</f>
        <v>0.78711236389629757</v>
      </c>
      <c r="K58" s="32">
        <f>H58+H57+H56</f>
        <v>10771989</v>
      </c>
      <c r="L58" s="27">
        <f>K58/K55-1</f>
        <v>0.80282675222236444</v>
      </c>
      <c r="M58" s="27">
        <f>K58/K46-1</f>
        <v>0.19111828672519882</v>
      </c>
      <c r="N58" s="32">
        <f>AVERAGE(J56:J58)</f>
        <v>0.78098179149046376</v>
      </c>
      <c r="O58" s="58">
        <f>N58/N55-1</f>
        <v>-8.8891165557810292E-2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109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빅솔론</v>
      </c>
      <c r="G1" s="19"/>
      <c r="H1" s="19"/>
      <c r="I1" s="19"/>
      <c r="J1" s="20"/>
      <c r="P1" s="18" t="s">
        <v>278</v>
      </c>
    </row>
    <row r="2" spans="1:16" ht="15" customHeight="1">
      <c r="G2" s="21"/>
      <c r="H2" s="21"/>
      <c r="I2" s="21"/>
      <c r="J2" s="22"/>
      <c r="P2" s="34" t="s">
        <v>224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448381.85</v>
      </c>
      <c r="E5" s="27"/>
      <c r="F5" s="26"/>
      <c r="G5" s="28" t="s">
        <v>7</v>
      </c>
      <c r="H5" s="29">
        <v>8967637</v>
      </c>
      <c r="I5" s="29">
        <v>263650.39</v>
      </c>
      <c r="J5" s="30">
        <f>H5/I5</f>
        <v>34.01336519927014</v>
      </c>
    </row>
    <row r="6" spans="1:16" ht="15" hidden="1" customHeight="1">
      <c r="D6" s="26">
        <f>H6/18</f>
        <v>458985.11111111112</v>
      </c>
      <c r="E6" s="27">
        <f t="shared" ref="E6:E16" si="0">D6/D5-1</f>
        <v>2.3647837465123001E-2</v>
      </c>
      <c r="F6" s="26"/>
      <c r="G6" s="28" t="s">
        <v>3</v>
      </c>
      <c r="H6" s="29">
        <v>8261732</v>
      </c>
      <c r="I6" s="29">
        <v>371483.14</v>
      </c>
      <c r="J6" s="30">
        <f t="shared" ref="J6:J16" si="1">H6/I6</f>
        <v>22.239857238204671</v>
      </c>
    </row>
    <row r="7" spans="1:16" ht="15" hidden="1" customHeight="1">
      <c r="A7" s="31">
        <f>AVERAGE(D5:D7)</f>
        <v>482281.83552188548</v>
      </c>
      <c r="B7" s="31"/>
      <c r="C7" s="31"/>
      <c r="D7" s="26">
        <f>H7/22</f>
        <v>539478.54545454541</v>
      </c>
      <c r="E7" s="27">
        <f t="shared" si="0"/>
        <v>0.17537264803334418</v>
      </c>
      <c r="F7" s="26"/>
      <c r="G7" s="28" t="s">
        <v>6</v>
      </c>
      <c r="H7" s="29">
        <v>11868528</v>
      </c>
      <c r="I7" s="29">
        <v>262187.76</v>
      </c>
      <c r="J7" s="30">
        <f t="shared" si="1"/>
        <v>45.267284788580518</v>
      </c>
      <c r="K7" s="32">
        <f>H7+H6+H5</f>
        <v>29097897</v>
      </c>
      <c r="L7" s="32"/>
      <c r="M7" s="32"/>
      <c r="N7" s="32">
        <f>AVERAGE(J5:J7)</f>
        <v>33.840169075351774</v>
      </c>
      <c r="O7" s="35"/>
    </row>
    <row r="8" spans="1:16" ht="15" hidden="1" customHeight="1">
      <c r="D8" s="26">
        <f>H8/21</f>
        <v>381469.85714285716</v>
      </c>
      <c r="E8" s="27">
        <f t="shared" si="0"/>
        <v>-0.29289151467285091</v>
      </c>
      <c r="F8" s="26"/>
      <c r="G8" s="28" t="s">
        <v>2</v>
      </c>
      <c r="H8" s="29">
        <v>8010867</v>
      </c>
      <c r="I8" s="29">
        <v>239274.45</v>
      </c>
      <c r="J8" s="30">
        <f t="shared" si="1"/>
        <v>33.479826199579605</v>
      </c>
    </row>
    <row r="9" spans="1:16" ht="15" hidden="1" customHeight="1">
      <c r="D9" s="26">
        <f>H9/21</f>
        <v>515885.33333333331</v>
      </c>
      <c r="E9" s="27">
        <f t="shared" si="0"/>
        <v>0.35236198528823404</v>
      </c>
      <c r="F9" s="26"/>
      <c r="G9" s="28" t="s">
        <v>5</v>
      </c>
      <c r="H9" s="29">
        <v>10833592</v>
      </c>
      <c r="I9" s="29">
        <v>281173.39</v>
      </c>
      <c r="J9" s="30">
        <f t="shared" si="1"/>
        <v>38.529933433601236</v>
      </c>
    </row>
    <row r="10" spans="1:16" ht="15" hidden="1" customHeight="1">
      <c r="A10" s="31">
        <f>AVERAGE(D8:D10)</f>
        <v>432658.82539682538</v>
      </c>
      <c r="B10" s="27">
        <f>A10/A7-1</f>
        <v>-0.10289213996907465</v>
      </c>
      <c r="C10" s="27"/>
      <c r="D10" s="26">
        <f>H10/21</f>
        <v>400621.28571428574</v>
      </c>
      <c r="E10" s="27">
        <f t="shared" si="0"/>
        <v>-0.22342958826583081</v>
      </c>
      <c r="F10" s="26"/>
      <c r="G10" s="28" t="s">
        <v>0</v>
      </c>
      <c r="H10" s="29">
        <v>8413047</v>
      </c>
      <c r="I10" s="29">
        <v>237061.99</v>
      </c>
      <c r="J10" s="30">
        <f t="shared" si="1"/>
        <v>35.488806113540178</v>
      </c>
      <c r="K10" s="32">
        <f>H10+H9+H8</f>
        <v>27257506</v>
      </c>
      <c r="L10" s="27">
        <f>K10/K7-1</f>
        <v>-6.3248247802925373E-2</v>
      </c>
      <c r="M10" s="32"/>
      <c r="N10" s="32">
        <f>AVERAGE(J8:J10)</f>
        <v>35.832855248907002</v>
      </c>
      <c r="O10" s="58">
        <f>N10/N7-1</f>
        <v>5.8885231014009554E-2</v>
      </c>
    </row>
    <row r="11" spans="1:16" ht="15" hidden="1" customHeight="1">
      <c r="D11" s="26">
        <f>H11/21</f>
        <v>402530.85714285716</v>
      </c>
      <c r="E11" s="27">
        <f t="shared" si="0"/>
        <v>4.7665251364932271E-3</v>
      </c>
      <c r="F11" s="26"/>
      <c r="G11" s="28" t="s">
        <v>10</v>
      </c>
      <c r="H11" s="29">
        <v>8453148</v>
      </c>
      <c r="I11" s="29">
        <v>212763.66</v>
      </c>
      <c r="J11" s="30">
        <f t="shared" si="1"/>
        <v>39.730224606965308</v>
      </c>
    </row>
    <row r="12" spans="1:16" ht="15" hidden="1" customHeight="1">
      <c r="D12" s="26">
        <f>H12/22</f>
        <v>531037.31818181823</v>
      </c>
      <c r="E12" s="27">
        <f t="shared" si="0"/>
        <v>0.31924623605527569</v>
      </c>
      <c r="F12" s="26"/>
      <c r="G12" s="28" t="s">
        <v>4</v>
      </c>
      <c r="H12" s="29">
        <v>11682821</v>
      </c>
      <c r="I12" s="29">
        <v>273944.27</v>
      </c>
      <c r="J12" s="30">
        <f t="shared" si="1"/>
        <v>42.646706937874626</v>
      </c>
    </row>
    <row r="13" spans="1:16" ht="15" hidden="1" customHeight="1">
      <c r="A13" s="31">
        <f>AVERAGE(D11:D13)</f>
        <v>422484.5084415584</v>
      </c>
      <c r="B13" s="27">
        <f>A13/A10-1</f>
        <v>-2.3515796646318976E-2</v>
      </c>
      <c r="C13" s="27"/>
      <c r="D13" s="26">
        <f>H13/20</f>
        <v>333885.34999999998</v>
      </c>
      <c r="E13" s="27">
        <f t="shared" si="0"/>
        <v>-0.37125821751441723</v>
      </c>
      <c r="F13" s="26"/>
      <c r="G13" s="28" t="s">
        <v>8</v>
      </c>
      <c r="H13" s="29">
        <v>6677707</v>
      </c>
      <c r="I13" s="29">
        <v>199009.1</v>
      </c>
      <c r="J13" s="30">
        <f t="shared" si="1"/>
        <v>33.554782168252608</v>
      </c>
      <c r="K13" s="32">
        <f>H13+H12+H11</f>
        <v>26813676</v>
      </c>
      <c r="L13" s="27">
        <f>K13/K10-1</f>
        <v>-1.6282854344781161E-2</v>
      </c>
      <c r="M13" s="32"/>
      <c r="N13" s="32">
        <f>AVERAGE(J11:J13)</f>
        <v>38.643904571030845</v>
      </c>
      <c r="O13" s="58">
        <f>N13/N10-1</f>
        <v>7.8448934716403462E-2</v>
      </c>
    </row>
    <row r="14" spans="1:16" ht="15" hidden="1" customHeight="1">
      <c r="D14" s="26">
        <f>H14/20</f>
        <v>457311.1</v>
      </c>
      <c r="E14" s="27">
        <f t="shared" si="0"/>
        <v>0.36966506616717387</v>
      </c>
      <c r="F14" s="26"/>
      <c r="G14" s="28" t="s">
        <v>11</v>
      </c>
      <c r="H14" s="29">
        <v>9146222</v>
      </c>
      <c r="I14" s="29">
        <v>256868.2</v>
      </c>
      <c r="J14" s="30">
        <f t="shared" si="1"/>
        <v>35.606672994165876</v>
      </c>
    </row>
    <row r="15" spans="1:16" ht="15" hidden="1" customHeight="1">
      <c r="A15" s="31"/>
      <c r="B15" s="31"/>
      <c r="C15" s="31"/>
      <c r="D15" s="26">
        <f>H15/22</f>
        <v>260602.09090909091</v>
      </c>
      <c r="E15" s="27">
        <f t="shared" si="0"/>
        <v>-0.43014265144867259</v>
      </c>
      <c r="F15" s="26"/>
      <c r="G15" s="28" t="s">
        <v>9</v>
      </c>
      <c r="H15" s="29">
        <v>5733246</v>
      </c>
      <c r="I15" s="29">
        <v>144989.68</v>
      </c>
      <c r="J15" s="30">
        <f t="shared" si="1"/>
        <v>39.542441917245419</v>
      </c>
    </row>
    <row r="16" spans="1:16" ht="15" hidden="1" customHeight="1">
      <c r="A16" s="31">
        <f>AVERAGE(D14:D16)</f>
        <v>344813.54848484852</v>
      </c>
      <c r="B16" s="27">
        <f>A16/A13-1</f>
        <v>-0.18384333248861351</v>
      </c>
      <c r="C16" s="27"/>
      <c r="D16" s="26">
        <f>H16/22</f>
        <v>316527.45454545453</v>
      </c>
      <c r="E16" s="27">
        <f t="shared" si="0"/>
        <v>0.21460059449742763</v>
      </c>
      <c r="F16" s="26"/>
      <c r="G16" s="28" t="s">
        <v>13</v>
      </c>
      <c r="H16" s="29">
        <v>6963604</v>
      </c>
      <c r="I16" s="29">
        <v>125529.57</v>
      </c>
      <c r="J16" s="30">
        <f t="shared" si="1"/>
        <v>55.473813859156849</v>
      </c>
      <c r="K16" s="32">
        <f>H16+H15+H14</f>
        <v>21843072</v>
      </c>
      <c r="L16" s="27">
        <f>K16/K13-1</f>
        <v>-0.18537570156363492</v>
      </c>
      <c r="M16" s="32"/>
      <c r="N16" s="32">
        <f>AVERAGE(J14:J16)</f>
        <v>43.540976256856048</v>
      </c>
      <c r="O16" s="58">
        <f>N16/N13-1</f>
        <v>0.12672300431815731</v>
      </c>
    </row>
    <row r="17" spans="1:15" ht="15" hidden="1" customHeight="1">
      <c r="D17" s="26">
        <f>H17/20</f>
        <v>199378.2</v>
      </c>
      <c r="E17" s="27">
        <f t="shared" ref="E17:E22" si="2">D17/D16-1</f>
        <v>-0.37010772008287651</v>
      </c>
      <c r="F17" s="33">
        <f t="shared" ref="F17:F22" si="3">D17/D5-1</f>
        <v>-0.55533837955305276</v>
      </c>
      <c r="G17" s="39" t="s">
        <v>162</v>
      </c>
      <c r="H17" s="29">
        <v>3987564</v>
      </c>
      <c r="I17" s="29">
        <v>88404.67</v>
      </c>
      <c r="J17" s="30">
        <f t="shared" ref="J17:J49" si="4">H17/I17</f>
        <v>45.105807193217281</v>
      </c>
    </row>
    <row r="18" spans="1:15" hidden="1">
      <c r="D18" s="26">
        <f>H18/20</f>
        <v>370290.65</v>
      </c>
      <c r="E18" s="27">
        <f t="shared" si="2"/>
        <v>0.8572273698929973</v>
      </c>
      <c r="F18" s="33">
        <f t="shared" si="3"/>
        <v>-0.19324038833503676</v>
      </c>
      <c r="G18" s="39" t="s">
        <v>163</v>
      </c>
      <c r="H18" s="29">
        <v>7405813</v>
      </c>
      <c r="I18" s="29">
        <v>279422.14</v>
      </c>
      <c r="J18" s="30">
        <f t="shared" si="4"/>
        <v>26.504030782957997</v>
      </c>
    </row>
    <row r="19" spans="1:15" ht="17.399999999999999" hidden="1">
      <c r="A19" s="31">
        <f>AVERAGE(D17:D19)</f>
        <v>289182.43484848487</v>
      </c>
      <c r="B19" s="27">
        <f>A19/A16-1</f>
        <v>-0.16133679746869967</v>
      </c>
      <c r="C19" s="27">
        <f>A19/A7-1</f>
        <v>-0.4003870485075276</v>
      </c>
      <c r="D19" s="26">
        <f>H19/22</f>
        <v>297878.45454545453</v>
      </c>
      <c r="E19" s="27">
        <f t="shared" si="2"/>
        <v>-0.19555501996754576</v>
      </c>
      <c r="F19" s="33">
        <f t="shared" si="3"/>
        <v>-0.44784003542815076</v>
      </c>
      <c r="G19" s="39" t="s">
        <v>158</v>
      </c>
      <c r="H19" s="29">
        <v>6553326</v>
      </c>
      <c r="I19" s="29">
        <v>225953.48</v>
      </c>
      <c r="J19" s="30">
        <f t="shared" si="4"/>
        <v>29.002987694635195</v>
      </c>
      <c r="K19" s="32">
        <f>H19+H18+H17</f>
        <v>17946703</v>
      </c>
      <c r="L19" s="27">
        <f>K19/K16-1</f>
        <v>-0.17838008316778886</v>
      </c>
      <c r="M19" s="27">
        <f>K19/K7-1</f>
        <v>-0.38323023825398794</v>
      </c>
      <c r="N19" s="32">
        <f>AVERAGE(J17:J19)</f>
        <v>33.537608556936824</v>
      </c>
      <c r="O19" s="58">
        <f>N19/N16-1</f>
        <v>-0.22974605899756495</v>
      </c>
    </row>
    <row r="20" spans="1:15" hidden="1">
      <c r="D20" s="26">
        <f>H20/20</f>
        <v>284055.40000000002</v>
      </c>
      <c r="E20" s="27">
        <f t="shared" si="2"/>
        <v>-4.6405016323008974E-2</v>
      </c>
      <c r="F20" s="33">
        <f t="shared" si="3"/>
        <v>-0.25536606711857779</v>
      </c>
      <c r="G20" s="39" t="s">
        <v>154</v>
      </c>
      <c r="H20" s="29">
        <v>5681108</v>
      </c>
      <c r="I20" s="29">
        <v>155920.71</v>
      </c>
      <c r="J20" s="30">
        <f t="shared" si="4"/>
        <v>36.435878210149248</v>
      </c>
    </row>
    <row r="21" spans="1:15" hidden="1">
      <c r="D21" s="26">
        <f>H21/21</f>
        <v>253890.19047619047</v>
      </c>
      <c r="E21" s="27">
        <f t="shared" si="2"/>
        <v>-0.10619481102562933</v>
      </c>
      <c r="F21" s="33">
        <f t="shared" si="3"/>
        <v>-0.50785538166842537</v>
      </c>
      <c r="G21" s="39" t="s">
        <v>155</v>
      </c>
      <c r="H21" s="29">
        <v>5331694</v>
      </c>
      <c r="I21" s="29">
        <v>232157.45</v>
      </c>
      <c r="J21" s="30">
        <f t="shared" si="4"/>
        <v>22.965853561882248</v>
      </c>
    </row>
    <row r="22" spans="1:15" ht="17.399999999999999" hidden="1">
      <c r="A22" s="31">
        <f>AVERAGE(D20:D22)</f>
        <v>261548.53015873014</v>
      </c>
      <c r="B22" s="27">
        <f>A22/A19-1</f>
        <v>-9.5558724734554956E-2</v>
      </c>
      <c r="C22" s="27">
        <f>A22/A10-1</f>
        <v>-0.39548550773500701</v>
      </c>
      <c r="D22" s="26">
        <f>H22/21</f>
        <v>246700</v>
      </c>
      <c r="E22" s="27">
        <f t="shared" si="2"/>
        <v>-2.8320079884554539E-2</v>
      </c>
      <c r="F22" s="33">
        <f t="shared" si="3"/>
        <v>-0.38420645932442787</v>
      </c>
      <c r="G22" s="39" t="s">
        <v>156</v>
      </c>
      <c r="H22" s="29">
        <v>5180700</v>
      </c>
      <c r="I22" s="29">
        <v>116981.37</v>
      </c>
      <c r="J22" s="30">
        <f t="shared" si="4"/>
        <v>44.286538959152217</v>
      </c>
      <c r="K22" s="32">
        <f>H22+H21+H20</f>
        <v>16193502</v>
      </c>
      <c r="L22" s="27">
        <f>K22/K19-1</f>
        <v>-9.7689308169862765E-2</v>
      </c>
      <c r="M22" s="27">
        <f>K22/K10-1</f>
        <v>-0.40590668860166446</v>
      </c>
      <c r="N22" s="32">
        <f>AVERAGE(J20:J22)</f>
        <v>34.562756910394569</v>
      </c>
      <c r="O22" s="58">
        <f>N22/N19-1</f>
        <v>3.0567127400194627E-2</v>
      </c>
    </row>
    <row r="23" spans="1:15" hidden="1">
      <c r="A23" s="31"/>
      <c r="B23" s="27"/>
      <c r="C23" s="27"/>
      <c r="D23" s="26">
        <f>H23/21</f>
        <v>195859.71428571429</v>
      </c>
      <c r="E23" s="27">
        <f t="shared" ref="E23:E28" si="5">D23/D22-1</f>
        <v>-0.2060814175690544</v>
      </c>
      <c r="F23" s="33">
        <f t="shared" ref="F23:F28" si="6">D23/D11-1</f>
        <v>-0.51342931651025159</v>
      </c>
      <c r="G23" s="39" t="s">
        <v>168</v>
      </c>
      <c r="H23" s="29">
        <v>4113054</v>
      </c>
      <c r="I23" s="29">
        <v>118299.15</v>
      </c>
      <c r="J23" s="30">
        <f t="shared" si="4"/>
        <v>34.768246432878009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228136</v>
      </c>
      <c r="E24" s="27">
        <f t="shared" si="5"/>
        <v>0.16479287653407892</v>
      </c>
      <c r="F24" s="33">
        <f t="shared" si="6"/>
        <v>-0.57039554059760056</v>
      </c>
      <c r="G24" s="39" t="s">
        <v>176</v>
      </c>
      <c r="H24" s="29">
        <v>5018992</v>
      </c>
      <c r="I24" s="29">
        <v>250833.5</v>
      </c>
      <c r="J24" s="30">
        <f t="shared" si="4"/>
        <v>20.009257136706221</v>
      </c>
      <c r="K24" s="32"/>
      <c r="L24" s="27"/>
      <c r="M24" s="27"/>
      <c r="N24" s="27"/>
    </row>
    <row r="25" spans="1:15" ht="17.399999999999999" hidden="1">
      <c r="A25" s="31">
        <f>AVERAGE(D23:D25)</f>
        <v>233956.7293233083</v>
      </c>
      <c r="B25" s="27">
        <f>A25/A22-1</f>
        <v>-0.10549400074501181</v>
      </c>
      <c r="C25" s="27">
        <f>A25/A13-1</f>
        <v>-0.44623595741695421</v>
      </c>
      <c r="D25" s="26">
        <f>H25/19</f>
        <v>277874.4736842105</v>
      </c>
      <c r="E25" s="27">
        <f t="shared" si="5"/>
        <v>0.21802115266424638</v>
      </c>
      <c r="F25" s="33">
        <f t="shared" si="6"/>
        <v>-0.16775481858005892</v>
      </c>
      <c r="G25" s="39" t="s">
        <v>190</v>
      </c>
      <c r="H25" s="29">
        <v>5279615</v>
      </c>
      <c r="I25" s="29">
        <v>229050.9</v>
      </c>
      <c r="J25" s="30">
        <f t="shared" si="4"/>
        <v>23.049964003634127</v>
      </c>
      <c r="K25" s="32">
        <f>H25+H24+H23</f>
        <v>14411661</v>
      </c>
      <c r="L25" s="27">
        <f>K25/K22-1</f>
        <v>-0.11003432117401168</v>
      </c>
      <c r="M25" s="27">
        <f>K25/K13-1</f>
        <v>-0.46252572754291499</v>
      </c>
      <c r="N25" s="32">
        <f>AVERAGE(J23:J25)</f>
        <v>25.942489191072784</v>
      </c>
      <c r="O25" s="58">
        <f>N25/N22-1</f>
        <v>-0.24940914700960337</v>
      </c>
    </row>
    <row r="26" spans="1:15" ht="17.399999999999999" hidden="1">
      <c r="A26" s="31"/>
      <c r="B26" s="27"/>
      <c r="C26" s="27"/>
      <c r="D26" s="26">
        <f>H26/19</f>
        <v>244570.78947368421</v>
      </c>
      <c r="E26" s="27">
        <f t="shared" si="5"/>
        <v>-0.1198515422052554</v>
      </c>
      <c r="F26" s="33">
        <f t="shared" si="6"/>
        <v>-0.46519822179325143</v>
      </c>
      <c r="G26" s="39" t="s">
        <v>202</v>
      </c>
      <c r="H26" s="29">
        <v>4646845</v>
      </c>
      <c r="I26" s="29">
        <v>120101.88</v>
      </c>
      <c r="J26" s="30">
        <f t="shared" si="4"/>
        <v>38.690859793368759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346403.90909090912</v>
      </c>
      <c r="E27" s="27">
        <f t="shared" si="5"/>
        <v>0.41637482479559207</v>
      </c>
      <c r="F27" s="33">
        <f t="shared" si="6"/>
        <v>0.32924455012047282</v>
      </c>
      <c r="G27" s="39" t="s">
        <v>203</v>
      </c>
      <c r="H27" s="29">
        <v>7620886</v>
      </c>
      <c r="I27" s="29">
        <v>157385.35</v>
      </c>
      <c r="J27" s="30">
        <f t="shared" si="4"/>
        <v>48.421825792553115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308926.8644338118</v>
      </c>
      <c r="B28" s="27">
        <f>A28/A25-1</f>
        <v>0.32044444854117082</v>
      </c>
      <c r="C28" s="27">
        <f>A28/A16-1</f>
        <v>-0.10407562060344511</v>
      </c>
      <c r="D28" s="26">
        <f>H28/19</f>
        <v>335805.89473684208</v>
      </c>
      <c r="E28" s="27">
        <f t="shared" si="5"/>
        <v>-3.0594384404841524E-2</v>
      </c>
      <c r="F28" s="33">
        <f t="shared" si="6"/>
        <v>6.0906060168057552E-2</v>
      </c>
      <c r="G28" s="39" t="s">
        <v>208</v>
      </c>
      <c r="H28" s="29">
        <v>6380312</v>
      </c>
      <c r="I28" s="29">
        <v>239568.95</v>
      </c>
      <c r="J28" s="30">
        <f t="shared" si="4"/>
        <v>26.632466352588679</v>
      </c>
      <c r="K28" s="32">
        <f>H28+H27+H26</f>
        <v>18648043</v>
      </c>
      <c r="L28" s="27">
        <f>K28/K25-1</f>
        <v>0.29395515201197142</v>
      </c>
      <c r="M28" s="27">
        <f>K28/K16-1</f>
        <v>-0.14627196211228899</v>
      </c>
      <c r="N28" s="32">
        <f>AVERAGE(J26:J28)</f>
        <v>37.91505064617018</v>
      </c>
      <c r="O28" s="58">
        <f>N28/N25-1</f>
        <v>0.46150395850284642</v>
      </c>
    </row>
    <row r="29" spans="1:15" hidden="1">
      <c r="D29" s="26">
        <f>H29/22</f>
        <v>293726.86363636365</v>
      </c>
      <c r="E29" s="27">
        <f t="shared" ref="E29:E41" si="7">D29/D28-1</f>
        <v>-0.12530760108739047</v>
      </c>
      <c r="F29" s="33">
        <f t="shared" ref="F29:F41" si="8">D29/D17-1</f>
        <v>0.47321454219349768</v>
      </c>
      <c r="G29" s="39" t="s">
        <v>215</v>
      </c>
      <c r="H29" s="29">
        <v>6461991</v>
      </c>
      <c r="I29" s="29">
        <v>225432.86</v>
      </c>
      <c r="J29" s="30">
        <f t="shared" si="4"/>
        <v>28.664813993842781</v>
      </c>
    </row>
    <row r="30" spans="1:15" hidden="1">
      <c r="D30" s="26">
        <f>H30/19</f>
        <v>209222.78947368421</v>
      </c>
      <c r="E30" s="27">
        <f t="shared" si="7"/>
        <v>-0.28769610350415953</v>
      </c>
      <c r="F30" s="33">
        <f t="shared" si="8"/>
        <v>-0.43497685001313369</v>
      </c>
      <c r="G30" s="39" t="s">
        <v>210</v>
      </c>
      <c r="H30" s="29">
        <v>3975233</v>
      </c>
      <c r="I30" s="29">
        <v>154030.65</v>
      </c>
      <c r="J30" s="30">
        <f t="shared" si="4"/>
        <v>25.808064823462086</v>
      </c>
    </row>
    <row r="31" spans="1:15" ht="17.399999999999999" hidden="1">
      <c r="A31" s="31">
        <f>AVERAGE(D29:D31)</f>
        <v>286055.83437001595</v>
      </c>
      <c r="B31" s="27">
        <f>A31/A28-1</f>
        <v>-7.4033801190171444E-2</v>
      </c>
      <c r="C31" s="27">
        <f>A31/A19-1</f>
        <v>-1.0811861654415833E-2</v>
      </c>
      <c r="D31" s="26">
        <f>H31/20</f>
        <v>355217.85</v>
      </c>
      <c r="E31" s="27">
        <f t="shared" si="7"/>
        <v>0.69779712283531548</v>
      </c>
      <c r="F31" s="33">
        <f t="shared" si="8"/>
        <v>0.1924925907851982</v>
      </c>
      <c r="G31" s="39" t="s">
        <v>211</v>
      </c>
      <c r="H31" s="29">
        <v>7104357</v>
      </c>
      <c r="I31" s="29">
        <v>467766.2</v>
      </c>
      <c r="J31" s="30">
        <f t="shared" si="4"/>
        <v>15.187837428185277</v>
      </c>
      <c r="K31" s="32">
        <f>H31+H30+H29</f>
        <v>17541581</v>
      </c>
      <c r="L31" s="27">
        <f>K31/K28-1</f>
        <v>-5.9333947267281584E-2</v>
      </c>
      <c r="M31" s="27">
        <f>K31/K19-1</f>
        <v>-2.2573617003635693E-2</v>
      </c>
      <c r="N31" s="32">
        <f>AVERAGE(J29:J31)</f>
        <v>23.220238748496715</v>
      </c>
      <c r="O31" s="58">
        <f>N31/N28-1</f>
        <v>-0.38757199706280221</v>
      </c>
    </row>
    <row r="32" spans="1:15" ht="17.399999999999999" hidden="1">
      <c r="D32" s="26">
        <f>H32/21</f>
        <v>237863.14285714287</v>
      </c>
      <c r="E32" s="27">
        <f t="shared" si="7"/>
        <v>-0.33037390193892879</v>
      </c>
      <c r="F32" s="33">
        <f t="shared" si="8"/>
        <v>-0.16261707097579259</v>
      </c>
      <c r="G32" s="39" t="s">
        <v>222</v>
      </c>
      <c r="H32" s="29">
        <v>4995126</v>
      </c>
      <c r="I32" s="29">
        <v>163966.48000000001</v>
      </c>
      <c r="J32" s="30">
        <f t="shared" si="4"/>
        <v>30.464311974008343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244804.80952380953</v>
      </c>
      <c r="E33" s="27">
        <f t="shared" si="7"/>
        <v>2.918344802513495E-2</v>
      </c>
      <c r="F33" s="33">
        <f t="shared" si="8"/>
        <v>-3.5784686818110645E-2</v>
      </c>
      <c r="G33" s="39" t="s">
        <v>223</v>
      </c>
      <c r="H33" s="29">
        <v>5140901</v>
      </c>
      <c r="I33" s="29">
        <v>180590.09</v>
      </c>
      <c r="J33" s="30">
        <f t="shared" si="4"/>
        <v>28.467237598696585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268479.38763575605</v>
      </c>
      <c r="B34" s="27">
        <f>A34/A31-1</f>
        <v>-6.1444112031375675E-2</v>
      </c>
      <c r="C34" s="27">
        <f>A34/A22-1</f>
        <v>2.6499317250300303E-2</v>
      </c>
      <c r="D34" s="26">
        <f>H34/19</f>
        <v>322770.21052631579</v>
      </c>
      <c r="E34" s="27">
        <f t="shared" si="7"/>
        <v>0.31847985811293222</v>
      </c>
      <c r="F34" s="33">
        <f t="shared" si="8"/>
        <v>0.3083510763125894</v>
      </c>
      <c r="G34" s="39" t="s">
        <v>220</v>
      </c>
      <c r="H34" s="29">
        <v>6132634</v>
      </c>
      <c r="I34" s="29">
        <v>129909.03</v>
      </c>
      <c r="J34" s="30">
        <f t="shared" si="4"/>
        <v>47.20714179761022</v>
      </c>
      <c r="K34" s="32">
        <f>H34+H33+H32</f>
        <v>16268661</v>
      </c>
      <c r="L34" s="27">
        <f>K34/K31-1</f>
        <v>-7.2565865072253155E-2</v>
      </c>
      <c r="M34" s="27">
        <f>K34/K22-1</f>
        <v>4.6413061239007902E-3</v>
      </c>
      <c r="N34" s="32">
        <f>AVERAGE(J32:J34)</f>
        <v>35.379563790105045</v>
      </c>
      <c r="O34" s="58">
        <f>N34/N31-1</f>
        <v>0.52365202499890429</v>
      </c>
      <c r="P34" s="58"/>
    </row>
    <row r="35" spans="1:16" ht="17.399999999999999" hidden="1">
      <c r="D35" s="26">
        <f>H35/23</f>
        <v>203360.82608695651</v>
      </c>
      <c r="E35" s="27">
        <f t="shared" si="7"/>
        <v>-0.36995168867860473</v>
      </c>
      <c r="F35" s="33">
        <f t="shared" si="8"/>
        <v>3.8298390399466253E-2</v>
      </c>
      <c r="G35" s="39" t="s">
        <v>226</v>
      </c>
      <c r="H35" s="68">
        <v>4677299</v>
      </c>
      <c r="I35" s="68">
        <v>114283.61</v>
      </c>
      <c r="J35" s="30">
        <f t="shared" si="4"/>
        <v>40.927119820593695</v>
      </c>
      <c r="P35" s="16"/>
    </row>
    <row r="36" spans="1:16" ht="17.399999999999999" hidden="1">
      <c r="D36" s="26">
        <f>H36/21</f>
        <v>262865.14285714284</v>
      </c>
      <c r="E36" s="27">
        <f t="shared" si="7"/>
        <v>0.29260461768945834</v>
      </c>
      <c r="F36" s="33">
        <f t="shared" si="8"/>
        <v>0.15222999814646898</v>
      </c>
      <c r="G36" s="39" t="s">
        <v>228</v>
      </c>
      <c r="H36" s="68">
        <v>5520168</v>
      </c>
      <c r="I36" s="68">
        <v>94874.3</v>
      </c>
      <c r="J36" s="30">
        <f t="shared" si="4"/>
        <v>58.184018222005328</v>
      </c>
      <c r="P36" s="16"/>
    </row>
    <row r="37" spans="1:16" ht="17.399999999999999" hidden="1">
      <c r="A37" s="31">
        <f>AVERAGE(D35:D37)</f>
        <v>275066.13779618125</v>
      </c>
      <c r="B37" s="27">
        <f>A37/A34-1</f>
        <v>2.4533541358345845E-2</v>
      </c>
      <c r="C37" s="27">
        <f>A37/A25-1</f>
        <v>0.175713725319109</v>
      </c>
      <c r="D37" s="26">
        <f>H37/18</f>
        <v>358972.44444444444</v>
      </c>
      <c r="E37" s="27">
        <f t="shared" si="7"/>
        <v>0.36561447646762457</v>
      </c>
      <c r="F37" s="33">
        <f t="shared" si="8"/>
        <v>0.291851099832932</v>
      </c>
      <c r="G37" s="39" t="s">
        <v>225</v>
      </c>
      <c r="H37" s="68">
        <v>6461504</v>
      </c>
      <c r="I37" s="68">
        <v>88334.12</v>
      </c>
      <c r="J37" s="30">
        <f t="shared" si="4"/>
        <v>73.148450451535609</v>
      </c>
      <c r="K37" s="32">
        <f>H37+H36+H35</f>
        <v>16658971</v>
      </c>
      <c r="L37" s="27">
        <f>K37/K34-1</f>
        <v>2.3991525793056967E-2</v>
      </c>
      <c r="M37" s="27">
        <f>K37/K25-1</f>
        <v>0.15593691802769993</v>
      </c>
      <c r="N37" s="32">
        <f>AVERAGE(J35:J37)</f>
        <v>57.419862831378204</v>
      </c>
      <c r="O37" s="16">
        <f>N37/N34-1</f>
        <v>0.62296695267445301</v>
      </c>
      <c r="P37" s="16"/>
    </row>
    <row r="38" spans="1:16" ht="17.399999999999999" hidden="1">
      <c r="A38" s="31"/>
      <c r="B38" s="27"/>
      <c r="C38" s="27"/>
      <c r="D38" s="26">
        <f>H38/20</f>
        <v>470798.95</v>
      </c>
      <c r="E38" s="27">
        <f t="shared" si="7"/>
        <v>0.31151835547884832</v>
      </c>
      <c r="F38" s="33">
        <f t="shared" si="8"/>
        <v>0.92500073705923058</v>
      </c>
      <c r="G38" s="39" t="s">
        <v>231</v>
      </c>
      <c r="H38" s="68">
        <v>9415979</v>
      </c>
      <c r="I38" s="68">
        <v>128851.41</v>
      </c>
      <c r="J38" s="30">
        <f t="shared" si="4"/>
        <v>73.07625892491204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246003.47619047618</v>
      </c>
      <c r="E39" s="27">
        <f t="shared" si="7"/>
        <v>-0.47747658275262472</v>
      </c>
      <c r="F39" s="33">
        <f t="shared" si="8"/>
        <v>-0.28983631611987426</v>
      </c>
      <c r="G39" s="39" t="s">
        <v>234</v>
      </c>
      <c r="H39" s="68">
        <v>5166073</v>
      </c>
      <c r="I39" s="68">
        <v>110011.22</v>
      </c>
      <c r="J39" s="30">
        <f t="shared" si="4"/>
        <v>46.959510129966745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333057.90396825393</v>
      </c>
      <c r="B40" s="27">
        <f>A40/A37-1</f>
        <v>0.21082844524847855</v>
      </c>
      <c r="C40" s="27">
        <f>A40/A28-1</f>
        <v>7.8112467100161398E-2</v>
      </c>
      <c r="D40" s="26">
        <f>H40/21</f>
        <v>282371.28571428574</v>
      </c>
      <c r="E40" s="27">
        <f t="shared" si="7"/>
        <v>0.14783453505206001</v>
      </c>
      <c r="F40" s="33">
        <f t="shared" si="8"/>
        <v>-0.15912349920012858</v>
      </c>
      <c r="G40" s="39" t="s">
        <v>236</v>
      </c>
      <c r="H40" s="68">
        <v>5929797</v>
      </c>
      <c r="I40" s="68">
        <v>179854.09</v>
      </c>
      <c r="J40" s="30">
        <f t="shared" si="4"/>
        <v>32.97004254949109</v>
      </c>
      <c r="K40" s="32">
        <f>H40+H39+H38</f>
        <v>20511849</v>
      </c>
      <c r="L40" s="27">
        <f>K40/K37-1</f>
        <v>0.23127947098293156</v>
      </c>
      <c r="M40" s="27">
        <f>K40/K28-1</f>
        <v>9.9946466232408326E-2</v>
      </c>
      <c r="N40" s="32">
        <f>AVERAGE(J38:J40)</f>
        <v>51.001937201456627</v>
      </c>
      <c r="O40" s="58">
        <f>N40/N37-1</f>
        <v>-0.11177187324129889</v>
      </c>
    </row>
    <row r="41" spans="1:16" ht="17.399999999999999">
      <c r="A41" s="31"/>
      <c r="B41" s="27"/>
      <c r="C41" s="27"/>
      <c r="D41" s="26">
        <f>H41/18</f>
        <v>263737.33333333331</v>
      </c>
      <c r="E41" s="27">
        <f t="shared" si="7"/>
        <v>-6.5990960567453016E-2</v>
      </c>
      <c r="F41" s="33">
        <f t="shared" si="8"/>
        <v>-0.10210005966685298</v>
      </c>
      <c r="G41" s="39" t="s">
        <v>373</v>
      </c>
      <c r="H41" s="68">
        <v>4747272</v>
      </c>
      <c r="I41" s="68">
        <v>88543.08</v>
      </c>
      <c r="J41" s="30">
        <f t="shared" si="4"/>
        <v>53.615392642767787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199344.6</v>
      </c>
      <c r="E42" s="27">
        <f t="shared" ref="E42" si="9">D42/D41-1</f>
        <v>-0.24415479037223897</v>
      </c>
      <c r="F42" s="33">
        <f t="shared" ref="F42" si="10">D42/D30-1</f>
        <v>-4.7213735647696597E-2</v>
      </c>
      <c r="G42" s="39" t="s">
        <v>405</v>
      </c>
      <c r="H42" s="68">
        <v>3986892</v>
      </c>
      <c r="I42" s="68">
        <v>65046.85</v>
      </c>
      <c r="J42" s="30">
        <f t="shared" si="4"/>
        <v>61.292622163871116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247739.74444444446</v>
      </c>
      <c r="B43" s="27">
        <f>A43/A40-1</f>
        <v>-0.25616614560794737</v>
      </c>
      <c r="C43" s="27">
        <f>A43/A31-1</f>
        <v>-0.13394619274225072</v>
      </c>
      <c r="D43" s="26">
        <f>H43/20</f>
        <v>280137.3</v>
      </c>
      <c r="E43" s="27">
        <f t="shared" ref="E43" si="11">D43/D42-1</f>
        <v>0.4052916407065954</v>
      </c>
      <c r="F43" s="33">
        <f t="shared" ref="F43" si="12">D43/D31-1</f>
        <v>-0.21136480050200179</v>
      </c>
      <c r="G43" s="39" t="s">
        <v>429</v>
      </c>
      <c r="H43" s="68">
        <v>5602746</v>
      </c>
      <c r="I43" s="68">
        <v>114210.41</v>
      </c>
      <c r="J43" s="30">
        <f t="shared" si="4"/>
        <v>49.05635134310436</v>
      </c>
      <c r="K43" s="32">
        <f>H43+H42+H41</f>
        <v>14336910</v>
      </c>
      <c r="L43" s="27">
        <f>K43/K40-1</f>
        <v>-0.30104253400071346</v>
      </c>
      <c r="M43" s="27">
        <f>K43/K31-1</f>
        <v>-0.18268997532206477</v>
      </c>
      <c r="N43" s="32">
        <f>AVERAGE(J41:J43)</f>
        <v>54.654788716581088</v>
      </c>
      <c r="O43" s="58">
        <f>N43/N40-1</f>
        <v>7.1621819004556109E-2</v>
      </c>
    </row>
    <row r="44" spans="1:16" ht="17.399999999999999">
      <c r="A44" s="31"/>
      <c r="B44" s="27"/>
      <c r="C44" s="27"/>
      <c r="D44" s="26">
        <f>H44/22</f>
        <v>328922.22727272729</v>
      </c>
      <c r="E44" s="27">
        <f t="shared" ref="E44" si="13">D44/D43-1</f>
        <v>0.17414648914202902</v>
      </c>
      <c r="F44" s="33">
        <f t="shared" ref="F44" si="14">D44/D32-1</f>
        <v>0.38282132877674613</v>
      </c>
      <c r="G44" s="39" t="s">
        <v>462</v>
      </c>
      <c r="H44" s="68">
        <v>7236289</v>
      </c>
      <c r="I44" s="68">
        <v>165658.51</v>
      </c>
      <c r="J44" s="30">
        <f t="shared" si="4"/>
        <v>43.681963576757994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275236.75</v>
      </c>
      <c r="E45" s="27">
        <f t="shared" ref="E45" si="15">D45/D44-1</f>
        <v>-0.16321632538446162</v>
      </c>
      <c r="F45" s="33">
        <f t="shared" ref="F45" si="16">D45/D33-1</f>
        <v>0.12431104002975357</v>
      </c>
      <c r="G45" s="39" t="s">
        <v>498</v>
      </c>
      <c r="H45" s="68">
        <v>5504735</v>
      </c>
      <c r="I45" s="68">
        <v>109191.52</v>
      </c>
      <c r="J45" s="30">
        <f t="shared" si="4"/>
        <v>50.413576072574131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293055.44856459327</v>
      </c>
      <c r="B46" s="27">
        <f>A46/A43-1</f>
        <v>0.18291656924797883</v>
      </c>
      <c r="C46" s="27">
        <f>A46/A34-1</f>
        <v>9.1537980420975051E-2</v>
      </c>
      <c r="D46" s="26">
        <f>H46/19</f>
        <v>275007.36842105264</v>
      </c>
      <c r="E46" s="27">
        <f t="shared" ref="E46" si="17">D46/D45-1</f>
        <v>-8.3339735317811137E-4</v>
      </c>
      <c r="F46" s="33">
        <f t="shared" ref="F46" si="18">D46/D34-1</f>
        <v>-0.14797785095278793</v>
      </c>
      <c r="G46" s="39" t="s">
        <v>548</v>
      </c>
      <c r="H46" s="68">
        <v>5225140</v>
      </c>
      <c r="I46" s="68">
        <v>84867.43</v>
      </c>
      <c r="J46" s="30">
        <f t="shared" si="4"/>
        <v>61.568260049821241</v>
      </c>
      <c r="K46" s="32">
        <f>H46+H45+H44</f>
        <v>17966164</v>
      </c>
      <c r="L46" s="27">
        <f>K46/K43-1</f>
        <v>0.2531406000316665</v>
      </c>
      <c r="M46" s="27">
        <f>K46/K34-1</f>
        <v>0.10434190004942634</v>
      </c>
      <c r="N46" s="32">
        <f>AVERAGE(J44:J46)</f>
        <v>51.887933233051122</v>
      </c>
      <c r="O46" s="58">
        <f>N46/N43-1</f>
        <v>-5.0624209671321307E-2</v>
      </c>
    </row>
    <row r="47" spans="1:16" ht="17.399999999999999">
      <c r="A47" s="31"/>
      <c r="B47" s="27"/>
      <c r="C47" s="27"/>
      <c r="D47" s="26">
        <f>H47/19</f>
        <v>297527</v>
      </c>
      <c r="E47" s="27">
        <f t="shared" ref="E47" si="19">D47/D46-1</f>
        <v>8.1887375266499918E-2</v>
      </c>
      <c r="F47" s="33">
        <f t="shared" ref="F47" si="20">D47/D35-1</f>
        <v>0.46304972164490676</v>
      </c>
      <c r="G47" s="39" t="s">
        <v>598</v>
      </c>
      <c r="H47" s="68">
        <v>5653013</v>
      </c>
      <c r="I47" s="68">
        <v>158093.25</v>
      </c>
      <c r="J47" s="30">
        <f t="shared" si="4"/>
        <v>35.757459600583836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292991.40000000002</v>
      </c>
      <c r="E48" s="27">
        <f t="shared" ref="E48" si="21">D48/D47-1</f>
        <v>-1.5244330766619463E-2</v>
      </c>
      <c r="F48" s="33">
        <f t="shared" ref="F48" si="22">D48/D36-1</f>
        <v>0.11460727282213168</v>
      </c>
      <c r="G48" s="39" t="s">
        <v>632</v>
      </c>
      <c r="H48" s="68">
        <v>5859828</v>
      </c>
      <c r="I48" s="68">
        <v>81562.98</v>
      </c>
      <c r="J48" s="30">
        <f t="shared" si="4"/>
        <v>71.84421167544393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329760.4212121212</v>
      </c>
      <c r="B49" s="27">
        <f>A49/A46-1</f>
        <v>0.1252492414910269</v>
      </c>
      <c r="C49" s="27">
        <f>A49/A37-1</f>
        <v>0.19884048198061866</v>
      </c>
      <c r="D49" s="26">
        <f>H49/22</f>
        <v>398762.86363636365</v>
      </c>
      <c r="E49" s="27">
        <f t="shared" ref="E49" si="23">D49/D48-1</f>
        <v>0.36100535249964194</v>
      </c>
      <c r="F49" s="33">
        <f t="shared" ref="F49" si="24">D49/D37-1</f>
        <v>0.11084533035258448</v>
      </c>
      <c r="G49" s="39" t="s">
        <v>672</v>
      </c>
      <c r="H49" s="68">
        <v>8772783</v>
      </c>
      <c r="I49" s="68">
        <v>181753.42</v>
      </c>
      <c r="J49" s="30">
        <f t="shared" si="4"/>
        <v>48.267498900433345</v>
      </c>
      <c r="K49" s="32">
        <f>H49+H48+H47</f>
        <v>20285624</v>
      </c>
      <c r="L49" s="27">
        <f>K49/K46-1</f>
        <v>0.12910157115341936</v>
      </c>
      <c r="M49" s="27">
        <f>K49/K37-1</f>
        <v>0.21769970065978272</v>
      </c>
      <c r="N49" s="32">
        <f>AVERAGE(J47:J49)</f>
        <v>51.956390058820368</v>
      </c>
      <c r="O49" s="58">
        <f>N49/N46-1</f>
        <v>1.3193207264929896E-3</v>
      </c>
    </row>
    <row r="50" spans="1:15" s="37" customFormat="1" ht="17.399999999999999">
      <c r="A50" s="92"/>
      <c r="B50" s="130"/>
      <c r="C50" s="130"/>
      <c r="D50" s="93">
        <f>H50/18</f>
        <v>378810.33333333331</v>
      </c>
      <c r="E50" s="130">
        <f t="shared" ref="E50" si="25">D50/D49-1</f>
        <v>-5.0036079390846311E-2</v>
      </c>
      <c r="F50" s="131">
        <f t="shared" ref="F50" si="26">D50/D38-1</f>
        <v>-0.19538832163212494</v>
      </c>
      <c r="G50" s="132" t="s">
        <v>714</v>
      </c>
      <c r="H50" s="95">
        <v>6818586</v>
      </c>
      <c r="I50" s="95">
        <v>145081.43</v>
      </c>
      <c r="J50" s="133">
        <f t="shared" ref="J50" si="27">H50/I50</f>
        <v>46.998337416442617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427488.2</v>
      </c>
      <c r="E51" s="130">
        <f t="shared" ref="E51" si="28">D51/D50-1</f>
        <v>0.12850195040438006</v>
      </c>
      <c r="F51" s="131">
        <f t="shared" ref="F51" si="29">D51/D39-1</f>
        <v>0.7377323549241368</v>
      </c>
      <c r="G51" s="132" t="s">
        <v>721</v>
      </c>
      <c r="H51" s="95">
        <v>8549764</v>
      </c>
      <c r="I51" s="95">
        <v>90999.77</v>
      </c>
      <c r="J51" s="133">
        <f t="shared" ref="J51" si="30">H51/I51</f>
        <v>93.953688014815853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403660.51111111109</v>
      </c>
      <c r="B52" s="27">
        <f>A52/A49-1</f>
        <v>0.22410236385358395</v>
      </c>
      <c r="C52" s="27">
        <f>A52/A40-1</f>
        <v>0.21198298044170349</v>
      </c>
      <c r="D52" s="93">
        <f>H52/22</f>
        <v>404683</v>
      </c>
      <c r="E52" s="130">
        <f t="shared" ref="E52:E53" si="31">D52/D51-1</f>
        <v>-5.3346969577171999E-2</v>
      </c>
      <c r="F52" s="131">
        <f t="shared" ref="F52:F53" si="32">D52/D40-1</f>
        <v>0.43315917897358025</v>
      </c>
      <c r="G52" s="132" t="s">
        <v>726</v>
      </c>
      <c r="H52" s="95">
        <v>8903026</v>
      </c>
      <c r="I52" s="95">
        <v>177070.31</v>
      </c>
      <c r="J52" s="133">
        <f t="shared" ref="J52" si="33">H52/I52</f>
        <v>50.279609269334877</v>
      </c>
      <c r="K52" s="32">
        <f>H52+H51+H50</f>
        <v>24271376</v>
      </c>
      <c r="L52" s="27">
        <f>K52/K49-1</f>
        <v>0.19648160687588412</v>
      </c>
      <c r="M52" s="27">
        <f>K52/K40-1</f>
        <v>0.1832856218861596</v>
      </c>
      <c r="N52" s="32">
        <f>AVERAGE(J50:J52)</f>
        <v>63.74387823353112</v>
      </c>
      <c r="O52" s="58">
        <f>N52/N49-1</f>
        <v>0.22687273233121119</v>
      </c>
    </row>
    <row r="53" spans="1:15" s="37" customFormat="1" ht="17.399999999999999">
      <c r="A53" s="31"/>
      <c r="B53" s="27"/>
      <c r="C53" s="27"/>
      <c r="D53" s="93">
        <f>H53/21</f>
        <v>226445.85714285713</v>
      </c>
      <c r="E53" s="130">
        <f t="shared" si="31"/>
        <v>-0.4404364474345176</v>
      </c>
      <c r="F53" s="131">
        <f t="shared" si="32"/>
        <v>-0.14139627378177855</v>
      </c>
      <c r="G53" s="132" t="s">
        <v>729</v>
      </c>
      <c r="H53" s="95">
        <v>4755363</v>
      </c>
      <c r="I53" s="95">
        <v>113610.4</v>
      </c>
      <c r="J53" s="133">
        <f t="shared" ref="J53" si="34">H53/I53</f>
        <v>41.856757832029466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247011</v>
      </c>
      <c r="E54" s="130">
        <f t="shared" ref="E54" si="35">D54/D53-1</f>
        <v>9.0817041727413894E-2</v>
      </c>
      <c r="F54" s="131">
        <f t="shared" ref="F54" si="36">D54/D42-1</f>
        <v>0.23911558176143211</v>
      </c>
      <c r="G54" s="132" t="s">
        <v>742</v>
      </c>
      <c r="H54" s="95">
        <v>4199187</v>
      </c>
      <c r="I54" s="95">
        <v>60024.41</v>
      </c>
      <c r="J54" s="133">
        <f t="shared" ref="J54" si="37">H54/I54</f>
        <v>69.957988758240191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242774.03174603175</v>
      </c>
      <c r="B55" s="27">
        <f>A55/A52-1</f>
        <v>-0.39856878474990076</v>
      </c>
      <c r="C55" s="27">
        <f>A55/A43-1</f>
        <v>-2.0044069672988107E-2</v>
      </c>
      <c r="D55" s="93">
        <f>H55/21</f>
        <v>254865.23809523811</v>
      </c>
      <c r="E55" s="130">
        <f t="shared" ref="E55" si="38">D55/D54-1</f>
        <v>3.1797118732518337E-2</v>
      </c>
      <c r="F55" s="131">
        <f t="shared" ref="F55" si="39">D55/D43-1</f>
        <v>-9.0213127294229922E-2</v>
      </c>
      <c r="G55" s="132" t="s">
        <v>749</v>
      </c>
      <c r="H55" s="95">
        <v>5352170</v>
      </c>
      <c r="I55" s="95">
        <v>112676.1</v>
      </c>
      <c r="J55" s="133">
        <f t="shared" ref="J55" si="40">H55/I55</f>
        <v>47.500490343559989</v>
      </c>
      <c r="K55" s="32">
        <f>H55+H54+H53</f>
        <v>14306720</v>
      </c>
      <c r="L55" s="27">
        <f>K55/K52-1</f>
        <v>-0.41055175446171654</v>
      </c>
      <c r="M55" s="27">
        <f>K55/K43-1</f>
        <v>-2.1057536107850217E-3</v>
      </c>
      <c r="N55" s="32">
        <f>AVERAGE(J53:J55)</f>
        <v>53.105078977943215</v>
      </c>
      <c r="O55" s="58">
        <f>N55/N52-1</f>
        <v>-0.16689915252115284</v>
      </c>
    </row>
    <row r="56" spans="1:15" s="124" customFormat="1" ht="17.399999999999999">
      <c r="A56" s="94"/>
      <c r="B56" s="45"/>
      <c r="C56" s="45"/>
      <c r="D56" s="98">
        <f>H56/22</f>
        <v>329938.59090909088</v>
      </c>
      <c r="E56" s="118">
        <f t="shared" ref="E56" si="41">D56/D55-1</f>
        <v>0.29456097416392013</v>
      </c>
      <c r="F56" s="158">
        <f t="shared" ref="F56" si="42">D56/D44-1</f>
        <v>3.0899816190312901E-3</v>
      </c>
      <c r="G56" s="122" t="s">
        <v>752</v>
      </c>
      <c r="H56" s="96">
        <v>7258649</v>
      </c>
      <c r="I56" s="96">
        <v>141447.95000000001</v>
      </c>
      <c r="J56" s="125">
        <f t="shared" ref="J56" si="43">H56/I56</f>
        <v>51.316749376714185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285921</v>
      </c>
      <c r="E57" s="118">
        <f t="shared" ref="E57" si="44">D57/D56-1</f>
        <v>-0.13341146541181415</v>
      </c>
      <c r="F57" s="158">
        <f t="shared" ref="F57" si="45">D57/D45-1</f>
        <v>3.8818399069165066E-2</v>
      </c>
      <c r="G57" s="122" t="s">
        <v>756</v>
      </c>
      <c r="H57" s="96">
        <v>5146578</v>
      </c>
      <c r="I57" s="96">
        <v>96901.8</v>
      </c>
      <c r="J57" s="125">
        <f t="shared" ref="J57" si="46">H57/I57</f>
        <v>53.111273474796135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307929.79545454541</v>
      </c>
      <c r="B58" s="27">
        <f>A58/A55-1</f>
        <v>0.26838028449712348</v>
      </c>
      <c r="C58" s="27">
        <f>A58/A46-1</f>
        <v>5.0756083747317327E-2</v>
      </c>
      <c r="K58" s="32">
        <f>H58+H57+H56</f>
        <v>12405227</v>
      </c>
      <c r="L58" s="27">
        <f>K58/K55-1</f>
        <v>-0.13290908048805039</v>
      </c>
      <c r="M58" s="27">
        <f>K58/K46-1</f>
        <v>-0.30952277848515686</v>
      </c>
      <c r="N58" s="32">
        <f>AVERAGE(J56:J58)</f>
        <v>52.21401142575516</v>
      </c>
      <c r="O58" s="58">
        <f>N58/N55-1</f>
        <v>-1.6779328255177917E-2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210">
    <tabColor rgb="FFFFFF00"/>
  </sheetPr>
  <dimension ref="A1:P58"/>
  <sheetViews>
    <sheetView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59765625" style="18" bestFit="1" customWidth="1"/>
    <col min="12" max="13" width="5.59765625" style="18" bestFit="1" customWidth="1"/>
    <col min="14" max="14" width="5.59765625" style="18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LX세미콘</v>
      </c>
      <c r="G1" s="19"/>
      <c r="H1" s="19"/>
      <c r="I1" s="19"/>
      <c r="J1" s="20"/>
      <c r="P1" s="18" t="s">
        <v>243</v>
      </c>
    </row>
    <row r="2" spans="1:16" ht="15" customHeight="1">
      <c r="G2" s="21"/>
      <c r="H2" s="21"/>
      <c r="I2" s="21"/>
      <c r="J2" s="22"/>
      <c r="P2" s="23" t="s">
        <v>670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23" t="s">
        <v>584</v>
      </c>
    </row>
    <row r="4" spans="1:16" ht="15" customHeight="1">
      <c r="A4" s="18" t="s">
        <v>35</v>
      </c>
      <c r="B4" s="22" t="s">
        <v>103</v>
      </c>
      <c r="C4" s="22"/>
      <c r="D4" s="22" t="s">
        <v>32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4228294.1500000004</v>
      </c>
      <c r="E5" s="27"/>
      <c r="F5" s="26"/>
      <c r="G5" s="28" t="s">
        <v>7</v>
      </c>
      <c r="H5" s="29">
        <f>DDI!H5+'T-CON'!H5</f>
        <v>84565883</v>
      </c>
      <c r="I5" s="29">
        <f>DDI!I5+'T-CON'!I5</f>
        <v>42540.15</v>
      </c>
      <c r="J5" s="30">
        <f>H5/I5</f>
        <v>1987.9074944493614</v>
      </c>
    </row>
    <row r="6" spans="1:16" ht="15" hidden="1" customHeight="1">
      <c r="D6" s="26">
        <f>H6/18</f>
        <v>4890400.111111111</v>
      </c>
      <c r="E6" s="27">
        <f t="shared" ref="E6:E22" si="0">D6/D5-1</f>
        <v>0.15658938040323211</v>
      </c>
      <c r="F6" s="26"/>
      <c r="G6" s="28" t="s">
        <v>3</v>
      </c>
      <c r="H6" s="29">
        <f>DDI!H6+'T-CON'!H6</f>
        <v>88027202</v>
      </c>
      <c r="I6" s="29">
        <f>DDI!I6+'T-CON'!I6</f>
        <v>48293.33</v>
      </c>
      <c r="J6" s="48">
        <f t="shared" ref="J6:J49" si="1">H6/I6</f>
        <v>1822.7610728023931</v>
      </c>
    </row>
    <row r="7" spans="1:16" ht="15" hidden="1" customHeight="1">
      <c r="A7" s="31">
        <f>AVERAGE(D5:D7)</f>
        <v>4480342.677946128</v>
      </c>
      <c r="B7" s="31"/>
      <c r="C7" s="31"/>
      <c r="D7" s="26">
        <f>H7/22</f>
        <v>4322333.7727272725</v>
      </c>
      <c r="E7" s="27">
        <f t="shared" si="0"/>
        <v>-0.11615948091714978</v>
      </c>
      <c r="F7" s="26"/>
      <c r="G7" s="28" t="s">
        <v>6</v>
      </c>
      <c r="H7" s="29">
        <f>DDI!H7+'T-CON'!H7</f>
        <v>95091343</v>
      </c>
      <c r="I7" s="29">
        <f>DDI!I7+'T-CON'!I7</f>
        <v>41112.04</v>
      </c>
      <c r="J7" s="48">
        <f t="shared" si="1"/>
        <v>2312.9804067129726</v>
      </c>
      <c r="K7" s="32">
        <f>H7+H6+H5</f>
        <v>267684428</v>
      </c>
      <c r="L7" s="32"/>
      <c r="M7" s="32"/>
      <c r="N7" s="32">
        <f>AVERAGE(J5:J7)</f>
        <v>2041.2163246549089</v>
      </c>
      <c r="O7" s="32"/>
    </row>
    <row r="8" spans="1:16" ht="15" hidden="1" customHeight="1">
      <c r="D8" s="26">
        <f>H8/21</f>
        <v>4415842.5714285718</v>
      </c>
      <c r="E8" s="27">
        <f t="shared" si="0"/>
        <v>2.1633868094896869E-2</v>
      </c>
      <c r="F8" s="26"/>
      <c r="G8" s="28" t="s">
        <v>2</v>
      </c>
      <c r="H8" s="29">
        <f>DDI!H8+'T-CON'!H8</f>
        <v>92732694</v>
      </c>
      <c r="I8" s="29">
        <f>DDI!I8+'T-CON'!I8</f>
        <v>32918.559999999998</v>
      </c>
      <c r="J8" s="48">
        <f t="shared" si="1"/>
        <v>2817.0337341609111</v>
      </c>
    </row>
    <row r="9" spans="1:16" ht="15" hidden="1" customHeight="1">
      <c r="D9" s="26">
        <f>H9/21</f>
        <v>4416403.5714285718</v>
      </c>
      <c r="E9" s="27">
        <f t="shared" si="0"/>
        <v>1.2704257249329665E-4</v>
      </c>
      <c r="F9" s="26"/>
      <c r="G9" s="28" t="s">
        <v>5</v>
      </c>
      <c r="H9" s="29">
        <f>DDI!H9+'T-CON'!H9</f>
        <v>92744475</v>
      </c>
      <c r="I9" s="29">
        <f>DDI!I9+'T-CON'!I9</f>
        <v>34466.22</v>
      </c>
      <c r="J9" s="48">
        <f t="shared" si="1"/>
        <v>2690.880375045479</v>
      </c>
    </row>
    <row r="10" spans="1:16" ht="15" hidden="1" customHeight="1">
      <c r="A10" s="31">
        <f>AVERAGE(D8:D10)</f>
        <v>4146731.6825396828</v>
      </c>
      <c r="B10" s="27">
        <f>A10/A7-1</f>
        <v>-7.4461044475146787E-2</v>
      </c>
      <c r="C10" s="27"/>
      <c r="D10" s="26">
        <f>H10/21</f>
        <v>3607948.9047619049</v>
      </c>
      <c r="E10" s="27">
        <f t="shared" si="0"/>
        <v>-0.18305724411076785</v>
      </c>
      <c r="F10" s="26"/>
      <c r="G10" s="28" t="s">
        <v>0</v>
      </c>
      <c r="H10" s="29">
        <f>DDI!H10+'T-CON'!H10</f>
        <v>75766927</v>
      </c>
      <c r="I10" s="29">
        <f>DDI!I10+'T-CON'!I10</f>
        <v>25958.75</v>
      </c>
      <c r="J10" s="48">
        <f t="shared" si="1"/>
        <v>2918.7432753888379</v>
      </c>
      <c r="K10" s="32">
        <f>H10+H9+H8</f>
        <v>261244096</v>
      </c>
      <c r="L10" s="27">
        <f>K10/K7-1</f>
        <v>-2.4059419698481688E-2</v>
      </c>
      <c r="M10" s="32"/>
      <c r="N10" s="32">
        <f>AVERAGE(J8:J10)</f>
        <v>2808.8857948650762</v>
      </c>
      <c r="O10" s="58">
        <f>N10/N7-1</f>
        <v>0.37608432822030791</v>
      </c>
    </row>
    <row r="11" spans="1:16" ht="15" hidden="1" customHeight="1">
      <c r="D11" s="26">
        <f>H11/21</f>
        <v>3662176.7619047621</v>
      </c>
      <c r="E11" s="27">
        <f t="shared" si="0"/>
        <v>1.5030106737732751E-2</v>
      </c>
      <c r="F11" s="26"/>
      <c r="G11" s="28" t="s">
        <v>10</v>
      </c>
      <c r="H11" s="29">
        <f>DDI!H11+'T-CON'!H11</f>
        <v>76905712</v>
      </c>
      <c r="I11" s="29">
        <f>DDI!I11+'T-CON'!I11</f>
        <v>27876.14</v>
      </c>
      <c r="J11" s="48">
        <f t="shared" si="1"/>
        <v>2758.836481664965</v>
      </c>
    </row>
    <row r="12" spans="1:16" ht="15" hidden="1" customHeight="1">
      <c r="D12" s="26">
        <f>H12/22</f>
        <v>3747751.2272727271</v>
      </c>
      <c r="E12" s="27">
        <f t="shared" si="0"/>
        <v>2.3367104028986452E-2</v>
      </c>
      <c r="F12" s="26"/>
      <c r="G12" s="28" t="s">
        <v>4</v>
      </c>
      <c r="H12" s="29">
        <f>DDI!H12+'T-CON'!H12</f>
        <v>82450527</v>
      </c>
      <c r="I12" s="29">
        <f>DDI!I12+'T-CON'!I12</f>
        <v>36196.99</v>
      </c>
      <c r="J12" s="48">
        <f t="shared" si="1"/>
        <v>2277.8282669360078</v>
      </c>
    </row>
    <row r="13" spans="1:16" ht="15" hidden="1" customHeight="1">
      <c r="A13" s="31">
        <f>AVERAGE(D11:D13)</f>
        <v>3657013.4463924966</v>
      </c>
      <c r="B13" s="27">
        <f>A13/A10-1</f>
        <v>-0.11809740143284508</v>
      </c>
      <c r="C13" s="27"/>
      <c r="D13" s="26">
        <f>H13/20</f>
        <v>3561112.35</v>
      </c>
      <c r="E13" s="27">
        <f t="shared" si="0"/>
        <v>-4.9800231113137583E-2</v>
      </c>
      <c r="F13" s="26"/>
      <c r="G13" s="28" t="s">
        <v>8</v>
      </c>
      <c r="H13" s="29">
        <f>DDI!H13+'T-CON'!H13</f>
        <v>71222247</v>
      </c>
      <c r="I13" s="29">
        <f>DDI!I13+'T-CON'!I13</f>
        <v>30455.09</v>
      </c>
      <c r="J13" s="48">
        <f t="shared" si="1"/>
        <v>2338.5991307200206</v>
      </c>
      <c r="K13" s="32">
        <f>H13+H12+H11</f>
        <v>230578486</v>
      </c>
      <c r="L13" s="27">
        <f>K13/K10-1</f>
        <v>-0.11738297810182852</v>
      </c>
      <c r="M13" s="32"/>
      <c r="N13" s="32">
        <f>AVERAGE(J11:J13)</f>
        <v>2458.4212931069978</v>
      </c>
      <c r="O13" s="58">
        <f>N13/N10-1</f>
        <v>-0.12476993632092925</v>
      </c>
    </row>
    <row r="14" spans="1:16" ht="15" hidden="1" customHeight="1">
      <c r="D14" s="26">
        <f>H14/20</f>
        <v>3370451.45</v>
      </c>
      <c r="E14" s="27">
        <f t="shared" si="0"/>
        <v>-5.353970368275518E-2</v>
      </c>
      <c r="F14" s="26"/>
      <c r="G14" s="28" t="s">
        <v>11</v>
      </c>
      <c r="H14" s="29">
        <f>DDI!H14+'T-CON'!H14</f>
        <v>67409029</v>
      </c>
      <c r="I14" s="29">
        <f>DDI!I14+'T-CON'!I14</f>
        <v>24410.13</v>
      </c>
      <c r="J14" s="48">
        <f t="shared" si="1"/>
        <v>2761.518640007243</v>
      </c>
    </row>
    <row r="15" spans="1:16" ht="15" hidden="1" customHeight="1">
      <c r="A15" s="31"/>
      <c r="B15" s="31"/>
      <c r="C15" s="31"/>
      <c r="D15" s="26">
        <f>H15/22</f>
        <v>3010687.2727272729</v>
      </c>
      <c r="E15" s="27">
        <f t="shared" si="0"/>
        <v>-0.1067406496161597</v>
      </c>
      <c r="F15" s="26"/>
      <c r="G15" s="28" t="s">
        <v>9</v>
      </c>
      <c r="H15" s="29">
        <f>DDI!H15+'T-CON'!H15</f>
        <v>66235120</v>
      </c>
      <c r="I15" s="29">
        <f>DDI!I15+'T-CON'!I15</f>
        <v>26844.01</v>
      </c>
      <c r="J15" s="48">
        <f t="shared" si="1"/>
        <v>2467.4078127671687</v>
      </c>
    </row>
    <row r="16" spans="1:16" ht="15" hidden="1" customHeight="1">
      <c r="A16" s="31">
        <f>AVERAGE(D14:D16)</f>
        <v>2984940.1651515155</v>
      </c>
      <c r="B16" s="27">
        <f>A16/A13-1</f>
        <v>-0.18377654091044038</v>
      </c>
      <c r="C16" s="27"/>
      <c r="D16" s="26">
        <f>H16/22</f>
        <v>2573681.7727272729</v>
      </c>
      <c r="E16" s="27">
        <f t="shared" si="0"/>
        <v>-0.14515140910139512</v>
      </c>
      <c r="F16" s="26"/>
      <c r="G16" s="28" t="s">
        <v>13</v>
      </c>
      <c r="H16" s="29">
        <f>DDI!H16+'T-CON'!H16</f>
        <v>56620999</v>
      </c>
      <c r="I16" s="29">
        <f>DDI!I16+'T-CON'!I16</f>
        <v>23503.64</v>
      </c>
      <c r="J16" s="48">
        <f t="shared" si="1"/>
        <v>2409.0310692301277</v>
      </c>
      <c r="K16" s="32">
        <f>H16+H15+H14</f>
        <v>190265148</v>
      </c>
      <c r="L16" s="27">
        <f>K16/K13-1</f>
        <v>-0.17483564359946402</v>
      </c>
      <c r="M16" s="32"/>
      <c r="N16" s="32">
        <f>AVERAGE(J14:J16)</f>
        <v>2545.9858406681797</v>
      </c>
      <c r="O16" s="58">
        <f>N16/N13-1</f>
        <v>3.5618202545958377E-2</v>
      </c>
    </row>
    <row r="17" spans="1:15" ht="15" hidden="1" customHeight="1">
      <c r="D17" s="26">
        <f>H17/20</f>
        <v>3415641.35</v>
      </c>
      <c r="E17" s="27">
        <f t="shared" si="0"/>
        <v>0.32714206791017575</v>
      </c>
      <c r="F17" s="33">
        <f t="shared" ref="F17:F22" si="2">D17/D5-1</f>
        <v>-0.19219400807297193</v>
      </c>
      <c r="G17" s="39" t="s">
        <v>162</v>
      </c>
      <c r="H17" s="29">
        <f>DDI!H17+'T-CON'!H17</f>
        <v>68312827</v>
      </c>
      <c r="I17" s="29">
        <f>DDI!I17+'T-CON'!I17</f>
        <v>32156.510000000002</v>
      </c>
      <c r="J17" s="48">
        <f t="shared" si="1"/>
        <v>2124.3856065225982</v>
      </c>
    </row>
    <row r="18" spans="1:15" hidden="1">
      <c r="D18" s="26">
        <f>H18/20</f>
        <v>3491681.5</v>
      </c>
      <c r="E18" s="27">
        <f t="shared" si="0"/>
        <v>2.2262334422201491E-2</v>
      </c>
      <c r="F18" s="33">
        <f t="shared" si="2"/>
        <v>-0.28601312353424568</v>
      </c>
      <c r="G18" s="39" t="s">
        <v>163</v>
      </c>
      <c r="H18" s="29">
        <f>DDI!H18+'T-CON'!H18</f>
        <v>69833630</v>
      </c>
      <c r="I18" s="29">
        <f>DDI!I18+'T-CON'!I18</f>
        <v>29880.22</v>
      </c>
      <c r="J18" s="48">
        <f t="shared" si="1"/>
        <v>2337.1190038092086</v>
      </c>
    </row>
    <row r="19" spans="1:15" ht="17.399999999999999" hidden="1">
      <c r="A19" s="31">
        <f>AVERAGE(D17:D19)</f>
        <v>3100238.5106060603</v>
      </c>
      <c r="B19" s="27">
        <f>A19/A16-1</f>
        <v>3.8626685653744719E-2</v>
      </c>
      <c r="C19" s="27">
        <f>A19/A7-1</f>
        <v>-0.30803540410724406</v>
      </c>
      <c r="D19" s="26">
        <f>H19/22</f>
        <v>2393392.6818181816</v>
      </c>
      <c r="E19" s="27">
        <f t="shared" si="0"/>
        <v>-0.3145443873336724</v>
      </c>
      <c r="F19" s="33">
        <f t="shared" si="2"/>
        <v>-0.44627305347869572</v>
      </c>
      <c r="G19" s="39" t="s">
        <v>158</v>
      </c>
      <c r="H19" s="29">
        <f>DDI!H19+'T-CON'!H19</f>
        <v>52654639</v>
      </c>
      <c r="I19" s="29">
        <f>DDI!I19+'T-CON'!I19</f>
        <v>26163.620000000003</v>
      </c>
      <c r="J19" s="48">
        <f t="shared" si="1"/>
        <v>2012.5135206825353</v>
      </c>
      <c r="K19" s="32">
        <f>H19+H18+H17</f>
        <v>190801096</v>
      </c>
      <c r="L19" s="27">
        <f>K19/K16-1</f>
        <v>2.8168479915195999E-3</v>
      </c>
      <c r="M19" s="27">
        <f>K19/K7-1</f>
        <v>-0.28721630381876384</v>
      </c>
      <c r="N19" s="32">
        <f>AVERAGE(J17:J19)</f>
        <v>2158.0060436714475</v>
      </c>
      <c r="O19" s="58">
        <f>N19/N16-1</f>
        <v>-0.15238882746296378</v>
      </c>
    </row>
    <row r="20" spans="1:15" hidden="1">
      <c r="D20" s="26">
        <f>H20/20</f>
        <v>3808693.15</v>
      </c>
      <c r="E20" s="27">
        <f t="shared" si="0"/>
        <v>0.59133650693151663</v>
      </c>
      <c r="F20" s="33">
        <f t="shared" si="2"/>
        <v>-0.13749344810364306</v>
      </c>
      <c r="G20" s="39" t="s">
        <v>154</v>
      </c>
      <c r="H20" s="29">
        <f>DDI!H20+'T-CON'!H20</f>
        <v>76173863</v>
      </c>
      <c r="I20" s="29">
        <f>DDI!I20+'T-CON'!I20</f>
        <v>30855.39</v>
      </c>
      <c r="J20" s="48">
        <f t="shared" si="1"/>
        <v>2468.7376500507689</v>
      </c>
    </row>
    <row r="21" spans="1:15" hidden="1">
      <c r="D21" s="26">
        <f>H21/21</f>
        <v>2848162.5238095238</v>
      </c>
      <c r="E21" s="27">
        <f t="shared" si="0"/>
        <v>-0.2521942798648602</v>
      </c>
      <c r="F21" s="33">
        <f t="shared" si="2"/>
        <v>-0.35509459727924497</v>
      </c>
      <c r="G21" s="39" t="s">
        <v>155</v>
      </c>
      <c r="H21" s="29">
        <f>DDI!H21+'T-CON'!H21</f>
        <v>59811413</v>
      </c>
      <c r="I21" s="29">
        <f>DDI!I21+'T-CON'!I21</f>
        <v>26301.29</v>
      </c>
      <c r="J21" s="48">
        <f t="shared" si="1"/>
        <v>2274.0866702735871</v>
      </c>
    </row>
    <row r="22" spans="1:15" ht="17.399999999999999" hidden="1">
      <c r="A22" s="31">
        <f>AVERAGE(D20:D22)</f>
        <v>3298310.7642857139</v>
      </c>
      <c r="B22" s="27">
        <f>A22/A19-1</f>
        <v>6.3889359803137369E-2</v>
      </c>
      <c r="C22" s="27">
        <f>A22/A10-1</f>
        <v>-0.20459990739848166</v>
      </c>
      <c r="D22" s="26">
        <f>H22/21</f>
        <v>3238076.6190476189</v>
      </c>
      <c r="E22" s="27">
        <f t="shared" si="0"/>
        <v>0.13690022671759983</v>
      </c>
      <c r="F22" s="33">
        <f t="shared" si="2"/>
        <v>-0.10251594340100401</v>
      </c>
      <c r="G22" s="39" t="s">
        <v>156</v>
      </c>
      <c r="H22" s="29">
        <f>DDI!H22+'T-CON'!H22</f>
        <v>67999609</v>
      </c>
      <c r="I22" s="29">
        <f>DDI!I22+'T-CON'!I22</f>
        <v>28324.149999999998</v>
      </c>
      <c r="J22" s="48">
        <f t="shared" si="1"/>
        <v>2400.7643300858103</v>
      </c>
      <c r="K22" s="32">
        <f>H22+H21+H20</f>
        <v>203984885</v>
      </c>
      <c r="L22" s="27">
        <f>K22/K19-1</f>
        <v>6.9097029715175173E-2</v>
      </c>
      <c r="M22" s="27">
        <f>K22/K10-1</f>
        <v>-0.2191789666320344</v>
      </c>
      <c r="N22" s="32">
        <f>AVERAGE(J20:J22)</f>
        <v>2381.1962168033892</v>
      </c>
      <c r="O22" s="58">
        <f>N22/N19-1</f>
        <v>0.1034242576782709</v>
      </c>
    </row>
    <row r="23" spans="1:15" hidden="1">
      <c r="A23" s="31"/>
      <c r="B23" s="27"/>
      <c r="C23" s="27"/>
      <c r="D23" s="26">
        <f>H23/21</f>
        <v>2923167.5714285714</v>
      </c>
      <c r="E23" s="27">
        <f t="shared" ref="E23:E28" si="3">D23/D22-1</f>
        <v>-9.7251882727737438E-2</v>
      </c>
      <c r="F23" s="33">
        <f t="shared" ref="F23:F28" si="4">D23/D11-1</f>
        <v>-0.20179506302470751</v>
      </c>
      <c r="G23" s="39" t="s">
        <v>168</v>
      </c>
      <c r="H23" s="29">
        <f>DDI!H23+'T-CON'!H23</f>
        <v>61386519</v>
      </c>
      <c r="I23" s="29">
        <f>DDI!I23+'T-CON'!I23</f>
        <v>27412.550000000003</v>
      </c>
      <c r="J23" s="48">
        <f t="shared" si="1"/>
        <v>2239.3582136649088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2851362.2272727271</v>
      </c>
      <c r="E24" s="27">
        <f t="shared" si="3"/>
        <v>-2.4564224390582035E-2</v>
      </c>
      <c r="F24" s="33">
        <f t="shared" si="4"/>
        <v>-0.23918049668742569</v>
      </c>
      <c r="G24" s="39" t="s">
        <v>176</v>
      </c>
      <c r="H24" s="29">
        <f>DDI!H24+'T-CON'!H24</f>
        <v>62729969</v>
      </c>
      <c r="I24" s="29">
        <f>DDI!I24+'T-CON'!I24</f>
        <v>31790.67</v>
      </c>
      <c r="J24" s="48">
        <f t="shared" si="1"/>
        <v>1973.2194697375048</v>
      </c>
      <c r="K24" s="32"/>
      <c r="L24" s="27"/>
      <c r="M24" s="27"/>
      <c r="N24" s="27"/>
    </row>
    <row r="25" spans="1:15" ht="17.399999999999999" hidden="1">
      <c r="A25" s="31">
        <f>AVERAGE(D23:D25)</f>
        <v>2896245.2311460469</v>
      </c>
      <c r="B25" s="27">
        <f>A25/A22-1</f>
        <v>-0.12190043991404753</v>
      </c>
      <c r="C25" s="27">
        <f>A25/A13-1</f>
        <v>-0.20802992015162491</v>
      </c>
      <c r="D25" s="26">
        <f>H25/19</f>
        <v>2914205.8947368423</v>
      </c>
      <c r="E25" s="27">
        <f t="shared" si="3"/>
        <v>2.2039875138636367E-2</v>
      </c>
      <c r="F25" s="33">
        <f t="shared" si="4"/>
        <v>-0.18165853578395463</v>
      </c>
      <c r="G25" s="39" t="s">
        <v>190</v>
      </c>
      <c r="H25" s="29">
        <f>DDI!H25+'T-CON'!H25</f>
        <v>55369912</v>
      </c>
      <c r="I25" s="29">
        <f>DDI!I25+'T-CON'!I25</f>
        <v>23709.75</v>
      </c>
      <c r="J25" s="48">
        <f t="shared" si="1"/>
        <v>2335.3224728223622</v>
      </c>
      <c r="K25" s="32">
        <f>H25+H24+H23</f>
        <v>179486400</v>
      </c>
      <c r="L25" s="27">
        <f>K25/K22-1</f>
        <v>-0.12009951129467267</v>
      </c>
      <c r="M25" s="27">
        <f>K25/K13-1</f>
        <v>-0.22158219045639849</v>
      </c>
      <c r="N25" s="32">
        <f>AVERAGE(J23:J25)</f>
        <v>2182.6333854082586</v>
      </c>
      <c r="O25" s="58">
        <f>N25/N22-1</f>
        <v>-8.3387849348126819E-2</v>
      </c>
    </row>
    <row r="26" spans="1:15" ht="17.399999999999999" hidden="1">
      <c r="A26" s="31"/>
      <c r="B26" s="27"/>
      <c r="C26" s="27"/>
      <c r="D26" s="26">
        <f>H26/19</f>
        <v>2842429.5263157897</v>
      </c>
      <c r="E26" s="27">
        <f t="shared" si="3"/>
        <v>-2.4629820614488263E-2</v>
      </c>
      <c r="F26" s="33">
        <f t="shared" si="4"/>
        <v>-0.15666207673283961</v>
      </c>
      <c r="G26" s="39" t="s">
        <v>202</v>
      </c>
      <c r="H26" s="29">
        <f>DDI!H26+'T-CON'!H26</f>
        <v>54006161</v>
      </c>
      <c r="I26" s="29">
        <f>DDI!I26+'T-CON'!I26</f>
        <v>25971.309999999998</v>
      </c>
      <c r="J26" s="48">
        <f t="shared" si="1"/>
        <v>2079.4546366740842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2694837.5454545454</v>
      </c>
      <c r="E27" s="27">
        <f t="shared" si="3"/>
        <v>-5.1924587573696335E-2</v>
      </c>
      <c r="F27" s="33">
        <f t="shared" si="4"/>
        <v>-0.10490951024169659</v>
      </c>
      <c r="G27" s="39" t="s">
        <v>203</v>
      </c>
      <c r="H27" s="29">
        <f>DDI!H27+'T-CON'!H27</f>
        <v>59286426</v>
      </c>
      <c r="I27" s="29">
        <f>DDI!I27+'T-CON'!I27</f>
        <v>24851.57</v>
      </c>
      <c r="J27" s="48">
        <f t="shared" si="1"/>
        <v>2385.6209486966013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2793496.9362041466</v>
      </c>
      <c r="B28" s="27">
        <f>A28/A25-1</f>
        <v>-3.5476379498859845E-2</v>
      </c>
      <c r="C28" s="27">
        <f>A28/A16-1</f>
        <v>-6.4136370699293788E-2</v>
      </c>
      <c r="D28" s="26">
        <f>H28/19</f>
        <v>2843223.7368421052</v>
      </c>
      <c r="E28" s="27">
        <f t="shared" si="3"/>
        <v>5.5063130479923172E-2</v>
      </c>
      <c r="F28" s="33">
        <f t="shared" si="4"/>
        <v>0.10473010570735974</v>
      </c>
      <c r="G28" s="39" t="s">
        <v>208</v>
      </c>
      <c r="H28" s="29">
        <f>DDI!H28+'T-CON'!H28</f>
        <v>54021251</v>
      </c>
      <c r="I28" s="29">
        <f>DDI!I28+'T-CON'!I28</f>
        <v>24154.039999999997</v>
      </c>
      <c r="J28" s="48">
        <f t="shared" si="1"/>
        <v>2236.5306590533096</v>
      </c>
      <c r="K28" s="32">
        <f>H28+H27+H26</f>
        <v>167313838</v>
      </c>
      <c r="L28" s="27">
        <f>K28/K25-1</f>
        <v>-6.7818854241881277E-2</v>
      </c>
      <c r="M28" s="27">
        <f>K28/K16-1</f>
        <v>-0.12062803010039447</v>
      </c>
      <c r="N28" s="32">
        <f>AVERAGE(J26:J28)</f>
        <v>2233.8687481413313</v>
      </c>
      <c r="O28" s="58">
        <f>N28/N25-1</f>
        <v>2.3474103839701499E-2</v>
      </c>
    </row>
    <row r="29" spans="1:15" hidden="1">
      <c r="D29" s="26">
        <f>H29/22</f>
        <v>2387888.0909090908</v>
      </c>
      <c r="E29" s="27">
        <f t="shared" ref="E29:E41" si="5">D29/D28-1</f>
        <v>-0.16014766619764642</v>
      </c>
      <c r="F29" s="33">
        <f t="shared" ref="F29:F41" si="6">D29/D17-1</f>
        <v>-0.30089612865557713</v>
      </c>
      <c r="G29" s="39" t="s">
        <v>215</v>
      </c>
      <c r="H29" s="29">
        <f>DDI!H29+'T-CON'!H29</f>
        <v>52533538</v>
      </c>
      <c r="I29" s="29">
        <f>DDI!I29+'T-CON'!I29</f>
        <v>21446.25</v>
      </c>
      <c r="J29" s="48">
        <f t="shared" si="1"/>
        <v>2449.5442326747102</v>
      </c>
    </row>
    <row r="30" spans="1:15" hidden="1">
      <c r="D30" s="26">
        <f>H30/19</f>
        <v>2639882</v>
      </c>
      <c r="E30" s="27">
        <f t="shared" si="5"/>
        <v>0.10553003302385622</v>
      </c>
      <c r="F30" s="33">
        <f t="shared" si="6"/>
        <v>-0.24395108774955565</v>
      </c>
      <c r="G30" s="39" t="s">
        <v>210</v>
      </c>
      <c r="H30" s="29">
        <f>DDI!H30+'T-CON'!H30</f>
        <v>50157758</v>
      </c>
      <c r="I30" s="29">
        <f>DDI!I30+'T-CON'!I30</f>
        <v>19992.18</v>
      </c>
      <c r="J30" s="48">
        <f t="shared" si="1"/>
        <v>2508.8688677272812</v>
      </c>
    </row>
    <row r="31" spans="1:15" ht="17.399999999999999" hidden="1">
      <c r="A31" s="31">
        <f>AVERAGE(D29:D31)</f>
        <v>2414466.0803030301</v>
      </c>
      <c r="B31" s="27">
        <f>A31/A28-1</f>
        <v>-0.13568329035511684</v>
      </c>
      <c r="C31" s="27">
        <f>A31/A19-1</f>
        <v>-0.22119989412329755</v>
      </c>
      <c r="D31" s="26">
        <f>H31/20</f>
        <v>2215628.15</v>
      </c>
      <c r="E31" s="27">
        <f t="shared" si="5"/>
        <v>-0.16070939913223392</v>
      </c>
      <c r="F31" s="33">
        <f t="shared" si="6"/>
        <v>-7.4273032239381531E-2</v>
      </c>
      <c r="G31" s="39" t="s">
        <v>211</v>
      </c>
      <c r="H31" s="29">
        <f>DDI!H31+'T-CON'!H31</f>
        <v>44312563</v>
      </c>
      <c r="I31" s="29">
        <f>DDI!I31+'T-CON'!I31</f>
        <v>17125.78</v>
      </c>
      <c r="J31" s="48">
        <f t="shared" si="1"/>
        <v>2587.4770667379821</v>
      </c>
      <c r="K31" s="32">
        <f>H31+H30+H29</f>
        <v>147003859</v>
      </c>
      <c r="L31" s="27">
        <f>K31/K28-1</f>
        <v>-0.12138851898191472</v>
      </c>
      <c r="M31" s="27">
        <f>K31/K19-1</f>
        <v>-0.22954394874125883</v>
      </c>
      <c r="N31" s="32">
        <f>AVERAGE(J29:J31)</f>
        <v>2515.296722379991</v>
      </c>
      <c r="O31" s="58">
        <f>N31/N28-1</f>
        <v>0.12598232303165502</v>
      </c>
    </row>
    <row r="32" spans="1:15" ht="17.399999999999999" hidden="1">
      <c r="D32" s="26">
        <f>H32/21</f>
        <v>2526014</v>
      </c>
      <c r="E32" s="27">
        <f t="shared" si="5"/>
        <v>0.14008932410431774</v>
      </c>
      <c r="F32" s="33">
        <f t="shared" si="6"/>
        <v>-0.33677671040524748</v>
      </c>
      <c r="G32" s="39" t="s">
        <v>222</v>
      </c>
      <c r="H32" s="29">
        <f>DDI!H32+'T-CON'!H32</f>
        <v>53046294</v>
      </c>
      <c r="I32" s="29">
        <f>DDI!I32+'T-CON'!I32</f>
        <v>20021.490000000002</v>
      </c>
      <c r="J32" s="48">
        <f t="shared" si="1"/>
        <v>2649.4678467986146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2507021.1428571427</v>
      </c>
      <c r="E33" s="27">
        <f t="shared" si="5"/>
        <v>-7.5189041481390495E-3</v>
      </c>
      <c r="F33" s="33">
        <f t="shared" si="6"/>
        <v>-0.11977595312787548</v>
      </c>
      <c r="G33" s="39" t="s">
        <v>223</v>
      </c>
      <c r="H33" s="29">
        <f>DDI!H33+'T-CON'!H33</f>
        <v>52647444</v>
      </c>
      <c r="I33" s="29">
        <f>DDI!I33+'T-CON'!I33</f>
        <v>10313.529999999999</v>
      </c>
      <c r="J33" s="48">
        <f t="shared" si="1"/>
        <v>5104.6968399762263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2574523.6090225563</v>
      </c>
      <c r="B34" s="27">
        <f>A34/A31-1</f>
        <v>6.6291065351987921E-2</v>
      </c>
      <c r="C34" s="27">
        <f>A34/A22-1</f>
        <v>-0.21944177095147122</v>
      </c>
      <c r="D34" s="26">
        <f>H34/19</f>
        <v>2690535.6842105263</v>
      </c>
      <c r="E34" s="27">
        <f t="shared" si="5"/>
        <v>7.320023681341592E-2</v>
      </c>
      <c r="F34" s="33">
        <f t="shared" si="6"/>
        <v>-0.16909449628716167</v>
      </c>
      <c r="G34" s="39" t="s">
        <v>220</v>
      </c>
      <c r="H34" s="29">
        <f>DDI!H34+'T-CON'!H34</f>
        <v>51120178</v>
      </c>
      <c r="I34" s="29">
        <f>DDI!I34+'T-CON'!I34</f>
        <v>8334.2099999999991</v>
      </c>
      <c r="J34" s="48">
        <f t="shared" si="1"/>
        <v>6133.7760867556735</v>
      </c>
      <c r="K34" s="32">
        <f>H34+H33+H32</f>
        <v>156813916</v>
      </c>
      <c r="L34" s="27">
        <f>K34/K31-1</f>
        <v>6.6733329769254501E-2</v>
      </c>
      <c r="M34" s="27">
        <f>K34/K22-1</f>
        <v>-0.23124737403950302</v>
      </c>
      <c r="N34" s="32">
        <f>AVERAGE(J32:J34)</f>
        <v>4629.3135911768377</v>
      </c>
      <c r="O34" s="58">
        <f>N34/N31-1</f>
        <v>0.84046420845193537</v>
      </c>
      <c r="P34" s="58"/>
    </row>
    <row r="35" spans="1:16" ht="17.399999999999999" hidden="1">
      <c r="D35" s="26">
        <f>H35/23</f>
        <v>2585251.6521739131</v>
      </c>
      <c r="E35" s="27">
        <f t="shared" si="5"/>
        <v>-3.9131252803846883E-2</v>
      </c>
      <c r="F35" s="33">
        <f t="shared" si="6"/>
        <v>-0.11559922960198843</v>
      </c>
      <c r="G35" s="39" t="s">
        <v>226</v>
      </c>
      <c r="H35" s="68">
        <f>DDI!H35+'T-CON'!H35</f>
        <v>59460788</v>
      </c>
      <c r="I35" s="68">
        <f>DDI!I35+'T-CON'!I35</f>
        <v>9364.0500000000011</v>
      </c>
      <c r="J35" s="48">
        <f t="shared" si="1"/>
        <v>6349.9007373946097</v>
      </c>
      <c r="P35" s="16"/>
    </row>
    <row r="36" spans="1:16" ht="17.399999999999999" hidden="1">
      <c r="D36" s="26">
        <f>H36/21</f>
        <v>2808674.4285714286</v>
      </c>
      <c r="E36" s="27">
        <f t="shared" si="5"/>
        <v>8.642206115974882E-2</v>
      </c>
      <c r="F36" s="33">
        <f t="shared" si="6"/>
        <v>-1.4971019217761228E-2</v>
      </c>
      <c r="G36" s="39" t="s">
        <v>228</v>
      </c>
      <c r="H36" s="68">
        <f>DDI!H36+'T-CON'!H36</f>
        <v>58982163</v>
      </c>
      <c r="I36" s="68">
        <f>DDI!I36+'T-CON'!I36</f>
        <v>9943.5</v>
      </c>
      <c r="J36" s="48">
        <f t="shared" si="1"/>
        <v>5931.7305777643687</v>
      </c>
      <c r="P36" s="16"/>
    </row>
    <row r="37" spans="1:16" ht="17.399999999999999" hidden="1">
      <c r="A37" s="31">
        <f>AVERAGE(D35:D37)</f>
        <v>2889343.4898780771</v>
      </c>
      <c r="B37" s="27">
        <f>A37/A34-1</f>
        <v>0.12228277097643137</v>
      </c>
      <c r="C37" s="27">
        <f>A37/A25-1</f>
        <v>-2.3829961612880091E-3</v>
      </c>
      <c r="D37" s="26">
        <f>H37/18</f>
        <v>3274104.388888889</v>
      </c>
      <c r="E37" s="27">
        <f t="shared" si="5"/>
        <v>0.16571160957028086</v>
      </c>
      <c r="F37" s="33">
        <f t="shared" si="6"/>
        <v>0.12349796381993317</v>
      </c>
      <c r="G37" s="39" t="s">
        <v>225</v>
      </c>
      <c r="H37" s="68">
        <f>DDI!H37+'T-CON'!H37</f>
        <v>58933879</v>
      </c>
      <c r="I37" s="68">
        <f>DDI!I37+'T-CON'!I37</f>
        <v>10860.19</v>
      </c>
      <c r="J37" s="48">
        <f t="shared" si="1"/>
        <v>5426.5974168039411</v>
      </c>
      <c r="K37" s="32">
        <f>H37+H36+H35</f>
        <v>177376830</v>
      </c>
      <c r="L37" s="27">
        <f>K37/K34-1</f>
        <v>0.13112939542942104</v>
      </c>
      <c r="M37" s="27">
        <f>K37/K25-1</f>
        <v>-1.1753369614633802E-2</v>
      </c>
      <c r="N37" s="32">
        <f>AVERAGE(J35:J37)</f>
        <v>5902.7429106543059</v>
      </c>
      <c r="O37" s="16">
        <f>N37/N34-1</f>
        <v>0.27507951111900031</v>
      </c>
      <c r="P37" s="16"/>
    </row>
    <row r="38" spans="1:16" ht="17.399999999999999" hidden="1">
      <c r="A38" s="31"/>
      <c r="B38" s="27"/>
      <c r="C38" s="27"/>
      <c r="D38" s="26">
        <f>H38/20</f>
        <v>2859941.45</v>
      </c>
      <c r="E38" s="27">
        <f t="shared" si="5"/>
        <v>-0.12649655896568424</v>
      </c>
      <c r="F38" s="33">
        <f t="shared" si="6"/>
        <v>6.1608998647395552E-3</v>
      </c>
      <c r="G38" s="39" t="s">
        <v>231</v>
      </c>
      <c r="H38" s="68">
        <f>DDI!H38+'T-CON'!H38</f>
        <v>57198829</v>
      </c>
      <c r="I38" s="68">
        <f>DDI!I38+'T-CON'!I38</f>
        <v>11334.7</v>
      </c>
      <c r="J38" s="48">
        <f t="shared" si="1"/>
        <v>5046.346969924215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2364742.5238095238</v>
      </c>
      <c r="E39" s="27">
        <f t="shared" si="5"/>
        <v>-0.17315002242108013</v>
      </c>
      <c r="F39" s="33">
        <f t="shared" si="6"/>
        <v>-0.12249162187969431</v>
      </c>
      <c r="G39" s="39" t="s">
        <v>234</v>
      </c>
      <c r="H39" s="68">
        <f>DDI!H39+'T-CON'!H39</f>
        <v>49659593</v>
      </c>
      <c r="I39" s="68">
        <f>DDI!I39+'T-CON'!I39</f>
        <v>9983.42</v>
      </c>
      <c r="J39" s="48">
        <f t="shared" si="1"/>
        <v>4974.2065344340917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2575366.753174603</v>
      </c>
      <c r="B40" s="27">
        <f>A40/A37-1</f>
        <v>-0.1086671549448498</v>
      </c>
      <c r="C40" s="27">
        <f>A40/A28-1</f>
        <v>-7.8084990966892809E-2</v>
      </c>
      <c r="D40" s="26">
        <f>H40/21</f>
        <v>2501416.2857142859</v>
      </c>
      <c r="E40" s="27">
        <f t="shared" si="5"/>
        <v>5.7796466434994809E-2</v>
      </c>
      <c r="F40" s="33">
        <f t="shared" si="6"/>
        <v>-0.12021827431261389</v>
      </c>
      <c r="G40" s="39" t="s">
        <v>236</v>
      </c>
      <c r="H40" s="68">
        <f>DDI!H40+'T-CON'!H40</f>
        <v>52529742</v>
      </c>
      <c r="I40" s="68">
        <f>DDI!I40+'T-CON'!I40</f>
        <v>11617.34</v>
      </c>
      <c r="J40" s="48">
        <f t="shared" si="1"/>
        <v>4521.6669220320655</v>
      </c>
      <c r="K40" s="32">
        <f>H40+H39+H38</f>
        <v>159388164</v>
      </c>
      <c r="L40" s="27">
        <f>K40/K37-1</f>
        <v>-0.10141497060241744</v>
      </c>
      <c r="M40" s="27">
        <f>K40/K28-1</f>
        <v>-4.7370104557639792E-2</v>
      </c>
      <c r="N40" s="32">
        <f>AVERAGE(J38:J40)</f>
        <v>4847.4068087967908</v>
      </c>
      <c r="O40" s="58">
        <f>N40/N37-1</f>
        <v>-0.17878740745300958</v>
      </c>
    </row>
    <row r="41" spans="1:16" ht="17.399999999999999">
      <c r="A41" s="31"/>
      <c r="B41" s="27"/>
      <c r="C41" s="27"/>
      <c r="D41" s="26">
        <f>H41/18</f>
        <v>2614982.1666666665</v>
      </c>
      <c r="E41" s="27">
        <f t="shared" si="5"/>
        <v>4.5400632274188446E-2</v>
      </c>
      <c r="F41" s="33">
        <f t="shared" si="6"/>
        <v>9.5102478471308372E-2</v>
      </c>
      <c r="G41" s="39" t="s">
        <v>370</v>
      </c>
      <c r="H41" s="68">
        <f>DDI!H41+'T-CON'!H41</f>
        <v>47069679</v>
      </c>
      <c r="I41" s="68">
        <f>DDI!I41+'T-CON'!I41</f>
        <v>11960.43</v>
      </c>
      <c r="J41" s="48">
        <f t="shared" si="1"/>
        <v>3935.4503976863707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2336761.1</v>
      </c>
      <c r="E42" s="27">
        <f t="shared" ref="E42" si="7">D42/D41-1</f>
        <v>-0.10639501493094938</v>
      </c>
      <c r="F42" s="33">
        <f t="shared" ref="F42" si="8">D42/D30-1</f>
        <v>-0.11482365499670055</v>
      </c>
      <c r="G42" s="39" t="s">
        <v>405</v>
      </c>
      <c r="H42" s="68">
        <f>DDI!H42+'T-CON'!H42</f>
        <v>46735222</v>
      </c>
      <c r="I42" s="68">
        <f>DDI!I42+'T-CON'!I42</f>
        <v>12972.599999999999</v>
      </c>
      <c r="J42" s="48">
        <f t="shared" si="1"/>
        <v>3602.6102708786216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2443270.0888888887</v>
      </c>
      <c r="B43" s="27">
        <f>A43/A40-1</f>
        <v>-5.1292369959688777E-2</v>
      </c>
      <c r="C43" s="27">
        <f>A43/A31-1</f>
        <v>1.1929763197271237E-2</v>
      </c>
      <c r="D43" s="26">
        <f>H43/20</f>
        <v>2378067</v>
      </c>
      <c r="E43" s="27">
        <f t="shared" ref="E43" si="9">D43/D42-1</f>
        <v>1.7676560945832254E-2</v>
      </c>
      <c r="F43" s="33">
        <f t="shared" ref="F43" si="10">D43/D31-1</f>
        <v>7.3315032578910033E-2</v>
      </c>
      <c r="G43" s="39" t="s">
        <v>429</v>
      </c>
      <c r="H43" s="68">
        <f>DDI!H43+'T-CON'!H43</f>
        <v>47561340</v>
      </c>
      <c r="I43" s="68">
        <f>DDI!I43+'T-CON'!I43</f>
        <v>11197.730000000001</v>
      </c>
      <c r="J43" s="48">
        <f t="shared" si="1"/>
        <v>4247.4090730889202</v>
      </c>
      <c r="K43" s="32">
        <f>H43+H42+H41</f>
        <v>141366241</v>
      </c>
      <c r="L43" s="27">
        <f>K43/K40-1</f>
        <v>-0.11306939328318</v>
      </c>
      <c r="M43" s="27">
        <f>K43/K31-1</f>
        <v>-3.8350136100848919E-2</v>
      </c>
      <c r="N43" s="32">
        <f>AVERAGE(J41:J43)</f>
        <v>3928.4899138846376</v>
      </c>
      <c r="O43" s="58">
        <f>N43/N40-1</f>
        <v>-0.18956875937141404</v>
      </c>
    </row>
    <row r="44" spans="1:16" ht="17.399999999999999">
      <c r="A44" s="31"/>
      <c r="B44" s="27"/>
      <c r="C44" s="27"/>
      <c r="D44" s="26">
        <f>H44/22</f>
        <v>1853074.9545454546</v>
      </c>
      <c r="E44" s="27">
        <f t="shared" ref="E44" si="11">D44/D43-1</f>
        <v>-0.22076419438751949</v>
      </c>
      <c r="F44" s="33">
        <f t="shared" ref="F44" si="12">D44/D32-1</f>
        <v>-0.26640352961406599</v>
      </c>
      <c r="G44" s="39" t="s">
        <v>462</v>
      </c>
      <c r="H44" s="68">
        <f>DDI!H44+'T-CON'!H44</f>
        <v>40767649</v>
      </c>
      <c r="I44" s="68">
        <f>DDI!I44+'T-CON'!I44</f>
        <v>11789.42</v>
      </c>
      <c r="J44" s="48">
        <f t="shared" si="1"/>
        <v>3457.9859738647024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1693873.95</v>
      </c>
      <c r="E45" s="27">
        <f t="shared" ref="E45" si="13">D45/D44-1</f>
        <v>-8.5911799819508916E-2</v>
      </c>
      <c r="F45" s="33">
        <f t="shared" ref="F45" si="14">D45/D33-1</f>
        <v>-0.32434795979839015</v>
      </c>
      <c r="G45" s="39" t="s">
        <v>498</v>
      </c>
      <c r="H45" s="68">
        <f>DDI!H45+'T-CON'!H45</f>
        <v>33877479</v>
      </c>
      <c r="I45" s="68">
        <f>DDI!I45+'T-CON'!I45</f>
        <v>6481.75</v>
      </c>
      <c r="J45" s="48">
        <f t="shared" si="1"/>
        <v>5226.5945153700777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1939437.617304625</v>
      </c>
      <c r="B46" s="27">
        <f>A46/A43-1</f>
        <v>-0.20621235199313903</v>
      </c>
      <c r="C46" s="27">
        <f>A46/A34-1</f>
        <v>-0.24668097410031053</v>
      </c>
      <c r="D46" s="26">
        <f>H46/19</f>
        <v>2271363.9473684211</v>
      </c>
      <c r="E46" s="27">
        <f t="shared" ref="E46" si="15">D46/D45-1</f>
        <v>0.340928554552965</v>
      </c>
      <c r="F46" s="33">
        <f t="shared" ref="F46" si="16">D46/D34-1</f>
        <v>-0.15579489961869852</v>
      </c>
      <c r="G46" s="39" t="s">
        <v>548</v>
      </c>
      <c r="H46" s="68">
        <f>DDI!H46+'T-CON'!H46</f>
        <v>43155915</v>
      </c>
      <c r="I46" s="68">
        <f>DDI!I46+'T-CON'!I46</f>
        <v>10829.75</v>
      </c>
      <c r="J46" s="48">
        <f t="shared" si="1"/>
        <v>3984.9410189524228</v>
      </c>
      <c r="K46" s="32">
        <f>H46+H45+H44</f>
        <v>117801043</v>
      </c>
      <c r="L46" s="27">
        <f>K46/K43-1</f>
        <v>-0.16669607845058287</v>
      </c>
      <c r="M46" s="27">
        <f>K46/K34-1</f>
        <v>-0.24878450838508492</v>
      </c>
      <c r="N46" s="32">
        <f>AVERAGE(J44:J46)</f>
        <v>4223.1738360624013</v>
      </c>
      <c r="O46" s="58">
        <f>N46/N43-1</f>
        <v>7.5012009356635767E-2</v>
      </c>
    </row>
    <row r="47" spans="1:16" ht="17.399999999999999">
      <c r="A47" s="31"/>
      <c r="B47" s="27"/>
      <c r="C47" s="27"/>
      <c r="D47" s="26">
        <f>H47/19</f>
        <v>2005574.894736842</v>
      </c>
      <c r="E47" s="27">
        <f t="shared" ref="E47" si="17">D47/D46-1</f>
        <v>-0.11701737757153341</v>
      </c>
      <c r="F47" s="33">
        <f t="shared" ref="F47" si="18">D47/D35-1</f>
        <v>-0.2242244993633894</v>
      </c>
      <c r="G47" s="39" t="s">
        <v>598</v>
      </c>
      <c r="H47" s="68">
        <f>DDI!H47+'T-CON'!H47</f>
        <v>38105923</v>
      </c>
      <c r="I47" s="68">
        <f>DDI!I47+'T-CON'!I47</f>
        <v>5278.0599999999995</v>
      </c>
      <c r="J47" s="48">
        <f t="shared" si="1"/>
        <v>7219.6835579739536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2373220.7999999998</v>
      </c>
      <c r="E48" s="27">
        <f t="shared" ref="E48" si="19">D48/D47-1</f>
        <v>0.18331198013495165</v>
      </c>
      <c r="F48" s="33">
        <f t="shared" ref="F48" si="20">D48/D36-1</f>
        <v>-0.15503884114931499</v>
      </c>
      <c r="G48" s="39" t="s">
        <v>635</v>
      </c>
      <c r="H48" s="68">
        <f>DDI!H48+'T-CON'!H48</f>
        <v>47464416</v>
      </c>
      <c r="I48" s="68">
        <f>DDI!I48+'T-CON'!I48</f>
        <v>7079.86</v>
      </c>
      <c r="J48" s="48">
        <f t="shared" si="1"/>
        <v>6704.1461271833059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2295008.5497607659</v>
      </c>
      <c r="B49" s="27">
        <f>A49/A46-1</f>
        <v>0.18333713303462851</v>
      </c>
      <c r="C49" s="27">
        <f>A49/A37-1</f>
        <v>-0.20569895625057399</v>
      </c>
      <c r="D49" s="26">
        <f>H49/22</f>
        <v>2506229.9545454546</v>
      </c>
      <c r="E49" s="27">
        <f t="shared" ref="E49" si="21">D49/D48-1</f>
        <v>5.6045840549457049E-2</v>
      </c>
      <c r="F49" s="33">
        <f t="shared" ref="F49" si="22">D49/D37-1</f>
        <v>-0.23452961272380901</v>
      </c>
      <c r="G49" s="39" t="s">
        <v>674</v>
      </c>
      <c r="H49" s="68">
        <f>DDI!H49+'T-CON'!H49</f>
        <v>55137059</v>
      </c>
      <c r="I49" s="68">
        <f>DDI!I49+'T-CON'!I49</f>
        <v>8926.7099999999991</v>
      </c>
      <c r="J49" s="48">
        <f t="shared" si="1"/>
        <v>6176.6383135556107</v>
      </c>
      <c r="K49" s="32">
        <f>H49+H48+H47</f>
        <v>140707398</v>
      </c>
      <c r="L49" s="27">
        <f>K49/K46-1</f>
        <v>0.19444950924585624</v>
      </c>
      <c r="M49" s="27">
        <f>K49/K37-1</f>
        <v>-0.20673180369724731</v>
      </c>
      <c r="N49" s="32">
        <f>AVERAGE(J47:J49)</f>
        <v>6700.1559995709567</v>
      </c>
      <c r="O49" s="58">
        <f>N49/N46-1</f>
        <v>0.58652147878857908</v>
      </c>
    </row>
    <row r="50" spans="1:15" s="37" customFormat="1" ht="17.399999999999999">
      <c r="A50" s="92"/>
      <c r="B50" s="130"/>
      <c r="C50" s="130"/>
      <c r="D50" s="93">
        <f>H50/18</f>
        <v>2465223.388888889</v>
      </c>
      <c r="E50" s="130">
        <f t="shared" ref="E50" si="23">D50/D49-1</f>
        <v>-1.636185282287983E-2</v>
      </c>
      <c r="F50" s="131">
        <f t="shared" ref="F50" si="24">D50/D38-1</f>
        <v>-0.13801613355095477</v>
      </c>
      <c r="G50" s="132" t="s">
        <v>714</v>
      </c>
      <c r="H50" s="95">
        <f>DDI!H50+'T-CON'!H50</f>
        <v>44374021</v>
      </c>
      <c r="I50" s="95">
        <f>DDI!I50+'T-CON'!I50</f>
        <v>4375.0600000000004</v>
      </c>
      <c r="J50" s="136">
        <f t="shared" ref="J50" si="25">H50/I50</f>
        <v>10142.494274364237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1953499.2</v>
      </c>
      <c r="E51" s="130">
        <f t="shared" ref="E51" si="26">D51/D50-1</f>
        <v>-0.20757720829491655</v>
      </c>
      <c r="F51" s="131">
        <f t="shared" ref="F51" si="27">D51/D39-1</f>
        <v>-0.17390617357657367</v>
      </c>
      <c r="G51" s="132" t="s">
        <v>721</v>
      </c>
      <c r="H51" s="95">
        <f>DDI!H51+'T-CON'!H51</f>
        <v>39069984</v>
      </c>
      <c r="I51" s="95">
        <f>DDI!I51+'T-CON'!I51</f>
        <v>4423.7700000000004</v>
      </c>
      <c r="J51" s="136">
        <f t="shared" ref="J51" si="28">H51/I51</f>
        <v>8831.8298645725245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2200609.3629629631</v>
      </c>
      <c r="B52" s="27">
        <f>A52/A49-1</f>
        <v>-4.1132390032988408E-2</v>
      </c>
      <c r="C52" s="27">
        <f>A52/A40-1</f>
        <v>-0.14551612493625776</v>
      </c>
      <c r="D52" s="93">
        <f>H52/22</f>
        <v>2183105.5</v>
      </c>
      <c r="E52" s="130">
        <f t="shared" ref="E52:E53" si="29">D52/D51-1</f>
        <v>0.11753590684859261</v>
      </c>
      <c r="F52" s="131">
        <f t="shared" ref="F52:F53" si="30">D52/D40-1</f>
        <v>-0.1272522240828825</v>
      </c>
      <c r="G52" s="132" t="s">
        <v>726</v>
      </c>
      <c r="H52" s="95">
        <f>DDI!H52+'T-CON'!H52</f>
        <v>48028321</v>
      </c>
      <c r="I52" s="95">
        <f>DDI!I52+'T-CON'!I52</f>
        <v>5346.09</v>
      </c>
      <c r="J52" s="136">
        <f t="shared" ref="J52" si="31">H52/I52</f>
        <v>8983.8220082340558</v>
      </c>
      <c r="K52" s="32">
        <f>H52+H51+H50</f>
        <v>131472326</v>
      </c>
      <c r="L52" s="27">
        <f>K52/K49-1</f>
        <v>-6.5633165926357373E-2</v>
      </c>
      <c r="M52" s="27">
        <f>K52/K40-1</f>
        <v>-0.17514373275546358</v>
      </c>
      <c r="N52" s="32">
        <f>AVERAGE(J50:J52)</f>
        <v>9319.3820490569396</v>
      </c>
      <c r="O52" s="58">
        <f>N52/N49-1</f>
        <v>0.39092015912072853</v>
      </c>
    </row>
    <row r="53" spans="1:15" s="37" customFormat="1" ht="17.399999999999999">
      <c r="A53" s="31"/>
      <c r="B53" s="27"/>
      <c r="C53" s="27"/>
      <c r="D53" s="93">
        <f>H53/21</f>
        <v>1869509.6666666667</v>
      </c>
      <c r="E53" s="130">
        <f t="shared" si="29"/>
        <v>-0.14364666908371271</v>
      </c>
      <c r="F53" s="131">
        <f t="shared" si="30"/>
        <v>-0.28507746993558203</v>
      </c>
      <c r="G53" s="132" t="s">
        <v>729</v>
      </c>
      <c r="H53" s="95">
        <f>DDI!H53+'T-CON'!H53</f>
        <v>39259703</v>
      </c>
      <c r="I53" s="95">
        <f>DDI!I53+'T-CON'!I53</f>
        <v>6038.09</v>
      </c>
      <c r="J53" s="136">
        <f t="shared" ref="J53" si="32">H53/I53</f>
        <v>6502.0069260312448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2135630.3529411764</v>
      </c>
      <c r="E54" s="130">
        <f t="shared" ref="E54" si="33">D54/D53-1</f>
        <v>0.14234785249813786</v>
      </c>
      <c r="F54" s="131">
        <f t="shared" ref="F54" si="34">D54/D42-1</f>
        <v>-8.6072447482467784E-2</v>
      </c>
      <c r="G54" s="132" t="s">
        <v>742</v>
      </c>
      <c r="H54" s="95">
        <f>DDI!H54+'T-CON'!H54</f>
        <v>36305716</v>
      </c>
      <c r="I54" s="95">
        <f>DDI!I54+'T-CON'!I54</f>
        <v>5791.25</v>
      </c>
      <c r="J54" s="136">
        <f t="shared" ref="J54" si="35">H54/I54</f>
        <v>6269.0638463198793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2071764.9430438841</v>
      </c>
      <c r="B55" s="27">
        <f>A55/A52-1</f>
        <v>-5.8549428211829069E-2</v>
      </c>
      <c r="C55" s="27">
        <f>A55/A43-1</f>
        <v>-0.15205242659601004</v>
      </c>
      <c r="D55" s="93">
        <f>H55/21</f>
        <v>2210154.8095238097</v>
      </c>
      <c r="E55" s="130">
        <f t="shared" ref="E55" si="36">D55/D54-1</f>
        <v>3.4895765777068544E-2</v>
      </c>
      <c r="F55" s="131">
        <f t="shared" ref="F55" si="37">D55/D43-1</f>
        <v>-7.0608687844451068E-2</v>
      </c>
      <c r="G55" s="132" t="s">
        <v>749</v>
      </c>
      <c r="H55" s="95">
        <f>DDI!H55+'T-CON'!H55</f>
        <v>46413251</v>
      </c>
      <c r="I55" s="95">
        <f>DDI!I55+'T-CON'!I55</f>
        <v>5562.6399999999994</v>
      </c>
      <c r="J55" s="136">
        <f t="shared" ref="J55" si="38">H55/I55</f>
        <v>8343.7452360749576</v>
      </c>
      <c r="K55" s="32">
        <f>H55+H54+H53</f>
        <v>121978670</v>
      </c>
      <c r="L55" s="27">
        <f>K55/K52-1</f>
        <v>-7.2210299222971064E-2</v>
      </c>
      <c r="M55" s="27">
        <f>K55/K43-1</f>
        <v>-0.13714427760726833</v>
      </c>
      <c r="N55" s="32">
        <f>AVERAGE(J53:J55)</f>
        <v>7038.2720028086942</v>
      </c>
      <c r="O55" s="58">
        <f>N55/N52-1</f>
        <v>-0.24477052601133342</v>
      </c>
    </row>
    <row r="56" spans="1:15" s="124" customFormat="1" ht="17.399999999999999">
      <c r="A56" s="94"/>
      <c r="B56" s="45"/>
      <c r="C56" s="45"/>
      <c r="D56" s="98">
        <f>H56/22</f>
        <v>2347562.6818181816</v>
      </c>
      <c r="E56" s="118">
        <f t="shared" ref="E56" si="39">D56/D55-1</f>
        <v>6.217115276371854E-2</v>
      </c>
      <c r="F56" s="158">
        <f t="shared" ref="F56" si="40">D56/D44-1</f>
        <v>0.26684712674993838</v>
      </c>
      <c r="G56" s="122" t="s">
        <v>752</v>
      </c>
      <c r="H56" s="96">
        <f>DDI!H56+'T-CON'!H56</f>
        <v>51646379</v>
      </c>
      <c r="I56" s="96">
        <f>DDI!I56+'T-CON'!I56</f>
        <v>5877.8600000000006</v>
      </c>
      <c r="J56" s="123">
        <f t="shared" ref="J56" si="41">H56/I56</f>
        <v>8786.5956317435248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2428195.5555555555</v>
      </c>
      <c r="E57" s="118">
        <f t="shared" ref="E57" si="42">D57/D56-1</f>
        <v>3.4347484887996105E-2</v>
      </c>
      <c r="F57" s="158">
        <f t="shared" ref="F57" si="43">D57/D45-1</f>
        <v>0.43351608633898375</v>
      </c>
      <c r="G57" s="122" t="s">
        <v>756</v>
      </c>
      <c r="H57" s="96">
        <f>DDI!H57+'T-CON'!H57</f>
        <v>43707520</v>
      </c>
      <c r="I57" s="96">
        <f>DDI!I57+'T-CON'!I57</f>
        <v>8448</v>
      </c>
      <c r="J57" s="123">
        <f t="shared" ref="J57" si="44">H57/I57</f>
        <v>5173.712121212121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2387879.1186868688</v>
      </c>
      <c r="B58" s="27">
        <f>A58/A55-1</f>
        <v>0.15258206617713221</v>
      </c>
      <c r="C58" s="27">
        <f>A58/A46-1</f>
        <v>0.23122244169187312</v>
      </c>
      <c r="K58" s="32">
        <f>H58+H57+H56</f>
        <v>95353899</v>
      </c>
      <c r="L58" s="27">
        <f>K58/K55-1</f>
        <v>-0.21827399003448722</v>
      </c>
      <c r="M58" s="27">
        <f>K58/K46-1</f>
        <v>-0.19055131795395053</v>
      </c>
      <c r="N58" s="32">
        <f>AVERAGE(J56:J58)</f>
        <v>6980.1538764778234</v>
      </c>
      <c r="O58" s="58">
        <f>N58/N55-1</f>
        <v>-8.2574424954986458E-3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60">
    <tabColor rgb="FFFFFF00"/>
  </sheetPr>
  <dimension ref="A1:P58"/>
  <sheetViews>
    <sheetView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59765625" style="18" bestFit="1" customWidth="1"/>
    <col min="12" max="13" width="5.59765625" style="18" bestFit="1" customWidth="1"/>
    <col min="14" max="14" width="5.59765625" style="18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LX세미콘</v>
      </c>
      <c r="G1" s="19"/>
      <c r="H1" s="19"/>
      <c r="I1" s="19"/>
      <c r="J1" s="20"/>
      <c r="P1" s="18" t="s">
        <v>243</v>
      </c>
    </row>
    <row r="2" spans="1:16" ht="15" customHeight="1">
      <c r="G2" s="21"/>
      <c r="H2" s="21"/>
      <c r="I2" s="21"/>
      <c r="J2" s="22"/>
      <c r="P2" s="23" t="s">
        <v>360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32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3618458.15</v>
      </c>
      <c r="E5" s="27"/>
      <c r="F5" s="26"/>
      <c r="G5" s="28" t="s">
        <v>7</v>
      </c>
      <c r="H5" s="29">
        <v>72369163</v>
      </c>
      <c r="I5" s="29">
        <v>40236.17</v>
      </c>
      <c r="J5" s="30">
        <f>H5/I5</f>
        <v>1798.6096340680538</v>
      </c>
    </row>
    <row r="6" spans="1:16" ht="15" hidden="1" customHeight="1">
      <c r="D6" s="26">
        <f>H6/18</f>
        <v>4175562.8333333335</v>
      </c>
      <c r="E6" s="27">
        <f t="shared" ref="E6:E16" si="0">D6/D5-1</f>
        <v>0.1539618976478514</v>
      </c>
      <c r="F6" s="26"/>
      <c r="G6" s="28" t="s">
        <v>3</v>
      </c>
      <c r="H6" s="29">
        <v>75160131</v>
      </c>
      <c r="I6" s="29">
        <v>46610.91</v>
      </c>
      <c r="J6" s="48">
        <f t="shared" ref="J6:J49" si="1">H6/I6</f>
        <v>1612.5008286686527</v>
      </c>
    </row>
    <row r="7" spans="1:16" ht="15" hidden="1" customHeight="1">
      <c r="A7" s="31">
        <f>AVERAGE(D5:D7)</f>
        <v>3810566.6156565659</v>
      </c>
      <c r="B7" s="31"/>
      <c r="C7" s="31"/>
      <c r="D7" s="26">
        <f>H7/22</f>
        <v>3637678.8636363638</v>
      </c>
      <c r="E7" s="27">
        <f t="shared" si="0"/>
        <v>-0.12881711787523964</v>
      </c>
      <c r="F7" s="26"/>
      <c r="G7" s="28" t="s">
        <v>6</v>
      </c>
      <c r="H7" s="29">
        <v>80028935</v>
      </c>
      <c r="I7" s="29">
        <v>39107.06</v>
      </c>
      <c r="J7" s="48">
        <f t="shared" si="1"/>
        <v>2046.4063266325825</v>
      </c>
      <c r="K7" s="32">
        <f>H7+H6+H5</f>
        <v>227558229</v>
      </c>
      <c r="L7" s="32"/>
      <c r="M7" s="32"/>
      <c r="N7" s="32">
        <f>AVERAGE(J5:J7)</f>
        <v>1819.1722631230962</v>
      </c>
      <c r="O7" s="32"/>
    </row>
    <row r="8" spans="1:16" ht="15" hidden="1" customHeight="1">
      <c r="D8" s="26">
        <f>H8/21</f>
        <v>3493404.0952380951</v>
      </c>
      <c r="E8" s="27">
        <f t="shared" si="0"/>
        <v>-3.9661216343337635E-2</v>
      </c>
      <c r="F8" s="26"/>
      <c r="G8" s="28" t="s">
        <v>2</v>
      </c>
      <c r="H8" s="29">
        <v>73361486</v>
      </c>
      <c r="I8" s="29">
        <v>29553.87</v>
      </c>
      <c r="J8" s="48">
        <f t="shared" si="1"/>
        <v>2482.2971069440314</v>
      </c>
    </row>
    <row r="9" spans="1:16" ht="15" hidden="1" customHeight="1">
      <c r="D9" s="26">
        <f>H9/21</f>
        <v>3575092.8095238097</v>
      </c>
      <c r="E9" s="27">
        <f t="shared" si="0"/>
        <v>2.3383700270193541E-2</v>
      </c>
      <c r="F9" s="26"/>
      <c r="G9" s="28" t="s">
        <v>5</v>
      </c>
      <c r="H9" s="29">
        <v>75076949</v>
      </c>
      <c r="I9" s="29">
        <v>30642.5</v>
      </c>
      <c r="J9" s="48">
        <f t="shared" si="1"/>
        <v>2450.0921595822797</v>
      </c>
    </row>
    <row r="10" spans="1:16" ht="15" hidden="1" customHeight="1">
      <c r="A10" s="31">
        <f>AVERAGE(D8:D10)</f>
        <v>3300162.3492063493</v>
      </c>
      <c r="B10" s="27">
        <f>A10/A7-1</f>
        <v>-0.13394445444231484</v>
      </c>
      <c r="C10" s="27"/>
      <c r="D10" s="26">
        <f>H10/21</f>
        <v>2831990.1428571427</v>
      </c>
      <c r="E10" s="27">
        <f t="shared" si="0"/>
        <v>-0.20785548970563528</v>
      </c>
      <c r="F10" s="26"/>
      <c r="G10" s="28" t="s">
        <v>0</v>
      </c>
      <c r="H10" s="29">
        <v>59471793</v>
      </c>
      <c r="I10" s="29">
        <v>24696.47</v>
      </c>
      <c r="J10" s="48">
        <f t="shared" si="1"/>
        <v>2408.1090536420793</v>
      </c>
      <c r="K10" s="32">
        <f>H10+H9+H8</f>
        <v>207910228</v>
      </c>
      <c r="L10" s="27">
        <f>K10/K7-1</f>
        <v>-8.6342739993814921E-2</v>
      </c>
      <c r="M10" s="32"/>
      <c r="N10" s="32">
        <f>AVERAGE(J8:J10)</f>
        <v>2446.8327733894635</v>
      </c>
      <c r="O10" s="58">
        <f>N10/N7-1</f>
        <v>0.34502532992055412</v>
      </c>
    </row>
    <row r="11" spans="1:16" ht="15" hidden="1" customHeight="1">
      <c r="D11" s="26">
        <f>H11/21</f>
        <v>2988765.1904761903</v>
      </c>
      <c r="E11" s="27">
        <f t="shared" si="0"/>
        <v>5.5358613452263006E-2</v>
      </c>
      <c r="F11" s="26"/>
      <c r="G11" s="28" t="s">
        <v>10</v>
      </c>
      <c r="H11" s="29">
        <v>62764069</v>
      </c>
      <c r="I11" s="29">
        <v>26517.68</v>
      </c>
      <c r="J11" s="48">
        <f t="shared" si="1"/>
        <v>2366.8763255307404</v>
      </c>
    </row>
    <row r="12" spans="1:16" ht="15" hidden="1" customHeight="1">
      <c r="D12" s="26">
        <f>H12/22</f>
        <v>2844670.8181818184</v>
      </c>
      <c r="E12" s="27">
        <f t="shared" si="0"/>
        <v>-4.8212008341616763E-2</v>
      </c>
      <c r="F12" s="26"/>
      <c r="G12" s="28" t="s">
        <v>4</v>
      </c>
      <c r="H12" s="29">
        <v>62582758</v>
      </c>
      <c r="I12" s="29">
        <v>32616.16</v>
      </c>
      <c r="J12" s="48">
        <f t="shared" si="1"/>
        <v>1918.7653604838829</v>
      </c>
    </row>
    <row r="13" spans="1:16" ht="15" hidden="1" customHeight="1">
      <c r="A13" s="31">
        <f>AVERAGE(D11:D13)</f>
        <v>2865665.0862193364</v>
      </c>
      <c r="B13" s="27">
        <f>A13/A10-1</f>
        <v>-0.13165936005890877</v>
      </c>
      <c r="C13" s="27"/>
      <c r="D13" s="26">
        <f>H13/20</f>
        <v>2763559.25</v>
      </c>
      <c r="E13" s="27">
        <f t="shared" si="0"/>
        <v>-2.8513516454484189E-2</v>
      </c>
      <c r="F13" s="26"/>
      <c r="G13" s="28" t="s">
        <v>8</v>
      </c>
      <c r="H13" s="29">
        <v>55271185</v>
      </c>
      <c r="I13" s="29">
        <v>27914.48</v>
      </c>
      <c r="J13" s="48">
        <f t="shared" si="1"/>
        <v>1980.0184348768096</v>
      </c>
      <c r="K13" s="32">
        <f>H13+H12+H11</f>
        <v>180618012</v>
      </c>
      <c r="L13" s="27">
        <f>K13/K10-1</f>
        <v>-0.13126923221882092</v>
      </c>
      <c r="M13" s="32"/>
      <c r="N13" s="32">
        <f>AVERAGE(J11:J13)</f>
        <v>2088.5533736304778</v>
      </c>
      <c r="O13" s="58">
        <f>N13/N10-1</f>
        <v>-0.14642578097508507</v>
      </c>
    </row>
    <row r="14" spans="1:16" ht="15" hidden="1" customHeight="1">
      <c r="D14" s="26">
        <f>H14/20</f>
        <v>2548811.35</v>
      </c>
      <c r="E14" s="27">
        <f t="shared" si="0"/>
        <v>-7.7707000492209466E-2</v>
      </c>
      <c r="F14" s="26"/>
      <c r="G14" s="28" t="s">
        <v>11</v>
      </c>
      <c r="H14" s="29">
        <v>50976227</v>
      </c>
      <c r="I14" s="29">
        <v>21441.57</v>
      </c>
      <c r="J14" s="48">
        <f t="shared" si="1"/>
        <v>2377.4484331138065</v>
      </c>
    </row>
    <row r="15" spans="1:16" ht="15" hidden="1" customHeight="1">
      <c r="A15" s="31"/>
      <c r="B15" s="31"/>
      <c r="C15" s="31"/>
      <c r="D15" s="26">
        <f>H15/22</f>
        <v>2380561.0454545454</v>
      </c>
      <c r="E15" s="27">
        <f t="shared" si="0"/>
        <v>-6.6011281904192143E-2</v>
      </c>
      <c r="F15" s="26"/>
      <c r="G15" s="28" t="s">
        <v>9</v>
      </c>
      <c r="H15" s="29">
        <v>52372343</v>
      </c>
      <c r="I15" s="29">
        <v>23996.12</v>
      </c>
      <c r="J15" s="48">
        <f t="shared" si="1"/>
        <v>2182.5338012978764</v>
      </c>
    </row>
    <row r="16" spans="1:16" ht="15" hidden="1" customHeight="1">
      <c r="A16" s="31">
        <f>AVERAGE(D14:D16)</f>
        <v>2340511.8893939392</v>
      </c>
      <c r="B16" s="27">
        <f>A16/A13-1</f>
        <v>-0.18325700353150143</v>
      </c>
      <c r="C16" s="27"/>
      <c r="D16" s="26">
        <f>H16/22</f>
        <v>2092163.2727272727</v>
      </c>
      <c r="E16" s="27">
        <f t="shared" si="0"/>
        <v>-0.12114697637262473</v>
      </c>
      <c r="F16" s="26"/>
      <c r="G16" s="28" t="s">
        <v>13</v>
      </c>
      <c r="H16" s="29">
        <v>46027592</v>
      </c>
      <c r="I16" s="29">
        <v>20472.21</v>
      </c>
      <c r="J16" s="48">
        <f t="shared" si="1"/>
        <v>2248.2962025106231</v>
      </c>
      <c r="K16" s="32">
        <f>H16+H15+H14</f>
        <v>149376162</v>
      </c>
      <c r="L16" s="27">
        <f>K16/K13-1</f>
        <v>-0.17297195143527544</v>
      </c>
      <c r="M16" s="32"/>
      <c r="N16" s="32">
        <f>AVERAGE(J14:J16)</f>
        <v>2269.4261456407689</v>
      </c>
      <c r="O16" s="58">
        <f>N16/N13-1</f>
        <v>8.6601939071293543E-2</v>
      </c>
    </row>
    <row r="17" spans="1:15" ht="15" hidden="1" customHeight="1">
      <c r="D17" s="26">
        <f>H17/20</f>
        <v>2913214.45</v>
      </c>
      <c r="E17" s="27">
        <f t="shared" ref="E17:E22" si="2">D17/D16-1</f>
        <v>0.39244125349855374</v>
      </c>
      <c r="F17" s="33">
        <f t="shared" ref="F17:F22" si="3">D17/D5-1</f>
        <v>-0.1949017152512873</v>
      </c>
      <c r="G17" s="39" t="s">
        <v>162</v>
      </c>
      <c r="H17" s="29">
        <v>58264289</v>
      </c>
      <c r="I17" s="29">
        <v>29777.88</v>
      </c>
      <c r="J17" s="48">
        <f t="shared" si="1"/>
        <v>1956.6298541064709</v>
      </c>
    </row>
    <row r="18" spans="1:15" hidden="1">
      <c r="D18" s="26">
        <f>H18/20</f>
        <v>2527702.0499999998</v>
      </c>
      <c r="E18" s="27">
        <f t="shared" si="2"/>
        <v>-0.13233231079160701</v>
      </c>
      <c r="F18" s="33">
        <f t="shared" si="3"/>
        <v>-0.39464399150661411</v>
      </c>
      <c r="G18" s="39" t="s">
        <v>163</v>
      </c>
      <c r="H18" s="29">
        <v>50554041</v>
      </c>
      <c r="I18" s="29">
        <v>26545.63</v>
      </c>
      <c r="J18" s="48">
        <f t="shared" si="1"/>
        <v>1904.4204639332349</v>
      </c>
    </row>
    <row r="19" spans="1:15" ht="17.399999999999999" hidden="1">
      <c r="A19" s="31">
        <f>AVERAGE(D17:D19)</f>
        <v>2493697.393939394</v>
      </c>
      <c r="B19" s="27">
        <f>A19/A16-1</f>
        <v>6.5449573334626976E-2</v>
      </c>
      <c r="C19" s="27">
        <f>A19/A7-1</f>
        <v>-0.34558357182538679</v>
      </c>
      <c r="D19" s="26">
        <f>H19/22</f>
        <v>2040175.6818181819</v>
      </c>
      <c r="E19" s="27">
        <f t="shared" si="2"/>
        <v>-0.19287335237229319</v>
      </c>
      <c r="F19" s="33">
        <f t="shared" si="3"/>
        <v>-0.43915453829293116</v>
      </c>
      <c r="G19" s="39" t="s">
        <v>158</v>
      </c>
      <c r="H19" s="29">
        <v>44883865</v>
      </c>
      <c r="I19" s="29">
        <v>23267.200000000001</v>
      </c>
      <c r="J19" s="48">
        <f t="shared" si="1"/>
        <v>1929.0617263787649</v>
      </c>
      <c r="K19" s="32">
        <f>H19+H18+H17</f>
        <v>153702195</v>
      </c>
      <c r="L19" s="27">
        <f>K19/K16-1</f>
        <v>2.8960665089253101E-2</v>
      </c>
      <c r="M19" s="27">
        <f>K19/K7-1</f>
        <v>-0.32455883632316374</v>
      </c>
      <c r="N19" s="32">
        <f>AVERAGE(J17:J19)</f>
        <v>1930.0373481394902</v>
      </c>
      <c r="O19" s="58">
        <f>N19/N16-1</f>
        <v>-0.14954828918014995</v>
      </c>
    </row>
    <row r="20" spans="1:15" hidden="1">
      <c r="D20" s="26">
        <f>H20/20</f>
        <v>3053462.75</v>
      </c>
      <c r="E20" s="27">
        <f t="shared" si="2"/>
        <v>0.49666657494848088</v>
      </c>
      <c r="F20" s="33">
        <f t="shared" si="3"/>
        <v>-0.12593485701748186</v>
      </c>
      <c r="G20" s="39" t="s">
        <v>154</v>
      </c>
      <c r="H20" s="29">
        <v>61069255</v>
      </c>
      <c r="I20" s="29">
        <v>27332.400000000001</v>
      </c>
      <c r="J20" s="48">
        <f t="shared" si="1"/>
        <v>2234.3173303478652</v>
      </c>
    </row>
    <row r="21" spans="1:15" hidden="1">
      <c r="D21" s="26">
        <f>H21/21</f>
        <v>2466658.0476190476</v>
      </c>
      <c r="E21" s="27">
        <f t="shared" si="2"/>
        <v>-0.19217680070960497</v>
      </c>
      <c r="F21" s="33">
        <f t="shared" si="3"/>
        <v>-0.31004363270009816</v>
      </c>
      <c r="G21" s="39" t="s">
        <v>155</v>
      </c>
      <c r="H21" s="29">
        <v>51799819</v>
      </c>
      <c r="I21" s="29">
        <v>24409.32</v>
      </c>
      <c r="J21" s="48">
        <f t="shared" si="1"/>
        <v>2122.1328164815736</v>
      </c>
    </row>
    <row r="22" spans="1:15" ht="17.399999999999999" hidden="1">
      <c r="A22" s="31">
        <f>AVERAGE(D20:D22)</f>
        <v>2662344.0912698414</v>
      </c>
      <c r="B22" s="27">
        <f>A22/A19-1</f>
        <v>6.7629174951347792E-2</v>
      </c>
      <c r="C22" s="27">
        <f>A22/A10-1</f>
        <v>-0.193268751790316</v>
      </c>
      <c r="D22" s="26">
        <f>H22/21</f>
        <v>2466911.4761904762</v>
      </c>
      <c r="E22" s="27">
        <f t="shared" si="2"/>
        <v>1.0274167174206816E-4</v>
      </c>
      <c r="F22" s="33">
        <f t="shared" si="3"/>
        <v>-0.12891240726507103</v>
      </c>
      <c r="G22" s="39" t="s">
        <v>156</v>
      </c>
      <c r="H22" s="29">
        <v>51805141</v>
      </c>
      <c r="I22" s="29">
        <v>25058.12</v>
      </c>
      <c r="J22" s="48">
        <f t="shared" si="1"/>
        <v>2067.3993499911408</v>
      </c>
      <c r="K22" s="32">
        <f>H22+H21+H20</f>
        <v>164674215</v>
      </c>
      <c r="L22" s="27">
        <f>K22/K19-1</f>
        <v>7.1384927196387782E-2</v>
      </c>
      <c r="M22" s="27">
        <f>K22/K10-1</f>
        <v>-0.20795519977978183</v>
      </c>
      <c r="N22" s="32">
        <f>AVERAGE(J20:J22)</f>
        <v>2141.2831656068597</v>
      </c>
      <c r="O22" s="58">
        <f>N22/N19-1</f>
        <v>0.10945167339430273</v>
      </c>
    </row>
    <row r="23" spans="1:15" hidden="1">
      <c r="A23" s="31"/>
      <c r="B23" s="27"/>
      <c r="C23" s="27"/>
      <c r="D23" s="26">
        <f>H23/21</f>
        <v>2497123.2857142859</v>
      </c>
      <c r="E23" s="27">
        <f t="shared" ref="E23:E28" si="4">D23/D22-1</f>
        <v>1.2246815427063629E-2</v>
      </c>
      <c r="F23" s="33">
        <f t="shared" ref="F23:F28" si="5">D23/D11-1</f>
        <v>-0.16449666448489808</v>
      </c>
      <c r="G23" s="39" t="s">
        <v>168</v>
      </c>
      <c r="H23" s="29">
        <v>52439589</v>
      </c>
      <c r="I23" s="29">
        <v>24542.47</v>
      </c>
      <c r="J23" s="48">
        <f t="shared" si="1"/>
        <v>2136.6875053733384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2283411.6363636362</v>
      </c>
      <c r="E24" s="27">
        <f t="shared" si="4"/>
        <v>-8.5583139035732003E-2</v>
      </c>
      <c r="F24" s="33">
        <f t="shared" si="5"/>
        <v>-0.19730197892524981</v>
      </c>
      <c r="G24" s="39" t="s">
        <v>176</v>
      </c>
      <c r="H24" s="29">
        <v>50235056</v>
      </c>
      <c r="I24" s="29">
        <v>27546.12</v>
      </c>
      <c r="J24" s="48">
        <f t="shared" si="1"/>
        <v>1823.6708472917421</v>
      </c>
      <c r="K24" s="32"/>
      <c r="L24" s="27"/>
      <c r="M24" s="27"/>
      <c r="N24" s="27"/>
    </row>
    <row r="25" spans="1:15" ht="17.399999999999999" hidden="1">
      <c r="A25" s="31">
        <f>AVERAGE(D23:D25)</f>
        <v>2363367.6406926406</v>
      </c>
      <c r="B25" s="27">
        <f>A25/A22-1</f>
        <v>-0.11229820050593087</v>
      </c>
      <c r="C25" s="27">
        <f>A25/A13-1</f>
        <v>-0.17528128040579072</v>
      </c>
      <c r="D25" s="26">
        <f>H25/19</f>
        <v>2309568</v>
      </c>
      <c r="E25" s="27">
        <f t="shared" si="4"/>
        <v>1.1454948910577523E-2</v>
      </c>
      <c r="F25" s="33">
        <f t="shared" si="5"/>
        <v>-0.16427773350616603</v>
      </c>
      <c r="G25" s="39" t="s">
        <v>190</v>
      </c>
      <c r="H25" s="29">
        <v>43881792</v>
      </c>
      <c r="I25" s="29">
        <v>20131.060000000001</v>
      </c>
      <c r="J25" s="48">
        <f t="shared" si="1"/>
        <v>2179.8053356355799</v>
      </c>
      <c r="K25" s="32">
        <f>H25+H24+H23</f>
        <v>146556437</v>
      </c>
      <c r="L25" s="27">
        <f>K25/K22-1</f>
        <v>-0.11002194848780666</v>
      </c>
      <c r="M25" s="27">
        <f>K25/K13-1</f>
        <v>-0.18858348966879335</v>
      </c>
      <c r="N25" s="32">
        <f>AVERAGE(J23:J25)</f>
        <v>2046.7212294335534</v>
      </c>
      <c r="O25" s="58">
        <f>N25/N22-1</f>
        <v>-4.4161341055752645E-2</v>
      </c>
    </row>
    <row r="26" spans="1:15" ht="17.399999999999999" hidden="1">
      <c r="A26" s="31"/>
      <c r="B26" s="27"/>
      <c r="C26" s="27"/>
      <c r="D26" s="26">
        <f>H26/19</f>
        <v>2382144.6315789474</v>
      </c>
      <c r="E26" s="27">
        <f t="shared" si="4"/>
        <v>3.1424331987171428E-2</v>
      </c>
      <c r="F26" s="33">
        <f t="shared" si="5"/>
        <v>-6.5389978124921866E-2</v>
      </c>
      <c r="G26" s="39" t="s">
        <v>202</v>
      </c>
      <c r="H26" s="29">
        <v>45260748</v>
      </c>
      <c r="I26" s="29">
        <v>22891.82</v>
      </c>
      <c r="J26" s="48">
        <f t="shared" si="1"/>
        <v>1977.1581289735809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2098577</v>
      </c>
      <c r="E27" s="27">
        <f t="shared" si="4"/>
        <v>-0.11903879714935339</v>
      </c>
      <c r="F27" s="33">
        <f t="shared" si="5"/>
        <v>-0.1184527680955576</v>
      </c>
      <c r="G27" s="39" t="s">
        <v>203</v>
      </c>
      <c r="H27" s="29">
        <v>46168694</v>
      </c>
      <c r="I27" s="29">
        <v>20455.650000000001</v>
      </c>
      <c r="J27" s="48">
        <f t="shared" si="1"/>
        <v>2257.0142723404047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2167879.3333333335</v>
      </c>
      <c r="B28" s="27">
        <f>A28/A25-1</f>
        <v>-8.2715995596019387E-2</v>
      </c>
      <c r="C28" s="27">
        <f>A28/A16-1</f>
        <v>-7.3758461489938365E-2</v>
      </c>
      <c r="D28" s="26">
        <f>H28/19</f>
        <v>2022916.3684210526</v>
      </c>
      <c r="E28" s="27">
        <f t="shared" si="4"/>
        <v>-3.6053302585012381E-2</v>
      </c>
      <c r="F28" s="33">
        <f t="shared" si="5"/>
        <v>-3.3098231485515051E-2</v>
      </c>
      <c r="G28" s="39" t="s">
        <v>208</v>
      </c>
      <c r="H28" s="29">
        <v>38435411</v>
      </c>
      <c r="I28" s="29">
        <v>20261.419999999998</v>
      </c>
      <c r="J28" s="48">
        <f t="shared" si="1"/>
        <v>1896.9751873264561</v>
      </c>
      <c r="K28" s="32">
        <f>H28+H27+H26</f>
        <v>129864853</v>
      </c>
      <c r="L28" s="27">
        <f>K28/K25-1</f>
        <v>-0.11389185177857453</v>
      </c>
      <c r="M28" s="27">
        <f>K28/K16-1</f>
        <v>-0.13061862574833061</v>
      </c>
      <c r="N28" s="32">
        <f>AVERAGE(J26:J28)</f>
        <v>2043.7158628801471</v>
      </c>
      <c r="O28" s="58">
        <f>N28/N25-1</f>
        <v>-1.4683809940437831E-3</v>
      </c>
    </row>
    <row r="29" spans="1:15" hidden="1">
      <c r="D29" s="26">
        <f>H29/22</f>
        <v>2283059.9090909092</v>
      </c>
      <c r="E29" s="27">
        <f t="shared" ref="E29:E41" si="6">D29/D28-1</f>
        <v>0.12859826769452987</v>
      </c>
      <c r="F29" s="33">
        <f t="shared" ref="F29:F41" si="7">D29/D17-1</f>
        <v>-0.21630901250990675</v>
      </c>
      <c r="G29" s="39" t="s">
        <v>215</v>
      </c>
      <c r="H29" s="29">
        <v>50227318</v>
      </c>
      <c r="I29" s="29">
        <v>20015</v>
      </c>
      <c r="J29" s="48">
        <f t="shared" si="1"/>
        <v>2509.4837871596301</v>
      </c>
    </row>
    <row r="30" spans="1:15" hidden="1">
      <c r="D30" s="26">
        <f>H30/19</f>
        <v>2348222.3684210526</v>
      </c>
      <c r="E30" s="27">
        <f t="shared" si="6"/>
        <v>2.8541721165823652E-2</v>
      </c>
      <c r="F30" s="33">
        <f t="shared" si="7"/>
        <v>-7.1005078141605837E-2</v>
      </c>
      <c r="G30" s="39" t="s">
        <v>210</v>
      </c>
      <c r="H30" s="29">
        <v>44616225</v>
      </c>
      <c r="I30" s="29">
        <v>17293.71</v>
      </c>
      <c r="J30" s="48">
        <f t="shared" si="1"/>
        <v>2579.9105570753759</v>
      </c>
    </row>
    <row r="31" spans="1:15" ht="17.399999999999999" hidden="1">
      <c r="A31" s="31">
        <f>AVERAGE(D29:D31)</f>
        <v>2172077.0925039873</v>
      </c>
      <c r="B31" s="27">
        <f>A31/A28-1</f>
        <v>1.9363435529409223E-3</v>
      </c>
      <c r="C31" s="27">
        <f>A31/A19-1</f>
        <v>-0.12897326765351036</v>
      </c>
      <c r="D31" s="26">
        <f>H31/20</f>
        <v>1884949</v>
      </c>
      <c r="E31" s="27">
        <f t="shared" si="6"/>
        <v>-0.19728683903669575</v>
      </c>
      <c r="F31" s="33">
        <f t="shared" si="7"/>
        <v>-7.6084958369783906E-2</v>
      </c>
      <c r="G31" s="39" t="s">
        <v>211</v>
      </c>
      <c r="H31" s="29">
        <v>37698980</v>
      </c>
      <c r="I31" s="29">
        <v>14101.28</v>
      </c>
      <c r="J31" s="48">
        <f t="shared" si="1"/>
        <v>2673.443829212667</v>
      </c>
      <c r="K31" s="32">
        <f>H31+H30+H29</f>
        <v>132542523</v>
      </c>
      <c r="L31" s="27">
        <f>K31/K28-1</f>
        <v>2.0618896784952323E-2</v>
      </c>
      <c r="M31" s="27">
        <f>K31/K19-1</f>
        <v>-0.13766668719337416</v>
      </c>
      <c r="N31" s="32">
        <f>AVERAGE(J29:J31)</f>
        <v>2587.612724482558</v>
      </c>
      <c r="O31" s="58">
        <f>N31/N28-1</f>
        <v>0.26613134999887578</v>
      </c>
    </row>
    <row r="32" spans="1:15" ht="17.399999999999999" hidden="1">
      <c r="D32" s="26">
        <f>H32/21</f>
        <v>2226414.8571428573</v>
      </c>
      <c r="E32" s="27">
        <f t="shared" si="6"/>
        <v>0.18115389707777618</v>
      </c>
      <c r="F32" s="33">
        <f t="shared" si="7"/>
        <v>-0.27085573349704128</v>
      </c>
      <c r="G32" s="39" t="s">
        <v>222</v>
      </c>
      <c r="H32" s="29">
        <v>46754712</v>
      </c>
      <c r="I32" s="29">
        <v>16887.650000000001</v>
      </c>
      <c r="J32" s="48">
        <f t="shared" si="1"/>
        <v>2768.5741947517859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2185332.1428571427</v>
      </c>
      <c r="E33" s="27">
        <f t="shared" si="6"/>
        <v>-1.845240753488131E-2</v>
      </c>
      <c r="F33" s="33">
        <f t="shared" si="7"/>
        <v>-0.11405144099055642</v>
      </c>
      <c r="G33" s="39" t="s">
        <v>223</v>
      </c>
      <c r="H33" s="29">
        <v>45891975</v>
      </c>
      <c r="I33" s="29">
        <v>7181.11</v>
      </c>
      <c r="J33" s="48">
        <f t="shared" si="1"/>
        <v>6390.6520022670593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2266886.9298245613</v>
      </c>
      <c r="B34" s="27">
        <f>A34/A31-1</f>
        <v>4.3649388710820025E-2</v>
      </c>
      <c r="C34" s="27">
        <f>A34/A22-1</f>
        <v>-0.14853720927435088</v>
      </c>
      <c r="D34" s="26">
        <f>H34/19</f>
        <v>2388913.789473684</v>
      </c>
      <c r="E34" s="27">
        <f t="shared" si="6"/>
        <v>9.3158217290656431E-2</v>
      </c>
      <c r="F34" s="33">
        <f t="shared" si="7"/>
        <v>-3.1617545854235485E-2</v>
      </c>
      <c r="G34" s="39" t="s">
        <v>220</v>
      </c>
      <c r="H34" s="29">
        <v>45389362</v>
      </c>
      <c r="I34" s="29">
        <v>7223.2</v>
      </c>
      <c r="J34" s="48">
        <f t="shared" si="1"/>
        <v>6283.8301583785578</v>
      </c>
      <c r="K34" s="32">
        <f>H34+H33+H32</f>
        <v>138036049</v>
      </c>
      <c r="L34" s="27">
        <f>K34/K31-1</f>
        <v>4.1447271982290479E-2</v>
      </c>
      <c r="M34" s="27">
        <f>K34/K22-1</f>
        <v>-0.16176282364546268</v>
      </c>
      <c r="N34" s="32">
        <f>AVERAGE(J32:J34)</f>
        <v>5147.6854517991342</v>
      </c>
      <c r="O34" s="58">
        <f>N34/N31-1</f>
        <v>0.98935698649747184</v>
      </c>
      <c r="P34" s="58"/>
    </row>
    <row r="35" spans="1:16" ht="17.399999999999999" hidden="1">
      <c r="D35" s="26">
        <f>H35/23</f>
        <v>2330810.6956521738</v>
      </c>
      <c r="E35" s="27">
        <f t="shared" si="6"/>
        <v>-2.4321971800544184E-2</v>
      </c>
      <c r="F35" s="33">
        <f t="shared" si="7"/>
        <v>-6.6601673619225976E-2</v>
      </c>
      <c r="G35" s="39" t="s">
        <v>226</v>
      </c>
      <c r="H35" s="68">
        <v>53608646</v>
      </c>
      <c r="I35" s="68">
        <v>8521.44</v>
      </c>
      <c r="J35" s="48">
        <f t="shared" si="1"/>
        <v>6291.0313280384535</v>
      </c>
      <c r="P35" s="16"/>
    </row>
    <row r="36" spans="1:16" ht="17.399999999999999" hidden="1">
      <c r="D36" s="26">
        <f>H36/21</f>
        <v>2453795.1428571427</v>
      </c>
      <c r="E36" s="27">
        <f t="shared" si="6"/>
        <v>5.2764665716688475E-2</v>
      </c>
      <c r="F36" s="33">
        <f t="shared" si="7"/>
        <v>7.4617954897017391E-2</v>
      </c>
      <c r="G36" s="39" t="s">
        <v>228</v>
      </c>
      <c r="H36" s="68">
        <v>51529698</v>
      </c>
      <c r="I36" s="68">
        <v>8533.8700000000008</v>
      </c>
      <c r="J36" s="48">
        <f t="shared" si="1"/>
        <v>6038.2567346350479</v>
      </c>
      <c r="P36" s="16"/>
    </row>
    <row r="37" spans="1:16" ht="17.399999999999999" hidden="1">
      <c r="A37" s="31">
        <f>AVERAGE(D35:D37)</f>
        <v>2538896.7239475497</v>
      </c>
      <c r="B37" s="27">
        <f>A37/A34-1</f>
        <v>0.11999266065910041</v>
      </c>
      <c r="C37" s="27">
        <f>A37/A25-1</f>
        <v>7.4270748330744762E-2</v>
      </c>
      <c r="D37" s="26">
        <f>H37/18</f>
        <v>2832084.3333333335</v>
      </c>
      <c r="E37" s="27">
        <f t="shared" si="6"/>
        <v>0.15416494387372515</v>
      </c>
      <c r="F37" s="33">
        <f t="shared" si="7"/>
        <v>0.22623985668892765</v>
      </c>
      <c r="G37" s="39" t="s">
        <v>225</v>
      </c>
      <c r="H37" s="68">
        <v>50977518</v>
      </c>
      <c r="I37" s="68">
        <v>7932.05</v>
      </c>
      <c r="J37" s="48">
        <f t="shared" si="1"/>
        <v>6426.7771887469189</v>
      </c>
      <c r="K37" s="32">
        <f>H37+H36+H35</f>
        <v>156115862</v>
      </c>
      <c r="L37" s="27">
        <f>K37/K34-1</f>
        <v>0.13097892275951772</v>
      </c>
      <c r="M37" s="27">
        <f>K37/K25-1</f>
        <v>6.5226920056742355E-2</v>
      </c>
      <c r="N37" s="32">
        <f>AVERAGE(J35:J37)</f>
        <v>6252.0217504734728</v>
      </c>
      <c r="O37" s="16">
        <f>N37/N34-1</f>
        <v>0.21453064858272741</v>
      </c>
      <c r="P37" s="16"/>
    </row>
    <row r="38" spans="1:16" ht="17.399999999999999" hidden="1">
      <c r="A38" s="31"/>
      <c r="B38" s="27"/>
      <c r="C38" s="27"/>
      <c r="D38" s="26">
        <f>H38/20</f>
        <v>2468299.5499999998</v>
      </c>
      <c r="E38" s="27">
        <f t="shared" si="6"/>
        <v>-0.12845125374679889</v>
      </c>
      <c r="F38" s="33">
        <f t="shared" si="7"/>
        <v>3.6166955305290127E-2</v>
      </c>
      <c r="G38" s="39" t="s">
        <v>231</v>
      </c>
      <c r="H38" s="68">
        <v>49365991</v>
      </c>
      <c r="I38" s="68">
        <v>8015.32</v>
      </c>
      <c r="J38" s="48">
        <f t="shared" si="1"/>
        <v>6158.9544771762075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1986669.1904761905</v>
      </c>
      <c r="E39" s="27">
        <f t="shared" si="6"/>
        <v>-0.19512638144904626</v>
      </c>
      <c r="F39" s="33">
        <f t="shared" si="7"/>
        <v>-5.3325567526857243E-2</v>
      </c>
      <c r="G39" s="39" t="s">
        <v>234</v>
      </c>
      <c r="H39" s="68">
        <v>41720053</v>
      </c>
      <c r="I39" s="68">
        <v>7452.38</v>
      </c>
      <c r="J39" s="48">
        <f t="shared" si="1"/>
        <v>5598.218689868203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2224656.6119047618</v>
      </c>
      <c r="B40" s="27">
        <f>A40/A37-1</f>
        <v>-0.12377034051003</v>
      </c>
      <c r="C40" s="27">
        <f>A40/A28-1</f>
        <v>2.6190239326709941E-2</v>
      </c>
      <c r="D40" s="26">
        <f>H40/21</f>
        <v>2219001.0952380951</v>
      </c>
      <c r="E40" s="27">
        <f t="shared" si="6"/>
        <v>0.1169454410808155</v>
      </c>
      <c r="F40" s="33">
        <f t="shared" si="7"/>
        <v>9.6931702109906093E-2</v>
      </c>
      <c r="G40" s="39" t="s">
        <v>236</v>
      </c>
      <c r="H40" s="68">
        <v>46599023</v>
      </c>
      <c r="I40" s="68">
        <v>10762.91</v>
      </c>
      <c r="J40" s="48">
        <f t="shared" si="1"/>
        <v>4329.5932977233851</v>
      </c>
      <c r="K40" s="32">
        <f>H40+H39+H38</f>
        <v>137685067</v>
      </c>
      <c r="L40" s="27">
        <f>K40/K37-1</f>
        <v>-0.11805843918665992</v>
      </c>
      <c r="M40" s="27">
        <f>K40/K28-1</f>
        <v>6.0218094575597014E-2</v>
      </c>
      <c r="N40" s="32">
        <f>AVERAGE(J38:J40)</f>
        <v>5362.2554882559316</v>
      </c>
      <c r="O40" s="58">
        <f>N40/N37-1</f>
        <v>-0.14231656538145576</v>
      </c>
    </row>
    <row r="41" spans="1:16" ht="17.399999999999999">
      <c r="A41" s="31"/>
      <c r="B41" s="27"/>
      <c r="C41" s="27"/>
      <c r="D41" s="26">
        <f>H41/18</f>
        <v>2285450.777777778</v>
      </c>
      <c r="E41" s="27">
        <f t="shared" si="6"/>
        <v>2.9945763741298537E-2</v>
      </c>
      <c r="F41" s="33">
        <f t="shared" si="7"/>
        <v>1.0472211777485807E-3</v>
      </c>
      <c r="G41" s="39" t="s">
        <v>372</v>
      </c>
      <c r="H41" s="68">
        <v>41138114</v>
      </c>
      <c r="I41" s="68">
        <v>11152.1</v>
      </c>
      <c r="J41" s="48">
        <f t="shared" si="1"/>
        <v>3688.8221949229292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2012352.5</v>
      </c>
      <c r="E42" s="27">
        <f t="shared" ref="E42" si="8">D42/D41-1</f>
        <v>-0.11949427239177768</v>
      </c>
      <c r="F42" s="33">
        <f t="shared" ref="F42" si="9">D42/D30-1</f>
        <v>-0.14303154289723075</v>
      </c>
      <c r="G42" s="39" t="s">
        <v>405</v>
      </c>
      <c r="H42" s="68">
        <v>40247050</v>
      </c>
      <c r="I42" s="68">
        <v>12034.96</v>
      </c>
      <c r="J42" s="48">
        <f t="shared" si="1"/>
        <v>3344.178127721239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2121483.0092592593</v>
      </c>
      <c r="B43" s="27">
        <f>A43/A40-1</f>
        <v>-4.6377315983685552E-2</v>
      </c>
      <c r="C43" s="27">
        <f>A43/A31-1</f>
        <v>-2.3292950061179818E-2</v>
      </c>
      <c r="D43" s="26">
        <f>H43/20</f>
        <v>2066645.75</v>
      </c>
      <c r="E43" s="27">
        <f t="shared" ref="E43" si="10">D43/D42-1</f>
        <v>2.6979989837764506E-2</v>
      </c>
      <c r="F43" s="33">
        <f t="shared" ref="F43" si="11">D43/D31-1</f>
        <v>9.63934567990965E-2</v>
      </c>
      <c r="G43" s="39" t="s">
        <v>429</v>
      </c>
      <c r="H43" s="68">
        <v>41332915</v>
      </c>
      <c r="I43" s="68">
        <v>10386.36</v>
      </c>
      <c r="J43" s="48">
        <f t="shared" si="1"/>
        <v>3979.538067234334</v>
      </c>
      <c r="K43" s="32">
        <f>H43+H42+H41</f>
        <v>122718079</v>
      </c>
      <c r="L43" s="27">
        <f>K43/K40-1</f>
        <v>-0.10870451186983121</v>
      </c>
      <c r="M43" s="27">
        <f>K43/K31-1</f>
        <v>-7.412295901444399E-2</v>
      </c>
      <c r="N43" s="32">
        <f>AVERAGE(J41:J43)</f>
        <v>3670.8461299595006</v>
      </c>
      <c r="O43" s="58">
        <f>N43/N40-1</f>
        <v>-0.31542871502502023</v>
      </c>
    </row>
    <row r="44" spans="1:16" ht="17.399999999999999">
      <c r="A44" s="31"/>
      <c r="B44" s="27"/>
      <c r="C44" s="27"/>
      <c r="D44" s="26">
        <f>H44/22</f>
        <v>1627271.5</v>
      </c>
      <c r="E44" s="27">
        <f t="shared" ref="E44" si="12">D44/D43-1</f>
        <v>-0.21260259529239589</v>
      </c>
      <c r="F44" s="33">
        <f t="shared" ref="F44" si="13">D44/D32-1</f>
        <v>-0.26910679077651045</v>
      </c>
      <c r="G44" s="39" t="s">
        <v>462</v>
      </c>
      <c r="H44" s="68">
        <v>35799973</v>
      </c>
      <c r="I44" s="68">
        <v>11184.58</v>
      </c>
      <c r="J44" s="48">
        <f t="shared" si="1"/>
        <v>3200.8330218926417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1447056.85</v>
      </c>
      <c r="E45" s="27">
        <f t="shared" ref="E45" si="14">D45/D44-1</f>
        <v>-0.11074651648480283</v>
      </c>
      <c r="F45" s="33">
        <f t="shared" ref="F45" si="15">D45/D33-1</f>
        <v>-0.33783207521576475</v>
      </c>
      <c r="G45" s="39" t="s">
        <v>498</v>
      </c>
      <c r="H45" s="68">
        <v>28941137</v>
      </c>
      <c r="I45" s="68">
        <v>5833.81</v>
      </c>
      <c r="J45" s="48">
        <f t="shared" si="1"/>
        <v>4960.932392381651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1677445.1692982456</v>
      </c>
      <c r="B46" s="27">
        <f>A46/A43-1</f>
        <v>-0.20930539534042969</v>
      </c>
      <c r="C46" s="27">
        <f>A46/A34-1</f>
        <v>-0.26002256785341027</v>
      </c>
      <c r="D46" s="26">
        <f>H46/19</f>
        <v>1958007.1578947369</v>
      </c>
      <c r="E46" s="27">
        <f t="shared" ref="E46" si="16">D46/D45-1</f>
        <v>0.35309622278816266</v>
      </c>
      <c r="F46" s="33">
        <f t="shared" ref="F46" si="17">D46/D34-1</f>
        <v>-0.18037764002939716</v>
      </c>
      <c r="G46" s="39" t="s">
        <v>550</v>
      </c>
      <c r="H46" s="68">
        <v>37202136</v>
      </c>
      <c r="I46" s="68">
        <v>9913.0400000000009</v>
      </c>
      <c r="J46" s="48">
        <f t="shared" si="1"/>
        <v>3752.8483694204801</v>
      </c>
      <c r="K46" s="32">
        <f>H46+H45+H44</f>
        <v>101943246</v>
      </c>
      <c r="L46" s="27">
        <f>K46/K43-1</f>
        <v>-0.16928909879692622</v>
      </c>
      <c r="M46" s="27">
        <f>K46/K34-1</f>
        <v>-0.26147374733972573</v>
      </c>
      <c r="N46" s="32">
        <f>AVERAGE(J44:J46)</f>
        <v>3971.5379278982577</v>
      </c>
      <c r="O46" s="58">
        <f>N46/N43-1</f>
        <v>8.1913484600912634E-2</v>
      </c>
    </row>
    <row r="47" spans="1:16" ht="17.399999999999999">
      <c r="A47" s="31"/>
      <c r="B47" s="27"/>
      <c r="C47" s="27"/>
      <c r="D47" s="26">
        <f>H47/19</f>
        <v>1837734.3157894737</v>
      </c>
      <c r="E47" s="27">
        <f t="shared" ref="E47" si="18">D47/D46-1</f>
        <v>-6.1426150369430443E-2</v>
      </c>
      <c r="F47" s="33">
        <f t="shared" ref="F47" si="19">D47/D35-1</f>
        <v>-0.21154715858412287</v>
      </c>
      <c r="G47" s="39" t="s">
        <v>601</v>
      </c>
      <c r="H47" s="68">
        <v>34916952</v>
      </c>
      <c r="I47" s="68">
        <v>4842.12</v>
      </c>
      <c r="J47" s="48">
        <f t="shared" si="1"/>
        <v>7211.0877053852446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2158473.9</v>
      </c>
      <c r="E48" s="27">
        <f t="shared" ref="E48" si="20">D48/D47-1</f>
        <v>0.1745298988296573</v>
      </c>
      <c r="F48" s="33">
        <f t="shared" ref="F48" si="21">D48/D36-1</f>
        <v>-0.12035285167011844</v>
      </c>
      <c r="G48" s="39" t="s">
        <v>634</v>
      </c>
      <c r="H48" s="68">
        <v>43169478</v>
      </c>
      <c r="I48" s="68">
        <v>6386.96</v>
      </c>
      <c r="J48" s="48">
        <f t="shared" si="1"/>
        <v>6759.002404899984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2062162.6476874005</v>
      </c>
      <c r="B49" s="27">
        <f>A49/A46-1</f>
        <v>0.22934727490979645</v>
      </c>
      <c r="C49" s="27">
        <f>A49/A37-1</f>
        <v>-0.18777214203455639</v>
      </c>
      <c r="D49" s="26">
        <f>H49/22</f>
        <v>2190279.7272727271</v>
      </c>
      <c r="E49" s="27">
        <f t="shared" ref="E49" si="22">D49/D48-1</f>
        <v>1.4735330954303905E-2</v>
      </c>
      <c r="F49" s="33">
        <f t="shared" ref="F49" si="23">D49/D37-1</f>
        <v>-0.22661917179041391</v>
      </c>
      <c r="G49" s="39" t="s">
        <v>672</v>
      </c>
      <c r="H49" s="68">
        <v>48186154</v>
      </c>
      <c r="I49" s="68">
        <v>7567.57</v>
      </c>
      <c r="J49" s="48">
        <f t="shared" si="1"/>
        <v>6367.4540176040664</v>
      </c>
      <c r="K49" s="32">
        <f>H49+H48+H47</f>
        <v>126272584</v>
      </c>
      <c r="L49" s="27">
        <f>K49/K46-1</f>
        <v>0.23865571241472927</v>
      </c>
      <c r="M49" s="27">
        <f>K49/K37-1</f>
        <v>-0.19116108778235485</v>
      </c>
      <c r="N49" s="32">
        <f>AVERAGE(J47:J49)</f>
        <v>6779.1813759630995</v>
      </c>
      <c r="O49" s="58">
        <f>N49/N46-1</f>
        <v>0.70694111425763206</v>
      </c>
    </row>
    <row r="50" spans="1:15" s="37" customFormat="1" ht="17.399999999999999">
      <c r="A50" s="92"/>
      <c r="B50" s="130"/>
      <c r="C50" s="130"/>
      <c r="D50" s="93">
        <f>H50/18</f>
        <v>2116956.888888889</v>
      </c>
      <c r="E50" s="130">
        <f t="shared" ref="E50" si="24">D50/D49-1</f>
        <v>-3.3476472192498274E-2</v>
      </c>
      <c r="F50" s="131">
        <f t="shared" ref="F50" si="25">D50/D38-1</f>
        <v>-0.14234198645424168</v>
      </c>
      <c r="G50" s="132" t="s">
        <v>714</v>
      </c>
      <c r="H50" s="95">
        <v>38105224</v>
      </c>
      <c r="I50" s="95">
        <v>3359.88</v>
      </c>
      <c r="J50" s="136">
        <f t="shared" ref="J50" si="26">H50/I50</f>
        <v>11341.245520673358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1729671.65</v>
      </c>
      <c r="E51" s="130">
        <f t="shared" ref="E51" si="27">D51/D50-1</f>
        <v>-0.18294432018035123</v>
      </c>
      <c r="F51" s="131">
        <f t="shared" ref="F51" si="28">D51/D39-1</f>
        <v>-0.12936101375518394</v>
      </c>
      <c r="G51" s="132" t="s">
        <v>721</v>
      </c>
      <c r="H51" s="95">
        <v>34593433</v>
      </c>
      <c r="I51" s="95">
        <v>3665.75</v>
      </c>
      <c r="J51" s="136">
        <f t="shared" ref="J51" si="29">H51/I51</f>
        <v>9436.9318693309688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1930079.3311447811</v>
      </c>
      <c r="B52" s="27">
        <f>A52/A49-1</f>
        <v>-6.405087236486573E-2</v>
      </c>
      <c r="C52" s="27">
        <f>A52/A40-1</f>
        <v>-0.13241471928009696</v>
      </c>
      <c r="D52" s="93">
        <f>H52/22</f>
        <v>1943609.4545454546</v>
      </c>
      <c r="E52" s="130">
        <f t="shared" ref="E52:E53" si="30">D52/D51-1</f>
        <v>0.12368694633195543</v>
      </c>
      <c r="F52" s="131">
        <f t="shared" ref="F52:F53" si="31">D52/D40-1</f>
        <v>-0.12410613103509605</v>
      </c>
      <c r="G52" s="132" t="s">
        <v>726</v>
      </c>
      <c r="H52" s="95">
        <v>42759408</v>
      </c>
      <c r="I52" s="95">
        <v>4705.3100000000004</v>
      </c>
      <c r="J52" s="136">
        <f t="shared" ref="J52" si="32">H52/I52</f>
        <v>9087.4794646898918</v>
      </c>
      <c r="K52" s="32">
        <f>H52+H51+H50</f>
        <v>115458065</v>
      </c>
      <c r="L52" s="27">
        <f>K52/K49-1</f>
        <v>-8.5644236123337714E-2</v>
      </c>
      <c r="M52" s="27">
        <f>K52/K40-1</f>
        <v>-0.16143364334492427</v>
      </c>
      <c r="N52" s="32">
        <f>AVERAGE(J50:J52)</f>
        <v>9955.2189515647387</v>
      </c>
      <c r="O52" s="58">
        <f>N52/N49-1</f>
        <v>0.46849868729916211</v>
      </c>
    </row>
    <row r="53" spans="1:15" s="37" customFormat="1" ht="17.399999999999999">
      <c r="A53" s="31"/>
      <c r="B53" s="27"/>
      <c r="C53" s="27"/>
      <c r="D53" s="93">
        <f>H53/21</f>
        <v>1549690.7142857143</v>
      </c>
      <c r="E53" s="130">
        <f t="shared" si="30"/>
        <v>-0.20267381357838921</v>
      </c>
      <c r="F53" s="131">
        <f t="shared" si="31"/>
        <v>-0.32193214163530071</v>
      </c>
      <c r="G53" s="132" t="s">
        <v>729</v>
      </c>
      <c r="H53" s="95">
        <v>32543505</v>
      </c>
      <c r="I53" s="95">
        <v>4936.3</v>
      </c>
      <c r="J53" s="136">
        <f t="shared" ref="J53" si="33">H53/I53</f>
        <v>6592.691894738974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1826338.7647058824</v>
      </c>
      <c r="E54" s="130">
        <f t="shared" ref="E54" si="34">D54/D53-1</f>
        <v>0.17851823455474536</v>
      </c>
      <c r="F54" s="131">
        <f t="shared" ref="F54" si="35">D54/D42-1</f>
        <v>-9.2435960048807386E-2</v>
      </c>
      <c r="G54" s="132" t="s">
        <v>742</v>
      </c>
      <c r="H54" s="95">
        <v>31047759</v>
      </c>
      <c r="I54" s="95">
        <v>5123.22</v>
      </c>
      <c r="J54" s="136">
        <f t="shared" ref="J54" si="36">H54/I54</f>
        <v>6060.2041294342225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1754596.7310924372</v>
      </c>
      <c r="B55" s="27">
        <f>A55/A52-1</f>
        <v>-9.0919889778966034E-2</v>
      </c>
      <c r="C55" s="27">
        <f>A55/A43-1</f>
        <v>-0.17293858898022696</v>
      </c>
      <c r="D55" s="93">
        <f>H55/21</f>
        <v>1887760.7142857143</v>
      </c>
      <c r="E55" s="130">
        <f t="shared" ref="E55" si="37">D55/D54-1</f>
        <v>3.363119196001052E-2</v>
      </c>
      <c r="F55" s="131">
        <f t="shared" ref="F55" si="38">D55/D43-1</f>
        <v>-8.6558151397880256E-2</v>
      </c>
      <c r="G55" s="132" t="s">
        <v>749</v>
      </c>
      <c r="H55" s="95">
        <v>39642975</v>
      </c>
      <c r="I55" s="95">
        <v>4742.07</v>
      </c>
      <c r="J55" s="136">
        <f t="shared" ref="J55" si="39">H55/I55</f>
        <v>8359.8460166129989</v>
      </c>
      <c r="K55" s="32">
        <f>H55+H54+H53</f>
        <v>103234239</v>
      </c>
      <c r="L55" s="27">
        <f>K55/K52-1</f>
        <v>-0.10587243082585873</v>
      </c>
      <c r="M55" s="27">
        <f>K55/K43-1</f>
        <v>-0.15876910850274961</v>
      </c>
      <c r="N55" s="32">
        <f>AVERAGE(J53:J55)</f>
        <v>7004.2473469287315</v>
      </c>
      <c r="O55" s="58">
        <f>N55/N52-1</f>
        <v>-0.29642458081468714</v>
      </c>
    </row>
    <row r="56" spans="1:15" s="124" customFormat="1" ht="17.399999999999999">
      <c r="A56" s="94"/>
      <c r="B56" s="45"/>
      <c r="C56" s="45"/>
      <c r="D56" s="98">
        <f>H56/22</f>
        <v>1985541.3181818181</v>
      </c>
      <c r="E56" s="118">
        <f t="shared" ref="E56" si="40">D56/D55-1</f>
        <v>5.1797138883198812E-2</v>
      </c>
      <c r="F56" s="158">
        <f t="shared" ref="F56" si="41">D56/D44-1</f>
        <v>0.22016597610283117</v>
      </c>
      <c r="G56" s="122" t="s">
        <v>752</v>
      </c>
      <c r="H56" s="96">
        <v>43681909</v>
      </c>
      <c r="I56" s="96">
        <v>5057.22</v>
      </c>
      <c r="J56" s="123">
        <f t="shared" ref="J56" si="42">H56/I56</f>
        <v>8637.5338624778033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1933605</v>
      </c>
      <c r="E57" s="118">
        <f t="shared" ref="E57" si="43">D57/D56-1</f>
        <v>-2.6157258832254726E-2</v>
      </c>
      <c r="F57" s="158">
        <f t="shared" ref="F57" si="44">D57/D45-1</f>
        <v>0.33623291994367732</v>
      </c>
      <c r="G57" s="122" t="s">
        <v>756</v>
      </c>
      <c r="H57" s="96">
        <v>34804890</v>
      </c>
      <c r="I57" s="96">
        <v>7302.52</v>
      </c>
      <c r="J57" s="123">
        <f t="shared" ref="J57" si="45">H57/I57</f>
        <v>4766.1478503311182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1959573.1590909092</v>
      </c>
      <c r="B58" s="27">
        <f>A58/A55-1</f>
        <v>0.11682252928332471</v>
      </c>
      <c r="C58" s="27">
        <f>A58/A46-1</f>
        <v>0.16818909789503933</v>
      </c>
      <c r="K58" s="32">
        <f>H58+H57+H56</f>
        <v>78486799</v>
      </c>
      <c r="L58" s="27">
        <f>K58/K55-1</f>
        <v>-0.23972124209682022</v>
      </c>
      <c r="M58" s="27">
        <f>K58/K46-1</f>
        <v>-0.23009319322635657</v>
      </c>
      <c r="N58" s="32">
        <f>AVERAGE(J56:J58)</f>
        <v>6701.8408564044603</v>
      </c>
      <c r="O58" s="58">
        <f>N58/N55-1</f>
        <v>-4.3174730352272928E-2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61">
    <tabColor rgb="FFFFFF00"/>
  </sheetPr>
  <dimension ref="A1:P58"/>
  <sheetViews>
    <sheetView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3" width="5.59765625" style="18" bestFit="1" customWidth="1"/>
    <col min="14" max="14" width="5.59765625" style="18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LX세미콘</v>
      </c>
      <c r="G1" s="19"/>
      <c r="H1" s="19"/>
      <c r="I1" s="19"/>
      <c r="J1" s="20"/>
      <c r="P1" s="18" t="s">
        <v>243</v>
      </c>
    </row>
    <row r="2" spans="1:16" ht="15" customHeight="1">
      <c r="G2" s="21"/>
      <c r="H2" s="21"/>
      <c r="I2" s="21"/>
      <c r="J2" s="22"/>
      <c r="P2" s="23" t="s">
        <v>359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32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609836</v>
      </c>
      <c r="E5" s="27"/>
      <c r="F5" s="26"/>
      <c r="G5" s="28" t="s">
        <v>7</v>
      </c>
      <c r="H5" s="29">
        <v>12196720</v>
      </c>
      <c r="I5" s="29">
        <v>2303.98</v>
      </c>
      <c r="J5" s="30">
        <f>H5/I5</f>
        <v>5293.7612305662378</v>
      </c>
    </row>
    <row r="6" spans="1:16" ht="15" hidden="1" customHeight="1">
      <c r="D6" s="26">
        <f>H6/18</f>
        <v>714837.27777777775</v>
      </c>
      <c r="E6" s="27">
        <f t="shared" ref="E6:E16" si="0">D6/D5-1</f>
        <v>0.17217953314953149</v>
      </c>
      <c r="F6" s="26"/>
      <c r="G6" s="28" t="s">
        <v>3</v>
      </c>
      <c r="H6" s="29">
        <v>12867071</v>
      </c>
      <c r="I6" s="29">
        <v>1682.42</v>
      </c>
      <c r="J6" s="48">
        <f t="shared" ref="J6:J49" si="1">H6/I6</f>
        <v>7647.9541374924211</v>
      </c>
    </row>
    <row r="7" spans="1:16" ht="15" hidden="1" customHeight="1">
      <c r="A7" s="31">
        <f>AVERAGE(D5:D7)</f>
        <v>669776.06228956219</v>
      </c>
      <c r="B7" s="31"/>
      <c r="C7" s="31"/>
      <c r="D7" s="26">
        <f>H7/22</f>
        <v>684654.90909090906</v>
      </c>
      <c r="E7" s="27">
        <f t="shared" si="0"/>
        <v>-4.2222712252356187E-2</v>
      </c>
      <c r="F7" s="26"/>
      <c r="G7" s="28" t="s">
        <v>6</v>
      </c>
      <c r="H7" s="29">
        <v>15062408</v>
      </c>
      <c r="I7" s="29">
        <v>2004.98</v>
      </c>
      <c r="J7" s="48">
        <f t="shared" si="1"/>
        <v>7512.497880278107</v>
      </c>
      <c r="K7" s="32">
        <f>H7+H6+H5</f>
        <v>40126199</v>
      </c>
      <c r="L7" s="32"/>
      <c r="M7" s="32"/>
      <c r="N7" s="32">
        <f>AVERAGE(J5:J7)</f>
        <v>6818.0710827789226</v>
      </c>
      <c r="O7" s="32"/>
    </row>
    <row r="8" spans="1:16" ht="15" hidden="1" customHeight="1">
      <c r="D8" s="26">
        <f>H8/21</f>
        <v>922438.47619047621</v>
      </c>
      <c r="E8" s="27">
        <f t="shared" si="0"/>
        <v>0.34730426079219723</v>
      </c>
      <c r="F8" s="26"/>
      <c r="G8" s="28" t="s">
        <v>2</v>
      </c>
      <c r="H8" s="29">
        <v>19371208</v>
      </c>
      <c r="I8" s="29">
        <v>3364.69</v>
      </c>
      <c r="J8" s="48">
        <f t="shared" si="1"/>
        <v>5757.2043784122752</v>
      </c>
    </row>
    <row r="9" spans="1:16" ht="15" hidden="1" customHeight="1">
      <c r="D9" s="26">
        <f>H9/21</f>
        <v>841310.76190476189</v>
      </c>
      <c r="E9" s="27">
        <f t="shared" si="0"/>
        <v>-8.7949187268032025E-2</v>
      </c>
      <c r="F9" s="26"/>
      <c r="G9" s="28" t="s">
        <v>5</v>
      </c>
      <c r="H9" s="29">
        <v>17667526</v>
      </c>
      <c r="I9" s="29">
        <v>3823.72</v>
      </c>
      <c r="J9" s="48">
        <f t="shared" si="1"/>
        <v>4620.507254715304</v>
      </c>
    </row>
    <row r="10" spans="1:16" ht="15" hidden="1" customHeight="1">
      <c r="A10" s="31">
        <f>AVERAGE(D8:D10)</f>
        <v>846569.33333333337</v>
      </c>
      <c r="B10" s="27">
        <f>A10/A7-1</f>
        <v>0.26395877816149649</v>
      </c>
      <c r="C10" s="27"/>
      <c r="D10" s="26">
        <f>H10/21</f>
        <v>775958.76190476189</v>
      </c>
      <c r="E10" s="27">
        <f t="shared" si="0"/>
        <v>-7.7678787624254841E-2</v>
      </c>
      <c r="F10" s="26"/>
      <c r="G10" s="28" t="s">
        <v>0</v>
      </c>
      <c r="H10" s="29">
        <v>16295134</v>
      </c>
      <c r="I10" s="29">
        <v>1262.28</v>
      </c>
      <c r="J10" s="48">
        <f t="shared" si="1"/>
        <v>12909.286370694299</v>
      </c>
      <c r="K10" s="32">
        <f>H10+H9+H8</f>
        <v>53333868</v>
      </c>
      <c r="L10" s="27">
        <f>K10/K7-1</f>
        <v>0.32915325471022072</v>
      </c>
      <c r="M10" s="32"/>
      <c r="N10" s="32">
        <f>AVERAGE(J8:J10)</f>
        <v>7762.3326679406264</v>
      </c>
      <c r="O10" s="58">
        <f>N10/N7-1</f>
        <v>0.13849394846391649</v>
      </c>
    </row>
    <row r="11" spans="1:16" ht="15" hidden="1" customHeight="1">
      <c r="D11" s="26">
        <f>H11/21</f>
        <v>673411.57142857148</v>
      </c>
      <c r="E11" s="27">
        <f t="shared" si="0"/>
        <v>-0.1321554643245032</v>
      </c>
      <c r="F11" s="26"/>
      <c r="G11" s="28" t="s">
        <v>10</v>
      </c>
      <c r="H11" s="29">
        <v>14141643</v>
      </c>
      <c r="I11" s="29">
        <v>1358.46</v>
      </c>
      <c r="J11" s="48">
        <f t="shared" si="1"/>
        <v>10410.054767898944</v>
      </c>
    </row>
    <row r="12" spans="1:16" ht="15" hidden="1" customHeight="1">
      <c r="D12" s="26">
        <f>H12/22</f>
        <v>903080.40909090906</v>
      </c>
      <c r="E12" s="27">
        <f t="shared" si="0"/>
        <v>0.34105270447776737</v>
      </c>
      <c r="F12" s="26"/>
      <c r="G12" s="28" t="s">
        <v>4</v>
      </c>
      <c r="H12" s="29">
        <v>19867769</v>
      </c>
      <c r="I12" s="29">
        <v>3580.83</v>
      </c>
      <c r="J12" s="48">
        <f t="shared" si="1"/>
        <v>5548.3697913612205</v>
      </c>
    </row>
    <row r="13" spans="1:16" ht="15" hidden="1" customHeight="1">
      <c r="A13" s="31">
        <f>AVERAGE(D11:D13)</f>
        <v>791348.36017316021</v>
      </c>
      <c r="B13" s="27">
        <f>A13/A10-1</f>
        <v>-6.5229120623520265E-2</v>
      </c>
      <c r="C13" s="27"/>
      <c r="D13" s="26">
        <f>H13/20</f>
        <v>797553.1</v>
      </c>
      <c r="E13" s="27">
        <f t="shared" si="0"/>
        <v>-0.11685261691939341</v>
      </c>
      <c r="F13" s="26"/>
      <c r="G13" s="28" t="s">
        <v>8</v>
      </c>
      <c r="H13" s="29">
        <v>15951062</v>
      </c>
      <c r="I13" s="29">
        <v>2540.61</v>
      </c>
      <c r="J13" s="48">
        <f t="shared" si="1"/>
        <v>6278.4378554756531</v>
      </c>
      <c r="K13" s="32">
        <f>H13+H12+H11</f>
        <v>49960474</v>
      </c>
      <c r="L13" s="27">
        <f>K13/K10-1</f>
        <v>-6.3250503413703307E-2</v>
      </c>
      <c r="M13" s="32"/>
      <c r="N13" s="32">
        <f>AVERAGE(J11:J13)</f>
        <v>7412.2874715786065</v>
      </c>
      <c r="O13" s="58">
        <f>N13/N10-1</f>
        <v>-4.5095361321957905E-2</v>
      </c>
    </row>
    <row r="14" spans="1:16" ht="15" hidden="1" customHeight="1">
      <c r="D14" s="26">
        <f>H14/20</f>
        <v>821640.1</v>
      </c>
      <c r="E14" s="27">
        <f t="shared" si="0"/>
        <v>3.0201123912627192E-2</v>
      </c>
      <c r="F14" s="26"/>
      <c r="G14" s="28" t="s">
        <v>11</v>
      </c>
      <c r="H14" s="29">
        <v>16432802</v>
      </c>
      <c r="I14" s="29">
        <v>2968.56</v>
      </c>
      <c r="J14" s="48">
        <f t="shared" si="1"/>
        <v>5535.6139003422531</v>
      </c>
    </row>
    <row r="15" spans="1:16" ht="15" hidden="1" customHeight="1">
      <c r="A15" s="31"/>
      <c r="B15" s="31"/>
      <c r="C15" s="31"/>
      <c r="D15" s="26">
        <f>H15/22</f>
        <v>630126.22727272729</v>
      </c>
      <c r="E15" s="27">
        <f t="shared" si="0"/>
        <v>-0.23308730030006164</v>
      </c>
      <c r="F15" s="26"/>
      <c r="G15" s="28" t="s">
        <v>9</v>
      </c>
      <c r="H15" s="29">
        <v>13862777</v>
      </c>
      <c r="I15" s="29">
        <v>2847.89</v>
      </c>
      <c r="J15" s="48">
        <f t="shared" si="1"/>
        <v>4867.7361134032562</v>
      </c>
    </row>
    <row r="16" spans="1:16" ht="15" hidden="1" customHeight="1">
      <c r="A16" s="31">
        <f>AVERAGE(D14:D16)</f>
        <v>644428.27575757576</v>
      </c>
      <c r="B16" s="27">
        <f>A16/A13-1</f>
        <v>-0.1856579122542642</v>
      </c>
      <c r="C16" s="27"/>
      <c r="D16" s="26">
        <f>H16/22</f>
        <v>481518.5</v>
      </c>
      <c r="E16" s="27">
        <f t="shared" si="0"/>
        <v>-0.23583802870088733</v>
      </c>
      <c r="F16" s="26"/>
      <c r="G16" s="28" t="s">
        <v>13</v>
      </c>
      <c r="H16" s="29">
        <v>10593407</v>
      </c>
      <c r="I16" s="29">
        <v>3031.43</v>
      </c>
      <c r="J16" s="48">
        <f t="shared" si="1"/>
        <v>3494.5246962654592</v>
      </c>
      <c r="K16" s="32">
        <f>H16+H15+H14</f>
        <v>40888986</v>
      </c>
      <c r="L16" s="27">
        <f>K16/K13-1</f>
        <v>-0.18157329732299976</v>
      </c>
      <c r="M16" s="32"/>
      <c r="N16" s="32">
        <f>AVERAGE(J14:J16)</f>
        <v>4632.6249033369895</v>
      </c>
      <c r="O16" s="58">
        <f>N16/N13-1</f>
        <v>-0.37500738859628013</v>
      </c>
    </row>
    <row r="17" spans="1:15" ht="15" hidden="1" customHeight="1">
      <c r="D17" s="26">
        <f>H17/20</f>
        <v>502426.9</v>
      </c>
      <c r="E17" s="27">
        <f t="shared" ref="E17:E22" si="2">D17/D16-1</f>
        <v>4.342179999314677E-2</v>
      </c>
      <c r="F17" s="33">
        <f t="shared" ref="F17:F22" si="3">D17/D5-1</f>
        <v>-0.17612784420729499</v>
      </c>
      <c r="G17" s="39" t="s">
        <v>162</v>
      </c>
      <c r="H17" s="29">
        <v>10048538</v>
      </c>
      <c r="I17" s="29">
        <v>2378.63</v>
      </c>
      <c r="J17" s="48">
        <f t="shared" si="1"/>
        <v>4224.5065436827081</v>
      </c>
    </row>
    <row r="18" spans="1:15" hidden="1">
      <c r="D18" s="26">
        <f>H18/20</f>
        <v>963979.45</v>
      </c>
      <c r="E18" s="27">
        <f t="shared" si="2"/>
        <v>0.91864617519483915</v>
      </c>
      <c r="F18" s="33">
        <f t="shared" si="3"/>
        <v>0.34852991018701918</v>
      </c>
      <c r="G18" s="39" t="s">
        <v>163</v>
      </c>
      <c r="H18" s="29">
        <v>19279589</v>
      </c>
      <c r="I18" s="29">
        <v>3334.59</v>
      </c>
      <c r="J18" s="48">
        <f t="shared" si="1"/>
        <v>5781.6970002309126</v>
      </c>
    </row>
    <row r="19" spans="1:15" ht="17.399999999999999" hidden="1">
      <c r="A19" s="31">
        <f>AVERAGE(D17:D19)</f>
        <v>606541.1166666667</v>
      </c>
      <c r="B19" s="27">
        <f>A19/A16-1</f>
        <v>-5.8791894328922401E-2</v>
      </c>
      <c r="C19" s="27">
        <f>A19/A7-1</f>
        <v>-9.4412071710555323E-2</v>
      </c>
      <c r="D19" s="26">
        <f>H19/22</f>
        <v>353217</v>
      </c>
      <c r="E19" s="27">
        <f t="shared" si="2"/>
        <v>-0.63358451261590687</v>
      </c>
      <c r="F19" s="33">
        <f t="shared" si="3"/>
        <v>-0.48409484061247043</v>
      </c>
      <c r="G19" s="39" t="s">
        <v>158</v>
      </c>
      <c r="H19" s="29">
        <v>7770774</v>
      </c>
      <c r="I19" s="29">
        <v>2896.42</v>
      </c>
      <c r="J19" s="48">
        <f t="shared" si="1"/>
        <v>2682.8892218669944</v>
      </c>
      <c r="K19" s="32">
        <f>H19+H18+H17</f>
        <v>37098901</v>
      </c>
      <c r="L19" s="27">
        <f>K19/K16-1</f>
        <v>-9.2692076051971606E-2</v>
      </c>
      <c r="M19" s="27">
        <f>K19/K7-1</f>
        <v>-7.5444424726099801E-2</v>
      </c>
      <c r="N19" s="32">
        <f>AVERAGE(J17:J19)</f>
        <v>4229.6975885935381</v>
      </c>
      <c r="O19" s="58">
        <f>N19/N16-1</f>
        <v>-8.6976028310259523E-2</v>
      </c>
    </row>
    <row r="20" spans="1:15" hidden="1">
      <c r="D20" s="26">
        <f>H20/20</f>
        <v>755230.4</v>
      </c>
      <c r="E20" s="27">
        <f t="shared" si="2"/>
        <v>1.1381485036110948</v>
      </c>
      <c r="F20" s="33">
        <f t="shared" si="3"/>
        <v>-0.18126745631970909</v>
      </c>
      <c r="G20" s="39" t="s">
        <v>154</v>
      </c>
      <c r="H20" s="29">
        <v>15104608</v>
      </c>
      <c r="I20" s="29">
        <v>3522.99</v>
      </c>
      <c r="J20" s="48">
        <f t="shared" si="1"/>
        <v>4287.4399302864895</v>
      </c>
    </row>
    <row r="21" spans="1:15" hidden="1">
      <c r="D21" s="26">
        <f>H21/21</f>
        <v>381504.47619047621</v>
      </c>
      <c r="E21" s="27">
        <f t="shared" si="2"/>
        <v>-0.49485021234516491</v>
      </c>
      <c r="F21" s="33">
        <f t="shared" si="3"/>
        <v>-0.5465356043624896</v>
      </c>
      <c r="G21" s="39" t="s">
        <v>155</v>
      </c>
      <c r="H21" s="29">
        <v>8011594</v>
      </c>
      <c r="I21" s="29">
        <v>1891.97</v>
      </c>
      <c r="J21" s="48">
        <f t="shared" si="1"/>
        <v>4234.5248603307664</v>
      </c>
    </row>
    <row r="22" spans="1:15" ht="17.399999999999999" hidden="1">
      <c r="A22" s="31">
        <f>AVERAGE(D20:D22)</f>
        <v>635966.67301587295</v>
      </c>
      <c r="B22" s="27">
        <f>A22/A19-1</f>
        <v>4.8513704249628864E-2</v>
      </c>
      <c r="C22" s="27">
        <f>A22/A10-1</f>
        <v>-0.248771898561717</v>
      </c>
      <c r="D22" s="26">
        <f>H22/21</f>
        <v>771165.14285714284</v>
      </c>
      <c r="E22" s="27">
        <f t="shared" si="2"/>
        <v>1.0213790164603944</v>
      </c>
      <c r="F22" s="33">
        <f t="shared" si="3"/>
        <v>-6.1776724266274785E-3</v>
      </c>
      <c r="G22" s="39" t="s">
        <v>156</v>
      </c>
      <c r="H22" s="29">
        <v>16194468</v>
      </c>
      <c r="I22" s="29">
        <v>3266.03</v>
      </c>
      <c r="J22" s="48">
        <f t="shared" si="1"/>
        <v>4958.4565971531183</v>
      </c>
      <c r="K22" s="32">
        <f>H22+H21+H20</f>
        <v>39310670</v>
      </c>
      <c r="L22" s="27">
        <f>K22/K19-1</f>
        <v>5.9618181142347071E-2</v>
      </c>
      <c r="M22" s="27">
        <f>K22/K10-1</f>
        <v>-0.2629323266034258</v>
      </c>
      <c r="N22" s="32">
        <f>AVERAGE(J20:J22)</f>
        <v>4493.4737959234581</v>
      </c>
      <c r="O22" s="58">
        <f>N22/N19-1</f>
        <v>6.2362899901226898E-2</v>
      </c>
    </row>
    <row r="23" spans="1:15" hidden="1">
      <c r="A23" s="31"/>
      <c r="B23" s="27"/>
      <c r="C23" s="27"/>
      <c r="D23" s="26">
        <f>H23/21</f>
        <v>426044.28571428574</v>
      </c>
      <c r="E23" s="27">
        <f t="shared" ref="E23:E28" si="4">D23/D22-1</f>
        <v>-0.44753171268114511</v>
      </c>
      <c r="F23" s="33">
        <f t="shared" ref="F23:F28" si="5">D23/D11-1</f>
        <v>-0.36733447450200807</v>
      </c>
      <c r="G23" s="39" t="s">
        <v>168</v>
      </c>
      <c r="H23" s="29">
        <v>8946930</v>
      </c>
      <c r="I23" s="29">
        <v>2870.08</v>
      </c>
      <c r="J23" s="48">
        <f t="shared" si="1"/>
        <v>3117.3103188761288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567950.59090909094</v>
      </c>
      <c r="E24" s="27">
        <f t="shared" si="4"/>
        <v>0.33307876658148761</v>
      </c>
      <c r="F24" s="33">
        <f t="shared" si="5"/>
        <v>-0.37109632188697173</v>
      </c>
      <c r="G24" s="39" t="s">
        <v>176</v>
      </c>
      <c r="H24" s="29">
        <v>12494913</v>
      </c>
      <c r="I24" s="29">
        <v>4244.55</v>
      </c>
      <c r="J24" s="48">
        <f t="shared" si="1"/>
        <v>2943.7544616037035</v>
      </c>
      <c r="K24" s="32"/>
      <c r="L24" s="27"/>
      <c r="M24" s="27"/>
      <c r="N24" s="27"/>
    </row>
    <row r="25" spans="1:15" ht="17.399999999999999" hidden="1">
      <c r="A25" s="31">
        <f>AVERAGE(D23:D25)</f>
        <v>532877.59045340633</v>
      </c>
      <c r="B25" s="27">
        <f>A25/A22-1</f>
        <v>-0.16209824655370519</v>
      </c>
      <c r="C25" s="27">
        <f>A25/A13-1</f>
        <v>-0.32662071816664429</v>
      </c>
      <c r="D25" s="26">
        <f>H25/19</f>
        <v>604637.89473684214</v>
      </c>
      <c r="E25" s="27">
        <f t="shared" si="4"/>
        <v>6.4595942701684006E-2</v>
      </c>
      <c r="F25" s="33">
        <f t="shared" si="5"/>
        <v>-0.24188383853458517</v>
      </c>
      <c r="G25" s="39" t="s">
        <v>190</v>
      </c>
      <c r="H25" s="29">
        <v>11488120</v>
      </c>
      <c r="I25" s="29">
        <v>3578.69</v>
      </c>
      <c r="J25" s="48">
        <f t="shared" si="1"/>
        <v>3210.1467296692363</v>
      </c>
      <c r="K25" s="32">
        <f>H25+H24+H23</f>
        <v>32929963</v>
      </c>
      <c r="L25" s="27">
        <f>K25/K22-1</f>
        <v>-0.16231488804439098</v>
      </c>
      <c r="M25" s="27">
        <f>K25/K13-1</f>
        <v>-0.34087969221428926</v>
      </c>
      <c r="N25" s="32">
        <f>AVERAGE(J23:J25)</f>
        <v>3090.4038367163557</v>
      </c>
      <c r="O25" s="58">
        <f>N25/N22-1</f>
        <v>-0.31224616475564781</v>
      </c>
    </row>
    <row r="26" spans="1:15" ht="17.399999999999999" hidden="1">
      <c r="A26" s="31"/>
      <c r="B26" s="27"/>
      <c r="C26" s="27"/>
      <c r="D26" s="26">
        <f>H26/19</f>
        <v>460284.89473684208</v>
      </c>
      <c r="E26" s="27">
        <f t="shared" si="4"/>
        <v>-0.23874289265780657</v>
      </c>
      <c r="F26" s="33">
        <f t="shared" si="5"/>
        <v>-0.43979743109319747</v>
      </c>
      <c r="G26" s="39" t="s">
        <v>202</v>
      </c>
      <c r="H26" s="29">
        <v>8745413</v>
      </c>
      <c r="I26" s="29">
        <v>3079.49</v>
      </c>
      <c r="J26" s="48">
        <f t="shared" si="1"/>
        <v>2839.8900467285171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596260.54545454541</v>
      </c>
      <c r="E27" s="27">
        <f t="shared" si="4"/>
        <v>0.29541627864074149</v>
      </c>
      <c r="F27" s="33">
        <f t="shared" si="5"/>
        <v>-5.3744282260329346E-2</v>
      </c>
      <c r="G27" s="39" t="s">
        <v>203</v>
      </c>
      <c r="H27" s="29">
        <v>13117732</v>
      </c>
      <c r="I27" s="29">
        <v>4395.92</v>
      </c>
      <c r="J27" s="48">
        <f t="shared" si="1"/>
        <v>2984.0697737902419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625617.60287081334</v>
      </c>
      <c r="B28" s="27">
        <f>A28/A25-1</f>
        <v>0.17403624036525511</v>
      </c>
      <c r="C28" s="27">
        <f>A28/A16-1</f>
        <v>-2.9189707519659991E-2</v>
      </c>
      <c r="D28" s="26">
        <f>H28/19</f>
        <v>820307.36842105258</v>
      </c>
      <c r="E28" s="27">
        <f t="shared" si="4"/>
        <v>0.37575322512025378</v>
      </c>
      <c r="F28" s="33">
        <f t="shared" si="5"/>
        <v>0.70358432421818184</v>
      </c>
      <c r="G28" s="39" t="s">
        <v>208</v>
      </c>
      <c r="H28" s="29">
        <v>15585840</v>
      </c>
      <c r="I28" s="29">
        <v>3892.62</v>
      </c>
      <c r="J28" s="48">
        <f t="shared" si="1"/>
        <v>4003.9459284492195</v>
      </c>
      <c r="K28" s="32">
        <f>H28+H27+H26</f>
        <v>37448985</v>
      </c>
      <c r="L28" s="27">
        <f>K28/K25-1</f>
        <v>0.13723131119218079</v>
      </c>
      <c r="M28" s="27">
        <f>K28/K16-1</f>
        <v>-8.4130259429764265E-2</v>
      </c>
      <c r="N28" s="32">
        <f>AVERAGE(J26:J28)</f>
        <v>3275.9685829893265</v>
      </c>
      <c r="O28" s="58">
        <f>N28/N25-1</f>
        <v>6.004546851395931E-2</v>
      </c>
    </row>
    <row r="29" spans="1:15" hidden="1">
      <c r="D29" s="26">
        <f>H29/22</f>
        <v>104828.18181818182</v>
      </c>
      <c r="E29" s="27">
        <f t="shared" ref="E29:E41" si="6">D29/D28-1</f>
        <v>-0.87220865512892121</v>
      </c>
      <c r="F29" s="33">
        <f t="shared" ref="F29:F41" si="7">D29/D17-1</f>
        <v>-0.79135635090760104</v>
      </c>
      <c r="G29" s="39" t="s">
        <v>215</v>
      </c>
      <c r="H29" s="29">
        <v>2306220</v>
      </c>
      <c r="I29" s="29">
        <v>1431.25</v>
      </c>
      <c r="J29" s="48">
        <f t="shared" si="1"/>
        <v>1611.3327510917031</v>
      </c>
    </row>
    <row r="30" spans="1:15" hidden="1">
      <c r="D30" s="26">
        <f>H30/19</f>
        <v>291659.63157894736</v>
      </c>
      <c r="E30" s="27">
        <f t="shared" si="6"/>
        <v>1.7822635718781563</v>
      </c>
      <c r="F30" s="33">
        <f t="shared" si="7"/>
        <v>-0.69744206520279306</v>
      </c>
      <c r="G30" s="39" t="s">
        <v>210</v>
      </c>
      <c r="H30" s="29">
        <v>5541533</v>
      </c>
      <c r="I30" s="29">
        <v>2698.47</v>
      </c>
      <c r="J30" s="48">
        <f t="shared" si="1"/>
        <v>2053.583326848177</v>
      </c>
    </row>
    <row r="31" spans="1:15" ht="17.399999999999999" hidden="1">
      <c r="A31" s="31">
        <f>AVERAGE(D29:D31)</f>
        <v>242388.98779904307</v>
      </c>
      <c r="B31" s="27">
        <f>A31/A28-1</f>
        <v>-0.61256047354362075</v>
      </c>
      <c r="C31" s="27">
        <f>A31/A19-1</f>
        <v>-0.60037500980786529</v>
      </c>
      <c r="D31" s="26">
        <f>H31/20</f>
        <v>330679.15000000002</v>
      </c>
      <c r="E31" s="27">
        <f t="shared" si="6"/>
        <v>0.133784432935796</v>
      </c>
      <c r="F31" s="33">
        <f t="shared" si="7"/>
        <v>-6.380737620216459E-2</v>
      </c>
      <c r="G31" s="39" t="s">
        <v>211</v>
      </c>
      <c r="H31" s="29">
        <v>6613583</v>
      </c>
      <c r="I31" s="29">
        <v>3024.5</v>
      </c>
      <c r="J31" s="48">
        <f t="shared" si="1"/>
        <v>2186.6698627872374</v>
      </c>
      <c r="K31" s="32">
        <f>H31+H30+H29</f>
        <v>14461336</v>
      </c>
      <c r="L31" s="27">
        <f>K31/K28-1</f>
        <v>-0.61383903996329936</v>
      </c>
      <c r="M31" s="27">
        <f>K31/K19-1</f>
        <v>-0.61019502976651518</v>
      </c>
      <c r="N31" s="32">
        <f>AVERAGE(J29:J31)</f>
        <v>1950.528646909039</v>
      </c>
      <c r="O31" s="58">
        <f>N31/N28-1</f>
        <v>-0.40459482516490475</v>
      </c>
    </row>
    <row r="32" spans="1:15" ht="17.399999999999999" hidden="1">
      <c r="D32" s="26">
        <f>H32/21</f>
        <v>299599.14285714284</v>
      </c>
      <c r="E32" s="27">
        <f t="shared" si="6"/>
        <v>-9.3988408833327375E-2</v>
      </c>
      <c r="F32" s="33">
        <f t="shared" si="7"/>
        <v>-0.6033010021085714</v>
      </c>
      <c r="G32" s="39" t="s">
        <v>222</v>
      </c>
      <c r="H32" s="29">
        <v>6291582</v>
      </c>
      <c r="I32" s="29">
        <v>3133.84</v>
      </c>
      <c r="J32" s="48">
        <f t="shared" si="1"/>
        <v>2007.6270645597733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321689</v>
      </c>
      <c r="E33" s="27">
        <f t="shared" si="6"/>
        <v>7.373137630567328E-2</v>
      </c>
      <c r="F33" s="33">
        <f t="shared" si="7"/>
        <v>-0.15678839941215195</v>
      </c>
      <c r="G33" s="39" t="s">
        <v>223</v>
      </c>
      <c r="H33" s="29">
        <v>6755469</v>
      </c>
      <c r="I33" s="29">
        <v>3132.42</v>
      </c>
      <c r="J33" s="48">
        <f t="shared" si="1"/>
        <v>2156.6293792020228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307636.67919799499</v>
      </c>
      <c r="B34" s="27">
        <f>A34/A31-1</f>
        <v>0.26918587346487333</v>
      </c>
      <c r="C34" s="27">
        <f>A34/A22-1</f>
        <v>-0.51626918162374091</v>
      </c>
      <c r="D34" s="26">
        <f>H34/19</f>
        <v>301621.89473684208</v>
      </c>
      <c r="E34" s="27">
        <f t="shared" si="6"/>
        <v>-6.2380452123504182E-2</v>
      </c>
      <c r="F34" s="33">
        <f t="shared" si="7"/>
        <v>-0.60887509305809351</v>
      </c>
      <c r="G34" s="39" t="s">
        <v>220</v>
      </c>
      <c r="H34" s="29">
        <v>5730816</v>
      </c>
      <c r="I34" s="29">
        <v>1111.01</v>
      </c>
      <c r="J34" s="48">
        <f t="shared" si="1"/>
        <v>5158.2037965454856</v>
      </c>
      <c r="K34" s="32">
        <f>H34+H33+H32</f>
        <v>18777867</v>
      </c>
      <c r="L34" s="27">
        <f>K34/K31-1</f>
        <v>0.29848770542362058</v>
      </c>
      <c r="M34" s="27">
        <f>K34/K22-1</f>
        <v>-0.52232136974516075</v>
      </c>
      <c r="N34" s="32">
        <f>AVERAGE(J32:J34)</f>
        <v>3107.4867467690942</v>
      </c>
      <c r="O34" s="58">
        <f>N34/N31-1</f>
        <v>0.59315104225383308</v>
      </c>
      <c r="P34" s="58"/>
    </row>
    <row r="35" spans="1:16" ht="17.399999999999999" hidden="1">
      <c r="D35" s="26">
        <f>H35/23</f>
        <v>254440.95652173914</v>
      </c>
      <c r="E35" s="27">
        <f t="shared" si="6"/>
        <v>-0.15642411588279159</v>
      </c>
      <c r="F35" s="33">
        <f t="shared" si="7"/>
        <v>-0.4027828442877589</v>
      </c>
      <c r="G35" s="39" t="s">
        <v>226</v>
      </c>
      <c r="H35" s="68">
        <v>5852142</v>
      </c>
      <c r="I35" s="68">
        <v>842.61</v>
      </c>
      <c r="J35" s="48">
        <f t="shared" si="1"/>
        <v>6945.2558122975042</v>
      </c>
      <c r="P35" s="16"/>
    </row>
    <row r="36" spans="1:16" ht="17.399999999999999" hidden="1">
      <c r="D36" s="26">
        <f>H36/21</f>
        <v>354879.28571428574</v>
      </c>
      <c r="E36" s="27">
        <f t="shared" si="6"/>
        <v>0.39474120269613611</v>
      </c>
      <c r="F36" s="33">
        <f t="shared" si="7"/>
        <v>-0.37515817151233577</v>
      </c>
      <c r="G36" s="39" t="s">
        <v>228</v>
      </c>
      <c r="H36" s="68">
        <v>7452465</v>
      </c>
      <c r="I36" s="68">
        <v>1409.63</v>
      </c>
      <c r="J36" s="48">
        <f t="shared" si="1"/>
        <v>5286.8234926895702</v>
      </c>
      <c r="P36" s="16"/>
    </row>
    <row r="37" spans="1:16" ht="17.399999999999999" hidden="1">
      <c r="A37" s="31">
        <f>AVERAGE(D35:D37)</f>
        <v>350446.76593052683</v>
      </c>
      <c r="B37" s="27">
        <f>A37/A34-1</f>
        <v>0.13915794060752829</v>
      </c>
      <c r="C37" s="27">
        <f>A37/A25-1</f>
        <v>-0.34235034047435864</v>
      </c>
      <c r="D37" s="26">
        <f>H37/18</f>
        <v>442020.05555555556</v>
      </c>
      <c r="E37" s="27">
        <f t="shared" si="6"/>
        <v>0.24555045433513145</v>
      </c>
      <c r="F37" s="33">
        <f t="shared" si="7"/>
        <v>-0.26895078954993901</v>
      </c>
      <c r="G37" s="39" t="s">
        <v>225</v>
      </c>
      <c r="H37" s="68">
        <v>7956361</v>
      </c>
      <c r="I37" s="68">
        <v>2928.14</v>
      </c>
      <c r="J37" s="48">
        <f t="shared" si="1"/>
        <v>2717.2064860286737</v>
      </c>
      <c r="K37" s="32">
        <f>H37+H36+H35</f>
        <v>21260968</v>
      </c>
      <c r="L37" s="27">
        <f>K37/K34-1</f>
        <v>0.13223551961466118</v>
      </c>
      <c r="M37" s="27">
        <f>K37/K25-1</f>
        <v>-0.35435797483282927</v>
      </c>
      <c r="N37" s="32">
        <f>AVERAGE(J35:J37)</f>
        <v>4983.0952636719157</v>
      </c>
      <c r="O37" s="16">
        <f>N37/N34-1</f>
        <v>0.60357731818258697</v>
      </c>
      <c r="P37" s="16"/>
    </row>
    <row r="38" spans="1:16" ht="17.399999999999999" hidden="1">
      <c r="A38" s="31"/>
      <c r="B38" s="27"/>
      <c r="C38" s="27"/>
      <c r="D38" s="26">
        <f>H38/20</f>
        <v>391641.9</v>
      </c>
      <c r="E38" s="27">
        <f t="shared" si="6"/>
        <v>-0.11397255604666501</v>
      </c>
      <c r="F38" s="33">
        <f t="shared" si="7"/>
        <v>-0.14913153901365195</v>
      </c>
      <c r="G38" s="39" t="s">
        <v>231</v>
      </c>
      <c r="H38" s="68">
        <v>7832838</v>
      </c>
      <c r="I38" s="68">
        <v>3319.38</v>
      </c>
      <c r="J38" s="48">
        <f t="shared" si="1"/>
        <v>2359.7292265423062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378073.33333333331</v>
      </c>
      <c r="E39" s="27">
        <f t="shared" si="6"/>
        <v>-3.4645339701055211E-2</v>
      </c>
      <c r="F39" s="33">
        <f t="shared" si="7"/>
        <v>-0.36592595935537231</v>
      </c>
      <c r="G39" s="39" t="s">
        <v>234</v>
      </c>
      <c r="H39" s="68">
        <v>7939540</v>
      </c>
      <c r="I39" s="68">
        <v>2531.04</v>
      </c>
      <c r="J39" s="48">
        <f t="shared" si="1"/>
        <v>3136.8686389784439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350710.14126984129</v>
      </c>
      <c r="B40" s="27">
        <f>A40/A37-1</f>
        <v>7.5154164603330464E-4</v>
      </c>
      <c r="C40" s="27">
        <f>A40/A28-1</f>
        <v>-0.43941772152747272</v>
      </c>
      <c r="D40" s="26">
        <f>H40/21</f>
        <v>282415.19047619047</v>
      </c>
      <c r="E40" s="27">
        <f t="shared" si="6"/>
        <v>-0.25301478423183199</v>
      </c>
      <c r="F40" s="33">
        <f t="shared" si="7"/>
        <v>-0.65572028077744804</v>
      </c>
      <c r="G40" s="39" t="s">
        <v>236</v>
      </c>
      <c r="H40" s="68">
        <v>5930719</v>
      </c>
      <c r="I40" s="68">
        <v>854.43</v>
      </c>
      <c r="J40" s="48">
        <f t="shared" si="1"/>
        <v>6941.1408775440941</v>
      </c>
      <c r="K40" s="32">
        <f>H40+H39+H38</f>
        <v>21703097</v>
      </c>
      <c r="L40" s="27">
        <f>K40/K37-1</f>
        <v>2.079533725839755E-2</v>
      </c>
      <c r="M40" s="27">
        <f>K40/K28-1</f>
        <v>-0.42046234363895307</v>
      </c>
      <c r="N40" s="32">
        <f>AVERAGE(J38:J40)</f>
        <v>4145.912914354948</v>
      </c>
      <c r="O40" s="58">
        <f>N40/N37-1</f>
        <v>-0.16800448416474167</v>
      </c>
    </row>
    <row r="41" spans="1:16" ht="17.399999999999999">
      <c r="A41" s="31"/>
      <c r="B41" s="27"/>
      <c r="C41" s="27"/>
      <c r="D41" s="26">
        <f>H41/18</f>
        <v>329531.38888888888</v>
      </c>
      <c r="E41" s="27">
        <f t="shared" si="6"/>
        <v>0.16683308830964116</v>
      </c>
      <c r="F41" s="33">
        <f t="shared" si="7"/>
        <v>2.1435381514146763</v>
      </c>
      <c r="G41" s="39" t="s">
        <v>370</v>
      </c>
      <c r="H41" s="68">
        <v>5931565</v>
      </c>
      <c r="I41" s="68">
        <v>808.33</v>
      </c>
      <c r="J41" s="48">
        <f t="shared" si="1"/>
        <v>7338.0488166961513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324408.59999999998</v>
      </c>
      <c r="E42" s="27">
        <f t="shared" ref="E42" si="8">D42/D41-1</f>
        <v>-1.5545678079899705E-2</v>
      </c>
      <c r="F42" s="33">
        <f t="shared" ref="F42" si="9">D42/D30-1</f>
        <v>0.11228488578882412</v>
      </c>
      <c r="G42" s="39" t="s">
        <v>405</v>
      </c>
      <c r="H42" s="68">
        <v>6488172</v>
      </c>
      <c r="I42" s="68">
        <v>937.64</v>
      </c>
      <c r="J42" s="48">
        <f t="shared" si="1"/>
        <v>6919.6834606032171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321787.07962962962</v>
      </c>
      <c r="B43" s="27">
        <f>A43/A40-1</f>
        <v>-8.2469989420573597E-2</v>
      </c>
      <c r="C43" s="27">
        <f>A43/A31-1</f>
        <v>0.32756476501487342</v>
      </c>
      <c r="D43" s="26">
        <f>H43/20</f>
        <v>311421.25</v>
      </c>
      <c r="E43" s="27">
        <f t="shared" ref="E43" si="10">D43/D42-1</f>
        <v>-4.0033926350904303E-2</v>
      </c>
      <c r="F43" s="33">
        <f t="shared" ref="F43" si="11">D43/D31-1</f>
        <v>-5.8237418355526871E-2</v>
      </c>
      <c r="G43" s="39" t="s">
        <v>429</v>
      </c>
      <c r="H43" s="68">
        <v>6228425</v>
      </c>
      <c r="I43" s="68">
        <v>811.37</v>
      </c>
      <c r="J43" s="48">
        <f t="shared" si="1"/>
        <v>7676.4299887844018</v>
      </c>
      <c r="K43" s="32">
        <f>H43+H42+H41</f>
        <v>18648162</v>
      </c>
      <c r="L43" s="27">
        <f>K43/K40-1</f>
        <v>-0.14076032558855545</v>
      </c>
      <c r="M43" s="27">
        <f>K43/K31-1</f>
        <v>0.28951861709042648</v>
      </c>
      <c r="N43" s="32">
        <f>AVERAGE(J41:J43)</f>
        <v>7311.387422027924</v>
      </c>
      <c r="O43" s="58">
        <f>N43/N40-1</f>
        <v>0.76351688351019886</v>
      </c>
    </row>
    <row r="44" spans="1:16" ht="17.399999999999999">
      <c r="A44" s="31"/>
      <c r="B44" s="27"/>
      <c r="C44" s="27"/>
      <c r="D44" s="26">
        <f>H44/22</f>
        <v>225803.45454545456</v>
      </c>
      <c r="E44" s="27">
        <f t="shared" ref="E44" si="12">D44/D43-1</f>
        <v>-0.27492598997192852</v>
      </c>
      <c r="F44" s="33">
        <f t="shared" ref="F44" si="13">D44/D32-1</f>
        <v>-0.24631475113023305</v>
      </c>
      <c r="G44" s="39" t="s">
        <v>464</v>
      </c>
      <c r="H44" s="68">
        <v>4967676</v>
      </c>
      <c r="I44" s="68">
        <v>604.84</v>
      </c>
      <c r="J44" s="48">
        <f t="shared" si="1"/>
        <v>8213.2067984921632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246817.1</v>
      </c>
      <c r="E45" s="27">
        <f t="shared" ref="E45" si="14">D45/D44-1</f>
        <v>9.306166505222957E-2</v>
      </c>
      <c r="F45" s="33">
        <f t="shared" ref="F45" si="15">D45/D33-1</f>
        <v>-0.2327462238373087</v>
      </c>
      <c r="G45" s="39" t="s">
        <v>498</v>
      </c>
      <c r="H45" s="68">
        <v>4936342</v>
      </c>
      <c r="I45" s="68">
        <v>647.94000000000005</v>
      </c>
      <c r="J45" s="48">
        <f t="shared" si="1"/>
        <v>7618.5171466493803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261992.44800637956</v>
      </c>
      <c r="B46" s="27">
        <f>A46/A43-1</f>
        <v>-0.18582048630439874</v>
      </c>
      <c r="C46" s="27">
        <f>A46/A34-1</f>
        <v>-0.14837057567585688</v>
      </c>
      <c r="D46" s="26">
        <f>H46/19</f>
        <v>313356.78947368421</v>
      </c>
      <c r="E46" s="27">
        <f t="shared" ref="E46" si="16">D46/D45-1</f>
        <v>0.2695910837364357</v>
      </c>
      <c r="F46" s="33">
        <f t="shared" ref="F46" si="17">D46/D34-1</f>
        <v>3.8905977787456525E-2</v>
      </c>
      <c r="G46" s="39" t="s">
        <v>548</v>
      </c>
      <c r="H46" s="68">
        <v>5953779</v>
      </c>
      <c r="I46" s="68">
        <v>916.71</v>
      </c>
      <c r="J46" s="48">
        <f t="shared" si="1"/>
        <v>6494.724613018293</v>
      </c>
      <c r="K46" s="32">
        <f>H46+H45+H44</f>
        <v>15857797</v>
      </c>
      <c r="L46" s="27">
        <f>K46/K43-1</f>
        <v>-0.14963217286507913</v>
      </c>
      <c r="M46" s="27">
        <f>K46/K34-1</f>
        <v>-0.15550594750724345</v>
      </c>
      <c r="N46" s="32">
        <f>AVERAGE(J44:J46)</f>
        <v>7442.1495193866131</v>
      </c>
      <c r="O46" s="58">
        <f>N46/N43-1</f>
        <v>1.7884717333501721E-2</v>
      </c>
    </row>
    <row r="47" spans="1:16" ht="17.399999999999999">
      <c r="A47" s="31"/>
      <c r="B47" s="27"/>
      <c r="C47" s="27"/>
      <c r="D47" s="26">
        <f>H47/19</f>
        <v>167840.57894736843</v>
      </c>
      <c r="E47" s="27">
        <f t="shared" ref="E47" si="18">D47/D46-1</f>
        <v>-0.46437867445197412</v>
      </c>
      <c r="F47" s="33">
        <f t="shared" ref="F47" si="19">D47/D35-1</f>
        <v>-0.3403554944856988</v>
      </c>
      <c r="G47" s="39" t="s">
        <v>598</v>
      </c>
      <c r="H47" s="68">
        <v>3188971</v>
      </c>
      <c r="I47" s="68">
        <v>435.94</v>
      </c>
      <c r="J47" s="48">
        <f t="shared" si="1"/>
        <v>7315.1603431664907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214746.9</v>
      </c>
      <c r="E48" s="27">
        <f t="shared" ref="E48" si="20">D48/D47-1</f>
        <v>0.2794694903152144</v>
      </c>
      <c r="F48" s="33">
        <f t="shared" ref="F48" si="21">D48/D36-1</f>
        <v>-0.39487338753016621</v>
      </c>
      <c r="G48" s="39" t="s">
        <v>632</v>
      </c>
      <c r="H48" s="68">
        <v>4294938</v>
      </c>
      <c r="I48" s="68">
        <v>692.9</v>
      </c>
      <c r="J48" s="48">
        <f t="shared" si="1"/>
        <v>6198.4961754942997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232845.90207336526</v>
      </c>
      <c r="B49" s="27">
        <f>A49/A46-1</f>
        <v>-0.11124956522527163</v>
      </c>
      <c r="C49" s="27">
        <f>A49/A37-1</f>
        <v>-0.33557411649926594</v>
      </c>
      <c r="D49" s="26">
        <f>H49/22</f>
        <v>315950.22727272729</v>
      </c>
      <c r="E49" s="27">
        <f t="shared" ref="E49" si="22">D49/D48-1</f>
        <v>0.47126793109808474</v>
      </c>
      <c r="F49" s="33">
        <f t="shared" ref="F49" si="23">D49/D37-1</f>
        <v>-0.28521291443298125</v>
      </c>
      <c r="G49" s="39" t="s">
        <v>674</v>
      </c>
      <c r="H49" s="68">
        <v>6950905</v>
      </c>
      <c r="I49" s="68">
        <v>1359.14</v>
      </c>
      <c r="J49" s="48">
        <f t="shared" si="1"/>
        <v>5114.1935341465924</v>
      </c>
      <c r="K49" s="32">
        <f>H49+H48+H47</f>
        <v>14434814</v>
      </c>
      <c r="L49" s="27">
        <f>K49/K46-1</f>
        <v>-8.9733964938509381E-2</v>
      </c>
      <c r="M49" s="27">
        <f>K49/K37-1</f>
        <v>-0.32106506157198489</v>
      </c>
      <c r="N49" s="32">
        <f>AVERAGE(J47:J49)</f>
        <v>6209.2833509357952</v>
      </c>
      <c r="O49" s="58">
        <f>N49/N46-1</f>
        <v>-0.16565995687660295</v>
      </c>
    </row>
    <row r="50" spans="1:15" s="37" customFormat="1" ht="17.399999999999999">
      <c r="A50" s="92"/>
      <c r="B50" s="130"/>
      <c r="C50" s="130"/>
      <c r="D50" s="93">
        <f>H50/18</f>
        <v>348266.5</v>
      </c>
      <c r="E50" s="130">
        <f t="shared" ref="E50" si="24">D50/D49-1</f>
        <v>0.10228279626897496</v>
      </c>
      <c r="F50" s="131">
        <f t="shared" ref="F50" si="25">D50/D38-1</f>
        <v>-0.11075270546895011</v>
      </c>
      <c r="G50" s="132" t="s">
        <v>714</v>
      </c>
      <c r="H50" s="95">
        <v>6268797</v>
      </c>
      <c r="I50" s="95">
        <v>1015.18</v>
      </c>
      <c r="J50" s="136">
        <f t="shared" ref="J50" si="26">H50/I50</f>
        <v>6175.0595953426982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223827.55</v>
      </c>
      <c r="E51" s="130">
        <f t="shared" ref="E51" si="27">D51/D50-1</f>
        <v>-0.35730956035105299</v>
      </c>
      <c r="F51" s="131">
        <f t="shared" ref="F51" si="28">D51/D39-1</f>
        <v>-0.40797847860203484</v>
      </c>
      <c r="G51" s="132" t="s">
        <v>721</v>
      </c>
      <c r="H51" s="95">
        <v>4476551</v>
      </c>
      <c r="I51" s="95">
        <v>758.02</v>
      </c>
      <c r="J51" s="136">
        <f t="shared" ref="J51" si="29">H51/I51</f>
        <v>5905.5842853750564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270530.0318181818</v>
      </c>
      <c r="B52" s="27">
        <f>A52/A49-1</f>
        <v>0.16184149864464015</v>
      </c>
      <c r="C52" s="27">
        <f>A52/A40-1</f>
        <v>-0.22862215834804667</v>
      </c>
      <c r="D52" s="93">
        <f>H52/22</f>
        <v>239496.04545454544</v>
      </c>
      <c r="E52" s="130">
        <f t="shared" ref="E52:E53" si="30">D52/D51-1</f>
        <v>7.0002532997146538E-2</v>
      </c>
      <c r="F52" s="131">
        <f t="shared" ref="F52:F53" si="31">D52/D40-1</f>
        <v>-0.15197180062898707</v>
      </c>
      <c r="G52" s="132" t="s">
        <v>726</v>
      </c>
      <c r="H52" s="95">
        <v>5268913</v>
      </c>
      <c r="I52" s="95">
        <v>640.78</v>
      </c>
      <c r="J52" s="136">
        <f t="shared" ref="J52" si="32">H52/I52</f>
        <v>8222.6552014732042</v>
      </c>
      <c r="K52" s="32">
        <f>H52+H51+H50</f>
        <v>16014261</v>
      </c>
      <c r="L52" s="27">
        <f>K52/K49-1</f>
        <v>0.10941928313035421</v>
      </c>
      <c r="M52" s="27">
        <f>K52/K40-1</f>
        <v>-0.26212093140439818</v>
      </c>
      <c r="N52" s="32">
        <f>AVERAGE(J50:J52)</f>
        <v>6767.7663607303193</v>
      </c>
      <c r="O52" s="58">
        <f>N52/N49-1</f>
        <v>8.9943231485861475E-2</v>
      </c>
    </row>
    <row r="53" spans="1:15" s="37" customFormat="1" ht="17.399999999999999">
      <c r="A53" s="31"/>
      <c r="B53" s="27"/>
      <c r="C53" s="27"/>
      <c r="D53" s="93">
        <f>H53/21</f>
        <v>319818.95238095237</v>
      </c>
      <c r="E53" s="130">
        <f t="shared" si="30"/>
        <v>0.33538301968184947</v>
      </c>
      <c r="F53" s="131">
        <f t="shared" si="31"/>
        <v>-2.9473479114341172E-2</v>
      </c>
      <c r="G53" s="132" t="s">
        <v>729</v>
      </c>
      <c r="H53" s="95">
        <v>6716198</v>
      </c>
      <c r="I53" s="95">
        <v>1101.79</v>
      </c>
      <c r="J53" s="136">
        <f t="shared" ref="J53" si="33">H53/I53</f>
        <v>6095.7151544305179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309291.5882352941</v>
      </c>
      <c r="E54" s="130">
        <f t="shared" ref="E54" si="34">D54/D53-1</f>
        <v>-3.2916636325912907E-2</v>
      </c>
      <c r="F54" s="131">
        <f t="shared" ref="F54" si="35">D54/D42-1</f>
        <v>-4.6598677608133299E-2</v>
      </c>
      <c r="G54" s="132" t="s">
        <v>742</v>
      </c>
      <c r="H54" s="95">
        <v>5257957</v>
      </c>
      <c r="I54" s="95">
        <v>668.03</v>
      </c>
      <c r="J54" s="136">
        <f t="shared" ref="J54" si="36">H54/I54</f>
        <v>7870.8396329506168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317168.21195144724</v>
      </c>
      <c r="B55" s="27">
        <f>A55/A52-1</f>
        <v>0.17239557405075856</v>
      </c>
      <c r="C55" s="27">
        <f>A55/A43-1</f>
        <v>-1.4353800915495429E-2</v>
      </c>
      <c r="D55" s="93">
        <f>H55/21</f>
        <v>322394.09523809527</v>
      </c>
      <c r="E55" s="130">
        <f t="shared" ref="E55" si="37">D55/D54-1</f>
        <v>4.2362959424662394E-2</v>
      </c>
      <c r="F55" s="131">
        <f t="shared" ref="F55" si="38">D55/D43-1</f>
        <v>3.5234735067357414E-2</v>
      </c>
      <c r="G55" s="132" t="s">
        <v>749</v>
      </c>
      <c r="H55" s="95">
        <v>6770276</v>
      </c>
      <c r="I55" s="95">
        <v>820.57</v>
      </c>
      <c r="J55" s="136">
        <f t="shared" ref="J55" si="39">H55/I55</f>
        <v>8250.6989044200982</v>
      </c>
      <c r="K55" s="32">
        <f>H55+H54+H53</f>
        <v>18744431</v>
      </c>
      <c r="L55" s="27">
        <f>K55/K52-1</f>
        <v>0.17048367077319404</v>
      </c>
      <c r="M55" s="27">
        <f>K55/K43-1</f>
        <v>5.1623854404525549E-3</v>
      </c>
      <c r="N55" s="32">
        <f>AVERAGE(J53:J55)</f>
        <v>7405.751230600411</v>
      </c>
      <c r="O55" s="58">
        <f>N55/N52-1</f>
        <v>9.4268158187607032E-2</v>
      </c>
    </row>
    <row r="56" spans="1:15" s="124" customFormat="1" ht="17.399999999999999">
      <c r="A56" s="94"/>
      <c r="B56" s="45"/>
      <c r="C56" s="45"/>
      <c r="D56" s="98">
        <f>H56/22</f>
        <v>362021.36363636365</v>
      </c>
      <c r="E56" s="118">
        <f t="shared" ref="E56" si="40">D56/D55-1</f>
        <v>0.12291561471993706</v>
      </c>
      <c r="F56" s="158">
        <f t="shared" ref="F56" si="41">D56/D44-1</f>
        <v>0.60325874714856598</v>
      </c>
      <c r="G56" s="122" t="s">
        <v>752</v>
      </c>
      <c r="H56" s="96">
        <v>7964470</v>
      </c>
      <c r="I56" s="96">
        <v>820.64</v>
      </c>
      <c r="J56" s="123">
        <f t="shared" ref="J56" si="42">H56/I56</f>
        <v>9705.1935075063375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494590.55555555556</v>
      </c>
      <c r="E57" s="118">
        <f t="shared" ref="E57" si="43">D57/D56-1</f>
        <v>0.36619162633825253</v>
      </c>
      <c r="F57" s="158">
        <f t="shared" ref="F57" si="44">D57/D45-1</f>
        <v>1.0038747540407678</v>
      </c>
      <c r="G57" s="122" t="s">
        <v>756</v>
      </c>
      <c r="H57" s="96">
        <v>8902630</v>
      </c>
      <c r="I57" s="96">
        <v>1145.48</v>
      </c>
      <c r="J57" s="123">
        <f t="shared" ref="J57" si="45">H57/I57</f>
        <v>7771.9645912630513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428305.95959595963</v>
      </c>
      <c r="B58" s="27">
        <f>A58/A55-1</f>
        <v>0.3504063252767764</v>
      </c>
      <c r="C58" s="27">
        <f>A58/A46-1</f>
        <v>0.63480269318881399</v>
      </c>
      <c r="K58" s="32">
        <f>H58+H57+H56</f>
        <v>16867100</v>
      </c>
      <c r="L58" s="27">
        <f>K58/K55-1</f>
        <v>-0.10015406709331431</v>
      </c>
      <c r="M58" s="27">
        <f>K58/K46-1</f>
        <v>6.3647113151971801E-2</v>
      </c>
      <c r="N58" s="32">
        <f>AVERAGE(J56:J58)</f>
        <v>8738.5790493846944</v>
      </c>
      <c r="O58" s="58">
        <f>N58/N55-1</f>
        <v>0.17997199437068123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62"/>
  <dimension ref="A1:P58"/>
  <sheetViews>
    <sheetView topLeftCell="E1" zoomScale="70" zoomScaleNormal="70" zoomScaleSheetLayoutView="85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69921875" style="18" bestFit="1" customWidth="1"/>
    <col min="12" max="12" width="5.59765625" style="18" bestFit="1" customWidth="1"/>
    <col min="13" max="13" width="4.8984375" style="18" bestFit="1" customWidth="1"/>
    <col min="14" max="14" width="5" style="18" bestFit="1" customWidth="1"/>
    <col min="15" max="15" width="5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삼영</v>
      </c>
      <c r="G1" s="19"/>
      <c r="H1" s="19"/>
      <c r="I1" s="19"/>
      <c r="J1" s="20"/>
      <c r="P1" s="18" t="s">
        <v>89</v>
      </c>
    </row>
    <row r="2" spans="1:16" ht="15" customHeight="1">
      <c r="G2" s="21"/>
      <c r="H2" s="21"/>
      <c r="I2" s="21"/>
      <c r="J2" s="22"/>
      <c r="P2" s="23" t="s">
        <v>739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121</v>
      </c>
    </row>
    <row r="4" spans="1:16" ht="15" customHeight="1">
      <c r="A4" s="18" t="s">
        <v>35</v>
      </c>
      <c r="B4" s="22" t="s">
        <v>103</v>
      </c>
      <c r="C4" s="22"/>
      <c r="D4" s="22" t="s">
        <v>32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84184.9</v>
      </c>
      <c r="E5" s="27"/>
      <c r="F5" s="26"/>
      <c r="G5" s="28" t="s">
        <v>7</v>
      </c>
      <c r="H5" s="29">
        <v>1683698</v>
      </c>
      <c r="I5" s="29">
        <v>370289.49</v>
      </c>
      <c r="J5" s="30">
        <f>H5/I5</f>
        <v>4.5469775553175973</v>
      </c>
    </row>
    <row r="6" spans="1:16" ht="15" hidden="1" customHeight="1">
      <c r="D6" s="26">
        <f>H6/18</f>
        <v>62545.666666666664</v>
      </c>
      <c r="E6" s="27">
        <f t="shared" ref="E6:E16" si="0">D6/D5-1</f>
        <v>-0.2570441175713617</v>
      </c>
      <c r="F6" s="26"/>
      <c r="G6" s="28" t="s">
        <v>3</v>
      </c>
      <c r="H6" s="29">
        <v>1125822</v>
      </c>
      <c r="I6" s="29">
        <v>245468.95</v>
      </c>
      <c r="J6" s="48">
        <f t="shared" ref="J6:J49" si="1">H6/I6</f>
        <v>4.586413067722007</v>
      </c>
    </row>
    <row r="7" spans="1:16" ht="15" hidden="1" customHeight="1">
      <c r="A7" s="31">
        <f>AVERAGE(D5:D7)</f>
        <v>72427.885858585854</v>
      </c>
      <c r="B7" s="31"/>
      <c r="C7" s="31"/>
      <c r="D7" s="26">
        <f>H7/22</f>
        <v>70553.090909090912</v>
      </c>
      <c r="E7" s="27">
        <f t="shared" si="0"/>
        <v>0.12802524410043192</v>
      </c>
      <c r="F7" s="26"/>
      <c r="G7" s="28" t="s">
        <v>6</v>
      </c>
      <c r="H7" s="29">
        <v>1552168</v>
      </c>
      <c r="I7" s="29">
        <v>329515.52000000002</v>
      </c>
      <c r="J7" s="48">
        <f t="shared" si="1"/>
        <v>4.710454912715492</v>
      </c>
      <c r="K7" s="32">
        <f>H7+H6+H5</f>
        <v>4361688</v>
      </c>
      <c r="L7" s="32"/>
      <c r="M7" s="32"/>
      <c r="N7" s="32">
        <f>AVERAGE(J5:J7)</f>
        <v>4.6146151785850327</v>
      </c>
      <c r="O7" s="32"/>
    </row>
    <row r="8" spans="1:16" ht="15" hidden="1" customHeight="1">
      <c r="D8" s="26">
        <f>H8/21</f>
        <v>44244.952380952382</v>
      </c>
      <c r="E8" s="27">
        <f t="shared" si="0"/>
        <v>-0.37288428032213505</v>
      </c>
      <c r="F8" s="26"/>
      <c r="G8" s="28" t="s">
        <v>2</v>
      </c>
      <c r="H8" s="29">
        <v>929144</v>
      </c>
      <c r="I8" s="29">
        <v>184837.5</v>
      </c>
      <c r="J8" s="48">
        <f t="shared" si="1"/>
        <v>5.0268154459998646</v>
      </c>
    </row>
    <row r="9" spans="1:16" ht="15" hidden="1" customHeight="1">
      <c r="D9" s="26">
        <f>H9/21</f>
        <v>63583.809523809527</v>
      </c>
      <c r="E9" s="27">
        <f t="shared" si="0"/>
        <v>0.43708617824578333</v>
      </c>
      <c r="F9" s="26"/>
      <c r="G9" s="28" t="s">
        <v>5</v>
      </c>
      <c r="H9" s="29">
        <v>1335260</v>
      </c>
      <c r="I9" s="29">
        <v>287485.96999999997</v>
      </c>
      <c r="J9" s="48">
        <f t="shared" si="1"/>
        <v>4.6446092656278148</v>
      </c>
    </row>
    <row r="10" spans="1:16" ht="15" hidden="1" customHeight="1">
      <c r="A10" s="31">
        <f>AVERAGE(D8:D10)</f>
        <v>50250.888888888898</v>
      </c>
      <c r="B10" s="27">
        <f>A10/A7-1</f>
        <v>-0.30619417793026771</v>
      </c>
      <c r="C10" s="27"/>
      <c r="D10" s="26">
        <f>H10/21</f>
        <v>42923.904761904763</v>
      </c>
      <c r="E10" s="27">
        <f t="shared" si="0"/>
        <v>-0.32492398484190343</v>
      </c>
      <c r="F10" s="26"/>
      <c r="G10" s="28" t="s">
        <v>0</v>
      </c>
      <c r="H10" s="29">
        <v>901402</v>
      </c>
      <c r="I10" s="29">
        <v>206106.7</v>
      </c>
      <c r="J10" s="48">
        <f t="shared" si="1"/>
        <v>4.3734725751273489</v>
      </c>
      <c r="K10" s="32">
        <f>H10+H9+H8</f>
        <v>3165806</v>
      </c>
      <c r="L10" s="27">
        <f>K10/K7-1</f>
        <v>-0.27417871246178083</v>
      </c>
      <c r="M10" s="32"/>
      <c r="N10" s="32">
        <f>AVERAGE(J8:J10)</f>
        <v>4.6816324289183422</v>
      </c>
      <c r="O10" s="58">
        <f>N10/N7-1</f>
        <v>1.4522825358074254E-2</v>
      </c>
    </row>
    <row r="11" spans="1:16" ht="15" hidden="1" customHeight="1">
      <c r="D11" s="26">
        <f>H11/21</f>
        <v>56514.523809523809</v>
      </c>
      <c r="E11" s="27">
        <f t="shared" si="0"/>
        <v>0.31662121894559814</v>
      </c>
      <c r="F11" s="26"/>
      <c r="G11" s="28" t="s">
        <v>10</v>
      </c>
      <c r="H11" s="29">
        <v>1186805</v>
      </c>
      <c r="I11" s="29">
        <v>267879.08</v>
      </c>
      <c r="J11" s="48">
        <f t="shared" si="1"/>
        <v>4.4303758247937832</v>
      </c>
    </row>
    <row r="12" spans="1:16" ht="15" hidden="1" customHeight="1">
      <c r="D12" s="26">
        <f>H12/22</f>
        <v>51126.954545454544</v>
      </c>
      <c r="E12" s="27">
        <f t="shared" si="0"/>
        <v>-9.5330702638979914E-2</v>
      </c>
      <c r="F12" s="26"/>
      <c r="G12" s="28" t="s">
        <v>4</v>
      </c>
      <c r="H12" s="29">
        <v>1124793</v>
      </c>
      <c r="I12" s="29">
        <v>235313.33</v>
      </c>
      <c r="J12" s="48">
        <f t="shared" si="1"/>
        <v>4.7799799526869133</v>
      </c>
    </row>
    <row r="13" spans="1:16" ht="15" hidden="1" customHeight="1">
      <c r="A13" s="31">
        <f>AVERAGE(D11:D13)</f>
        <v>55857.426118326119</v>
      </c>
      <c r="B13" s="27">
        <f>A13/A10-1</f>
        <v>0.11157090657309543</v>
      </c>
      <c r="C13" s="27"/>
      <c r="D13" s="26">
        <f>H13/20</f>
        <v>59930.8</v>
      </c>
      <c r="E13" s="27">
        <f t="shared" si="0"/>
        <v>0.17219577291110455</v>
      </c>
      <c r="F13" s="26"/>
      <c r="G13" s="28" t="s">
        <v>8</v>
      </c>
      <c r="H13" s="29">
        <v>1198616</v>
      </c>
      <c r="I13" s="29">
        <v>253665.7</v>
      </c>
      <c r="J13" s="48">
        <f t="shared" si="1"/>
        <v>4.7251796360327782</v>
      </c>
      <c r="K13" s="32">
        <f>H13+H12+H11</f>
        <v>3510214</v>
      </c>
      <c r="L13" s="27">
        <f>K13/K10-1</f>
        <v>0.10878998902649117</v>
      </c>
      <c r="M13" s="32"/>
      <c r="N13" s="32">
        <f>AVERAGE(J11:J13)</f>
        <v>4.6451784711711577</v>
      </c>
      <c r="O13" s="58">
        <f>N13/N10-1</f>
        <v>-7.7865911732004633E-3</v>
      </c>
    </row>
    <row r="14" spans="1:16" ht="15" hidden="1" customHeight="1">
      <c r="D14" s="26">
        <f>H14/20</f>
        <v>60652.2</v>
      </c>
      <c r="E14" s="27">
        <f t="shared" si="0"/>
        <v>1.2037216256082006E-2</v>
      </c>
      <c r="F14" s="26"/>
      <c r="G14" s="28" t="s">
        <v>11</v>
      </c>
      <c r="H14" s="29">
        <v>1213044</v>
      </c>
      <c r="I14" s="29">
        <v>267188.99</v>
      </c>
      <c r="J14" s="48">
        <f t="shared" si="1"/>
        <v>4.5400224013721528</v>
      </c>
    </row>
    <row r="15" spans="1:16" ht="15" hidden="1" customHeight="1">
      <c r="A15" s="31"/>
      <c r="B15" s="31"/>
      <c r="C15" s="31"/>
      <c r="D15" s="26">
        <f>H15/22</f>
        <v>59048.909090909088</v>
      </c>
      <c r="E15" s="27">
        <f t="shared" si="0"/>
        <v>-2.6434175662068515E-2</v>
      </c>
      <c r="F15" s="26"/>
      <c r="G15" s="28" t="s">
        <v>9</v>
      </c>
      <c r="H15" s="29">
        <v>1299076</v>
      </c>
      <c r="I15" s="29">
        <v>282154.40000000002</v>
      </c>
      <c r="J15" s="48">
        <f t="shared" si="1"/>
        <v>4.6041316385638495</v>
      </c>
    </row>
    <row r="16" spans="1:16" ht="15" hidden="1" customHeight="1">
      <c r="A16" s="31">
        <f>AVERAGE(D14:D16)</f>
        <v>61037.990909090906</v>
      </c>
      <c r="B16" s="27">
        <f>A16/A13-1</f>
        <v>9.2746213901630403E-2</v>
      </c>
      <c r="C16" s="27"/>
      <c r="D16" s="26">
        <f>H16/22</f>
        <v>63412.86363636364</v>
      </c>
      <c r="E16" s="27">
        <f t="shared" si="0"/>
        <v>7.3904067198532042E-2</v>
      </c>
      <c r="F16" s="26"/>
      <c r="G16" s="28" t="s">
        <v>13</v>
      </c>
      <c r="H16" s="29">
        <v>1395083</v>
      </c>
      <c r="I16" s="29">
        <v>302905.73</v>
      </c>
      <c r="J16" s="48">
        <f t="shared" si="1"/>
        <v>4.605667248354794</v>
      </c>
      <c r="K16" s="32">
        <f>H16+H15+H14</f>
        <v>3907203</v>
      </c>
      <c r="L16" s="27">
        <f>K16/K13-1</f>
        <v>0.11309538392815943</v>
      </c>
      <c r="M16" s="32"/>
      <c r="N16" s="32">
        <f>AVERAGE(J14:J16)</f>
        <v>4.5832737627635991</v>
      </c>
      <c r="O16" s="58">
        <f>N16/N13-1</f>
        <v>-1.3326658769248767E-2</v>
      </c>
    </row>
    <row r="17" spans="1:15" ht="15" hidden="1" customHeight="1">
      <c r="D17" s="26">
        <f>H17/20</f>
        <v>74501.100000000006</v>
      </c>
      <c r="E17" s="27">
        <f t="shared" ref="E17:E22" si="2">D17/D16-1</f>
        <v>0.17485783999948401</v>
      </c>
      <c r="F17" s="33">
        <f t="shared" ref="F17:F22" si="3">D17/D5-1</f>
        <v>-0.1150301301064679</v>
      </c>
      <c r="G17" s="39" t="s">
        <v>162</v>
      </c>
      <c r="H17" s="29">
        <v>1490022</v>
      </c>
      <c r="I17" s="29">
        <v>310080.5</v>
      </c>
      <c r="J17" s="48">
        <f t="shared" si="1"/>
        <v>4.8052747592963758</v>
      </c>
    </row>
    <row r="18" spans="1:15" hidden="1">
      <c r="D18" s="26">
        <f>H18/20</f>
        <v>85667.25</v>
      </c>
      <c r="E18" s="27">
        <f t="shared" si="2"/>
        <v>0.14987899507524038</v>
      </c>
      <c r="F18" s="33">
        <f t="shared" si="3"/>
        <v>0.36967522396968611</v>
      </c>
      <c r="G18" s="39" t="s">
        <v>163</v>
      </c>
      <c r="H18" s="29">
        <v>1713345</v>
      </c>
      <c r="I18" s="29">
        <v>365973.01</v>
      </c>
      <c r="J18" s="48">
        <f t="shared" si="1"/>
        <v>4.681615728985042</v>
      </c>
    </row>
    <row r="19" spans="1:15" ht="17.399999999999999" hidden="1">
      <c r="A19" s="31">
        <f>AVERAGE(D17:D19)</f>
        <v>69888.510606060605</v>
      </c>
      <c r="B19" s="27">
        <f>A19/A16-1</f>
        <v>0.14500018046386121</v>
      </c>
      <c r="C19" s="27">
        <f>A19/A7-1</f>
        <v>-3.5060739691937681E-2</v>
      </c>
      <c r="D19" s="26">
        <f>H19/22</f>
        <v>49497.181818181816</v>
      </c>
      <c r="E19" s="27">
        <f t="shared" si="2"/>
        <v>-0.42221581971894961</v>
      </c>
      <c r="F19" s="33">
        <f t="shared" si="3"/>
        <v>-0.29844063271501542</v>
      </c>
      <c r="G19" s="39" t="s">
        <v>158</v>
      </c>
      <c r="H19" s="29">
        <v>1088938</v>
      </c>
      <c r="I19" s="29">
        <v>254530.7</v>
      </c>
      <c r="J19" s="48">
        <f t="shared" si="1"/>
        <v>4.2782186981766834</v>
      </c>
      <c r="K19" s="32">
        <f>H19+H18+H17</f>
        <v>4292305</v>
      </c>
      <c r="L19" s="27">
        <f>K19/K16-1</f>
        <v>9.8562066009879601E-2</v>
      </c>
      <c r="M19" s="27">
        <f>K19/K7-1</f>
        <v>-1.5907373475590236E-2</v>
      </c>
      <c r="N19" s="32">
        <f>AVERAGE(J17:J19)</f>
        <v>4.5883697288193668</v>
      </c>
      <c r="O19" s="58">
        <f>N19/N16-1</f>
        <v>1.1118615905445495E-3</v>
      </c>
    </row>
    <row r="20" spans="1:15" hidden="1">
      <c r="D20" s="26">
        <f>H20/20</f>
        <v>83117.55</v>
      </c>
      <c r="E20" s="27">
        <f t="shared" si="2"/>
        <v>0.67923802824403245</v>
      </c>
      <c r="F20" s="33">
        <f t="shared" si="3"/>
        <v>0.87857700205780809</v>
      </c>
      <c r="G20" s="39" t="s">
        <v>154</v>
      </c>
      <c r="H20" s="29">
        <v>1662351</v>
      </c>
      <c r="I20" s="29">
        <v>360281.2</v>
      </c>
      <c r="J20" s="48">
        <f t="shared" si="1"/>
        <v>4.614037590637535</v>
      </c>
    </row>
    <row r="21" spans="1:15" hidden="1">
      <c r="D21" s="26">
        <f>H21/21</f>
        <v>76582.190476190473</v>
      </c>
      <c r="E21" s="27">
        <f t="shared" si="2"/>
        <v>-7.8627913404684446E-2</v>
      </c>
      <c r="F21" s="33">
        <f t="shared" si="3"/>
        <v>0.20442909995057135</v>
      </c>
      <c r="G21" s="39" t="s">
        <v>155</v>
      </c>
      <c r="H21" s="29">
        <v>1608226</v>
      </c>
      <c r="I21" s="29">
        <v>376620.12</v>
      </c>
      <c r="J21" s="48">
        <f t="shared" si="1"/>
        <v>4.270154233926748</v>
      </c>
    </row>
    <row r="22" spans="1:15" ht="17.399999999999999" hidden="1">
      <c r="A22" s="31">
        <f>AVERAGE(D20:D22)</f>
        <v>89383.040476190465</v>
      </c>
      <c r="B22" s="27">
        <f>A22/A19-1</f>
        <v>0.27893754926348846</v>
      </c>
      <c r="C22" s="27">
        <f>A22/A10-1</f>
        <v>0.77873551000914087</v>
      </c>
      <c r="D22" s="26">
        <f>H22/21</f>
        <v>108449.38095238095</v>
      </c>
      <c r="E22" s="27">
        <f t="shared" si="2"/>
        <v>0.41611751084735604</v>
      </c>
      <c r="F22" s="33">
        <f t="shared" si="3"/>
        <v>1.526549752496666</v>
      </c>
      <c r="G22" s="39" t="s">
        <v>156</v>
      </c>
      <c r="H22" s="29">
        <v>2277437</v>
      </c>
      <c r="I22" s="29">
        <v>500660.8</v>
      </c>
      <c r="J22" s="48">
        <f t="shared" si="1"/>
        <v>4.5488622236851777</v>
      </c>
      <c r="K22" s="32">
        <f>H22+H21+H20</f>
        <v>5548014</v>
      </c>
      <c r="L22" s="27">
        <f>K22/K19-1</f>
        <v>0.29254887525467077</v>
      </c>
      <c r="M22" s="27">
        <f>K22/K10-1</f>
        <v>0.75248072686702838</v>
      </c>
      <c r="N22" s="32">
        <f>AVERAGE(J20:J22)</f>
        <v>4.4776846827498202</v>
      </c>
      <c r="O22" s="58">
        <f>N22/N19-1</f>
        <v>-2.4122957087424401E-2</v>
      </c>
    </row>
    <row r="23" spans="1:15" hidden="1">
      <c r="A23" s="31"/>
      <c r="B23" s="27"/>
      <c r="C23" s="27"/>
      <c r="D23" s="26">
        <f>H23/21</f>
        <v>84601.28571428571</v>
      </c>
      <c r="E23" s="27">
        <f t="shared" ref="E23:E28" si="4">D23/D22-1</f>
        <v>-0.21990070416876517</v>
      </c>
      <c r="F23" s="33">
        <f t="shared" ref="F23:F28" si="5">D23/D11-1</f>
        <v>0.49698307641103634</v>
      </c>
      <c r="G23" s="39" t="s">
        <v>168</v>
      </c>
      <c r="H23" s="29">
        <v>1776627</v>
      </c>
      <c r="I23" s="29">
        <v>377218.88</v>
      </c>
      <c r="J23" s="48">
        <f t="shared" si="1"/>
        <v>4.7098040267761787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100010.18181818182</v>
      </c>
      <c r="E24" s="27">
        <f t="shared" si="4"/>
        <v>0.18213548380263189</v>
      </c>
      <c r="F24" s="33">
        <f t="shared" si="5"/>
        <v>0.956114591751549</v>
      </c>
      <c r="G24" s="39" t="s">
        <v>176</v>
      </c>
      <c r="H24" s="29">
        <v>2200224</v>
      </c>
      <c r="I24" s="29">
        <v>494794.66</v>
      </c>
      <c r="J24" s="48">
        <f t="shared" si="1"/>
        <v>4.4467416038806888</v>
      </c>
      <c r="K24" s="32"/>
      <c r="L24" s="27"/>
      <c r="M24" s="27"/>
      <c r="N24" s="27"/>
    </row>
    <row r="25" spans="1:15" ht="17.399999999999999" hidden="1">
      <c r="A25" s="31">
        <f>AVERAGE(D23:D25)</f>
        <v>84922.190931875142</v>
      </c>
      <c r="B25" s="27">
        <f>A25/A22-1</f>
        <v>-4.9907113480924692E-2</v>
      </c>
      <c r="C25" s="27">
        <f>A25/A13-1</f>
        <v>0.52033841931741365</v>
      </c>
      <c r="D25" s="26">
        <f>H25/19</f>
        <v>70155.105263157893</v>
      </c>
      <c r="E25" s="27">
        <f t="shared" si="4"/>
        <v>-0.29852037074885396</v>
      </c>
      <c r="F25" s="33">
        <f t="shared" si="5"/>
        <v>0.17060184851792215</v>
      </c>
      <c r="G25" s="39" t="s">
        <v>190</v>
      </c>
      <c r="H25" s="29">
        <v>1332947</v>
      </c>
      <c r="I25" s="29">
        <v>281656.38</v>
      </c>
      <c r="J25" s="48">
        <f t="shared" si="1"/>
        <v>4.7325290483389724</v>
      </c>
      <c r="K25" s="32">
        <f>H25+H24+H23</f>
        <v>5309798</v>
      </c>
      <c r="L25" s="27">
        <f>K25/K22-1</f>
        <v>-4.2937166344569455E-2</v>
      </c>
      <c r="M25" s="27">
        <f>K25/K13-1</f>
        <v>0.51267073745361391</v>
      </c>
      <c r="N25" s="32">
        <f>AVERAGE(J23:J25)</f>
        <v>4.6296915596652797</v>
      </c>
      <c r="O25" s="58">
        <f>N25/N22-1</f>
        <v>3.3947651003890966E-2</v>
      </c>
    </row>
    <row r="26" spans="1:15" ht="17.399999999999999" hidden="1">
      <c r="A26" s="31"/>
      <c r="B26" s="27"/>
      <c r="C26" s="27"/>
      <c r="D26" s="26">
        <f>H26/19</f>
        <v>102360.94736842105</v>
      </c>
      <c r="E26" s="27">
        <f t="shared" si="4"/>
        <v>0.45906626445012444</v>
      </c>
      <c r="F26" s="33">
        <f t="shared" si="5"/>
        <v>0.68767080779297474</v>
      </c>
      <c r="G26" s="39" t="s">
        <v>202</v>
      </c>
      <c r="H26" s="29">
        <v>1944858</v>
      </c>
      <c r="I26" s="29">
        <v>422935.36</v>
      </c>
      <c r="J26" s="48">
        <f t="shared" si="1"/>
        <v>4.5984757576193207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101104.72727272728</v>
      </c>
      <c r="E27" s="27">
        <f t="shared" si="4"/>
        <v>-1.2272454759258311E-2</v>
      </c>
      <c r="F27" s="33">
        <f t="shared" si="5"/>
        <v>0.71222007026532719</v>
      </c>
      <c r="G27" s="39" t="s">
        <v>203</v>
      </c>
      <c r="H27" s="29">
        <v>2224304</v>
      </c>
      <c r="I27" s="29">
        <v>485954.92</v>
      </c>
      <c r="J27" s="48">
        <f t="shared" si="1"/>
        <v>4.5771817682183364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110842.45295055822</v>
      </c>
      <c r="B28" s="27">
        <f>A28/A25-1</f>
        <v>0.30522366102726184</v>
      </c>
      <c r="C28" s="27">
        <f>A28/A16-1</f>
        <v>0.81595841048643547</v>
      </c>
      <c r="D28" s="26">
        <f>H28/19</f>
        <v>129061.68421052632</v>
      </c>
      <c r="E28" s="27">
        <f t="shared" si="4"/>
        <v>0.2765148345871693</v>
      </c>
      <c r="F28" s="33">
        <f t="shared" si="5"/>
        <v>1.0352603053951479</v>
      </c>
      <c r="G28" s="39" t="s">
        <v>208</v>
      </c>
      <c r="H28" s="29">
        <v>2452172</v>
      </c>
      <c r="I28" s="29">
        <v>544180.1</v>
      </c>
      <c r="J28" s="48">
        <f t="shared" si="1"/>
        <v>4.5061772747662037</v>
      </c>
      <c r="K28" s="32">
        <f>H28+H27+H26</f>
        <v>6621334</v>
      </c>
      <c r="L28" s="27">
        <f>K28/K25-1</f>
        <v>0.24700299333420972</v>
      </c>
      <c r="M28" s="27">
        <f>K28/K16-1</f>
        <v>0.69464806410109747</v>
      </c>
      <c r="N28" s="32">
        <f>AVERAGE(J26:J28)</f>
        <v>4.5606116002012866</v>
      </c>
      <c r="O28" s="58">
        <f>N28/N25-1</f>
        <v>-1.4921071646722739E-2</v>
      </c>
    </row>
    <row r="29" spans="1:15" hidden="1">
      <c r="D29" s="26">
        <f>H29/22</f>
        <v>94448.181818181823</v>
      </c>
      <c r="E29" s="27">
        <f t="shared" ref="E29:E41" si="6">D29/D28-1</f>
        <v>-0.26819348131148446</v>
      </c>
      <c r="F29" s="33">
        <f t="shared" ref="F29:F41" si="7">D29/D17-1</f>
        <v>0.26774211143435211</v>
      </c>
      <c r="G29" s="39" t="s">
        <v>215</v>
      </c>
      <c r="H29" s="29">
        <v>2077860</v>
      </c>
      <c r="I29" s="29">
        <v>447551.76</v>
      </c>
      <c r="J29" s="48">
        <f t="shared" si="1"/>
        <v>4.6427255698871566</v>
      </c>
    </row>
    <row r="30" spans="1:15" hidden="1">
      <c r="D30" s="26">
        <f>H30/19</f>
        <v>118814.31578947368</v>
      </c>
      <c r="E30" s="27">
        <f t="shared" si="6"/>
        <v>0.25798415069755465</v>
      </c>
      <c r="F30" s="33">
        <f t="shared" si="7"/>
        <v>0.38692809433562636</v>
      </c>
      <c r="G30" s="39" t="s">
        <v>210</v>
      </c>
      <c r="H30" s="29">
        <v>2257472</v>
      </c>
      <c r="I30" s="29">
        <v>455788.11</v>
      </c>
      <c r="J30" s="48">
        <f t="shared" si="1"/>
        <v>4.9528979595365046</v>
      </c>
    </row>
    <row r="31" spans="1:15" ht="17.399999999999999" hidden="1">
      <c r="A31" s="31">
        <f>AVERAGE(D29:D31)</f>
        <v>118766.79920255183</v>
      </c>
      <c r="B31" s="27">
        <f>A31/A28-1</f>
        <v>7.1491978398640299E-2</v>
      </c>
      <c r="C31" s="27">
        <f>A31/A19-1</f>
        <v>0.69937516442441683</v>
      </c>
      <c r="D31" s="26">
        <f>H31/20</f>
        <v>143037.9</v>
      </c>
      <c r="E31" s="27">
        <f t="shared" si="6"/>
        <v>0.20387765606838082</v>
      </c>
      <c r="F31" s="33">
        <f t="shared" si="7"/>
        <v>1.8898190714255541</v>
      </c>
      <c r="G31" s="39" t="s">
        <v>211</v>
      </c>
      <c r="H31" s="29">
        <v>2860758</v>
      </c>
      <c r="I31" s="29">
        <v>645127.31000000006</v>
      </c>
      <c r="J31" s="48">
        <f t="shared" si="1"/>
        <v>4.4344084580762821</v>
      </c>
      <c r="K31" s="32">
        <f>H31+H30+H29</f>
        <v>7196090</v>
      </c>
      <c r="L31" s="27">
        <f>K31/K28-1</f>
        <v>8.6803656181669631E-2</v>
      </c>
      <c r="M31" s="27">
        <f>K31/K19-1</f>
        <v>0.67650947451311128</v>
      </c>
      <c r="N31" s="32">
        <f>AVERAGE(J29:J31)</f>
        <v>4.6766773291666484</v>
      </c>
      <c r="O31" s="58">
        <f>N31/N28-1</f>
        <v>2.5449597365458487E-2</v>
      </c>
    </row>
    <row r="32" spans="1:15" ht="17.399999999999999" hidden="1">
      <c r="D32" s="26">
        <f>H32/21</f>
        <v>135616.38095238095</v>
      </c>
      <c r="E32" s="27">
        <f t="shared" si="6"/>
        <v>-5.1884983264009366E-2</v>
      </c>
      <c r="F32" s="33">
        <f t="shared" si="7"/>
        <v>0.63162149212026764</v>
      </c>
      <c r="G32" s="39" t="s">
        <v>222</v>
      </c>
      <c r="H32" s="29">
        <v>2847944</v>
      </c>
      <c r="I32" s="29">
        <v>593987.36</v>
      </c>
      <c r="J32" s="48">
        <f t="shared" si="1"/>
        <v>4.7946205454607655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129944.95238095238</v>
      </c>
      <c r="E33" s="27">
        <f t="shared" si="6"/>
        <v>-4.181964252106074E-2</v>
      </c>
      <c r="F33" s="33">
        <f t="shared" si="7"/>
        <v>0.69680380742507597</v>
      </c>
      <c r="G33" s="39" t="s">
        <v>223</v>
      </c>
      <c r="H33" s="29">
        <v>2728844</v>
      </c>
      <c r="I33" s="29">
        <v>598246.43000000005</v>
      </c>
      <c r="J33" s="48">
        <f t="shared" si="1"/>
        <v>4.5614045703540596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125568.72514619882</v>
      </c>
      <c r="B34" s="27">
        <f>A34/A31-1</f>
        <v>5.7271274373965175E-2</v>
      </c>
      <c r="C34" s="27">
        <f>A34/A22-1</f>
        <v>0.40483837288626767</v>
      </c>
      <c r="D34" s="26">
        <f>H34/19</f>
        <v>111144.84210526316</v>
      </c>
      <c r="E34" s="27">
        <f t="shared" si="6"/>
        <v>-0.14467749559501153</v>
      </c>
      <c r="F34" s="33">
        <f t="shared" si="7"/>
        <v>2.4854555454454585E-2</v>
      </c>
      <c r="G34" s="39" t="s">
        <v>220</v>
      </c>
      <c r="H34" s="29">
        <v>2111752</v>
      </c>
      <c r="I34" s="29">
        <v>478513.94</v>
      </c>
      <c r="J34" s="48">
        <f t="shared" si="1"/>
        <v>4.4131462502429919</v>
      </c>
      <c r="K34" s="32">
        <f>H34+H33+H32</f>
        <v>7688540</v>
      </c>
      <c r="L34" s="27">
        <f>K34/K31-1</f>
        <v>6.8432996252131284E-2</v>
      </c>
      <c r="M34" s="27">
        <f>K34/K22-1</f>
        <v>0.38581842078985384</v>
      </c>
      <c r="N34" s="32">
        <f>AVERAGE(J32:J34)</f>
        <v>4.589723788685939</v>
      </c>
      <c r="O34" s="58">
        <f>N34/N31-1</f>
        <v>-1.8593016870848356E-2</v>
      </c>
      <c r="P34" s="58"/>
    </row>
    <row r="35" spans="1:16" ht="17.399999999999999" hidden="1">
      <c r="D35" s="26">
        <f>H35/23</f>
        <v>132283.91304347827</v>
      </c>
      <c r="E35" s="27">
        <f t="shared" si="6"/>
        <v>0.19019389958010557</v>
      </c>
      <c r="F35" s="33">
        <f t="shared" si="7"/>
        <v>0.56361587092453491</v>
      </c>
      <c r="G35" s="39" t="s">
        <v>226</v>
      </c>
      <c r="H35" s="68">
        <v>3042530</v>
      </c>
      <c r="I35" s="68">
        <v>676981.82</v>
      </c>
      <c r="J35" s="48">
        <f t="shared" si="1"/>
        <v>4.4942565813658044</v>
      </c>
      <c r="P35" s="16"/>
    </row>
    <row r="36" spans="1:16" ht="17.399999999999999" hidden="1">
      <c r="D36" s="26">
        <f>H36/21</f>
        <v>130452.66666666667</v>
      </c>
      <c r="E36" s="27">
        <f t="shared" si="6"/>
        <v>-1.3843303654086148E-2</v>
      </c>
      <c r="F36" s="33">
        <f t="shared" si="7"/>
        <v>0.30439385565590893</v>
      </c>
      <c r="G36" s="39" t="s">
        <v>228</v>
      </c>
      <c r="H36" s="68">
        <v>2739506</v>
      </c>
      <c r="I36" s="68">
        <v>585449.92000000004</v>
      </c>
      <c r="J36" s="48">
        <f t="shared" si="1"/>
        <v>4.6793174042965102</v>
      </c>
      <c r="P36" s="16"/>
    </row>
    <row r="37" spans="1:16" ht="17.399999999999999" hidden="1">
      <c r="A37" s="31">
        <f>AVERAGE(D35:D37)</f>
        <v>132897.15619967793</v>
      </c>
      <c r="B37" s="27">
        <f>A37/A34-1</f>
        <v>5.8361913326321346E-2</v>
      </c>
      <c r="C37" s="27">
        <f>A37/A25-1</f>
        <v>0.56492849208622586</v>
      </c>
      <c r="D37" s="26">
        <f>H37/18</f>
        <v>135954.88888888888</v>
      </c>
      <c r="E37" s="27">
        <f t="shared" si="6"/>
        <v>4.2177920642139988E-2</v>
      </c>
      <c r="F37" s="33">
        <f t="shared" si="7"/>
        <v>0.93791867860379208</v>
      </c>
      <c r="G37" s="39" t="s">
        <v>225</v>
      </c>
      <c r="H37" s="68">
        <v>2447188</v>
      </c>
      <c r="I37" s="68">
        <v>547487.03</v>
      </c>
      <c r="J37" s="48">
        <f t="shared" si="1"/>
        <v>4.4698556603249573</v>
      </c>
      <c r="K37" s="32">
        <f>H37+H36+H35</f>
        <v>8229224</v>
      </c>
      <c r="L37" s="27">
        <f>K37/K34-1</f>
        <v>7.0323364383875209E-2</v>
      </c>
      <c r="M37" s="27">
        <f>K37/K25-1</f>
        <v>0.54981865600160318</v>
      </c>
      <c r="N37" s="32">
        <f>AVERAGE(J35:J37)</f>
        <v>4.5478098819957573</v>
      </c>
      <c r="O37" s="16">
        <f>N37/N34-1</f>
        <v>-9.1321196263494109E-3</v>
      </c>
      <c r="P37" s="16"/>
    </row>
    <row r="38" spans="1:16" ht="17.399999999999999" hidden="1">
      <c r="A38" s="31"/>
      <c r="B38" s="27"/>
      <c r="C38" s="27"/>
      <c r="D38" s="26">
        <f>H38/20</f>
        <v>149593.29999999999</v>
      </c>
      <c r="E38" s="27">
        <f t="shared" si="6"/>
        <v>0.10031570929573053</v>
      </c>
      <c r="F38" s="33">
        <f t="shared" si="7"/>
        <v>0.46142942055409697</v>
      </c>
      <c r="G38" s="39" t="s">
        <v>231</v>
      </c>
      <c r="H38" s="68">
        <v>2991866</v>
      </c>
      <c r="I38" s="68">
        <v>633647.77</v>
      </c>
      <c r="J38" s="48">
        <f t="shared" si="1"/>
        <v>4.7216547451906914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139516.52380952382</v>
      </c>
      <c r="E39" s="27">
        <f t="shared" si="6"/>
        <v>-6.7361146458271626E-2</v>
      </c>
      <c r="F39" s="33">
        <f t="shared" si="7"/>
        <v>0.37992087583780076</v>
      </c>
      <c r="G39" s="39" t="s">
        <v>234</v>
      </c>
      <c r="H39" s="68">
        <v>2929847</v>
      </c>
      <c r="I39" s="68">
        <v>637786.51</v>
      </c>
      <c r="J39" s="48">
        <f t="shared" si="1"/>
        <v>4.5937738632947882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144764.21111111113</v>
      </c>
      <c r="B40" s="27">
        <f>A40/A37-1</f>
        <v>8.9295025196799216E-2</v>
      </c>
      <c r="C40" s="27">
        <f>A40/A28-1</f>
        <v>0.30603579456766328</v>
      </c>
      <c r="D40" s="26">
        <f>H40/21</f>
        <v>145182.80952380953</v>
      </c>
      <c r="E40" s="27">
        <f t="shared" si="6"/>
        <v>4.061372488051429E-2</v>
      </c>
      <c r="F40" s="33">
        <f t="shared" si="7"/>
        <v>0.12491023507012589</v>
      </c>
      <c r="G40" s="39" t="s">
        <v>236</v>
      </c>
      <c r="H40" s="68">
        <v>3048839</v>
      </c>
      <c r="I40" s="68">
        <v>715404.72</v>
      </c>
      <c r="J40" s="48">
        <f t="shared" si="1"/>
        <v>4.2616981895227086</v>
      </c>
      <c r="K40" s="32">
        <f>H40+H39+H38</f>
        <v>8970552</v>
      </c>
      <c r="L40" s="27">
        <f>K40/K37-1</f>
        <v>9.0084800219315975E-2</v>
      </c>
      <c r="M40" s="27">
        <f>K40/K28-1</f>
        <v>0.35479527237260644</v>
      </c>
      <c r="N40" s="32">
        <f>AVERAGE(J38:J40)</f>
        <v>4.5257089326693958</v>
      </c>
      <c r="O40" s="58">
        <f>N40/N37-1</f>
        <v>-4.8596906862480305E-3</v>
      </c>
    </row>
    <row r="41" spans="1:16" ht="17.399999999999999">
      <c r="A41" s="31"/>
      <c r="B41" s="27"/>
      <c r="C41" s="27"/>
      <c r="D41" s="26">
        <f>H41/18</f>
        <v>134878.33333333334</v>
      </c>
      <c r="E41" s="27">
        <f t="shared" si="6"/>
        <v>-7.0975869831106153E-2</v>
      </c>
      <c r="F41" s="33">
        <f t="shared" si="7"/>
        <v>0.42806701766881949</v>
      </c>
      <c r="G41" s="39" t="s">
        <v>371</v>
      </c>
      <c r="H41" s="68">
        <v>2427810</v>
      </c>
      <c r="I41" s="68">
        <v>614814.34</v>
      </c>
      <c r="J41" s="48">
        <f t="shared" si="1"/>
        <v>3.9488506400159764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132938.65</v>
      </c>
      <c r="E42" s="27">
        <f t="shared" ref="E42" si="8">D42/D41-1</f>
        <v>-1.4380985332460239E-2</v>
      </c>
      <c r="F42" s="33">
        <f t="shared" ref="F42" si="9">D42/D30-1</f>
        <v>0.11887737699515211</v>
      </c>
      <c r="G42" s="39" t="s">
        <v>405</v>
      </c>
      <c r="H42" s="68">
        <v>2658773</v>
      </c>
      <c r="I42" s="68">
        <v>630500.52</v>
      </c>
      <c r="J42" s="48">
        <f t="shared" si="1"/>
        <v>4.2169243571757882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131232.9611111111</v>
      </c>
      <c r="B43" s="27">
        <f>A43/A40-1</f>
        <v>-9.3470961476896819E-2</v>
      </c>
      <c r="C43" s="27">
        <f>A43/A31-1</f>
        <v>0.10496335669784917</v>
      </c>
      <c r="D43" s="26">
        <f>H43/20</f>
        <v>125881.9</v>
      </c>
      <c r="E43" s="27">
        <f t="shared" ref="E43" si="10">D43/D42-1</f>
        <v>-5.3082756594865388E-2</v>
      </c>
      <c r="F43" s="33">
        <f t="shared" ref="F43" si="11">D43/D31-1</f>
        <v>-0.11994023961481537</v>
      </c>
      <c r="G43" s="39" t="s">
        <v>429</v>
      </c>
      <c r="H43" s="68">
        <v>2517638</v>
      </c>
      <c r="I43" s="68">
        <v>531099.96</v>
      </c>
      <c r="J43" s="48">
        <f t="shared" si="1"/>
        <v>4.7404221231724444</v>
      </c>
      <c r="K43" s="32">
        <f>H43+H42+H41</f>
        <v>7604221</v>
      </c>
      <c r="L43" s="27">
        <f>K43/K40-1</f>
        <v>-0.15231292344105474</v>
      </c>
      <c r="M43" s="27">
        <f>K43/K31-1</f>
        <v>5.6715660865831241E-2</v>
      </c>
      <c r="N43" s="32">
        <f>AVERAGE(J41:J43)</f>
        <v>4.3020657067880697</v>
      </c>
      <c r="O43" s="58">
        <f>N43/N40-1</f>
        <v>-4.9416175279618502E-2</v>
      </c>
    </row>
    <row r="44" spans="1:16" ht="17.399999999999999">
      <c r="A44" s="31"/>
      <c r="B44" s="27"/>
      <c r="C44" s="27"/>
      <c r="D44" s="26">
        <f>H44/22</f>
        <v>149892.68181818182</v>
      </c>
      <c r="E44" s="27">
        <f t="shared" ref="E44" si="12">D44/D43-1</f>
        <v>0.19074054187442213</v>
      </c>
      <c r="F44" s="33">
        <f t="shared" ref="F44" si="13">D44/D32-1</f>
        <v>0.1052697378114944</v>
      </c>
      <c r="G44" s="39" t="s">
        <v>462</v>
      </c>
      <c r="H44" s="68">
        <v>3297639</v>
      </c>
      <c r="I44" s="68">
        <v>789151.39</v>
      </c>
      <c r="J44" s="48">
        <f t="shared" si="1"/>
        <v>4.1787153159547747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121319</v>
      </c>
      <c r="E45" s="27">
        <f t="shared" ref="E45" si="14">D45/D44-1</f>
        <v>-0.19062759750233427</v>
      </c>
      <c r="F45" s="33">
        <f t="shared" ref="F45" si="15">D45/D33-1</f>
        <v>-6.6381588687370874E-2</v>
      </c>
      <c r="G45" s="39" t="s">
        <v>498</v>
      </c>
      <c r="H45" s="68">
        <v>2426380</v>
      </c>
      <c r="I45" s="68">
        <v>549912.02</v>
      </c>
      <c r="J45" s="48">
        <f t="shared" si="1"/>
        <v>4.4123058084818734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146733.08692185007</v>
      </c>
      <c r="B46" s="27">
        <f>A46/A43-1</f>
        <v>0.11811152990456009</v>
      </c>
      <c r="C46" s="27">
        <f>A46/A34-1</f>
        <v>0.16854803416224651</v>
      </c>
      <c r="D46" s="26">
        <f>H46/19</f>
        <v>168987.57894736843</v>
      </c>
      <c r="E46" s="27">
        <f t="shared" ref="E46" si="16">D46/D45-1</f>
        <v>0.39291931970563909</v>
      </c>
      <c r="F46" s="33">
        <f t="shared" ref="F46" si="17">D46/D34-1</f>
        <v>0.52042664100708791</v>
      </c>
      <c r="G46" s="39" t="s">
        <v>548</v>
      </c>
      <c r="H46" s="68">
        <v>3210764</v>
      </c>
      <c r="I46" s="68">
        <v>694274.07</v>
      </c>
      <c r="J46" s="48">
        <f t="shared" si="1"/>
        <v>4.6246347641933401</v>
      </c>
      <c r="K46" s="32">
        <f>H46+H45+H44</f>
        <v>8934783</v>
      </c>
      <c r="L46" s="27">
        <f>K46/K43-1</f>
        <v>0.17497676619340763</v>
      </c>
      <c r="M46" s="27">
        <f>K46/K34-1</f>
        <v>0.16209098216306339</v>
      </c>
      <c r="N46" s="32">
        <f>AVERAGE(J44:J46)</f>
        <v>4.4052186295433291</v>
      </c>
      <c r="O46" s="58">
        <f>N46/N43-1</f>
        <v>2.397753307033379E-2</v>
      </c>
    </row>
    <row r="47" spans="1:16" ht="17.399999999999999">
      <c r="A47" s="31"/>
      <c r="B47" s="27"/>
      <c r="C47" s="27"/>
      <c r="D47" s="26">
        <f>H47/19</f>
        <v>169966.78947368421</v>
      </c>
      <c r="E47" s="27">
        <f t="shared" ref="E47" si="18">D47/D46-1</f>
        <v>5.7945710117592863E-3</v>
      </c>
      <c r="F47" s="33">
        <f t="shared" ref="F47" si="19">D47/D35-1</f>
        <v>0.28486363582108853</v>
      </c>
      <c r="G47" s="39" t="s">
        <v>601</v>
      </c>
      <c r="H47" s="68">
        <v>3229369</v>
      </c>
      <c r="I47" s="68">
        <v>772613.89</v>
      </c>
      <c r="J47" s="48">
        <f t="shared" si="1"/>
        <v>4.1797967157955185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138429.70000000001</v>
      </c>
      <c r="E48" s="27">
        <f t="shared" ref="E48" si="20">D48/D47-1</f>
        <v>-0.18554853904895963</v>
      </c>
      <c r="F48" s="33">
        <f t="shared" ref="F48" si="21">D48/D36-1</f>
        <v>6.1148871365859447E-2</v>
      </c>
      <c r="G48" s="39" t="s">
        <v>632</v>
      </c>
      <c r="H48" s="68">
        <v>2768594</v>
      </c>
      <c r="I48" s="68">
        <v>579194.84</v>
      </c>
      <c r="J48" s="48">
        <f t="shared" si="1"/>
        <v>4.7800736622584559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160074.07224880383</v>
      </c>
      <c r="B49" s="27">
        <f>A49/A46-1</f>
        <v>9.0920089032538121E-2</v>
      </c>
      <c r="C49" s="27">
        <f>A49/A37-1</f>
        <v>0.20449584344974681</v>
      </c>
      <c r="D49" s="26">
        <f>H49/22</f>
        <v>171825.72727272726</v>
      </c>
      <c r="E49" s="27">
        <f t="shared" ref="E49" si="22">D49/D48-1</f>
        <v>0.24124900417126716</v>
      </c>
      <c r="F49" s="33">
        <f t="shared" ref="F49" si="23">D49/D37-1</f>
        <v>0.26384368136370839</v>
      </c>
      <c r="G49" s="39" t="s">
        <v>674</v>
      </c>
      <c r="H49" s="68">
        <v>3780166</v>
      </c>
      <c r="I49" s="68">
        <v>769432.65</v>
      </c>
      <c r="J49" s="48">
        <f t="shared" si="1"/>
        <v>4.9129264270238595</v>
      </c>
      <c r="K49" s="32">
        <f>H49+H48+H47</f>
        <v>9778129</v>
      </c>
      <c r="L49" s="27">
        <f>K49/K46-1</f>
        <v>9.4389085890502322E-2</v>
      </c>
      <c r="M49" s="27">
        <f>K49/K37-1</f>
        <v>0.18822005574280154</v>
      </c>
      <c r="N49" s="32">
        <f>AVERAGE(J47:J49)</f>
        <v>4.6242656016926107</v>
      </c>
      <c r="O49" s="58">
        <f>N49/N46-1</f>
        <v>4.9724426996711646E-2</v>
      </c>
    </row>
    <row r="50" spans="1:15" s="37" customFormat="1" ht="17.399999999999999">
      <c r="A50" s="92"/>
      <c r="B50" s="130"/>
      <c r="C50" s="130"/>
      <c r="D50" s="93">
        <f>H50/18</f>
        <v>131130.66666666666</v>
      </c>
      <c r="E50" s="130">
        <f t="shared" ref="E50" si="24">D50/D49-1</f>
        <v>-0.23683915820980705</v>
      </c>
      <c r="F50" s="131">
        <f t="shared" ref="F50" si="25">D50/D38-1</f>
        <v>-0.12341885186925705</v>
      </c>
      <c r="G50" s="132" t="s">
        <v>714</v>
      </c>
      <c r="H50" s="95">
        <v>2360352</v>
      </c>
      <c r="I50" s="95">
        <v>502481.53</v>
      </c>
      <c r="J50" s="136">
        <f t="shared" ref="J50" si="26">H50/I50</f>
        <v>4.6973905687637911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116945.65</v>
      </c>
      <c r="E51" s="130">
        <f t="shared" ref="E51" si="27">D51/D50-1</f>
        <v>-0.10817467055761176</v>
      </c>
      <c r="F51" s="131">
        <f t="shared" ref="F51" si="28">D51/D39-1</f>
        <v>-0.16177921577474874</v>
      </c>
      <c r="G51" s="132" t="s">
        <v>721</v>
      </c>
      <c r="H51" s="95">
        <v>2338913</v>
      </c>
      <c r="I51" s="95">
        <v>504273.72</v>
      </c>
      <c r="J51" s="136">
        <f t="shared" ref="J51" si="29">H51/I51</f>
        <v>4.6381814225813711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129913.59040404041</v>
      </c>
      <c r="B52" s="27">
        <f>A52/A49-1</f>
        <v>-0.18841578414950833</v>
      </c>
      <c r="C52" s="27">
        <f>A52/A40-1</f>
        <v>-0.10258489023694117</v>
      </c>
      <c r="D52" s="93">
        <f>H52/22</f>
        <v>141664.45454545456</v>
      </c>
      <c r="E52" s="130">
        <f t="shared" ref="E52:E53" si="30">D52/D51-1</f>
        <v>0.2113700214198182</v>
      </c>
      <c r="F52" s="131">
        <f t="shared" ref="F52:F53" si="31">D52/D40-1</f>
        <v>-2.4233963992672081E-2</v>
      </c>
      <c r="G52" s="132" t="s">
        <v>726</v>
      </c>
      <c r="H52" s="95">
        <v>3116618</v>
      </c>
      <c r="I52" s="95">
        <v>774121.1</v>
      </c>
      <c r="J52" s="136">
        <f t="shared" ref="J52" si="32">H52/I52</f>
        <v>4.0260083338382069</v>
      </c>
      <c r="K52" s="32">
        <f>H52+H51+H50</f>
        <v>7815883</v>
      </c>
      <c r="L52" s="27">
        <f>K52/K49-1</f>
        <v>-0.20067704158944932</v>
      </c>
      <c r="M52" s="27">
        <f>K52/K40-1</f>
        <v>-0.12871771993518344</v>
      </c>
      <c r="N52" s="32">
        <f>AVERAGE(J50:J52)</f>
        <v>4.4538601083944558</v>
      </c>
      <c r="O52" s="58">
        <f>N52/N49-1</f>
        <v>-3.68502823963619E-2</v>
      </c>
    </row>
    <row r="53" spans="1:15" s="37" customFormat="1" ht="17.399999999999999">
      <c r="A53" s="31"/>
      <c r="B53" s="27"/>
      <c r="C53" s="27"/>
      <c r="D53" s="93">
        <f>H53/21</f>
        <v>161593.38095238095</v>
      </c>
      <c r="E53" s="130">
        <f t="shared" si="30"/>
        <v>0.14067697130427304</v>
      </c>
      <c r="F53" s="131">
        <f t="shared" si="31"/>
        <v>0.19806774712306852</v>
      </c>
      <c r="G53" s="132" t="s">
        <v>729</v>
      </c>
      <c r="H53" s="95">
        <v>3393461</v>
      </c>
      <c r="I53" s="95">
        <v>831961.06</v>
      </c>
      <c r="J53" s="136">
        <f t="shared" ref="J53" si="33">H53/I53</f>
        <v>4.0788699894199372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177659.11764705883</v>
      </c>
      <c r="E54" s="130">
        <f t="shared" ref="E54" si="34">D54/D53-1</f>
        <v>9.9420759687008475E-2</v>
      </c>
      <c r="F54" s="131">
        <f t="shared" ref="F54" si="35">D54/D42-1</f>
        <v>0.3363992913051157</v>
      </c>
      <c r="G54" s="132" t="s">
        <v>742</v>
      </c>
      <c r="H54" s="95">
        <v>3020205</v>
      </c>
      <c r="I54" s="95">
        <v>656120.93000000005</v>
      </c>
      <c r="J54" s="136">
        <f t="shared" ref="J54" si="36">H54/I54</f>
        <v>4.603122476217913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167865.1344537815</v>
      </c>
      <c r="B55" s="27">
        <f>A55/A52-1</f>
        <v>0.29212912930594181</v>
      </c>
      <c r="C55" s="27">
        <f>A55/A43-1</f>
        <v>0.27913851087803332</v>
      </c>
      <c r="D55" s="93">
        <f>H55/21</f>
        <v>164342.90476190476</v>
      </c>
      <c r="E55" s="130">
        <f t="shared" ref="E55" si="37">D55/D54-1</f>
        <v>-7.4953726335668991E-2</v>
      </c>
      <c r="F55" s="131">
        <f t="shared" ref="F55" si="38">D55/D43-1</f>
        <v>0.30553244558514581</v>
      </c>
      <c r="G55" s="132" t="s">
        <v>749</v>
      </c>
      <c r="H55" s="95">
        <v>3451201</v>
      </c>
      <c r="I55" s="95">
        <v>827233.54</v>
      </c>
      <c r="J55" s="136">
        <f t="shared" ref="J55" si="39">H55/I55</f>
        <v>4.1719790520099078</v>
      </c>
      <c r="K55" s="32">
        <f>H55+H54+H53</f>
        <v>9864867</v>
      </c>
      <c r="L55" s="27">
        <f>K55/K52-1</f>
        <v>0.26215643197320126</v>
      </c>
      <c r="M55" s="27">
        <f>K55/K43-1</f>
        <v>0.29728830869066014</v>
      </c>
      <c r="N55" s="32">
        <f>AVERAGE(J53:J55)</f>
        <v>4.2846571725492533</v>
      </c>
      <c r="O55" s="58">
        <f>N55/N52-1</f>
        <v>-3.7990177447714601E-2</v>
      </c>
    </row>
    <row r="56" spans="1:15" s="124" customFormat="1" ht="17.399999999999999">
      <c r="A56" s="94"/>
      <c r="B56" s="45"/>
      <c r="C56" s="45"/>
      <c r="D56" s="98">
        <f>H56/22</f>
        <v>141724.81818181818</v>
      </c>
      <c r="E56" s="118">
        <f t="shared" ref="E56" si="40">D56/D55-1</f>
        <v>-0.13762739932615298</v>
      </c>
      <c r="F56" s="158">
        <f t="shared" ref="F56" si="41">D56/D44-1</f>
        <v>-5.4491410369661542E-2</v>
      </c>
      <c r="G56" s="122" t="s">
        <v>752</v>
      </c>
      <c r="H56" s="96">
        <v>3117946</v>
      </c>
      <c r="I56" s="96">
        <v>696829.34</v>
      </c>
      <c r="J56" s="123">
        <f t="shared" ref="J56" si="42">H56/I56</f>
        <v>4.4744757733651115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197283.61111111112</v>
      </c>
      <c r="E57" s="118">
        <f t="shared" ref="E57" si="43">D57/D56-1</f>
        <v>0.39201879841550968</v>
      </c>
      <c r="F57" s="158">
        <f t="shared" ref="F57" si="44">D57/D45-1</f>
        <v>0.62615592867655612</v>
      </c>
      <c r="G57" s="122" t="s">
        <v>756</v>
      </c>
      <c r="H57" s="96">
        <v>3551105</v>
      </c>
      <c r="I57" s="96">
        <v>618914.28</v>
      </c>
      <c r="J57" s="123">
        <f t="shared" ref="J57" si="45">H57/I57</f>
        <v>5.7376362361521211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169504.21464646465</v>
      </c>
      <c r="B58" s="27">
        <f>A58/A55-1</f>
        <v>9.7642681907506024E-3</v>
      </c>
      <c r="C58" s="27">
        <f>A58/A46-1</f>
        <v>0.15518741002663194</v>
      </c>
      <c r="K58" s="32">
        <f>H58+H57+H56</f>
        <v>6669051</v>
      </c>
      <c r="L58" s="27">
        <f>K58/K55-1</f>
        <v>-0.323959360019755</v>
      </c>
      <c r="M58" s="27">
        <f>K58/K46-1</f>
        <v>-0.25358556553639855</v>
      </c>
      <c r="N58" s="32">
        <f>AVERAGE(J56:J58)</f>
        <v>5.1060560047586163</v>
      </c>
      <c r="O58" s="58">
        <f>N58/N55-1</f>
        <v>0.19170701391744105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126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유니드</v>
      </c>
      <c r="G1" s="19"/>
      <c r="H1" s="19"/>
      <c r="I1" s="19"/>
      <c r="J1" s="20"/>
      <c r="P1" s="18" t="s">
        <v>276</v>
      </c>
    </row>
    <row r="2" spans="1:16" ht="15" customHeight="1">
      <c r="G2" s="21"/>
      <c r="H2" s="21"/>
      <c r="I2" s="21"/>
      <c r="J2" s="22"/>
      <c r="P2" s="109" t="s">
        <v>740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24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909687.25</v>
      </c>
      <c r="E5" s="27"/>
      <c r="F5" s="26"/>
      <c r="G5" s="28" t="s">
        <v>7</v>
      </c>
      <c r="H5" s="29">
        <v>18193745</v>
      </c>
      <c r="I5" s="29">
        <v>20530405.5</v>
      </c>
      <c r="J5" s="30">
        <f>H5/I5</f>
        <v>0.88618537027921829</v>
      </c>
    </row>
    <row r="6" spans="1:16" ht="15" hidden="1" customHeight="1">
      <c r="D6" s="26">
        <f>H6/18</f>
        <v>1084278.0555555555</v>
      </c>
      <c r="E6" s="27">
        <f t="shared" ref="E6:E16" si="0">D6/D5-1</f>
        <v>0.19192398877257588</v>
      </c>
      <c r="F6" s="26"/>
      <c r="G6" s="28" t="s">
        <v>3</v>
      </c>
      <c r="H6" s="29">
        <v>19517005</v>
      </c>
      <c r="I6" s="29">
        <v>20606502.5</v>
      </c>
      <c r="J6" s="30">
        <f t="shared" ref="J6:J16" si="1">H6/I6</f>
        <v>0.94712846102826043</v>
      </c>
    </row>
    <row r="7" spans="1:16" ht="15" hidden="1" customHeight="1">
      <c r="A7" s="31">
        <f>AVERAGE(D5:D7)</f>
        <v>980671.90488215489</v>
      </c>
      <c r="B7" s="31"/>
      <c r="C7" s="31"/>
      <c r="D7" s="26">
        <f>H7/22</f>
        <v>948050.40909090906</v>
      </c>
      <c r="E7" s="27">
        <f t="shared" si="0"/>
        <v>-0.12563903305674395</v>
      </c>
      <c r="F7" s="26"/>
      <c r="G7" s="28" t="s">
        <v>6</v>
      </c>
      <c r="H7" s="29">
        <v>20857109</v>
      </c>
      <c r="I7" s="29">
        <v>21257554.5</v>
      </c>
      <c r="J7" s="30">
        <f t="shared" si="1"/>
        <v>0.98116220283005739</v>
      </c>
      <c r="K7" s="32">
        <f>H7+H6+H5</f>
        <v>58567859</v>
      </c>
      <c r="L7" s="32"/>
      <c r="M7" s="32"/>
      <c r="N7" s="32">
        <f>AVERAGE(J5:J7)</f>
        <v>0.93815867804584541</v>
      </c>
      <c r="O7" s="35"/>
    </row>
    <row r="8" spans="1:16" ht="15" hidden="1" customHeight="1">
      <c r="D8" s="26">
        <f>H8/21</f>
        <v>886447.38095238095</v>
      </c>
      <c r="E8" s="27">
        <f t="shared" si="0"/>
        <v>-6.4978642008708842E-2</v>
      </c>
      <c r="F8" s="26"/>
      <c r="G8" s="28" t="s">
        <v>2</v>
      </c>
      <c r="H8" s="29">
        <v>18615395</v>
      </c>
      <c r="I8" s="29">
        <v>18294177.5</v>
      </c>
      <c r="J8" s="30">
        <f t="shared" si="1"/>
        <v>1.0175584554156643</v>
      </c>
    </row>
    <row r="9" spans="1:16" ht="15" hidden="1" customHeight="1">
      <c r="D9" s="26">
        <f>H9/21</f>
        <v>1026416.1904761905</v>
      </c>
      <c r="E9" s="27">
        <f t="shared" si="0"/>
        <v>0.15789861026317209</v>
      </c>
      <c r="F9" s="26"/>
      <c r="G9" s="28" t="s">
        <v>5</v>
      </c>
      <c r="H9" s="29">
        <v>21554740</v>
      </c>
      <c r="I9" s="29">
        <v>19952782.25</v>
      </c>
      <c r="J9" s="30">
        <f t="shared" si="1"/>
        <v>1.0802874371066722</v>
      </c>
    </row>
    <row r="10" spans="1:16" ht="15" hidden="1" customHeight="1">
      <c r="A10" s="31">
        <f>AVERAGE(D8:D10)</f>
        <v>1007596.8095238094</v>
      </c>
      <c r="B10" s="27">
        <f>A10/A7-1</f>
        <v>2.7455568480765136E-2</v>
      </c>
      <c r="C10" s="27"/>
      <c r="D10" s="26">
        <f>H10/21</f>
        <v>1109926.857142857</v>
      </c>
      <c r="E10" s="27">
        <f t="shared" si="0"/>
        <v>8.1361408209980501E-2</v>
      </c>
      <c r="F10" s="26"/>
      <c r="G10" s="28" t="s">
        <v>0</v>
      </c>
      <c r="H10" s="29">
        <v>23308464</v>
      </c>
      <c r="I10" s="29">
        <v>21812231.75</v>
      </c>
      <c r="J10" s="30">
        <f t="shared" si="1"/>
        <v>1.0685960183785412</v>
      </c>
      <c r="K10" s="32">
        <f>H10+H9+H8</f>
        <v>63478599</v>
      </c>
      <c r="L10" s="27">
        <f>K10/K7-1</f>
        <v>8.3847012403168053E-2</v>
      </c>
      <c r="M10" s="32"/>
      <c r="N10" s="32">
        <f>AVERAGE(J8:J10)</f>
        <v>1.0554806369669592</v>
      </c>
      <c r="O10" s="58">
        <f>N10/N7-1</f>
        <v>0.12505556007379437</v>
      </c>
    </row>
    <row r="11" spans="1:16" ht="15" hidden="1" customHeight="1">
      <c r="D11" s="26">
        <f>H11/21</f>
        <v>1185536.9523809524</v>
      </c>
      <c r="E11" s="27">
        <f t="shared" si="0"/>
        <v>6.81216917596974E-2</v>
      </c>
      <c r="F11" s="26"/>
      <c r="G11" s="28" t="s">
        <v>10</v>
      </c>
      <c r="H11" s="29">
        <v>24896276</v>
      </c>
      <c r="I11" s="29">
        <v>18346110</v>
      </c>
      <c r="J11" s="30">
        <f t="shared" si="1"/>
        <v>1.357032962301</v>
      </c>
    </row>
    <row r="12" spans="1:16" ht="15" hidden="1" customHeight="1">
      <c r="D12" s="26">
        <f>H12/22</f>
        <v>1538733.8636363635</v>
      </c>
      <c r="E12" s="27">
        <f t="shared" si="0"/>
        <v>0.29792146971553635</v>
      </c>
      <c r="F12" s="26"/>
      <c r="G12" s="28" t="s">
        <v>4</v>
      </c>
      <c r="H12" s="29">
        <v>33852145</v>
      </c>
      <c r="I12" s="29">
        <v>23848124</v>
      </c>
      <c r="J12" s="30">
        <f t="shared" si="1"/>
        <v>1.419488803396024</v>
      </c>
    </row>
    <row r="13" spans="1:16" ht="15" hidden="1" customHeight="1">
      <c r="A13" s="31">
        <f>AVERAGE(D11:D13)</f>
        <v>1379252.1886724385</v>
      </c>
      <c r="B13" s="27">
        <f>A13/A10-1</f>
        <v>0.36885327110580435</v>
      </c>
      <c r="C13" s="27"/>
      <c r="D13" s="26">
        <f>H13/20</f>
        <v>1413485.75</v>
      </c>
      <c r="E13" s="27">
        <f t="shared" si="0"/>
        <v>-8.1396865693444176E-2</v>
      </c>
      <c r="F13" s="26"/>
      <c r="G13" s="28" t="s">
        <v>8</v>
      </c>
      <c r="H13" s="29">
        <v>28269715</v>
      </c>
      <c r="I13" s="29">
        <v>20173731.25</v>
      </c>
      <c r="J13" s="30">
        <f t="shared" si="1"/>
        <v>1.4013131556910177</v>
      </c>
      <c r="K13" s="32">
        <f>H13+H12+H11</f>
        <v>87018136</v>
      </c>
      <c r="L13" s="27">
        <f>K13/K10-1</f>
        <v>0.37082634731746356</v>
      </c>
      <c r="M13" s="32"/>
      <c r="N13" s="32">
        <f>AVERAGE(J11:J13)</f>
        <v>1.3926116404626805</v>
      </c>
      <c r="O13" s="58">
        <f>N13/N10-1</f>
        <v>0.31940993675118912</v>
      </c>
    </row>
    <row r="14" spans="1:16" ht="15" hidden="1" customHeight="1">
      <c r="D14" s="26">
        <f>H14/20</f>
        <v>924115.3</v>
      </c>
      <c r="E14" s="27">
        <f t="shared" si="0"/>
        <v>-0.34621534033859203</v>
      </c>
      <c r="F14" s="26"/>
      <c r="G14" s="28" t="s">
        <v>11</v>
      </c>
      <c r="H14" s="29">
        <v>18482306</v>
      </c>
      <c r="I14" s="29">
        <v>13361162.25</v>
      </c>
      <c r="J14" s="30">
        <f t="shared" si="1"/>
        <v>1.3832857991077834</v>
      </c>
    </row>
    <row r="15" spans="1:16" ht="15" hidden="1" customHeight="1">
      <c r="A15" s="31"/>
      <c r="B15" s="31"/>
      <c r="C15" s="31"/>
      <c r="D15" s="26">
        <f>H15/22</f>
        <v>630779.45454545459</v>
      </c>
      <c r="E15" s="27">
        <f t="shared" si="0"/>
        <v>-0.31742342698421444</v>
      </c>
      <c r="F15" s="26"/>
      <c r="G15" s="28" t="s">
        <v>9</v>
      </c>
      <c r="H15" s="29">
        <v>13877148</v>
      </c>
      <c r="I15" s="29">
        <v>10247543.25</v>
      </c>
      <c r="J15" s="30">
        <f t="shared" si="1"/>
        <v>1.3541926744246724</v>
      </c>
    </row>
    <row r="16" spans="1:16" ht="15" hidden="1" customHeight="1">
      <c r="A16" s="31">
        <f>AVERAGE(D14:D16)</f>
        <v>893004.43333333323</v>
      </c>
      <c r="B16" s="27">
        <f>A16/A13-1</f>
        <v>-0.35254448702896735</v>
      </c>
      <c r="C16" s="27"/>
      <c r="D16" s="26">
        <f>H16/22</f>
        <v>1124118.5454545454</v>
      </c>
      <c r="E16" s="27">
        <f t="shared" si="0"/>
        <v>0.7821102722259643</v>
      </c>
      <c r="F16" s="26"/>
      <c r="G16" s="28" t="s">
        <v>13</v>
      </c>
      <c r="H16" s="29">
        <v>24730608</v>
      </c>
      <c r="I16" s="29">
        <v>19115322</v>
      </c>
      <c r="J16" s="30">
        <f t="shared" si="1"/>
        <v>1.2937583787497799</v>
      </c>
      <c r="K16" s="32">
        <f>H16+H15+H14</f>
        <v>57090062</v>
      </c>
      <c r="L16" s="27">
        <f>K16/K13-1</f>
        <v>-0.34392915518208755</v>
      </c>
      <c r="M16" s="32"/>
      <c r="N16" s="32">
        <f>AVERAGE(J14:J16)</f>
        <v>1.3437456174274118</v>
      </c>
      <c r="O16" s="58">
        <f>N16/N13-1</f>
        <v>-3.5089483396127163E-2</v>
      </c>
    </row>
    <row r="17" spans="1:15" ht="15" hidden="1" customHeight="1">
      <c r="D17" s="26">
        <f>H17/20</f>
        <v>951941.15</v>
      </c>
      <c r="E17" s="27">
        <f t="shared" ref="E17:E22" si="2">D17/D16-1</f>
        <v>-0.15316658207513534</v>
      </c>
      <c r="F17" s="33">
        <f t="shared" ref="F17:F22" si="3">D17/D5-1</f>
        <v>4.6448820734818597E-2</v>
      </c>
      <c r="G17" s="39" t="s">
        <v>162</v>
      </c>
      <c r="H17" s="29">
        <v>19038823</v>
      </c>
      <c r="I17" s="29">
        <v>17309493.5</v>
      </c>
      <c r="J17" s="30">
        <f t="shared" ref="J17:J49" si="4">H17/I17</f>
        <v>1.0999064184055991</v>
      </c>
    </row>
    <row r="18" spans="1:15" hidden="1">
      <c r="D18" s="26">
        <f>H18/20</f>
        <v>1105050</v>
      </c>
      <c r="E18" s="27">
        <f t="shared" si="2"/>
        <v>0.16083856654374062</v>
      </c>
      <c r="F18" s="33">
        <f t="shared" si="3"/>
        <v>1.9157396332070364E-2</v>
      </c>
      <c r="G18" s="39" t="s">
        <v>163</v>
      </c>
      <c r="H18" s="29">
        <v>22101000</v>
      </c>
      <c r="I18" s="29">
        <v>20008007</v>
      </c>
      <c r="J18" s="30">
        <f t="shared" si="4"/>
        <v>1.1046077702791688</v>
      </c>
    </row>
    <row r="19" spans="1:15" ht="17.399999999999999" hidden="1">
      <c r="A19" s="31">
        <f>AVERAGE(D17:D19)</f>
        <v>1049692.7924242422</v>
      </c>
      <c r="B19" s="27">
        <f>A19/A16-1</f>
        <v>0.17546201703169118</v>
      </c>
      <c r="C19" s="27">
        <f>A19/A7-1</f>
        <v>7.0381222505177643E-2</v>
      </c>
      <c r="D19" s="26">
        <f>H19/22</f>
        <v>1092087.2272727273</v>
      </c>
      <c r="E19" s="27">
        <f t="shared" si="2"/>
        <v>-1.1730485251592926E-2</v>
      </c>
      <c r="F19" s="33">
        <f t="shared" si="3"/>
        <v>0.15192949320061566</v>
      </c>
      <c r="G19" s="39" t="s">
        <v>158</v>
      </c>
      <c r="H19" s="29">
        <v>24025919</v>
      </c>
      <c r="I19" s="29">
        <v>22383071.300000001</v>
      </c>
      <c r="J19" s="30">
        <f t="shared" si="4"/>
        <v>1.0733968845464026</v>
      </c>
      <c r="K19" s="32">
        <f>H19+H18+H17</f>
        <v>65165742</v>
      </c>
      <c r="L19" s="27">
        <f>K19/K16-1</f>
        <v>0.14145509248177035</v>
      </c>
      <c r="M19" s="27">
        <f>K19/K7-1</f>
        <v>0.11265364847979153</v>
      </c>
      <c r="N19" s="32">
        <f>AVERAGE(J17:J19)</f>
        <v>1.0926370244103902</v>
      </c>
      <c r="O19" s="58">
        <f>N19/N16-1</f>
        <v>-0.18687212055639413</v>
      </c>
    </row>
    <row r="20" spans="1:15" hidden="1">
      <c r="D20" s="26">
        <f>H20/20</f>
        <v>858661.15</v>
      </c>
      <c r="E20" s="27">
        <f t="shared" si="2"/>
        <v>-0.21374307055642694</v>
      </c>
      <c r="F20" s="33">
        <f t="shared" si="3"/>
        <v>-3.1345606687368188E-2</v>
      </c>
      <c r="G20" s="39" t="s">
        <v>154</v>
      </c>
      <c r="H20" s="29">
        <v>17173223</v>
      </c>
      <c r="I20" s="29">
        <v>16154088.800000001</v>
      </c>
      <c r="J20" s="30">
        <f t="shared" si="4"/>
        <v>1.0630883123534642</v>
      </c>
    </row>
    <row r="21" spans="1:15" hidden="1">
      <c r="D21" s="26">
        <f>H21/21</f>
        <v>755925.28571428568</v>
      </c>
      <c r="E21" s="27">
        <f t="shared" si="2"/>
        <v>-0.1196465733726445</v>
      </c>
      <c r="F21" s="33">
        <f t="shared" si="3"/>
        <v>-0.26352946034143776</v>
      </c>
      <c r="G21" s="39" t="s">
        <v>155</v>
      </c>
      <c r="H21" s="29">
        <v>15874431</v>
      </c>
      <c r="I21" s="29">
        <v>15872971</v>
      </c>
      <c r="J21" s="30">
        <f t="shared" si="4"/>
        <v>1.0000919802600281</v>
      </c>
    </row>
    <row r="22" spans="1:15" ht="17.399999999999999" hidden="1">
      <c r="A22" s="31">
        <f>AVERAGE(D20:D22)</f>
        <v>749356.74841269851</v>
      </c>
      <c r="B22" s="27">
        <f>A22/A19-1</f>
        <v>-0.28611803965798821</v>
      </c>
      <c r="C22" s="27">
        <f>A22/A10-1</f>
        <v>-0.25629305161571048</v>
      </c>
      <c r="D22" s="26">
        <f>H22/21</f>
        <v>633483.80952380947</v>
      </c>
      <c r="E22" s="27">
        <f t="shared" si="2"/>
        <v>-0.16197563238644586</v>
      </c>
      <c r="F22" s="33">
        <f t="shared" si="3"/>
        <v>-0.42925625643972076</v>
      </c>
      <c r="G22" s="39" t="s">
        <v>156</v>
      </c>
      <c r="H22" s="29">
        <v>13303160</v>
      </c>
      <c r="I22" s="29">
        <v>14386202.5</v>
      </c>
      <c r="J22" s="30">
        <f t="shared" si="4"/>
        <v>0.92471658173864857</v>
      </c>
      <c r="K22" s="32">
        <f>H22+H21+H20</f>
        <v>46350814</v>
      </c>
      <c r="L22" s="27">
        <f>K22/K19-1</f>
        <v>-0.28872421954468042</v>
      </c>
      <c r="M22" s="27">
        <f>K22/K10-1</f>
        <v>-0.26981983329531267</v>
      </c>
      <c r="N22" s="32">
        <f>AVERAGE(J20:J22)</f>
        <v>0.99596562478404704</v>
      </c>
      <c r="O22" s="58">
        <f>N22/N19-1</f>
        <v>-8.8475310159390808E-2</v>
      </c>
    </row>
    <row r="23" spans="1:15" hidden="1">
      <c r="A23" s="31"/>
      <c r="B23" s="27"/>
      <c r="C23" s="27"/>
      <c r="D23" s="26">
        <f>H23/21</f>
        <v>639589.14285714284</v>
      </c>
      <c r="E23" s="27">
        <f t="shared" ref="E23:E28" si="5">D23/D22-1</f>
        <v>9.6377101380424879E-3</v>
      </c>
      <c r="F23" s="33">
        <f t="shared" ref="F23:F28" si="6">D23/D11-1</f>
        <v>-0.46050678422748847</v>
      </c>
      <c r="G23" s="39" t="s">
        <v>168</v>
      </c>
      <c r="H23" s="29">
        <v>13431372</v>
      </c>
      <c r="I23" s="29">
        <v>20596782.800000001</v>
      </c>
      <c r="J23" s="30">
        <f t="shared" si="4"/>
        <v>0.65211019266562342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648967.09090909094</v>
      </c>
      <c r="E24" s="27">
        <f t="shared" si="5"/>
        <v>1.4662456604649821E-2</v>
      </c>
      <c r="F24" s="33">
        <f t="shared" si="6"/>
        <v>-0.57824604615158059</v>
      </c>
      <c r="G24" s="39" t="s">
        <v>176</v>
      </c>
      <c r="H24" s="29">
        <v>14277276</v>
      </c>
      <c r="I24" s="29">
        <v>20655315.5</v>
      </c>
      <c r="J24" s="30">
        <f t="shared" si="4"/>
        <v>0.69121558564428609</v>
      </c>
      <c r="K24" s="32"/>
      <c r="L24" s="27"/>
      <c r="M24" s="27"/>
      <c r="N24" s="27"/>
    </row>
    <row r="25" spans="1:15" ht="17.399999999999999" hidden="1">
      <c r="A25" s="31">
        <f>AVERAGE(D23:D25)</f>
        <v>766231.06037821819</v>
      </c>
      <c r="B25" s="27">
        <f>A25/A22-1</f>
        <v>2.2518395945940517E-2</v>
      </c>
      <c r="C25" s="27">
        <f>A25/A13-1</f>
        <v>-0.44445905783500483</v>
      </c>
      <c r="D25" s="26">
        <f>H25/19</f>
        <v>1010136.947368421</v>
      </c>
      <c r="E25" s="27">
        <f t="shared" si="5"/>
        <v>0.55653031027103927</v>
      </c>
      <c r="F25" s="33">
        <f t="shared" si="6"/>
        <v>-0.28535753022736809</v>
      </c>
      <c r="G25" s="39" t="s">
        <v>190</v>
      </c>
      <c r="H25" s="29">
        <v>19192602</v>
      </c>
      <c r="I25" s="29">
        <v>29625713.5</v>
      </c>
      <c r="J25" s="30">
        <f t="shared" si="4"/>
        <v>0.64783594157150004</v>
      </c>
      <c r="K25" s="32">
        <f>H25+H24+H23</f>
        <v>46901250</v>
      </c>
      <c r="L25" s="27">
        <f>K25/K22-1</f>
        <v>1.1875433298754956E-2</v>
      </c>
      <c r="M25" s="27">
        <f>K25/K13-1</f>
        <v>-0.46101752857588219</v>
      </c>
      <c r="N25" s="32">
        <f>AVERAGE(J23:J25)</f>
        <v>0.66372057329380318</v>
      </c>
      <c r="O25" s="58">
        <f>N25/N22-1</f>
        <v>-0.33359088227797395</v>
      </c>
    </row>
    <row r="26" spans="1:15" ht="17.399999999999999" hidden="1">
      <c r="A26" s="31"/>
      <c r="B26" s="27"/>
      <c r="C26" s="27"/>
      <c r="D26" s="26">
        <f>H26/19</f>
        <v>867621.73684210528</v>
      </c>
      <c r="E26" s="27">
        <f t="shared" si="5"/>
        <v>-0.14108503891238922</v>
      </c>
      <c r="F26" s="33">
        <f t="shared" si="6"/>
        <v>-6.1132591526073421E-2</v>
      </c>
      <c r="G26" s="39" t="s">
        <v>202</v>
      </c>
      <c r="H26" s="29">
        <v>16484813</v>
      </c>
      <c r="I26" s="29">
        <v>21794867.5</v>
      </c>
      <c r="J26" s="30">
        <f t="shared" si="4"/>
        <v>0.75636215728313094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557823.5</v>
      </c>
      <c r="E27" s="27">
        <f t="shared" si="5"/>
        <v>-0.35706601585350106</v>
      </c>
      <c r="F27" s="33">
        <f t="shared" si="6"/>
        <v>-0.11566000449083635</v>
      </c>
      <c r="G27" s="39" t="s">
        <v>203</v>
      </c>
      <c r="H27" s="29">
        <v>12272117</v>
      </c>
      <c r="I27" s="29">
        <v>16661037.5</v>
      </c>
      <c r="J27" s="30">
        <f t="shared" si="4"/>
        <v>0.73657579847593524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704154.48245614034</v>
      </c>
      <c r="B28" s="27">
        <f>A28/A25-1</f>
        <v>-8.1015481010958124E-2</v>
      </c>
      <c r="C28" s="27">
        <f>A28/A16-1</f>
        <v>-0.21147705859899191</v>
      </c>
      <c r="D28" s="26">
        <f>H28/19</f>
        <v>687018.21052631584</v>
      </c>
      <c r="E28" s="27">
        <f t="shared" si="5"/>
        <v>0.23160499786458599</v>
      </c>
      <c r="F28" s="33">
        <f t="shared" si="6"/>
        <v>-0.38883829174038309</v>
      </c>
      <c r="G28" s="39" t="s">
        <v>208</v>
      </c>
      <c r="H28" s="29">
        <v>13053346</v>
      </c>
      <c r="I28" s="29">
        <v>18109167.800000001</v>
      </c>
      <c r="J28" s="30">
        <f t="shared" si="4"/>
        <v>0.72081423863110927</v>
      </c>
      <c r="K28" s="32">
        <f>H28+H27+H26</f>
        <v>41810276</v>
      </c>
      <c r="L28" s="27">
        <f>K28/K25-1</f>
        <v>-0.10854665920417894</v>
      </c>
      <c r="M28" s="27">
        <f>K28/K16-1</f>
        <v>-0.26764353487652548</v>
      </c>
      <c r="N28" s="32">
        <f>AVERAGE(J26:J28)</f>
        <v>0.73791739813005852</v>
      </c>
      <c r="O28" s="58">
        <f>N28/N25-1</f>
        <v>0.11178924960551329</v>
      </c>
    </row>
    <row r="29" spans="1:15" hidden="1">
      <c r="D29" s="26">
        <f>H29/22</f>
        <v>634690.77272727271</v>
      </c>
      <c r="E29" s="27">
        <f t="shared" ref="E29:E41" si="7">D29/D28-1</f>
        <v>-7.6166012774182112E-2</v>
      </c>
      <c r="F29" s="33">
        <f t="shared" ref="F29:F41" si="8">D29/D17-1</f>
        <v>-0.33326679624336786</v>
      </c>
      <c r="G29" s="39" t="s">
        <v>215</v>
      </c>
      <c r="H29" s="29">
        <v>13963197</v>
      </c>
      <c r="I29" s="29">
        <v>18959686.5</v>
      </c>
      <c r="J29" s="30">
        <f t="shared" si="4"/>
        <v>0.73646771532852084</v>
      </c>
    </row>
    <row r="30" spans="1:15" hidden="1">
      <c r="D30" s="26">
        <f>H30/19</f>
        <v>911719.36842105258</v>
      </c>
      <c r="E30" s="27">
        <f t="shared" si="7"/>
        <v>0.43647805765851166</v>
      </c>
      <c r="F30" s="33">
        <f t="shared" si="8"/>
        <v>-0.17495193120578023</v>
      </c>
      <c r="G30" s="39" t="s">
        <v>210</v>
      </c>
      <c r="H30" s="29">
        <v>17322668</v>
      </c>
      <c r="I30" s="29">
        <v>22931869.800000001</v>
      </c>
      <c r="J30" s="30">
        <f t="shared" si="4"/>
        <v>0.7553971024203181</v>
      </c>
    </row>
    <row r="31" spans="1:15" ht="17.399999999999999" hidden="1">
      <c r="A31" s="31">
        <f>AVERAGE(D29:D31)</f>
        <v>783297.83038277505</v>
      </c>
      <c r="B31" s="27">
        <f>A31/A28-1</f>
        <v>0.11239486490319162</v>
      </c>
      <c r="C31" s="27">
        <f>A31/A19-1</f>
        <v>-0.2537837393607647</v>
      </c>
      <c r="D31" s="26">
        <f>H31/20</f>
        <v>803483.35</v>
      </c>
      <c r="E31" s="27">
        <f t="shared" si="7"/>
        <v>-0.11871637498334553</v>
      </c>
      <c r="F31" s="33">
        <f t="shared" si="8"/>
        <v>-0.26426815556982441</v>
      </c>
      <c r="G31" s="39" t="s">
        <v>211</v>
      </c>
      <c r="H31" s="29">
        <v>16069667</v>
      </c>
      <c r="I31" s="29">
        <v>22131759.800000001</v>
      </c>
      <c r="J31" s="30">
        <f t="shared" si="4"/>
        <v>0.72609079193060821</v>
      </c>
      <c r="K31" s="32">
        <f>H31+H30+H29</f>
        <v>47355532</v>
      </c>
      <c r="L31" s="27">
        <f>K31/K28-1</f>
        <v>0.13262902163095025</v>
      </c>
      <c r="M31" s="27">
        <f>K31/K19-1</f>
        <v>-0.27330633325712761</v>
      </c>
      <c r="N31" s="32">
        <f>AVERAGE(J29:J31)</f>
        <v>0.73931853655981572</v>
      </c>
      <c r="O31" s="58">
        <f>N31/N28-1</f>
        <v>1.8987740813642962E-3</v>
      </c>
    </row>
    <row r="32" spans="1:15" ht="17.399999999999999" hidden="1">
      <c r="D32" s="26">
        <f>H32/21</f>
        <v>801208.28571428568</v>
      </c>
      <c r="E32" s="27">
        <f t="shared" si="7"/>
        <v>-2.8315014688410356E-3</v>
      </c>
      <c r="F32" s="33">
        <f t="shared" si="8"/>
        <v>-6.6909821511913492E-2</v>
      </c>
      <c r="G32" s="39" t="s">
        <v>222</v>
      </c>
      <c r="H32" s="29">
        <v>16825374</v>
      </c>
      <c r="I32" s="29">
        <v>22472765</v>
      </c>
      <c r="J32" s="30">
        <f t="shared" si="4"/>
        <v>0.74870066055512086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804685.90476190473</v>
      </c>
      <c r="E33" s="27">
        <f t="shared" si="7"/>
        <v>4.3404681524463751E-3</v>
      </c>
      <c r="F33" s="33">
        <f t="shared" si="8"/>
        <v>6.4504548226012037E-2</v>
      </c>
      <c r="G33" s="39" t="s">
        <v>223</v>
      </c>
      <c r="H33" s="29">
        <v>16898404</v>
      </c>
      <c r="I33" s="29">
        <v>22888272</v>
      </c>
      <c r="J33" s="30">
        <f t="shared" si="4"/>
        <v>0.73829968465946227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770588.39682539681</v>
      </c>
      <c r="B34" s="27">
        <f>A34/A31-1</f>
        <v>-1.6225544185622831E-2</v>
      </c>
      <c r="C34" s="27">
        <f>A34/A22-1</f>
        <v>2.8333165021428908E-2</v>
      </c>
      <c r="D34" s="26">
        <f>H34/19</f>
        <v>705871</v>
      </c>
      <c r="E34" s="27">
        <f t="shared" si="7"/>
        <v>-0.12279934838816731</v>
      </c>
      <c r="F34" s="33">
        <f t="shared" si="8"/>
        <v>0.11426841442183666</v>
      </c>
      <c r="G34" s="39" t="s">
        <v>220</v>
      </c>
      <c r="H34" s="29">
        <v>13411549</v>
      </c>
      <c r="I34" s="29">
        <v>19308450.5</v>
      </c>
      <c r="J34" s="30">
        <f t="shared" si="4"/>
        <v>0.69459478377097117</v>
      </c>
      <c r="K34" s="32">
        <f>H34+H33+H32</f>
        <v>47135327</v>
      </c>
      <c r="L34" s="27">
        <f>K34/K31-1</f>
        <v>-4.6500375077614953E-3</v>
      </c>
      <c r="M34" s="27">
        <f>K34/K22-1</f>
        <v>1.6925549570715237E-2</v>
      </c>
      <c r="N34" s="32">
        <f>AVERAGE(J32:J34)</f>
        <v>0.72719837632851814</v>
      </c>
      <c r="O34" s="58">
        <f>N34/N31-1</f>
        <v>-1.6393691801229404E-2</v>
      </c>
      <c r="P34" s="58"/>
    </row>
    <row r="35" spans="1:16" ht="17.399999999999999" hidden="1">
      <c r="D35" s="26">
        <f>H35/23</f>
        <v>690173.30434782605</v>
      </c>
      <c r="E35" s="27">
        <f t="shared" si="7"/>
        <v>-2.2238759847300615E-2</v>
      </c>
      <c r="F35" s="33">
        <f t="shared" si="8"/>
        <v>7.9088524337226795E-2</v>
      </c>
      <c r="G35" s="39" t="s">
        <v>226</v>
      </c>
      <c r="H35" s="68">
        <v>15873986</v>
      </c>
      <c r="I35" s="68">
        <v>21369933.5</v>
      </c>
      <c r="J35" s="30">
        <f t="shared" si="4"/>
        <v>0.74281868963232855</v>
      </c>
      <c r="P35" s="16"/>
    </row>
    <row r="36" spans="1:16" ht="17.399999999999999" hidden="1">
      <c r="D36" s="26">
        <f>H36/21</f>
        <v>547160.23809523811</v>
      </c>
      <c r="E36" s="27">
        <f t="shared" si="7"/>
        <v>-0.20721326853945332</v>
      </c>
      <c r="F36" s="33">
        <f t="shared" si="8"/>
        <v>-0.15687521638614832</v>
      </c>
      <c r="G36" s="39" t="s">
        <v>228</v>
      </c>
      <c r="H36" s="68">
        <v>11490365</v>
      </c>
      <c r="I36" s="68">
        <v>16915007.300000001</v>
      </c>
      <c r="J36" s="30">
        <f t="shared" si="4"/>
        <v>0.67930003198993594</v>
      </c>
      <c r="P36" s="16"/>
    </row>
    <row r="37" spans="1:16" ht="17.399999999999999" hidden="1">
      <c r="A37" s="31">
        <f>AVERAGE(D35:D37)</f>
        <v>687587.03266620648</v>
      </c>
      <c r="B37" s="27">
        <f>A37/A34-1</f>
        <v>-0.10771167136844018</v>
      </c>
      <c r="C37" s="27">
        <f>A37/A25-1</f>
        <v>-0.10263748336329825</v>
      </c>
      <c r="D37" s="26">
        <f>H37/18</f>
        <v>825427.5555555555</v>
      </c>
      <c r="E37" s="27">
        <f t="shared" si="7"/>
        <v>0.50856640904502726</v>
      </c>
      <c r="F37" s="33">
        <f t="shared" si="8"/>
        <v>-0.18285579227060744</v>
      </c>
      <c r="G37" s="39" t="s">
        <v>225</v>
      </c>
      <c r="H37" s="68">
        <v>14857696</v>
      </c>
      <c r="I37" s="68">
        <v>22932943.5</v>
      </c>
      <c r="J37" s="30">
        <f t="shared" si="4"/>
        <v>0.64787566410740083</v>
      </c>
      <c r="K37" s="32">
        <f>H37+H36+H35</f>
        <v>42222047</v>
      </c>
      <c r="L37" s="27">
        <f>K37/K34-1</f>
        <v>-0.10423774083502169</v>
      </c>
      <c r="M37" s="27">
        <f>K37/K25-1</f>
        <v>-9.9767127741797967E-2</v>
      </c>
      <c r="N37" s="32">
        <f>AVERAGE(J35:J37)</f>
        <v>0.68999812857655518</v>
      </c>
      <c r="O37" s="16">
        <f>N37/N34-1</f>
        <v>-5.1155570423272567E-2</v>
      </c>
      <c r="P37" s="16"/>
    </row>
    <row r="38" spans="1:16" ht="17.399999999999999" hidden="1">
      <c r="A38" s="31"/>
      <c r="B38" s="27"/>
      <c r="C38" s="27"/>
      <c r="D38" s="26">
        <f>H38/20</f>
        <v>666869.25</v>
      </c>
      <c r="E38" s="27">
        <f t="shared" si="7"/>
        <v>-0.19209233383157109</v>
      </c>
      <c r="F38" s="33">
        <f t="shared" si="8"/>
        <v>-0.23138250036563957</v>
      </c>
      <c r="G38" s="39" t="s">
        <v>231</v>
      </c>
      <c r="H38" s="68">
        <v>13337385</v>
      </c>
      <c r="I38" s="68">
        <v>20778671.300000001</v>
      </c>
      <c r="J38" s="30">
        <f t="shared" si="4"/>
        <v>0.64187862676281904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681431.38095238095</v>
      </c>
      <c r="E39" s="27">
        <f t="shared" si="7"/>
        <v>2.1836560843645048E-2</v>
      </c>
      <c r="F39" s="33">
        <f t="shared" si="8"/>
        <v>0.22158959052886962</v>
      </c>
      <c r="G39" s="39" t="s">
        <v>234</v>
      </c>
      <c r="H39" s="68">
        <v>14310059</v>
      </c>
      <c r="I39" s="68">
        <v>23063952</v>
      </c>
      <c r="J39" s="30">
        <f t="shared" si="4"/>
        <v>0.62045129993333314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653882.48015873018</v>
      </c>
      <c r="B40" s="27">
        <f>A40/A37-1</f>
        <v>-4.9018598237349775E-2</v>
      </c>
      <c r="C40" s="27">
        <f>A40/A28-1</f>
        <v>-7.1393427933679976E-2</v>
      </c>
      <c r="D40" s="26">
        <f>H40/21</f>
        <v>613346.80952380947</v>
      </c>
      <c r="E40" s="27">
        <f t="shared" si="7"/>
        <v>-9.991405346407034E-2</v>
      </c>
      <c r="F40" s="33">
        <f t="shared" si="8"/>
        <v>-0.10723354908753824</v>
      </c>
      <c r="G40" s="39" t="s">
        <v>236</v>
      </c>
      <c r="H40" s="68">
        <v>12880283</v>
      </c>
      <c r="I40" s="68">
        <v>18959128.199999999</v>
      </c>
      <c r="J40" s="30">
        <f t="shared" si="4"/>
        <v>0.67937105884436189</v>
      </c>
      <c r="K40" s="32">
        <f>H40+H39+H38</f>
        <v>40527727</v>
      </c>
      <c r="L40" s="27">
        <f>K40/K37-1</f>
        <v>-4.0128798113459485E-2</v>
      </c>
      <c r="M40" s="27">
        <f>K40/K28-1</f>
        <v>-3.067544926036847E-2</v>
      </c>
      <c r="N40" s="32">
        <f>AVERAGE(J38:J40)</f>
        <v>0.64723366184683806</v>
      </c>
      <c r="O40" s="58">
        <f>N40/N37-1</f>
        <v>-6.197765611037076E-2</v>
      </c>
    </row>
    <row r="41" spans="1:16" ht="17.399999999999999">
      <c r="A41" s="31"/>
      <c r="B41" s="27"/>
      <c r="C41" s="27"/>
      <c r="D41" s="26">
        <f>H41/18</f>
        <v>663750.61111111112</v>
      </c>
      <c r="E41" s="27">
        <f t="shared" si="7"/>
        <v>8.2178305657828687E-2</v>
      </c>
      <c r="F41" s="33">
        <f t="shared" si="8"/>
        <v>4.578582143075427E-2</v>
      </c>
      <c r="G41" s="39" t="s">
        <v>370</v>
      </c>
      <c r="H41" s="68">
        <v>11947511</v>
      </c>
      <c r="I41" s="68">
        <v>18847339.800000001</v>
      </c>
      <c r="J41" s="30">
        <f t="shared" si="4"/>
        <v>0.63390967249393992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794178.5</v>
      </c>
      <c r="E42" s="27">
        <f t="shared" ref="E42" si="9">D42/D41-1</f>
        <v>0.1965013465984673</v>
      </c>
      <c r="F42" s="33">
        <f t="shared" ref="F42" si="10">D42/D30-1</f>
        <v>-0.12892220182249059</v>
      </c>
      <c r="G42" s="39" t="s">
        <v>405</v>
      </c>
      <c r="H42" s="68">
        <v>15883570</v>
      </c>
      <c r="I42" s="68">
        <v>21728039</v>
      </c>
      <c r="J42" s="30">
        <f t="shared" si="4"/>
        <v>0.7310171893561126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700643.52037037036</v>
      </c>
      <c r="B43" s="27">
        <f>A43/A40-1</f>
        <v>7.1512911923085731E-2</v>
      </c>
      <c r="C43" s="27">
        <f>A43/A31-1</f>
        <v>-0.10552092295725357</v>
      </c>
      <c r="D43" s="26">
        <f>H43/20</f>
        <v>644001.44999999995</v>
      </c>
      <c r="E43" s="27">
        <f t="shared" ref="E43" si="11">D43/D42-1</f>
        <v>-0.18909735028082486</v>
      </c>
      <c r="F43" s="33">
        <f t="shared" ref="F43" si="12">D43/D31-1</f>
        <v>-0.19848812050679088</v>
      </c>
      <c r="G43" s="39" t="s">
        <v>431</v>
      </c>
      <c r="H43" s="68">
        <v>12880029</v>
      </c>
      <c r="I43" s="68">
        <v>19014164.300000001</v>
      </c>
      <c r="J43" s="30">
        <f t="shared" si="4"/>
        <v>0.67739127509274755</v>
      </c>
      <c r="K43" s="32">
        <f>H43+H42+H41</f>
        <v>40711110</v>
      </c>
      <c r="L43" s="27">
        <f>K43/K40-1</f>
        <v>4.5248774992980856E-3</v>
      </c>
      <c r="M43" s="27">
        <f>K43/K31-1</f>
        <v>-0.14030930958604793</v>
      </c>
      <c r="N43" s="32">
        <f>AVERAGE(J41:J43)</f>
        <v>0.68077271231426673</v>
      </c>
      <c r="O43" s="58">
        <f>N43/N40-1</f>
        <v>5.1819076238598605E-2</v>
      </c>
    </row>
    <row r="44" spans="1:16" ht="17.399999999999999">
      <c r="A44" s="31"/>
      <c r="B44" s="27"/>
      <c r="C44" s="27"/>
      <c r="D44" s="26">
        <f>H44/22</f>
        <v>720421.72727272729</v>
      </c>
      <c r="E44" s="27">
        <f t="shared" ref="E44" si="13">D44/D43-1</f>
        <v>0.11866475964103396</v>
      </c>
      <c r="F44" s="33">
        <f t="shared" ref="F44" si="14">D44/D32-1</f>
        <v>-0.10083090737077971</v>
      </c>
      <c r="G44" s="39" t="s">
        <v>462</v>
      </c>
      <c r="H44" s="68">
        <v>15849278</v>
      </c>
      <c r="I44" s="68">
        <v>23024821.5</v>
      </c>
      <c r="J44" s="30">
        <f t="shared" si="4"/>
        <v>0.68835617248976289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730439.65</v>
      </c>
      <c r="E45" s="27">
        <f t="shared" ref="E45" si="15">D45/D44-1</f>
        <v>1.3905636584833792E-2</v>
      </c>
      <c r="F45" s="33">
        <f t="shared" ref="F45" si="16">D45/D33-1</f>
        <v>-9.2267373297501898E-2</v>
      </c>
      <c r="G45" s="39" t="s">
        <v>501</v>
      </c>
      <c r="H45" s="68">
        <v>14608793</v>
      </c>
      <c r="I45" s="68">
        <v>19213155.800000001</v>
      </c>
      <c r="J45" s="30">
        <f t="shared" si="4"/>
        <v>0.76035364268476913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750002.52926634776</v>
      </c>
      <c r="B46" s="27">
        <f>A46/A43-1</f>
        <v>7.0448105863999855E-2</v>
      </c>
      <c r="C46" s="27">
        <f>A46/A34-1</f>
        <v>-2.6714479018704274E-2</v>
      </c>
      <c r="D46" s="26">
        <f>H46/19</f>
        <v>799146.21052631584</v>
      </c>
      <c r="E46" s="27">
        <f t="shared" ref="E46" si="17">D46/D45-1</f>
        <v>9.4061926301941323E-2</v>
      </c>
      <c r="F46" s="33">
        <f t="shared" ref="F46" si="18">D46/D34-1</f>
        <v>0.13214200686289113</v>
      </c>
      <c r="G46" s="39" t="s">
        <v>548</v>
      </c>
      <c r="H46" s="68">
        <v>15183778</v>
      </c>
      <c r="I46" s="68">
        <v>21188726</v>
      </c>
      <c r="J46" s="30">
        <f t="shared" si="4"/>
        <v>0.71659702428546201</v>
      </c>
      <c r="K46" s="32">
        <f>H46+H45+H44</f>
        <v>45641849</v>
      </c>
      <c r="L46" s="27">
        <f>K46/K43-1</f>
        <v>0.12111531717017776</v>
      </c>
      <c r="M46" s="27">
        <f>K46/K34-1</f>
        <v>-3.1684897401899836E-2</v>
      </c>
      <c r="N46" s="32">
        <f>AVERAGE(J44:J46)</f>
        <v>0.72176894648666468</v>
      </c>
      <c r="O46" s="58">
        <f>N46/N43-1</f>
        <v>6.0220149002495171E-2</v>
      </c>
    </row>
    <row r="47" spans="1:16" ht="17.399999999999999">
      <c r="A47" s="31"/>
      <c r="B47" s="27"/>
      <c r="C47" s="27"/>
      <c r="D47" s="26">
        <f>H47/19</f>
        <v>853439.89473684214</v>
      </c>
      <c r="E47" s="27">
        <f t="shared" ref="E47" si="19">D47/D46-1</f>
        <v>6.7939612921105619E-2</v>
      </c>
      <c r="F47" s="33">
        <f t="shared" ref="F47" si="20">D47/D35-1</f>
        <v>0.23655883147102252</v>
      </c>
      <c r="G47" s="39" t="s">
        <v>598</v>
      </c>
      <c r="H47" s="68">
        <v>16215358</v>
      </c>
      <c r="I47" s="68">
        <v>22004693.699999999</v>
      </c>
      <c r="J47" s="30">
        <f t="shared" si="4"/>
        <v>0.73690450869579704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675564.85</v>
      </c>
      <c r="E48" s="27">
        <f t="shared" ref="E48" si="21">D48/D47-1</f>
        <v>-0.20842129109946272</v>
      </c>
      <c r="F48" s="33">
        <f t="shared" ref="F48" si="22">D48/D36-1</f>
        <v>0.23467460346124769</v>
      </c>
      <c r="G48" s="39" t="s">
        <v>632</v>
      </c>
      <c r="H48" s="68">
        <v>13511297</v>
      </c>
      <c r="I48" s="68">
        <v>17809105.390000001</v>
      </c>
      <c r="J48" s="30">
        <f t="shared" si="4"/>
        <v>0.75867353828939299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768639.44521531102</v>
      </c>
      <c r="B49" s="27">
        <f>A49/A46-1</f>
        <v>2.4849137465168036E-2</v>
      </c>
      <c r="C49" s="27">
        <f>A49/A37-1</f>
        <v>0.11787949553791544</v>
      </c>
      <c r="D49" s="26">
        <f>H49/22</f>
        <v>776913.59090909094</v>
      </c>
      <c r="E49" s="27">
        <f t="shared" ref="E49" si="23">D49/D48-1</f>
        <v>0.15002074324780357</v>
      </c>
      <c r="F49" s="33">
        <f t="shared" ref="F49" si="24">D49/D37-1</f>
        <v>-5.8774345876800971E-2</v>
      </c>
      <c r="G49" s="39" t="s">
        <v>674</v>
      </c>
      <c r="H49" s="68">
        <v>17092099</v>
      </c>
      <c r="I49" s="68">
        <v>22816691</v>
      </c>
      <c r="J49" s="30">
        <f t="shared" si="4"/>
        <v>0.74910507400043236</v>
      </c>
      <c r="K49" s="32">
        <f>H49+H48+H47</f>
        <v>46818754</v>
      </c>
      <c r="L49" s="27">
        <f>K49/K46-1</f>
        <v>2.5785655616186842E-2</v>
      </c>
      <c r="M49" s="27">
        <f>K49/K37-1</f>
        <v>0.10886982812557622</v>
      </c>
      <c r="N49" s="32">
        <f>AVERAGE(J47:J49)</f>
        <v>0.74822770699520758</v>
      </c>
      <c r="O49" s="58">
        <f>N49/N46-1</f>
        <v>3.6658214013411738E-2</v>
      </c>
    </row>
    <row r="50" spans="1:15" s="37" customFormat="1" ht="17.399999999999999">
      <c r="A50" s="92"/>
      <c r="B50" s="130"/>
      <c r="C50" s="130"/>
      <c r="D50" s="93">
        <f>H50/18</f>
        <v>762474.83333333337</v>
      </c>
      <c r="E50" s="130">
        <f t="shared" ref="E50" si="25">D50/D49-1</f>
        <v>-1.8584766368757055E-2</v>
      </c>
      <c r="F50" s="131">
        <f t="shared" ref="F50" si="26">D50/D38-1</f>
        <v>0.14336481001835577</v>
      </c>
      <c r="G50" s="132" t="s">
        <v>714</v>
      </c>
      <c r="H50" s="95">
        <v>13724547</v>
      </c>
      <c r="I50" s="95">
        <v>17761859.300000001</v>
      </c>
      <c r="J50" s="133">
        <f t="shared" ref="J50" si="27">H50/I50</f>
        <v>0.77269765333632612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665808.19999999995</v>
      </c>
      <c r="E51" s="130">
        <f t="shared" ref="E51" si="28">D51/D50-1</f>
        <v>-0.12678009700429471</v>
      </c>
      <c r="F51" s="131">
        <f t="shared" ref="F51" si="29">D51/D39-1</f>
        <v>-2.2927005402283873E-2</v>
      </c>
      <c r="G51" s="132" t="s">
        <v>721</v>
      </c>
      <c r="H51" s="95">
        <v>13316164</v>
      </c>
      <c r="I51" s="95">
        <v>17722163.300000001</v>
      </c>
      <c r="J51" s="133">
        <f t="shared" ref="J51" si="30">H51/I51</f>
        <v>0.75138479284862469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698186.66262626264</v>
      </c>
      <c r="B52" s="27">
        <f>A52/A49-1</f>
        <v>-9.1659077643762021E-2</v>
      </c>
      <c r="C52" s="27">
        <f>A52/A40-1</f>
        <v>6.7755573534830971E-2</v>
      </c>
      <c r="D52" s="93">
        <f>H52/22</f>
        <v>666276.95454545459</v>
      </c>
      <c r="E52" s="130">
        <f t="shared" ref="E52:E53" si="31">D52/D51-1</f>
        <v>7.0403840844046606E-4</v>
      </c>
      <c r="F52" s="131">
        <f t="shared" ref="F52:F53" si="32">D52/D40-1</f>
        <v>8.6297253364273629E-2</v>
      </c>
      <c r="G52" s="132" t="s">
        <v>726</v>
      </c>
      <c r="H52" s="95">
        <v>14658093</v>
      </c>
      <c r="I52" s="95">
        <v>19341814.300000001</v>
      </c>
      <c r="J52" s="133">
        <f t="shared" ref="J52" si="33">H52/I52</f>
        <v>0.75784477984570453</v>
      </c>
      <c r="K52" s="32">
        <f>H52+H51+H50</f>
        <v>41698804</v>
      </c>
      <c r="L52" s="27">
        <f>K52/K49-1</f>
        <v>-0.10935681885083914</v>
      </c>
      <c r="M52" s="27">
        <f>K52/K40-1</f>
        <v>2.8895698986523444E-2</v>
      </c>
      <c r="N52" s="32">
        <f>AVERAGE(J50:J52)</f>
        <v>0.76064240867688504</v>
      </c>
      <c r="O52" s="58">
        <f>N52/N49-1</f>
        <v>1.6592143762670153E-2</v>
      </c>
    </row>
    <row r="53" spans="1:15" s="37" customFormat="1" ht="17.399999999999999">
      <c r="A53" s="31"/>
      <c r="B53" s="27"/>
      <c r="C53" s="27"/>
      <c r="D53" s="93">
        <f>H53/21</f>
        <v>816200.61904761905</v>
      </c>
      <c r="E53" s="130">
        <f t="shared" si="31"/>
        <v>0.22501703455201283</v>
      </c>
      <c r="F53" s="131">
        <f t="shared" si="32"/>
        <v>0.22967964983310263</v>
      </c>
      <c r="G53" s="132" t="s">
        <v>729</v>
      </c>
      <c r="H53" s="95">
        <v>17140213</v>
      </c>
      <c r="I53" s="95">
        <v>21498870.5</v>
      </c>
      <c r="J53" s="133">
        <f t="shared" ref="J53" si="34">H53/I53</f>
        <v>0.79726109332115846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928050.0588235294</v>
      </c>
      <c r="E54" s="130">
        <f t="shared" ref="E54" si="35">D54/D53-1</f>
        <v>0.13703670049456895</v>
      </c>
      <c r="F54" s="131">
        <f t="shared" ref="F54" si="36">D54/D42-1</f>
        <v>0.16856608284350361</v>
      </c>
      <c r="G54" s="132" t="s">
        <v>742</v>
      </c>
      <c r="H54" s="95">
        <v>15776851</v>
      </c>
      <c r="I54" s="95">
        <v>19058939.5</v>
      </c>
      <c r="J54" s="133">
        <f t="shared" ref="J54" si="37">H54/I54</f>
        <v>0.8277927006379342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834476.4323062558</v>
      </c>
      <c r="B55" s="27">
        <f>A55/A52-1</f>
        <v>0.19520534690154734</v>
      </c>
      <c r="C55" s="27">
        <f>A55/A43-1</f>
        <v>0.19101427194408283</v>
      </c>
      <c r="D55" s="93">
        <f>H55/21</f>
        <v>759178.61904761905</v>
      </c>
      <c r="E55" s="130">
        <f t="shared" ref="E55" si="38">D55/D54-1</f>
        <v>-0.1819637186274039</v>
      </c>
      <c r="F55" s="131">
        <f t="shared" ref="F55" si="39">D55/D43-1</f>
        <v>0.17884613310671749</v>
      </c>
      <c r="G55" s="132" t="s">
        <v>749</v>
      </c>
      <c r="H55" s="95">
        <v>15942751</v>
      </c>
      <c r="I55" s="95">
        <v>19983832.100000001</v>
      </c>
      <c r="J55" s="133">
        <f t="shared" ref="J55" si="40">H55/I55</f>
        <v>0.79778247336255381</v>
      </c>
      <c r="K55" s="32">
        <f>H55+H54+H53</f>
        <v>48859815</v>
      </c>
      <c r="L55" s="27">
        <f>K55/K52-1</f>
        <v>0.17173180794346043</v>
      </c>
      <c r="M55" s="27">
        <f>K55/K43-1</f>
        <v>0.20015924399997931</v>
      </c>
      <c r="N55" s="32">
        <f>AVERAGE(J53:J55)</f>
        <v>0.80761208910721549</v>
      </c>
      <c r="O55" s="58">
        <f>N55/N52-1</f>
        <v>6.1750015374547385E-2</v>
      </c>
    </row>
    <row r="56" spans="1:15" s="124" customFormat="1" ht="17.399999999999999">
      <c r="A56" s="94"/>
      <c r="B56" s="45"/>
      <c r="C56" s="45"/>
      <c r="D56" s="98">
        <f>H56/22</f>
        <v>710486.40909090906</v>
      </c>
      <c r="E56" s="118">
        <f t="shared" ref="E56" si="41">D56/D55-1</f>
        <v>-6.4138015395894366E-2</v>
      </c>
      <c r="F56" s="158">
        <f t="shared" ref="F56" si="42">D56/D44-1</f>
        <v>-1.3790975210353551E-2</v>
      </c>
      <c r="G56" s="122" t="s">
        <v>752</v>
      </c>
      <c r="H56" s="96">
        <v>15630701</v>
      </c>
      <c r="I56" s="96">
        <v>18185629.5</v>
      </c>
      <c r="J56" s="125">
        <f t="shared" ref="J56" si="43">H56/I56</f>
        <v>0.85950838270404661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803155.66666666663</v>
      </c>
      <c r="E57" s="118">
        <f t="shared" ref="E57" si="44">D57/D56-1</f>
        <v>0.13043072519055077</v>
      </c>
      <c r="F57" s="158">
        <f t="shared" ref="F57" si="45">D57/D45-1</f>
        <v>9.9551026106902363E-2</v>
      </c>
      <c r="G57" s="122" t="s">
        <v>756</v>
      </c>
      <c r="H57" s="96">
        <v>14456802</v>
      </c>
      <c r="I57" s="96">
        <v>15581495.300000001</v>
      </c>
      <c r="J57" s="125">
        <f t="shared" ref="J57" si="46">H57/I57</f>
        <v>0.92781865422120302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756821.03787878784</v>
      </c>
      <c r="B58" s="27">
        <f>A58/A55-1</f>
        <v>-9.3058822779273132E-2</v>
      </c>
      <c r="C58" s="27">
        <f>A58/A46-1</f>
        <v>9.0913141574469059E-3</v>
      </c>
      <c r="K58" s="32">
        <f>H58+H57+H56</f>
        <v>30087503</v>
      </c>
      <c r="L58" s="27">
        <f>K58/K55-1</f>
        <v>-0.38420759472789656</v>
      </c>
      <c r="M58" s="27">
        <f>K58/K46-1</f>
        <v>-0.34079132070219154</v>
      </c>
      <c r="N58" s="32">
        <f>AVERAGE(J56:J58)</f>
        <v>0.89366351846262482</v>
      </c>
      <c r="O58" s="58">
        <f>N58/N55-1</f>
        <v>0.10655044731999475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74"/>
  <dimension ref="A1:P58"/>
  <sheetViews>
    <sheetView topLeftCell="B1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와이엠텍</v>
      </c>
      <c r="G1" s="19"/>
      <c r="H1" s="19"/>
      <c r="I1" s="19"/>
      <c r="J1" s="20"/>
      <c r="P1" s="18" t="s">
        <v>255</v>
      </c>
    </row>
    <row r="2" spans="1:16" ht="15" customHeight="1">
      <c r="G2" s="21"/>
      <c r="H2" s="21"/>
      <c r="I2" s="21"/>
      <c r="J2" s="22"/>
      <c r="P2" s="34" t="s">
        <v>741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200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108701.6</v>
      </c>
      <c r="E5" s="27"/>
      <c r="F5" s="26"/>
      <c r="G5" s="28" t="s">
        <v>7</v>
      </c>
      <c r="H5" s="29">
        <v>2174032</v>
      </c>
      <c r="I5" s="29">
        <v>36248.93</v>
      </c>
      <c r="J5" s="30">
        <f>H5/I5</f>
        <v>59.9750668502491</v>
      </c>
    </row>
    <row r="6" spans="1:16" ht="15" hidden="1" customHeight="1">
      <c r="D6" s="26">
        <f>H6/18</f>
        <v>131292.55555555556</v>
      </c>
      <c r="E6" s="27">
        <f t="shared" ref="E6:E22" si="0">D6/D5-1</f>
        <v>0.2078254189041886</v>
      </c>
      <c r="F6" s="26"/>
      <c r="G6" s="28" t="s">
        <v>3</v>
      </c>
      <c r="H6" s="29">
        <v>2363266</v>
      </c>
      <c r="I6" s="29">
        <v>38211.53</v>
      </c>
      <c r="J6" s="30">
        <f t="shared" ref="J6:J49" si="1">H6/I6</f>
        <v>61.846934681757055</v>
      </c>
    </row>
    <row r="7" spans="1:16" ht="15" hidden="1" customHeight="1">
      <c r="A7" s="31">
        <f>AVERAGE(D5:D7)</f>
        <v>139396.91548821548</v>
      </c>
      <c r="B7" s="31"/>
      <c r="C7" s="31"/>
      <c r="D7" s="26">
        <f>H7/22</f>
        <v>178196.59090909091</v>
      </c>
      <c r="E7" s="27">
        <f t="shared" si="0"/>
        <v>0.35724824728305493</v>
      </c>
      <c r="F7" s="26"/>
      <c r="G7" s="28" t="s">
        <v>6</v>
      </c>
      <c r="H7" s="29">
        <v>3920325</v>
      </c>
      <c r="I7" s="29">
        <v>63085.53</v>
      </c>
      <c r="J7" s="30">
        <f t="shared" si="1"/>
        <v>62.143014412338296</v>
      </c>
      <c r="K7" s="32">
        <f>H7+H6+H5</f>
        <v>8457623</v>
      </c>
      <c r="L7" s="32"/>
      <c r="M7" s="32"/>
      <c r="N7" s="32">
        <f>AVERAGE(J5:J7)</f>
        <v>61.321671981448155</v>
      </c>
      <c r="O7" s="35"/>
    </row>
    <row r="8" spans="1:16" ht="15" hidden="1" customHeight="1">
      <c r="D8" s="26">
        <f>H8/21</f>
        <v>94655.904761904763</v>
      </c>
      <c r="E8" s="27">
        <f t="shared" si="0"/>
        <v>-0.46881192126624582</v>
      </c>
      <c r="F8" s="26"/>
      <c r="G8" s="28" t="s">
        <v>2</v>
      </c>
      <c r="H8" s="29">
        <v>1987774</v>
      </c>
      <c r="I8" s="29">
        <v>33350.92</v>
      </c>
      <c r="J8" s="30">
        <f t="shared" si="1"/>
        <v>59.601774103982741</v>
      </c>
    </row>
    <row r="9" spans="1:16" ht="15" hidden="1" customHeight="1">
      <c r="D9" s="26">
        <f>H9/21</f>
        <v>89015</v>
      </c>
      <c r="E9" s="27">
        <f t="shared" si="0"/>
        <v>-5.9593796880329508E-2</v>
      </c>
      <c r="F9" s="26"/>
      <c r="G9" s="28" t="s">
        <v>5</v>
      </c>
      <c r="H9" s="29">
        <v>1869315</v>
      </c>
      <c r="I9" s="29">
        <v>29041.71</v>
      </c>
      <c r="J9" s="30">
        <f t="shared" si="1"/>
        <v>64.366561059937595</v>
      </c>
    </row>
    <row r="10" spans="1:16" ht="15" hidden="1" customHeight="1">
      <c r="A10" s="31">
        <f>AVERAGE(D8:D10)</f>
        <v>101705.80952380953</v>
      </c>
      <c r="B10" s="27">
        <f>A10/A7-1</f>
        <v>-0.2703869438746106</v>
      </c>
      <c r="C10" s="27"/>
      <c r="D10" s="26">
        <f>H10/21</f>
        <v>121446.52380952382</v>
      </c>
      <c r="E10" s="27">
        <f t="shared" si="0"/>
        <v>0.36433773869037589</v>
      </c>
      <c r="F10" s="26"/>
      <c r="G10" s="28" t="s">
        <v>0</v>
      </c>
      <c r="H10" s="29">
        <v>2550377</v>
      </c>
      <c r="I10" s="29">
        <v>42619.39</v>
      </c>
      <c r="J10" s="30">
        <f t="shared" si="1"/>
        <v>59.840767312718462</v>
      </c>
      <c r="K10" s="32">
        <f>H10+H9+H8</f>
        <v>6407466</v>
      </c>
      <c r="L10" s="27">
        <f>K10/K7-1</f>
        <v>-0.24240345070949598</v>
      </c>
      <c r="M10" s="32"/>
      <c r="N10" s="32">
        <f>AVERAGE(J8:J10)</f>
        <v>61.269700825546266</v>
      </c>
      <c r="O10" s="58">
        <f>N10/N7-1</f>
        <v>-8.4751694176921077E-4</v>
      </c>
    </row>
    <row r="11" spans="1:16" ht="15" hidden="1" customHeight="1">
      <c r="D11" s="26">
        <f>H11/21</f>
        <v>133192.80952380953</v>
      </c>
      <c r="E11" s="27">
        <f t="shared" si="0"/>
        <v>9.6719818285688763E-2</v>
      </c>
      <c r="F11" s="26"/>
      <c r="G11" s="28" t="s">
        <v>10</v>
      </c>
      <c r="H11" s="29">
        <v>2797049</v>
      </c>
      <c r="I11" s="29">
        <v>44664.01</v>
      </c>
      <c r="J11" s="30">
        <f t="shared" si="1"/>
        <v>62.624224739337109</v>
      </c>
    </row>
    <row r="12" spans="1:16" ht="15" hidden="1" customHeight="1">
      <c r="D12" s="26">
        <f>H12/22</f>
        <v>121770.04545454546</v>
      </c>
      <c r="E12" s="27">
        <f t="shared" si="0"/>
        <v>-8.5761116610594046E-2</v>
      </c>
      <c r="F12" s="26"/>
      <c r="G12" s="28" t="s">
        <v>4</v>
      </c>
      <c r="H12" s="29">
        <v>2678941</v>
      </c>
      <c r="I12" s="29">
        <v>42238.44</v>
      </c>
      <c r="J12" s="30">
        <f t="shared" si="1"/>
        <v>63.424241046781077</v>
      </c>
    </row>
    <row r="13" spans="1:16" ht="15" hidden="1" customHeight="1">
      <c r="A13" s="31">
        <f>AVERAGE(D11:D13)</f>
        <v>115119.65165945166</v>
      </c>
      <c r="B13" s="27">
        <f>A13/A10-1</f>
        <v>0.1318886521669338</v>
      </c>
      <c r="C13" s="27"/>
      <c r="D13" s="26">
        <f>H13/20</f>
        <v>90396.1</v>
      </c>
      <c r="E13" s="27">
        <f t="shared" si="0"/>
        <v>-0.25764912329162903</v>
      </c>
      <c r="F13" s="26"/>
      <c r="G13" s="28" t="s">
        <v>8</v>
      </c>
      <c r="H13" s="29">
        <v>1807922</v>
      </c>
      <c r="I13" s="29">
        <v>28079.119999999999</v>
      </c>
      <c r="J13" s="30">
        <f t="shared" si="1"/>
        <v>64.386704426634452</v>
      </c>
      <c r="K13" s="32">
        <f>H13+H12+H11</f>
        <v>7283912</v>
      </c>
      <c r="L13" s="27">
        <f>K13/K10-1</f>
        <v>0.13678511910948887</v>
      </c>
      <c r="M13" s="32"/>
      <c r="N13" s="32">
        <f>AVERAGE(J11:J13)</f>
        <v>63.478390070917548</v>
      </c>
      <c r="O13" s="58">
        <f>N13/N10-1</f>
        <v>3.6048637672641881E-2</v>
      </c>
    </row>
    <row r="14" spans="1:16" ht="15" hidden="1" customHeight="1">
      <c r="D14" s="26">
        <f>H14/20</f>
        <v>93841.15</v>
      </c>
      <c r="E14" s="27">
        <f t="shared" si="0"/>
        <v>3.8110604329169018E-2</v>
      </c>
      <c r="F14" s="26"/>
      <c r="G14" s="28" t="s">
        <v>11</v>
      </c>
      <c r="H14" s="29">
        <v>1876823</v>
      </c>
      <c r="I14" s="29">
        <v>30586.98</v>
      </c>
      <c r="J14" s="30">
        <f t="shared" si="1"/>
        <v>61.360193127925676</v>
      </c>
    </row>
    <row r="15" spans="1:16" ht="15" hidden="1" customHeight="1">
      <c r="A15" s="31"/>
      <c r="B15" s="31"/>
      <c r="C15" s="31"/>
      <c r="D15" s="26">
        <f>H15/22</f>
        <v>103082.13636363637</v>
      </c>
      <c r="E15" s="27">
        <f t="shared" si="0"/>
        <v>9.8474777468481323E-2</v>
      </c>
      <c r="F15" s="26"/>
      <c r="G15" s="28" t="s">
        <v>9</v>
      </c>
      <c r="H15" s="29">
        <v>2267807</v>
      </c>
      <c r="I15" s="29">
        <v>39325.449999999997</v>
      </c>
      <c r="J15" s="30">
        <f t="shared" si="1"/>
        <v>57.667668138571848</v>
      </c>
    </row>
    <row r="16" spans="1:16" ht="15" hidden="1" customHeight="1">
      <c r="A16" s="31">
        <f>AVERAGE(D14:D16)</f>
        <v>111656.27727272727</v>
      </c>
      <c r="B16" s="27">
        <f>A16/A13-1</f>
        <v>-3.0084997103446698E-2</v>
      </c>
      <c r="C16" s="27"/>
      <c r="D16" s="26">
        <f>H16/22</f>
        <v>138045.54545454544</v>
      </c>
      <c r="E16" s="27">
        <f t="shared" si="0"/>
        <v>0.33918009777727987</v>
      </c>
      <c r="F16" s="26"/>
      <c r="G16" s="28" t="s">
        <v>13</v>
      </c>
      <c r="H16" s="29">
        <v>3037002</v>
      </c>
      <c r="I16" s="29">
        <v>53574.879999999997</v>
      </c>
      <c r="J16" s="30">
        <f t="shared" si="1"/>
        <v>56.68705184220665</v>
      </c>
      <c r="K16" s="32">
        <f>H16+H15+H14</f>
        <v>7181632</v>
      </c>
      <c r="L16" s="27">
        <f>K16/K13-1</f>
        <v>-1.4041904954370632E-2</v>
      </c>
      <c r="M16" s="32"/>
      <c r="N16" s="32">
        <f>AVERAGE(J14:J16)</f>
        <v>58.571637702901391</v>
      </c>
      <c r="O16" s="58">
        <f>N16/N13-1</f>
        <v>-7.7297996413178915E-2</v>
      </c>
    </row>
    <row r="17" spans="1:15" ht="15" hidden="1" customHeight="1">
      <c r="D17" s="26">
        <f>H17/20</f>
        <v>67184.45</v>
      </c>
      <c r="E17" s="27">
        <f t="shared" si="0"/>
        <v>-0.51331678411802162</v>
      </c>
      <c r="F17" s="33">
        <f t="shared" ref="F17:F22" si="2">D17/D5-1</f>
        <v>-0.38193688041390383</v>
      </c>
      <c r="G17" s="39" t="s">
        <v>162</v>
      </c>
      <c r="H17" s="29">
        <v>1343689</v>
      </c>
      <c r="I17" s="29">
        <v>24630.9</v>
      </c>
      <c r="J17" s="30">
        <f t="shared" si="1"/>
        <v>54.552980199667893</v>
      </c>
    </row>
    <row r="18" spans="1:15" hidden="1">
      <c r="D18" s="26">
        <f>H18/20</f>
        <v>84767.1</v>
      </c>
      <c r="E18" s="27">
        <f t="shared" si="0"/>
        <v>0.26170713610069019</v>
      </c>
      <c r="F18" s="33">
        <f t="shared" si="2"/>
        <v>-0.35436476469428324</v>
      </c>
      <c r="G18" s="39" t="s">
        <v>163</v>
      </c>
      <c r="H18" s="29">
        <v>1695342</v>
      </c>
      <c r="I18" s="29">
        <v>30460.76</v>
      </c>
      <c r="J18" s="30">
        <f t="shared" si="1"/>
        <v>55.656589001718935</v>
      </c>
    </row>
    <row r="19" spans="1:15" ht="17.399999999999999" hidden="1">
      <c r="A19" s="31">
        <f>AVERAGE(D17:D19)</f>
        <v>70931.410606060599</v>
      </c>
      <c r="B19" s="27">
        <f>A19/A16-1</f>
        <v>-0.36473423314296693</v>
      </c>
      <c r="C19" s="27">
        <f>A19/A7-1</f>
        <v>-0.49115509222256004</v>
      </c>
      <c r="D19" s="26">
        <f>H19/22</f>
        <v>60842.681818181816</v>
      </c>
      <c r="E19" s="27">
        <f t="shared" si="0"/>
        <v>-0.28223707289524103</v>
      </c>
      <c r="F19" s="33">
        <f t="shared" si="2"/>
        <v>-0.65856427719640598</v>
      </c>
      <c r="G19" s="39" t="s">
        <v>158</v>
      </c>
      <c r="H19" s="29">
        <v>1338539</v>
      </c>
      <c r="I19" s="29">
        <v>23651.83</v>
      </c>
      <c r="J19" s="30">
        <f t="shared" si="1"/>
        <v>56.593464438058277</v>
      </c>
      <c r="K19" s="32">
        <f>H19+H18+H17</f>
        <v>4377570</v>
      </c>
      <c r="L19" s="27">
        <f>K19/K16-1</f>
        <v>-0.39044913468136488</v>
      </c>
      <c r="M19" s="27">
        <f>K19/K7-1</f>
        <v>-0.48241131107404522</v>
      </c>
      <c r="N19" s="32">
        <f>AVERAGE(J17:J19)</f>
        <v>55.601011213148375</v>
      </c>
      <c r="O19" s="58">
        <f>N19/N16-1</f>
        <v>-5.0717832149772102E-2</v>
      </c>
    </row>
    <row r="20" spans="1:15" hidden="1">
      <c r="D20" s="26">
        <f>H20/20</f>
        <v>87294.95</v>
      </c>
      <c r="E20" s="27">
        <f t="shared" si="0"/>
        <v>0.43476499377306155</v>
      </c>
      <c r="F20" s="33">
        <f t="shared" si="2"/>
        <v>-7.7765404920277725E-2</v>
      </c>
      <c r="G20" s="39" t="s">
        <v>154</v>
      </c>
      <c r="H20" s="29">
        <v>1745899</v>
      </c>
      <c r="I20" s="29">
        <v>31510.26</v>
      </c>
      <c r="J20" s="30">
        <f t="shared" si="1"/>
        <v>55.407318124318877</v>
      </c>
    </row>
    <row r="21" spans="1:15" hidden="1">
      <c r="D21" s="26">
        <f>H21/21</f>
        <v>69700.761904761908</v>
      </c>
      <c r="E21" s="27">
        <f t="shared" si="0"/>
        <v>-0.20154875047454734</v>
      </c>
      <c r="F21" s="33">
        <f t="shared" si="2"/>
        <v>-0.21697734196751217</v>
      </c>
      <c r="G21" s="39" t="s">
        <v>155</v>
      </c>
      <c r="H21" s="29">
        <v>1463716</v>
      </c>
      <c r="I21" s="29">
        <v>26229.74</v>
      </c>
      <c r="J21" s="30">
        <f t="shared" si="1"/>
        <v>55.803679334983876</v>
      </c>
    </row>
    <row r="22" spans="1:15" ht="17.399999999999999" hidden="1">
      <c r="A22" s="31">
        <f>AVERAGE(D20:D22)</f>
        <v>86252.983333333337</v>
      </c>
      <c r="B22" s="27">
        <f>A22/A19-1</f>
        <v>0.21600547058574371</v>
      </c>
      <c r="C22" s="27">
        <f>A22/A10-1</f>
        <v>-0.15193651437245237</v>
      </c>
      <c r="D22" s="26">
        <f>H22/21</f>
        <v>101763.23809523809</v>
      </c>
      <c r="E22" s="27">
        <f t="shared" si="0"/>
        <v>0.46000180362857268</v>
      </c>
      <c r="F22" s="33">
        <f t="shared" si="2"/>
        <v>-0.16207368557668145</v>
      </c>
      <c r="G22" s="39" t="s">
        <v>156</v>
      </c>
      <c r="H22" s="29">
        <v>2137028</v>
      </c>
      <c r="I22" s="29">
        <v>43056.59</v>
      </c>
      <c r="J22" s="30">
        <f t="shared" si="1"/>
        <v>49.633006236675968</v>
      </c>
      <c r="K22" s="32">
        <f>H22+H21+H20</f>
        <v>5346643</v>
      </c>
      <c r="L22" s="27">
        <f>K22/K19-1</f>
        <v>0.22137235955107504</v>
      </c>
      <c r="M22" s="27">
        <f>K22/K10-1</f>
        <v>-0.16556045712923018</v>
      </c>
      <c r="N22" s="32">
        <f>AVERAGE(J20:J22)</f>
        <v>53.614667898659569</v>
      </c>
      <c r="O22" s="58">
        <f>N22/N19-1</f>
        <v>-3.5724949441550469E-2</v>
      </c>
    </row>
    <row r="23" spans="1:15" hidden="1">
      <c r="A23" s="31"/>
      <c r="B23" s="27"/>
      <c r="C23" s="27"/>
      <c r="D23" s="26">
        <f>H23/21</f>
        <v>58295.523809523809</v>
      </c>
      <c r="E23" s="27">
        <f t="shared" ref="E23:E28" si="3">D23/D22-1</f>
        <v>-0.42714554980093844</v>
      </c>
      <c r="F23" s="33">
        <f t="shared" ref="F23:F28" si="4">D23/D11-1</f>
        <v>-0.5623222903853311</v>
      </c>
      <c r="G23" s="39" t="s">
        <v>168</v>
      </c>
      <c r="H23" s="29">
        <v>1224206</v>
      </c>
      <c r="I23" s="29">
        <v>25202.240000000002</v>
      </c>
      <c r="J23" s="30">
        <f t="shared" si="1"/>
        <v>48.575285371459039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59364.13636363636</v>
      </c>
      <c r="E24" s="27">
        <f t="shared" si="3"/>
        <v>1.8330953807091044E-2</v>
      </c>
      <c r="F24" s="33">
        <f t="shared" si="4"/>
        <v>-0.51248982340409888</v>
      </c>
      <c r="G24" s="39" t="s">
        <v>176</v>
      </c>
      <c r="H24" s="29">
        <v>1306011</v>
      </c>
      <c r="I24" s="29">
        <v>29115.97</v>
      </c>
      <c r="J24" s="30">
        <f t="shared" si="1"/>
        <v>44.855486525092587</v>
      </c>
      <c r="K24" s="32"/>
      <c r="L24" s="27"/>
      <c r="M24" s="27"/>
      <c r="N24" s="27"/>
    </row>
    <row r="25" spans="1:15" ht="17.399999999999999" hidden="1">
      <c r="A25" s="31">
        <f>AVERAGE(D23:D25)</f>
        <v>53885.623566491988</v>
      </c>
      <c r="B25" s="27">
        <f>A25/A22-1</f>
        <v>-0.3752607563932534</v>
      </c>
      <c r="C25" s="27">
        <f>A25/A13-1</f>
        <v>-0.53191637752781695</v>
      </c>
      <c r="D25" s="26">
        <f>H25/19</f>
        <v>43997.210526315786</v>
      </c>
      <c r="E25" s="27">
        <f t="shared" si="3"/>
        <v>-0.25885874500371941</v>
      </c>
      <c r="F25" s="33">
        <f t="shared" si="4"/>
        <v>-0.51328419559786553</v>
      </c>
      <c r="G25" s="39" t="s">
        <v>190</v>
      </c>
      <c r="H25" s="29">
        <v>835947</v>
      </c>
      <c r="I25" s="29">
        <v>16788.580000000002</v>
      </c>
      <c r="J25" s="30">
        <f t="shared" si="1"/>
        <v>49.792597110654974</v>
      </c>
      <c r="K25" s="32">
        <f>H25+H24+H23</f>
        <v>3366164</v>
      </c>
      <c r="L25" s="27">
        <f>K25/K22-1</f>
        <v>-0.37041541767423036</v>
      </c>
      <c r="M25" s="27">
        <f>K25/K13-1</f>
        <v>-0.53786317023050256</v>
      </c>
      <c r="N25" s="32">
        <f>AVERAGE(J23:J25)</f>
        <v>47.741123002402198</v>
      </c>
      <c r="O25" s="58">
        <f>N25/N22-1</f>
        <v>-0.10955108231499866</v>
      </c>
    </row>
    <row r="26" spans="1:15" ht="17.399999999999999" hidden="1">
      <c r="A26" s="31"/>
      <c r="B26" s="27"/>
      <c r="C26" s="27"/>
      <c r="D26" s="26">
        <f>H26/19</f>
        <v>40758.210526315786</v>
      </c>
      <c r="E26" s="27">
        <f t="shared" si="3"/>
        <v>-7.3618303552737241E-2</v>
      </c>
      <c r="F26" s="33">
        <f t="shared" si="4"/>
        <v>-0.56566804087209299</v>
      </c>
      <c r="G26" s="39" t="s">
        <v>202</v>
      </c>
      <c r="H26" s="29">
        <v>774406</v>
      </c>
      <c r="I26" s="29">
        <v>15834.14</v>
      </c>
      <c r="J26" s="30">
        <f t="shared" si="1"/>
        <v>48.907360930243136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29387.81818181818</v>
      </c>
      <c r="E27" s="27">
        <f t="shared" si="3"/>
        <v>-0.27897182426976874</v>
      </c>
      <c r="F27" s="33">
        <f t="shared" si="4"/>
        <v>-0.7149087201865062</v>
      </c>
      <c r="G27" s="39" t="s">
        <v>203</v>
      </c>
      <c r="H27" s="29">
        <v>646532</v>
      </c>
      <c r="I27" s="29">
        <v>13656.26</v>
      </c>
      <c r="J27" s="30">
        <f t="shared" si="1"/>
        <v>47.343269679985589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38192.149920255179</v>
      </c>
      <c r="B28" s="27">
        <f>A28/A25-1</f>
        <v>-0.29123674567618019</v>
      </c>
      <c r="C28" s="27">
        <f>A28/A16-1</f>
        <v>-0.65794892277333838</v>
      </c>
      <c r="D28" s="26">
        <f>H28/19</f>
        <v>44430.42105263158</v>
      </c>
      <c r="E28" s="27">
        <f t="shared" si="3"/>
        <v>0.51186524898673968</v>
      </c>
      <c r="F28" s="33">
        <f t="shared" si="4"/>
        <v>-0.67814665148133102</v>
      </c>
      <c r="G28" s="39" t="s">
        <v>208</v>
      </c>
      <c r="H28" s="29">
        <v>844178</v>
      </c>
      <c r="I28" s="29">
        <v>18796.03</v>
      </c>
      <c r="J28" s="30">
        <f t="shared" si="1"/>
        <v>44.912569303198602</v>
      </c>
      <c r="K28" s="32">
        <f>H28+H27+H26</f>
        <v>2265116</v>
      </c>
      <c r="L28" s="27">
        <f>K28/K25-1</f>
        <v>-0.32709279761770371</v>
      </c>
      <c r="M28" s="27">
        <f>K28/K16-1</f>
        <v>-0.68459592471460529</v>
      </c>
      <c r="N28" s="32">
        <f>AVERAGE(J26:J28)</f>
        <v>47.054399971142438</v>
      </c>
      <c r="O28" s="58">
        <f>N28/N25-1</f>
        <v>-1.4384308287536673E-2</v>
      </c>
    </row>
    <row r="29" spans="1:15" hidden="1">
      <c r="D29" s="26">
        <f>H29/22</f>
        <v>54371.86363636364</v>
      </c>
      <c r="E29" s="27">
        <f t="shared" ref="E29:E41" si="5">D29/D28-1</f>
        <v>0.22375305811204416</v>
      </c>
      <c r="F29" s="33">
        <f t="shared" ref="F29:F41" si="6">D29/D17-1</f>
        <v>-0.19070761706966954</v>
      </c>
      <c r="G29" s="39" t="s">
        <v>215</v>
      </c>
      <c r="H29" s="29">
        <v>1196181</v>
      </c>
      <c r="I29" s="29">
        <v>25528.44</v>
      </c>
      <c r="J29" s="30">
        <f t="shared" si="1"/>
        <v>46.85679971044059</v>
      </c>
    </row>
    <row r="30" spans="1:15" hidden="1">
      <c r="D30" s="26">
        <f>H30/19</f>
        <v>77201.368421052626</v>
      </c>
      <c r="E30" s="27">
        <f t="shared" si="5"/>
        <v>0.41987718017854969</v>
      </c>
      <c r="F30" s="33">
        <f t="shared" si="6"/>
        <v>-8.9253160470835757E-2</v>
      </c>
      <c r="G30" s="39" t="s">
        <v>210</v>
      </c>
      <c r="H30" s="29">
        <v>1466826</v>
      </c>
      <c r="I30" s="29">
        <v>33403.31</v>
      </c>
      <c r="J30" s="30">
        <f t="shared" si="1"/>
        <v>43.912594290805316</v>
      </c>
    </row>
    <row r="31" spans="1:15" ht="17.399999999999999" hidden="1">
      <c r="A31" s="31">
        <f>AVERAGE(D29:D31)</f>
        <v>71992.894019138752</v>
      </c>
      <c r="B31" s="27">
        <f>A31/A28-1</f>
        <v>0.88501810370610667</v>
      </c>
      <c r="C31" s="27">
        <f>A31/A19-1</f>
        <v>1.4964927441996512E-2</v>
      </c>
      <c r="D31" s="26">
        <f>H31/20</f>
        <v>84405.45</v>
      </c>
      <c r="E31" s="27">
        <f t="shared" si="5"/>
        <v>9.3315464819958338E-2</v>
      </c>
      <c r="F31" s="33">
        <f t="shared" si="6"/>
        <v>0.38727366180589429</v>
      </c>
      <c r="G31" s="39" t="s">
        <v>211</v>
      </c>
      <c r="H31" s="29">
        <v>1688109</v>
      </c>
      <c r="I31" s="29">
        <v>31020.66</v>
      </c>
      <c r="J31" s="30">
        <f t="shared" si="1"/>
        <v>54.418861494242869</v>
      </c>
      <c r="K31" s="32">
        <f>H31+H30+H29</f>
        <v>4351116</v>
      </c>
      <c r="L31" s="27">
        <f>K31/K28-1</f>
        <v>0.9209241381015365</v>
      </c>
      <c r="M31" s="27">
        <f>K31/K19-1</f>
        <v>-6.0430786943441728E-3</v>
      </c>
      <c r="N31" s="32">
        <f>AVERAGE(J29:J31)</f>
        <v>48.396085165162923</v>
      </c>
      <c r="O31" s="58">
        <f>N31/N28-1</f>
        <v>2.8513490658542251E-2</v>
      </c>
    </row>
    <row r="32" spans="1:15" ht="17.399999999999999" hidden="1">
      <c r="D32" s="26">
        <f>H32/21</f>
        <v>61336</v>
      </c>
      <c r="E32" s="27">
        <f t="shared" si="5"/>
        <v>-0.27331706661122002</v>
      </c>
      <c r="F32" s="33">
        <f t="shared" si="6"/>
        <v>-0.29737058100153557</v>
      </c>
      <c r="G32" s="39" t="s">
        <v>222</v>
      </c>
      <c r="H32" s="29">
        <v>1288056</v>
      </c>
      <c r="I32" s="29">
        <v>25857.13</v>
      </c>
      <c r="J32" s="30">
        <f t="shared" si="1"/>
        <v>49.814345211552869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58015.619047619046</v>
      </c>
      <c r="E33" s="27">
        <f t="shared" si="5"/>
        <v>-5.4134292297850384E-2</v>
      </c>
      <c r="F33" s="33">
        <f t="shared" si="6"/>
        <v>-0.16764727583766259</v>
      </c>
      <c r="G33" s="39" t="s">
        <v>223</v>
      </c>
      <c r="H33" s="29">
        <v>1218328</v>
      </c>
      <c r="I33" s="29">
        <v>26907.15</v>
      </c>
      <c r="J33" s="30">
        <f t="shared" si="1"/>
        <v>45.278968601282557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58162.41687552214</v>
      </c>
      <c r="B34" s="27">
        <f>A34/A31-1</f>
        <v>-0.19210892036011062</v>
      </c>
      <c r="C34" s="27">
        <f>A34/A22-1</f>
        <v>-0.32567646210279333</v>
      </c>
      <c r="D34" s="26">
        <f>H34/19</f>
        <v>55135.631578947367</v>
      </c>
      <c r="E34" s="27">
        <f t="shared" si="5"/>
        <v>-4.9641588178310991E-2</v>
      </c>
      <c r="F34" s="33">
        <f t="shared" si="6"/>
        <v>-0.45819696178155145</v>
      </c>
      <c r="G34" s="39" t="s">
        <v>220</v>
      </c>
      <c r="H34" s="29">
        <v>1047577</v>
      </c>
      <c r="I34" s="29">
        <v>20937.22</v>
      </c>
      <c r="J34" s="30">
        <f t="shared" si="1"/>
        <v>50.034197472252764</v>
      </c>
      <c r="K34" s="32">
        <f>H34+H33+H32</f>
        <v>3553961</v>
      </c>
      <c r="L34" s="27">
        <f>K34/K31-1</f>
        <v>-0.18320702091141672</v>
      </c>
      <c r="M34" s="27">
        <f>K34/K22-1</f>
        <v>-0.33529113501686947</v>
      </c>
      <c r="N34" s="32">
        <f>AVERAGE(J32:J34)</f>
        <v>48.375837095029397</v>
      </c>
      <c r="O34" s="58">
        <f>N34/N31-1</f>
        <v>-4.1838239734526272E-4</v>
      </c>
      <c r="P34" s="58"/>
    </row>
    <row r="35" spans="1:16" ht="17.399999999999999" hidden="1">
      <c r="D35" s="26">
        <f>H35/23</f>
        <v>57432.130434782608</v>
      </c>
      <c r="E35" s="27">
        <f t="shared" si="5"/>
        <v>4.1651810092117048E-2</v>
      </c>
      <c r="F35" s="33">
        <f t="shared" si="6"/>
        <v>-1.4810628986923091E-2</v>
      </c>
      <c r="G35" s="39" t="s">
        <v>226</v>
      </c>
      <c r="H35" s="68">
        <v>1320939</v>
      </c>
      <c r="I35" s="68">
        <v>26097.26</v>
      </c>
      <c r="J35" s="30">
        <f t="shared" si="1"/>
        <v>50.616003365870597</v>
      </c>
      <c r="P35" s="16"/>
    </row>
    <row r="36" spans="1:16" ht="17.399999999999999" hidden="1">
      <c r="D36" s="26">
        <f>H36/21</f>
        <v>63866.190476190473</v>
      </c>
      <c r="E36" s="27">
        <f t="shared" si="5"/>
        <v>0.11202892862757552</v>
      </c>
      <c r="F36" s="33">
        <f t="shared" si="6"/>
        <v>7.5837945067989798E-2</v>
      </c>
      <c r="G36" s="39" t="s">
        <v>228</v>
      </c>
      <c r="H36" s="68">
        <v>1341190</v>
      </c>
      <c r="I36" s="68">
        <v>27100.55</v>
      </c>
      <c r="J36" s="30">
        <f t="shared" si="1"/>
        <v>49.489401506611493</v>
      </c>
      <c r="P36" s="16"/>
    </row>
    <row r="37" spans="1:16" ht="17.399999999999999" hidden="1">
      <c r="A37" s="31">
        <f>AVERAGE(D35:D37)</f>
        <v>65887.384748102137</v>
      </c>
      <c r="B37" s="27">
        <f>A37/A34-1</f>
        <v>0.13281717451860353</v>
      </c>
      <c r="C37" s="27">
        <f>A37/A25-1</f>
        <v>0.22272658990019134</v>
      </c>
      <c r="D37" s="26">
        <f>H37/18</f>
        <v>76363.833333333328</v>
      </c>
      <c r="E37" s="27">
        <f t="shared" si="5"/>
        <v>0.1956848023024329</v>
      </c>
      <c r="F37" s="33">
        <f t="shared" si="6"/>
        <v>0.73565170200184138</v>
      </c>
      <c r="G37" s="39" t="s">
        <v>225</v>
      </c>
      <c r="H37" s="68">
        <v>1374549</v>
      </c>
      <c r="I37" s="68">
        <v>26568.43</v>
      </c>
      <c r="J37" s="30">
        <f t="shared" si="1"/>
        <v>51.736177109449073</v>
      </c>
      <c r="K37" s="32">
        <f>H37+H36+H35</f>
        <v>4036678</v>
      </c>
      <c r="L37" s="27">
        <f>K37/K34-1</f>
        <v>0.13582506954915941</v>
      </c>
      <c r="M37" s="27">
        <f>K37/K25-1</f>
        <v>0.19919231505060364</v>
      </c>
      <c r="N37" s="32">
        <f>AVERAGE(J35:J37)</f>
        <v>50.613860660643724</v>
      </c>
      <c r="O37" s="16">
        <f>N37/N34-1</f>
        <v>4.6263252483217165E-2</v>
      </c>
      <c r="P37" s="16"/>
    </row>
    <row r="38" spans="1:16" ht="17.399999999999999" hidden="1">
      <c r="A38" s="31"/>
      <c r="B38" s="27"/>
      <c r="C38" s="27"/>
      <c r="D38" s="26">
        <f>H38/20</f>
        <v>62975.45</v>
      </c>
      <c r="E38" s="27">
        <f t="shared" si="5"/>
        <v>-0.1753236152367067</v>
      </c>
      <c r="F38" s="33">
        <f t="shared" si="6"/>
        <v>0.54509850130293414</v>
      </c>
      <c r="G38" s="39" t="s">
        <v>231</v>
      </c>
      <c r="H38" s="68">
        <v>1259509</v>
      </c>
      <c r="I38" s="68">
        <v>24593.919999999998</v>
      </c>
      <c r="J38" s="30">
        <f t="shared" si="1"/>
        <v>51.212210172270225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54621</v>
      </c>
      <c r="E39" s="27">
        <f t="shared" si="5"/>
        <v>-0.13266201353066942</v>
      </c>
      <c r="F39" s="33">
        <f t="shared" si="6"/>
        <v>0.85862726052229443</v>
      </c>
      <c r="G39" s="39" t="s">
        <v>234</v>
      </c>
      <c r="H39" s="68">
        <v>1147041</v>
      </c>
      <c r="I39" s="68">
        <v>23847.93</v>
      </c>
      <c r="J39" s="30">
        <f t="shared" si="1"/>
        <v>48.098136819422059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68103.197619047613</v>
      </c>
      <c r="B40" s="27">
        <f>A40/A37-1</f>
        <v>3.3630305397867488E-2</v>
      </c>
      <c r="C40" s="27">
        <f>A40/A28-1</f>
        <v>0.78317266143033049</v>
      </c>
      <c r="D40" s="26">
        <f>H40/21</f>
        <v>86713.142857142855</v>
      </c>
      <c r="E40" s="27">
        <f t="shared" si="5"/>
        <v>0.58754220642505373</v>
      </c>
      <c r="F40" s="33">
        <f t="shared" si="6"/>
        <v>0.95166151485316397</v>
      </c>
      <c r="G40" s="39" t="s">
        <v>236</v>
      </c>
      <c r="H40" s="68">
        <v>1820976</v>
      </c>
      <c r="I40" s="68">
        <v>35116.94</v>
      </c>
      <c r="J40" s="30">
        <f t="shared" si="1"/>
        <v>51.854631981032512</v>
      </c>
      <c r="K40" s="32">
        <f>H40+H39+H38</f>
        <v>4227526</v>
      </c>
      <c r="L40" s="27">
        <f>K40/K37-1</f>
        <v>4.727847997784318E-2</v>
      </c>
      <c r="M40" s="27">
        <f>K40/K28-1</f>
        <v>0.86636181105073651</v>
      </c>
      <c r="N40" s="32">
        <f>AVERAGE(J38:J40)</f>
        <v>50.388326324241596</v>
      </c>
      <c r="O40" s="58">
        <f>N40/N37-1</f>
        <v>-4.4559797150091063E-3</v>
      </c>
    </row>
    <row r="41" spans="1:16" ht="17.399999999999999">
      <c r="A41" s="31"/>
      <c r="B41" s="27"/>
      <c r="C41" s="27"/>
      <c r="D41" s="26">
        <f>H41/18</f>
        <v>51730.722222222219</v>
      </c>
      <c r="E41" s="27">
        <f t="shared" si="5"/>
        <v>-0.40342697176312781</v>
      </c>
      <c r="F41" s="33">
        <f t="shared" si="6"/>
        <v>-4.8575517510402899E-2</v>
      </c>
      <c r="G41" s="39" t="s">
        <v>370</v>
      </c>
      <c r="H41" s="68">
        <v>931153</v>
      </c>
      <c r="I41" s="68">
        <v>16749.86</v>
      </c>
      <c r="J41" s="30">
        <f t="shared" si="1"/>
        <v>55.591688527545898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90921.9</v>
      </c>
      <c r="E42" s="27">
        <f t="shared" ref="E42" si="7">D42/D41-1</f>
        <v>0.75759966407239188</v>
      </c>
      <c r="F42" s="33">
        <f t="shared" ref="F42" si="8">D42/D30-1</f>
        <v>0.17772394271713221</v>
      </c>
      <c r="G42" s="39" t="s">
        <v>405</v>
      </c>
      <c r="H42" s="68">
        <v>1818438</v>
      </c>
      <c r="I42" s="68">
        <v>37913.760000000002</v>
      </c>
      <c r="J42" s="30">
        <f t="shared" si="1"/>
        <v>47.962481167787104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69686.674074074064</v>
      </c>
      <c r="B43" s="27">
        <f>A43/A40-1</f>
        <v>2.3251132257901208E-2</v>
      </c>
      <c r="C43" s="27">
        <f>A43/A31-1</f>
        <v>-3.2033994139082589E-2</v>
      </c>
      <c r="D43" s="26">
        <f>H43/20</f>
        <v>66407.399999999994</v>
      </c>
      <c r="E43" s="27">
        <f t="shared" ref="E43" si="9">D43/D42-1</f>
        <v>-0.26962151032919468</v>
      </c>
      <c r="F43" s="33">
        <f t="shared" ref="F43" si="10">D43/D31-1</f>
        <v>-0.21323326870480519</v>
      </c>
      <c r="G43" s="39" t="s">
        <v>429</v>
      </c>
      <c r="H43" s="68">
        <v>1328148</v>
      </c>
      <c r="I43" s="68">
        <v>26280.14</v>
      </c>
      <c r="J43" s="30">
        <f t="shared" si="1"/>
        <v>50.538086935609932</v>
      </c>
      <c r="K43" s="32">
        <f>H43+H42+H41</f>
        <v>4077739</v>
      </c>
      <c r="L43" s="27">
        <f>K43/K40-1</f>
        <v>-3.5431361037164488E-2</v>
      </c>
      <c r="M43" s="27">
        <f>K43/K31-1</f>
        <v>-6.2829168424836324E-2</v>
      </c>
      <c r="N43" s="32">
        <f>AVERAGE(J41:J43)</f>
        <v>51.36408554364764</v>
      </c>
      <c r="O43" s="58">
        <f>N43/N40-1</f>
        <v>1.9364787255031546E-2</v>
      </c>
    </row>
    <row r="44" spans="1:16" ht="17.399999999999999">
      <c r="A44" s="31"/>
      <c r="B44" s="27"/>
      <c r="C44" s="27"/>
      <c r="D44" s="26">
        <f>H44/22</f>
        <v>68489.909090909088</v>
      </c>
      <c r="E44" s="27">
        <f t="shared" ref="E44" si="11">D44/D43-1</f>
        <v>3.1359593824018095E-2</v>
      </c>
      <c r="F44" s="33">
        <f t="shared" ref="F44" si="12">D44/D32-1</f>
        <v>0.11663475105825438</v>
      </c>
      <c r="G44" s="39" t="s">
        <v>464</v>
      </c>
      <c r="H44" s="68">
        <v>1506778</v>
      </c>
      <c r="I44" s="68">
        <v>33399.69</v>
      </c>
      <c r="J44" s="30">
        <f t="shared" si="1"/>
        <v>45.113532490870419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74003.399999999994</v>
      </c>
      <c r="E45" s="27">
        <f t="shared" ref="E45" si="13">D45/D44-1</f>
        <v>8.05007771549624E-2</v>
      </c>
      <c r="F45" s="33">
        <f t="shared" ref="F45" si="14">D45/D33-1</f>
        <v>0.27557718446920698</v>
      </c>
      <c r="G45" s="39" t="s">
        <v>500</v>
      </c>
      <c r="H45" s="68">
        <v>1480068</v>
      </c>
      <c r="I45" s="68">
        <v>27098.93</v>
      </c>
      <c r="J45" s="30">
        <f t="shared" si="1"/>
        <v>54.61721182349266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84248.418819776722</v>
      </c>
      <c r="B46" s="27">
        <f>A46/A43-1</f>
        <v>0.20896024870155405</v>
      </c>
      <c r="C46" s="27">
        <f>A46/A34-1</f>
        <v>0.44850271611104531</v>
      </c>
      <c r="D46" s="26">
        <f>H46/19</f>
        <v>110251.94736842105</v>
      </c>
      <c r="E46" s="27">
        <f t="shared" ref="E46" si="15">D46/D45-1</f>
        <v>0.48982272933974746</v>
      </c>
      <c r="F46" s="33">
        <f t="shared" ref="F46" si="16">D46/D34-1</f>
        <v>0.99964966775711961</v>
      </c>
      <c r="G46" s="39" t="s">
        <v>550</v>
      </c>
      <c r="H46" s="68">
        <v>2094787</v>
      </c>
      <c r="I46" s="68">
        <v>40860.910000000003</v>
      </c>
      <c r="J46" s="30">
        <f t="shared" si="1"/>
        <v>51.266283594760857</v>
      </c>
      <c r="K46" s="32">
        <f>H46+H45+H44</f>
        <v>5081633</v>
      </c>
      <c r="L46" s="27">
        <f>K46/K43-1</f>
        <v>0.24618888065175337</v>
      </c>
      <c r="M46" s="27">
        <f>K46/K34-1</f>
        <v>0.42985052452742156</v>
      </c>
      <c r="N46" s="32">
        <f>AVERAGE(J44:J46)</f>
        <v>50.332342636374648</v>
      </c>
      <c r="O46" s="58">
        <f>N46/N43-1</f>
        <v>-2.0086854391601072E-2</v>
      </c>
    </row>
    <row r="47" spans="1:16" ht="17.399999999999999">
      <c r="A47" s="31"/>
      <c r="B47" s="27"/>
      <c r="C47" s="27"/>
      <c r="D47" s="26">
        <f>H47/19</f>
        <v>59289.631578947367</v>
      </c>
      <c r="E47" s="27">
        <f t="shared" ref="E47" si="17">D47/D46-1</f>
        <v>-0.46223506256244673</v>
      </c>
      <c r="F47" s="33">
        <f t="shared" ref="F47" si="18">D47/D35-1</f>
        <v>3.2342542930286378E-2</v>
      </c>
      <c r="G47" s="39" t="s">
        <v>598</v>
      </c>
      <c r="H47" s="68">
        <v>1126503</v>
      </c>
      <c r="I47" s="68">
        <v>22353.06</v>
      </c>
      <c r="J47" s="30">
        <f t="shared" si="1"/>
        <v>50.3959189480098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31390.7</v>
      </c>
      <c r="E48" s="27">
        <f t="shared" ref="E48" si="19">D48/D47-1</f>
        <v>-0.47055329635162979</v>
      </c>
      <c r="F48" s="33">
        <f t="shared" ref="F48" si="20">D48/D36-1</f>
        <v>-0.50849268187206875</v>
      </c>
      <c r="G48" s="39" t="s">
        <v>632</v>
      </c>
      <c r="H48" s="68">
        <v>627814</v>
      </c>
      <c r="I48" s="68">
        <v>12582.15</v>
      </c>
      <c r="J48" s="30">
        <f t="shared" si="1"/>
        <v>49.897195630317555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48417.337799043067</v>
      </c>
      <c r="B49" s="27">
        <f>A49/A46-1</f>
        <v>-0.42530271217769799</v>
      </c>
      <c r="C49" s="27">
        <f>A49/A37-1</f>
        <v>-0.26515010446764298</v>
      </c>
      <c r="D49" s="26">
        <f>H49/22</f>
        <v>54571.681818181816</v>
      </c>
      <c r="E49" s="27">
        <f t="shared" ref="E49" si="21">D49/D48-1</f>
        <v>0.73846654640329179</v>
      </c>
      <c r="F49" s="33">
        <f t="shared" ref="F49" si="22">D49/D37-1</f>
        <v>-0.28537267661809596</v>
      </c>
      <c r="G49" s="39" t="s">
        <v>672</v>
      </c>
      <c r="H49" s="68">
        <v>1200577</v>
      </c>
      <c r="I49" s="68">
        <v>26822.400000000001</v>
      </c>
      <c r="J49" s="30">
        <f t="shared" si="1"/>
        <v>44.760237711763303</v>
      </c>
      <c r="K49" s="32">
        <f>H49+H48+H47</f>
        <v>2954894</v>
      </c>
      <c r="L49" s="27">
        <f>K49/K46-1</f>
        <v>-0.41851487504115314</v>
      </c>
      <c r="M49" s="27">
        <f>K49/K37-1</f>
        <v>-0.26798867781874103</v>
      </c>
      <c r="N49" s="32">
        <f>AVERAGE(J47:J49)</f>
        <v>48.351117430030222</v>
      </c>
      <c r="O49" s="58">
        <f>N49/N46-1</f>
        <v>-3.9362864960563515E-2</v>
      </c>
    </row>
    <row r="50" spans="1:15" s="37" customFormat="1" ht="17.399999999999999">
      <c r="A50" s="92"/>
      <c r="B50" s="130"/>
      <c r="C50" s="130"/>
      <c r="D50" s="93">
        <f>H50/18</f>
        <v>30234.333333333332</v>
      </c>
      <c r="E50" s="130">
        <f t="shared" ref="E50" si="23">D50/D49-1</f>
        <v>-0.44597028484359325</v>
      </c>
      <c r="F50" s="131">
        <f t="shared" ref="F50" si="24">D50/D38-1</f>
        <v>-0.519902861617768</v>
      </c>
      <c r="G50" s="132" t="s">
        <v>714</v>
      </c>
      <c r="H50" s="95">
        <v>544218</v>
      </c>
      <c r="I50" s="95">
        <v>14097.86</v>
      </c>
      <c r="J50" s="133">
        <f t="shared" ref="J50" si="25">H50/I50</f>
        <v>38.602880153441724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38854.9</v>
      </c>
      <c r="E51" s="130">
        <f t="shared" ref="E51" si="26">D51/D50-1</f>
        <v>0.28512507855307989</v>
      </c>
      <c r="F51" s="131">
        <f t="shared" ref="F51" si="27">D51/D39-1</f>
        <v>-0.2886453927976419</v>
      </c>
      <c r="G51" s="132" t="s">
        <v>721</v>
      </c>
      <c r="H51" s="95">
        <v>777098</v>
      </c>
      <c r="I51" s="95">
        <v>16003.45</v>
      </c>
      <c r="J51" s="133">
        <f t="shared" ref="J51" si="28">H51/I51</f>
        <v>48.558154647904047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35319.365656565664</v>
      </c>
      <c r="B52" s="27">
        <f>A52/A49-1</f>
        <v>-0.27052235289847504</v>
      </c>
      <c r="C52" s="27">
        <f>A52/A40-1</f>
        <v>-0.48138462082010558</v>
      </c>
      <c r="D52" s="93">
        <f>H52/22</f>
        <v>36868.86363636364</v>
      </c>
      <c r="E52" s="130">
        <f t="shared" ref="E52:E53" si="29">D52/D51-1</f>
        <v>-5.1114180287077371E-2</v>
      </c>
      <c r="F52" s="131">
        <f t="shared" ref="F52:F53" si="30">D52/D40-1</f>
        <v>-0.57481804462901409</v>
      </c>
      <c r="G52" s="132" t="s">
        <v>726</v>
      </c>
      <c r="H52" s="95">
        <v>811115</v>
      </c>
      <c r="I52" s="95">
        <v>20328.29</v>
      </c>
      <c r="J52" s="133">
        <f t="shared" ref="J52" si="31">H52/I52</f>
        <v>39.900798345556858</v>
      </c>
      <c r="K52" s="32">
        <f>H52+H51+H50</f>
        <v>2132431</v>
      </c>
      <c r="L52" s="27">
        <f>K52/K49-1</f>
        <v>-0.27833925683967009</v>
      </c>
      <c r="M52" s="27">
        <f>K52/K40-1</f>
        <v>-0.49558417854792614</v>
      </c>
      <c r="N52" s="32">
        <f>AVERAGE(J50:J52)</f>
        <v>42.353944382300881</v>
      </c>
      <c r="O52" s="58">
        <f>N52/N49-1</f>
        <v>-0.12403380452184909</v>
      </c>
    </row>
    <row r="53" spans="1:15" s="37" customFormat="1" ht="17.399999999999999">
      <c r="A53" s="31"/>
      <c r="B53" s="27"/>
      <c r="C53" s="27"/>
      <c r="D53" s="93">
        <f>H53/21</f>
        <v>24841.190476190477</v>
      </c>
      <c r="E53" s="130">
        <f t="shared" si="29"/>
        <v>-0.32622847502981644</v>
      </c>
      <c r="F53" s="131">
        <f t="shared" si="30"/>
        <v>-0.51979811204879478</v>
      </c>
      <c r="G53" s="132" t="s">
        <v>729</v>
      </c>
      <c r="H53" s="95">
        <v>521665</v>
      </c>
      <c r="I53" s="95">
        <v>9282.0400000000009</v>
      </c>
      <c r="J53" s="133">
        <f t="shared" ref="J53" si="32">H53/I53</f>
        <v>56.201546211824123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63026.823529411762</v>
      </c>
      <c r="E54" s="130">
        <f t="shared" ref="E54" si="33">D54/D53-1</f>
        <v>1.5371901394911429</v>
      </c>
      <c r="F54" s="131">
        <f t="shared" ref="F54" si="34">D54/D42-1</f>
        <v>-0.30680261268834275</v>
      </c>
      <c r="G54" s="132" t="s">
        <v>742</v>
      </c>
      <c r="H54" s="95">
        <v>1071456</v>
      </c>
      <c r="I54" s="95">
        <v>22012</v>
      </c>
      <c r="J54" s="133">
        <f t="shared" ref="J54" si="35">H54/I54</f>
        <v>48.675994911866255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55267.893557422969</v>
      </c>
      <c r="B55" s="27">
        <f>A55/A52-1</f>
        <v>0.56480425200244189</v>
      </c>
      <c r="C55" s="27">
        <f>A55/A43-1</f>
        <v>-0.20690871975500691</v>
      </c>
      <c r="D55" s="93">
        <f>H55/21</f>
        <v>77935.666666666672</v>
      </c>
      <c r="E55" s="130">
        <f t="shared" ref="E55" si="36">D55/D54-1</f>
        <v>0.23654758882617055</v>
      </c>
      <c r="F55" s="131">
        <f t="shared" ref="F55" si="37">D55/D43-1</f>
        <v>0.17359912700492242</v>
      </c>
      <c r="G55" s="132" t="s">
        <v>749</v>
      </c>
      <c r="H55" s="95">
        <v>1636649</v>
      </c>
      <c r="I55" s="95">
        <v>31560.01</v>
      </c>
      <c r="J55" s="133">
        <f t="shared" ref="J55" si="38">H55/I55</f>
        <v>51.858316901673987</v>
      </c>
      <c r="K55" s="32">
        <f>H55+H54+H53</f>
        <v>3229770</v>
      </c>
      <c r="L55" s="27">
        <f>K55/K52-1</f>
        <v>0.51459531398671277</v>
      </c>
      <c r="M55" s="27">
        <f>K55/K43-1</f>
        <v>-0.20795077860549682</v>
      </c>
      <c r="N55" s="32">
        <f>AVERAGE(J53:J55)</f>
        <v>52.245286008454791</v>
      </c>
      <c r="O55" s="58">
        <f>N55/N52-1</f>
        <v>0.23354003435598236</v>
      </c>
    </row>
    <row r="56" spans="1:15" s="124" customFormat="1" ht="17.399999999999999">
      <c r="A56" s="94"/>
      <c r="B56" s="45"/>
      <c r="C56" s="45"/>
      <c r="D56" s="98">
        <f>H56/22</f>
        <v>59239.272727272728</v>
      </c>
      <c r="E56" s="118">
        <f t="shared" ref="E56" si="39">D56/D55-1</f>
        <v>-0.23989522049460377</v>
      </c>
      <c r="F56" s="158">
        <f t="shared" ref="F56" si="40">D56/D44-1</f>
        <v>-0.13506568319951573</v>
      </c>
      <c r="G56" s="122" t="s">
        <v>752</v>
      </c>
      <c r="H56" s="96">
        <v>1303264</v>
      </c>
      <c r="I56" s="96">
        <v>26848.799999999999</v>
      </c>
      <c r="J56" s="125">
        <f t="shared" ref="J56" si="41">H56/I56</f>
        <v>48.540865885998628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84095.777777777781</v>
      </c>
      <c r="E57" s="118">
        <f t="shared" ref="E57" si="42">D57/D56-1</f>
        <v>0.41959504069099673</v>
      </c>
      <c r="F57" s="158">
        <f t="shared" ref="F57" si="43">D57/D45-1</f>
        <v>0.13637721750321985</v>
      </c>
      <c r="G57" s="122" t="s">
        <v>756</v>
      </c>
      <c r="H57" s="96">
        <v>1513724</v>
      </c>
      <c r="I57" s="96">
        <v>32047.39</v>
      </c>
      <c r="J57" s="125">
        <f t="shared" ref="J57" si="44">H57/I57</f>
        <v>47.233924509921088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71667.525252525258</v>
      </c>
      <c r="B58" s="27">
        <f>A58/A55-1</f>
        <v>0.29672981254592568</v>
      </c>
      <c r="C58" s="27">
        <f>A58/A46-1</f>
        <v>-0.14933091615837168</v>
      </c>
      <c r="K58" s="32">
        <f>H58+H57+H56</f>
        <v>2816988</v>
      </c>
      <c r="L58" s="27">
        <f>K58/K55-1</f>
        <v>-0.12780538552280818</v>
      </c>
      <c r="M58" s="27">
        <f>K58/K46-1</f>
        <v>-0.44565300170240552</v>
      </c>
      <c r="N58" s="32">
        <f>AVERAGE(J56:J58)</f>
        <v>47.887395197959862</v>
      </c>
      <c r="O58" s="58">
        <f>N58/N55-1</f>
        <v>-8.3412134250536951E-2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132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제노레이</v>
      </c>
      <c r="G1" s="19"/>
      <c r="H1" s="19"/>
      <c r="I1" s="19"/>
      <c r="J1" s="20"/>
      <c r="P1" s="18" t="s">
        <v>244</v>
      </c>
    </row>
    <row r="2" spans="1:16" ht="15" customHeight="1">
      <c r="G2" s="21"/>
      <c r="H2" s="21"/>
      <c r="I2" s="21"/>
      <c r="J2" s="22"/>
      <c r="P2" s="109" t="s">
        <v>358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160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176781.3</v>
      </c>
      <c r="E5" s="27"/>
      <c r="F5" s="26"/>
      <c r="G5" s="28" t="s">
        <v>7</v>
      </c>
      <c r="H5" s="29">
        <f>제노레이!H5+'제노레이 (2)'!H5</f>
        <v>3535626</v>
      </c>
      <c r="I5" s="29">
        <f>제노레이!I5+'제노레이 (2)'!I5</f>
        <v>34219.1</v>
      </c>
      <c r="J5" s="30">
        <f>H5/I5</f>
        <v>103.32317331548755</v>
      </c>
    </row>
    <row r="6" spans="1:16" ht="15" hidden="1" customHeight="1">
      <c r="D6" s="26">
        <f>H6/18</f>
        <v>151630.61111111112</v>
      </c>
      <c r="E6" s="27">
        <f t="shared" ref="E6:E16" si="0">D6/D5-1</f>
        <v>-0.14227007544852799</v>
      </c>
      <c r="F6" s="26"/>
      <c r="G6" s="28" t="s">
        <v>3</v>
      </c>
      <c r="H6" s="29">
        <f>제노레이!H6+'제노레이 (2)'!H6</f>
        <v>2729351</v>
      </c>
      <c r="I6" s="29">
        <f>제노레이!I6+'제노레이 (2)'!I6</f>
        <v>25394</v>
      </c>
      <c r="J6" s="30">
        <f t="shared" ref="J6:J16" si="1">H6/I6</f>
        <v>107.48015279199811</v>
      </c>
    </row>
    <row r="7" spans="1:16" ht="15" hidden="1" customHeight="1">
      <c r="A7" s="31">
        <f>AVERAGE(D5:D7)</f>
        <v>140138.33400673399</v>
      </c>
      <c r="B7" s="31"/>
      <c r="C7" s="31"/>
      <c r="D7" s="26">
        <f>H7/22</f>
        <v>92003.090909090912</v>
      </c>
      <c r="E7" s="27">
        <f t="shared" si="0"/>
        <v>-0.39324196984424642</v>
      </c>
      <c r="F7" s="26"/>
      <c r="G7" s="28" t="s">
        <v>6</v>
      </c>
      <c r="H7" s="29">
        <f>제노레이!H7+'제노레이 (2)'!H7</f>
        <v>2024068</v>
      </c>
      <c r="I7" s="29">
        <f>제노레이!I7+'제노레이 (2)'!I7</f>
        <v>24007.5</v>
      </c>
      <c r="J7" s="30">
        <f t="shared" si="1"/>
        <v>84.309819847964178</v>
      </c>
      <c r="K7" s="32">
        <f>H7+H6+H5</f>
        <v>8289045</v>
      </c>
      <c r="L7" s="32"/>
      <c r="M7" s="32"/>
      <c r="N7" s="32">
        <f>AVERAGE(J5:J7)</f>
        <v>98.371048651816594</v>
      </c>
      <c r="O7" s="35"/>
    </row>
    <row r="8" spans="1:16" ht="15" hidden="1" customHeight="1">
      <c r="D8" s="26">
        <f>H8/21</f>
        <v>97070.28571428571</v>
      </c>
      <c r="E8" s="27">
        <f t="shared" si="0"/>
        <v>5.5076354012950857E-2</v>
      </c>
      <c r="F8" s="26"/>
      <c r="G8" s="28" t="s">
        <v>2</v>
      </c>
      <c r="H8" s="29">
        <f>제노레이!H8+'제노레이 (2)'!H8</f>
        <v>2038476</v>
      </c>
      <c r="I8" s="29">
        <f>제노레이!I8+'제노레이 (2)'!I8</f>
        <v>23478.6</v>
      </c>
      <c r="J8" s="30">
        <f t="shared" si="1"/>
        <v>86.822723671769197</v>
      </c>
    </row>
    <row r="9" spans="1:16" ht="15" hidden="1" customHeight="1">
      <c r="D9" s="26">
        <f>H9/21</f>
        <v>171594.23809523811</v>
      </c>
      <c r="E9" s="27">
        <f t="shared" si="0"/>
        <v>0.76773187420406241</v>
      </c>
      <c r="F9" s="26"/>
      <c r="G9" s="28" t="s">
        <v>5</v>
      </c>
      <c r="H9" s="29">
        <f>제노레이!H9+'제노레이 (2)'!H9</f>
        <v>3603479</v>
      </c>
      <c r="I9" s="29">
        <f>제노레이!I9+'제노레이 (2)'!I9</f>
        <v>36089.1</v>
      </c>
      <c r="J9" s="30">
        <f t="shared" si="1"/>
        <v>99.849511348301846</v>
      </c>
    </row>
    <row r="10" spans="1:16" ht="15" hidden="1" customHeight="1">
      <c r="A10" s="31">
        <f>AVERAGE(D8:D10)</f>
        <v>168722.50793650793</v>
      </c>
      <c r="B10" s="27">
        <f>A10/A7-1</f>
        <v>0.20397112704651099</v>
      </c>
      <c r="C10" s="27"/>
      <c r="D10" s="26">
        <f>H10/21</f>
        <v>237503</v>
      </c>
      <c r="E10" s="27">
        <f t="shared" si="0"/>
        <v>0.38409659109987859</v>
      </c>
      <c r="F10" s="26"/>
      <c r="G10" s="28" t="s">
        <v>0</v>
      </c>
      <c r="H10" s="29">
        <f>제노레이!H10+'제노레이 (2)'!H10</f>
        <v>4987563</v>
      </c>
      <c r="I10" s="29">
        <f>제노레이!I10+'제노레이 (2)'!I10</f>
        <v>49423.9</v>
      </c>
      <c r="J10" s="30">
        <f t="shared" si="1"/>
        <v>100.91399100435214</v>
      </c>
      <c r="K10" s="32">
        <f>H10+H9+H8</f>
        <v>10629518</v>
      </c>
      <c r="L10" s="27">
        <f>K10/K7-1</f>
        <v>0.28235737651321724</v>
      </c>
      <c r="M10" s="32"/>
      <c r="N10" s="32">
        <f>AVERAGE(J8:J10)</f>
        <v>95.862075341474394</v>
      </c>
      <c r="O10" s="58">
        <f>N10/N7-1</f>
        <v>-2.5505200409346895E-2</v>
      </c>
    </row>
    <row r="11" spans="1:16" ht="15" hidden="1" customHeight="1">
      <c r="D11" s="26">
        <f>H11/21</f>
        <v>65858.523809523816</v>
      </c>
      <c r="E11" s="27">
        <f t="shared" si="0"/>
        <v>-0.72270445506152003</v>
      </c>
      <c r="F11" s="26"/>
      <c r="G11" s="28" t="s">
        <v>10</v>
      </c>
      <c r="H11" s="29">
        <f>제노레이!H11+'제노레이 (2)'!H11</f>
        <v>1383029</v>
      </c>
      <c r="I11" s="29">
        <f>제노레이!I11+'제노레이 (2)'!I11</f>
        <v>17207.7</v>
      </c>
      <c r="J11" s="30">
        <f t="shared" si="1"/>
        <v>80.372681997012961</v>
      </c>
    </row>
    <row r="12" spans="1:16" ht="15" hidden="1" customHeight="1">
      <c r="D12" s="26">
        <f>H12/22</f>
        <v>204094.95454545456</v>
      </c>
      <c r="E12" s="27">
        <f t="shared" si="0"/>
        <v>2.0989907264811838</v>
      </c>
      <c r="F12" s="26"/>
      <c r="G12" s="28" t="s">
        <v>4</v>
      </c>
      <c r="H12" s="29">
        <f>제노레이!H12+'제노레이 (2)'!H12</f>
        <v>4490089</v>
      </c>
      <c r="I12" s="29">
        <f>제노레이!I12+'제노레이 (2)'!I12</f>
        <v>40120.300000000003</v>
      </c>
      <c r="J12" s="30">
        <f t="shared" si="1"/>
        <v>111.91563871655994</v>
      </c>
    </row>
    <row r="13" spans="1:16" ht="15" hidden="1" customHeight="1">
      <c r="A13" s="31">
        <f>AVERAGE(D11:D13)</f>
        <v>128988.05945165946</v>
      </c>
      <c r="B13" s="27">
        <f>A13/A10-1</f>
        <v>-0.23550176541828649</v>
      </c>
      <c r="C13" s="27"/>
      <c r="D13" s="26">
        <f>H13/20</f>
        <v>117010.7</v>
      </c>
      <c r="E13" s="27">
        <f t="shared" si="0"/>
        <v>-0.42668499443997665</v>
      </c>
      <c r="F13" s="26"/>
      <c r="G13" s="28" t="s">
        <v>8</v>
      </c>
      <c r="H13" s="29">
        <f>제노레이!H13+'제노레이 (2)'!H13</f>
        <v>2340214</v>
      </c>
      <c r="I13" s="29">
        <f>제노레이!I13+'제노레이 (2)'!I13</f>
        <v>24062.3</v>
      </c>
      <c r="J13" s="30">
        <f t="shared" si="1"/>
        <v>97.256455118588008</v>
      </c>
      <c r="K13" s="32">
        <f>H13+H12+H11</f>
        <v>8213332</v>
      </c>
      <c r="L13" s="27">
        <f>K13/K10-1</f>
        <v>-0.22730908400550243</v>
      </c>
      <c r="M13" s="32"/>
      <c r="N13" s="32">
        <f>AVERAGE(J11:J13)</f>
        <v>96.514925277386965</v>
      </c>
      <c r="O13" s="58">
        <f>N13/N10-1</f>
        <v>6.8103046338923168E-3</v>
      </c>
    </row>
    <row r="14" spans="1:16" ht="15" hidden="1" customHeight="1">
      <c r="D14" s="26">
        <f>H14/20</f>
        <v>188457</v>
      </c>
      <c r="E14" s="27">
        <f t="shared" si="0"/>
        <v>0.61059629589430719</v>
      </c>
      <c r="F14" s="26"/>
      <c r="G14" s="28" t="s">
        <v>11</v>
      </c>
      <c r="H14" s="29">
        <f>제노레이!H14+'제노레이 (2)'!H14</f>
        <v>3769140</v>
      </c>
      <c r="I14" s="29">
        <f>제노레이!I14+'제노레이 (2)'!I14</f>
        <v>35481.5</v>
      </c>
      <c r="J14" s="30">
        <f t="shared" si="1"/>
        <v>106.22831616476192</v>
      </c>
    </row>
    <row r="15" spans="1:16" ht="15" hidden="1" customHeight="1">
      <c r="A15" s="31"/>
      <c r="B15" s="31"/>
      <c r="C15" s="31"/>
      <c r="D15" s="26">
        <f>H15/22</f>
        <v>247989.13636363635</v>
      </c>
      <c r="E15" s="27">
        <f t="shared" si="0"/>
        <v>0.31589241239983834</v>
      </c>
      <c r="F15" s="26"/>
      <c r="G15" s="28" t="s">
        <v>9</v>
      </c>
      <c r="H15" s="29">
        <f>제노레이!H15+'제노레이 (2)'!H15</f>
        <v>5455761</v>
      </c>
      <c r="I15" s="29">
        <f>제노레이!I15+'제노레이 (2)'!I15</f>
        <v>52384.5</v>
      </c>
      <c r="J15" s="30">
        <f t="shared" si="1"/>
        <v>104.14838358674798</v>
      </c>
    </row>
    <row r="16" spans="1:16" ht="15" hidden="1" customHeight="1">
      <c r="A16" s="31">
        <f>AVERAGE(D14:D16)</f>
        <v>224181.74242424243</v>
      </c>
      <c r="B16" s="27">
        <f>A16/A13-1</f>
        <v>0.73800383831852656</v>
      </c>
      <c r="C16" s="27"/>
      <c r="D16" s="26">
        <f>H16/22</f>
        <v>236099.09090909091</v>
      </c>
      <c r="E16" s="27">
        <f t="shared" si="0"/>
        <v>-4.7945831938019268E-2</v>
      </c>
      <c r="F16" s="26"/>
      <c r="G16" s="28" t="s">
        <v>13</v>
      </c>
      <c r="H16" s="29">
        <f>제노레이!H16+'제노레이 (2)'!H16</f>
        <v>5194180</v>
      </c>
      <c r="I16" s="29">
        <f>제노레이!I16+'제노레이 (2)'!I16</f>
        <v>54853.5</v>
      </c>
      <c r="J16" s="30">
        <f t="shared" si="1"/>
        <v>94.691861048064396</v>
      </c>
      <c r="K16" s="32">
        <f>H16+H15+H14</f>
        <v>14419081</v>
      </c>
      <c r="L16" s="27">
        <f>K16/K13-1</f>
        <v>0.75557021194321616</v>
      </c>
      <c r="M16" s="32"/>
      <c r="N16" s="32">
        <f>AVERAGE(J14:J16)</f>
        <v>101.68952026652477</v>
      </c>
      <c r="O16" s="58">
        <f>N16/N13-1</f>
        <v>5.3614453663678008E-2</v>
      </c>
    </row>
    <row r="17" spans="1:15" ht="15" hidden="1" customHeight="1">
      <c r="D17" s="26">
        <f>H17/20</f>
        <v>118380.75</v>
      </c>
      <c r="E17" s="27">
        <f t="shared" ref="E17:E22" si="2">D17/D16-1</f>
        <v>-0.49859717992060348</v>
      </c>
      <c r="F17" s="33">
        <f t="shared" ref="F17:F22" si="3">D17/D5-1</f>
        <v>-0.33035479431365189</v>
      </c>
      <c r="G17" s="39" t="s">
        <v>162</v>
      </c>
      <c r="H17" s="29">
        <f>제노레이!H17+'제노레이 (2)'!H17</f>
        <v>2367615</v>
      </c>
      <c r="I17" s="29">
        <f>제노레이!I17+'제노레이 (2)'!I17</f>
        <v>29408.3</v>
      </c>
      <c r="J17" s="30">
        <f t="shared" ref="J17:J49" si="4">H17/I17</f>
        <v>80.5083938888001</v>
      </c>
    </row>
    <row r="18" spans="1:15" hidden="1">
      <c r="D18" s="26">
        <f>H18/20</f>
        <v>202254.6</v>
      </c>
      <c r="E18" s="27">
        <f t="shared" si="2"/>
        <v>0.70850919596302608</v>
      </c>
      <c r="F18" s="33">
        <f t="shared" si="3"/>
        <v>0.33386391123750658</v>
      </c>
      <c r="G18" s="39" t="s">
        <v>163</v>
      </c>
      <c r="H18" s="29">
        <f>제노레이!H18+'제노레이 (2)'!H18</f>
        <v>4045092</v>
      </c>
      <c r="I18" s="29">
        <f>제노레이!I18+'제노레이 (2)'!I18</f>
        <v>44177.05</v>
      </c>
      <c r="J18" s="30">
        <f t="shared" si="4"/>
        <v>91.565462157387145</v>
      </c>
    </row>
    <row r="19" spans="1:15" ht="17.399999999999999" hidden="1">
      <c r="A19" s="31">
        <f>AVERAGE(D17:D19)</f>
        <v>152195.98030303032</v>
      </c>
      <c r="B19" s="27">
        <f>A19/A16-1</f>
        <v>-0.32110448131403124</v>
      </c>
      <c r="C19" s="27">
        <f>A19/A7-1</f>
        <v>8.6041027829808048E-2</v>
      </c>
      <c r="D19" s="26">
        <f>H19/22</f>
        <v>135952.59090909091</v>
      </c>
      <c r="E19" s="27">
        <f t="shared" si="2"/>
        <v>-0.32781459156384618</v>
      </c>
      <c r="F19" s="33">
        <f t="shared" si="3"/>
        <v>0.47769590744974977</v>
      </c>
      <c r="G19" s="39" t="s">
        <v>158</v>
      </c>
      <c r="H19" s="29">
        <f>제노레이!H19+'제노레이 (2)'!H19</f>
        <v>2990957</v>
      </c>
      <c r="I19" s="29">
        <f>제노레이!I19+'제노레이 (2)'!I19</f>
        <v>35187.599999999999</v>
      </c>
      <c r="J19" s="30">
        <f t="shared" si="4"/>
        <v>85.000312610124027</v>
      </c>
      <c r="K19" s="32">
        <f>H19+H18+H17</f>
        <v>9403664</v>
      </c>
      <c r="L19" s="27">
        <f>K19/K16-1</f>
        <v>-0.34783194573912168</v>
      </c>
      <c r="M19" s="27">
        <f>K19/K7-1</f>
        <v>0.13446892856776627</v>
      </c>
      <c r="N19" s="32">
        <f>AVERAGE(J17:J19)</f>
        <v>85.691389552103757</v>
      </c>
      <c r="O19" s="58">
        <f>N19/N16-1</f>
        <v>-0.15732329813820001</v>
      </c>
    </row>
    <row r="20" spans="1:15" hidden="1">
      <c r="D20" s="26">
        <f>H20/20</f>
        <v>183898.45</v>
      </c>
      <c r="E20" s="27">
        <f t="shared" si="2"/>
        <v>0.35266601960509636</v>
      </c>
      <c r="F20" s="33">
        <f t="shared" si="3"/>
        <v>0.89448757306929316</v>
      </c>
      <c r="G20" s="39" t="s">
        <v>154</v>
      </c>
      <c r="H20" s="29">
        <f>제노레이!H20+'제노레이 (2)'!H20</f>
        <v>3677969</v>
      </c>
      <c r="I20" s="29">
        <f>제노레이!I20+'제노레이 (2)'!I20</f>
        <v>33513.9</v>
      </c>
      <c r="J20" s="30">
        <f t="shared" si="4"/>
        <v>109.74458359068923</v>
      </c>
    </row>
    <row r="21" spans="1:15" hidden="1">
      <c r="D21" s="26">
        <f>H21/21</f>
        <v>126059.42857142857</v>
      </c>
      <c r="E21" s="27">
        <f t="shared" si="2"/>
        <v>-0.3145160898777094</v>
      </c>
      <c r="F21" s="33">
        <f t="shared" si="3"/>
        <v>-0.26536327809874849</v>
      </c>
      <c r="G21" s="39" t="s">
        <v>155</v>
      </c>
      <c r="H21" s="29">
        <f>제노레이!H21+'제노레이 (2)'!H21</f>
        <v>2647248</v>
      </c>
      <c r="I21" s="29">
        <f>제노레이!I21+'제노레이 (2)'!I21</f>
        <v>25745</v>
      </c>
      <c r="J21" s="30">
        <f t="shared" si="4"/>
        <v>102.82571373082152</v>
      </c>
    </row>
    <row r="22" spans="1:15" ht="17.399999999999999" hidden="1">
      <c r="A22" s="31">
        <f>AVERAGE(D20:D22)</f>
        <v>178986.29285714286</v>
      </c>
      <c r="B22" s="27">
        <f>A22/A19-1</f>
        <v>0.17602509935394872</v>
      </c>
      <c r="C22" s="27">
        <f>A22/A10-1</f>
        <v>6.0832339716626826E-2</v>
      </c>
      <c r="D22" s="26">
        <f>H22/21</f>
        <v>227001</v>
      </c>
      <c r="E22" s="27">
        <f t="shared" si="2"/>
        <v>0.80074590669253509</v>
      </c>
      <c r="F22" s="33">
        <f t="shared" si="3"/>
        <v>-4.4218388820351784E-2</v>
      </c>
      <c r="G22" s="39" t="s">
        <v>156</v>
      </c>
      <c r="H22" s="29">
        <f>제노레이!H22+'제노레이 (2)'!H22</f>
        <v>4767021</v>
      </c>
      <c r="I22" s="29">
        <f>제노레이!I22+'제노레이 (2)'!I22</f>
        <v>56927.15</v>
      </c>
      <c r="J22" s="30">
        <f t="shared" si="4"/>
        <v>83.738971650609599</v>
      </c>
      <c r="K22" s="32">
        <f>H22+H21+H20</f>
        <v>11092238</v>
      </c>
      <c r="L22" s="27">
        <f>K22/K19-1</f>
        <v>0.17956553955989918</v>
      </c>
      <c r="M22" s="27">
        <f>K22/K10-1</f>
        <v>4.353160698349634E-2</v>
      </c>
      <c r="N22" s="32">
        <f>AVERAGE(J20:J22)</f>
        <v>98.769756324040102</v>
      </c>
      <c r="O22" s="58">
        <f>N22/N19-1</f>
        <v>0.15262171427368654</v>
      </c>
    </row>
    <row r="23" spans="1:15" hidden="1">
      <c r="A23" s="31"/>
      <c r="B23" s="27"/>
      <c r="C23" s="27"/>
      <c r="D23" s="26">
        <f>H23/21</f>
        <v>190101.47619047618</v>
      </c>
      <c r="E23" s="27">
        <f t="shared" ref="E23:E28" si="5">D23/D22-1</f>
        <v>-0.16255225223467662</v>
      </c>
      <c r="F23" s="33">
        <f t="shared" ref="F23:F28" si="6">D23/D11-1</f>
        <v>1.886512864155415</v>
      </c>
      <c r="G23" s="39" t="s">
        <v>168</v>
      </c>
      <c r="H23" s="29">
        <f>제노레이!H23+'제노레이 (2)'!H23</f>
        <v>3992131</v>
      </c>
      <c r="I23" s="29">
        <f>제노레이!I23+'제노레이 (2)'!I23</f>
        <v>36643.599999999999</v>
      </c>
      <c r="J23" s="30">
        <f t="shared" si="4"/>
        <v>108.94483620604963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184635.31818181818</v>
      </c>
      <c r="E24" s="27">
        <f t="shared" si="5"/>
        <v>-2.8753895646665417E-2</v>
      </c>
      <c r="F24" s="33">
        <f t="shared" si="6"/>
        <v>-9.5345994255347843E-2</v>
      </c>
      <c r="G24" s="39" t="s">
        <v>176</v>
      </c>
      <c r="H24" s="29">
        <f>제노레이!H24+'제노레이 (2)'!H24</f>
        <v>4061977</v>
      </c>
      <c r="I24" s="29">
        <f>제노레이!I24+'제노레이 (2)'!I24</f>
        <v>43636.6</v>
      </c>
      <c r="J24" s="30">
        <f t="shared" si="4"/>
        <v>93.086468698294553</v>
      </c>
      <c r="K24" s="32"/>
      <c r="L24" s="27"/>
      <c r="M24" s="27"/>
      <c r="N24" s="27"/>
    </row>
    <row r="25" spans="1:15" ht="17.399999999999999" hidden="1">
      <c r="A25" s="31">
        <f>AVERAGE(D23:D25)</f>
        <v>223117.45777322093</v>
      </c>
      <c r="B25" s="27">
        <f>A25/A22-1</f>
        <v>0.24656170152259183</v>
      </c>
      <c r="C25" s="27">
        <f>A25/A13-1</f>
        <v>0.72975280597068082</v>
      </c>
      <c r="D25" s="26">
        <f>H25/19</f>
        <v>294615.57894736843</v>
      </c>
      <c r="E25" s="27">
        <f t="shared" si="5"/>
        <v>0.59566209676768378</v>
      </c>
      <c r="F25" s="33">
        <f t="shared" si="6"/>
        <v>1.5178516062836001</v>
      </c>
      <c r="G25" s="39" t="s">
        <v>190</v>
      </c>
      <c r="H25" s="29">
        <f>제노레이!H25+'제노레이 (2)'!H25</f>
        <v>5597696</v>
      </c>
      <c r="I25" s="29">
        <f>제노레이!I25+'제노레이 (2)'!I25</f>
        <v>55274.9</v>
      </c>
      <c r="J25" s="30">
        <f t="shared" si="4"/>
        <v>101.27012441451726</v>
      </c>
      <c r="K25" s="32">
        <f>H25+H24+H23</f>
        <v>13651804</v>
      </c>
      <c r="L25" s="27">
        <f>K25/K22-1</f>
        <v>0.23075289224771423</v>
      </c>
      <c r="M25" s="27">
        <f>K25/K13-1</f>
        <v>0.66215173086878742</v>
      </c>
      <c r="N25" s="32">
        <f>AVERAGE(J23:J25)</f>
        <v>101.10047643962048</v>
      </c>
      <c r="O25" s="58">
        <f>N25/N22-1</f>
        <v>2.3597508005728463E-2</v>
      </c>
    </row>
    <row r="26" spans="1:15" ht="17.399999999999999" hidden="1">
      <c r="A26" s="31"/>
      <c r="B26" s="27"/>
      <c r="C26" s="27"/>
      <c r="D26" s="26">
        <f>H26/19</f>
        <v>213324.68421052632</v>
      </c>
      <c r="E26" s="27">
        <f t="shared" si="5"/>
        <v>-0.2759219150164639</v>
      </c>
      <c r="F26" s="33">
        <f t="shared" si="6"/>
        <v>0.13195415511509956</v>
      </c>
      <c r="G26" s="39" t="s">
        <v>202</v>
      </c>
      <c r="H26" s="29">
        <f>제노레이!H26+'제노레이 (2)'!H26</f>
        <v>4053169</v>
      </c>
      <c r="I26" s="29">
        <f>제노레이!I26+'제노레이 (2)'!I26</f>
        <v>36592.800000000003</v>
      </c>
      <c r="J26" s="30">
        <f t="shared" si="4"/>
        <v>110.76411206576157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277039.59090909088</v>
      </c>
      <c r="E27" s="27">
        <f t="shared" si="5"/>
        <v>0.29867573428907757</v>
      </c>
      <c r="F27" s="33">
        <f t="shared" si="6"/>
        <v>0.11714406111264775</v>
      </c>
      <c r="G27" s="39" t="s">
        <v>203</v>
      </c>
      <c r="H27" s="29">
        <f>제노레이!H27+'제노레이 (2)'!H27</f>
        <v>6094871</v>
      </c>
      <c r="I27" s="29">
        <f>제노레이!I27+'제노레이 (2)'!I27</f>
        <v>50432.3</v>
      </c>
      <c r="J27" s="30">
        <f t="shared" si="4"/>
        <v>120.85252903397227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314258.61802232853</v>
      </c>
      <c r="B28" s="27">
        <f>A28/A25-1</f>
        <v>0.40848959628136527</v>
      </c>
      <c r="C28" s="27">
        <f>A28/A16-1</f>
        <v>0.40180290608868696</v>
      </c>
      <c r="D28" s="26">
        <f>H28/19</f>
        <v>452411.57894736843</v>
      </c>
      <c r="E28" s="27">
        <f t="shared" si="5"/>
        <v>0.63302139402820945</v>
      </c>
      <c r="F28" s="33">
        <f t="shared" si="6"/>
        <v>0.91619365074797288</v>
      </c>
      <c r="G28" s="39" t="s">
        <v>208</v>
      </c>
      <c r="H28" s="29">
        <f>제노레이!H28+'제노레이 (2)'!H28</f>
        <v>8595820</v>
      </c>
      <c r="I28" s="29">
        <f>제노레이!I28+'제노레이 (2)'!I28</f>
        <v>82015.8</v>
      </c>
      <c r="J28" s="30">
        <f t="shared" si="4"/>
        <v>104.80687867459685</v>
      </c>
      <c r="K28" s="32">
        <f>H28+H27+H26</f>
        <v>18743860</v>
      </c>
      <c r="L28" s="27">
        <f>K28/K25-1</f>
        <v>0.37299510013475135</v>
      </c>
      <c r="M28" s="27">
        <f>K28/K16-1</f>
        <v>0.29993444103684563</v>
      </c>
      <c r="N28" s="32">
        <f>AVERAGE(J26:J28)</f>
        <v>112.14117325811021</v>
      </c>
      <c r="O28" s="58">
        <f>N28/N25-1</f>
        <v>0.10920519078941715</v>
      </c>
    </row>
    <row r="29" spans="1:15" hidden="1">
      <c r="D29" s="26">
        <f>H29/22</f>
        <v>157859</v>
      </c>
      <c r="E29" s="27">
        <f t="shared" ref="E29:E41" si="7">D29/D28-1</f>
        <v>-0.65107214902126853</v>
      </c>
      <c r="F29" s="33">
        <f t="shared" ref="F29:F41" si="8">D29/D17-1</f>
        <v>0.33348538508161174</v>
      </c>
      <c r="G29" s="39" t="s">
        <v>215</v>
      </c>
      <c r="H29" s="29">
        <f>제노레이!H29+'제노레이 (2)'!H29</f>
        <v>3472898</v>
      </c>
      <c r="I29" s="29">
        <f>제노레이!I29+'제노레이 (2)'!I29</f>
        <v>27166.65</v>
      </c>
      <c r="J29" s="30">
        <f t="shared" si="4"/>
        <v>127.83681462381264</v>
      </c>
    </row>
    <row r="30" spans="1:15" hidden="1">
      <c r="D30" s="26">
        <f>H30/19</f>
        <v>213394</v>
      </c>
      <c r="E30" s="27">
        <f t="shared" si="7"/>
        <v>0.35180129102553548</v>
      </c>
      <c r="F30" s="33">
        <f t="shared" si="8"/>
        <v>5.5076126822331872E-2</v>
      </c>
      <c r="G30" s="39" t="s">
        <v>210</v>
      </c>
      <c r="H30" s="29">
        <f>제노레이!H30+'제노레이 (2)'!H30</f>
        <v>4054486</v>
      </c>
      <c r="I30" s="29">
        <f>제노레이!I30+'제노레이 (2)'!I30</f>
        <v>41493.78</v>
      </c>
      <c r="J30" s="30">
        <f t="shared" si="4"/>
        <v>97.71310302411591</v>
      </c>
    </row>
    <row r="31" spans="1:15" ht="17.399999999999999" hidden="1">
      <c r="A31" s="31">
        <f>AVERAGE(D29:D31)</f>
        <v>249499.69999999998</v>
      </c>
      <c r="B31" s="27">
        <f>A31/A28-1</f>
        <v>-0.20606886910489541</v>
      </c>
      <c r="C31" s="27">
        <f>A31/A19-1</f>
        <v>0.63933173204202087</v>
      </c>
      <c r="D31" s="26">
        <f>H31/20</f>
        <v>377246.1</v>
      </c>
      <c r="E31" s="27">
        <f t="shared" si="7"/>
        <v>0.76783836471503397</v>
      </c>
      <c r="F31" s="33">
        <f t="shared" si="8"/>
        <v>1.7748356796837932</v>
      </c>
      <c r="G31" s="39" t="s">
        <v>211</v>
      </c>
      <c r="H31" s="29">
        <f>제노레이!H31+'제노레이 (2)'!H31</f>
        <v>7544922</v>
      </c>
      <c r="I31" s="29">
        <f>제노레이!I31+'제노레이 (2)'!I31</f>
        <v>77264.3</v>
      </c>
      <c r="J31" s="30">
        <f t="shared" si="4"/>
        <v>97.650816742014101</v>
      </c>
      <c r="K31" s="32">
        <f>H31+H30+H29</f>
        <v>15072306</v>
      </c>
      <c r="L31" s="27">
        <f>K31/K28-1</f>
        <v>-0.195880357621109</v>
      </c>
      <c r="M31" s="27">
        <f>K31/K19-1</f>
        <v>0.60281205283387407</v>
      </c>
      <c r="N31" s="32">
        <f>AVERAGE(J29:J31)</f>
        <v>107.7335781299809</v>
      </c>
      <c r="O31" s="58">
        <f>N31/N28-1</f>
        <v>-3.9303986217306242E-2</v>
      </c>
    </row>
    <row r="32" spans="1:15" ht="17.399999999999999" hidden="1">
      <c r="D32" s="26">
        <f>H32/21</f>
        <v>216106.19047619047</v>
      </c>
      <c r="E32" s="27">
        <f t="shared" si="7"/>
        <v>-0.42714797985667585</v>
      </c>
      <c r="F32" s="33">
        <f t="shared" si="8"/>
        <v>0.17513872724968849</v>
      </c>
      <c r="G32" s="39" t="s">
        <v>222</v>
      </c>
      <c r="H32" s="29">
        <f>제노레이!H32+'제노레이 (2)'!H32</f>
        <v>4538230</v>
      </c>
      <c r="I32" s="29">
        <f>제노레이!I32+'제노레이 (2)'!I32</f>
        <v>51504.14</v>
      </c>
      <c r="J32" s="30">
        <f t="shared" si="4"/>
        <v>88.113887543797446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222893.09523809524</v>
      </c>
      <c r="E33" s="27">
        <f t="shared" si="7"/>
        <v>3.140541576782141E-2</v>
      </c>
      <c r="F33" s="33">
        <f t="shared" si="8"/>
        <v>0.76815885780251802</v>
      </c>
      <c r="G33" s="39" t="s">
        <v>223</v>
      </c>
      <c r="H33" s="29">
        <f>제노레이!H33+'제노레이 (2)'!H33</f>
        <v>4680755</v>
      </c>
      <c r="I33" s="29">
        <f>제노레이!I33+'제노레이 (2)'!I33</f>
        <v>45373.5</v>
      </c>
      <c r="J33" s="30">
        <f t="shared" si="4"/>
        <v>103.16054525218465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251288.55137844608</v>
      </c>
      <c r="B34" s="27">
        <f>A34/A31-1</f>
        <v>7.169753624738151E-3</v>
      </c>
      <c r="C34" s="27">
        <f>A34/A22-1</f>
        <v>0.40395416524443539</v>
      </c>
      <c r="D34" s="26">
        <f>H34/19</f>
        <v>314866.36842105264</v>
      </c>
      <c r="E34" s="27">
        <f t="shared" si="7"/>
        <v>0.41263401670074717</v>
      </c>
      <c r="F34" s="33">
        <f t="shared" si="8"/>
        <v>0.38707040242577184</v>
      </c>
      <c r="G34" s="39" t="s">
        <v>220</v>
      </c>
      <c r="H34" s="29">
        <f>제노레이!H34+'제노레이 (2)'!H34</f>
        <v>5982461</v>
      </c>
      <c r="I34" s="29">
        <f>제노레이!I34+'제노레이 (2)'!I34</f>
        <v>61727.45</v>
      </c>
      <c r="J34" s="30">
        <f t="shared" si="4"/>
        <v>96.917352004659193</v>
      </c>
      <c r="K34" s="32">
        <f>H34+H33+H32</f>
        <v>15201446</v>
      </c>
      <c r="L34" s="27">
        <f>K34/K31-1</f>
        <v>8.568031991919467E-3</v>
      </c>
      <c r="M34" s="27">
        <f>K34/K22-1</f>
        <v>0.370457972502934</v>
      </c>
      <c r="N34" s="32">
        <f>AVERAGE(J32:J34)</f>
        <v>96.06392826688041</v>
      </c>
      <c r="O34" s="58">
        <f>N34/N31-1</f>
        <v>-0.10831952364026209</v>
      </c>
      <c r="P34" s="58"/>
    </row>
    <row r="35" spans="1:16" ht="17.399999999999999" hidden="1">
      <c r="D35" s="26">
        <f>H35/23</f>
        <v>190111.47826086957</v>
      </c>
      <c r="E35" s="27">
        <f t="shared" si="7"/>
        <v>-0.39621535569450073</v>
      </c>
      <c r="F35" s="33">
        <f t="shared" si="8"/>
        <v>5.2614375194881546E-5</v>
      </c>
      <c r="G35" s="39" t="s">
        <v>226</v>
      </c>
      <c r="H35" s="68">
        <f>제노레이!H35+'제노레이 (2)'!H35</f>
        <v>4372564</v>
      </c>
      <c r="I35" s="68">
        <f>제노레이!I35+'제노레이 (2)'!I35</f>
        <v>41468.800000000003</v>
      </c>
      <c r="J35" s="30">
        <f t="shared" si="4"/>
        <v>105.44226020526274</v>
      </c>
      <c r="P35" s="16"/>
    </row>
    <row r="36" spans="1:16" ht="17.399999999999999" hidden="1">
      <c r="D36" s="26">
        <f>H36/21</f>
        <v>273828.61904761905</v>
      </c>
      <c r="E36" s="27">
        <f t="shared" si="7"/>
        <v>0.44035816013104401</v>
      </c>
      <c r="F36" s="33">
        <f t="shared" si="8"/>
        <v>0.48307822005088141</v>
      </c>
      <c r="G36" s="39" t="s">
        <v>228</v>
      </c>
      <c r="H36" s="68">
        <f>제노레이!H36+'제노레이 (2)'!H36</f>
        <v>5750401</v>
      </c>
      <c r="I36" s="68">
        <f>제노레이!I36+'제노레이 (2)'!I36</f>
        <v>36917.599999999999</v>
      </c>
      <c r="J36" s="30">
        <f t="shared" si="4"/>
        <v>155.76313194790561</v>
      </c>
      <c r="P36" s="16"/>
    </row>
    <row r="37" spans="1:16" ht="17.399999999999999" hidden="1">
      <c r="A37" s="31">
        <f>AVERAGE(D35:D37)</f>
        <v>235716.06947319992</v>
      </c>
      <c r="B37" s="27">
        <f>A37/A34-1</f>
        <v>-6.1970518831133137E-2</v>
      </c>
      <c r="C37" s="27">
        <f>A37/A25-1</f>
        <v>5.6466274874753974E-2</v>
      </c>
      <c r="D37" s="26">
        <f>H37/18</f>
        <v>243208.11111111112</v>
      </c>
      <c r="E37" s="27">
        <f t="shared" si="7"/>
        <v>-0.11182362180770811</v>
      </c>
      <c r="F37" s="33">
        <f t="shared" si="8"/>
        <v>-0.1744899846095409</v>
      </c>
      <c r="G37" s="39" t="s">
        <v>225</v>
      </c>
      <c r="H37" s="68">
        <f>제노레이!H37+'제노레이 (2)'!H37</f>
        <v>4377746</v>
      </c>
      <c r="I37" s="68">
        <f>제노레이!I37+'제노레이 (2)'!I37</f>
        <v>44894.25</v>
      </c>
      <c r="J37" s="30">
        <f t="shared" si="4"/>
        <v>97.512398581110048</v>
      </c>
      <c r="K37" s="32">
        <f>H37+H36+H35</f>
        <v>14500711</v>
      </c>
      <c r="L37" s="27">
        <f>K37/K34-1</f>
        <v>-4.6096601599610931E-2</v>
      </c>
      <c r="M37" s="27">
        <f>K37/K25-1</f>
        <v>6.2182770863103531E-2</v>
      </c>
      <c r="N37" s="32">
        <f>AVERAGE(J35:J37)</f>
        <v>119.57259691142615</v>
      </c>
      <c r="O37" s="16">
        <f>N37/N34-1</f>
        <v>0.24471900190501295</v>
      </c>
      <c r="P37" s="16"/>
    </row>
    <row r="38" spans="1:16" ht="17.399999999999999" hidden="1">
      <c r="A38" s="31"/>
      <c r="B38" s="27"/>
      <c r="C38" s="27"/>
      <c r="D38" s="26">
        <f>H38/20</f>
        <v>236107.6</v>
      </c>
      <c r="E38" s="27">
        <f t="shared" si="7"/>
        <v>-2.9195206848455779E-2</v>
      </c>
      <c r="F38" s="33">
        <f t="shared" si="8"/>
        <v>0.10679924769976279</v>
      </c>
      <c r="G38" s="39" t="s">
        <v>231</v>
      </c>
      <c r="H38" s="68">
        <f>제노레이!H38+'제노레이 (2)'!H38</f>
        <v>4722152</v>
      </c>
      <c r="I38" s="68">
        <f>제노레이!I38+'제노레이 (2)'!I38</f>
        <v>41343.15</v>
      </c>
      <c r="J38" s="30">
        <f t="shared" si="4"/>
        <v>114.21848601279777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322514.47619047621</v>
      </c>
      <c r="E39" s="27">
        <f t="shared" si="7"/>
        <v>0.36596397655338575</v>
      </c>
      <c r="F39" s="33">
        <f t="shared" si="8"/>
        <v>0.16414579999978307</v>
      </c>
      <c r="G39" s="39" t="s">
        <v>234</v>
      </c>
      <c r="H39" s="68">
        <f>제노레이!H39+'제노레이 (2)'!H39</f>
        <v>6772804</v>
      </c>
      <c r="I39" s="68">
        <f>제노레이!I39+'제노레이 (2)'!I39</f>
        <v>79538.95</v>
      </c>
      <c r="J39" s="30">
        <f t="shared" si="4"/>
        <v>85.15078461558771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249053.19999999998</v>
      </c>
      <c r="B40" s="27">
        <f>A40/A37-1</f>
        <v>5.6581337694146638E-2</v>
      </c>
      <c r="C40" s="27">
        <f>A40/A28-1</f>
        <v>-0.20748967341826596</v>
      </c>
      <c r="D40" s="26">
        <f>H40/21</f>
        <v>188537.52380952382</v>
      </c>
      <c r="E40" s="27">
        <f t="shared" si="7"/>
        <v>-0.41541376363467775</v>
      </c>
      <c r="F40" s="33">
        <f t="shared" si="8"/>
        <v>-0.58326105567811415</v>
      </c>
      <c r="G40" s="39" t="s">
        <v>236</v>
      </c>
      <c r="H40" s="68">
        <f>제노레이!H40+'제노레이 (2)'!H40</f>
        <v>3959288</v>
      </c>
      <c r="I40" s="68">
        <f>제노레이!I40+'제노레이 (2)'!I40</f>
        <v>45196.3</v>
      </c>
      <c r="J40" s="30">
        <f t="shared" si="4"/>
        <v>87.602038219942784</v>
      </c>
      <c r="K40" s="32">
        <f>H40+H39+H38</f>
        <v>15454244</v>
      </c>
      <c r="L40" s="27">
        <f>K40/K37-1</f>
        <v>6.5757672158282432E-2</v>
      </c>
      <c r="M40" s="27">
        <f>K40/K28-1</f>
        <v>-0.17550365826462644</v>
      </c>
      <c r="N40" s="32">
        <f>AVERAGE(J38:J40)</f>
        <v>95.657102949442745</v>
      </c>
      <c r="O40" s="58">
        <f>N40/N37-1</f>
        <v>-0.20000815052715548</v>
      </c>
    </row>
    <row r="41" spans="1:16" ht="17.399999999999999">
      <c r="A41" s="31"/>
      <c r="B41" s="27"/>
      <c r="C41" s="27"/>
      <c r="D41" s="26">
        <f>H41/18</f>
        <v>93183</v>
      </c>
      <c r="E41" s="27">
        <f t="shared" si="7"/>
        <v>-0.50575886371489021</v>
      </c>
      <c r="F41" s="33">
        <f t="shared" si="8"/>
        <v>-0.40970739710754533</v>
      </c>
      <c r="G41" s="39" t="s">
        <v>370</v>
      </c>
      <c r="H41" s="68">
        <f>제노레이!H41+'제노레이 (2)'!H41</f>
        <v>1677294</v>
      </c>
      <c r="I41" s="68">
        <f>제노레이!I41+'제노레이 (2)'!I41</f>
        <v>15406.2</v>
      </c>
      <c r="J41" s="30">
        <f t="shared" si="4"/>
        <v>108.87136347704171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206529.25</v>
      </c>
      <c r="E42" s="27">
        <f t="shared" ref="E42" si="9">D42/D41-1</f>
        <v>1.2163833531867403</v>
      </c>
      <c r="F42" s="33">
        <f t="shared" ref="F42" si="10">D42/D30-1</f>
        <v>-3.2169367461128195E-2</v>
      </c>
      <c r="G42" s="39" t="s">
        <v>405</v>
      </c>
      <c r="H42" s="68">
        <f>제노레이!H42+'제노레이 (2)'!H42</f>
        <v>4130585</v>
      </c>
      <c r="I42" s="68">
        <f>제노레이!I42+'제노레이 (2)'!I42</f>
        <v>43431.9</v>
      </c>
      <c r="J42" s="30">
        <f t="shared" si="4"/>
        <v>95.104865317888468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199670.69999999998</v>
      </c>
      <c r="B43" s="27">
        <f>A43/A40-1</f>
        <v>-0.19828092953634002</v>
      </c>
      <c r="C43" s="27">
        <f>A43/A31-1</f>
        <v>-0.19971567100080678</v>
      </c>
      <c r="D43" s="26">
        <f>H43/20</f>
        <v>299299.84999999998</v>
      </c>
      <c r="E43" s="27">
        <f t="shared" ref="E43" si="11">D43/D42-1</f>
        <v>0.44918867424347875</v>
      </c>
      <c r="F43" s="33">
        <f t="shared" ref="F43" si="12">D43/D31-1</f>
        <v>-0.20661910089991653</v>
      </c>
      <c r="G43" s="39" t="s">
        <v>430</v>
      </c>
      <c r="H43" s="68">
        <f>제노레이!H43+'제노레이 (2)'!H43</f>
        <v>5985997</v>
      </c>
      <c r="I43" s="68">
        <f>제노레이!I43+'제노레이 (2)'!I43</f>
        <v>61822.65</v>
      </c>
      <c r="J43" s="30">
        <f t="shared" si="4"/>
        <v>96.825305935607744</v>
      </c>
      <c r="K43" s="32">
        <f>H43+H42+H41</f>
        <v>11793876</v>
      </c>
      <c r="L43" s="27">
        <f>K43/K40-1</f>
        <v>-0.23685196118296048</v>
      </c>
      <c r="M43" s="27">
        <f>K43/K31-1</f>
        <v>-0.21751349793455621</v>
      </c>
      <c r="N43" s="32">
        <f>AVERAGE(J41:J43)</f>
        <v>100.26717824351265</v>
      </c>
      <c r="O43" s="58">
        <f>N43/N40-1</f>
        <v>4.8193758246122487E-2</v>
      </c>
    </row>
    <row r="44" spans="1:16" ht="17.399999999999999">
      <c r="A44" s="31"/>
      <c r="B44" s="27"/>
      <c r="C44" s="27"/>
      <c r="D44" s="26">
        <f>H44/22</f>
        <v>178459.81818181818</v>
      </c>
      <c r="E44" s="27">
        <f t="shared" ref="E44" si="13">D44/D43-1</f>
        <v>-0.40374237346988917</v>
      </c>
      <c r="F44" s="33">
        <f t="shared" ref="F44" si="14">D44/D32-1</f>
        <v>-0.17420311843644287</v>
      </c>
      <c r="G44" s="39" t="s">
        <v>462</v>
      </c>
      <c r="H44" s="68">
        <f>제노레이!H44+'제노레이 (2)'!H44</f>
        <v>3926116</v>
      </c>
      <c r="I44" s="68">
        <f>제노레이!I44+'제노레이 (2)'!I44</f>
        <v>39437.1</v>
      </c>
      <c r="J44" s="30">
        <f t="shared" si="4"/>
        <v>99.553871861774823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223707.2</v>
      </c>
      <c r="E45" s="27">
        <f t="shared" ref="E45" si="15">D45/D44-1</f>
        <v>0.25354380767150042</v>
      </c>
      <c r="F45" s="33">
        <f t="shared" ref="F45" si="16">D45/D33-1</f>
        <v>3.6524449581318841E-3</v>
      </c>
      <c r="G45" s="39" t="s">
        <v>499</v>
      </c>
      <c r="H45" s="68">
        <f>제노레이!H45+'제노레이 (2)'!H45</f>
        <v>4474144</v>
      </c>
      <c r="I45" s="68">
        <f>제노레이!I45+'제노레이 (2)'!I45</f>
        <v>44046.5</v>
      </c>
      <c r="J45" s="30">
        <f t="shared" si="4"/>
        <v>101.57774170478926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254458.93588516745</v>
      </c>
      <c r="B46" s="27">
        <f>A46/A43-1</f>
        <v>0.27439296744673847</v>
      </c>
      <c r="C46" s="27">
        <f>A46/A34-1</f>
        <v>1.2616509941778764E-2</v>
      </c>
      <c r="D46" s="26">
        <f>H46/19</f>
        <v>361209.78947368421</v>
      </c>
      <c r="E46" s="27">
        <f t="shared" ref="E46" si="17">D46/D45-1</f>
        <v>0.61465428682529755</v>
      </c>
      <c r="F46" s="33">
        <f t="shared" ref="F46" si="18">D46/D34-1</f>
        <v>0.14718441123143133</v>
      </c>
      <c r="G46" s="39" t="s">
        <v>548</v>
      </c>
      <c r="H46" s="68">
        <f>제노레이!H46+'제노레이 (2)'!H46</f>
        <v>6862986</v>
      </c>
      <c r="I46" s="68">
        <f>제노레이!I46+'제노레이 (2)'!I46</f>
        <v>79595.25</v>
      </c>
      <c r="J46" s="30">
        <f t="shared" si="4"/>
        <v>86.223562335692137</v>
      </c>
      <c r="K46" s="32">
        <f>H46+H45+H44</f>
        <v>15263246</v>
      </c>
      <c r="L46" s="27">
        <f>K46/K43-1</f>
        <v>0.29416707450544677</v>
      </c>
      <c r="M46" s="27">
        <f>K46/K34-1</f>
        <v>4.0654027255038194E-3</v>
      </c>
      <c r="N46" s="32">
        <f>AVERAGE(J44:J46)</f>
        <v>95.785058634085416</v>
      </c>
      <c r="O46" s="58">
        <f>N46/N43-1</f>
        <v>-4.4701762709844939E-2</v>
      </c>
    </row>
    <row r="47" spans="1:16" ht="17.399999999999999">
      <c r="A47" s="31"/>
      <c r="B47" s="27"/>
      <c r="C47" s="27"/>
      <c r="D47" s="26">
        <f>H47/19</f>
        <v>171159.36842105264</v>
      </c>
      <c r="E47" s="27">
        <f t="shared" ref="E47" si="19">D47/D46-1</f>
        <v>-0.52614969635665876</v>
      </c>
      <c r="F47" s="33">
        <f t="shared" ref="F47" si="20">D47/D35-1</f>
        <v>-9.9689455961259665E-2</v>
      </c>
      <c r="G47" s="39" t="s">
        <v>598</v>
      </c>
      <c r="H47" s="68">
        <f>제노레이!H47+'제노레이 (2)'!H47</f>
        <v>3252028</v>
      </c>
      <c r="I47" s="68">
        <f>제노레이!I47+'제노레이 (2)'!I47</f>
        <v>34257.9</v>
      </c>
      <c r="J47" s="30">
        <f t="shared" si="4"/>
        <v>94.927826866211873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261681.9</v>
      </c>
      <c r="E48" s="27">
        <f t="shared" ref="E48" si="21">D48/D47-1</f>
        <v>0.52887862589128987</v>
      </c>
      <c r="F48" s="33">
        <f t="shared" ref="F48" si="22">D48/D36-1</f>
        <v>-4.4358836888070963E-2</v>
      </c>
      <c r="G48" s="39" t="s">
        <v>632</v>
      </c>
      <c r="H48" s="68">
        <f>제노레이!H48+'제노레이 (2)'!H48</f>
        <v>5233638</v>
      </c>
      <c r="I48" s="68">
        <f>제노레이!I48+'제노레이 (2)'!I48</f>
        <v>56756.9</v>
      </c>
      <c r="J48" s="30">
        <f t="shared" si="4"/>
        <v>92.211484418634555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284121.84704944177</v>
      </c>
      <c r="B49" s="27">
        <f>A49/A46-1</f>
        <v>0.11657248766323791</v>
      </c>
      <c r="C49" s="27">
        <f>A49/A37-1</f>
        <v>0.20535629023690904</v>
      </c>
      <c r="D49" s="26">
        <f>H49/22</f>
        <v>419524.27272727271</v>
      </c>
      <c r="E49" s="27">
        <f t="shared" ref="E49" si="23">D49/D48-1</f>
        <v>0.60318414352415162</v>
      </c>
      <c r="F49" s="33">
        <f t="shared" ref="F49" si="24">D49/D37-1</f>
        <v>0.72496003858855862</v>
      </c>
      <c r="G49" s="39" t="s">
        <v>674</v>
      </c>
      <c r="H49" s="68">
        <f>제노레이!H49+'제노레이 (2)'!H49</f>
        <v>9229534</v>
      </c>
      <c r="I49" s="68">
        <f>제노레이!I49+'제노레이 (2)'!I49</f>
        <v>106712.3</v>
      </c>
      <c r="J49" s="30">
        <f t="shared" si="4"/>
        <v>86.489879798298787</v>
      </c>
      <c r="K49" s="32">
        <f>H49+H48+H47</f>
        <v>17715200</v>
      </c>
      <c r="L49" s="27">
        <f>K49/K46-1</f>
        <v>0.16064433476339168</v>
      </c>
      <c r="M49" s="27">
        <f>K49/K37-1</f>
        <v>0.22167802668434677</v>
      </c>
      <c r="N49" s="32">
        <f>AVERAGE(J47:J49)</f>
        <v>91.2097303610484</v>
      </c>
      <c r="O49" s="58">
        <f>N49/N46-1</f>
        <v>-4.7766617657097443E-2</v>
      </c>
    </row>
    <row r="50" spans="1:15" s="37" customFormat="1" ht="17.399999999999999">
      <c r="A50" s="92"/>
      <c r="B50" s="130"/>
      <c r="C50" s="130"/>
      <c r="D50" s="93">
        <f>H50/18</f>
        <v>270011.66666666669</v>
      </c>
      <c r="E50" s="130">
        <f t="shared" ref="E50" si="25">D50/D49-1</f>
        <v>-0.35638606817346707</v>
      </c>
      <c r="F50" s="131">
        <f t="shared" ref="F50" si="26">D50/D38-1</f>
        <v>0.14359582947209959</v>
      </c>
      <c r="G50" s="132" t="s">
        <v>714</v>
      </c>
      <c r="H50" s="95">
        <f>제노레이!H50+'제노레이 (2)'!H50</f>
        <v>4860210</v>
      </c>
      <c r="I50" s="95">
        <f>제노레이!I50+'제노레이 (2)'!I50</f>
        <v>47415.199999999997</v>
      </c>
      <c r="J50" s="133">
        <f t="shared" ref="J50" si="27">H50/I50</f>
        <v>102.50320572305928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316376.05</v>
      </c>
      <c r="E51" s="130">
        <f t="shared" ref="E51" si="28">D51/D50-1</f>
        <v>0.17171251859487535</v>
      </c>
      <c r="F51" s="131">
        <f t="shared" ref="F51" si="29">D51/D39-1</f>
        <v>-1.9033025317136132E-2</v>
      </c>
      <c r="G51" s="132" t="s">
        <v>721</v>
      </c>
      <c r="H51" s="95">
        <f>제노레이!H51+'제노레이 (2)'!H51</f>
        <v>6327521</v>
      </c>
      <c r="I51" s="95">
        <f>제노레이!I51+'제노레이 (2)'!I51</f>
        <v>64948.4</v>
      </c>
      <c r="J51" s="133">
        <f t="shared" ref="J51" si="30">H51/I51</f>
        <v>97.42381644505484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280379.78434343432</v>
      </c>
      <c r="B52" s="27">
        <f>A52/A49-1</f>
        <v>-1.3170626422670972E-2</v>
      </c>
      <c r="C52" s="27">
        <f>A52/A40-1</f>
        <v>0.12578270162131755</v>
      </c>
      <c r="D52" s="93">
        <f>H52/22</f>
        <v>254751.63636363635</v>
      </c>
      <c r="E52" s="130">
        <f t="shared" ref="E52:E53" si="31">D52/D51-1</f>
        <v>-0.19478217025708378</v>
      </c>
      <c r="F52" s="131">
        <f t="shared" ref="F52:F53" si="32">D52/D40-1</f>
        <v>0.35119859015973653</v>
      </c>
      <c r="G52" s="132" t="s">
        <v>726</v>
      </c>
      <c r="H52" s="95">
        <f>제노레이!H52+'제노레이 (2)'!H52</f>
        <v>5604536</v>
      </c>
      <c r="I52" s="95">
        <f>제노레이!I52+'제노레이 (2)'!I52</f>
        <v>56853.7</v>
      </c>
      <c r="J52" s="133">
        <f t="shared" ref="J52" si="33">H52/I52</f>
        <v>98.578210389121551</v>
      </c>
      <c r="K52" s="32">
        <f>H52+H51+H50</f>
        <v>16792267</v>
      </c>
      <c r="L52" s="27">
        <f>K52/K49-1</f>
        <v>-5.2098367503612741E-2</v>
      </c>
      <c r="M52" s="27">
        <f>K52/K40-1</f>
        <v>8.6579647635950385E-2</v>
      </c>
      <c r="N52" s="32">
        <f>AVERAGE(J50:J52)</f>
        <v>99.501744185745224</v>
      </c>
      <c r="O52" s="58">
        <f>N52/N49-1</f>
        <v>9.0911504637426033E-2</v>
      </c>
    </row>
    <row r="53" spans="1:15" s="37" customFormat="1" ht="17.399999999999999">
      <c r="A53" s="31"/>
      <c r="B53" s="27"/>
      <c r="C53" s="27"/>
      <c r="D53" s="93">
        <f>H53/21</f>
        <v>84522.047619047618</v>
      </c>
      <c r="E53" s="130">
        <f t="shared" si="31"/>
        <v>-0.66821784218728408</v>
      </c>
      <c r="F53" s="131">
        <f t="shared" si="32"/>
        <v>-9.2945627216899918E-2</v>
      </c>
      <c r="G53" s="132" t="s">
        <v>729</v>
      </c>
      <c r="H53" s="95">
        <f>제노레이!H53+'제노레이 (2)'!H53</f>
        <v>1774963</v>
      </c>
      <c r="I53" s="95">
        <f>제노레이!I53+'제노레이 (2)'!I53</f>
        <v>18956.099999999999</v>
      </c>
      <c r="J53" s="133">
        <f t="shared" ref="J53" si="34">H53/I53</f>
        <v>93.635452440111635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235242.0588235294</v>
      </c>
      <c r="E54" s="130">
        <f t="shared" ref="E54" si="35">D54/D53-1</f>
        <v>1.7832035007457154</v>
      </c>
      <c r="F54" s="131">
        <f t="shared" ref="F54" si="36">D54/D42-1</f>
        <v>0.13902538659066166</v>
      </c>
      <c r="G54" s="132" t="s">
        <v>742</v>
      </c>
      <c r="H54" s="95">
        <f>제노레이!H54+'제노레이 (2)'!H54</f>
        <v>3999115</v>
      </c>
      <c r="I54" s="95">
        <f>제노레이!I54+'제노레이 (2)'!I54</f>
        <v>35690.800000000003</v>
      </c>
      <c r="J54" s="133">
        <f t="shared" ref="J54" si="37">H54/I54</f>
        <v>112.04890335884878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224815.9243697479</v>
      </c>
      <c r="B55" s="27">
        <f>A55/A52-1</f>
        <v>-0.19817355985132945</v>
      </c>
      <c r="C55" s="27">
        <f>A55/A43-1</f>
        <v>0.12593347130925037</v>
      </c>
      <c r="D55" s="93">
        <f>H55/21</f>
        <v>354683.66666666669</v>
      </c>
      <c r="E55" s="130">
        <f t="shared" ref="E55" si="38">D55/D54-1</f>
        <v>0.5077391706248342</v>
      </c>
      <c r="F55" s="131">
        <f t="shared" ref="F55" si="39">D55/D43-1</f>
        <v>0.18504458544388425</v>
      </c>
      <c r="G55" s="132" t="s">
        <v>749</v>
      </c>
      <c r="H55" s="95">
        <f>제노레이!H55+'제노레이 (2)'!H55</f>
        <v>7448357</v>
      </c>
      <c r="I55" s="95">
        <f>제노레이!I55+'제노레이 (2)'!I55</f>
        <v>83240.800000000003</v>
      </c>
      <c r="J55" s="133">
        <f t="shared" ref="J55" si="40">H55/I55</f>
        <v>89.479642194692985</v>
      </c>
      <c r="K55" s="32">
        <f>H55+H54+H53</f>
        <v>13222435</v>
      </c>
      <c r="L55" s="27">
        <f>K55/K52-1</f>
        <v>-0.21258785368288868</v>
      </c>
      <c r="M55" s="27">
        <f>K55/K43-1</f>
        <v>0.12112718498990493</v>
      </c>
      <c r="N55" s="32">
        <f>AVERAGE(J53:J55)</f>
        <v>98.387999331217813</v>
      </c>
      <c r="O55" s="58">
        <f>N55/N52-1</f>
        <v>-1.119321941179563E-2</v>
      </c>
    </row>
    <row r="56" spans="1:15" s="124" customFormat="1" ht="17.399999999999999">
      <c r="A56" s="94"/>
      <c r="B56" s="45"/>
      <c r="C56" s="45"/>
      <c r="D56" s="98">
        <f>H56/22</f>
        <v>336150.63636363635</v>
      </c>
      <c r="E56" s="118">
        <f t="shared" ref="E56" si="41">D56/D55-1</f>
        <v>-5.2252280115418381E-2</v>
      </c>
      <c r="F56" s="158">
        <f t="shared" ref="F56" si="42">D56/D44-1</f>
        <v>0.88362086092209191</v>
      </c>
      <c r="G56" s="122" t="s">
        <v>752</v>
      </c>
      <c r="H56" s="96">
        <f>제노레이!H56+'제노레이 (2)'!H56</f>
        <v>7395314</v>
      </c>
      <c r="I56" s="96">
        <f>제노레이!I56+'제노레이 (2)'!I56</f>
        <v>50880.1</v>
      </c>
      <c r="J56" s="125">
        <f t="shared" ref="J56" si="43">H56/I56</f>
        <v>145.34786684774599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227590.22222222222</v>
      </c>
      <c r="E57" s="118">
        <f t="shared" ref="E57" si="44">D57/D56-1</f>
        <v>-0.32295168414905862</v>
      </c>
      <c r="F57" s="158">
        <f t="shared" ref="F57" si="45">D57/D45-1</f>
        <v>1.7357609510208816E-2</v>
      </c>
      <c r="G57" s="122" t="s">
        <v>756</v>
      </c>
      <c r="H57" s="96">
        <f>제노레이!H57+'제노레이 (2)'!H57</f>
        <v>4096624</v>
      </c>
      <c r="I57" s="96">
        <f>제노레이!I57+'제노레이 (2)'!I57</f>
        <v>41851.5</v>
      </c>
      <c r="J57" s="125">
        <f t="shared" ref="J57" si="46">H57/I57</f>
        <v>97.88475920815263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281870.4292929293</v>
      </c>
      <c r="B58" s="27">
        <f>A58/A55-1</f>
        <v>0.2537832010037937</v>
      </c>
      <c r="C58" s="27">
        <f>A58/A46-1</f>
        <v>0.10772462484922185</v>
      </c>
      <c r="K58" s="32">
        <f>H58+H57+H56</f>
        <v>11491938</v>
      </c>
      <c r="L58" s="27">
        <f>K58/K55-1</f>
        <v>-0.13087581825889105</v>
      </c>
      <c r="M58" s="27">
        <f>K58/K46-1</f>
        <v>-0.24708427027907431</v>
      </c>
      <c r="N58" s="32">
        <f>AVERAGE(J56:J58)</f>
        <v>121.6163130279493</v>
      </c>
      <c r="O58" s="58">
        <f>N58/N55-1</f>
        <v>0.23608889147684198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124"/>
  <dimension ref="A1:P58"/>
  <sheetViews>
    <sheetView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5" style="18" bestFit="1" customWidth="1"/>
    <col min="12" max="12" width="5.19921875" style="18" bestFit="1" customWidth="1"/>
    <col min="13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제노레이</v>
      </c>
      <c r="G1" s="19"/>
      <c r="H1" s="19"/>
      <c r="I1" s="19"/>
      <c r="J1" s="20"/>
      <c r="P1" s="18" t="s">
        <v>244</v>
      </c>
    </row>
    <row r="2" spans="1:16" ht="15" customHeight="1">
      <c r="G2" s="21"/>
      <c r="H2" s="21"/>
      <c r="I2" s="21"/>
      <c r="J2" s="22"/>
      <c r="P2" s="109" t="s">
        <v>358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160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100028.6</v>
      </c>
      <c r="E5" s="27"/>
      <c r="F5" s="26"/>
      <c r="G5" s="28" t="s">
        <v>7</v>
      </c>
      <c r="H5" s="29">
        <v>2000572</v>
      </c>
      <c r="I5" s="29">
        <v>13344</v>
      </c>
      <c r="J5" s="30">
        <f>H5/I5</f>
        <v>149.92296163069545</v>
      </c>
    </row>
    <row r="6" spans="1:16" ht="15" hidden="1" customHeight="1">
      <c r="D6" s="26">
        <f>H6/18</f>
        <v>57129.833333333336</v>
      </c>
      <c r="E6" s="27">
        <f t="shared" ref="E6:E16" si="0">D6/D5-1</f>
        <v>-0.42886501127344245</v>
      </c>
      <c r="F6" s="26"/>
      <c r="G6" s="28" t="s">
        <v>3</v>
      </c>
      <c r="H6" s="29">
        <v>1028337</v>
      </c>
      <c r="I6" s="29">
        <v>4962</v>
      </c>
      <c r="J6" s="30">
        <f t="shared" ref="J6:J16" si="1">H6/I6</f>
        <v>207.24244256348246</v>
      </c>
    </row>
    <row r="7" spans="1:16" ht="15" hidden="1" customHeight="1">
      <c r="A7" s="31">
        <f>AVERAGE(D5:D7)</f>
        <v>63342.402020202026</v>
      </c>
      <c r="B7" s="31"/>
      <c r="C7" s="31"/>
      <c r="D7" s="26">
        <f>H7/22</f>
        <v>32868.772727272728</v>
      </c>
      <c r="E7" s="27">
        <f t="shared" si="0"/>
        <v>-0.42466534891683461</v>
      </c>
      <c r="F7" s="26"/>
      <c r="G7" s="28" t="s">
        <v>6</v>
      </c>
      <c r="H7" s="29">
        <v>723113</v>
      </c>
      <c r="I7" s="29">
        <v>7938.6</v>
      </c>
      <c r="J7" s="30">
        <f t="shared" si="1"/>
        <v>91.088227143325014</v>
      </c>
      <c r="K7" s="32">
        <f>H7+H6+H5</f>
        <v>3752022</v>
      </c>
      <c r="L7" s="32"/>
      <c r="M7" s="32"/>
      <c r="N7" s="32">
        <f>AVERAGE(J5:J7)</f>
        <v>149.41787711250097</v>
      </c>
      <c r="O7" s="35"/>
    </row>
    <row r="8" spans="1:16" ht="15" hidden="1" customHeight="1">
      <c r="D8" s="26">
        <f>H8/21</f>
        <v>47725.380952380954</v>
      </c>
      <c r="E8" s="27">
        <f t="shared" si="0"/>
        <v>0.45199765590216323</v>
      </c>
      <c r="F8" s="26"/>
      <c r="G8" s="28" t="s">
        <v>2</v>
      </c>
      <c r="H8" s="29">
        <v>1002233</v>
      </c>
      <c r="I8" s="29">
        <v>5865</v>
      </c>
      <c r="J8" s="30">
        <f t="shared" si="1"/>
        <v>170.88371696504689</v>
      </c>
    </row>
    <row r="9" spans="1:16" ht="15" hidden="1" customHeight="1">
      <c r="D9" s="26">
        <f>H9/21</f>
        <v>75632.333333333328</v>
      </c>
      <c r="E9" s="27">
        <f t="shared" si="0"/>
        <v>0.58474027496600067</v>
      </c>
      <c r="F9" s="26"/>
      <c r="G9" s="28" t="s">
        <v>5</v>
      </c>
      <c r="H9" s="29">
        <v>1588279</v>
      </c>
      <c r="I9" s="29">
        <v>8709</v>
      </c>
      <c r="J9" s="30">
        <f t="shared" si="1"/>
        <v>182.37214375932942</v>
      </c>
    </row>
    <row r="10" spans="1:16" ht="15" hidden="1" customHeight="1">
      <c r="A10" s="31">
        <f>AVERAGE(D8:D10)</f>
        <v>72698.952380952382</v>
      </c>
      <c r="B10" s="27">
        <f>A10/A7-1</f>
        <v>0.14771385457984754</v>
      </c>
      <c r="C10" s="27"/>
      <c r="D10" s="26">
        <f>H10/21</f>
        <v>94739.142857142855</v>
      </c>
      <c r="E10" s="27">
        <f t="shared" si="0"/>
        <v>0.25262752954613132</v>
      </c>
      <c r="F10" s="26"/>
      <c r="G10" s="28" t="s">
        <v>0</v>
      </c>
      <c r="H10" s="29">
        <v>1989522</v>
      </c>
      <c r="I10" s="29">
        <v>12165</v>
      </c>
      <c r="J10" s="30">
        <f t="shared" si="1"/>
        <v>163.54475955610357</v>
      </c>
      <c r="K10" s="32">
        <f>H10+H9+H8</f>
        <v>4580034</v>
      </c>
      <c r="L10" s="27">
        <f>K10/K7-1</f>
        <v>0.22068420707554481</v>
      </c>
      <c r="M10" s="32"/>
      <c r="N10" s="32">
        <f>AVERAGE(J8:J10)</f>
        <v>172.26687342682661</v>
      </c>
      <c r="O10" s="58">
        <f>N10/N7-1</f>
        <v>0.1529200973530227</v>
      </c>
    </row>
    <row r="11" spans="1:16" ht="15" hidden="1" customHeight="1">
      <c r="D11" s="26">
        <f>H11/21</f>
        <v>4909.666666666667</v>
      </c>
      <c r="E11" s="27">
        <f t="shared" si="0"/>
        <v>-0.94817699929932919</v>
      </c>
      <c r="F11" s="26"/>
      <c r="G11" s="28" t="s">
        <v>10</v>
      </c>
      <c r="H11" s="29">
        <v>103103</v>
      </c>
      <c r="I11" s="29">
        <v>628</v>
      </c>
      <c r="J11" s="30">
        <f t="shared" si="1"/>
        <v>164.17675159235668</v>
      </c>
    </row>
    <row r="12" spans="1:16" ht="15" hidden="1" customHeight="1">
      <c r="D12" s="26">
        <f>H12/22</f>
        <v>60362.86363636364</v>
      </c>
      <c r="E12" s="27">
        <f t="shared" si="0"/>
        <v>11.294696918262673</v>
      </c>
      <c r="F12" s="26"/>
      <c r="G12" s="28" t="s">
        <v>4</v>
      </c>
      <c r="H12" s="29">
        <v>1327983</v>
      </c>
      <c r="I12" s="29">
        <v>8621</v>
      </c>
      <c r="J12" s="30">
        <f t="shared" si="1"/>
        <v>154.04048254262847</v>
      </c>
    </row>
    <row r="13" spans="1:16" ht="15" hidden="1" customHeight="1">
      <c r="A13" s="31">
        <f>AVERAGE(D11:D13)</f>
        <v>31904.760101010103</v>
      </c>
      <c r="B13" s="27">
        <f>A13/A10-1</f>
        <v>-0.56113865391312889</v>
      </c>
      <c r="C13" s="27"/>
      <c r="D13" s="26">
        <f>H13/20</f>
        <v>30441.75</v>
      </c>
      <c r="E13" s="27">
        <f t="shared" si="0"/>
        <v>-0.49568744479409754</v>
      </c>
      <c r="F13" s="26"/>
      <c r="G13" s="28" t="s">
        <v>8</v>
      </c>
      <c r="H13" s="29">
        <v>608835</v>
      </c>
      <c r="I13" s="29">
        <v>3525</v>
      </c>
      <c r="J13" s="30">
        <f t="shared" si="1"/>
        <v>172.7191489361702</v>
      </c>
      <c r="K13" s="32">
        <f>H13+H12+H11</f>
        <v>2039921</v>
      </c>
      <c r="L13" s="27">
        <f>K13/K10-1</f>
        <v>-0.55460570816723198</v>
      </c>
      <c r="M13" s="32"/>
      <c r="N13" s="32">
        <f>AVERAGE(J11:J13)</f>
        <v>163.64546102371844</v>
      </c>
      <c r="O13" s="58">
        <f>N13/N10-1</f>
        <v>-5.0046838556980444E-2</v>
      </c>
    </row>
    <row r="14" spans="1:16" ht="15" hidden="1" customHeight="1">
      <c r="D14" s="26">
        <f>H14/20</f>
        <v>60763.95</v>
      </c>
      <c r="E14" s="27">
        <f t="shared" si="0"/>
        <v>0.99607282761339277</v>
      </c>
      <c r="F14" s="26"/>
      <c r="G14" s="28" t="s">
        <v>11</v>
      </c>
      <c r="H14" s="29">
        <v>1215279</v>
      </c>
      <c r="I14" s="29">
        <v>7198</v>
      </c>
      <c r="J14" s="30">
        <f t="shared" si="1"/>
        <v>168.83564879133093</v>
      </c>
    </row>
    <row r="15" spans="1:16" ht="15" hidden="1" customHeight="1">
      <c r="A15" s="31"/>
      <c r="B15" s="31"/>
      <c r="C15" s="31"/>
      <c r="D15" s="26">
        <f>H15/22</f>
        <v>43336.727272727272</v>
      </c>
      <c r="E15" s="27">
        <f t="shared" si="0"/>
        <v>-0.28680200558509983</v>
      </c>
      <c r="F15" s="26"/>
      <c r="G15" s="28" t="s">
        <v>9</v>
      </c>
      <c r="H15" s="29">
        <v>953408</v>
      </c>
      <c r="I15" s="29">
        <v>6845</v>
      </c>
      <c r="J15" s="30">
        <f t="shared" si="1"/>
        <v>139.28531775018263</v>
      </c>
    </row>
    <row r="16" spans="1:16" ht="15" hidden="1" customHeight="1">
      <c r="A16" s="31">
        <f>AVERAGE(D14:D16)</f>
        <v>44640.831818181818</v>
      </c>
      <c r="B16" s="27">
        <f>A16/A13-1</f>
        <v>0.39919033012157001</v>
      </c>
      <c r="C16" s="27"/>
      <c r="D16" s="26">
        <f>H16/22</f>
        <v>29821.81818181818</v>
      </c>
      <c r="E16" s="27">
        <f t="shared" si="0"/>
        <v>-0.3118580922333356</v>
      </c>
      <c r="F16" s="26"/>
      <c r="G16" s="28" t="s">
        <v>13</v>
      </c>
      <c r="H16" s="29">
        <v>656080</v>
      </c>
      <c r="I16" s="29">
        <v>4184</v>
      </c>
      <c r="J16" s="30">
        <f t="shared" si="1"/>
        <v>156.80688336520078</v>
      </c>
      <c r="K16" s="32">
        <f>H16+H15+H14</f>
        <v>2824767</v>
      </c>
      <c r="L16" s="27">
        <f>K16/K13-1</f>
        <v>0.38474333074663192</v>
      </c>
      <c r="M16" s="32"/>
      <c r="N16" s="32">
        <f>AVERAGE(J14:J16)</f>
        <v>154.97594996890476</v>
      </c>
      <c r="O16" s="58">
        <f>N16/N13-1</f>
        <v>-5.2977400048737966E-2</v>
      </c>
    </row>
    <row r="17" spans="1:15" ht="15" hidden="1" customHeight="1">
      <c r="D17" s="26">
        <f>H17/20</f>
        <v>34653.25</v>
      </c>
      <c r="E17" s="27">
        <f t="shared" ref="E17:E22" si="2">D17/D16-1</f>
        <v>0.16200996829654923</v>
      </c>
      <c r="F17" s="33">
        <f t="shared" ref="F17:F22" si="3">D17/D5-1</f>
        <v>-0.65356657995813205</v>
      </c>
      <c r="G17" s="39" t="s">
        <v>162</v>
      </c>
      <c r="H17" s="29">
        <v>693065</v>
      </c>
      <c r="I17" s="29">
        <v>9878</v>
      </c>
      <c r="J17" s="30">
        <f t="shared" ref="J17:J49" si="4">H17/I17</f>
        <v>70.162482283863127</v>
      </c>
    </row>
    <row r="18" spans="1:15" hidden="1">
      <c r="D18" s="26">
        <f>H18/20</f>
        <v>64485.45</v>
      </c>
      <c r="E18" s="27">
        <f t="shared" si="2"/>
        <v>0.86087740688102832</v>
      </c>
      <c r="F18" s="33">
        <f t="shared" si="3"/>
        <v>0.12875263653841085</v>
      </c>
      <c r="G18" s="39" t="s">
        <v>163</v>
      </c>
      <c r="H18" s="29">
        <v>1289709</v>
      </c>
      <c r="I18" s="29">
        <v>8654</v>
      </c>
      <c r="J18" s="30">
        <f t="shared" si="4"/>
        <v>149.0303905708343</v>
      </c>
    </row>
    <row r="19" spans="1:15" ht="17.399999999999999" hidden="1">
      <c r="A19" s="31">
        <f>AVERAGE(D17:D19)</f>
        <v>41649.460606060609</v>
      </c>
      <c r="B19" s="27">
        <f>A19/A16-1</f>
        <v>-6.7009755201354659E-2</v>
      </c>
      <c r="C19" s="27">
        <f>A19/A7-1</f>
        <v>-0.34247108922744685</v>
      </c>
      <c r="D19" s="26">
        <f>H19/22</f>
        <v>25809.68181818182</v>
      </c>
      <c r="E19" s="27">
        <f t="shared" si="2"/>
        <v>-0.59975960750554091</v>
      </c>
      <c r="F19" s="33">
        <f t="shared" si="3"/>
        <v>-0.21476588029809995</v>
      </c>
      <c r="G19" s="39" t="s">
        <v>158</v>
      </c>
      <c r="H19" s="29">
        <v>567813</v>
      </c>
      <c r="I19" s="29">
        <v>3598</v>
      </c>
      <c r="J19" s="30">
        <f t="shared" si="4"/>
        <v>157.813507504169</v>
      </c>
      <c r="K19" s="32">
        <f>H19+H18+H17</f>
        <v>2550587</v>
      </c>
      <c r="L19" s="27">
        <f>K19/K16-1</f>
        <v>-9.7062872796234156E-2</v>
      </c>
      <c r="M19" s="27">
        <f>K19/K7-1</f>
        <v>-0.32021000942958222</v>
      </c>
      <c r="N19" s="32">
        <f>AVERAGE(J17:J19)</f>
        <v>125.66879345295547</v>
      </c>
      <c r="O19" s="58">
        <f>N19/N16-1</f>
        <v>-0.18910777137891166</v>
      </c>
    </row>
    <row r="20" spans="1:15" hidden="1">
      <c r="D20" s="26">
        <f>H20/20</f>
        <v>83919</v>
      </c>
      <c r="E20" s="27">
        <f t="shared" si="2"/>
        <v>2.251454263991842</v>
      </c>
      <c r="F20" s="33">
        <f t="shared" si="3"/>
        <v>0.75837255408672433</v>
      </c>
      <c r="G20" s="39" t="s">
        <v>154</v>
      </c>
      <c r="H20" s="29">
        <v>1678380</v>
      </c>
      <c r="I20" s="29">
        <v>11087</v>
      </c>
      <c r="J20" s="30">
        <f t="shared" si="4"/>
        <v>151.3827004599982</v>
      </c>
    </row>
    <row r="21" spans="1:15" hidden="1">
      <c r="D21" s="26">
        <f>H21/21</f>
        <v>20967.190476190477</v>
      </c>
      <c r="E21" s="27">
        <f t="shared" si="2"/>
        <v>-0.75014966245795978</v>
      </c>
      <c r="F21" s="33">
        <f t="shared" si="3"/>
        <v>-0.72277477697558168</v>
      </c>
      <c r="G21" s="39" t="s">
        <v>155</v>
      </c>
      <c r="H21" s="29">
        <v>440311</v>
      </c>
      <c r="I21" s="29">
        <v>2862</v>
      </c>
      <c r="J21" s="30">
        <f t="shared" si="4"/>
        <v>153.84730957372466</v>
      </c>
    </row>
    <row r="22" spans="1:15" ht="17.399999999999999" hidden="1">
      <c r="A22" s="31">
        <f>AVERAGE(D20:D22)</f>
        <v>54300.333333333336</v>
      </c>
      <c r="B22" s="27">
        <f>A22/A19-1</f>
        <v>0.30374637613990707</v>
      </c>
      <c r="C22" s="27">
        <f>A22/A10-1</f>
        <v>-0.25307956229145889</v>
      </c>
      <c r="D22" s="26">
        <f>H22/21</f>
        <v>58014.809523809527</v>
      </c>
      <c r="E22" s="27">
        <f t="shared" si="2"/>
        <v>1.7669329178694149</v>
      </c>
      <c r="F22" s="33">
        <f t="shared" si="3"/>
        <v>-0.38763632671566328</v>
      </c>
      <c r="G22" s="39" t="s">
        <v>156</v>
      </c>
      <c r="H22" s="29">
        <v>1218311</v>
      </c>
      <c r="I22" s="29">
        <v>8916.1</v>
      </c>
      <c r="J22" s="30">
        <f t="shared" si="4"/>
        <v>136.64169311694573</v>
      </c>
      <c r="K22" s="32">
        <f>H22+H21+H20</f>
        <v>3337002</v>
      </c>
      <c r="L22" s="27">
        <f>K22/K19-1</f>
        <v>0.30832706353478634</v>
      </c>
      <c r="M22" s="27">
        <f>K22/K10-1</f>
        <v>-0.27140235203494123</v>
      </c>
      <c r="N22" s="32">
        <f>AVERAGE(J20:J22)</f>
        <v>147.29056771688954</v>
      </c>
      <c r="O22" s="58">
        <f>N22/N19-1</f>
        <v>0.17205364728856298</v>
      </c>
    </row>
    <row r="23" spans="1:15" hidden="1">
      <c r="A23" s="31"/>
      <c r="B23" s="27"/>
      <c r="C23" s="27"/>
      <c r="D23" s="26">
        <f>H23/21</f>
        <v>67288.71428571429</v>
      </c>
      <c r="E23" s="27">
        <f t="shared" ref="E23:E28" si="5">D23/D22-1</f>
        <v>0.15985409308460641</v>
      </c>
      <c r="F23" s="33">
        <f t="shared" ref="F23:F28" si="6">D23/D11-1</f>
        <v>12.705352899527657</v>
      </c>
      <c r="G23" s="39" t="s">
        <v>168</v>
      </c>
      <c r="H23" s="29">
        <v>1413063</v>
      </c>
      <c r="I23" s="29">
        <v>9111</v>
      </c>
      <c r="J23" s="30">
        <f t="shared" si="4"/>
        <v>155.09417188014487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62135.545454545456</v>
      </c>
      <c r="E24" s="27">
        <f t="shared" si="5"/>
        <v>-7.6582958760186615E-2</v>
      </c>
      <c r="F24" s="33">
        <f t="shared" si="6"/>
        <v>2.9367092801639849E-2</v>
      </c>
      <c r="G24" s="39" t="s">
        <v>176</v>
      </c>
      <c r="H24" s="29">
        <v>1366982</v>
      </c>
      <c r="I24" s="29">
        <v>9871</v>
      </c>
      <c r="J24" s="30">
        <f t="shared" si="4"/>
        <v>138.48465201094115</v>
      </c>
      <c r="K24" s="32"/>
      <c r="L24" s="27"/>
      <c r="M24" s="27"/>
      <c r="N24" s="27"/>
    </row>
    <row r="25" spans="1:15" ht="17.399999999999999" hidden="1">
      <c r="A25" s="31">
        <f>AVERAGE(D23:D25)</f>
        <v>65142.45500113922</v>
      </c>
      <c r="B25" s="27">
        <f>A25/A22-1</f>
        <v>0.19966952322832676</v>
      </c>
      <c r="C25" s="27">
        <f>A25/A13-1</f>
        <v>1.0417785557671948</v>
      </c>
      <c r="D25" s="26">
        <f>H25/19</f>
        <v>66003.105263157893</v>
      </c>
      <c r="E25" s="27">
        <f t="shared" si="5"/>
        <v>6.224391820043973E-2</v>
      </c>
      <c r="F25" s="33">
        <f t="shared" si="6"/>
        <v>1.1681771009602895</v>
      </c>
      <c r="G25" s="39" t="s">
        <v>190</v>
      </c>
      <c r="H25" s="29">
        <v>1254059</v>
      </c>
      <c r="I25" s="29">
        <v>8091</v>
      </c>
      <c r="J25" s="30">
        <f t="shared" si="4"/>
        <v>154.99431467062169</v>
      </c>
      <c r="K25" s="32">
        <f>H25+H24+H23</f>
        <v>4034104</v>
      </c>
      <c r="L25" s="27">
        <f>K25/K22-1</f>
        <v>0.20890068390729155</v>
      </c>
      <c r="M25" s="27">
        <f>K25/K13-1</f>
        <v>0.97757854348281126</v>
      </c>
      <c r="N25" s="32">
        <f>AVERAGE(J23:J25)</f>
        <v>149.52437952056923</v>
      </c>
      <c r="O25" s="58">
        <f>N25/N22-1</f>
        <v>1.516602073238893E-2</v>
      </c>
    </row>
    <row r="26" spans="1:15" ht="17.399999999999999" hidden="1">
      <c r="A26" s="31"/>
      <c r="B26" s="27"/>
      <c r="C26" s="27"/>
      <c r="D26" s="26">
        <f>H26/19</f>
        <v>55847.789473684214</v>
      </c>
      <c r="E26" s="27">
        <f t="shared" si="5"/>
        <v>-0.15386118196990728</v>
      </c>
      <c r="F26" s="33">
        <f t="shared" si="6"/>
        <v>-8.0905874722031479E-2</v>
      </c>
      <c r="G26" s="39" t="s">
        <v>202</v>
      </c>
      <c r="H26" s="29">
        <v>1061108</v>
      </c>
      <c r="I26" s="29">
        <v>6779</v>
      </c>
      <c r="J26" s="30">
        <f t="shared" si="4"/>
        <v>156.52869154742586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74747.636363636368</v>
      </c>
      <c r="E27" s="27">
        <f t="shared" si="5"/>
        <v>0.33841709883356907</v>
      </c>
      <c r="F27" s="33">
        <f t="shared" si="6"/>
        <v>0.72481036450292025</v>
      </c>
      <c r="G27" s="39" t="s">
        <v>203</v>
      </c>
      <c r="H27" s="29">
        <v>1644448</v>
      </c>
      <c r="I27" s="29">
        <v>11126</v>
      </c>
      <c r="J27" s="30">
        <f t="shared" si="4"/>
        <v>147.80226496494697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63559.615629984059</v>
      </c>
      <c r="B28" s="27">
        <f>A28/A25-1</f>
        <v>-2.4298122800675559E-2</v>
      </c>
      <c r="C28" s="27">
        <f>A28/A16-1</f>
        <v>0.42379998403382757</v>
      </c>
      <c r="D28" s="26">
        <f>H28/19</f>
        <v>60083.42105263158</v>
      </c>
      <c r="E28" s="27">
        <f t="shared" si="5"/>
        <v>-0.19618299687317886</v>
      </c>
      <c r="F28" s="33">
        <f t="shared" si="6"/>
        <v>1.0147470783408958</v>
      </c>
      <c r="G28" s="39" t="s">
        <v>208</v>
      </c>
      <c r="H28" s="29">
        <v>1141585</v>
      </c>
      <c r="I28" s="29">
        <v>6752</v>
      </c>
      <c r="J28" s="30">
        <f t="shared" si="4"/>
        <v>169.07360781990522</v>
      </c>
      <c r="K28" s="32">
        <f>H28+H27+H26</f>
        <v>3847141</v>
      </c>
      <c r="L28" s="27">
        <f>K28/K25-1</f>
        <v>-4.634560735171922E-2</v>
      </c>
      <c r="M28" s="27">
        <f>K28/K16-1</f>
        <v>0.36193215228017039</v>
      </c>
      <c r="N28" s="32">
        <f>AVERAGE(J26:J28)</f>
        <v>157.80152144409269</v>
      </c>
      <c r="O28" s="58">
        <f>N28/N25-1</f>
        <v>5.5356470630829824E-2</v>
      </c>
    </row>
    <row r="29" spans="1:15" hidden="1">
      <c r="D29" s="26">
        <f>H29/22</f>
        <v>50309.409090909088</v>
      </c>
      <c r="E29" s="27">
        <f t="shared" ref="E29:E41" si="7">D29/D28-1</f>
        <v>-0.16267402538814657</v>
      </c>
      <c r="F29" s="33">
        <f t="shared" ref="F29:F41" si="8">D29/D17-1</f>
        <v>0.45179482706265905</v>
      </c>
      <c r="G29" s="39" t="s">
        <v>215</v>
      </c>
      <c r="H29" s="29">
        <v>1106807</v>
      </c>
      <c r="I29" s="29">
        <v>6842.56</v>
      </c>
      <c r="J29" s="30">
        <f t="shared" si="4"/>
        <v>161.7533496235327</v>
      </c>
    </row>
    <row r="30" spans="1:15" hidden="1">
      <c r="D30" s="26">
        <f>H30/19</f>
        <v>79309</v>
      </c>
      <c r="E30" s="27">
        <f t="shared" si="7"/>
        <v>0.57642479673511282</v>
      </c>
      <c r="F30" s="33">
        <f t="shared" si="8"/>
        <v>0.2298743359936235</v>
      </c>
      <c r="G30" s="39" t="s">
        <v>210</v>
      </c>
      <c r="H30" s="29">
        <v>1506871</v>
      </c>
      <c r="I30" s="29">
        <v>11505.88</v>
      </c>
      <c r="J30" s="30">
        <f t="shared" si="4"/>
        <v>130.96529774341468</v>
      </c>
    </row>
    <row r="31" spans="1:15" ht="17.399999999999999" hidden="1">
      <c r="A31" s="31">
        <f>AVERAGE(D29:D31)</f>
        <v>73967.353030303027</v>
      </c>
      <c r="B31" s="27">
        <f>A31/A28-1</f>
        <v>0.16374764537451281</v>
      </c>
      <c r="C31" s="27">
        <f>A31/A19-1</f>
        <v>0.77594984314249893</v>
      </c>
      <c r="D31" s="26">
        <f>H31/20</f>
        <v>92283.65</v>
      </c>
      <c r="E31" s="27">
        <f t="shared" si="7"/>
        <v>0.16359618706578072</v>
      </c>
      <c r="F31" s="33">
        <f t="shared" si="8"/>
        <v>2.575543885046661</v>
      </c>
      <c r="G31" s="39" t="s">
        <v>211</v>
      </c>
      <c r="H31" s="29">
        <v>1845673</v>
      </c>
      <c r="I31" s="29">
        <v>12901</v>
      </c>
      <c r="J31" s="30">
        <f t="shared" si="4"/>
        <v>143.06433609797691</v>
      </c>
      <c r="K31" s="32">
        <f>H31+H30+H29</f>
        <v>4459351</v>
      </c>
      <c r="L31" s="27">
        <f>K31/K28-1</f>
        <v>0.15913375672999774</v>
      </c>
      <c r="M31" s="27">
        <f>K31/K19-1</f>
        <v>0.74836263181769525</v>
      </c>
      <c r="N31" s="32">
        <f>AVERAGE(J29:J31)</f>
        <v>145.26099448830811</v>
      </c>
      <c r="O31" s="58">
        <f>N31/N28-1</f>
        <v>-7.9470253778430977E-2</v>
      </c>
    </row>
    <row r="32" spans="1:15" ht="17.399999999999999" hidden="1">
      <c r="D32" s="26">
        <f>H32/21</f>
        <v>52841.380952380954</v>
      </c>
      <c r="E32" s="27">
        <f t="shared" si="7"/>
        <v>-0.42740256857654679</v>
      </c>
      <c r="F32" s="33">
        <f t="shared" si="8"/>
        <v>-0.37032875805978438</v>
      </c>
      <c r="G32" s="39" t="s">
        <v>222</v>
      </c>
      <c r="H32" s="29">
        <v>1109669</v>
      </c>
      <c r="I32" s="29">
        <v>7917.44</v>
      </c>
      <c r="J32" s="30">
        <f t="shared" si="4"/>
        <v>140.15502485651928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107147.23809523809</v>
      </c>
      <c r="E33" s="27">
        <f t="shared" si="7"/>
        <v>1.0277145707413653</v>
      </c>
      <c r="F33" s="33">
        <f t="shared" si="8"/>
        <v>4.1102334486306269</v>
      </c>
      <c r="G33" s="39" t="s">
        <v>223</v>
      </c>
      <c r="H33" s="29">
        <v>2250092</v>
      </c>
      <c r="I33" s="29">
        <v>13949</v>
      </c>
      <c r="J33" s="30">
        <f t="shared" si="4"/>
        <v>161.30848089468779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84070.083542188804</v>
      </c>
      <c r="B34" s="27">
        <f>A34/A31-1</f>
        <v>0.13658364262064215</v>
      </c>
      <c r="C34" s="27">
        <f>A34/A22-1</f>
        <v>0.54824249468429542</v>
      </c>
      <c r="D34" s="26">
        <f>H34/19</f>
        <v>92221.631578947374</v>
      </c>
      <c r="E34" s="27">
        <f t="shared" si="7"/>
        <v>-0.1392999649979223</v>
      </c>
      <c r="F34" s="33">
        <f t="shared" si="8"/>
        <v>0.58962224190530566</v>
      </c>
      <c r="G34" s="39" t="s">
        <v>220</v>
      </c>
      <c r="H34" s="29">
        <v>1752211</v>
      </c>
      <c r="I34" s="29">
        <v>12916</v>
      </c>
      <c r="J34" s="30">
        <f t="shared" si="4"/>
        <v>135.66204707339733</v>
      </c>
      <c r="K34" s="32">
        <f>H34+H33+H32</f>
        <v>5111972</v>
      </c>
      <c r="L34" s="27">
        <f>K34/K31-1</f>
        <v>0.1463488745335364</v>
      </c>
      <c r="M34" s="27">
        <f>K34/K22-1</f>
        <v>0.53190558471346439</v>
      </c>
      <c r="N34" s="32">
        <f>AVERAGE(J32:J34)</f>
        <v>145.70851760820148</v>
      </c>
      <c r="O34" s="58">
        <f>N34/N31-1</f>
        <v>3.0808209834292111E-3</v>
      </c>
      <c r="P34" s="58"/>
    </row>
    <row r="35" spans="1:16" ht="17.399999999999999" hidden="1">
      <c r="D35" s="26">
        <f>H35/23</f>
        <v>51447.565217391304</v>
      </c>
      <c r="E35" s="27">
        <f t="shared" si="7"/>
        <v>-0.44213126208519704</v>
      </c>
      <c r="F35" s="33">
        <f t="shared" si="8"/>
        <v>-0.23542059372779744</v>
      </c>
      <c r="G35" s="39" t="s">
        <v>226</v>
      </c>
      <c r="H35" s="68">
        <v>1183294</v>
      </c>
      <c r="I35" s="68">
        <v>8980</v>
      </c>
      <c r="J35" s="30">
        <f t="shared" si="4"/>
        <v>131.76993318485523</v>
      </c>
      <c r="P35" s="16"/>
    </row>
    <row r="36" spans="1:16" ht="17.399999999999999" hidden="1">
      <c r="D36" s="26">
        <f>H36/21</f>
        <v>72971</v>
      </c>
      <c r="E36" s="27">
        <f t="shared" si="7"/>
        <v>0.41835672284318193</v>
      </c>
      <c r="F36" s="33">
        <f t="shared" si="8"/>
        <v>0.174384154290254</v>
      </c>
      <c r="G36" s="39" t="s">
        <v>228</v>
      </c>
      <c r="H36" s="68">
        <v>1532391</v>
      </c>
      <c r="I36" s="68">
        <v>10893</v>
      </c>
      <c r="J36" s="30">
        <f t="shared" si="4"/>
        <v>140.67667309281191</v>
      </c>
      <c r="P36" s="16"/>
    </row>
    <row r="37" spans="1:16" ht="17.399999999999999" hidden="1">
      <c r="A37" s="31">
        <f>AVERAGE(D35:D37)</f>
        <v>62275.058776167476</v>
      </c>
      <c r="B37" s="27">
        <f>A37/A34-1</f>
        <v>-0.25924828247713061</v>
      </c>
      <c r="C37" s="27">
        <f>A37/A25-1</f>
        <v>-4.40173190421147E-2</v>
      </c>
      <c r="D37" s="26">
        <f>H37/18</f>
        <v>62406.611111111109</v>
      </c>
      <c r="E37" s="27">
        <f t="shared" si="7"/>
        <v>-0.14477516943565105</v>
      </c>
      <c r="F37" s="33">
        <f t="shared" si="8"/>
        <v>-5.4489771923720398E-2</v>
      </c>
      <c r="G37" s="39" t="s">
        <v>225</v>
      </c>
      <c r="H37" s="68">
        <v>1123319</v>
      </c>
      <c r="I37" s="68">
        <v>7861</v>
      </c>
      <c r="J37" s="30">
        <f t="shared" si="4"/>
        <v>142.89772293601322</v>
      </c>
      <c r="K37" s="32">
        <f>H37+H36+H35</f>
        <v>3839004</v>
      </c>
      <c r="L37" s="27">
        <f>K37/K34-1</f>
        <v>-0.24901701339522209</v>
      </c>
      <c r="M37" s="27">
        <f>K37/K25-1</f>
        <v>-4.8362659961171062E-2</v>
      </c>
      <c r="N37" s="32">
        <f>AVERAGE(J35:J37)</f>
        <v>138.44810973789345</v>
      </c>
      <c r="O37" s="16">
        <f>N37/N34-1</f>
        <v>-4.9828300977096451E-2</v>
      </c>
      <c r="P37" s="16"/>
    </row>
    <row r="38" spans="1:16" ht="17.399999999999999" hidden="1">
      <c r="A38" s="31"/>
      <c r="B38" s="27"/>
      <c r="C38" s="27"/>
      <c r="D38" s="26">
        <f>H38/20</f>
        <v>58331.4</v>
      </c>
      <c r="E38" s="27">
        <f t="shared" si="7"/>
        <v>-6.5300951911255845E-2</v>
      </c>
      <c r="F38" s="33">
        <f t="shared" si="8"/>
        <v>4.4471062323533372E-2</v>
      </c>
      <c r="G38" s="39" t="s">
        <v>231</v>
      </c>
      <c r="H38" s="68">
        <v>1166628</v>
      </c>
      <c r="I38" s="68">
        <v>7009</v>
      </c>
      <c r="J38" s="30">
        <f t="shared" si="4"/>
        <v>166.44713939221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62652.904761904763</v>
      </c>
      <c r="E39" s="27">
        <f t="shared" si="7"/>
        <v>7.4085394177145769E-2</v>
      </c>
      <c r="F39" s="33">
        <f t="shared" si="8"/>
        <v>-0.16180754589874247</v>
      </c>
      <c r="G39" s="39" t="s">
        <v>234</v>
      </c>
      <c r="H39" s="68">
        <v>1315711</v>
      </c>
      <c r="I39" s="68">
        <v>8645</v>
      </c>
      <c r="J39" s="30">
        <f t="shared" si="4"/>
        <v>152.19329091960671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54599.546031746031</v>
      </c>
      <c r="B40" s="27">
        <f>A40/A37-1</f>
        <v>-0.12325179446251833</v>
      </c>
      <c r="C40" s="27">
        <f>A40/A28-1</f>
        <v>-0.14097111049883604</v>
      </c>
      <c r="D40" s="26">
        <f>H40/21</f>
        <v>42814.333333333336</v>
      </c>
      <c r="E40" s="27">
        <f t="shared" si="7"/>
        <v>-0.31664248455777899</v>
      </c>
      <c r="F40" s="33">
        <f t="shared" si="8"/>
        <v>-0.28741851606903268</v>
      </c>
      <c r="G40" s="39" t="s">
        <v>236</v>
      </c>
      <c r="H40" s="68">
        <v>899101</v>
      </c>
      <c r="I40" s="68">
        <v>6971</v>
      </c>
      <c r="J40" s="30">
        <f t="shared" si="4"/>
        <v>128.97733467221346</v>
      </c>
      <c r="K40" s="32">
        <f>H40+H39+H38</f>
        <v>3381440</v>
      </c>
      <c r="L40" s="27">
        <f>K40/K37-1</f>
        <v>-0.11918820610762582</v>
      </c>
      <c r="M40" s="27">
        <f>K40/K28-1</f>
        <v>-0.12105119100131756</v>
      </c>
      <c r="N40" s="32">
        <f>AVERAGE(J38:J40)</f>
        <v>149.20592166134338</v>
      </c>
      <c r="O40" s="58">
        <f>N40/N37-1</f>
        <v>7.7702844363974011E-2</v>
      </c>
    </row>
    <row r="41" spans="1:16" ht="17.399999999999999">
      <c r="A41" s="31"/>
      <c r="B41" s="27"/>
      <c r="C41" s="27"/>
      <c r="D41" s="26">
        <f>H41/18</f>
        <v>24232.166666666668</v>
      </c>
      <c r="E41" s="27">
        <f t="shared" si="7"/>
        <v>-0.434017424071378</v>
      </c>
      <c r="F41" s="33">
        <f t="shared" si="8"/>
        <v>-0.51833728313367489</v>
      </c>
      <c r="G41" s="39" t="s">
        <v>370</v>
      </c>
      <c r="H41" s="68">
        <v>436179</v>
      </c>
      <c r="I41" s="68">
        <v>3551</v>
      </c>
      <c r="J41" s="30">
        <f t="shared" si="4"/>
        <v>122.83272317656998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82900.05</v>
      </c>
      <c r="E42" s="27">
        <f t="shared" ref="E42" si="9">D42/D41-1</f>
        <v>2.4210746046921101</v>
      </c>
      <c r="F42" s="33">
        <f t="shared" ref="F42" si="10">D42/D30-1</f>
        <v>4.5279224299890286E-2</v>
      </c>
      <c r="G42" s="39" t="s">
        <v>405</v>
      </c>
      <c r="H42" s="68">
        <v>1658001</v>
      </c>
      <c r="I42" s="68">
        <v>14535</v>
      </c>
      <c r="J42" s="30">
        <f t="shared" si="4"/>
        <v>114.06955624355005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50574.438888888893</v>
      </c>
      <c r="B43" s="27">
        <f>A43/A40-1</f>
        <v>-7.3720523985983388E-2</v>
      </c>
      <c r="C43" s="27">
        <f>A43/A31-1</f>
        <v>-0.31625998745460715</v>
      </c>
      <c r="D43" s="26">
        <f>H43/20</f>
        <v>44591.1</v>
      </c>
      <c r="E43" s="27">
        <f t="shared" ref="E43" si="11">D43/D42-1</f>
        <v>-0.46211009522913438</v>
      </c>
      <c r="F43" s="33">
        <f t="shared" ref="F43" si="12">D43/D31-1</f>
        <v>-0.51680389754848233</v>
      </c>
      <c r="G43" s="39" t="s">
        <v>429</v>
      </c>
      <c r="H43" s="68">
        <v>891822</v>
      </c>
      <c r="I43" s="68">
        <v>5896</v>
      </c>
      <c r="J43" s="30">
        <f t="shared" si="4"/>
        <v>151.25881953867028</v>
      </c>
      <c r="K43" s="32">
        <f>H43+H42+H41</f>
        <v>2986002</v>
      </c>
      <c r="L43" s="27">
        <f>K43/K40-1</f>
        <v>-0.11694366896943309</v>
      </c>
      <c r="M43" s="27">
        <f>K43/K31-1</f>
        <v>-0.33039538713144578</v>
      </c>
      <c r="N43" s="32">
        <f>AVERAGE(J41:J43)</f>
        <v>129.38703298626345</v>
      </c>
      <c r="O43" s="58">
        <f>N43/N40-1</f>
        <v>-0.13282910258792135</v>
      </c>
    </row>
    <row r="44" spans="1:16" ht="17.399999999999999">
      <c r="A44" s="31"/>
      <c r="B44" s="27"/>
      <c r="C44" s="27"/>
      <c r="D44" s="26">
        <f>H44/22</f>
        <v>50409.090909090912</v>
      </c>
      <c r="E44" s="27">
        <f t="shared" ref="E44" si="13">D44/D43-1</f>
        <v>0.13047426300519427</v>
      </c>
      <c r="F44" s="33">
        <f t="shared" ref="F44" si="14">D44/D32-1</f>
        <v>-4.6030024186573537E-2</v>
      </c>
      <c r="G44" s="39" t="s">
        <v>463</v>
      </c>
      <c r="H44" s="68">
        <v>1109000</v>
      </c>
      <c r="I44" s="68">
        <v>10134</v>
      </c>
      <c r="J44" s="30">
        <f t="shared" si="4"/>
        <v>109.43358989540162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73351.75</v>
      </c>
      <c r="E45" s="27">
        <f t="shared" ref="E45" si="15">D45/D44-1</f>
        <v>0.45512939585211898</v>
      </c>
      <c r="F45" s="33">
        <f t="shared" ref="F45" si="16">D45/D33-1</f>
        <v>-0.31541165872328769</v>
      </c>
      <c r="G45" s="39" t="s">
        <v>498</v>
      </c>
      <c r="H45" s="68">
        <v>1467035</v>
      </c>
      <c r="I45" s="68">
        <v>9688</v>
      </c>
      <c r="J45" s="30">
        <f t="shared" si="4"/>
        <v>151.42805532617672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73537.122408293464</v>
      </c>
      <c r="B46" s="27">
        <f>A46/A43-1</f>
        <v>0.45403733632820242</v>
      </c>
      <c r="C46" s="27">
        <f>A46/A34-1</f>
        <v>-0.12528786329336283</v>
      </c>
      <c r="D46" s="26">
        <f>H46/19</f>
        <v>96850.526315789481</v>
      </c>
      <c r="E46" s="27">
        <f t="shared" ref="E46" si="17">D46/D45-1</f>
        <v>0.320357405457804</v>
      </c>
      <c r="F46" s="33">
        <f t="shared" ref="F46" si="18">D46/D34-1</f>
        <v>5.0193155961239855E-2</v>
      </c>
      <c r="G46" s="39" t="s">
        <v>548</v>
      </c>
      <c r="H46" s="68">
        <v>1840160</v>
      </c>
      <c r="I46" s="68">
        <v>11116</v>
      </c>
      <c r="J46" s="30">
        <f t="shared" si="4"/>
        <v>165.54156171284635</v>
      </c>
      <c r="K46" s="32">
        <f>H46+H45+H44</f>
        <v>4416195</v>
      </c>
      <c r="L46" s="27">
        <f>K46/K43-1</f>
        <v>0.47896585467792718</v>
      </c>
      <c r="M46" s="27">
        <f>K46/K34-1</f>
        <v>-0.13610735739554125</v>
      </c>
      <c r="N46" s="32">
        <f>AVERAGE(J44:J46)</f>
        <v>142.1344023114749</v>
      </c>
      <c r="O46" s="58">
        <f>N46/N43-1</f>
        <v>9.8521227599096317E-2</v>
      </c>
    </row>
    <row r="47" spans="1:16" ht="17.399999999999999">
      <c r="A47" s="31"/>
      <c r="B47" s="27"/>
      <c r="C47" s="27"/>
      <c r="D47" s="26">
        <f>H47/19</f>
        <v>54825.84210526316</v>
      </c>
      <c r="E47" s="27">
        <f t="shared" ref="E47" si="19">D47/D46-1</f>
        <v>-0.43391281192939746</v>
      </c>
      <c r="F47" s="33">
        <f t="shared" ref="F47" si="20">D47/D35-1</f>
        <v>6.5664465822570461E-2</v>
      </c>
      <c r="G47" s="39" t="s">
        <v>600</v>
      </c>
      <c r="H47" s="68">
        <v>1041691</v>
      </c>
      <c r="I47" s="68">
        <v>10693.4</v>
      </c>
      <c r="J47" s="30">
        <f t="shared" si="4"/>
        <v>97.414386443974792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20463.849999999999</v>
      </c>
      <c r="E48" s="27">
        <f t="shared" ref="E48" si="21">D48/D47-1</f>
        <v>-0.62674809516449703</v>
      </c>
      <c r="F48" s="33">
        <f t="shared" ref="F48" si="22">D48/D36-1</f>
        <v>-0.71956188074714622</v>
      </c>
      <c r="G48" s="39" t="s">
        <v>633</v>
      </c>
      <c r="H48" s="68">
        <v>409277</v>
      </c>
      <c r="I48" s="68">
        <v>2871</v>
      </c>
      <c r="J48" s="30">
        <f t="shared" si="4"/>
        <v>142.55555555555554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46544.624641148323</v>
      </c>
      <c r="B49" s="27">
        <f>A49/A46-1</f>
        <v>-0.36705947803175054</v>
      </c>
      <c r="C49" s="27">
        <f>A49/A37-1</f>
        <v>-0.252596054410135</v>
      </c>
      <c r="D49" s="26">
        <f>H49/22</f>
        <v>64344.181818181816</v>
      </c>
      <c r="E49" s="27">
        <f t="shared" ref="E49" si="23">D49/D48-1</f>
        <v>2.1442852551295002</v>
      </c>
      <c r="F49" s="33">
        <f t="shared" ref="F49" si="24">D49/D37-1</f>
        <v>3.1047523212260009E-2</v>
      </c>
      <c r="G49" s="39" t="s">
        <v>672</v>
      </c>
      <c r="H49" s="68">
        <v>1415572</v>
      </c>
      <c r="I49" s="68">
        <v>9407.5</v>
      </c>
      <c r="J49" s="30">
        <f t="shared" si="4"/>
        <v>150.47270794578793</v>
      </c>
      <c r="K49" s="32">
        <f>H49+H48+H47</f>
        <v>2866540</v>
      </c>
      <c r="L49" s="27">
        <f>K49/K46-1</f>
        <v>-0.35090275678496985</v>
      </c>
      <c r="M49" s="27">
        <f>K49/K37-1</f>
        <v>-0.25331153601298673</v>
      </c>
      <c r="N49" s="32">
        <f>AVERAGE(J47:J49)</f>
        <v>130.14754998177276</v>
      </c>
      <c r="O49" s="58">
        <f>N49/N46-1</f>
        <v>-8.4334630707026292E-2</v>
      </c>
    </row>
    <row r="50" spans="1:15" s="37" customFormat="1" ht="17.399999999999999">
      <c r="A50" s="92"/>
      <c r="B50" s="130"/>
      <c r="C50" s="130"/>
      <c r="D50" s="93">
        <f>H50/18</f>
        <v>77929.111111111109</v>
      </c>
      <c r="E50" s="130">
        <f t="shared" ref="E50" si="25">D50/D49-1</f>
        <v>0.21112910148296549</v>
      </c>
      <c r="F50" s="131">
        <f t="shared" ref="F50" si="26">D50/D38-1</f>
        <v>0.33597189697334717</v>
      </c>
      <c r="G50" s="132" t="s">
        <v>714</v>
      </c>
      <c r="H50" s="95">
        <v>1402724</v>
      </c>
      <c r="I50" s="95">
        <v>9343.7000000000007</v>
      </c>
      <c r="J50" s="133">
        <f t="shared" ref="J50" si="27">H50/I50</f>
        <v>150.12511103738348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94912.55</v>
      </c>
      <c r="E51" s="130">
        <f t="shared" ref="E51" si="28">D51/D50-1</f>
        <v>0.21793446180431797</v>
      </c>
      <c r="F51" s="131">
        <f t="shared" ref="F51" si="29">D51/D39-1</f>
        <v>0.51489464631670634</v>
      </c>
      <c r="G51" s="132" t="s">
        <v>721</v>
      </c>
      <c r="H51" s="95">
        <v>1898251</v>
      </c>
      <c r="I51" s="95">
        <v>13531</v>
      </c>
      <c r="J51" s="133">
        <f t="shared" ref="J51" si="30">H51/I51</f>
        <v>140.28903998226295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81373.462794612802</v>
      </c>
      <c r="B52" s="27">
        <f>A52/A49-1</f>
        <v>0.7482891616806302</v>
      </c>
      <c r="C52" s="27">
        <f>A52/A40-1</f>
        <v>0.49036885301756006</v>
      </c>
      <c r="D52" s="93">
        <f>H52/22</f>
        <v>71278.727272727279</v>
      </c>
      <c r="E52" s="130">
        <f t="shared" ref="E52:E53" si="31">D52/D51-1</f>
        <v>-0.24900629818999409</v>
      </c>
      <c r="F52" s="131">
        <f t="shared" ref="F52:F53" si="32">D52/D40-1</f>
        <v>0.66483328650204232</v>
      </c>
      <c r="G52" s="132" t="s">
        <v>726</v>
      </c>
      <c r="H52" s="95">
        <v>1568132</v>
      </c>
      <c r="I52" s="95">
        <v>12416</v>
      </c>
      <c r="J52" s="133">
        <f t="shared" ref="J52" si="33">H52/I52</f>
        <v>126.29929123711341</v>
      </c>
      <c r="K52" s="32">
        <f>H52+H51+H50</f>
        <v>4869107</v>
      </c>
      <c r="L52" s="27">
        <f>K52/K49-1</f>
        <v>0.69860075212625672</v>
      </c>
      <c r="M52" s="27">
        <f>K52/K40-1</f>
        <v>0.43995073104949367</v>
      </c>
      <c r="N52" s="32">
        <f>AVERAGE(J50:J52)</f>
        <v>138.90448075225325</v>
      </c>
      <c r="O52" s="58">
        <f>N52/N49-1</f>
        <v>6.7284637872222053E-2</v>
      </c>
    </row>
    <row r="53" spans="1:15" s="37" customFormat="1" ht="17.399999999999999">
      <c r="A53" s="31"/>
      <c r="B53" s="27"/>
      <c r="C53" s="27"/>
      <c r="D53" s="93">
        <f>H53/21</f>
        <v>26142.142857142859</v>
      </c>
      <c r="E53" s="130">
        <f t="shared" si="31"/>
        <v>-0.63324060547381034</v>
      </c>
      <c r="F53" s="131">
        <f t="shared" si="32"/>
        <v>7.8819868514007796E-2</v>
      </c>
      <c r="G53" s="132" t="s">
        <v>729</v>
      </c>
      <c r="H53" s="95">
        <v>548985</v>
      </c>
      <c r="I53" s="95">
        <v>4358</v>
      </c>
      <c r="J53" s="133">
        <f t="shared" ref="J53" si="34">H53/I53</f>
        <v>125.97177604405691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55182.529411764706</v>
      </c>
      <c r="E54" s="130">
        <f t="shared" ref="E54" si="35">D54/D53-1</f>
        <v>1.1108648098710505</v>
      </c>
      <c r="F54" s="131">
        <f t="shared" ref="F54" si="36">D54/D42-1</f>
        <v>-0.33434865947891823</v>
      </c>
      <c r="G54" s="132" t="s">
        <v>742</v>
      </c>
      <c r="H54" s="95">
        <v>938103</v>
      </c>
      <c r="I54" s="95">
        <v>5945</v>
      </c>
      <c r="J54" s="133">
        <f t="shared" ref="J54" si="37">H54/I54</f>
        <v>157.79697224558453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45487.033613445383</v>
      </c>
      <c r="B55" s="27">
        <f>A55/A52-1</f>
        <v>-0.44100899665220128</v>
      </c>
      <c r="C55" s="27">
        <f>A55/A43-1</f>
        <v>-0.10059242153176318</v>
      </c>
      <c r="D55" s="93">
        <f>H55/21</f>
        <v>55136.428571428572</v>
      </c>
      <c r="E55" s="130">
        <f t="shared" ref="E55" si="38">D55/D54-1</f>
        <v>-8.3542455968510509E-4</v>
      </c>
      <c r="F55" s="131">
        <f t="shared" ref="F55" si="39">D55/D43-1</f>
        <v>0.23648953650904714</v>
      </c>
      <c r="G55" s="132" t="s">
        <v>749</v>
      </c>
      <c r="H55" s="95">
        <v>1157865</v>
      </c>
      <c r="I55" s="95">
        <v>13863</v>
      </c>
      <c r="J55" s="133">
        <f t="shared" ref="J55" si="40">H55/I55</f>
        <v>83.521964942653099</v>
      </c>
      <c r="K55" s="32">
        <f>H55+H54+H53</f>
        <v>2644953</v>
      </c>
      <c r="L55" s="27">
        <f>K55/K52-1</f>
        <v>-0.45678889373349163</v>
      </c>
      <c r="M55" s="27">
        <f>K55/K43-1</f>
        <v>-0.11421593153654952</v>
      </c>
      <c r="N55" s="32">
        <f>AVERAGE(J53:J55)</f>
        <v>122.43023774409818</v>
      </c>
      <c r="O55" s="58">
        <f>N55/N52-1</f>
        <v>-0.11860123531607414</v>
      </c>
    </row>
    <row r="56" spans="1:15" s="124" customFormat="1" ht="17.399999999999999">
      <c r="A56" s="94"/>
      <c r="B56" s="45"/>
      <c r="C56" s="45"/>
      <c r="D56" s="98">
        <f>H56/22</f>
        <v>61277.63636363636</v>
      </c>
      <c r="E56" s="118">
        <f t="shared" ref="E56" si="41">D56/D55-1</f>
        <v>0.11138203817920367</v>
      </c>
      <c r="F56" s="158">
        <f t="shared" ref="F56" si="42">D56/D44-1</f>
        <v>0.21560685302073934</v>
      </c>
      <c r="G56" s="122" t="s">
        <v>752</v>
      </c>
      <c r="H56" s="96">
        <v>1348108</v>
      </c>
      <c r="I56" s="96">
        <v>10139.5</v>
      </c>
      <c r="J56" s="125">
        <f t="shared" ref="J56" si="43">H56/I56</f>
        <v>132.95606292223482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64140.666666666664</v>
      </c>
      <c r="E57" s="118">
        <f t="shared" ref="E57" si="44">D57/D56-1</f>
        <v>4.6722270520363818E-2</v>
      </c>
      <c r="F57" s="158">
        <f t="shared" ref="F57" si="45">D57/D45-1</f>
        <v>-0.12557414558389313</v>
      </c>
      <c r="G57" s="122" t="s">
        <v>756</v>
      </c>
      <c r="H57" s="96">
        <v>1154532</v>
      </c>
      <c r="I57" s="96">
        <v>7673</v>
      </c>
      <c r="J57" s="125">
        <f t="shared" ref="J57" si="46">H57/I57</f>
        <v>150.46683174768668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62709.151515151512</v>
      </c>
      <c r="B58" s="27">
        <f>A58/A55-1</f>
        <v>0.37861598204142943</v>
      </c>
      <c r="C58" s="27">
        <f>A58/A46-1</f>
        <v>-0.14724496334005011</v>
      </c>
      <c r="K58" s="32">
        <f>H58+H57+H56</f>
        <v>2502640</v>
      </c>
      <c r="L58" s="27">
        <f>K58/K55-1</f>
        <v>-5.3805492952048728E-2</v>
      </c>
      <c r="M58" s="27">
        <f>K58/K46-1</f>
        <v>-0.43330400944704661</v>
      </c>
      <c r="N58" s="32">
        <f>AVERAGE(J56:J58)</f>
        <v>141.71144733496075</v>
      </c>
      <c r="O58" s="58">
        <f>N58/N55-1</f>
        <v>0.15748731641903579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125"/>
  <dimension ref="A1:P58"/>
  <sheetViews>
    <sheetView topLeftCell="A2" zoomScale="70" zoomScaleNormal="70" zoomScaleSheetLayoutView="100" workbookViewId="0">
      <selection activeCell="A59" sqref="A59:XFD33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제노레이</v>
      </c>
      <c r="G1" s="19"/>
      <c r="H1" s="19"/>
      <c r="I1" s="19"/>
      <c r="J1" s="20"/>
      <c r="P1" s="18" t="s">
        <v>244</v>
      </c>
    </row>
    <row r="2" spans="1:16" ht="15" customHeight="1">
      <c r="G2" s="21"/>
      <c r="H2" s="21"/>
      <c r="I2" s="21"/>
      <c r="J2" s="22"/>
      <c r="P2" s="109" t="s">
        <v>671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42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76752.7</v>
      </c>
      <c r="E5" s="27"/>
      <c r="F5" s="26"/>
      <c r="G5" s="28" t="s">
        <v>7</v>
      </c>
      <c r="H5" s="29">
        <v>1535054</v>
      </c>
      <c r="I5" s="29">
        <v>20875.099999999999</v>
      </c>
      <c r="J5" s="30">
        <f>H5/I5</f>
        <v>73.535168693802675</v>
      </c>
    </row>
    <row r="6" spans="1:16" ht="15" hidden="1" customHeight="1">
      <c r="D6" s="26">
        <f>H6/18</f>
        <v>94500.777777777781</v>
      </c>
      <c r="E6" s="27">
        <f t="shared" ref="E6:E16" si="0">D6/D5-1</f>
        <v>0.23123717833741075</v>
      </c>
      <c r="F6" s="26"/>
      <c r="G6" s="28" t="s">
        <v>3</v>
      </c>
      <c r="H6" s="29">
        <v>1701014</v>
      </c>
      <c r="I6" s="29">
        <v>20432</v>
      </c>
      <c r="J6" s="30">
        <f t="shared" ref="J6:J16" si="1">H6/I6</f>
        <v>83.252447141738443</v>
      </c>
    </row>
    <row r="7" spans="1:16" ht="15" hidden="1" customHeight="1">
      <c r="A7" s="31">
        <f>AVERAGE(D5:D7)</f>
        <v>76795.931986531985</v>
      </c>
      <c r="B7" s="31"/>
      <c r="C7" s="31"/>
      <c r="D7" s="26">
        <f>H7/22</f>
        <v>59134.318181818184</v>
      </c>
      <c r="E7" s="27">
        <f t="shared" si="0"/>
        <v>-0.37424516948553788</v>
      </c>
      <c r="F7" s="26"/>
      <c r="G7" s="28" t="s">
        <v>6</v>
      </c>
      <c r="H7" s="29">
        <v>1300955</v>
      </c>
      <c r="I7" s="29">
        <v>16068.9</v>
      </c>
      <c r="J7" s="30">
        <f t="shared" si="1"/>
        <v>80.961048982817744</v>
      </c>
      <c r="K7" s="32">
        <f>H7+H6+H5</f>
        <v>4537023</v>
      </c>
      <c r="L7" s="32"/>
      <c r="M7" s="32"/>
      <c r="N7" s="32">
        <f>AVERAGE(J5:J7)</f>
        <v>79.249554939452949</v>
      </c>
      <c r="O7" s="35"/>
    </row>
    <row r="8" spans="1:16" ht="15" hidden="1" customHeight="1">
      <c r="D8" s="26">
        <f>H8/21</f>
        <v>49344.904761904763</v>
      </c>
      <c r="E8" s="27">
        <f t="shared" si="0"/>
        <v>-0.16554538415094699</v>
      </c>
      <c r="F8" s="26"/>
      <c r="G8" s="28" t="s">
        <v>2</v>
      </c>
      <c r="H8" s="29">
        <v>1036243</v>
      </c>
      <c r="I8" s="29">
        <v>17613.599999999999</v>
      </c>
      <c r="J8" s="30">
        <f t="shared" si="1"/>
        <v>58.83198210473725</v>
      </c>
    </row>
    <row r="9" spans="1:16" ht="15" hidden="1" customHeight="1">
      <c r="D9" s="26">
        <f>H9/21</f>
        <v>95961.904761904763</v>
      </c>
      <c r="E9" s="27">
        <f t="shared" si="0"/>
        <v>0.94471760002238847</v>
      </c>
      <c r="F9" s="26"/>
      <c r="G9" s="28" t="s">
        <v>5</v>
      </c>
      <c r="H9" s="29">
        <v>2015200</v>
      </c>
      <c r="I9" s="29">
        <v>27380.1</v>
      </c>
      <c r="J9" s="30">
        <f t="shared" si="1"/>
        <v>73.6008999236672</v>
      </c>
    </row>
    <row r="10" spans="1:16" ht="15" hidden="1" customHeight="1">
      <c r="A10" s="31">
        <f>AVERAGE(D8:D10)</f>
        <v>96023.555555555547</v>
      </c>
      <c r="B10" s="27">
        <f>A10/A7-1</f>
        <v>0.25037294387410514</v>
      </c>
      <c r="C10" s="27"/>
      <c r="D10" s="26">
        <f>H10/21</f>
        <v>142763.85714285713</v>
      </c>
      <c r="E10" s="27">
        <f t="shared" si="0"/>
        <v>0.48771387455339399</v>
      </c>
      <c r="F10" s="26"/>
      <c r="G10" s="28" t="s">
        <v>0</v>
      </c>
      <c r="H10" s="29">
        <v>2998041</v>
      </c>
      <c r="I10" s="29">
        <v>37258.9</v>
      </c>
      <c r="J10" s="30">
        <f t="shared" si="1"/>
        <v>80.465096929861048</v>
      </c>
      <c r="K10" s="32">
        <f>H10+H9+H8</f>
        <v>6049484</v>
      </c>
      <c r="L10" s="27">
        <f>K10/K7-1</f>
        <v>0.33335978239475539</v>
      </c>
      <c r="M10" s="32"/>
      <c r="N10" s="32">
        <f>AVERAGE(J8:J10)</f>
        <v>70.965992986088494</v>
      </c>
      <c r="O10" s="58">
        <f>N10/N7-1</f>
        <v>-0.10452502805464503</v>
      </c>
    </row>
    <row r="11" spans="1:16" ht="15" hidden="1" customHeight="1">
      <c r="D11" s="26">
        <f>H11/21</f>
        <v>60948.857142857145</v>
      </c>
      <c r="E11" s="27">
        <f t="shared" si="0"/>
        <v>-0.57307922073113737</v>
      </c>
      <c r="F11" s="26"/>
      <c r="G11" s="28" t="s">
        <v>10</v>
      </c>
      <c r="H11" s="29">
        <v>1279926</v>
      </c>
      <c r="I11" s="29">
        <v>16579.7</v>
      </c>
      <c r="J11" s="30">
        <f t="shared" si="1"/>
        <v>77.198381152855603</v>
      </c>
    </row>
    <row r="12" spans="1:16" ht="15" hidden="1" customHeight="1">
      <c r="D12" s="26">
        <f>H12/22</f>
        <v>143732.09090909091</v>
      </c>
      <c r="E12" s="27">
        <f t="shared" si="0"/>
        <v>1.3582409522823267</v>
      </c>
      <c r="F12" s="26"/>
      <c r="G12" s="28" t="s">
        <v>4</v>
      </c>
      <c r="H12" s="29">
        <v>3162106</v>
      </c>
      <c r="I12" s="29">
        <v>31499.3</v>
      </c>
      <c r="J12" s="30">
        <f t="shared" si="1"/>
        <v>100.3865482725013</v>
      </c>
    </row>
    <row r="13" spans="1:16" ht="15" hidden="1" customHeight="1">
      <c r="A13" s="31">
        <f>AVERAGE(D11:D13)</f>
        <v>97083.299350649351</v>
      </c>
      <c r="B13" s="27">
        <f>A13/A10-1</f>
        <v>1.1036289887023321E-2</v>
      </c>
      <c r="C13" s="27"/>
      <c r="D13" s="26">
        <f>H13/20</f>
        <v>86568.95</v>
      </c>
      <c r="E13" s="27">
        <f t="shared" si="0"/>
        <v>-0.3977061806277209</v>
      </c>
      <c r="F13" s="26"/>
      <c r="G13" s="28" t="s">
        <v>8</v>
      </c>
      <c r="H13" s="29">
        <v>1731379</v>
      </c>
      <c r="I13" s="29">
        <v>20537.3</v>
      </c>
      <c r="J13" s="30">
        <f t="shared" si="1"/>
        <v>84.304119821008612</v>
      </c>
      <c r="K13" s="32">
        <f>H13+H12+H11</f>
        <v>6173411</v>
      </c>
      <c r="L13" s="27">
        <f>K13/K10-1</f>
        <v>2.0485548850116775E-2</v>
      </c>
      <c r="M13" s="32"/>
      <c r="N13" s="32">
        <f>AVERAGE(J11:J13)</f>
        <v>87.296349748788501</v>
      </c>
      <c r="O13" s="58">
        <f>N13/N10-1</f>
        <v>0.23011524359140934</v>
      </c>
    </row>
    <row r="14" spans="1:16" ht="15" hidden="1" customHeight="1">
      <c r="D14" s="26">
        <f>H14/20</f>
        <v>127693.05</v>
      </c>
      <c r="E14" s="27">
        <f t="shared" si="0"/>
        <v>0.475044458781122</v>
      </c>
      <c r="F14" s="26"/>
      <c r="G14" s="28" t="s">
        <v>11</v>
      </c>
      <c r="H14" s="29">
        <v>2553861</v>
      </c>
      <c r="I14" s="29">
        <v>28283.5</v>
      </c>
      <c r="J14" s="30">
        <f t="shared" si="1"/>
        <v>90.295083706047691</v>
      </c>
    </row>
    <row r="15" spans="1:16" ht="15" hidden="1" customHeight="1">
      <c r="A15" s="31"/>
      <c r="B15" s="31"/>
      <c r="C15" s="31"/>
      <c r="D15" s="26">
        <f>H15/22</f>
        <v>204652.40909090909</v>
      </c>
      <c r="E15" s="27">
        <f t="shared" si="0"/>
        <v>0.60269027242210194</v>
      </c>
      <c r="F15" s="26"/>
      <c r="G15" s="28" t="s">
        <v>9</v>
      </c>
      <c r="H15" s="29">
        <v>4502353</v>
      </c>
      <c r="I15" s="29">
        <v>45539.5</v>
      </c>
      <c r="J15" s="30">
        <f t="shared" si="1"/>
        <v>98.866983607637323</v>
      </c>
    </row>
    <row r="16" spans="1:16" ht="15" hidden="1" customHeight="1">
      <c r="A16" s="31">
        <f>AVERAGE(D14:D16)</f>
        <v>179540.91060606061</v>
      </c>
      <c r="B16" s="27">
        <f>A16/A13-1</f>
        <v>0.84934908276641452</v>
      </c>
      <c r="C16" s="27"/>
      <c r="D16" s="26">
        <f>H16/22</f>
        <v>206277.27272727274</v>
      </c>
      <c r="E16" s="27">
        <f t="shared" si="0"/>
        <v>7.9396262354374247E-3</v>
      </c>
      <c r="F16" s="26"/>
      <c r="G16" s="28" t="s">
        <v>13</v>
      </c>
      <c r="H16" s="29">
        <v>4538100</v>
      </c>
      <c r="I16" s="29">
        <v>50669.5</v>
      </c>
      <c r="J16" s="30">
        <f t="shared" si="1"/>
        <v>89.56275471437452</v>
      </c>
      <c r="K16" s="32">
        <f>H16+H15+H14</f>
        <v>11594314</v>
      </c>
      <c r="L16" s="27">
        <f>K16/K13-1</f>
        <v>0.87810498928388214</v>
      </c>
      <c r="M16" s="32"/>
      <c r="N16" s="32">
        <f>AVERAGE(J14:J16)</f>
        <v>92.908274009353178</v>
      </c>
      <c r="O16" s="58">
        <f>N16/N13-1</f>
        <v>6.4285898284567766E-2</v>
      </c>
    </row>
    <row r="17" spans="1:15" ht="15" hidden="1" customHeight="1">
      <c r="D17" s="26">
        <f>H17/20</f>
        <v>83727.5</v>
      </c>
      <c r="E17" s="27">
        <f t="shared" ref="E17:E22" si="2">D17/D16-1</f>
        <v>-0.59410215729049609</v>
      </c>
      <c r="F17" s="33">
        <f t="shared" ref="F17:F22" si="3">D17/D5-1</f>
        <v>9.0873676105205359E-2</v>
      </c>
      <c r="G17" s="39" t="s">
        <v>162</v>
      </c>
      <c r="H17" s="29">
        <v>1674550</v>
      </c>
      <c r="I17" s="29">
        <v>19530.3</v>
      </c>
      <c r="J17" s="30">
        <f t="shared" ref="J17:J49" si="4">H17/I17</f>
        <v>85.741130448585025</v>
      </c>
    </row>
    <row r="18" spans="1:15" hidden="1">
      <c r="D18" s="26">
        <f>H18/20</f>
        <v>137769.15</v>
      </c>
      <c r="E18" s="27">
        <f t="shared" si="2"/>
        <v>0.64544683646352752</v>
      </c>
      <c r="F18" s="33">
        <f t="shared" si="3"/>
        <v>0.45786260430543191</v>
      </c>
      <c r="G18" s="39" t="s">
        <v>163</v>
      </c>
      <c r="H18" s="29">
        <v>2755383</v>
      </c>
      <c r="I18" s="29">
        <v>35523.050000000003</v>
      </c>
      <c r="J18" s="30">
        <f t="shared" si="4"/>
        <v>77.566059220703167</v>
      </c>
    </row>
    <row r="19" spans="1:15" ht="17.399999999999999" hidden="1">
      <c r="A19" s="31">
        <f>AVERAGE(D17:D19)</f>
        <v>110546.5196969697</v>
      </c>
      <c r="B19" s="27">
        <f>A19/A16-1</f>
        <v>-0.38428228238451367</v>
      </c>
      <c r="C19" s="27">
        <f>A19/A7-1</f>
        <v>0.43948405647784439</v>
      </c>
      <c r="D19" s="26">
        <f>H19/22</f>
        <v>110142.90909090909</v>
      </c>
      <c r="E19" s="27">
        <f t="shared" si="2"/>
        <v>-0.2005255959631812</v>
      </c>
      <c r="F19" s="33">
        <f t="shared" si="3"/>
        <v>0.86258863680911313</v>
      </c>
      <c r="G19" s="39" t="s">
        <v>158</v>
      </c>
      <c r="H19" s="29">
        <v>2423144</v>
      </c>
      <c r="I19" s="29">
        <v>31589.599999999999</v>
      </c>
      <c r="J19" s="30">
        <f t="shared" si="4"/>
        <v>76.707017499430194</v>
      </c>
      <c r="K19" s="32">
        <f>H19+H18+H17</f>
        <v>6853077</v>
      </c>
      <c r="L19" s="27">
        <f>K19/K16-1</f>
        <v>-0.40892777269961811</v>
      </c>
      <c r="M19" s="27">
        <f>K19/K7-1</f>
        <v>0.51047878752212639</v>
      </c>
      <c r="N19" s="32">
        <f>AVERAGE(J17:J19)</f>
        <v>80.004735722906119</v>
      </c>
      <c r="O19" s="58">
        <f>N19/N16-1</f>
        <v>-0.13888470563071753</v>
      </c>
    </row>
    <row r="20" spans="1:15" hidden="1">
      <c r="D20" s="26">
        <f>H20/20</f>
        <v>99979.45</v>
      </c>
      <c r="E20" s="27">
        <f t="shared" si="2"/>
        <v>-9.2275201143638186E-2</v>
      </c>
      <c r="F20" s="33">
        <f t="shared" si="3"/>
        <v>1.0261352308290621</v>
      </c>
      <c r="G20" s="39" t="s">
        <v>154</v>
      </c>
      <c r="H20" s="29">
        <v>1999589</v>
      </c>
      <c r="I20" s="29">
        <v>22426.9</v>
      </c>
      <c r="J20" s="30">
        <f t="shared" si="4"/>
        <v>89.160294111089797</v>
      </c>
    </row>
    <row r="21" spans="1:15" hidden="1">
      <c r="D21" s="26">
        <f>H21/21</f>
        <v>105092.23809523809</v>
      </c>
      <c r="E21" s="27">
        <f t="shared" si="2"/>
        <v>5.1138389891503655E-2</v>
      </c>
      <c r="F21" s="33">
        <f t="shared" si="3"/>
        <v>9.5145394998014998E-2</v>
      </c>
      <c r="G21" s="39" t="s">
        <v>155</v>
      </c>
      <c r="H21" s="29">
        <v>2206937</v>
      </c>
      <c r="I21" s="29">
        <v>22883</v>
      </c>
      <c r="J21" s="30">
        <f t="shared" si="4"/>
        <v>96.444391032644319</v>
      </c>
    </row>
    <row r="22" spans="1:15" ht="17.399999999999999" hidden="1">
      <c r="A22" s="31">
        <f>AVERAGE(D20:D22)</f>
        <v>124685.95952380954</v>
      </c>
      <c r="B22" s="27">
        <f>A22/A19-1</f>
        <v>0.12790488443778147</v>
      </c>
      <c r="C22" s="27">
        <f>A22/A10-1</f>
        <v>0.29849346655020526</v>
      </c>
      <c r="D22" s="26">
        <f>H22/21</f>
        <v>168986.19047619047</v>
      </c>
      <c r="E22" s="27">
        <f t="shared" si="2"/>
        <v>0.60797974749619055</v>
      </c>
      <c r="F22" s="33">
        <f t="shared" si="3"/>
        <v>0.18367627394021646</v>
      </c>
      <c r="G22" s="39" t="s">
        <v>156</v>
      </c>
      <c r="H22" s="29">
        <v>3548710</v>
      </c>
      <c r="I22" s="29">
        <v>48011.05</v>
      </c>
      <c r="J22" s="30">
        <f t="shared" si="4"/>
        <v>73.914442612690195</v>
      </c>
      <c r="K22" s="32">
        <f>H22+H21+H20</f>
        <v>7755236</v>
      </c>
      <c r="L22" s="27">
        <f>K22/K19-1</f>
        <v>0.13164291018472429</v>
      </c>
      <c r="M22" s="27">
        <f>K22/K10-1</f>
        <v>0.28196652805429356</v>
      </c>
      <c r="N22" s="32">
        <f>AVERAGE(J20:J22)</f>
        <v>86.506375918808104</v>
      </c>
      <c r="O22" s="58">
        <f>N22/N19-1</f>
        <v>8.1265691801297946E-2</v>
      </c>
    </row>
    <row r="23" spans="1:15" hidden="1">
      <c r="A23" s="31"/>
      <c r="B23" s="27"/>
      <c r="C23" s="27"/>
      <c r="D23" s="26">
        <f>H23/21</f>
        <v>122812.76190476191</v>
      </c>
      <c r="E23" s="27">
        <f t="shared" ref="E23:E28" si="5">D23/D22-1</f>
        <v>-0.27323788080739198</v>
      </c>
      <c r="F23" s="33">
        <f t="shared" ref="F23:F28" si="6">D23/D11-1</f>
        <v>1.0150133679603353</v>
      </c>
      <c r="G23" s="39" t="s">
        <v>168</v>
      </c>
      <c r="H23" s="29">
        <v>2579068</v>
      </c>
      <c r="I23" s="29">
        <v>27532.6</v>
      </c>
      <c r="J23" s="30">
        <f t="shared" si="4"/>
        <v>93.673245534384705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122499.77272727272</v>
      </c>
      <c r="E24" s="27">
        <f t="shared" si="5"/>
        <v>-2.5485069518418335E-3</v>
      </c>
      <c r="F24" s="33">
        <f t="shared" si="6"/>
        <v>-0.14772148688247644</v>
      </c>
      <c r="G24" s="39" t="s">
        <v>176</v>
      </c>
      <c r="H24" s="29">
        <v>2694995</v>
      </c>
      <c r="I24" s="29">
        <v>33765.599999999999</v>
      </c>
      <c r="J24" s="30">
        <f t="shared" si="4"/>
        <v>79.814811524154763</v>
      </c>
      <c r="K24" s="32"/>
      <c r="L24" s="27"/>
      <c r="M24" s="27"/>
      <c r="N24" s="27"/>
    </row>
    <row r="25" spans="1:15" ht="17.399999999999999" hidden="1">
      <c r="A25" s="31">
        <f>AVERAGE(D23:D25)</f>
        <v>157975.00277208173</v>
      </c>
      <c r="B25" s="27">
        <f>A25/A22-1</f>
        <v>0.2669830939698985</v>
      </c>
      <c r="C25" s="27">
        <f>A25/A13-1</f>
        <v>0.62721089856558421</v>
      </c>
      <c r="D25" s="26">
        <f>H25/19</f>
        <v>228612.47368421053</v>
      </c>
      <c r="E25" s="27">
        <f t="shared" si="5"/>
        <v>0.86622773736227043</v>
      </c>
      <c r="F25" s="33">
        <f t="shared" si="6"/>
        <v>1.6408137523235586</v>
      </c>
      <c r="G25" s="39" t="s">
        <v>190</v>
      </c>
      <c r="H25" s="29">
        <v>4343637</v>
      </c>
      <c r="I25" s="29">
        <v>47183.9</v>
      </c>
      <c r="J25" s="30">
        <f t="shared" si="4"/>
        <v>92.057608633453356</v>
      </c>
      <c r="K25" s="32">
        <f>H25+H24+H23</f>
        <v>9617700</v>
      </c>
      <c r="L25" s="27">
        <f>K25/K22-1</f>
        <v>0.24015568320551428</v>
      </c>
      <c r="M25" s="27">
        <f>K25/K13-1</f>
        <v>0.55792316435759748</v>
      </c>
      <c r="N25" s="32">
        <f>AVERAGE(J23:J25)</f>
        <v>88.515221897330946</v>
      </c>
      <c r="O25" s="58">
        <f>N25/N22-1</f>
        <v>2.3221941240588739E-2</v>
      </c>
    </row>
    <row r="26" spans="1:15" ht="17.399999999999999" hidden="1">
      <c r="A26" s="31"/>
      <c r="B26" s="27"/>
      <c r="C26" s="27"/>
      <c r="D26" s="26">
        <f>H26/19</f>
        <v>157476.89473684211</v>
      </c>
      <c r="E26" s="27">
        <f t="shared" si="5"/>
        <v>-0.31116228174684024</v>
      </c>
      <c r="F26" s="33">
        <f t="shared" si="6"/>
        <v>0.23324562093897905</v>
      </c>
      <c r="G26" s="39" t="s">
        <v>202</v>
      </c>
      <c r="H26" s="29">
        <v>2992061</v>
      </c>
      <c r="I26" s="29">
        <v>29813.8</v>
      </c>
      <c r="J26" s="30">
        <f t="shared" si="4"/>
        <v>100.35825691458318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202291.95454545456</v>
      </c>
      <c r="E27" s="27">
        <f t="shared" si="5"/>
        <v>0.28458181045227238</v>
      </c>
      <c r="F27" s="33">
        <f t="shared" si="6"/>
        <v>-1.1533969015756762E-2</v>
      </c>
      <c r="G27" s="39" t="s">
        <v>203</v>
      </c>
      <c r="H27" s="29">
        <v>4450423</v>
      </c>
      <c r="I27" s="29">
        <v>39306.300000000003</v>
      </c>
      <c r="J27" s="30">
        <f t="shared" si="4"/>
        <v>113.22416508295107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250699.0023923445</v>
      </c>
      <c r="B28" s="27">
        <f>A28/A25-1</f>
        <v>0.5869536192003757</v>
      </c>
      <c r="C28" s="27">
        <f>A28/A16-1</f>
        <v>0.39633357960635096</v>
      </c>
      <c r="D28" s="26">
        <f>H28/19</f>
        <v>392328.15789473685</v>
      </c>
      <c r="E28" s="27">
        <f t="shared" si="5"/>
        <v>0.93941552829567221</v>
      </c>
      <c r="F28" s="33">
        <f t="shared" si="6"/>
        <v>0.90194563224349622</v>
      </c>
      <c r="G28" s="39" t="s">
        <v>208</v>
      </c>
      <c r="H28" s="29">
        <v>7454235</v>
      </c>
      <c r="I28" s="29">
        <v>75263.8</v>
      </c>
      <c r="J28" s="30">
        <f t="shared" si="4"/>
        <v>99.041438247869493</v>
      </c>
      <c r="K28" s="32">
        <f>H28+H27+H26</f>
        <v>14896719</v>
      </c>
      <c r="L28" s="27">
        <f>K28/K25-1</f>
        <v>0.5488858042983249</v>
      </c>
      <c r="M28" s="27">
        <f>K28/K16-1</f>
        <v>0.28482970186938195</v>
      </c>
      <c r="N28" s="32">
        <f>AVERAGE(J26:J28)</f>
        <v>104.20795341513458</v>
      </c>
      <c r="O28" s="58">
        <f>N28/N25-1</f>
        <v>0.17728850678367714</v>
      </c>
    </row>
    <row r="29" spans="1:15" hidden="1">
      <c r="D29" s="26">
        <f>H29/22</f>
        <v>107549.59090909091</v>
      </c>
      <c r="E29" s="27">
        <f t="shared" ref="E29:E41" si="7">D29/D28-1</f>
        <v>-0.72586828463648823</v>
      </c>
      <c r="F29" s="33">
        <f t="shared" ref="F29:F41" si="8">D29/D17-1</f>
        <v>0.28451931455126345</v>
      </c>
      <c r="G29" s="39" t="s">
        <v>215</v>
      </c>
      <c r="H29" s="29">
        <v>2366091</v>
      </c>
      <c r="I29" s="29">
        <v>20324.09</v>
      </c>
      <c r="J29" s="30">
        <f t="shared" si="4"/>
        <v>116.4180536496345</v>
      </c>
    </row>
    <row r="30" spans="1:15" hidden="1">
      <c r="D30" s="26">
        <f>H30/19</f>
        <v>134085</v>
      </c>
      <c r="E30" s="27">
        <f t="shared" si="7"/>
        <v>0.24672719688296008</v>
      </c>
      <c r="F30" s="33">
        <f t="shared" si="8"/>
        <v>-2.6741472964012636E-2</v>
      </c>
      <c r="G30" s="39" t="s">
        <v>210</v>
      </c>
      <c r="H30" s="29">
        <v>2547615</v>
      </c>
      <c r="I30" s="29">
        <v>29987.9</v>
      </c>
      <c r="J30" s="30">
        <f t="shared" si="4"/>
        <v>84.954765088585731</v>
      </c>
    </row>
    <row r="31" spans="1:15" ht="17.399999999999999" hidden="1">
      <c r="A31" s="31">
        <f>AVERAGE(D29:D31)</f>
        <v>175532.34696969696</v>
      </c>
      <c r="B31" s="27">
        <f>A31/A28-1</f>
        <v>-0.29982829889770191</v>
      </c>
      <c r="C31" s="27">
        <f>A31/A19-1</f>
        <v>0.58785954954408792</v>
      </c>
      <c r="D31" s="26">
        <f>H31/20</f>
        <v>284962.45</v>
      </c>
      <c r="E31" s="27">
        <f t="shared" si="7"/>
        <v>1.1252373494425179</v>
      </c>
      <c r="F31" s="33">
        <f t="shared" si="8"/>
        <v>1.5872064970137969</v>
      </c>
      <c r="G31" s="39" t="s">
        <v>211</v>
      </c>
      <c r="H31" s="29">
        <v>5699249</v>
      </c>
      <c r="I31" s="29">
        <v>64363.3</v>
      </c>
      <c r="J31" s="30">
        <f t="shared" si="4"/>
        <v>88.54811670625962</v>
      </c>
      <c r="K31" s="32">
        <f>H31+H30+H29</f>
        <v>10612955</v>
      </c>
      <c r="L31" s="27">
        <f>K31/K28-1</f>
        <v>-0.28756426163371951</v>
      </c>
      <c r="M31" s="27">
        <f>K31/K19-1</f>
        <v>0.54864085140149443</v>
      </c>
      <c r="N31" s="32">
        <f>AVERAGE(J29:J31)</f>
        <v>96.640311814826632</v>
      </c>
      <c r="O31" s="58">
        <f>N31/N28-1</f>
        <v>-7.2620575995391068E-2</v>
      </c>
    </row>
    <row r="32" spans="1:15" ht="17.399999999999999" hidden="1">
      <c r="D32" s="26">
        <f>H32/21</f>
        <v>163264.80952380953</v>
      </c>
      <c r="E32" s="27">
        <f t="shared" si="7"/>
        <v>-0.4270655325857512</v>
      </c>
      <c r="F32" s="33">
        <f t="shared" si="8"/>
        <v>0.63298367338297545</v>
      </c>
      <c r="G32" s="39" t="s">
        <v>222</v>
      </c>
      <c r="H32" s="29">
        <v>3428561</v>
      </c>
      <c r="I32" s="29">
        <v>43586.7</v>
      </c>
      <c r="J32" s="30">
        <f t="shared" si="4"/>
        <v>78.660715309945473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115745.85714285714</v>
      </c>
      <c r="E33" s="27">
        <f t="shared" si="7"/>
        <v>-0.29105446862400874</v>
      </c>
      <c r="F33" s="33">
        <f t="shared" si="8"/>
        <v>0.10137398575491741</v>
      </c>
      <c r="G33" s="39" t="s">
        <v>223</v>
      </c>
      <c r="H33" s="29">
        <v>2430663</v>
      </c>
      <c r="I33" s="29">
        <v>31424.5</v>
      </c>
      <c r="J33" s="30">
        <f t="shared" si="4"/>
        <v>77.34929752263362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167218.4678362573</v>
      </c>
      <c r="B34" s="27">
        <f>A34/A31-1</f>
        <v>-4.7363800900325881E-2</v>
      </c>
      <c r="C34" s="27">
        <f>A34/A22-1</f>
        <v>0.34111706301883915</v>
      </c>
      <c r="D34" s="26">
        <f>H34/19</f>
        <v>222644.73684210525</v>
      </c>
      <c r="E34" s="27">
        <f t="shared" si="7"/>
        <v>0.92356549372916374</v>
      </c>
      <c r="F34" s="33">
        <f t="shared" si="8"/>
        <v>0.31753213806825875</v>
      </c>
      <c r="G34" s="39" t="s">
        <v>220</v>
      </c>
      <c r="H34" s="29">
        <v>4230250</v>
      </c>
      <c r="I34" s="29">
        <v>48811.45</v>
      </c>
      <c r="J34" s="30">
        <f t="shared" si="4"/>
        <v>86.665116483939741</v>
      </c>
      <c r="K34" s="32">
        <f>H34+H33+H32</f>
        <v>10089474</v>
      </c>
      <c r="L34" s="27">
        <f>K34/K31-1</f>
        <v>-4.9324716820150494E-2</v>
      </c>
      <c r="M34" s="27">
        <f>K34/K22-1</f>
        <v>0.30098864818556126</v>
      </c>
      <c r="N34" s="32">
        <f>AVERAGE(J32:J34)</f>
        <v>80.891709772172945</v>
      </c>
      <c r="O34" s="58">
        <f>N34/N31-1</f>
        <v>-0.16296100195568208</v>
      </c>
      <c r="P34" s="58"/>
    </row>
    <row r="35" spans="1:16" ht="17.399999999999999" hidden="1">
      <c r="D35" s="26">
        <f>H35/23</f>
        <v>138663.91304347827</v>
      </c>
      <c r="E35" s="27">
        <f t="shared" si="7"/>
        <v>-0.37719653736160097</v>
      </c>
      <c r="F35" s="33">
        <f t="shared" si="8"/>
        <v>0.12906762206853162</v>
      </c>
      <c r="G35" s="39" t="s">
        <v>226</v>
      </c>
      <c r="H35" s="68">
        <v>3189270</v>
      </c>
      <c r="I35" s="68">
        <v>32488.799999999999</v>
      </c>
      <c r="J35" s="30">
        <f t="shared" si="4"/>
        <v>98.165213858314246</v>
      </c>
      <c r="P35" s="16"/>
    </row>
    <row r="36" spans="1:16" ht="17.399999999999999" hidden="1">
      <c r="D36" s="26">
        <f>H36/21</f>
        <v>200857.61904761905</v>
      </c>
      <c r="E36" s="27">
        <f t="shared" si="7"/>
        <v>0.44852120958565367</v>
      </c>
      <c r="F36" s="33">
        <f t="shared" si="8"/>
        <v>0.63965707507717795</v>
      </c>
      <c r="G36" s="39" t="s">
        <v>228</v>
      </c>
      <c r="H36" s="68">
        <v>4218010</v>
      </c>
      <c r="I36" s="68">
        <v>26024.6</v>
      </c>
      <c r="J36" s="30">
        <f t="shared" si="4"/>
        <v>162.07780330917672</v>
      </c>
      <c r="P36" s="16"/>
    </row>
    <row r="37" spans="1:16" ht="17.399999999999999" hidden="1">
      <c r="A37" s="31">
        <f>AVERAGE(D35:D37)</f>
        <v>173441.01069703244</v>
      </c>
      <c r="B37" s="27">
        <f>A37/A34-1</f>
        <v>3.7212055231054642E-2</v>
      </c>
      <c r="C37" s="27">
        <f>A37/A25-1</f>
        <v>9.7901615151507748E-2</v>
      </c>
      <c r="D37" s="26">
        <f>H37/18</f>
        <v>180801.5</v>
      </c>
      <c r="E37" s="27">
        <f t="shared" si="7"/>
        <v>-9.9852418557566325E-2</v>
      </c>
      <c r="F37" s="33">
        <f t="shared" si="8"/>
        <v>-0.2091354549194604</v>
      </c>
      <c r="G37" s="39" t="s">
        <v>225</v>
      </c>
      <c r="H37" s="68">
        <v>3254427</v>
      </c>
      <c r="I37" s="68">
        <v>37033.25</v>
      </c>
      <c r="J37" s="30">
        <f t="shared" si="4"/>
        <v>87.878514578115613</v>
      </c>
      <c r="K37" s="32">
        <f>H37+H36+H35</f>
        <v>10661707</v>
      </c>
      <c r="L37" s="27">
        <f>K37/K34-1</f>
        <v>5.6715840687036723E-2</v>
      </c>
      <c r="M37" s="27">
        <f>K37/K25-1</f>
        <v>0.10855058901816439</v>
      </c>
      <c r="N37" s="32">
        <f>AVERAGE(J35:J37)</f>
        <v>116.04051058186887</v>
      </c>
      <c r="O37" s="16">
        <f>N37/N34-1</f>
        <v>0.4345167249980324</v>
      </c>
      <c r="P37" s="16"/>
    </row>
    <row r="38" spans="1:16" ht="17.399999999999999" hidden="1">
      <c r="A38" s="31"/>
      <c r="B38" s="27"/>
      <c r="C38" s="27"/>
      <c r="D38" s="26">
        <f>H38/20</f>
        <v>177776.2</v>
      </c>
      <c r="E38" s="27">
        <f t="shared" si="7"/>
        <v>-1.6732715159995859E-2</v>
      </c>
      <c r="F38" s="33">
        <f t="shared" si="8"/>
        <v>0.12890338799910839</v>
      </c>
      <c r="G38" s="39" t="s">
        <v>231</v>
      </c>
      <c r="H38" s="68">
        <v>3555524</v>
      </c>
      <c r="I38" s="68">
        <v>34334.15</v>
      </c>
      <c r="J38" s="30">
        <f t="shared" si="4"/>
        <v>103.55648821945498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259861.57142857142</v>
      </c>
      <c r="E39" s="27">
        <f t="shared" si="7"/>
        <v>0.46173431217773464</v>
      </c>
      <c r="F39" s="33">
        <f t="shared" si="8"/>
        <v>0.28458678454353015</v>
      </c>
      <c r="G39" s="39" t="s">
        <v>234</v>
      </c>
      <c r="H39" s="68">
        <v>5457093</v>
      </c>
      <c r="I39" s="68">
        <v>70893.95</v>
      </c>
      <c r="J39" s="30">
        <f t="shared" si="4"/>
        <v>76.975440076339382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194453.65396825396</v>
      </c>
      <c r="B40" s="27">
        <f>A40/A37-1</f>
        <v>0.12115152688960351</v>
      </c>
      <c r="C40" s="27">
        <f>A40/A28-1</f>
        <v>-0.22435409749284296</v>
      </c>
      <c r="D40" s="26">
        <f>H40/21</f>
        <v>145723.19047619047</v>
      </c>
      <c r="E40" s="27">
        <f t="shared" si="7"/>
        <v>-0.43922762540422167</v>
      </c>
      <c r="F40" s="33">
        <f t="shared" si="8"/>
        <v>-0.62856810671415397</v>
      </c>
      <c r="G40" s="39" t="s">
        <v>236</v>
      </c>
      <c r="H40" s="68">
        <v>3060187</v>
      </c>
      <c r="I40" s="68">
        <v>38225.300000000003</v>
      </c>
      <c r="J40" s="30">
        <f t="shared" si="4"/>
        <v>80.05658555982555</v>
      </c>
      <c r="K40" s="32">
        <f>H40+H39+H38</f>
        <v>12072804</v>
      </c>
      <c r="L40" s="27">
        <f>K40/K37-1</f>
        <v>0.13235188323971014</v>
      </c>
      <c r="M40" s="27">
        <f>K40/K28-1</f>
        <v>-0.18956623938465911</v>
      </c>
      <c r="N40" s="32">
        <f>AVERAGE(J38:J40)</f>
        <v>86.862837951873303</v>
      </c>
      <c r="O40" s="58">
        <f>N40/N37-1</f>
        <v>-0.25144384908070661</v>
      </c>
    </row>
    <row r="41" spans="1:16" ht="17.399999999999999">
      <c r="A41" s="31"/>
      <c r="B41" s="27"/>
      <c r="C41" s="27"/>
      <c r="D41" s="26">
        <f>H41/18</f>
        <v>68950.833333333328</v>
      </c>
      <c r="E41" s="27">
        <f t="shared" si="7"/>
        <v>-0.52683692205737764</v>
      </c>
      <c r="F41" s="33">
        <f t="shared" si="8"/>
        <v>-0.35889264895841577</v>
      </c>
      <c r="G41" s="39" t="s">
        <v>370</v>
      </c>
      <c r="H41" s="68">
        <v>1241115</v>
      </c>
      <c r="I41" s="68">
        <v>11855.2</v>
      </c>
      <c r="J41" s="30">
        <f t="shared" si="4"/>
        <v>104.68950334030636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123629.2</v>
      </c>
      <c r="E42" s="27">
        <f t="shared" ref="E42" si="9">D42/D41-1</f>
        <v>0.79300516068212867</v>
      </c>
      <c r="F42" s="33">
        <f t="shared" ref="F42" si="10">D42/D30-1</f>
        <v>-7.797889398515867E-2</v>
      </c>
      <c r="G42" s="39" t="s">
        <v>405</v>
      </c>
      <c r="H42" s="68">
        <v>2472584</v>
      </c>
      <c r="I42" s="68">
        <v>28896.9</v>
      </c>
      <c r="J42" s="30">
        <f t="shared" si="4"/>
        <v>85.565718122013081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149096.26111111112</v>
      </c>
      <c r="B43" s="27">
        <f>A43/A40-1</f>
        <v>-0.23325554409251559</v>
      </c>
      <c r="C43" s="27">
        <f>A43/A31-1</f>
        <v>-0.15060520932446508</v>
      </c>
      <c r="D43" s="26">
        <f>H43/20</f>
        <v>254708.75</v>
      </c>
      <c r="E43" s="27">
        <f t="shared" ref="E43" si="11">D43/D42-1</f>
        <v>1.0602636755717905</v>
      </c>
      <c r="F43" s="33">
        <f t="shared" ref="F43" si="12">D43/D31-1</f>
        <v>-0.10616732134356655</v>
      </c>
      <c r="G43" s="39" t="s">
        <v>429</v>
      </c>
      <c r="H43" s="68">
        <v>5094175</v>
      </c>
      <c r="I43" s="68">
        <v>55926.65</v>
      </c>
      <c r="J43" s="30">
        <f t="shared" si="4"/>
        <v>91.086718049445125</v>
      </c>
      <c r="K43" s="32">
        <f>H43+H42+H41</f>
        <v>8807874</v>
      </c>
      <c r="L43" s="27">
        <f>K43/K40-1</f>
        <v>-0.27043676017601215</v>
      </c>
      <c r="M43" s="27">
        <f>K43/K31-1</f>
        <v>-0.17008279032559737</v>
      </c>
      <c r="N43" s="32">
        <f>AVERAGE(J41:J43)</f>
        <v>93.780646503921517</v>
      </c>
      <c r="O43" s="58">
        <f>N43/N40-1</f>
        <v>7.9640600228616298E-2</v>
      </c>
    </row>
    <row r="44" spans="1:16" ht="17.399999999999999">
      <c r="A44" s="31"/>
      <c r="B44" s="27"/>
      <c r="C44" s="27"/>
      <c r="D44" s="26">
        <f>H44/22</f>
        <v>128050.72727272728</v>
      </c>
      <c r="E44" s="27">
        <f t="shared" ref="E44" si="13">D44/D43-1</f>
        <v>-0.49726608421294016</v>
      </c>
      <c r="F44" s="33">
        <f t="shared" ref="F44" si="14">D44/D32-1</f>
        <v>-0.21568690983556282</v>
      </c>
      <c r="G44" s="39" t="s">
        <v>462</v>
      </c>
      <c r="H44" s="68">
        <v>2817116</v>
      </c>
      <c r="I44" s="68">
        <v>29303.1</v>
      </c>
      <c r="J44" s="30">
        <f t="shared" si="4"/>
        <v>96.137132248806452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150355.45000000001</v>
      </c>
      <c r="E45" s="27">
        <f t="shared" ref="E45" si="15">D45/D44-1</f>
        <v>0.17418661496367216</v>
      </c>
      <c r="F45" s="33">
        <f t="shared" ref="F45" si="16">D45/D33-1</f>
        <v>0.29901366417310848</v>
      </c>
      <c r="G45" s="39" t="s">
        <v>498</v>
      </c>
      <c r="H45" s="68">
        <v>3007109</v>
      </c>
      <c r="I45" s="68">
        <v>34358.5</v>
      </c>
      <c r="J45" s="30">
        <f t="shared" si="4"/>
        <v>87.521544887000303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180921.81347687403</v>
      </c>
      <c r="B46" s="27">
        <f>A46/A43-1</f>
        <v>0.21345640815261979</v>
      </c>
      <c r="C46" s="27">
        <f>A46/A34-1</f>
        <v>8.1948757322876764E-2</v>
      </c>
      <c r="D46" s="26">
        <f>H46/19</f>
        <v>264359.26315789472</v>
      </c>
      <c r="E46" s="27">
        <f t="shared" ref="E46" si="17">D46/D45-1</f>
        <v>0.75822867184325338</v>
      </c>
      <c r="F46" s="33">
        <f t="shared" ref="F46" si="18">D46/D34-1</f>
        <v>0.18735913953076055</v>
      </c>
      <c r="G46" s="39" t="s">
        <v>549</v>
      </c>
      <c r="H46" s="68">
        <v>5022826</v>
      </c>
      <c r="I46" s="68">
        <v>68479.25</v>
      </c>
      <c r="J46" s="30">
        <f t="shared" si="4"/>
        <v>73.348145606150766</v>
      </c>
      <c r="K46" s="32">
        <f>H46+H45+H44</f>
        <v>10847051</v>
      </c>
      <c r="L46" s="27">
        <f>K46/K43-1</f>
        <v>0.23151750354285272</v>
      </c>
      <c r="M46" s="27">
        <f>K46/K34-1</f>
        <v>7.5085876627463355E-2</v>
      </c>
      <c r="N46" s="32">
        <f>AVERAGE(J44:J46)</f>
        <v>85.66894091398585</v>
      </c>
      <c r="O46" s="58">
        <f>N46/N43-1</f>
        <v>-8.6496584234962315E-2</v>
      </c>
    </row>
    <row r="47" spans="1:16" ht="17.399999999999999">
      <c r="A47" s="31"/>
      <c r="B47" s="27"/>
      <c r="C47" s="27"/>
      <c r="D47" s="26">
        <f>H47/19</f>
        <v>116333.52631578948</v>
      </c>
      <c r="E47" s="27">
        <f t="shared" ref="E47" si="19">D47/D46-1</f>
        <v>-0.55994155481396324</v>
      </c>
      <c r="F47" s="33">
        <f t="shared" ref="F47" si="20">D47/D35-1</f>
        <v>-0.16103964065031873</v>
      </c>
      <c r="G47" s="39" t="s">
        <v>599</v>
      </c>
      <c r="H47" s="68">
        <v>2210337</v>
      </c>
      <c r="I47" s="68">
        <v>23564.5</v>
      </c>
      <c r="J47" s="30">
        <f t="shared" si="4"/>
        <v>93.799444079017164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241218.05</v>
      </c>
      <c r="E48" s="27">
        <f t="shared" ref="E48" si="21">D48/D47-1</f>
        <v>1.0735041534390457</v>
      </c>
      <c r="F48" s="33">
        <f t="shared" ref="F48" si="22">D48/D36-1</f>
        <v>0.20094050274892661</v>
      </c>
      <c r="G48" s="39" t="s">
        <v>632</v>
      </c>
      <c r="H48" s="68">
        <v>4824361</v>
      </c>
      <c r="I48" s="68">
        <v>53885.9</v>
      </c>
      <c r="J48" s="30">
        <f t="shared" si="4"/>
        <v>89.529190381899525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237577.22240829343</v>
      </c>
      <c r="B49" s="27">
        <f>A49/A46-1</f>
        <v>0.31314857972425347</v>
      </c>
      <c r="C49" s="27">
        <f>A49/A37-1</f>
        <v>0.36978688865746068</v>
      </c>
      <c r="D49" s="26">
        <f>H49/22</f>
        <v>355180.09090909088</v>
      </c>
      <c r="E49" s="27">
        <f t="shared" ref="E49" si="23">D49/D48-1</f>
        <v>0.47244408496416779</v>
      </c>
      <c r="F49" s="33">
        <f t="shared" ref="F49" si="24">D49/D37-1</f>
        <v>0.96447535506669402</v>
      </c>
      <c r="G49" s="39" t="s">
        <v>673</v>
      </c>
      <c r="H49" s="68">
        <v>7813962</v>
      </c>
      <c r="I49" s="68">
        <v>97304.8</v>
      </c>
      <c r="J49" s="30">
        <f t="shared" si="4"/>
        <v>80.303972671440661</v>
      </c>
      <c r="K49" s="32">
        <f>H49+H48+H47</f>
        <v>14848660</v>
      </c>
      <c r="L49" s="27">
        <f>K49/K46-1</f>
        <v>0.36891215870562433</v>
      </c>
      <c r="M49" s="27">
        <f>K49/K37-1</f>
        <v>0.39270944136806607</v>
      </c>
      <c r="N49" s="32">
        <f>AVERAGE(J47:J49)</f>
        <v>87.877535710785779</v>
      </c>
      <c r="O49" s="58">
        <f>N49/N46-1</f>
        <v>2.5780577806108651E-2</v>
      </c>
    </row>
    <row r="50" spans="1:15" s="37" customFormat="1" ht="17.399999999999999">
      <c r="A50" s="92"/>
      <c r="B50" s="130"/>
      <c r="C50" s="130"/>
      <c r="D50" s="93">
        <f>H50/18</f>
        <v>192082.55555555556</v>
      </c>
      <c r="E50" s="130">
        <f t="shared" ref="E50" si="25">D50/D49-1</f>
        <v>-0.4591967273167924</v>
      </c>
      <c r="F50" s="131">
        <f t="shared" ref="F50" si="26">D50/D38-1</f>
        <v>8.0473964206432269E-2</v>
      </c>
      <c r="G50" s="132" t="s">
        <v>714</v>
      </c>
      <c r="H50" s="95">
        <v>3457486</v>
      </c>
      <c r="I50" s="95">
        <v>38071.5</v>
      </c>
      <c r="J50" s="133">
        <f t="shared" ref="J50" si="27">H50/I50</f>
        <v>90.815596968861215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221463.5</v>
      </c>
      <c r="E51" s="130">
        <f t="shared" ref="E51" si="28">D51/D50-1</f>
        <v>0.15295998306283809</v>
      </c>
      <c r="F51" s="131">
        <f t="shared" ref="F51" si="29">D51/D39-1</f>
        <v>-0.14776356202835461</v>
      </c>
      <c r="G51" s="132" t="s">
        <v>721</v>
      </c>
      <c r="H51" s="95">
        <v>4429270</v>
      </c>
      <c r="I51" s="95">
        <v>51417.4</v>
      </c>
      <c r="J51" s="133">
        <f t="shared" ref="J51" si="30">H51/I51</f>
        <v>86.143406706679059</v>
      </c>
      <c r="K51" s="134"/>
      <c r="L51" s="130"/>
      <c r="M51" s="130"/>
      <c r="N51" s="134"/>
      <c r="O51" s="135"/>
    </row>
    <row r="52" spans="1:15" s="37" customFormat="1" ht="17.399999999999999">
      <c r="A52" s="31">
        <f>AVERAGE(D50:D52)</f>
        <v>199006.32154882155</v>
      </c>
      <c r="B52" s="27">
        <f>A52/A49-1</f>
        <v>-0.16235100515311618</v>
      </c>
      <c r="C52" s="27">
        <f>A52/A40-1</f>
        <v>2.3412610088113128E-2</v>
      </c>
      <c r="D52" s="93">
        <f>H52/22</f>
        <v>183472.90909090909</v>
      </c>
      <c r="E52" s="130">
        <f t="shared" ref="E52:E53" si="31">D52/D51-1</f>
        <v>-0.17154335097698226</v>
      </c>
      <c r="F52" s="131">
        <f t="shared" ref="F52:F53" si="32">D52/D40-1</f>
        <v>0.25905086548929557</v>
      </c>
      <c r="G52" s="132" t="s">
        <v>726</v>
      </c>
      <c r="H52" s="95">
        <v>4036404</v>
      </c>
      <c r="I52" s="95">
        <v>44437.7</v>
      </c>
      <c r="J52" s="133">
        <f t="shared" ref="J52" si="33">H52/I52</f>
        <v>90.832873888612596</v>
      </c>
      <c r="K52" s="32">
        <f>H52+H51+H50</f>
        <v>11923160</v>
      </c>
      <c r="L52" s="27">
        <f>K52/K49-1</f>
        <v>-0.197021145342408</v>
      </c>
      <c r="M52" s="27">
        <f>K52/K40-1</f>
        <v>-1.2395132067082315E-2</v>
      </c>
      <c r="N52" s="32">
        <f>AVERAGE(J50:J52)</f>
        <v>89.263959188050947</v>
      </c>
      <c r="O52" s="58">
        <f>N52/N49-1</f>
        <v>1.5776767817295534E-2</v>
      </c>
    </row>
    <row r="53" spans="1:15" s="37" customFormat="1" ht="17.399999999999999">
      <c r="A53" s="31"/>
      <c r="B53" s="27"/>
      <c r="C53" s="27"/>
      <c r="D53" s="93">
        <f>H53/21</f>
        <v>58379.904761904763</v>
      </c>
      <c r="E53" s="130">
        <f t="shared" si="31"/>
        <v>-0.68180640372918444</v>
      </c>
      <c r="F53" s="131">
        <f t="shared" si="32"/>
        <v>-0.15331110677553184</v>
      </c>
      <c r="G53" s="132" t="s">
        <v>729</v>
      </c>
      <c r="H53" s="95">
        <v>1225978</v>
      </c>
      <c r="I53" s="95">
        <v>14598.1</v>
      </c>
      <c r="J53" s="133">
        <f t="shared" ref="J53" si="34">H53/I53</f>
        <v>83.982025058055498</v>
      </c>
      <c r="K53" s="32"/>
      <c r="L53" s="27"/>
      <c r="M53" s="27"/>
      <c r="N53" s="32"/>
      <c r="O53" s="58"/>
    </row>
    <row r="54" spans="1:15" s="37" customFormat="1" ht="17.399999999999999">
      <c r="A54" s="31"/>
      <c r="B54" s="27"/>
      <c r="C54" s="27"/>
      <c r="D54" s="93">
        <f>H54/17</f>
        <v>180059.5294117647</v>
      </c>
      <c r="E54" s="130">
        <f t="shared" ref="E54" si="35">D54/D53-1</f>
        <v>2.0842724075367247</v>
      </c>
      <c r="F54" s="131">
        <f t="shared" ref="F54" si="36">D54/D42-1</f>
        <v>0.45644822915431549</v>
      </c>
      <c r="G54" s="132" t="s">
        <v>742</v>
      </c>
      <c r="H54" s="95">
        <v>3061012</v>
      </c>
      <c r="I54" s="95">
        <v>29745.8</v>
      </c>
      <c r="J54" s="133">
        <f t="shared" ref="J54" si="37">H54/I54</f>
        <v>102.90568752563388</v>
      </c>
      <c r="K54" s="32"/>
      <c r="L54" s="27"/>
      <c r="M54" s="27"/>
      <c r="N54" s="32"/>
      <c r="O54" s="58"/>
    </row>
    <row r="55" spans="1:15" s="37" customFormat="1" ht="17.399999999999999">
      <c r="A55" s="31">
        <f>AVERAGE(D53:D55)</f>
        <v>179328.89075630251</v>
      </c>
      <c r="B55" s="27">
        <f>A55/A52-1</f>
        <v>-9.8878420742486983E-2</v>
      </c>
      <c r="C55" s="27">
        <f>A55/A43-1</f>
        <v>0.20277255391844551</v>
      </c>
      <c r="D55" s="93">
        <f>H55/21</f>
        <v>299547.23809523811</v>
      </c>
      <c r="E55" s="130">
        <f t="shared" ref="E55" si="38">D55/D54-1</f>
        <v>0.66360113832257039</v>
      </c>
      <c r="F55" s="131">
        <f t="shared" ref="F55" si="39">D55/D43-1</f>
        <v>0.17603827153656137</v>
      </c>
      <c r="G55" s="132" t="s">
        <v>749</v>
      </c>
      <c r="H55" s="95">
        <v>6290492</v>
      </c>
      <c r="I55" s="95">
        <v>69377.8</v>
      </c>
      <c r="J55" s="133">
        <f t="shared" ref="J55" si="40">H55/I55</f>
        <v>90.670099080685745</v>
      </c>
      <c r="K55" s="32">
        <f>H55+H54+H53</f>
        <v>10577482</v>
      </c>
      <c r="L55" s="27">
        <f>K55/K52-1</f>
        <v>-0.11286252973205091</v>
      </c>
      <c r="M55" s="27">
        <f>K55/K43-1</f>
        <v>0.20091204756107994</v>
      </c>
      <c r="N55" s="32">
        <f>AVERAGE(J53:J55)</f>
        <v>92.519270554791717</v>
      </c>
      <c r="O55" s="58">
        <f>N55/N52-1</f>
        <v>3.6468373085299266E-2</v>
      </c>
    </row>
    <row r="56" spans="1:15" s="124" customFormat="1" ht="17.399999999999999">
      <c r="A56" s="94"/>
      <c r="B56" s="45"/>
      <c r="C56" s="45"/>
      <c r="D56" s="98">
        <f>H56/22</f>
        <v>274873</v>
      </c>
      <c r="E56" s="118">
        <f t="shared" ref="E56" si="41">D56/D55-1</f>
        <v>-8.2371776325285917E-2</v>
      </c>
      <c r="F56" s="158">
        <f t="shared" ref="F56" si="42">D56/D44-1</f>
        <v>1.1465946024231872</v>
      </c>
      <c r="G56" s="122" t="s">
        <v>752</v>
      </c>
      <c r="H56" s="96">
        <v>6047206</v>
      </c>
      <c r="I56" s="96">
        <v>40740.6</v>
      </c>
      <c r="J56" s="125">
        <f t="shared" ref="J56" si="43">H56/I56</f>
        <v>148.43193276485866</v>
      </c>
      <c r="K56" s="44"/>
      <c r="L56" s="45"/>
      <c r="M56" s="45"/>
      <c r="N56" s="44"/>
      <c r="O56" s="141"/>
    </row>
    <row r="57" spans="1:15" s="124" customFormat="1" ht="17.399999999999999">
      <c r="A57" s="94"/>
      <c r="B57" s="45"/>
      <c r="C57" s="45"/>
      <c r="D57" s="98">
        <f>H57/18</f>
        <v>163449.55555555556</v>
      </c>
      <c r="E57" s="118">
        <f t="shared" ref="E57" si="44">D57/D56-1</f>
        <v>-0.40536336578872589</v>
      </c>
      <c r="F57" s="158">
        <f t="shared" ref="F57" si="45">D57/D45-1</f>
        <v>8.7087668292406661E-2</v>
      </c>
      <c r="G57" s="122" t="s">
        <v>756</v>
      </c>
      <c r="H57" s="96">
        <v>2942092</v>
      </c>
      <c r="I57" s="96">
        <v>34178.5</v>
      </c>
      <c r="J57" s="125">
        <f t="shared" ref="J57" si="46">H57/I57</f>
        <v>86.080196614830967</v>
      </c>
      <c r="K57" s="44"/>
      <c r="L57" s="45"/>
      <c r="M57" s="45"/>
      <c r="N57" s="44"/>
      <c r="O57" s="141"/>
    </row>
    <row r="58" spans="1:15" ht="17.399999999999999">
      <c r="A58" s="31">
        <f>AVERAGE(D56:D58)</f>
        <v>219161.27777777778</v>
      </c>
      <c r="B58" s="27">
        <f>A58/A55-1</f>
        <v>0.22211918477544779</v>
      </c>
      <c r="C58" s="27">
        <f>A58/A46-1</f>
        <v>0.21135905928663279</v>
      </c>
      <c r="K58" s="32">
        <f>H58+H57+H56</f>
        <v>8989298</v>
      </c>
      <c r="L58" s="27">
        <f>K58/K55-1</f>
        <v>-0.15014764383432655</v>
      </c>
      <c r="M58" s="27">
        <f>K58/K46-1</f>
        <v>-0.1712680248299745</v>
      </c>
      <c r="N58" s="32">
        <f>AVERAGE(J56:J58)</f>
        <v>117.25606468984481</v>
      </c>
      <c r="O58" s="58">
        <f>N58/N55-1</f>
        <v>0.26736910036924111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106"/>
  <dimension ref="A1:N20"/>
  <sheetViews>
    <sheetView zoomScaleNormal="100" zoomScaleSheetLayoutView="100" workbookViewId="0">
      <selection activeCell="F29" sqref="F29"/>
    </sheetView>
  </sheetViews>
  <sheetFormatPr defaultColWidth="8.69921875" defaultRowHeight="15.6"/>
  <cols>
    <col min="1" max="1" width="12.19921875" style="18" bestFit="1" customWidth="1"/>
    <col min="2" max="2" width="12.19921875" style="18" customWidth="1"/>
    <col min="3" max="3" width="11.69921875" style="18" bestFit="1" customWidth="1"/>
    <col min="4" max="4" width="11.69921875" style="18" customWidth="1"/>
    <col min="5" max="5" width="9.59765625" style="18" customWidth="1"/>
    <col min="6" max="9" width="20.69921875" style="18" customWidth="1"/>
    <col min="10" max="10" width="11.19921875" style="18" bestFit="1" customWidth="1"/>
    <col min="11" max="12" width="11.19921875" style="18" customWidth="1"/>
    <col min="13" max="13" width="14.59765625" style="18" bestFit="1" customWidth="1"/>
    <col min="14" max="14" width="25" style="18" customWidth="1"/>
    <col min="15" max="16384" width="8.69921875" style="18"/>
  </cols>
  <sheetData>
    <row r="1" spans="1:14" ht="15" customHeight="1">
      <c r="F1" s="19"/>
      <c r="G1" s="19"/>
      <c r="H1" s="19"/>
      <c r="I1" s="20"/>
      <c r="N1" s="18" t="s">
        <v>319</v>
      </c>
    </row>
    <row r="2" spans="1:14" ht="15" customHeight="1">
      <c r="F2" s="21"/>
      <c r="G2" s="21"/>
      <c r="H2" s="21"/>
      <c r="I2" s="22"/>
      <c r="N2" s="34" t="s">
        <v>122</v>
      </c>
    </row>
    <row r="3" spans="1:14" ht="15" customHeight="1">
      <c r="F3" s="21" t="s">
        <v>83</v>
      </c>
      <c r="G3" s="21" t="s">
        <v>22</v>
      </c>
      <c r="H3" s="21" t="s">
        <v>84</v>
      </c>
      <c r="I3" s="22"/>
    </row>
    <row r="4" spans="1:14" ht="15" customHeight="1">
      <c r="A4" s="18" t="s">
        <v>35</v>
      </c>
      <c r="B4" s="22" t="s">
        <v>103</v>
      </c>
      <c r="C4" s="22" t="s">
        <v>15</v>
      </c>
      <c r="D4" s="22" t="s">
        <v>86</v>
      </c>
      <c r="E4" s="22" t="s">
        <v>82</v>
      </c>
      <c r="F4" s="24"/>
      <c r="G4" s="25"/>
      <c r="H4" s="25"/>
      <c r="I4" s="22" t="s">
        <v>12</v>
      </c>
      <c r="K4" s="22" t="s">
        <v>103</v>
      </c>
      <c r="L4" s="22" t="s">
        <v>82</v>
      </c>
    </row>
    <row r="5" spans="1:14" ht="15" customHeight="1">
      <c r="C5" s="26">
        <f>G5/20</f>
        <v>537491.19999999995</v>
      </c>
      <c r="D5" s="27"/>
      <c r="E5" s="26"/>
      <c r="F5" s="28" t="s">
        <v>7</v>
      </c>
      <c r="G5" s="29">
        <v>10749824</v>
      </c>
      <c r="H5" s="29">
        <v>13590.2</v>
      </c>
      <c r="I5" s="30">
        <f>G5/H5</f>
        <v>790.99821930508745</v>
      </c>
    </row>
    <row r="6" spans="1:14" ht="15" customHeight="1">
      <c r="C6" s="26">
        <f>G6/18</f>
        <v>742339.77777777775</v>
      </c>
      <c r="D6" s="27">
        <f t="shared" ref="D6:D16" si="0">C6/C5-1</f>
        <v>0.38111987280494608</v>
      </c>
      <c r="E6" s="26"/>
      <c r="F6" s="28" t="s">
        <v>3</v>
      </c>
      <c r="G6" s="29">
        <v>13362116</v>
      </c>
      <c r="H6" s="29">
        <v>14247.27</v>
      </c>
      <c r="I6" s="30">
        <f t="shared" ref="I6:I16" si="1">G6/H6</f>
        <v>937.87202741297097</v>
      </c>
    </row>
    <row r="7" spans="1:14" ht="15" customHeight="1">
      <c r="A7" s="31">
        <f>C5+C6+C7</f>
        <v>1917199.705050505</v>
      </c>
      <c r="B7" s="31"/>
      <c r="C7" s="26">
        <f>G7/22</f>
        <v>637368.72727272729</v>
      </c>
      <c r="D7" s="27">
        <f t="shared" si="0"/>
        <v>-0.14140566577111802</v>
      </c>
      <c r="E7" s="26"/>
      <c r="F7" s="28" t="s">
        <v>6</v>
      </c>
      <c r="G7" s="29">
        <v>14022112</v>
      </c>
      <c r="H7" s="29">
        <v>14993.24</v>
      </c>
      <c r="I7" s="30">
        <f t="shared" si="1"/>
        <v>935.22894317705845</v>
      </c>
      <c r="J7" s="32">
        <f>G7+G6+G5</f>
        <v>38134052</v>
      </c>
      <c r="K7" s="32"/>
      <c r="L7" s="32"/>
      <c r="M7" s="35"/>
    </row>
    <row r="8" spans="1:14" ht="15" customHeight="1">
      <c r="C8" s="26">
        <f>G8/21</f>
        <v>763593</v>
      </c>
      <c r="D8" s="27">
        <f t="shared" si="0"/>
        <v>0.19803963910714728</v>
      </c>
      <c r="E8" s="26"/>
      <c r="F8" s="28" t="s">
        <v>2</v>
      </c>
      <c r="G8" s="29">
        <v>16035453</v>
      </c>
      <c r="H8" s="29">
        <v>17186.47</v>
      </c>
      <c r="I8" s="30">
        <f t="shared" si="1"/>
        <v>933.02772471601202</v>
      </c>
    </row>
    <row r="9" spans="1:14" ht="15" customHeight="1">
      <c r="C9" s="26">
        <f>G9/21</f>
        <v>982502.95238095243</v>
      </c>
      <c r="D9" s="27">
        <f t="shared" si="0"/>
        <v>0.28668407434451648</v>
      </c>
      <c r="E9" s="26"/>
      <c r="F9" s="28" t="s">
        <v>5</v>
      </c>
      <c r="G9" s="29">
        <v>20632562</v>
      </c>
      <c r="H9" s="29">
        <v>21869.35</v>
      </c>
      <c r="I9" s="30">
        <f t="shared" si="1"/>
        <v>943.44651304222577</v>
      </c>
    </row>
    <row r="10" spans="1:14" ht="15" customHeight="1">
      <c r="A10" s="31">
        <f>C8+C9+C10</f>
        <v>2677751.0476190476</v>
      </c>
      <c r="B10" s="27">
        <f>A10/A7-1</f>
        <v>0.39669907134087912</v>
      </c>
      <c r="C10" s="26">
        <f>G10/21</f>
        <v>931655.09523809527</v>
      </c>
      <c r="D10" s="27">
        <f t="shared" si="0"/>
        <v>-5.1753388648486776E-2</v>
      </c>
      <c r="E10" s="26"/>
      <c r="F10" s="28" t="s">
        <v>0</v>
      </c>
      <c r="G10" s="29">
        <v>19564757</v>
      </c>
      <c r="H10" s="29">
        <v>20103.37</v>
      </c>
      <c r="I10" s="30">
        <f t="shared" si="1"/>
        <v>973.20782535465457</v>
      </c>
      <c r="J10" s="32">
        <f>G10+G9+G8</f>
        <v>56232772</v>
      </c>
      <c r="K10" s="27">
        <f>J10/J7-1</f>
        <v>0.47460783868443879</v>
      </c>
      <c r="L10" s="32"/>
      <c r="M10" s="35"/>
    </row>
    <row r="11" spans="1:14" ht="15" customHeight="1">
      <c r="C11" s="26">
        <f>G11/21</f>
        <v>1036015.7619047619</v>
      </c>
      <c r="D11" s="27">
        <f t="shared" si="0"/>
        <v>0.11201641809300256</v>
      </c>
      <c r="E11" s="26"/>
      <c r="F11" s="28" t="s">
        <v>10</v>
      </c>
      <c r="G11" s="29">
        <v>21756331</v>
      </c>
      <c r="H11" s="29">
        <v>22479.599999999999</v>
      </c>
      <c r="I11" s="30">
        <f t="shared" si="1"/>
        <v>967.82553960034886</v>
      </c>
    </row>
    <row r="12" spans="1:14" ht="15" customHeight="1">
      <c r="C12" s="26">
        <f>G12/22</f>
        <v>789199.86363636365</v>
      </c>
      <c r="D12" s="27">
        <f t="shared" si="0"/>
        <v>-0.23823565947936554</v>
      </c>
      <c r="E12" s="26"/>
      <c r="F12" s="28" t="s">
        <v>4</v>
      </c>
      <c r="G12" s="29">
        <v>17362397</v>
      </c>
      <c r="H12" s="29">
        <v>17777.07</v>
      </c>
      <c r="I12" s="30">
        <f t="shared" si="1"/>
        <v>976.67371507228131</v>
      </c>
    </row>
    <row r="13" spans="1:14" ht="15" customHeight="1">
      <c r="A13" s="31">
        <f>C11+C12+C13</f>
        <v>2712132.5255411253</v>
      </c>
      <c r="B13" s="27">
        <f>A13/A10-1</f>
        <v>1.2839684238999061E-2</v>
      </c>
      <c r="C13" s="26">
        <f>G13/20</f>
        <v>886916.9</v>
      </c>
      <c r="D13" s="27">
        <f t="shared" si="0"/>
        <v>0.1238178576379747</v>
      </c>
      <c r="E13" s="26"/>
      <c r="F13" s="28" t="s">
        <v>8</v>
      </c>
      <c r="G13" s="29">
        <v>17738338</v>
      </c>
      <c r="H13" s="29">
        <v>18224.810000000001</v>
      </c>
      <c r="I13" s="30">
        <f t="shared" si="1"/>
        <v>973.30715656294899</v>
      </c>
      <c r="J13" s="32">
        <f>G13+G12+G11</f>
        <v>56857066</v>
      </c>
      <c r="K13" s="27">
        <f>J13/J10-1</f>
        <v>1.1101960259046084E-2</v>
      </c>
      <c r="L13" s="32"/>
      <c r="M13" s="32"/>
    </row>
    <row r="14" spans="1:14" ht="15" customHeight="1">
      <c r="C14" s="26">
        <f>G14/20</f>
        <v>801175.1</v>
      </c>
      <c r="D14" s="27">
        <f t="shared" si="0"/>
        <v>-9.667399504959262E-2</v>
      </c>
      <c r="E14" s="26"/>
      <c r="F14" s="28" t="s">
        <v>11</v>
      </c>
      <c r="G14" s="29">
        <v>16023502</v>
      </c>
      <c r="H14" s="29">
        <v>18530.439999999999</v>
      </c>
      <c r="I14" s="30">
        <f t="shared" si="1"/>
        <v>864.71244071916271</v>
      </c>
    </row>
    <row r="15" spans="1:14" ht="15" customHeight="1">
      <c r="A15" s="31"/>
      <c r="B15" s="31"/>
      <c r="C15" s="26">
        <f>G15/22</f>
        <v>973897.72727272729</v>
      </c>
      <c r="D15" s="27">
        <f t="shared" si="0"/>
        <v>0.21558661430282511</v>
      </c>
      <c r="E15" s="26"/>
      <c r="F15" s="28" t="s">
        <v>9</v>
      </c>
      <c r="G15" s="29">
        <v>21425750</v>
      </c>
      <c r="H15" s="29">
        <v>23189.37</v>
      </c>
      <c r="I15" s="30">
        <f t="shared" si="1"/>
        <v>923.94704987673231</v>
      </c>
    </row>
    <row r="16" spans="1:14" ht="15" customHeight="1">
      <c r="A16" s="31">
        <f>C14+C15+C16</f>
        <v>2423959.1454545455</v>
      </c>
      <c r="B16" s="27">
        <f>A16/A13-1</f>
        <v>-0.10625342875864208</v>
      </c>
      <c r="C16" s="26">
        <f>G16/22</f>
        <v>648886.31818181823</v>
      </c>
      <c r="D16" s="27">
        <f t="shared" si="0"/>
        <v>-0.33372232010548053</v>
      </c>
      <c r="E16" s="26"/>
      <c r="F16" s="28" t="s">
        <v>13</v>
      </c>
      <c r="G16" s="29">
        <v>14275499</v>
      </c>
      <c r="H16" s="29">
        <v>17415.04</v>
      </c>
      <c r="I16" s="30">
        <f t="shared" si="1"/>
        <v>819.72243532027483</v>
      </c>
      <c r="J16" s="32">
        <f>G16+G15+G14</f>
        <v>51724751</v>
      </c>
      <c r="K16" s="27">
        <f>J16/J13-1</f>
        <v>-9.0266968752837129E-2</v>
      </c>
      <c r="L16" s="32"/>
    </row>
    <row r="17" spans="1:12" ht="15" customHeight="1">
      <c r="C17" s="26">
        <f>G17/20</f>
        <v>621397.75</v>
      </c>
      <c r="D17" s="27">
        <f>C17/C16-1</f>
        <v>-4.2362687286798262E-2</v>
      </c>
      <c r="E17" s="33">
        <f>C17/C5-1</f>
        <v>0.1561077651131777</v>
      </c>
      <c r="F17" s="39" t="s">
        <v>162</v>
      </c>
      <c r="G17" s="29">
        <v>12427955</v>
      </c>
      <c r="H17" s="29">
        <v>13787.83</v>
      </c>
      <c r="I17" s="30">
        <f t="shared" ref="I17:I19" si="2">G17/H17</f>
        <v>901.37135430303397</v>
      </c>
    </row>
    <row r="18" spans="1:12">
      <c r="C18" s="26">
        <f>G18/20</f>
        <v>495402.7</v>
      </c>
      <c r="D18" s="27">
        <f>C18/C17-1</f>
        <v>-0.20276071163759446</v>
      </c>
      <c r="E18" s="33">
        <f>C18/C6-1</f>
        <v>-0.33264696998589138</v>
      </c>
      <c r="F18" s="39" t="s">
        <v>163</v>
      </c>
      <c r="G18" s="29">
        <v>9908054</v>
      </c>
      <c r="H18" s="29">
        <v>11026.25</v>
      </c>
      <c r="I18" s="30">
        <f t="shared" si="2"/>
        <v>898.58782450969272</v>
      </c>
    </row>
    <row r="19" spans="1:12">
      <c r="A19" s="31">
        <f>C17+C18+C19</f>
        <v>1969403.5863636364</v>
      </c>
      <c r="B19" s="27">
        <f>A19/A16-1</f>
        <v>-0.18752608101638191</v>
      </c>
      <c r="C19" s="26">
        <f>G19/22</f>
        <v>852603.13636363635</v>
      </c>
      <c r="D19" s="27">
        <f>C19/C18-1</f>
        <v>0.72103045938917232</v>
      </c>
      <c r="E19" s="33">
        <f>C19/C7-1</f>
        <v>0.33769213938670584</v>
      </c>
      <c r="F19" s="39" t="s">
        <v>158</v>
      </c>
      <c r="G19" s="29">
        <v>18757269</v>
      </c>
      <c r="H19" s="29">
        <v>19235.189999999999</v>
      </c>
      <c r="I19" s="30">
        <f t="shared" si="2"/>
        <v>975.15381963994128</v>
      </c>
      <c r="J19" s="32">
        <f>G19+G18+G17</f>
        <v>41093278</v>
      </c>
      <c r="K19" s="27">
        <f>J19/J16-1</f>
        <v>-0.20553937514363285</v>
      </c>
      <c r="L19" s="27">
        <f>J19/J7-1</f>
        <v>7.7600617946395944E-2</v>
      </c>
    </row>
    <row r="20" spans="1:12">
      <c r="C20" s="26">
        <f>G20/20</f>
        <v>937863.45</v>
      </c>
      <c r="D20" s="27">
        <f>C20/C19-1</f>
        <v>9.9999999999999867E-2</v>
      </c>
      <c r="E20" s="33">
        <f>C20/C8-1</f>
        <v>0.22822426344924573</v>
      </c>
      <c r="F20" s="39" t="s">
        <v>154</v>
      </c>
      <c r="G20" s="29">
        <v>18757269</v>
      </c>
      <c r="H20" s="29">
        <v>19235.189999999999</v>
      </c>
      <c r="I20" s="30">
        <f>G20/H20</f>
        <v>975.15381963994128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107"/>
  <dimension ref="A1:N20"/>
  <sheetViews>
    <sheetView topLeftCell="F15" zoomScaleNormal="100" zoomScaleSheetLayoutView="100" workbookViewId="0">
      <selection activeCell="F29" sqref="F29"/>
    </sheetView>
  </sheetViews>
  <sheetFormatPr defaultColWidth="8.69921875" defaultRowHeight="15.6"/>
  <cols>
    <col min="1" max="1" width="12.19921875" style="18" bestFit="1" customWidth="1"/>
    <col min="2" max="2" width="12.19921875" style="18" customWidth="1"/>
    <col min="3" max="3" width="11.69921875" style="18" bestFit="1" customWidth="1"/>
    <col min="4" max="4" width="11.69921875" style="18" customWidth="1"/>
    <col min="5" max="5" width="9.59765625" style="18" customWidth="1"/>
    <col min="6" max="9" width="20.69921875" style="18" customWidth="1"/>
    <col min="10" max="10" width="11.19921875" style="18" bestFit="1" customWidth="1"/>
    <col min="11" max="12" width="11.19921875" style="18" customWidth="1"/>
    <col min="13" max="13" width="14.59765625" style="18" bestFit="1" customWidth="1"/>
    <col min="14" max="14" width="25" style="18" customWidth="1"/>
    <col min="15" max="16384" width="8.69921875" style="18"/>
  </cols>
  <sheetData>
    <row r="1" spans="1:14" ht="15" customHeight="1">
      <c r="F1" s="19"/>
      <c r="G1" s="19"/>
      <c r="H1" s="19"/>
      <c r="I1" s="20"/>
      <c r="N1" s="18" t="s">
        <v>319</v>
      </c>
    </row>
    <row r="2" spans="1:14" ht="15" customHeight="1">
      <c r="F2" s="21"/>
      <c r="G2" s="21"/>
      <c r="H2" s="21"/>
      <c r="I2" s="22"/>
      <c r="N2" s="34" t="s">
        <v>145</v>
      </c>
    </row>
    <row r="3" spans="1:14" ht="15" customHeight="1">
      <c r="F3" s="21" t="s">
        <v>83</v>
      </c>
      <c r="G3" s="21" t="s">
        <v>22</v>
      </c>
      <c r="H3" s="21" t="s">
        <v>84</v>
      </c>
      <c r="I3" s="22"/>
    </row>
    <row r="4" spans="1:14" ht="15" customHeight="1">
      <c r="A4" s="18" t="s">
        <v>35</v>
      </c>
      <c r="B4" s="22" t="s">
        <v>103</v>
      </c>
      <c r="C4" s="22" t="s">
        <v>15</v>
      </c>
      <c r="D4" s="22" t="s">
        <v>86</v>
      </c>
      <c r="E4" s="22" t="s">
        <v>82</v>
      </c>
      <c r="F4" s="24"/>
      <c r="G4" s="25"/>
      <c r="H4" s="25"/>
      <c r="I4" s="22" t="s">
        <v>12</v>
      </c>
      <c r="K4" s="22" t="s">
        <v>103</v>
      </c>
      <c r="L4" s="22" t="s">
        <v>82</v>
      </c>
    </row>
    <row r="5" spans="1:14" ht="15" customHeight="1">
      <c r="C5" s="26">
        <f>G5/20</f>
        <v>12116.1</v>
      </c>
      <c r="D5" s="27"/>
      <c r="E5" s="26"/>
      <c r="F5" s="28" t="s">
        <v>7</v>
      </c>
      <c r="G5" s="29">
        <v>242322</v>
      </c>
      <c r="H5" s="29">
        <v>334.6</v>
      </c>
      <c r="I5" s="30">
        <f>G5/H5</f>
        <v>724.21398684997007</v>
      </c>
    </row>
    <row r="6" spans="1:14" ht="15" customHeight="1">
      <c r="C6" s="26">
        <f>G6/18</f>
        <v>8273.9444444444453</v>
      </c>
      <c r="D6" s="27">
        <f t="shared" ref="D6:D16" si="0">C6/C5-1</f>
        <v>-0.31711157514014865</v>
      </c>
      <c r="E6" s="26"/>
      <c r="F6" s="28" t="s">
        <v>3</v>
      </c>
      <c r="G6" s="29">
        <v>148931</v>
      </c>
      <c r="H6" s="29">
        <v>184.2</v>
      </c>
      <c r="I6" s="30">
        <f t="shared" ref="I6:I16" si="1">G6/H6</f>
        <v>808.52877307274707</v>
      </c>
    </row>
    <row r="7" spans="1:14" ht="15" customHeight="1">
      <c r="A7" s="31">
        <f>C5+C6+C7</f>
        <v>42857.726262626267</v>
      </c>
      <c r="B7" s="31"/>
      <c r="C7" s="26">
        <f>G7/22</f>
        <v>22467.68181818182</v>
      </c>
      <c r="D7" s="27">
        <f t="shared" si="0"/>
        <v>1.7154740969124811</v>
      </c>
      <c r="E7" s="26"/>
      <c r="F7" s="28" t="s">
        <v>6</v>
      </c>
      <c r="G7" s="29">
        <v>494289</v>
      </c>
      <c r="H7" s="29">
        <v>1132.5999999999999</v>
      </c>
      <c r="I7" s="30">
        <f t="shared" si="1"/>
        <v>436.41974218612046</v>
      </c>
      <c r="J7" s="32">
        <f>G7+G6+G5</f>
        <v>885542</v>
      </c>
      <c r="K7" s="32"/>
      <c r="L7" s="32"/>
      <c r="M7" s="35"/>
    </row>
    <row r="8" spans="1:14" ht="15" customHeight="1">
      <c r="C8" s="26">
        <f>G8/21</f>
        <v>30361.190476190477</v>
      </c>
      <c r="D8" s="27">
        <f t="shared" si="0"/>
        <v>0.35132724069560606</v>
      </c>
      <c r="E8" s="26"/>
      <c r="F8" s="28" t="s">
        <v>2</v>
      </c>
      <c r="G8" s="29">
        <v>637585</v>
      </c>
      <c r="H8" s="29">
        <v>1030.2</v>
      </c>
      <c r="I8" s="30">
        <f t="shared" si="1"/>
        <v>618.8943894389439</v>
      </c>
    </row>
    <row r="9" spans="1:14" ht="15" customHeight="1">
      <c r="C9" s="26">
        <f>G9/21</f>
        <v>27996.761904761905</v>
      </c>
      <c r="D9" s="27">
        <f t="shared" si="0"/>
        <v>-7.7876675266827178E-2</v>
      </c>
      <c r="E9" s="26"/>
      <c r="F9" s="28" t="s">
        <v>5</v>
      </c>
      <c r="G9" s="29">
        <v>587932</v>
      </c>
      <c r="H9" s="29">
        <v>731.32</v>
      </c>
      <c r="I9" s="30">
        <f t="shared" si="1"/>
        <v>803.93261499753862</v>
      </c>
    </row>
    <row r="10" spans="1:14" ht="15" customHeight="1">
      <c r="A10" s="31">
        <f>C8+C9+C10</f>
        <v>86314.57142857142</v>
      </c>
      <c r="B10" s="27">
        <f>A10/A7-1</f>
        <v>1.0139792507807708</v>
      </c>
      <c r="C10" s="26">
        <f>G10/21</f>
        <v>27956.619047619046</v>
      </c>
      <c r="D10" s="27">
        <f t="shared" si="0"/>
        <v>-1.433839287536709E-3</v>
      </c>
      <c r="E10" s="26"/>
      <c r="F10" s="28" t="s">
        <v>0</v>
      </c>
      <c r="G10" s="29">
        <v>587089</v>
      </c>
      <c r="H10" s="29">
        <v>807.84</v>
      </c>
      <c r="I10" s="30">
        <f t="shared" si="1"/>
        <v>726.73920578332343</v>
      </c>
      <c r="J10" s="32">
        <f>G10+G9+G8</f>
        <v>1812606</v>
      </c>
      <c r="K10" s="27">
        <f>J10/J7-1</f>
        <v>1.046888798046846</v>
      </c>
      <c r="L10" s="32"/>
      <c r="M10" s="35"/>
    </row>
    <row r="11" spans="1:14" ht="15" customHeight="1">
      <c r="C11" s="26">
        <f>G11/21</f>
        <v>47046.666666666664</v>
      </c>
      <c r="D11" s="27">
        <f t="shared" si="0"/>
        <v>0.68284536075450242</v>
      </c>
      <c r="E11" s="26"/>
      <c r="F11" s="28" t="s">
        <v>10</v>
      </c>
      <c r="G11" s="29">
        <v>987980</v>
      </c>
      <c r="H11" s="29">
        <v>1524.13</v>
      </c>
      <c r="I11" s="30">
        <f t="shared" si="1"/>
        <v>648.22554506505344</v>
      </c>
    </row>
    <row r="12" spans="1:14" ht="15" customHeight="1">
      <c r="C12" s="26">
        <f>G12/22</f>
        <v>37536.590909090912</v>
      </c>
      <c r="D12" s="27">
        <f t="shared" si="0"/>
        <v>-0.2021413296919885</v>
      </c>
      <c r="E12" s="26"/>
      <c r="F12" s="28" t="s">
        <v>4</v>
      </c>
      <c r="G12" s="29">
        <v>825805</v>
      </c>
      <c r="H12" s="29">
        <v>1248.79</v>
      </c>
      <c r="I12" s="30">
        <f t="shared" si="1"/>
        <v>661.28412303109417</v>
      </c>
    </row>
    <row r="13" spans="1:14" ht="15" customHeight="1">
      <c r="A13" s="31">
        <f>C11+C12+C13</f>
        <v>129244.00757575757</v>
      </c>
      <c r="B13" s="27">
        <f>A13/A10-1</f>
        <v>0.49736024215461572</v>
      </c>
      <c r="C13" s="26">
        <f>G13/20</f>
        <v>44660.75</v>
      </c>
      <c r="D13" s="27">
        <f t="shared" si="0"/>
        <v>0.1897923844006757</v>
      </c>
      <c r="E13" s="26"/>
      <c r="F13" s="28" t="s">
        <v>8</v>
      </c>
      <c r="G13" s="29">
        <v>893215</v>
      </c>
      <c r="H13" s="29">
        <v>1270.8800000000001</v>
      </c>
      <c r="I13" s="30">
        <f t="shared" si="1"/>
        <v>702.83189600906451</v>
      </c>
      <c r="J13" s="32">
        <f>G13+G12+G11</f>
        <v>2707000</v>
      </c>
      <c r="K13" s="27">
        <f>J13/J10-1</f>
        <v>0.49342990147886523</v>
      </c>
      <c r="L13" s="32"/>
      <c r="M13" s="32"/>
    </row>
    <row r="14" spans="1:14" ht="15" customHeight="1">
      <c r="C14" s="26">
        <f>G14/20</f>
        <v>34697.35</v>
      </c>
      <c r="D14" s="27">
        <f t="shared" si="0"/>
        <v>-0.22309074522931216</v>
      </c>
      <c r="E14" s="26"/>
      <c r="F14" s="28" t="s">
        <v>11</v>
      </c>
      <c r="G14" s="29">
        <v>693947</v>
      </c>
      <c r="H14" s="29">
        <v>1299.49</v>
      </c>
      <c r="I14" s="30">
        <f t="shared" si="1"/>
        <v>534.0148827616988</v>
      </c>
    </row>
    <row r="15" spans="1:14" ht="15" customHeight="1">
      <c r="A15" s="31"/>
      <c r="B15" s="31"/>
      <c r="C15" s="26">
        <f>G15/22</f>
        <v>43648.5</v>
      </c>
      <c r="D15" s="27">
        <f t="shared" si="0"/>
        <v>0.25797791473988663</v>
      </c>
      <c r="E15" s="26"/>
      <c r="F15" s="28" t="s">
        <v>9</v>
      </c>
      <c r="G15" s="29">
        <v>960267</v>
      </c>
      <c r="H15" s="29">
        <v>1511.91</v>
      </c>
      <c r="I15" s="30">
        <f t="shared" si="1"/>
        <v>635.13502787864354</v>
      </c>
    </row>
    <row r="16" spans="1:14" ht="15" customHeight="1">
      <c r="A16" s="31">
        <f>C14+C15+C16</f>
        <v>97881.395454545462</v>
      </c>
      <c r="B16" s="27">
        <f>A16/A13-1</f>
        <v>-0.24266202131521353</v>
      </c>
      <c r="C16" s="26">
        <f>G16/22</f>
        <v>19535.545454545456</v>
      </c>
      <c r="D16" s="27">
        <f t="shared" si="0"/>
        <v>-0.552434895711297</v>
      </c>
      <c r="E16" s="26"/>
      <c r="F16" s="28" t="s">
        <v>13</v>
      </c>
      <c r="G16" s="29">
        <v>429782</v>
      </c>
      <c r="H16" s="29">
        <v>2347.71</v>
      </c>
      <c r="I16" s="30">
        <f t="shared" si="1"/>
        <v>183.0643478112714</v>
      </c>
      <c r="J16" s="32">
        <f>G16+G15+G14</f>
        <v>2083996</v>
      </c>
      <c r="K16" s="27">
        <f>J16/J13-1</f>
        <v>-0.23014554857776137</v>
      </c>
      <c r="L16" s="32"/>
    </row>
    <row r="17" spans="1:12" ht="15" customHeight="1">
      <c r="C17" s="26">
        <f>G17/20</f>
        <v>63193.3</v>
      </c>
      <c r="D17" s="27">
        <f>C17/C16-1</f>
        <v>2.2347855424377938</v>
      </c>
      <c r="E17" s="33">
        <f>C17/C5-1</f>
        <v>4.2156469491007833</v>
      </c>
      <c r="F17" s="39" t="s">
        <v>162</v>
      </c>
      <c r="G17" s="29">
        <v>1263866</v>
      </c>
      <c r="H17" s="29">
        <v>1836.32</v>
      </c>
      <c r="I17" s="30">
        <f t="shared" ref="I17:I19" si="2">G17/H17</f>
        <v>688.26021608434257</v>
      </c>
    </row>
    <row r="18" spans="1:12">
      <c r="C18" s="26">
        <f>G18/20</f>
        <v>56152.25</v>
      </c>
      <c r="D18" s="27">
        <f>C18/C17-1</f>
        <v>-0.11142083100581868</v>
      </c>
      <c r="E18" s="33">
        <f>C18/C6-1</f>
        <v>5.7866360932243781</v>
      </c>
      <c r="F18" s="39" t="s">
        <v>163</v>
      </c>
      <c r="G18" s="29">
        <v>1123045</v>
      </c>
      <c r="H18" s="29">
        <v>1678.16</v>
      </c>
      <c r="I18" s="30">
        <f t="shared" si="2"/>
        <v>669.21211326691139</v>
      </c>
    </row>
    <row r="19" spans="1:12">
      <c r="A19" s="31">
        <f>C17+C18+C19</f>
        <v>168994.05</v>
      </c>
      <c r="B19" s="27">
        <f>A19/A16-1</f>
        <v>0.72651860157100123</v>
      </c>
      <c r="C19" s="26">
        <f>G19/22</f>
        <v>49648.5</v>
      </c>
      <c r="D19" s="27">
        <f>C19/C18-1</f>
        <v>-0.11582349772270928</v>
      </c>
      <c r="E19" s="33">
        <f>C19/C7-1</f>
        <v>1.2097740390743064</v>
      </c>
      <c r="F19" s="39" t="s">
        <v>158</v>
      </c>
      <c r="G19" s="29">
        <v>1092267</v>
      </c>
      <c r="H19" s="29">
        <v>1723.64</v>
      </c>
      <c r="I19" s="30">
        <f t="shared" si="2"/>
        <v>633.69787194541777</v>
      </c>
      <c r="J19" s="32">
        <f>G19+G18+G17</f>
        <v>3479178</v>
      </c>
      <c r="K19" s="27">
        <f>J19/J16-1</f>
        <v>0.66947441357852888</v>
      </c>
      <c r="L19" s="27">
        <f>J19/J7-1</f>
        <v>2.9288684218252778</v>
      </c>
    </row>
    <row r="20" spans="1:12">
      <c r="C20" s="26">
        <f>G20/20</f>
        <v>54613.35</v>
      </c>
      <c r="D20" s="27">
        <f>C20/C19-1</f>
        <v>9.9999999999999867E-2</v>
      </c>
      <c r="E20" s="33">
        <f>C20/C8-1</f>
        <v>0.798788161578456</v>
      </c>
      <c r="F20" s="39" t="s">
        <v>154</v>
      </c>
      <c r="G20" s="29">
        <v>1092267</v>
      </c>
      <c r="H20" s="29">
        <v>1723.64</v>
      </c>
      <c r="I20" s="30">
        <f>G20/H20</f>
        <v>633.69787194541777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232</vt:i4>
      </vt:variant>
    </vt:vector>
  </HeadingPairs>
  <TitlesOfParts>
    <vt:vector size="232" baseType="lpstr">
      <vt:lpstr>프로브카드</vt:lpstr>
      <vt:lpstr>알루미늄파우치</vt:lpstr>
      <vt:lpstr>두산(합)</vt:lpstr>
      <vt:lpstr>두산(증평)</vt:lpstr>
      <vt:lpstr>두산(김천)</vt:lpstr>
      <vt:lpstr>두산(익산)</vt:lpstr>
      <vt:lpstr>두산(김제)</vt:lpstr>
      <vt:lpstr>DB하이텍</vt:lpstr>
      <vt:lpstr>제주반도체(칩)</vt:lpstr>
      <vt:lpstr>isc</vt:lpstr>
      <vt:lpstr>심텍</vt:lpstr>
      <vt:lpstr>삼성전기</vt:lpstr>
      <vt:lpstr>삼성전자(디램 합)</vt:lpstr>
      <vt:lpstr>삼성전자(평택)</vt:lpstr>
      <vt:lpstr>삼성전자(용인)</vt:lpstr>
      <vt:lpstr>삼성전자(화성)</vt:lpstr>
      <vt:lpstr>sk하이닉스(디램 + 낸드)</vt:lpstr>
      <vt:lpstr>sk하이닉스(디램 합)</vt:lpstr>
      <vt:lpstr>sk하이닉스(이천)</vt:lpstr>
      <vt:lpstr>sk하이닉스(청주)</vt:lpstr>
      <vt:lpstr>sk하이닉스(낸드 합)</vt:lpstr>
      <vt:lpstr>sk하이닉스(낸드 이천)</vt:lpstr>
      <vt:lpstr>sk하이닉스(낸드 청주)</vt:lpstr>
      <vt:lpstr>일진전기 4단위</vt:lpstr>
      <vt:lpstr>일진전기 전선</vt:lpstr>
      <vt:lpstr>산일전기</vt:lpstr>
      <vt:lpstr>이수페타시스</vt:lpstr>
      <vt:lpstr>대덕전자, 코리아써키트</vt:lpstr>
      <vt:lpstr>대덕전자(2)</vt:lpstr>
      <vt:lpstr>한국항공우주(합)</vt:lpstr>
      <vt:lpstr>한국항공우주(비행기부품)</vt:lpstr>
      <vt:lpstr>한국항공우주(비행기)</vt:lpstr>
      <vt:lpstr>코미코</vt:lpstr>
      <vt:lpstr>코미코 (2)</vt:lpstr>
      <vt:lpstr>월덱스</vt:lpstr>
      <vt:lpstr>티에스이</vt:lpstr>
      <vt:lpstr>리노공업(합)</vt:lpstr>
      <vt:lpstr>리노공업(리노핀)</vt:lpstr>
      <vt:lpstr>리노공업(플로그소켓)</vt:lpstr>
      <vt:lpstr>에스앤에스텍(합)</vt:lpstr>
      <vt:lpstr>에스앤에스텍(용인)</vt:lpstr>
      <vt:lpstr>에스앤에스텍(달서)</vt:lpstr>
      <vt:lpstr>한솔아이원스 티씨케이</vt:lpstr>
      <vt:lpstr>하나머티리얼즈</vt:lpstr>
      <vt:lpstr>해성디에스</vt:lpstr>
      <vt:lpstr>해성디에스(기판)</vt:lpstr>
      <vt:lpstr>토모큐브</vt:lpstr>
      <vt:lpstr>조선엔진</vt:lpstr>
      <vt:lpstr>HD현대인프라코어</vt:lpstr>
      <vt:lpstr>snt에너지</vt:lpstr>
      <vt:lpstr>비에이치아이</vt:lpstr>
      <vt:lpstr>휴젤(합)</vt:lpstr>
      <vt:lpstr>휴젤(톡신)</vt:lpstr>
      <vt:lpstr>휴젤(필러)</vt:lpstr>
      <vt:lpstr>메디톡스(합)</vt:lpstr>
      <vt:lpstr>메디톡스(톡신)</vt:lpstr>
      <vt:lpstr>메디톡스(필러)</vt:lpstr>
      <vt:lpstr>대웅제약</vt:lpstr>
      <vt:lpstr>파마리서치(합)</vt:lpstr>
      <vt:lpstr>파마리서치(리쥬란, 기타의약품2)</vt:lpstr>
      <vt:lpstr>파마리서치(리쥬란, 기타의약품1)</vt:lpstr>
      <vt:lpstr>파마리서치(화장품)</vt:lpstr>
      <vt:lpstr>휴메딕스(필러)(태국)</vt:lpstr>
      <vt:lpstr>휴메딕스(필러)(브라질)</vt:lpstr>
      <vt:lpstr>휴메딕스(필러)</vt:lpstr>
      <vt:lpstr>동방메디컬(필러)</vt:lpstr>
      <vt:lpstr>클래시스(6단위)</vt:lpstr>
      <vt:lpstr>원텍</vt:lpstr>
      <vt:lpstr>비올</vt:lpstr>
      <vt:lpstr>클래시스 이루다</vt:lpstr>
      <vt:lpstr>실리콘투</vt:lpstr>
      <vt:lpstr>달바글로벌</vt:lpstr>
      <vt:lpstr>코스맥스(합)</vt:lpstr>
      <vt:lpstr>코스맥스(성남)</vt:lpstr>
      <vt:lpstr>코스맥스(화성)</vt:lpstr>
      <vt:lpstr>한국콜마(합)</vt:lpstr>
      <vt:lpstr>한국콜마(부천)</vt:lpstr>
      <vt:lpstr>한국콜마(세종)</vt:lpstr>
      <vt:lpstr>삼양식품(합)</vt:lpstr>
      <vt:lpstr>라면 삼양 원주</vt:lpstr>
      <vt:lpstr>라면 삼양 밀양</vt:lpstr>
      <vt:lpstr>라면 농심(안양)</vt:lpstr>
      <vt:lpstr>에스앤디(합)</vt:lpstr>
      <vt:lpstr>에스앤디(원주)</vt:lpstr>
      <vt:lpstr>에스앤디(밀양)</vt:lpstr>
      <vt:lpstr>한화에어로스페이스 및 현대로템</vt:lpstr>
      <vt:lpstr>에스피지</vt:lpstr>
      <vt:lpstr>동진쎄미켐</vt:lpstr>
      <vt:lpstr>대동</vt:lpstr>
      <vt:lpstr>tym(합)</vt:lpstr>
      <vt:lpstr>tym(익산)</vt:lpstr>
      <vt:lpstr>tym (옥천)</vt:lpstr>
      <vt:lpstr>티앤엘</vt:lpstr>
      <vt:lpstr>셀트리온 및 삼성바이오로직스</vt:lpstr>
      <vt:lpstr>효성중공업 변압기</vt:lpstr>
      <vt:lpstr>엘에스일렉 전력기기합</vt:lpstr>
      <vt:lpstr>엘에스일렉 변압기(합)</vt:lpstr>
      <vt:lpstr>엘에스일렉 변압기(경기안양)</vt:lpstr>
      <vt:lpstr>엘에스일렉 변압기(천안)</vt:lpstr>
      <vt:lpstr>엘에스일렉 변압기(부산강서)</vt:lpstr>
      <vt:lpstr>엘에스일렉 변압기(충북청주)</vt:lpstr>
      <vt:lpstr>엘에스일렉 배전반(합)</vt:lpstr>
      <vt:lpstr>엘에스일렉 배전반(경기안양)</vt:lpstr>
      <vt:lpstr>엘에스일렉 배전반(충북청주)</vt:lpstr>
      <vt:lpstr>엘에스일렉 배전반(천안)</vt:lpstr>
      <vt:lpstr>엘에스일렉 배전반(부산강서)</vt:lpstr>
      <vt:lpstr>제룡전기(합)</vt:lpstr>
      <vt:lpstr>제룡전기</vt:lpstr>
      <vt:lpstr>제룡전기 (2)</vt:lpstr>
      <vt:lpstr>현대일렉트릭 변압기 + 배전반(합산)</vt:lpstr>
      <vt:lpstr>현대일렉트릭 변압기(합)</vt:lpstr>
      <vt:lpstr>현대일렉트릭 변압기(경기 성남)</vt:lpstr>
      <vt:lpstr>현대일렉트릭 변압기(서울 종로)</vt:lpstr>
      <vt:lpstr>현대일렉트릭 변압기(울산 동구)</vt:lpstr>
      <vt:lpstr>현대일렉트릭 배전반(합)</vt:lpstr>
      <vt:lpstr>현대일렉트릭 배전반(경기 성남)</vt:lpstr>
      <vt:lpstr>현대일렉트릭 배전반(서울 종로)</vt:lpstr>
      <vt:lpstr>현대일렉트릭 배전반(울산 동구)</vt:lpstr>
      <vt:lpstr>코스메카코리아(음성)</vt:lpstr>
      <vt:lpstr>씨앤씨인터내셔널(화성)</vt:lpstr>
      <vt:lpstr>아이패밀리에스씨(송파)</vt:lpstr>
      <vt:lpstr>노바렉스</vt:lpstr>
      <vt:lpstr>오스테오닉(합)</vt:lpstr>
      <vt:lpstr>오스테오닉(cmf)</vt:lpstr>
      <vt:lpstr>오스테오닉(트라우마)</vt:lpstr>
      <vt:lpstr>오스테오닉(생체)</vt:lpstr>
      <vt:lpstr>이오테크닉스 합</vt:lpstr>
      <vt:lpstr>어닐링(안양)</vt:lpstr>
      <vt:lpstr>레이저마커(안양)</vt:lpstr>
      <vt:lpstr>하이로닉</vt:lpstr>
      <vt:lpstr>경동나비엔(합)</vt:lpstr>
      <vt:lpstr>경동나비엔(보일러)</vt:lpstr>
      <vt:lpstr>경동나비엔(온수기)</vt:lpstr>
      <vt:lpstr>OIS 구미</vt:lpstr>
      <vt:lpstr>덕산하이메탈(합)</vt:lpstr>
      <vt:lpstr>덕산하이메탈</vt:lpstr>
      <vt:lpstr>덕산하이메탈 (2)</vt:lpstr>
      <vt:lpstr>덕산네오룩스</vt:lpstr>
      <vt:lpstr>OLED</vt:lpstr>
      <vt:lpstr>테크윙</vt:lpstr>
      <vt:lpstr>세방전지(합)</vt:lpstr>
      <vt:lpstr>세방전지(광주광산)</vt:lpstr>
      <vt:lpstr>세방전지(창원)</vt:lpstr>
      <vt:lpstr>제이브이엠(서초 + 달서)</vt:lpstr>
      <vt:lpstr>제이브이엠(서초)</vt:lpstr>
      <vt:lpstr>제이브이엠(달서)</vt:lpstr>
      <vt:lpstr>우양합</vt:lpstr>
      <vt:lpstr>우양 서천</vt:lpstr>
      <vt:lpstr>우양강남</vt:lpstr>
      <vt:lpstr>아이센스</vt:lpstr>
      <vt:lpstr>인텔리안테크 (합)</vt:lpstr>
      <vt:lpstr>인텔리안테크안테나시스템</vt:lpstr>
      <vt:lpstr>인텔리안테크 안테나</vt:lpstr>
      <vt:lpstr>제테마(필러)(합)</vt:lpstr>
      <vt:lpstr>제테마(필러)(용인)</vt:lpstr>
      <vt:lpstr>바디텍메드</vt:lpstr>
      <vt:lpstr>엘에스일렉 전기회로(합)</vt:lpstr>
      <vt:lpstr>엘에스일렉 전기회로등(충북청주)</vt:lpstr>
      <vt:lpstr>엘에스일렉 전기회로(천안)</vt:lpstr>
      <vt:lpstr>엘에스일렉 전기회로등(경기안양)</vt:lpstr>
      <vt:lpstr>엘에스일렉 전기회로(부산강서)</vt:lpstr>
      <vt:lpstr>엘에스일렉 부문품(합)</vt:lpstr>
      <vt:lpstr>엘에스일렉 부문품(경기안양)</vt:lpstr>
      <vt:lpstr>엘에스일렉 부문품(천안)</vt:lpstr>
      <vt:lpstr>엘에스일렉 부문품(충북청주)</vt:lpstr>
      <vt:lpstr>엘에스일렉 부문품(부산강서)</vt:lpstr>
      <vt:lpstr>비에이치</vt:lpstr>
      <vt:lpstr>한국단자 (합)</vt:lpstr>
      <vt:lpstr>한국단자 인천연수</vt:lpstr>
      <vt:lpstr>한국단자 경기 화성시</vt:lpstr>
      <vt:lpstr>한국단자 인천 남동구</vt:lpstr>
      <vt:lpstr>대창단조</vt:lpstr>
      <vt:lpstr>디와이파워</vt:lpstr>
      <vt:lpstr>고영</vt:lpstr>
      <vt:lpstr>인텍플러스</vt:lpstr>
      <vt:lpstr>넥스틴</vt:lpstr>
      <vt:lpstr>엘오티베큠(합)</vt:lpstr>
      <vt:lpstr>엘오티베큠(오산)</vt:lpstr>
      <vt:lpstr>엘오티베큠(안성)</vt:lpstr>
      <vt:lpstr>엘오티베큠(아산)</vt:lpstr>
      <vt:lpstr>디아이</vt:lpstr>
      <vt:lpstr>와이씨</vt:lpstr>
      <vt:lpstr>원익ips</vt:lpstr>
      <vt:lpstr>주성엔지니어링</vt:lpstr>
      <vt:lpstr>유진테크</vt:lpstr>
      <vt:lpstr>피에스케이</vt:lpstr>
      <vt:lpstr>지오엘리먼트</vt:lpstr>
      <vt:lpstr>타이어</vt:lpstr>
      <vt:lpstr>자동차</vt:lpstr>
      <vt:lpstr>자동차부품</vt:lpstr>
      <vt:lpstr>파크시스템스</vt:lpstr>
      <vt:lpstr>인터로조</vt:lpstr>
      <vt:lpstr>덴티움</vt:lpstr>
      <vt:lpstr>디오</vt:lpstr>
      <vt:lpstr>덴티스</vt:lpstr>
      <vt:lpstr>메가젠임플란트</vt:lpstr>
      <vt:lpstr>인바디</vt:lpstr>
      <vt:lpstr>엘앤케이바이오</vt:lpstr>
      <vt:lpstr>바텍</vt:lpstr>
      <vt:lpstr>레이</vt:lpstr>
      <vt:lpstr>메타바이오메드(합)</vt:lpstr>
      <vt:lpstr>메타바이오메드(봉합재)</vt:lpstr>
      <vt:lpstr>메타바이오메드(덴탈)</vt:lpstr>
      <vt:lpstr>케어젠(합)</vt:lpstr>
      <vt:lpstr>케어젠(화성)</vt:lpstr>
      <vt:lpstr>케어젠(안양)</vt:lpstr>
      <vt:lpstr>휴비츠</vt:lpstr>
      <vt:lpstr>와이지-원</vt:lpstr>
      <vt:lpstr>코텍, 토비스</vt:lpstr>
      <vt:lpstr>대한광통신</vt:lpstr>
      <vt:lpstr>뷰웍스</vt:lpstr>
      <vt:lpstr>에치에프알</vt:lpstr>
      <vt:lpstr>신흥에스이씨</vt:lpstr>
      <vt:lpstr>상신이디피</vt:lpstr>
      <vt:lpstr>tcc스틸</vt:lpstr>
      <vt:lpstr>삼아알미늄</vt:lpstr>
      <vt:lpstr>DI동일</vt:lpstr>
      <vt:lpstr>롯데케미칼, 동원시스템즈</vt:lpstr>
      <vt:lpstr>비츠로셀</vt:lpstr>
      <vt:lpstr>휴스틸</vt:lpstr>
      <vt:lpstr>빅솔론</vt:lpstr>
      <vt:lpstr>LX세미콘</vt:lpstr>
      <vt:lpstr>DDI</vt:lpstr>
      <vt:lpstr>T-CON</vt:lpstr>
      <vt:lpstr>삼영</vt:lpstr>
      <vt:lpstr>유니드</vt:lpstr>
      <vt:lpstr>와이엠텍</vt:lpstr>
      <vt:lpstr>제노레이(합)</vt:lpstr>
      <vt:lpstr>제노레이</vt:lpstr>
      <vt:lpstr>제노레이 (2)</vt:lpstr>
      <vt:lpstr>오스템임플란트</vt:lpstr>
      <vt:lpstr>오스템임플란트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revision>2</cp:revision>
  <dcterms:created xsi:type="dcterms:W3CDTF">2022-08-20T15:26:12Z</dcterms:created>
  <dcterms:modified xsi:type="dcterms:W3CDTF">2026-06-15T01:56:36Z</dcterms:modified>
  <cp:version>1200.0100.01</cp:version>
</cp:coreProperties>
</file>